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ภ.ด.ส. 3-1  ปี2563-2565\"/>
    </mc:Choice>
  </mc:AlternateContent>
  <bookViews>
    <workbookView xWindow="0" yWindow="0" windowWidth="16815" windowHeight="7800" tabRatio="453" firstSheet="3" activeTab="4"/>
  </bookViews>
  <sheets>
    <sheet name="อัตราภาษี 1" sheetId="33" r:id="rId1"/>
    <sheet name="รายการ" sheetId="6" r:id="rId2"/>
    <sheet name="พรพัฒนสิน" sheetId="31" r:id="rId3"/>
    <sheet name=" เทิดไทฟาร์ม,วัดเตว็ดใน,ทรู" sheetId="30" r:id="rId4"/>
    <sheet name="ภ.ด.ส.1 ม.8" sheetId="18" r:id="rId5"/>
    <sheet name="ภ.ด.ส.1 ม.7" sheetId="25" r:id="rId6"/>
    <sheet name="ภ.ด.ส.1. ม.6" sheetId="29" r:id="rId7"/>
    <sheet name="ภ.ด.ส.1 ม.5" sheetId="28" r:id="rId8"/>
    <sheet name="ภ.ด.ส.1 ม.4" sheetId="24" r:id="rId9"/>
    <sheet name="ค่าเสื่อม" sheetId="7" r:id="rId10"/>
    <sheet name="ภ.ด.ส.1 ม.3" sheetId="19" r:id="rId11"/>
    <sheet name="ภ.ด.ส. 1 ม.2" sheetId="14" r:id="rId12"/>
    <sheet name="ภ.ด.ส.1 (ร้านค้า , ม.1)" sheetId="10" r:id="rId13"/>
    <sheet name="ภ.ด.ส.7" sheetId="11" r:id="rId14"/>
    <sheet name="อัตราภาษี" sheetId="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11" hidden="1">'ภ.ด.ส. 1 ม.2'!$C$1:$C$458</definedName>
    <definedName name="_xlnm._FilterDatabase" localSheetId="5" hidden="1">'ภ.ด.ส.1 ม.7'!$C$1:$C$247</definedName>
    <definedName name="_xlnm._FilterDatabase" localSheetId="4" hidden="1">'ภ.ด.ส.1 ม.8'!$C$1:$C$73</definedName>
    <definedName name="_xlnm._FilterDatabase" localSheetId="6" hidden="1">'ภ.ด.ส.1. ม.6'!$C$1:$C$599</definedName>
    <definedName name="_xlnm.Print_Area" localSheetId="3">' เทิดไทฟาร์ม,วัดเตว็ดใน,ทรู'!$A$1:$AY$96</definedName>
    <definedName name="_xlnm.Print_Area" localSheetId="2">พรพัฒนสิน!$A$1:$AY$50</definedName>
    <definedName name="_xlnm.Print_Area" localSheetId="11">'ภ.ด.ส. 1 ม.2'!$A$1:$AY$431</definedName>
    <definedName name="_xlnm.Print_Area" localSheetId="12">'ภ.ด.ส.1 (ร้านค้า , ม.1)'!$A$1:$AY$725</definedName>
    <definedName name="_xlnm.Print_Area" localSheetId="10">'ภ.ด.ส.1 ม.3'!$A$1:$AY$336</definedName>
    <definedName name="_xlnm.Print_Area" localSheetId="8">'ภ.ด.ส.1 ม.4'!$A$1:$AY$295</definedName>
    <definedName name="_xlnm.Print_Area" localSheetId="7">'ภ.ด.ส.1 ม.5'!$A$1:$AY$252</definedName>
    <definedName name="_xlnm.Print_Area" localSheetId="5">'ภ.ด.ส.1 ม.7'!$A$1:$AY$256</definedName>
    <definedName name="_xlnm.Print_Area" localSheetId="4">'ภ.ด.ส.1 ม.8'!$A$1:$AY$70</definedName>
    <definedName name="_xlnm.Print_Area" localSheetId="6">'ภ.ด.ส.1. ม.6'!$A$1:$AY$492</definedName>
    <definedName name="_xlnm.Print_Area" localSheetId="13">ภ.ด.ส.7!$A$1:$AY$4382</definedName>
    <definedName name="_xlnm.Print_Titles" localSheetId="3">' เทิดไทฟาร์ม,วัดเตว็ดใน,ทรู'!$1:$10</definedName>
    <definedName name="_xlnm.Print_Titles" localSheetId="2">พรพัฒนสิน!$1:$10</definedName>
    <definedName name="_xlnm.Print_Titles" localSheetId="11">'ภ.ด.ส. 1 ม.2'!$1:$10</definedName>
    <definedName name="_xlnm.Print_Titles" localSheetId="12">'ภ.ด.ส.1 (ร้านค้า , ม.1)'!$1:$10</definedName>
    <definedName name="_xlnm.Print_Titles" localSheetId="10">'ภ.ด.ส.1 ม.3'!$1:$10</definedName>
    <definedName name="_xlnm.Print_Titles" localSheetId="8">'ภ.ด.ส.1 ม.4'!$1:$10</definedName>
    <definedName name="_xlnm.Print_Titles" localSheetId="7">'ภ.ด.ส.1 ม.5'!$1:$10</definedName>
    <definedName name="_xlnm.Print_Titles" localSheetId="5">'ภ.ด.ส.1 ม.7'!$1:$10</definedName>
    <definedName name="_xlnm.Print_Titles" localSheetId="4">'ภ.ด.ส.1 ม.8'!$1:$10</definedName>
    <definedName name="_xlnm.Print_Titles" localSheetId="6">'ภ.ด.ส.1. ม.6'!$1:$10</definedName>
    <definedName name="_xlnm.Print_Titles" localSheetId="13">ภ.ด.ส.7!$1:$10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99" i="10" l="1"/>
  <c r="N96" i="30" l="1"/>
  <c r="P96" i="30"/>
  <c r="AQ96" i="30" s="1"/>
  <c r="AS96" i="30"/>
  <c r="AU96" i="30"/>
  <c r="AV96" i="30"/>
  <c r="K95" i="30"/>
  <c r="L95" i="30" s="1"/>
  <c r="N95" i="30" s="1"/>
  <c r="P95" i="30" s="1"/>
  <c r="AF95" i="30"/>
  <c r="AG95" i="30" s="1"/>
  <c r="AH95" i="30"/>
  <c r="AN95" i="30"/>
  <c r="AV95" i="30"/>
  <c r="AV50" i="31"/>
  <c r="AV49" i="31"/>
  <c r="AV48" i="31"/>
  <c r="AV47" i="31"/>
  <c r="AV46" i="31"/>
  <c r="K50" i="31"/>
  <c r="L50" i="31" s="1"/>
  <c r="N50" i="31" s="1"/>
  <c r="P50" i="31" s="1"/>
  <c r="AQ50" i="31" s="1"/>
  <c r="Q50" i="31"/>
  <c r="K49" i="31"/>
  <c r="L49" i="31"/>
  <c r="N49" i="31" s="1"/>
  <c r="P49" i="31" s="1"/>
  <c r="AQ49" i="31" s="1"/>
  <c r="Q49" i="31"/>
  <c r="K48" i="31"/>
  <c r="L48" i="31" s="1"/>
  <c r="N48" i="31" s="1"/>
  <c r="P48" i="31" s="1"/>
  <c r="AQ48" i="31" s="1"/>
  <c r="K47" i="31"/>
  <c r="L47" i="31" s="1"/>
  <c r="N47" i="31" s="1"/>
  <c r="P47" i="31" s="1"/>
  <c r="AQ47" i="31" s="1"/>
  <c r="Q47" i="31"/>
  <c r="K46" i="31"/>
  <c r="L46" i="31" s="1"/>
  <c r="N46" i="31" s="1"/>
  <c r="P46" i="31" s="1"/>
  <c r="AQ46" i="31" s="1"/>
  <c r="AS95" i="30" l="1"/>
  <c r="AU95" i="30" s="1"/>
  <c r="AX95" i="30" s="1"/>
  <c r="AY95" i="30" s="1"/>
  <c r="AX96" i="30"/>
  <c r="AY96" i="30" s="1"/>
  <c r="AR96" i="30"/>
  <c r="AT96" i="30"/>
  <c r="AO95" i="30"/>
  <c r="AP95" i="30" s="1"/>
  <c r="Q48" i="31"/>
  <c r="AS48" i="31"/>
  <c r="AR48" i="31"/>
  <c r="AT48" i="31"/>
  <c r="AU48" i="31" s="1"/>
  <c r="AX48" i="31" s="1"/>
  <c r="AY48" i="31" s="1"/>
  <c r="AR49" i="31"/>
  <c r="AT49" i="31"/>
  <c r="AU49" i="31" s="1"/>
  <c r="AX49" i="31" s="1"/>
  <c r="AY49" i="31" s="1"/>
  <c r="AS49" i="31"/>
  <c r="AQ95" i="30"/>
  <c r="AT95" i="30" s="1"/>
  <c r="AR95" i="30"/>
  <c r="AS46" i="31"/>
  <c r="AR46" i="31"/>
  <c r="AT46" i="31"/>
  <c r="AU46" i="31" s="1"/>
  <c r="AX46" i="31" s="1"/>
  <c r="AY46" i="31" s="1"/>
  <c r="AR47" i="31"/>
  <c r="AT47" i="31"/>
  <c r="AU47" i="31" s="1"/>
  <c r="AX47" i="31" s="1"/>
  <c r="AY47" i="31" s="1"/>
  <c r="AS47" i="31"/>
  <c r="AT50" i="31"/>
  <c r="AU50" i="31" s="1"/>
  <c r="AX50" i="31" s="1"/>
  <c r="AY50" i="31" s="1"/>
  <c r="AR50" i="31"/>
  <c r="AS50" i="31"/>
  <c r="Q46" i="31"/>
  <c r="Q239" i="28"/>
  <c r="Q240" i="28"/>
  <c r="Q241" i="28"/>
  <c r="Q242" i="28"/>
  <c r="Q243" i="28"/>
  <c r="Q244" i="28"/>
  <c r="Q245" i="28"/>
  <c r="Q246" i="28"/>
  <c r="Q247" i="28"/>
  <c r="Q248" i="28"/>
  <c r="Q249" i="28"/>
  <c r="Q250" i="28"/>
  <c r="Q251" i="28"/>
  <c r="Q252" i="28"/>
  <c r="AQ252" i="28"/>
  <c r="AQ253" i="28"/>
  <c r="AR253" i="28" s="1"/>
  <c r="AQ254" i="28"/>
  <c r="AR252" i="28"/>
  <c r="AR254" i="28"/>
  <c r="AT244" i="28"/>
  <c r="AT245" i="28"/>
  <c r="AT246" i="28"/>
  <c r="AT247" i="28"/>
  <c r="AT248" i="28"/>
  <c r="AT249" i="28"/>
  <c r="AT250" i="28"/>
  <c r="AT251" i="28"/>
  <c r="AT252" i="28"/>
  <c r="AT253" i="28"/>
  <c r="AT254" i="28"/>
  <c r="AR243" i="28"/>
  <c r="AR244" i="28"/>
  <c r="AR245" i="28"/>
  <c r="AR246" i="28"/>
  <c r="AR247" i="28"/>
  <c r="AR248" i="28"/>
  <c r="AR249" i="28"/>
  <c r="AR250" i="28"/>
  <c r="AR251" i="28"/>
  <c r="AQ243" i="28"/>
  <c r="AQ244" i="28"/>
  <c r="AQ245" i="28"/>
  <c r="AQ246" i="28"/>
  <c r="AQ247" i="28"/>
  <c r="AQ248" i="28"/>
  <c r="AQ249" i="28"/>
  <c r="AQ250" i="28"/>
  <c r="AQ251" i="28"/>
  <c r="P252" i="28"/>
  <c r="K252" i="28"/>
  <c r="L252" i="28"/>
  <c r="N252" i="28" s="1"/>
  <c r="P251" i="28"/>
  <c r="K251" i="28"/>
  <c r="L251" i="28" s="1"/>
  <c r="N251" i="28" s="1"/>
  <c r="AV339" i="10"/>
  <c r="AU339" i="10"/>
  <c r="AV344" i="10"/>
  <c r="AN344" i="10"/>
  <c r="AF344" i="10"/>
  <c r="AD344" i="10"/>
  <c r="K339" i="10"/>
  <c r="N339" i="10"/>
  <c r="O339" i="10"/>
  <c r="AF339" i="10"/>
  <c r="AG339" i="10" s="1"/>
  <c r="AN339" i="10"/>
  <c r="AD340" i="10"/>
  <c r="AH340" i="10"/>
  <c r="AD341" i="10"/>
  <c r="AH341" i="10"/>
  <c r="AD342" i="10"/>
  <c r="AF342" i="10"/>
  <c r="AG342" i="10" s="1"/>
  <c r="AH342" i="10"/>
  <c r="AN342" i="10"/>
  <c r="AD343" i="10"/>
  <c r="AF343" i="10"/>
  <c r="AH343" i="10"/>
  <c r="AN343" i="10"/>
  <c r="AX339" i="10" l="1"/>
  <c r="AY339" i="10" s="1"/>
  <c r="AG343" i="10"/>
  <c r="AO343" i="10" s="1"/>
  <c r="AP343" i="10" s="1"/>
  <c r="AQ343" i="10" s="1"/>
  <c r="AR343" i="10" s="1"/>
  <c r="AF341" i="10"/>
  <c r="AG341" i="10" s="1"/>
  <c r="AO341" i="10" s="1"/>
  <c r="AP341" i="10" s="1"/>
  <c r="AQ341" i="10" s="1"/>
  <c r="AS344" i="10"/>
  <c r="AU344" i="10" s="1"/>
  <c r="AX344" i="10" s="1"/>
  <c r="AY344" i="10" s="1"/>
  <c r="AO342" i="10"/>
  <c r="AP342" i="10" s="1"/>
  <c r="AQ342" i="10" s="1"/>
  <c r="AT342" i="10" s="1"/>
  <c r="AG344" i="10"/>
  <c r="P339" i="10"/>
  <c r="AT343" i="10"/>
  <c r="AO339" i="10"/>
  <c r="AP339" i="10" s="1"/>
  <c r="AQ339" i="10" s="1"/>
  <c r="K337" i="10"/>
  <c r="N337" i="10"/>
  <c r="P337" i="10" s="1"/>
  <c r="AD337" i="10"/>
  <c r="AH337" i="10"/>
  <c r="AN337" i="10"/>
  <c r="AF338" i="10"/>
  <c r="AG338" i="10" s="1"/>
  <c r="AH338" i="10"/>
  <c r="AN338" i="10"/>
  <c r="AV338" i="10"/>
  <c r="AU256" i="10"/>
  <c r="AU283" i="10"/>
  <c r="AV335" i="10"/>
  <c r="AN335" i="10"/>
  <c r="AF335" i="10"/>
  <c r="AD335" i="10"/>
  <c r="AD334" i="10"/>
  <c r="AR342" i="10" l="1"/>
  <c r="AO344" i="10"/>
  <c r="AP344" i="10" s="1"/>
  <c r="AQ344" i="10" s="1"/>
  <c r="AR344" i="10" s="1"/>
  <c r="AS335" i="10"/>
  <c r="AU335" i="10" s="1"/>
  <c r="AX335" i="10" s="1"/>
  <c r="AY335" i="10" s="1"/>
  <c r="AS338" i="10"/>
  <c r="AU338" i="10" s="1"/>
  <c r="AX338" i="10" s="1"/>
  <c r="AY338" i="10" s="1"/>
  <c r="AR339" i="10"/>
  <c r="AT339" i="10" s="1"/>
  <c r="AT341" i="10"/>
  <c r="AR341" i="10"/>
  <c r="AO338" i="10"/>
  <c r="AS336" i="10"/>
  <c r="AU336" i="10" s="1"/>
  <c r="AG335" i="10"/>
  <c r="AV331" i="10"/>
  <c r="AU331" i="10"/>
  <c r="AV334" i="10"/>
  <c r="AN334" i="10"/>
  <c r="AF334" i="10"/>
  <c r="AT48" i="24"/>
  <c r="AR48" i="24"/>
  <c r="AQ48" i="24"/>
  <c r="AP48" i="24"/>
  <c r="AO48" i="24"/>
  <c r="AN48" i="24"/>
  <c r="AG48" i="24"/>
  <c r="AF48" i="24"/>
  <c r="AD48" i="24"/>
  <c r="AN45" i="24"/>
  <c r="AN47" i="24" s="1"/>
  <c r="AD47" i="24"/>
  <c r="AD46" i="24"/>
  <c r="AD45" i="24" s="1"/>
  <c r="O45" i="24"/>
  <c r="N45" i="24"/>
  <c r="L45" i="24"/>
  <c r="K45" i="24"/>
  <c r="AN31" i="24"/>
  <c r="AN33" i="24" s="1"/>
  <c r="AD33" i="24"/>
  <c r="AD32" i="24"/>
  <c r="AN331" i="10"/>
  <c r="AN332" i="10" s="1"/>
  <c r="AF331" i="10"/>
  <c r="AH333" i="10"/>
  <c r="AD333" i="10"/>
  <c r="AH332" i="10"/>
  <c r="AD332" i="10"/>
  <c r="AD331" i="10" s="1"/>
  <c r="AJ331" i="10"/>
  <c r="AH331" i="10" s="1"/>
  <c r="AF332" i="10"/>
  <c r="O331" i="10"/>
  <c r="L331" i="10"/>
  <c r="N331" i="10" s="1"/>
  <c r="K331" i="10"/>
  <c r="AN70" i="10"/>
  <c r="AN68" i="10"/>
  <c r="AU232" i="10"/>
  <c r="AN131" i="10"/>
  <c r="AV160" i="10"/>
  <c r="AV159" i="10"/>
  <c r="AN160" i="10"/>
  <c r="AN159" i="10"/>
  <c r="AF160" i="10"/>
  <c r="AF159" i="10"/>
  <c r="AS159" i="10" s="1"/>
  <c r="AU159" i="10" s="1"/>
  <c r="AX159" i="10" s="1"/>
  <c r="AY159" i="10" s="1"/>
  <c r="AD160" i="10"/>
  <c r="AD159" i="10"/>
  <c r="AP338" i="10" l="1"/>
  <c r="AQ338" i="10" s="1"/>
  <c r="AR338" i="10" s="1"/>
  <c r="AS334" i="10"/>
  <c r="AU334" i="10" s="1"/>
  <c r="AX334" i="10" s="1"/>
  <c r="AY334" i="10" s="1"/>
  <c r="AX331" i="10"/>
  <c r="AY331" i="10" s="1"/>
  <c r="AN333" i="10"/>
  <c r="P331" i="10"/>
  <c r="AG334" i="10"/>
  <c r="AO334" i="10" s="1"/>
  <c r="AP334" i="10" s="1"/>
  <c r="AQ334" i="10" s="1"/>
  <c r="AR334" i="10" s="1"/>
  <c r="AO335" i="10"/>
  <c r="AP335" i="10" s="1"/>
  <c r="AQ335" i="10" s="1"/>
  <c r="AR335" i="10" s="1"/>
  <c r="AN46" i="24"/>
  <c r="P45" i="24"/>
  <c r="AN32" i="24"/>
  <c r="AG160" i="10"/>
  <c r="AO160" i="10" s="1"/>
  <c r="AP160" i="10" s="1"/>
  <c r="AQ160" i="10" s="1"/>
  <c r="AR160" i="10" s="1"/>
  <c r="AF333" i="10"/>
  <c r="AG333" i="10" s="1"/>
  <c r="AG332" i="10"/>
  <c r="AG159" i="10"/>
  <c r="AO159" i="10" s="1"/>
  <c r="AP159" i="10" s="1"/>
  <c r="AQ159" i="10" s="1"/>
  <c r="AR159" i="10" s="1"/>
  <c r="AG331" i="10"/>
  <c r="AS160" i="10"/>
  <c r="AU160" i="10" s="1"/>
  <c r="AX160" i="10" s="1"/>
  <c r="AY160" i="10" s="1"/>
  <c r="AN115" i="10"/>
  <c r="AD115" i="10"/>
  <c r="L114" i="10"/>
  <c r="AN99" i="10"/>
  <c r="AF99" i="10"/>
  <c r="AD99" i="10"/>
  <c r="AG99" i="10" l="1"/>
  <c r="AO333" i="10"/>
  <c r="AP333" i="10" s="1"/>
  <c r="AQ333" i="10" s="1"/>
  <c r="AO331" i="10"/>
  <c r="AP331" i="10" s="1"/>
  <c r="AQ331" i="10" s="1"/>
  <c r="AO332" i="10"/>
  <c r="AP332" i="10" s="1"/>
  <c r="AQ332" i="10" s="1"/>
  <c r="AO99" i="10"/>
  <c r="AP99" i="10" s="1"/>
  <c r="AQ99" i="10" s="1"/>
  <c r="AN82" i="10"/>
  <c r="AF83" i="10"/>
  <c r="AF82" i="10"/>
  <c r="AS82" i="10" s="1"/>
  <c r="AU82" i="10" s="1"/>
  <c r="AV82" i="10"/>
  <c r="AD82" i="10"/>
  <c r="AH82" i="10" s="1"/>
  <c r="K292" i="24"/>
  <c r="L292" i="24"/>
  <c r="N292" i="24" s="1"/>
  <c r="P292" i="24" s="1"/>
  <c r="V292" i="24"/>
  <c r="AF292" i="24"/>
  <c r="AJ292" i="24"/>
  <c r="AH292" i="24" s="1"/>
  <c r="AN292" i="24"/>
  <c r="AX292" i="24"/>
  <c r="AY292" i="24" s="1"/>
  <c r="AD293" i="24"/>
  <c r="AF293" i="24"/>
  <c r="AG293" i="24" s="1"/>
  <c r="AH293" i="24"/>
  <c r="AD294" i="24"/>
  <c r="AD292" i="24" s="1"/>
  <c r="AG292" i="24" s="1"/>
  <c r="AF294" i="24"/>
  <c r="AH294" i="24"/>
  <c r="AD295" i="24"/>
  <c r="AF295" i="24"/>
  <c r="AG295" i="24" s="1"/>
  <c r="AH295" i="24"/>
  <c r="AN295" i="24"/>
  <c r="AX295" i="24" s="1"/>
  <c r="AV65" i="10"/>
  <c r="AN65" i="10"/>
  <c r="AF65" i="10"/>
  <c r="AD65" i="10"/>
  <c r="AH65" i="10" s="1"/>
  <c r="AH66" i="10"/>
  <c r="AF68" i="10"/>
  <c r="AN429" i="14"/>
  <c r="AN428" i="14"/>
  <c r="AN427" i="14"/>
  <c r="AN426" i="14"/>
  <c r="AN423" i="14"/>
  <c r="AN422" i="14"/>
  <c r="AN421" i="14"/>
  <c r="AN420" i="14"/>
  <c r="AN419" i="14"/>
  <c r="AN410" i="14"/>
  <c r="AN390" i="14"/>
  <c r="AN389" i="14"/>
  <c r="AN388" i="14"/>
  <c r="AN386" i="14"/>
  <c r="AN385" i="14"/>
  <c r="AN383" i="14"/>
  <c r="AN379" i="14"/>
  <c r="AN370" i="14"/>
  <c r="AN364" i="14"/>
  <c r="AN363" i="14"/>
  <c r="AN362" i="14"/>
  <c r="AN361" i="14"/>
  <c r="AN360" i="14"/>
  <c r="AN358" i="14"/>
  <c r="AN341" i="14"/>
  <c r="AN332" i="14"/>
  <c r="AN317" i="14"/>
  <c r="AN316" i="14"/>
  <c r="AN309" i="14"/>
  <c r="AN293" i="14"/>
  <c r="AN280" i="14"/>
  <c r="AN274" i="14"/>
  <c r="AN270" i="14"/>
  <c r="AN268" i="14"/>
  <c r="AN267" i="14"/>
  <c r="AN264" i="14"/>
  <c r="AN263" i="14"/>
  <c r="AN254" i="14"/>
  <c r="AN249" i="14"/>
  <c r="AN248" i="14"/>
  <c r="AN247" i="14"/>
  <c r="AN246" i="14"/>
  <c r="AN232" i="14"/>
  <c r="AN227" i="14"/>
  <c r="AN226" i="14"/>
  <c r="AN217" i="14"/>
  <c r="AN214" i="14"/>
  <c r="AN212" i="14"/>
  <c r="AN205" i="14"/>
  <c r="AN203" i="14"/>
  <c r="AN202" i="14"/>
  <c r="AN197" i="14"/>
  <c r="AN194" i="14"/>
  <c r="AN193" i="14"/>
  <c r="AN191" i="14"/>
  <c r="AN190" i="14"/>
  <c r="AN188" i="14"/>
  <c r="AN179" i="14"/>
  <c r="AN174" i="14"/>
  <c r="AN173" i="14"/>
  <c r="AN171" i="14"/>
  <c r="AN167" i="14"/>
  <c r="AN166" i="14"/>
  <c r="AN157" i="14"/>
  <c r="AN155" i="14"/>
  <c r="AN154" i="14"/>
  <c r="AN148" i="14"/>
  <c r="AN147" i="14"/>
  <c r="AN146" i="14"/>
  <c r="AN126" i="14"/>
  <c r="AN113" i="14"/>
  <c r="AN109" i="14"/>
  <c r="AN108" i="14"/>
  <c r="AN107" i="14"/>
  <c r="AN106" i="14"/>
  <c r="AN94" i="14"/>
  <c r="AN93" i="14"/>
  <c r="AN87" i="14"/>
  <c r="AN86" i="14"/>
  <c r="AN85" i="14"/>
  <c r="AN84" i="14"/>
  <c r="AN71" i="14"/>
  <c r="AN69" i="14"/>
  <c r="AN70" i="14" s="1"/>
  <c r="AN68" i="14"/>
  <c r="AN67" i="14"/>
  <c r="AN63" i="14"/>
  <c r="AN60" i="14"/>
  <c r="AN59" i="14"/>
  <c r="AN58" i="14"/>
  <c r="AN57" i="14"/>
  <c r="AN55" i="14"/>
  <c r="AN54" i="14"/>
  <c r="AN53" i="14"/>
  <c r="AN45" i="14"/>
  <c r="AN43" i="14"/>
  <c r="AN42" i="14"/>
  <c r="AN41" i="14"/>
  <c r="AN33" i="14"/>
  <c r="AN32" i="14"/>
  <c r="AN31" i="14"/>
  <c r="AN30" i="14"/>
  <c r="AN26" i="14"/>
  <c r="AN25" i="14"/>
  <c r="AN16" i="14"/>
  <c r="AO295" i="24" l="1"/>
  <c r="AP295" i="24" s="1"/>
  <c r="AQ295" i="24" s="1"/>
  <c r="AR295" i="24"/>
  <c r="AT295" i="24"/>
  <c r="AO292" i="24"/>
  <c r="AP292" i="24" s="1"/>
  <c r="AQ292" i="24" s="1"/>
  <c r="AG294" i="24"/>
  <c r="AR332" i="10"/>
  <c r="AT332" i="10"/>
  <c r="AR331" i="10"/>
  <c r="AT331" i="10" s="1"/>
  <c r="AT333" i="10"/>
  <c r="AR333" i="10"/>
  <c r="AG68" i="10"/>
  <c r="AS68" i="10"/>
  <c r="AG82" i="10"/>
  <c r="AO82" i="10" s="1"/>
  <c r="AP82" i="10" s="1"/>
  <c r="AQ82" i="10" s="1"/>
  <c r="AR82" i="10" s="1"/>
  <c r="AR99" i="10"/>
  <c r="AT99" i="10"/>
  <c r="AX82" i="10"/>
  <c r="AY82" i="10" s="1"/>
  <c r="AS65" i="10"/>
  <c r="AU65" i="10" s="1"/>
  <c r="AX65" i="10" s="1"/>
  <c r="AY65" i="10" s="1"/>
  <c r="AY295" i="24"/>
  <c r="AZ292" i="24"/>
  <c r="AO294" i="24"/>
  <c r="AP294" i="24"/>
  <c r="AQ294" i="24" s="1"/>
  <c r="AO293" i="24"/>
  <c r="AP293" i="24" s="1"/>
  <c r="AQ293" i="24" s="1"/>
  <c r="AZ293" i="24"/>
  <c r="AG65" i="10"/>
  <c r="AF70" i="10"/>
  <c r="AG70" i="10" s="1"/>
  <c r="K490" i="29"/>
  <c r="L490" i="29"/>
  <c r="N490" i="29" s="1"/>
  <c r="P490" i="29" s="1"/>
  <c r="AQ490" i="29" s="1"/>
  <c r="AR490" i="29" s="1"/>
  <c r="AT490" i="29" s="1"/>
  <c r="AF491" i="29"/>
  <c r="AG491" i="29" s="1"/>
  <c r="AO491" i="29" s="1"/>
  <c r="AP491" i="29" s="1"/>
  <c r="AQ491" i="29" s="1"/>
  <c r="AR491" i="29" s="1"/>
  <c r="AH491" i="29"/>
  <c r="AN555" i="10"/>
  <c r="AN70" i="18"/>
  <c r="AH70" i="18"/>
  <c r="AF70" i="18"/>
  <c r="AG70" i="18" s="1"/>
  <c r="AN69" i="18"/>
  <c r="AH69" i="18"/>
  <c r="AF69" i="18"/>
  <c r="AD69" i="18"/>
  <c r="AH68" i="18"/>
  <c r="AD68" i="18"/>
  <c r="AH67" i="18"/>
  <c r="AD67" i="18"/>
  <c r="AN66" i="18"/>
  <c r="P66" i="18"/>
  <c r="AV330" i="10"/>
  <c r="AN330" i="10"/>
  <c r="AH326" i="10"/>
  <c r="AH330" i="10"/>
  <c r="AF330" i="10"/>
  <c r="AV327" i="10"/>
  <c r="AV326" i="10"/>
  <c r="AN327" i="10"/>
  <c r="AF328" i="10"/>
  <c r="AF327" i="10"/>
  <c r="P250" i="28"/>
  <c r="K250" i="28"/>
  <c r="L250" i="28"/>
  <c r="N250" i="28" s="1"/>
  <c r="P249" i="28"/>
  <c r="K249" i="28"/>
  <c r="L249" i="28"/>
  <c r="N249" i="28" s="1"/>
  <c r="P248" i="28"/>
  <c r="K248" i="28"/>
  <c r="L248" i="28"/>
  <c r="N248" i="28" s="1"/>
  <c r="P247" i="28"/>
  <c r="K247" i="28"/>
  <c r="L247" i="28"/>
  <c r="N247" i="28" s="1"/>
  <c r="P246" i="28"/>
  <c r="K246" i="28"/>
  <c r="L246" i="28"/>
  <c r="N246" i="28" s="1"/>
  <c r="P245" i="28"/>
  <c r="K245" i="28"/>
  <c r="L245" i="28"/>
  <c r="N245" i="28" s="1"/>
  <c r="P244" i="28"/>
  <c r="K244" i="28"/>
  <c r="L244" i="28" s="1"/>
  <c r="N244" i="28" s="1"/>
  <c r="P243" i="28"/>
  <c r="K243" i="28"/>
  <c r="L243" i="28"/>
  <c r="N243" i="28" s="1"/>
  <c r="AT239" i="28"/>
  <c r="AT240" i="28"/>
  <c r="AT241" i="28"/>
  <c r="AT242" i="28"/>
  <c r="AR239" i="28"/>
  <c r="AR240" i="28"/>
  <c r="AR241" i="28"/>
  <c r="AR242" i="28"/>
  <c r="AQ239" i="28"/>
  <c r="AQ240" i="28"/>
  <c r="AQ241" i="28"/>
  <c r="AQ242" i="28"/>
  <c r="P242" i="28"/>
  <c r="K242" i="28"/>
  <c r="L242" i="28" s="1"/>
  <c r="N242" i="28" s="1"/>
  <c r="AT42" i="28"/>
  <c r="AT43" i="28"/>
  <c r="AR42" i="28"/>
  <c r="AR43" i="28"/>
  <c r="AQ43" i="28" s="1"/>
  <c r="AR44" i="28"/>
  <c r="AQ42" i="28"/>
  <c r="AQ44" i="28"/>
  <c r="Q43" i="28"/>
  <c r="P43" i="28"/>
  <c r="N43" i="28"/>
  <c r="Q42" i="28"/>
  <c r="P42" i="28"/>
  <c r="N42" i="28"/>
  <c r="L42" i="28"/>
  <c r="K42" i="28"/>
  <c r="K43" i="28"/>
  <c r="L43" i="28" s="1"/>
  <c r="AF39" i="28"/>
  <c r="K41" i="28"/>
  <c r="L41" i="28" s="1"/>
  <c r="N41" i="28" s="1"/>
  <c r="P41" i="28" s="1"/>
  <c r="AR41" i="28" s="1"/>
  <c r="K40" i="28"/>
  <c r="L40" i="28" s="1"/>
  <c r="N40" i="28" s="1"/>
  <c r="P40" i="28" s="1"/>
  <c r="AR40" i="28" s="1"/>
  <c r="AV419" i="10"/>
  <c r="N419" i="10"/>
  <c r="P419" i="10" s="1"/>
  <c r="AS419" i="10" s="1"/>
  <c r="AU419" i="10" s="1"/>
  <c r="K419" i="10"/>
  <c r="P241" i="28"/>
  <c r="K241" i="28"/>
  <c r="L241" i="28"/>
  <c r="N241" i="28" s="1"/>
  <c r="P240" i="28"/>
  <c r="K240" i="28"/>
  <c r="L240" i="28"/>
  <c r="N240" i="28" s="1"/>
  <c r="P239" i="28"/>
  <c r="K239" i="28"/>
  <c r="L239" i="28"/>
  <c r="N239" i="28" s="1"/>
  <c r="AF186" i="28"/>
  <c r="AG186" i="28" s="1"/>
  <c r="AD186" i="28"/>
  <c r="AN185" i="28"/>
  <c r="AN186" i="28" s="1"/>
  <c r="AF183" i="28"/>
  <c r="AF184" i="28"/>
  <c r="AF182" i="28"/>
  <c r="AF185" i="28"/>
  <c r="AG185" i="28" s="1"/>
  <c r="AD185" i="28"/>
  <c r="L185" i="28"/>
  <c r="N185" i="28" s="1"/>
  <c r="P185" i="28" s="1"/>
  <c r="K185" i="28"/>
  <c r="K187" i="28"/>
  <c r="L187" i="28" s="1"/>
  <c r="N187" i="28" s="1"/>
  <c r="P187" i="28" s="1"/>
  <c r="K489" i="29"/>
  <c r="L489" i="29" s="1"/>
  <c r="N489" i="29" s="1"/>
  <c r="K488" i="29"/>
  <c r="L488" i="29" s="1"/>
  <c r="N488" i="29" s="1"/>
  <c r="Q488" i="29" s="1"/>
  <c r="K487" i="29"/>
  <c r="L487" i="29" s="1"/>
  <c r="N487" i="29" s="1"/>
  <c r="Q487" i="29" s="1"/>
  <c r="K486" i="29"/>
  <c r="L486" i="29" s="1"/>
  <c r="N486" i="29" s="1"/>
  <c r="Q486" i="29" s="1"/>
  <c r="AN477" i="29"/>
  <c r="AN474" i="29"/>
  <c r="AF477" i="29"/>
  <c r="AF479" i="29" s="1"/>
  <c r="AF474" i="29"/>
  <c r="AF475" i="29" s="1"/>
  <c r="AF473" i="29"/>
  <c r="AF472" i="29"/>
  <c r="K485" i="29"/>
  <c r="L485" i="29" s="1"/>
  <c r="N485" i="29" s="1"/>
  <c r="K64" i="18"/>
  <c r="L64" i="18" s="1"/>
  <c r="N64" i="18" s="1"/>
  <c r="P64" i="18" s="1"/>
  <c r="AQ64" i="18" s="1"/>
  <c r="N16" i="18"/>
  <c r="P16" i="18" s="1"/>
  <c r="K16" i="18"/>
  <c r="K65" i="18"/>
  <c r="L65" i="18" s="1"/>
  <c r="N65" i="18" s="1"/>
  <c r="P65" i="18" s="1"/>
  <c r="AQ65" i="18" s="1"/>
  <c r="AT65" i="18" s="1"/>
  <c r="K291" i="24"/>
  <c r="L291" i="24" s="1"/>
  <c r="N291" i="24" s="1"/>
  <c r="P291" i="24" s="1"/>
  <c r="AQ291" i="24" s="1"/>
  <c r="L261" i="10"/>
  <c r="N261" i="10" s="1"/>
  <c r="P261" i="10" s="1"/>
  <c r="AQ261" i="10" s="1"/>
  <c r="K261" i="10"/>
  <c r="L75" i="28"/>
  <c r="N75" i="28" s="1"/>
  <c r="P75" i="28" s="1"/>
  <c r="K75" i="28"/>
  <c r="P72" i="28"/>
  <c r="L73" i="28"/>
  <c r="N73" i="28" s="1"/>
  <c r="P73" i="28" s="1"/>
  <c r="AR73" i="28" s="1"/>
  <c r="AQ73" i="28" s="1"/>
  <c r="L74" i="28"/>
  <c r="N74" i="28" s="1"/>
  <c r="P74" i="28" s="1"/>
  <c r="AR75" i="28" s="1"/>
  <c r="K73" i="28"/>
  <c r="K74" i="28"/>
  <c r="P487" i="29" l="1"/>
  <c r="P488" i="29"/>
  <c r="AQ488" i="29" s="1"/>
  <c r="AR488" i="29" s="1"/>
  <c r="AN67" i="18"/>
  <c r="AN68" i="18"/>
  <c r="AU68" i="10"/>
  <c r="AS69" i="10"/>
  <c r="AU69" i="10" s="1"/>
  <c r="Q65" i="18"/>
  <c r="Q64" i="18"/>
  <c r="Q291" i="24"/>
  <c r="AO70" i="10"/>
  <c r="AP70" i="10" s="1"/>
  <c r="AQ70" i="10" s="1"/>
  <c r="AO68" i="10"/>
  <c r="AP68" i="10" s="1"/>
  <c r="AQ68" i="10" s="1"/>
  <c r="AG69" i="18"/>
  <c r="AO69" i="18" s="1"/>
  <c r="AP69" i="18" s="1"/>
  <c r="AQ69" i="18" s="1"/>
  <c r="AT293" i="24"/>
  <c r="AR293" i="24"/>
  <c r="AR291" i="24"/>
  <c r="AT291" i="24"/>
  <c r="AT294" i="24"/>
  <c r="AR294" i="24"/>
  <c r="AO65" i="10"/>
  <c r="AP65" i="10" s="1"/>
  <c r="AQ65" i="10" s="1"/>
  <c r="AR65" i="10" s="1"/>
  <c r="AR292" i="24"/>
  <c r="AT292" i="24"/>
  <c r="AX419" i="10"/>
  <c r="AY419" i="10" s="1"/>
  <c r="Q489" i="29"/>
  <c r="P489" i="29"/>
  <c r="AQ489" i="29" s="1"/>
  <c r="AT489" i="29" s="1"/>
  <c r="P485" i="29"/>
  <c r="Q485" i="29"/>
  <c r="AT491" i="29"/>
  <c r="AF478" i="29"/>
  <c r="P486" i="29"/>
  <c r="AS330" i="10"/>
  <c r="AR64" i="18"/>
  <c r="AT64" i="18"/>
  <c r="AO70" i="18"/>
  <c r="AP70" i="18" s="1"/>
  <c r="AQ70" i="18" s="1"/>
  <c r="AQ419" i="10"/>
  <c r="AR419" i="10" s="1"/>
  <c r="AT243" i="28"/>
  <c r="AT41" i="28"/>
  <c r="AQ41" i="28"/>
  <c r="AQ40" i="28"/>
  <c r="AT40" i="28"/>
  <c r="AO185" i="28"/>
  <c r="AP185" i="28" s="1"/>
  <c r="AQ185" i="28" s="1"/>
  <c r="AO186" i="28"/>
  <c r="AP186" i="28" s="1"/>
  <c r="AQ186" i="28" s="1"/>
  <c r="AT186" i="28" s="1"/>
  <c r="Q187" i="28"/>
  <c r="AT261" i="10"/>
  <c r="AR261" i="10"/>
  <c r="AQ187" i="28"/>
  <c r="AT187" i="28" s="1"/>
  <c r="AR74" i="28"/>
  <c r="AQ74" i="28" s="1"/>
  <c r="AR65" i="18"/>
  <c r="AT73" i="28"/>
  <c r="AQ75" i="28"/>
  <c r="AT75" i="28"/>
  <c r="AT74" i="28"/>
  <c r="K63" i="18"/>
  <c r="L63" i="18" s="1"/>
  <c r="N63" i="18" s="1"/>
  <c r="P63" i="18" s="1"/>
  <c r="AQ63" i="18" s="1"/>
  <c r="K62" i="18"/>
  <c r="L62" i="18" s="1"/>
  <c r="N62" i="18" s="1"/>
  <c r="P62" i="18" s="1"/>
  <c r="AQ62" i="18" s="1"/>
  <c r="AT62" i="18" s="1"/>
  <c r="K61" i="18"/>
  <c r="L61" i="18" s="1"/>
  <c r="N61" i="18" s="1"/>
  <c r="P61" i="18" s="1"/>
  <c r="AQ61" i="18" s="1"/>
  <c r="K60" i="18"/>
  <c r="L60" i="18" s="1"/>
  <c r="N60" i="18" s="1"/>
  <c r="P60" i="18" s="1"/>
  <c r="AQ60" i="18" s="1"/>
  <c r="AT60" i="18" s="1"/>
  <c r="P256" i="25"/>
  <c r="K256" i="25"/>
  <c r="L256" i="25"/>
  <c r="N256" i="25" s="1"/>
  <c r="Q256" i="25"/>
  <c r="AT255" i="25"/>
  <c r="AT256" i="25"/>
  <c r="AT257" i="25"/>
  <c r="AT258" i="25"/>
  <c r="AT259" i="25"/>
  <c r="AT260" i="25"/>
  <c r="AT261" i="25"/>
  <c r="AT262" i="25"/>
  <c r="AT263" i="25"/>
  <c r="AT264" i="25"/>
  <c r="AT265" i="25"/>
  <c r="AT266" i="25"/>
  <c r="AT267" i="25"/>
  <c r="AT268" i="25"/>
  <c r="AT269" i="25"/>
  <c r="AT276" i="25"/>
  <c r="AR255" i="25"/>
  <c r="AR256" i="25"/>
  <c r="AR257" i="25"/>
  <c r="AR258" i="25"/>
  <c r="AR259" i="25"/>
  <c r="AR260" i="25"/>
  <c r="AR261" i="25"/>
  <c r="AR262" i="25"/>
  <c r="AR263" i="25"/>
  <c r="AR264" i="25"/>
  <c r="AR265" i="25"/>
  <c r="AR266" i="25"/>
  <c r="AR267" i="25"/>
  <c r="AR268" i="25"/>
  <c r="AR269" i="25"/>
  <c r="AQ255" i="25"/>
  <c r="AQ256" i="25"/>
  <c r="AQ257" i="25"/>
  <c r="AQ258" i="25"/>
  <c r="AQ259" i="25"/>
  <c r="AQ260" i="25"/>
  <c r="AQ261" i="25"/>
  <c r="AQ262" i="25"/>
  <c r="AQ263" i="25"/>
  <c r="AQ264" i="25"/>
  <c r="AQ265" i="25"/>
  <c r="AQ266" i="25"/>
  <c r="AQ267" i="25"/>
  <c r="AQ268" i="25"/>
  <c r="AQ269" i="25"/>
  <c r="P255" i="25"/>
  <c r="K255" i="25"/>
  <c r="L255" i="25" s="1"/>
  <c r="N255" i="25" s="1"/>
  <c r="K59" i="18"/>
  <c r="L59" i="18" s="1"/>
  <c r="N59" i="18" s="1"/>
  <c r="P59" i="18" s="1"/>
  <c r="AQ59" i="18" s="1"/>
  <c r="AT59" i="18" s="1"/>
  <c r="AF12" i="18"/>
  <c r="AF11" i="18"/>
  <c r="K58" i="18"/>
  <c r="L58" i="18" s="1"/>
  <c r="N58" i="18" s="1"/>
  <c r="P58" i="18" s="1"/>
  <c r="AQ58" i="18" s="1"/>
  <c r="AN89" i="30"/>
  <c r="AN88" i="30"/>
  <c r="AN87" i="30"/>
  <c r="AN86" i="30"/>
  <c r="AN85" i="30"/>
  <c r="AN84" i="30"/>
  <c r="AN81" i="30"/>
  <c r="AN77" i="30"/>
  <c r="AN80" i="30"/>
  <c r="AN76" i="30"/>
  <c r="AN56" i="30"/>
  <c r="AN52" i="30"/>
  <c r="AN48" i="30"/>
  <c r="AN47" i="30"/>
  <c r="AN46" i="30"/>
  <c r="AN45" i="30"/>
  <c r="AN43" i="30"/>
  <c r="AN41" i="30"/>
  <c r="AN40" i="30"/>
  <c r="AN39" i="30"/>
  <c r="AN38" i="30"/>
  <c r="AN37" i="30"/>
  <c r="AN34" i="30"/>
  <c r="AN27" i="30"/>
  <c r="AN15" i="30"/>
  <c r="K238" i="28"/>
  <c r="L238" i="28"/>
  <c r="N238" i="28" s="1"/>
  <c r="P238" i="28" s="1"/>
  <c r="AQ238" i="28" s="1"/>
  <c r="Q238" i="28"/>
  <c r="K57" i="18"/>
  <c r="L57" i="18" s="1"/>
  <c r="N57" i="18" s="1"/>
  <c r="P57" i="18" s="1"/>
  <c r="AQ57" i="18" s="1"/>
  <c r="K289" i="24"/>
  <c r="L289" i="24" s="1"/>
  <c r="N289" i="24" s="1"/>
  <c r="P289" i="24" s="1"/>
  <c r="AQ289" i="24" s="1"/>
  <c r="K290" i="24"/>
  <c r="L290" i="24" s="1"/>
  <c r="N290" i="24" s="1"/>
  <c r="P290" i="24" s="1"/>
  <c r="AQ290" i="24" s="1"/>
  <c r="Q290" i="24"/>
  <c r="K254" i="25"/>
  <c r="L254" i="25" s="1"/>
  <c r="N254" i="25" s="1"/>
  <c r="P254" i="25" s="1"/>
  <c r="K253" i="25"/>
  <c r="L253" i="25" s="1"/>
  <c r="N253" i="25" s="1"/>
  <c r="P253" i="25" s="1"/>
  <c r="K252" i="25"/>
  <c r="L252" i="25" s="1"/>
  <c r="N252" i="25" s="1"/>
  <c r="P252" i="25" s="1"/>
  <c r="K251" i="25"/>
  <c r="L251" i="25" s="1"/>
  <c r="N251" i="25" s="1"/>
  <c r="P251" i="25" s="1"/>
  <c r="K250" i="25"/>
  <c r="L250" i="25" s="1"/>
  <c r="N250" i="25" s="1"/>
  <c r="P250" i="25" s="1"/>
  <c r="K249" i="25"/>
  <c r="L249" i="25" s="1"/>
  <c r="N249" i="25" s="1"/>
  <c r="P249" i="25" s="1"/>
  <c r="K248" i="25"/>
  <c r="L248" i="25" s="1"/>
  <c r="N248" i="25" s="1"/>
  <c r="P248" i="25" s="1"/>
  <c r="K247" i="25"/>
  <c r="L247" i="25" s="1"/>
  <c r="N247" i="25" s="1"/>
  <c r="P247" i="25" s="1"/>
  <c r="K246" i="25"/>
  <c r="L246" i="25" s="1"/>
  <c r="N246" i="25" s="1"/>
  <c r="P246" i="25" s="1"/>
  <c r="K245" i="25"/>
  <c r="L245" i="25" s="1"/>
  <c r="N245" i="25" s="1"/>
  <c r="P245" i="25" s="1"/>
  <c r="K244" i="25"/>
  <c r="N243" i="25"/>
  <c r="P243" i="25" s="1"/>
  <c r="AQ243" i="25" s="1"/>
  <c r="AT243" i="25" s="1"/>
  <c r="K243" i="25"/>
  <c r="L243" i="25" s="1"/>
  <c r="N242" i="25"/>
  <c r="P242" i="25" s="1"/>
  <c r="AQ242" i="25" s="1"/>
  <c r="AT242" i="25" s="1"/>
  <c r="K242" i="25"/>
  <c r="L242" i="25" s="1"/>
  <c r="K99" i="29"/>
  <c r="L99" i="29" s="1"/>
  <c r="N99" i="29" s="1"/>
  <c r="P99" i="29" s="1"/>
  <c r="K282" i="24"/>
  <c r="L282" i="24" s="1"/>
  <c r="N282" i="24" s="1"/>
  <c r="P282" i="24" s="1"/>
  <c r="K283" i="24"/>
  <c r="L283" i="24" s="1"/>
  <c r="N283" i="24" s="1"/>
  <c r="P283" i="24" s="1"/>
  <c r="Q283" i="24"/>
  <c r="K284" i="24"/>
  <c r="L284" i="24" s="1"/>
  <c r="N284" i="24" s="1"/>
  <c r="P284" i="24" s="1"/>
  <c r="K285" i="24"/>
  <c r="L285" i="24" s="1"/>
  <c r="N285" i="24" s="1"/>
  <c r="P285" i="24" s="1"/>
  <c r="K286" i="24"/>
  <c r="L286" i="24" s="1"/>
  <c r="N286" i="24" s="1"/>
  <c r="P286" i="24" s="1"/>
  <c r="K287" i="24"/>
  <c r="L287" i="24" s="1"/>
  <c r="N287" i="24" s="1"/>
  <c r="P287" i="24" s="1"/>
  <c r="K56" i="18"/>
  <c r="Q56" i="18" s="1"/>
  <c r="AN55" i="18"/>
  <c r="AF55" i="18"/>
  <c r="AD55" i="18"/>
  <c r="AH55" i="18" s="1"/>
  <c r="AJ55" i="18" s="1"/>
  <c r="AN54" i="18"/>
  <c r="AD54" i="18"/>
  <c r="AH54" i="18" s="1"/>
  <c r="AJ54" i="18" s="1"/>
  <c r="K54" i="18"/>
  <c r="L54" i="18" s="1"/>
  <c r="N54" i="18" s="1"/>
  <c r="P54" i="18" s="1"/>
  <c r="K53" i="18"/>
  <c r="L53" i="18" s="1"/>
  <c r="N53" i="18" s="1"/>
  <c r="AN52" i="18"/>
  <c r="AF52" i="18"/>
  <c r="AG52" i="18" s="1"/>
  <c r="AP52" i="18" s="1"/>
  <c r="AN51" i="18"/>
  <c r="AF51" i="18"/>
  <c r="AG51" i="18" s="1"/>
  <c r="AP51" i="18" s="1"/>
  <c r="K51" i="18"/>
  <c r="L51" i="18" s="1"/>
  <c r="N51" i="18" s="1"/>
  <c r="P51" i="18" s="1"/>
  <c r="K643" i="10"/>
  <c r="L643" i="10" s="1"/>
  <c r="N643" i="10" s="1"/>
  <c r="P643" i="10" s="1"/>
  <c r="AD643" i="10"/>
  <c r="AF643" i="10"/>
  <c r="AH643" i="10"/>
  <c r="AJ643" i="10" s="1"/>
  <c r="AN643" i="10"/>
  <c r="K644" i="10"/>
  <c r="L644" i="10" s="1"/>
  <c r="N644" i="10" s="1"/>
  <c r="P644" i="10" s="1"/>
  <c r="AD644" i="10"/>
  <c r="AH644" i="10" s="1"/>
  <c r="AJ644" i="10" s="1"/>
  <c r="AN644" i="10"/>
  <c r="AD645" i="10"/>
  <c r="AF645" i="10"/>
  <c r="AH645" i="10"/>
  <c r="AJ645" i="10" s="1"/>
  <c r="AN645" i="10"/>
  <c r="K646" i="10"/>
  <c r="L646" i="10" s="1"/>
  <c r="N646" i="10" s="1"/>
  <c r="AG646" i="10"/>
  <c r="K647" i="10"/>
  <c r="L647" i="10" s="1"/>
  <c r="N647" i="10" s="1"/>
  <c r="AG647" i="10"/>
  <c r="AD648" i="10"/>
  <c r="AH648" i="10" s="1"/>
  <c r="AJ648" i="10" s="1"/>
  <c r="AN648" i="10"/>
  <c r="K649" i="10"/>
  <c r="L649" i="10" s="1"/>
  <c r="N649" i="10" s="1"/>
  <c r="P649" i="10" s="1"/>
  <c r="AD649" i="10"/>
  <c r="AH649" i="10" s="1"/>
  <c r="AJ649" i="10" s="1"/>
  <c r="AN649" i="10"/>
  <c r="K650" i="10"/>
  <c r="L650" i="10" s="1"/>
  <c r="N650" i="10" s="1"/>
  <c r="P650" i="10" s="1"/>
  <c r="AD651" i="10"/>
  <c r="AH651" i="10" s="1"/>
  <c r="AJ651" i="10" s="1"/>
  <c r="AN651" i="10"/>
  <c r="AD652" i="10"/>
  <c r="AF652" i="10"/>
  <c r="AH652" i="10"/>
  <c r="AJ652" i="10" s="1"/>
  <c r="AN652" i="10"/>
  <c r="AD653" i="10"/>
  <c r="AH653" i="10" s="1"/>
  <c r="AJ653" i="10" s="1"/>
  <c r="AN653" i="10"/>
  <c r="AD654" i="10"/>
  <c r="AH654" i="10" s="1"/>
  <c r="AJ654" i="10" s="1"/>
  <c r="AN654" i="10"/>
  <c r="AD655" i="10"/>
  <c r="AH655" i="10" s="1"/>
  <c r="AJ655" i="10" s="1"/>
  <c r="AN655" i="10"/>
  <c r="AD656" i="10"/>
  <c r="AH656" i="10" s="1"/>
  <c r="AJ656" i="10" s="1"/>
  <c r="AN656" i="10"/>
  <c r="AD657" i="10"/>
  <c r="AH657" i="10" s="1"/>
  <c r="AJ657" i="10" s="1"/>
  <c r="AN657" i="10"/>
  <c r="AD658" i="10"/>
  <c r="AH658" i="10" s="1"/>
  <c r="AJ658" i="10" s="1"/>
  <c r="AN658" i="10"/>
  <c r="AD659" i="10"/>
  <c r="AH659" i="10" s="1"/>
  <c r="AJ659" i="10" s="1"/>
  <c r="AN659" i="10"/>
  <c r="AD660" i="10"/>
  <c r="AF660" i="10"/>
  <c r="AH660" i="10"/>
  <c r="AJ660" i="10" s="1"/>
  <c r="AN660" i="10"/>
  <c r="AD661" i="10"/>
  <c r="AH661" i="10" s="1"/>
  <c r="AJ661" i="10" s="1"/>
  <c r="AN661" i="10"/>
  <c r="AD662" i="10"/>
  <c r="AH662" i="10" s="1"/>
  <c r="AJ662" i="10" s="1"/>
  <c r="AN662" i="10"/>
  <c r="K663" i="10"/>
  <c r="L663" i="10" s="1"/>
  <c r="N663" i="10" s="1"/>
  <c r="R663" i="10" s="1"/>
  <c r="AH663" i="10"/>
  <c r="AJ663" i="10" s="1"/>
  <c r="AN663" i="10"/>
  <c r="AD664" i="10"/>
  <c r="AH664" i="10" s="1"/>
  <c r="AJ664" i="10" s="1"/>
  <c r="AD665" i="10"/>
  <c r="AH665" i="10" s="1"/>
  <c r="AJ665" i="10" s="1"/>
  <c r="AH666" i="10"/>
  <c r="AJ666" i="10" s="1"/>
  <c r="AN666" i="10"/>
  <c r="AD667" i="10"/>
  <c r="AH667" i="10" s="1"/>
  <c r="AJ667" i="10" s="1"/>
  <c r="AD668" i="10"/>
  <c r="AH668" i="10" s="1"/>
  <c r="AJ668" i="10" s="1"/>
  <c r="AD669" i="10"/>
  <c r="AH669" i="10" s="1"/>
  <c r="AJ669" i="10" s="1"/>
  <c r="AN669" i="10"/>
  <c r="AD670" i="10"/>
  <c r="AH670" i="10" s="1"/>
  <c r="AJ670" i="10" s="1"/>
  <c r="AN670" i="10"/>
  <c r="AD671" i="10"/>
  <c r="AH671" i="10" s="1"/>
  <c r="AJ671" i="10" s="1"/>
  <c r="AN671" i="10"/>
  <c r="AD672" i="10"/>
  <c r="AF672" i="10"/>
  <c r="AH672" i="10"/>
  <c r="AJ672" i="10" s="1"/>
  <c r="AN672" i="10"/>
  <c r="AH673" i="10"/>
  <c r="AJ673" i="10" s="1"/>
  <c r="AN673" i="10"/>
  <c r="AD674" i="10"/>
  <c r="AH674" i="10" s="1"/>
  <c r="AJ674" i="10" s="1"/>
  <c r="AD675" i="10"/>
  <c r="AH675" i="10" s="1"/>
  <c r="AJ675" i="10" s="1"/>
  <c r="AD676" i="10"/>
  <c r="AH676" i="10" s="1"/>
  <c r="AJ676" i="10" s="1"/>
  <c r="AF676" i="10"/>
  <c r="AN676" i="10"/>
  <c r="K677" i="10"/>
  <c r="L677" i="10" s="1"/>
  <c r="N677" i="10" s="1"/>
  <c r="Q677" i="10" s="1"/>
  <c r="AX677" i="10"/>
  <c r="AY677" i="10" s="1"/>
  <c r="K678" i="10"/>
  <c r="L678" i="10" s="1"/>
  <c r="N678" i="10" s="1"/>
  <c r="AD678" i="10"/>
  <c r="AH678" i="10" s="1"/>
  <c r="AJ678" i="10" s="1"/>
  <c r="AF678" i="10"/>
  <c r="AN678" i="10"/>
  <c r="K679" i="10"/>
  <c r="L679" i="10" s="1"/>
  <c r="N679" i="10" s="1"/>
  <c r="P679" i="10" s="1"/>
  <c r="AQ679" i="10" s="1"/>
  <c r="AT679" i="10" s="1"/>
  <c r="K680" i="10"/>
  <c r="L680" i="10" s="1"/>
  <c r="N680" i="10" s="1"/>
  <c r="P680" i="10" s="1"/>
  <c r="K681" i="10"/>
  <c r="L681" i="10" s="1"/>
  <c r="N681" i="10" s="1"/>
  <c r="P681" i="10" s="1"/>
  <c r="AQ681" i="10" s="1"/>
  <c r="AT681" i="10" s="1"/>
  <c r="K682" i="10"/>
  <c r="L682" i="10" s="1"/>
  <c r="N682" i="10" s="1"/>
  <c r="P682" i="10" s="1"/>
  <c r="K683" i="10"/>
  <c r="L683" i="10" s="1"/>
  <c r="N683" i="10" s="1"/>
  <c r="P683" i="10" s="1"/>
  <c r="AX683" i="10"/>
  <c r="AY683" i="10" s="1"/>
  <c r="K684" i="10"/>
  <c r="L684" i="10" s="1"/>
  <c r="N684" i="10" s="1"/>
  <c r="Q684" i="10" s="1"/>
  <c r="K685" i="10"/>
  <c r="L685" i="10" s="1"/>
  <c r="N685" i="10" s="1"/>
  <c r="Q685" i="10" s="1"/>
  <c r="K686" i="10"/>
  <c r="L686" i="10" s="1"/>
  <c r="N686" i="10" s="1"/>
  <c r="P686" i="10" s="1"/>
  <c r="AD686" i="10"/>
  <c r="AF686" i="10"/>
  <c r="AH686" i="10"/>
  <c r="AJ686" i="10" s="1"/>
  <c r="AN686" i="10"/>
  <c r="K687" i="10"/>
  <c r="L687" i="10" s="1"/>
  <c r="N687" i="10" s="1"/>
  <c r="P687" i="10" s="1"/>
  <c r="AQ687" i="10" s="1"/>
  <c r="AT687" i="10" s="1"/>
  <c r="K688" i="10"/>
  <c r="L688" i="10" s="1"/>
  <c r="N688" i="10" s="1"/>
  <c r="P688" i="10" s="1"/>
  <c r="K689" i="10"/>
  <c r="L689" i="10" s="1"/>
  <c r="N689" i="10" s="1"/>
  <c r="P689" i="10" s="1"/>
  <c r="AQ689" i="10" s="1"/>
  <c r="AT689" i="10" s="1"/>
  <c r="AQ485" i="29"/>
  <c r="AT485" i="29" s="1"/>
  <c r="AQ486" i="29"/>
  <c r="AR486" i="29" s="1"/>
  <c r="AQ487" i="29"/>
  <c r="AT487" i="29" s="1"/>
  <c r="K484" i="29"/>
  <c r="L484" i="29" s="1"/>
  <c r="N484" i="29" s="1"/>
  <c r="Q484" i="29" s="1"/>
  <c r="P484" i="29" l="1"/>
  <c r="AQ484" i="29" s="1"/>
  <c r="AR70" i="18"/>
  <c r="AT70" i="18"/>
  <c r="Q287" i="24"/>
  <c r="Q286" i="24"/>
  <c r="Q285" i="24"/>
  <c r="Q282" i="24"/>
  <c r="Q289" i="24"/>
  <c r="AR68" i="10"/>
  <c r="AT68" i="10"/>
  <c r="AT70" i="10"/>
  <c r="AR70" i="10"/>
  <c r="Q284" i="24"/>
  <c r="AR487" i="29"/>
  <c r="AG686" i="10"/>
  <c r="AT69" i="18"/>
  <c r="AR69" i="18"/>
  <c r="AG678" i="10"/>
  <c r="AG676" i="10"/>
  <c r="AO676" i="10" s="1"/>
  <c r="AP676" i="10" s="1"/>
  <c r="AG672" i="10"/>
  <c r="AO672" i="10" s="1"/>
  <c r="AP672" i="10" s="1"/>
  <c r="AG660" i="10"/>
  <c r="AO660" i="10" s="1"/>
  <c r="AP660" i="10" s="1"/>
  <c r="AG645" i="10"/>
  <c r="AO645" i="10" s="1"/>
  <c r="AP645" i="10" s="1"/>
  <c r="AT185" i="28"/>
  <c r="AR185" i="28"/>
  <c r="AR187" i="28"/>
  <c r="AR186" i="28"/>
  <c r="AR489" i="29"/>
  <c r="AR485" i="29"/>
  <c r="Q61" i="18"/>
  <c r="Q62" i="18"/>
  <c r="Q63" i="18"/>
  <c r="AT58" i="18"/>
  <c r="AR58" i="18"/>
  <c r="AT61" i="18"/>
  <c r="AR61" i="18"/>
  <c r="AT63" i="18"/>
  <c r="AR63" i="18"/>
  <c r="Q59" i="18"/>
  <c r="Q58" i="18"/>
  <c r="Q60" i="18"/>
  <c r="Q255" i="25"/>
  <c r="AR59" i="18"/>
  <c r="AR62" i="18"/>
  <c r="AR60" i="18"/>
  <c r="L56" i="18"/>
  <c r="N56" i="18" s="1"/>
  <c r="P56" i="18" s="1"/>
  <c r="AQ56" i="18" s="1"/>
  <c r="AT56" i="18" s="1"/>
  <c r="Q57" i="18"/>
  <c r="AQ682" i="10"/>
  <c r="AT682" i="10" s="1"/>
  <c r="AR682" i="10"/>
  <c r="AQ688" i="10"/>
  <c r="AT688" i="10" s="1"/>
  <c r="AR688" i="10"/>
  <c r="AQ680" i="10"/>
  <c r="AT680" i="10" s="1"/>
  <c r="AR680" i="10"/>
  <c r="AF54" i="18"/>
  <c r="AG54" i="18" s="1"/>
  <c r="AO54" i="18" s="1"/>
  <c r="AR689" i="10"/>
  <c r="AR687" i="10"/>
  <c r="P684" i="10"/>
  <c r="AR684" i="10" s="1"/>
  <c r="AR681" i="10"/>
  <c r="AR679" i="10"/>
  <c r="P677" i="10"/>
  <c r="P663" i="10"/>
  <c r="Q650" i="10"/>
  <c r="AR238" i="28"/>
  <c r="AT238" i="28"/>
  <c r="AR57" i="18"/>
  <c r="AT57" i="18"/>
  <c r="AR290" i="24"/>
  <c r="AT290" i="24"/>
  <c r="AT289" i="24"/>
  <c r="AR289" i="24"/>
  <c r="AR242" i="25"/>
  <c r="AR243" i="25"/>
  <c r="AQ245" i="25"/>
  <c r="AT245" i="25" s="1"/>
  <c r="AR245" i="25"/>
  <c r="AQ247" i="25"/>
  <c r="AT247" i="25" s="1"/>
  <c r="AR247" i="25"/>
  <c r="AQ249" i="25"/>
  <c r="AT249" i="25" s="1"/>
  <c r="AR249" i="25"/>
  <c r="AQ251" i="25"/>
  <c r="AT251" i="25" s="1"/>
  <c r="AR251" i="25"/>
  <c r="AQ253" i="25"/>
  <c r="AT253" i="25" s="1"/>
  <c r="AR253" i="25"/>
  <c r="Q242" i="25"/>
  <c r="Q243" i="25"/>
  <c r="L244" i="25"/>
  <c r="N244" i="25" s="1"/>
  <c r="P244" i="25" s="1"/>
  <c r="Q244" i="25"/>
  <c r="AQ246" i="25"/>
  <c r="AT246" i="25" s="1"/>
  <c r="AR246" i="25"/>
  <c r="AQ248" i="25"/>
  <c r="AT248" i="25" s="1"/>
  <c r="AR248" i="25"/>
  <c r="AQ250" i="25"/>
  <c r="AT250" i="25" s="1"/>
  <c r="AR250" i="25"/>
  <c r="AQ252" i="25"/>
  <c r="AT252" i="25" s="1"/>
  <c r="AR252" i="25"/>
  <c r="AQ254" i="25"/>
  <c r="AT254" i="25" s="1"/>
  <c r="AR254" i="25"/>
  <c r="Q245" i="25"/>
  <c r="Q246" i="25"/>
  <c r="Q247" i="25"/>
  <c r="Q248" i="25"/>
  <c r="Q249" i="25"/>
  <c r="Q250" i="25"/>
  <c r="Q251" i="25"/>
  <c r="Q252" i="25"/>
  <c r="Q253" i="25"/>
  <c r="Q254" i="25"/>
  <c r="AR484" i="29"/>
  <c r="AT484" i="29"/>
  <c r="AQ99" i="29"/>
  <c r="AT99" i="29" s="1"/>
  <c r="AR99" i="29"/>
  <c r="AT488" i="29"/>
  <c r="AT486" i="29"/>
  <c r="Q99" i="29"/>
  <c r="AR286" i="24"/>
  <c r="AQ286" i="24"/>
  <c r="AT286" i="24" s="1"/>
  <c r="AR284" i="24"/>
  <c r="AQ284" i="24"/>
  <c r="AT284" i="24" s="1"/>
  <c r="AR282" i="24"/>
  <c r="AQ282" i="24"/>
  <c r="AT282" i="24" s="1"/>
  <c r="AR287" i="24"/>
  <c r="AQ287" i="24"/>
  <c r="AT287" i="24" s="1"/>
  <c r="AR285" i="24"/>
  <c r="AQ285" i="24"/>
  <c r="AT285" i="24" s="1"/>
  <c r="AR283" i="24"/>
  <c r="AQ283" i="24"/>
  <c r="AT283" i="24" s="1"/>
  <c r="Q53" i="18"/>
  <c r="P53" i="18"/>
  <c r="AQ51" i="18"/>
  <c r="AT51" i="18" s="1"/>
  <c r="AR51" i="18"/>
  <c r="AR52" i="18"/>
  <c r="AQ52" i="18"/>
  <c r="AT52" i="18" s="1"/>
  <c r="AR56" i="18"/>
  <c r="AG55" i="18"/>
  <c r="P678" i="10"/>
  <c r="R678" i="10"/>
  <c r="AO686" i="10"/>
  <c r="AP686" i="10" s="1"/>
  <c r="AR686" i="10" s="1"/>
  <c r="AQ683" i="10"/>
  <c r="AS683" i="10"/>
  <c r="AO678" i="10"/>
  <c r="AP678" i="10" s="1"/>
  <c r="Q647" i="10"/>
  <c r="P647" i="10"/>
  <c r="P646" i="10"/>
  <c r="Q646" i="10"/>
  <c r="Q689" i="10"/>
  <c r="Q688" i="10"/>
  <c r="Q687" i="10"/>
  <c r="P685" i="10"/>
  <c r="Q683" i="10"/>
  <c r="Q682" i="10"/>
  <c r="Q681" i="10"/>
  <c r="Q680" i="10"/>
  <c r="Q679" i="10"/>
  <c r="AG652" i="10"/>
  <c r="AF654" i="10"/>
  <c r="AQ650" i="10"/>
  <c r="AT650" i="10" s="1"/>
  <c r="AR650" i="10"/>
  <c r="AG643" i="10"/>
  <c r="AF644" i="10"/>
  <c r="K329" i="10"/>
  <c r="N329" i="10"/>
  <c r="O329" i="10"/>
  <c r="AD329" i="10"/>
  <c r="AF329" i="10"/>
  <c r="AH329" i="10"/>
  <c r="AN329" i="10"/>
  <c r="AG330" i="10"/>
  <c r="AU330" i="10"/>
  <c r="AX330" i="10" s="1"/>
  <c r="AY330" i="10" s="1"/>
  <c r="K237" i="28"/>
  <c r="L237" i="28" s="1"/>
  <c r="N237" i="28" s="1"/>
  <c r="K483" i="29"/>
  <c r="L483" i="29" s="1"/>
  <c r="N483" i="29" s="1"/>
  <c r="K482" i="29"/>
  <c r="L482" i="29" s="1"/>
  <c r="N482" i="29" s="1"/>
  <c r="K550" i="10"/>
  <c r="L550" i="10" s="1"/>
  <c r="N550" i="10" s="1"/>
  <c r="K549" i="10"/>
  <c r="L549" i="10" s="1"/>
  <c r="N549" i="10" s="1"/>
  <c r="K548" i="10"/>
  <c r="L548" i="10" s="1"/>
  <c r="N548" i="10" s="1"/>
  <c r="AD184" i="28"/>
  <c r="AG184" i="28" s="1"/>
  <c r="K184" i="28"/>
  <c r="L184" i="28" s="1"/>
  <c r="N184" i="28" s="1"/>
  <c r="P184" i="28" s="1"/>
  <c r="AD183" i="28"/>
  <c r="AN182" i="28"/>
  <c r="AD182" i="28"/>
  <c r="K182" i="28"/>
  <c r="L182" i="28" s="1"/>
  <c r="N182" i="28" s="1"/>
  <c r="P182" i="28" s="1"/>
  <c r="AD328" i="10"/>
  <c r="AH328" i="10" s="1"/>
  <c r="AU327" i="10"/>
  <c r="AX327" i="10" s="1"/>
  <c r="AY327" i="10" s="1"/>
  <c r="AD327" i="10"/>
  <c r="AH327" i="10" s="1"/>
  <c r="AU326" i="10"/>
  <c r="AX326" i="10" s="1"/>
  <c r="AY326" i="10" s="1"/>
  <c r="K326" i="10"/>
  <c r="L326" i="10" s="1"/>
  <c r="N326" i="10" s="1"/>
  <c r="P326" i="10" s="1"/>
  <c r="AQ326" i="10" s="1"/>
  <c r="K236" i="28"/>
  <c r="L236" i="28" s="1"/>
  <c r="N236" i="28" s="1"/>
  <c r="P236" i="28" s="1"/>
  <c r="AQ236" i="28" s="1"/>
  <c r="K235" i="28"/>
  <c r="L235" i="28" s="1"/>
  <c r="N235" i="28" s="1"/>
  <c r="P235" i="28" s="1"/>
  <c r="AQ235" i="28" s="1"/>
  <c r="K481" i="29"/>
  <c r="L481" i="29" s="1"/>
  <c r="N481" i="29" s="1"/>
  <c r="P481" i="29" s="1"/>
  <c r="AQ481" i="29" s="1"/>
  <c r="K480" i="29"/>
  <c r="L480" i="29" s="1"/>
  <c r="N480" i="29" s="1"/>
  <c r="P480" i="29" s="1"/>
  <c r="AQ480" i="29" s="1"/>
  <c r="AD479" i="29"/>
  <c r="AD478" i="29"/>
  <c r="AD476" i="29"/>
  <c r="AD475" i="29"/>
  <c r="AD473" i="29"/>
  <c r="AN472" i="29"/>
  <c r="AD472" i="29"/>
  <c r="AG472" i="29" s="1"/>
  <c r="K472" i="29"/>
  <c r="L472" i="29" s="1"/>
  <c r="N472" i="29" s="1"/>
  <c r="P472" i="29" s="1"/>
  <c r="AN639" i="10"/>
  <c r="AN635" i="10"/>
  <c r="AN634" i="10"/>
  <c r="AN630" i="10"/>
  <c r="AN619" i="10"/>
  <c r="AN612" i="10"/>
  <c r="AN610" i="10"/>
  <c r="AN609" i="10"/>
  <c r="AN608" i="10"/>
  <c r="AN606" i="10"/>
  <c r="AN605" i="10"/>
  <c r="AN603" i="10"/>
  <c r="AN570" i="10"/>
  <c r="AN568" i="10"/>
  <c r="AN566" i="10"/>
  <c r="AN565" i="10"/>
  <c r="AN564" i="10"/>
  <c r="AN562" i="10"/>
  <c r="AN553" i="10"/>
  <c r="AN552" i="10"/>
  <c r="AN545" i="10"/>
  <c r="AN544" i="10"/>
  <c r="AN535" i="10"/>
  <c r="AN525" i="10"/>
  <c r="AN523" i="10"/>
  <c r="AN506" i="10"/>
  <c r="AN505" i="10"/>
  <c r="AN504" i="10"/>
  <c r="AN500" i="10"/>
  <c r="AN498" i="10"/>
  <c r="AN497" i="10"/>
  <c r="AN496" i="10"/>
  <c r="AN495" i="10"/>
  <c r="AN485" i="10"/>
  <c r="AN486" i="10" s="1"/>
  <c r="AN473" i="10"/>
  <c r="AN471" i="10"/>
  <c r="AN469" i="10"/>
  <c r="AN466" i="10"/>
  <c r="AN462" i="10"/>
  <c r="AN461" i="10"/>
  <c r="AN459" i="10"/>
  <c r="AN457" i="10"/>
  <c r="AN456" i="10"/>
  <c r="AN451" i="10"/>
  <c r="AN446" i="10"/>
  <c r="AN445" i="10"/>
  <c r="AN443" i="10"/>
  <c r="AN426" i="10"/>
  <c r="AN418" i="10"/>
  <c r="AN414" i="10"/>
  <c r="AN413" i="10"/>
  <c r="AN394" i="10"/>
  <c r="AN392" i="10"/>
  <c r="AN391" i="10"/>
  <c r="AN378" i="10"/>
  <c r="AN376" i="10"/>
  <c r="AN372" i="10"/>
  <c r="AN357" i="10"/>
  <c r="AN356" i="10"/>
  <c r="AN324" i="10"/>
  <c r="AN325" i="10" s="1"/>
  <c r="AN323" i="10"/>
  <c r="AN322" i="10"/>
  <c r="AN320" i="10"/>
  <c r="AN311" i="10"/>
  <c r="AN309" i="10"/>
  <c r="AN308" i="10"/>
  <c r="AN304" i="10"/>
  <c r="AN303" i="10"/>
  <c r="AN302" i="10"/>
  <c r="AN300" i="10"/>
  <c r="AN295" i="10"/>
  <c r="AN294" i="10"/>
  <c r="AN293" i="10"/>
  <c r="AN291" i="10"/>
  <c r="AN290" i="10"/>
  <c r="AN289" i="10"/>
  <c r="AN286" i="10"/>
  <c r="AN284" i="10"/>
  <c r="AN282" i="10"/>
  <c r="AN280" i="10"/>
  <c r="AN277" i="10"/>
  <c r="AN274" i="10"/>
  <c r="AN273" i="10"/>
  <c r="AN270" i="10"/>
  <c r="AN268" i="10"/>
  <c r="AN267" i="10"/>
  <c r="AN259" i="10"/>
  <c r="AN257" i="10"/>
  <c r="AN255" i="10"/>
  <c r="AN253" i="10"/>
  <c r="AN250" i="10"/>
  <c r="AN249" i="10"/>
  <c r="AN247" i="10"/>
  <c r="AN246" i="10"/>
  <c r="AN245" i="10"/>
  <c r="AN243" i="10"/>
  <c r="AN241" i="10"/>
  <c r="AN239" i="10"/>
  <c r="AN234" i="10"/>
  <c r="AN233" i="10"/>
  <c r="AN231" i="10"/>
  <c r="AN225" i="10"/>
  <c r="AN224" i="10"/>
  <c r="AN223" i="10"/>
  <c r="AN216" i="10"/>
  <c r="AN211" i="10"/>
  <c r="AN210" i="10"/>
  <c r="AN201" i="10"/>
  <c r="AN198" i="10"/>
  <c r="AN194" i="10"/>
  <c r="AN192" i="10"/>
  <c r="AN184" i="10"/>
  <c r="AN185" i="10" s="1"/>
  <c r="AN181" i="10"/>
  <c r="AN177" i="10"/>
  <c r="AN175" i="10"/>
  <c r="AN169" i="10"/>
  <c r="AN167" i="10"/>
  <c r="AN163" i="10"/>
  <c r="AN166" i="10" s="1"/>
  <c r="AN158" i="10"/>
  <c r="AN157" i="10"/>
  <c r="AN156" i="10"/>
  <c r="AN155" i="10"/>
  <c r="AN154" i="10"/>
  <c r="AN152" i="10"/>
  <c r="AN148" i="10"/>
  <c r="AN147" i="10"/>
  <c r="AN146" i="10"/>
  <c r="AN144" i="10"/>
  <c r="AN142" i="10"/>
  <c r="AN141" i="10"/>
  <c r="AN139" i="10"/>
  <c r="AN135" i="10"/>
  <c r="AN134" i="10"/>
  <c r="AN133" i="10"/>
  <c r="AN122" i="10"/>
  <c r="AN121" i="10"/>
  <c r="AN114" i="10"/>
  <c r="AN113" i="10"/>
  <c r="AN112" i="10"/>
  <c r="AN109" i="10"/>
  <c r="AN100" i="10"/>
  <c r="AN94" i="10"/>
  <c r="AN98" i="10" s="1"/>
  <c r="AN93" i="10"/>
  <c r="AN92" i="10"/>
  <c r="AN88" i="10"/>
  <c r="AN86" i="10"/>
  <c r="AN81" i="10"/>
  <c r="AN63" i="10"/>
  <c r="AN61" i="10"/>
  <c r="AN58" i="10"/>
  <c r="AN57" i="10"/>
  <c r="AN55" i="10"/>
  <c r="AN53" i="10"/>
  <c r="AN49" i="10"/>
  <c r="AN45" i="10"/>
  <c r="AN40" i="10"/>
  <c r="AN36" i="10"/>
  <c r="AN35" i="10"/>
  <c r="AN33" i="10"/>
  <c r="AN29" i="10"/>
  <c r="AN24" i="10"/>
  <c r="AN19" i="10"/>
  <c r="AN695" i="10"/>
  <c r="AN694" i="10"/>
  <c r="AN693" i="10"/>
  <c r="AN692" i="10"/>
  <c r="AN691" i="10"/>
  <c r="AN11" i="10"/>
  <c r="AN14" i="10" s="1"/>
  <c r="AQ684" i="10" l="1"/>
  <c r="AT684" i="10" s="1"/>
  <c r="AN164" i="10"/>
  <c r="AP54" i="18"/>
  <c r="AQ54" i="18" s="1"/>
  <c r="AT54" i="18" s="1"/>
  <c r="P329" i="10"/>
  <c r="AQ677" i="10"/>
  <c r="AS677" i="10"/>
  <c r="AQ244" i="25"/>
  <c r="AT244" i="25" s="1"/>
  <c r="AR244" i="25"/>
  <c r="AG473" i="29"/>
  <c r="AO473" i="29" s="1"/>
  <c r="AP473" i="29" s="1"/>
  <c r="AQ473" i="29" s="1"/>
  <c r="AR53" i="18"/>
  <c r="AQ53" i="18"/>
  <c r="AT53" i="18" s="1"/>
  <c r="AO55" i="18"/>
  <c r="AP55" i="18" s="1"/>
  <c r="AO330" i="10"/>
  <c r="AP330" i="10" s="1"/>
  <c r="AQ330" i="10" s="1"/>
  <c r="AR330" i="10" s="1"/>
  <c r="AQ645" i="10"/>
  <c r="AT645" i="10" s="1"/>
  <c r="AR645" i="10"/>
  <c r="AQ660" i="10"/>
  <c r="AT660" i="10" s="1"/>
  <c r="AR660" i="10"/>
  <c r="AO643" i="10"/>
  <c r="AP643" i="10" s="1"/>
  <c r="AO652" i="10"/>
  <c r="AP652" i="10" s="1"/>
  <c r="AQ672" i="10"/>
  <c r="AT672" i="10" s="1"/>
  <c r="AR672" i="10"/>
  <c r="AQ647" i="10"/>
  <c r="AT647" i="10" s="1"/>
  <c r="AR647" i="10"/>
  <c r="AR676" i="10"/>
  <c r="AQ676" i="10"/>
  <c r="AT676" i="10" s="1"/>
  <c r="AQ686" i="10"/>
  <c r="AT686" i="10" s="1"/>
  <c r="AG327" i="10"/>
  <c r="AG329" i="10"/>
  <c r="AO329" i="10" s="1"/>
  <c r="AP329" i="10" s="1"/>
  <c r="AQ329" i="10" s="1"/>
  <c r="AT329" i="10" s="1"/>
  <c r="AF648" i="10"/>
  <c r="AG644" i="10"/>
  <c r="AG654" i="10"/>
  <c r="AF656" i="10"/>
  <c r="AR685" i="10"/>
  <c r="AQ685" i="10"/>
  <c r="AT685" i="10" s="1"/>
  <c r="AR646" i="10"/>
  <c r="AQ646" i="10"/>
  <c r="AT646" i="10" s="1"/>
  <c r="AT683" i="10"/>
  <c r="AR683" i="10"/>
  <c r="AQ678" i="10"/>
  <c r="AT678" i="10" s="1"/>
  <c r="AR678" i="10"/>
  <c r="AN95" i="10"/>
  <c r="P237" i="28"/>
  <c r="AQ237" i="28" s="1"/>
  <c r="Q237" i="28"/>
  <c r="P482" i="29"/>
  <c r="AQ482" i="29" s="1"/>
  <c r="Q482" i="29"/>
  <c r="P483" i="29"/>
  <c r="AQ483" i="29" s="1"/>
  <c r="Q483" i="29"/>
  <c r="P549" i="10"/>
  <c r="AQ549" i="10" s="1"/>
  <c r="Q549" i="10"/>
  <c r="P548" i="10"/>
  <c r="AQ548" i="10" s="1"/>
  <c r="Q548" i="10"/>
  <c r="P550" i="10"/>
  <c r="AQ550" i="10" s="1"/>
  <c r="Q550" i="10"/>
  <c r="AN12" i="10"/>
  <c r="AN97" i="10"/>
  <c r="AG328" i="10"/>
  <c r="AO328" i="10" s="1"/>
  <c r="AP328" i="10" s="1"/>
  <c r="AQ328" i="10" s="1"/>
  <c r="AT328" i="10" s="1"/>
  <c r="AG182" i="28"/>
  <c r="AO182" i="28" s="1"/>
  <c r="AP182" i="28" s="1"/>
  <c r="AQ182" i="28" s="1"/>
  <c r="AG183" i="28"/>
  <c r="AO184" i="28"/>
  <c r="AP184" i="28" s="1"/>
  <c r="AQ184" i="28" s="1"/>
  <c r="AO183" i="28"/>
  <c r="AP183" i="28" s="1"/>
  <c r="AQ183" i="28" s="1"/>
  <c r="AT326" i="10"/>
  <c r="AR326" i="10"/>
  <c r="AO327" i="10"/>
  <c r="AP327" i="10" s="1"/>
  <c r="AQ327" i="10" s="1"/>
  <c r="AR327" i="10" s="1"/>
  <c r="AN487" i="10"/>
  <c r="AN96" i="10"/>
  <c r="AT235" i="28"/>
  <c r="AR235" i="28"/>
  <c r="AT236" i="28"/>
  <c r="AR236" i="28"/>
  <c r="Q235" i="28"/>
  <c r="Q236" i="28"/>
  <c r="AO472" i="29"/>
  <c r="AP472" i="29" s="1"/>
  <c r="AQ472" i="29" s="1"/>
  <c r="AF476" i="29"/>
  <c r="AG476" i="29" s="1"/>
  <c r="AG475" i="29"/>
  <c r="AG479" i="29"/>
  <c r="AG478" i="29"/>
  <c r="AT480" i="29"/>
  <c r="AR480" i="29"/>
  <c r="AT481" i="29"/>
  <c r="AR481" i="29"/>
  <c r="Q480" i="29"/>
  <c r="Q481" i="29"/>
  <c r="AG474" i="29"/>
  <c r="AG477" i="29"/>
  <c r="AR54" i="18" l="1"/>
  <c r="AR677" i="10"/>
  <c r="AT677" i="10"/>
  <c r="AR55" i="18"/>
  <c r="AQ55" i="18"/>
  <c r="AT55" i="18" s="1"/>
  <c r="AO654" i="10"/>
  <c r="AP654" i="10" s="1"/>
  <c r="AG648" i="10"/>
  <c r="AF649" i="10"/>
  <c r="AQ652" i="10"/>
  <c r="AT652" i="10" s="1"/>
  <c r="AR652" i="10"/>
  <c r="AQ643" i="10"/>
  <c r="AT643" i="10" s="1"/>
  <c r="AR643" i="10"/>
  <c r="AG656" i="10"/>
  <c r="AF657" i="10"/>
  <c r="AO644" i="10"/>
  <c r="AP644" i="10" s="1"/>
  <c r="AR329" i="10"/>
  <c r="AT237" i="28"/>
  <c r="AR237" i="28"/>
  <c r="AT483" i="29"/>
  <c r="AR483" i="29"/>
  <c r="AT482" i="29"/>
  <c r="AR482" i="29"/>
  <c r="AT550" i="10"/>
  <c r="AR550" i="10"/>
  <c r="AT548" i="10"/>
  <c r="AR548" i="10"/>
  <c r="AT549" i="10"/>
  <c r="AR549" i="10"/>
  <c r="AT183" i="28"/>
  <c r="AR183" i="28"/>
  <c r="AT182" i="28"/>
  <c r="AR182" i="28"/>
  <c r="AT184" i="28"/>
  <c r="AR184" i="28"/>
  <c r="AR328" i="10"/>
  <c r="AT473" i="29"/>
  <c r="AR473" i="29"/>
  <c r="AT472" i="29"/>
  <c r="AR472" i="29"/>
  <c r="AO474" i="29"/>
  <c r="AP474" i="29" s="1"/>
  <c r="AQ474" i="29" s="1"/>
  <c r="AO479" i="29"/>
  <c r="AP479" i="29" s="1"/>
  <c r="AQ479" i="29" s="1"/>
  <c r="AO476" i="29"/>
  <c r="AP476" i="29" s="1"/>
  <c r="AQ476" i="29" s="1"/>
  <c r="AO477" i="29"/>
  <c r="AP477" i="29" s="1"/>
  <c r="AQ477" i="29" s="1"/>
  <c r="AO478" i="29"/>
  <c r="AP478" i="29" s="1"/>
  <c r="AQ478" i="29" s="1"/>
  <c r="AO475" i="29"/>
  <c r="AP475" i="29" s="1"/>
  <c r="AQ475" i="29" s="1"/>
  <c r="AV115" i="14"/>
  <c r="AU115" i="14"/>
  <c r="AX115" i="14" s="1"/>
  <c r="AY115" i="14" s="1"/>
  <c r="AT115" i="14"/>
  <c r="AR115" i="14"/>
  <c r="AV114" i="14"/>
  <c r="AU114" i="14"/>
  <c r="AX114" i="14" s="1"/>
  <c r="AY114" i="14" s="1"/>
  <c r="AT114" i="14"/>
  <c r="AQ644" i="10" l="1"/>
  <c r="AT644" i="10" s="1"/>
  <c r="AR644" i="10"/>
  <c r="AF659" i="10"/>
  <c r="AG657" i="10"/>
  <c r="AG649" i="10"/>
  <c r="AF651" i="10"/>
  <c r="AG651" i="10" s="1"/>
  <c r="AF653" i="10"/>
  <c r="AQ654" i="10"/>
  <c r="AT654" i="10" s="1"/>
  <c r="AR654" i="10"/>
  <c r="AO656" i="10"/>
  <c r="AP656" i="10" s="1"/>
  <c r="AO648" i="10"/>
  <c r="AP648" i="10" s="1"/>
  <c r="AT475" i="29"/>
  <c r="AR475" i="29"/>
  <c r="AT478" i="29"/>
  <c r="AR478" i="29"/>
  <c r="AT477" i="29"/>
  <c r="AR477" i="29"/>
  <c r="AT476" i="29"/>
  <c r="AR476" i="29"/>
  <c r="AT479" i="29"/>
  <c r="AR479" i="29"/>
  <c r="AT474" i="29"/>
  <c r="AR474" i="29"/>
  <c r="AR114" i="14"/>
  <c r="N114" i="14"/>
  <c r="P114" i="14" s="1"/>
  <c r="AQ656" i="10" l="1"/>
  <c r="AT656" i="10" s="1"/>
  <c r="AR656" i="10"/>
  <c r="AR648" i="10"/>
  <c r="AQ648" i="10"/>
  <c r="AT648" i="10" s="1"/>
  <c r="AO651" i="10"/>
  <c r="AP651" i="10" s="1"/>
  <c r="AO657" i="10"/>
  <c r="AP657" i="10" s="1"/>
  <c r="AF655" i="10"/>
  <c r="AG653" i="10"/>
  <c r="AO649" i="10"/>
  <c r="AP649" i="10" s="1"/>
  <c r="AF661" i="10"/>
  <c r="AG661" i="10" s="1"/>
  <c r="AG659" i="10"/>
  <c r="AT81" i="25"/>
  <c r="AV123" i="25"/>
  <c r="AU56" i="25"/>
  <c r="AV56" i="25"/>
  <c r="AX56" i="25" s="1"/>
  <c r="AY56" i="25" s="1"/>
  <c r="AV55" i="25"/>
  <c r="AU55" i="25"/>
  <c r="AX55" i="25" s="1"/>
  <c r="AY55" i="25" s="1"/>
  <c r="AV50" i="25"/>
  <c r="AO56" i="29"/>
  <c r="AP56" i="29" s="1"/>
  <c r="AO57" i="29"/>
  <c r="AP57" i="29" s="1"/>
  <c r="AR657" i="10" l="1"/>
  <c r="AQ657" i="10"/>
  <c r="AT657" i="10" s="1"/>
  <c r="AR651" i="10"/>
  <c r="AQ651" i="10"/>
  <c r="AT651" i="10" s="1"/>
  <c r="AO659" i="10"/>
  <c r="AP659" i="10" s="1"/>
  <c r="AQ649" i="10"/>
  <c r="AT649" i="10" s="1"/>
  <c r="AR649" i="10"/>
  <c r="AO653" i="10"/>
  <c r="AP653" i="10" s="1"/>
  <c r="AO661" i="10"/>
  <c r="AP661" i="10" s="1"/>
  <c r="AG655" i="10"/>
  <c r="AF658" i="10"/>
  <c r="AG658" i="10" s="1"/>
  <c r="AF662" i="10"/>
  <c r="AV222" i="29"/>
  <c r="AV460" i="29"/>
  <c r="AV401" i="29"/>
  <c r="AO401" i="29"/>
  <c r="AP401" i="29" s="1"/>
  <c r="AV390" i="29"/>
  <c r="AV375" i="29"/>
  <c r="AV371" i="29"/>
  <c r="AV369" i="29"/>
  <c r="AV358" i="29"/>
  <c r="AV350" i="29"/>
  <c r="AV338" i="29"/>
  <c r="AV399" i="29"/>
  <c r="AV325" i="29"/>
  <c r="AV324" i="29"/>
  <c r="AV319" i="29"/>
  <c r="AV300" i="29"/>
  <c r="AV287" i="29"/>
  <c r="AV226" i="29"/>
  <c r="AO226" i="29"/>
  <c r="AP226" i="29" s="1"/>
  <c r="AV215" i="29"/>
  <c r="AV186" i="29"/>
  <c r="AV179" i="29"/>
  <c r="AV160" i="29"/>
  <c r="AV151" i="29"/>
  <c r="AV146" i="29"/>
  <c r="AV140" i="29"/>
  <c r="AV127" i="29"/>
  <c r="AV103" i="29"/>
  <c r="AV92" i="29"/>
  <c r="AV90" i="29"/>
  <c r="AH120" i="28"/>
  <c r="AO198" i="24"/>
  <c r="L280" i="24"/>
  <c r="N280" i="24" s="1"/>
  <c r="AX162" i="19"/>
  <c r="AY162" i="19" s="1"/>
  <c r="AV162" i="19"/>
  <c r="AS162" i="19"/>
  <c r="AU162" i="19" s="1"/>
  <c r="AQ162" i="19"/>
  <c r="AR162" i="19" s="1"/>
  <c r="AX223" i="19"/>
  <c r="AY223" i="19" s="1"/>
  <c r="AV223" i="19"/>
  <c r="AU223" i="19"/>
  <c r="AS223" i="19"/>
  <c r="AV160" i="19"/>
  <c r="AF84" i="14"/>
  <c r="AF126" i="14"/>
  <c r="AF68" i="14"/>
  <c r="AF70" i="14" s="1"/>
  <c r="AF77" i="14" s="1"/>
  <c r="AF76" i="14" s="1"/>
  <c r="AF57" i="14"/>
  <c r="AF59" i="14" s="1"/>
  <c r="AV281" i="14"/>
  <c r="AV229" i="14"/>
  <c r="AV44" i="14"/>
  <c r="AR653" i="10" l="1"/>
  <c r="AQ653" i="10"/>
  <c r="AT653" i="10" s="1"/>
  <c r="AR659" i="10"/>
  <c r="AQ659" i="10"/>
  <c r="AT659" i="10" s="1"/>
  <c r="AO658" i="10"/>
  <c r="AP658" i="10" s="1"/>
  <c r="AQ661" i="10"/>
  <c r="AT661" i="10" s="1"/>
  <c r="AR661" i="10"/>
  <c r="AF663" i="10"/>
  <c r="AG662" i="10"/>
  <c r="AO655" i="10"/>
  <c r="AP655" i="10" s="1"/>
  <c r="AZ117" i="14"/>
  <c r="AZ116" i="14"/>
  <c r="AV638" i="10"/>
  <c r="AU638" i="10"/>
  <c r="AV637" i="10"/>
  <c r="AU637" i="10"/>
  <c r="AV438" i="10"/>
  <c r="AV430" i="10"/>
  <c r="AX430" i="10" s="1"/>
  <c r="AY430" i="10" s="1"/>
  <c r="AV429" i="10"/>
  <c r="AV422" i="10"/>
  <c r="AV395" i="10"/>
  <c r="AV262" i="10"/>
  <c r="AU262" i="10"/>
  <c r="AU254" i="10"/>
  <c r="AU128" i="10"/>
  <c r="AX638" i="10" l="1"/>
  <c r="AY638" i="10" s="1"/>
  <c r="AR655" i="10"/>
  <c r="AQ655" i="10"/>
  <c r="AT655" i="10" s="1"/>
  <c r="AO662" i="10"/>
  <c r="AP662" i="10" s="1"/>
  <c r="AQ658" i="10"/>
  <c r="AT658" i="10" s="1"/>
  <c r="AR658" i="10"/>
  <c r="AG663" i="10"/>
  <c r="AF664" i="10"/>
  <c r="AX637" i="10"/>
  <c r="AY637" i="10" s="1"/>
  <c r="AZ638" i="10" s="1"/>
  <c r="AV222" i="10"/>
  <c r="AV221" i="10"/>
  <c r="AN214" i="10"/>
  <c r="AV188" i="10"/>
  <c r="AZ637" i="10" l="1"/>
  <c r="AR662" i="10"/>
  <c r="AQ662" i="10"/>
  <c r="AT662" i="10" s="1"/>
  <c r="AF665" i="10"/>
  <c r="AG664" i="10"/>
  <c r="AO663" i="10"/>
  <c r="AP663" i="10" s="1"/>
  <c r="AN213" i="10"/>
  <c r="AU111" i="10"/>
  <c r="AV91" i="10"/>
  <c r="P91" i="10"/>
  <c r="AS91" i="10" s="1"/>
  <c r="AU91" i="10" s="1"/>
  <c r="AV39" i="10"/>
  <c r="P39" i="10"/>
  <c r="AS39" i="10" s="1"/>
  <c r="AU39" i="10" s="1"/>
  <c r="AR663" i="10" l="1"/>
  <c r="AQ663" i="10"/>
  <c r="AT663" i="10" s="1"/>
  <c r="AO664" i="10"/>
  <c r="AP664" i="10" s="1"/>
  <c r="AG665" i="10"/>
  <c r="AF666" i="10"/>
  <c r="AX39" i="10"/>
  <c r="AY39" i="10" s="1"/>
  <c r="AX91" i="10"/>
  <c r="AY91" i="10" s="1"/>
  <c r="AG666" i="10" l="1"/>
  <c r="AF667" i="10"/>
  <c r="AQ664" i="10"/>
  <c r="AT664" i="10" s="1"/>
  <c r="AR664" i="10"/>
  <c r="AO665" i="10"/>
  <c r="AP665" i="10" s="1"/>
  <c r="AN83" i="30"/>
  <c r="AN82" i="30"/>
  <c r="AN79" i="30"/>
  <c r="AN78" i="30"/>
  <c r="AN75" i="30"/>
  <c r="AN57" i="30"/>
  <c r="AN44" i="30"/>
  <c r="AN42" i="30"/>
  <c r="AN33" i="30"/>
  <c r="AN32" i="30"/>
  <c r="AN31" i="30"/>
  <c r="AN29" i="30"/>
  <c r="AN28" i="30"/>
  <c r="AN21" i="30"/>
  <c r="AN17" i="30"/>
  <c r="AN16" i="30"/>
  <c r="AN47" i="18"/>
  <c r="AN43" i="18"/>
  <c r="AN41" i="18"/>
  <c r="AN40" i="18"/>
  <c r="AN38" i="18"/>
  <c r="AN28" i="18"/>
  <c r="AN26" i="18"/>
  <c r="AN25" i="18"/>
  <c r="AN24" i="18"/>
  <c r="AN23" i="18"/>
  <c r="AN22" i="18"/>
  <c r="AN21" i="18"/>
  <c r="AN20" i="18"/>
  <c r="AN18" i="18"/>
  <c r="AN16" i="18"/>
  <c r="AN14" i="18"/>
  <c r="AN13" i="18"/>
  <c r="AN12" i="18"/>
  <c r="AN11" i="18"/>
  <c r="AN233" i="25"/>
  <c r="AN230" i="25"/>
  <c r="AN229" i="25"/>
  <c r="AN226" i="25"/>
  <c r="AN180" i="25"/>
  <c r="AN178" i="25"/>
  <c r="AN177" i="25"/>
  <c r="AN176" i="25"/>
  <c r="AN175" i="25"/>
  <c r="AN174" i="25"/>
  <c r="AN171" i="25"/>
  <c r="AN170" i="25"/>
  <c r="AN169" i="25"/>
  <c r="AN166" i="25"/>
  <c r="AN165" i="25"/>
  <c r="AN164" i="25"/>
  <c r="AN163" i="25"/>
  <c r="AN162" i="25"/>
  <c r="AN159" i="25"/>
  <c r="AN158" i="25"/>
  <c r="AN155" i="25"/>
  <c r="AN154" i="25"/>
  <c r="AN153" i="25"/>
  <c r="AN152" i="25"/>
  <c r="AN151" i="25"/>
  <c r="AN149" i="25"/>
  <c r="AN148" i="25"/>
  <c r="AN146" i="25"/>
  <c r="AN144" i="25"/>
  <c r="AN143" i="25"/>
  <c r="AN142" i="25"/>
  <c r="AN141" i="25"/>
  <c r="AN139" i="25"/>
  <c r="AN138" i="25"/>
  <c r="AN137" i="25"/>
  <c r="AN136" i="25"/>
  <c r="AN135" i="25"/>
  <c r="AN132" i="25"/>
  <c r="AN131" i="25"/>
  <c r="AN129" i="25"/>
  <c r="AN130" i="25"/>
  <c r="AN128" i="25"/>
  <c r="AN127" i="25"/>
  <c r="AN126" i="25"/>
  <c r="AN125" i="25"/>
  <c r="AN118" i="25"/>
  <c r="AN114" i="25"/>
  <c r="AN113" i="25"/>
  <c r="AN110" i="25"/>
  <c r="AN109" i="25"/>
  <c r="AN108" i="25"/>
  <c r="AN103" i="25"/>
  <c r="AN101" i="25"/>
  <c r="AN100" i="25"/>
  <c r="AN97" i="25"/>
  <c r="AN95" i="25"/>
  <c r="AN92" i="25"/>
  <c r="AN89" i="25"/>
  <c r="AN87" i="25"/>
  <c r="AN85" i="25"/>
  <c r="AN82" i="25"/>
  <c r="AN78" i="25"/>
  <c r="AN75" i="25"/>
  <c r="AN74" i="25"/>
  <c r="AN73" i="25"/>
  <c r="AN70" i="25"/>
  <c r="AN69" i="25"/>
  <c r="AN66" i="25"/>
  <c r="AN65" i="25"/>
  <c r="AN63" i="25"/>
  <c r="AN62" i="25"/>
  <c r="AN60" i="25"/>
  <c r="AN59" i="25"/>
  <c r="AN58" i="25"/>
  <c r="AN57" i="25"/>
  <c r="AN53" i="25"/>
  <c r="AN49" i="25"/>
  <c r="AN48" i="25"/>
  <c r="AN43" i="25"/>
  <c r="AN42" i="25"/>
  <c r="AN41" i="25"/>
  <c r="AN39" i="25"/>
  <c r="AN38" i="25"/>
  <c r="AN36" i="25"/>
  <c r="AN32" i="25"/>
  <c r="AN31" i="25"/>
  <c r="AN28" i="25"/>
  <c r="AN27" i="25"/>
  <c r="AN25" i="25"/>
  <c r="AN22" i="25"/>
  <c r="AN21" i="25"/>
  <c r="AN20" i="25"/>
  <c r="AN19" i="25"/>
  <c r="AN16" i="25"/>
  <c r="AN14" i="25"/>
  <c r="AN12" i="25"/>
  <c r="AN11" i="25"/>
  <c r="AN466" i="29"/>
  <c r="AN463" i="29"/>
  <c r="AN458" i="29"/>
  <c r="AN457" i="29"/>
  <c r="AN456" i="29"/>
  <c r="AN455" i="29"/>
  <c r="AN451" i="29"/>
  <c r="AN447" i="29"/>
  <c r="AN445" i="29"/>
  <c r="AN442" i="29"/>
  <c r="AN438" i="29"/>
  <c r="AN437" i="29"/>
  <c r="AN434" i="29"/>
  <c r="AN431" i="29"/>
  <c r="AN430" i="29"/>
  <c r="AN427" i="29"/>
  <c r="AN426" i="29"/>
  <c r="AN425" i="29"/>
  <c r="AN422" i="29"/>
  <c r="AN421" i="29"/>
  <c r="AN415" i="29"/>
  <c r="AN414" i="29"/>
  <c r="AN411" i="29"/>
  <c r="AN408" i="29"/>
  <c r="AN407" i="29"/>
  <c r="AN406" i="29"/>
  <c r="AN405" i="29"/>
  <c r="AN404" i="29"/>
  <c r="AN402" i="29"/>
  <c r="AN400" i="29"/>
  <c r="AN396" i="29"/>
  <c r="AN393" i="29"/>
  <c r="AN385" i="29"/>
  <c r="AN384" i="29"/>
  <c r="AN383" i="29"/>
  <c r="AN380" i="29"/>
  <c r="AN379" i="29"/>
  <c r="AN378" i="29"/>
  <c r="AN377" i="29"/>
  <c r="AN376" i="29"/>
  <c r="AN374" i="29"/>
  <c r="AN371" i="29"/>
  <c r="AN363" i="29"/>
  <c r="AN360" i="29"/>
  <c r="AN353" i="29"/>
  <c r="AN345" i="29"/>
  <c r="AN342" i="29"/>
  <c r="AN339" i="29"/>
  <c r="AN337" i="29"/>
  <c r="AN336" i="29"/>
  <c r="AN335" i="29"/>
  <c r="AN334" i="29"/>
  <c r="AN333" i="29"/>
  <c r="AN332" i="29"/>
  <c r="AN331" i="29"/>
  <c r="AN330" i="29"/>
  <c r="AN316" i="29"/>
  <c r="AN315" i="29"/>
  <c r="AN314" i="29"/>
  <c r="AN313" i="29"/>
  <c r="AN295" i="29"/>
  <c r="AN294" i="29"/>
  <c r="AN291" i="29"/>
  <c r="AN290" i="29"/>
  <c r="AN287" i="29"/>
  <c r="AN285" i="29"/>
  <c r="AN284" i="29"/>
  <c r="AN283" i="29"/>
  <c r="AN282" i="29"/>
  <c r="AN281" i="29"/>
  <c r="AN273" i="29"/>
  <c r="AN272" i="29"/>
  <c r="AN269" i="29"/>
  <c r="AN267" i="29"/>
  <c r="AN264" i="29"/>
  <c r="AN263" i="29"/>
  <c r="AN262" i="29"/>
  <c r="AN261" i="29"/>
  <c r="AN260" i="29"/>
  <c r="AN256" i="29"/>
  <c r="AN255" i="29"/>
  <c r="AN249" i="29"/>
  <c r="AN248" i="29"/>
  <c r="AN241" i="29"/>
  <c r="AN238" i="29"/>
  <c r="AN237" i="29"/>
  <c r="AN236" i="29"/>
  <c r="AN235" i="29"/>
  <c r="AN232" i="29"/>
  <c r="AN231" i="29"/>
  <c r="AN225" i="29"/>
  <c r="AN222" i="29"/>
  <c r="AN216" i="29"/>
  <c r="AN215" i="29"/>
  <c r="AN213" i="29"/>
  <c r="AN210" i="29"/>
  <c r="AN205" i="29"/>
  <c r="AN202" i="29"/>
  <c r="AN198" i="29"/>
  <c r="AN197" i="29"/>
  <c r="AN196" i="29"/>
  <c r="AN192" i="29"/>
  <c r="AN189" i="29"/>
  <c r="AN182" i="29"/>
  <c r="AN181" i="29"/>
  <c r="AN180" i="29"/>
  <c r="AN176" i="29"/>
  <c r="AN175" i="29"/>
  <c r="AN174" i="29"/>
  <c r="AN173" i="29"/>
  <c r="AN170" i="29"/>
  <c r="AN169" i="29"/>
  <c r="AN168" i="29"/>
  <c r="AN164" i="29"/>
  <c r="AN163" i="29"/>
  <c r="AN161" i="29"/>
  <c r="AN158" i="29"/>
  <c r="AN156" i="29"/>
  <c r="AN155" i="29"/>
  <c r="AN149" i="29"/>
  <c r="AN148" i="29"/>
  <c r="AN147" i="29"/>
  <c r="AN143" i="29"/>
  <c r="AN139" i="29"/>
  <c r="AN138" i="29"/>
  <c r="AN137" i="29"/>
  <c r="AN135" i="29"/>
  <c r="AN134" i="29"/>
  <c r="AN132" i="29"/>
  <c r="AN129" i="29"/>
  <c r="AN127" i="29"/>
  <c r="AN128" i="29"/>
  <c r="AN124" i="29"/>
  <c r="AN123" i="29"/>
  <c r="AN120" i="29"/>
  <c r="AN119" i="29"/>
  <c r="AN118" i="29"/>
  <c r="AN115" i="29"/>
  <c r="AN109" i="29"/>
  <c r="AN111" i="29"/>
  <c r="AN110" i="29"/>
  <c r="AN108" i="29"/>
  <c r="AN107" i="29"/>
  <c r="AN104" i="29"/>
  <c r="AN103" i="29"/>
  <c r="AN101" i="29"/>
  <c r="AN100" i="29"/>
  <c r="AN96" i="29"/>
  <c r="AN93" i="29"/>
  <c r="AN91" i="29"/>
  <c r="AN89" i="29"/>
  <c r="AN88" i="29"/>
  <c r="AN83" i="29"/>
  <c r="AN82" i="29"/>
  <c r="AN81" i="29"/>
  <c r="AN79" i="29"/>
  <c r="AN76" i="29"/>
  <c r="AN73" i="29"/>
  <c r="AN70" i="29"/>
  <c r="AN69" i="29"/>
  <c r="AN66" i="29"/>
  <c r="AN64" i="29"/>
  <c r="AN61" i="29"/>
  <c r="AN59" i="29"/>
  <c r="AN58" i="29"/>
  <c r="AN53" i="29"/>
  <c r="AN52" i="29"/>
  <c r="AN49" i="29"/>
  <c r="AN46" i="29"/>
  <c r="AN45" i="29"/>
  <c r="AN44" i="29"/>
  <c r="AN43" i="29"/>
  <c r="AN42" i="29"/>
  <c r="AN41" i="29"/>
  <c r="AN40" i="29"/>
  <c r="AN39" i="29"/>
  <c r="AN38" i="29"/>
  <c r="AN37" i="29"/>
  <c r="AN36" i="29"/>
  <c r="AN34" i="29"/>
  <c r="AN33" i="29"/>
  <c r="AN30" i="29"/>
  <c r="AN19" i="29"/>
  <c r="AN16" i="29"/>
  <c r="AN14" i="29"/>
  <c r="AN11" i="29"/>
  <c r="AN181" i="28"/>
  <c r="AN178" i="28"/>
  <c r="AN176" i="28"/>
  <c r="AN175" i="28"/>
  <c r="AN174" i="28"/>
  <c r="AN173" i="28"/>
  <c r="AN170" i="28"/>
  <c r="AN169" i="28"/>
  <c r="AN167" i="28"/>
  <c r="AN166" i="28"/>
  <c r="AN165" i="28"/>
  <c r="AN164" i="28"/>
  <c r="AN163" i="28"/>
  <c r="AN162" i="28"/>
  <c r="AN161" i="28"/>
  <c r="AN160" i="28"/>
  <c r="AN159" i="28"/>
  <c r="AN158" i="28"/>
  <c r="AN157" i="28"/>
  <c r="AN154" i="28"/>
  <c r="AN150" i="28"/>
  <c r="AN149" i="28"/>
  <c r="AN145" i="28"/>
  <c r="AN144" i="28"/>
  <c r="AN143" i="28"/>
  <c r="AN142" i="28"/>
  <c r="AN141" i="28"/>
  <c r="AN140" i="28"/>
  <c r="AN139" i="28"/>
  <c r="AN138" i="28"/>
  <c r="AN133" i="28"/>
  <c r="AN132" i="28"/>
  <c r="AN131" i="28"/>
  <c r="AN128" i="28"/>
  <c r="AN123" i="28"/>
  <c r="AN120" i="28"/>
  <c r="AN119" i="28"/>
  <c r="AN116" i="28"/>
  <c r="AN115" i="28"/>
  <c r="AN111" i="28"/>
  <c r="AN110" i="28"/>
  <c r="AN109" i="28"/>
  <c r="AN108" i="28"/>
  <c r="AN100" i="28"/>
  <c r="AN99" i="28"/>
  <c r="AN98" i="28"/>
  <c r="AN97" i="28"/>
  <c r="AN96" i="28"/>
  <c r="AN95" i="28"/>
  <c r="AN94" i="28"/>
  <c r="AN93" i="28"/>
  <c r="AN92" i="28"/>
  <c r="AN91" i="28"/>
  <c r="AN89" i="28"/>
  <c r="AN88" i="28"/>
  <c r="AN87" i="28"/>
  <c r="AN86" i="28"/>
  <c r="AN84" i="28"/>
  <c r="AN83" i="28"/>
  <c r="AN80" i="28"/>
  <c r="AN79" i="28"/>
  <c r="AN78" i="28"/>
  <c r="AN76" i="28"/>
  <c r="AN77" i="28"/>
  <c r="AN72" i="28"/>
  <c r="AN69" i="28"/>
  <c r="AN68" i="28"/>
  <c r="AN65" i="28"/>
  <c r="AN64" i="28"/>
  <c r="AN62" i="28"/>
  <c r="AN61" i="28"/>
  <c r="AN58" i="28"/>
  <c r="AN57" i="28"/>
  <c r="AN53" i="28"/>
  <c r="AN56" i="28"/>
  <c r="AN55" i="28"/>
  <c r="AN54" i="28"/>
  <c r="AN51" i="28"/>
  <c r="AN50" i="28"/>
  <c r="AN49" i="28"/>
  <c r="AN48" i="28"/>
  <c r="AN47" i="28"/>
  <c r="AN46" i="28"/>
  <c r="AQ665" i="10" l="1"/>
  <c r="AT665" i="10" s="1"/>
  <c r="AR665" i="10"/>
  <c r="AF668" i="10"/>
  <c r="AG667" i="10"/>
  <c r="AO666" i="10"/>
  <c r="AP666" i="10" s="1"/>
  <c r="AN45" i="28"/>
  <c r="AN32" i="28"/>
  <c r="AN29" i="28"/>
  <c r="AN26" i="28"/>
  <c r="AN22" i="28"/>
  <c r="AN17" i="28"/>
  <c r="AN15" i="28"/>
  <c r="AN13" i="28"/>
  <c r="AN12" i="28"/>
  <c r="AN11" i="28"/>
  <c r="AN279" i="24"/>
  <c r="AN270" i="24"/>
  <c r="AN269" i="24"/>
  <c r="AN266" i="24"/>
  <c r="AN259" i="24"/>
  <c r="AN258" i="24"/>
  <c r="AN257" i="24"/>
  <c r="AN248" i="24"/>
  <c r="AN244" i="24"/>
  <c r="AN243" i="24"/>
  <c r="AN241" i="24"/>
  <c r="AN236" i="24"/>
  <c r="AN233" i="24"/>
  <c r="AN230" i="24"/>
  <c r="AN227" i="24"/>
  <c r="AN225" i="24"/>
  <c r="AN221" i="24"/>
  <c r="AN218" i="24"/>
  <c r="AN202" i="24"/>
  <c r="AN199" i="24"/>
  <c r="AN191" i="24"/>
  <c r="AN190" i="24"/>
  <c r="AN183" i="24"/>
  <c r="AN181" i="24"/>
  <c r="AN179" i="24"/>
  <c r="AN176" i="24"/>
  <c r="AN172" i="24"/>
  <c r="AN171" i="24"/>
  <c r="AN163" i="24"/>
  <c r="AN160" i="24"/>
  <c r="AN158" i="24"/>
  <c r="AN155" i="24"/>
  <c r="AN148" i="24"/>
  <c r="AN146" i="24"/>
  <c r="AN145" i="24"/>
  <c r="AN144" i="24"/>
  <c r="AN142" i="24"/>
  <c r="AN141" i="24"/>
  <c r="AN135" i="24"/>
  <c r="AN132" i="24"/>
  <c r="AN131" i="24"/>
  <c r="AN128" i="24"/>
  <c r="AN127" i="24"/>
  <c r="AN126" i="24"/>
  <c r="AN123" i="24"/>
  <c r="AN120" i="24"/>
  <c r="AN117" i="24"/>
  <c r="AN112" i="24"/>
  <c r="AN111" i="24"/>
  <c r="AN107" i="24"/>
  <c r="AN105" i="24"/>
  <c r="AN104" i="24"/>
  <c r="AN98" i="24"/>
  <c r="AN96" i="24"/>
  <c r="AN91" i="24"/>
  <c r="AN90" i="24"/>
  <c r="AN89" i="24"/>
  <c r="AN87" i="24"/>
  <c r="AN86" i="24"/>
  <c r="AN85" i="24"/>
  <c r="AN84" i="24"/>
  <c r="AN81" i="24"/>
  <c r="AN78" i="24"/>
  <c r="AN73" i="24"/>
  <c r="AN72" i="24"/>
  <c r="AN68" i="24"/>
  <c r="AN65" i="24"/>
  <c r="AN64" i="24"/>
  <c r="AN60" i="24"/>
  <c r="AN52" i="24"/>
  <c r="AN49" i="24"/>
  <c r="AN34" i="24"/>
  <c r="AN30" i="24"/>
  <c r="AN27" i="24"/>
  <c r="AN26" i="24"/>
  <c r="AN25" i="24"/>
  <c r="AN23" i="24"/>
  <c r="AN322" i="19"/>
  <c r="AN311" i="19"/>
  <c r="AN308" i="19"/>
  <c r="AN305" i="19"/>
  <c r="AN297" i="19"/>
  <c r="AN294" i="19"/>
  <c r="AN290" i="19"/>
  <c r="AN289" i="19"/>
  <c r="AN284" i="19"/>
  <c r="AN278" i="19"/>
  <c r="AN273" i="19"/>
  <c r="AN270" i="19"/>
  <c r="AN269" i="19"/>
  <c r="AN259" i="19"/>
  <c r="AN258" i="19"/>
  <c r="AN254" i="19"/>
  <c r="AN251" i="19"/>
  <c r="AN248" i="19"/>
  <c r="AN246" i="19"/>
  <c r="AN238" i="19"/>
  <c r="AN237" i="19"/>
  <c r="AN235" i="19"/>
  <c r="AN234" i="19"/>
  <c r="AN231" i="19"/>
  <c r="AN230" i="19"/>
  <c r="AN227" i="19"/>
  <c r="AN221" i="19"/>
  <c r="AN220" i="19"/>
  <c r="AN217" i="19"/>
  <c r="AN209" i="19"/>
  <c r="AN200" i="19"/>
  <c r="AN197" i="19"/>
  <c r="AN194" i="19"/>
  <c r="AN191" i="19"/>
  <c r="AN190" i="19"/>
  <c r="AN187" i="19"/>
  <c r="AN185" i="19"/>
  <c r="AN184" i="19"/>
  <c r="AN181" i="19"/>
  <c r="AN180" i="19"/>
  <c r="AN179" i="19"/>
  <c r="AN178" i="19"/>
  <c r="AN175" i="19"/>
  <c r="AN159" i="19"/>
  <c r="AN156" i="19"/>
  <c r="AN149" i="19"/>
  <c r="AN147" i="19"/>
  <c r="AN146" i="19"/>
  <c r="AN145" i="19"/>
  <c r="AN144" i="19"/>
  <c r="AN139" i="19"/>
  <c r="AN131" i="19"/>
  <c r="AN130" i="19"/>
  <c r="AN123" i="19"/>
  <c r="AN118" i="19"/>
  <c r="AN115" i="19"/>
  <c r="AN114" i="19"/>
  <c r="AN113" i="19"/>
  <c r="AN111" i="19"/>
  <c r="AN107" i="19"/>
  <c r="AN104" i="19"/>
  <c r="AN103" i="19"/>
  <c r="AN100" i="19"/>
  <c r="AN90" i="19"/>
  <c r="AN83" i="19"/>
  <c r="AN82" i="19"/>
  <c r="AN80" i="19"/>
  <c r="AN79" i="19"/>
  <c r="AN73" i="19"/>
  <c r="AN70" i="19"/>
  <c r="AN69" i="19"/>
  <c r="AN68" i="19"/>
  <c r="AN62" i="19"/>
  <c r="AN58" i="19"/>
  <c r="AN55" i="19"/>
  <c r="AN50" i="19"/>
  <c r="AN48" i="19"/>
  <c r="AN47" i="19"/>
  <c r="AN46" i="19"/>
  <c r="AN43" i="19"/>
  <c r="AN42" i="19"/>
  <c r="AN37" i="19"/>
  <c r="AN36" i="19"/>
  <c r="AN35" i="19"/>
  <c r="AN34" i="19"/>
  <c r="AN32" i="19"/>
  <c r="AN25" i="19"/>
  <c r="AN24" i="19"/>
  <c r="AN23" i="19"/>
  <c r="AN21" i="19"/>
  <c r="AN20" i="19"/>
  <c r="AN19" i="19"/>
  <c r="AQ666" i="10" l="1"/>
  <c r="AT666" i="10" s="1"/>
  <c r="AR666" i="10"/>
  <c r="AO667" i="10"/>
  <c r="AP667" i="10" s="1"/>
  <c r="AF669" i="10"/>
  <c r="AG668" i="10"/>
  <c r="AN415" i="14"/>
  <c r="AN412" i="14"/>
  <c r="AN411" i="14"/>
  <c r="AN409" i="14"/>
  <c r="AN406" i="14"/>
  <c r="AN404" i="14"/>
  <c r="AN401" i="14"/>
  <c r="AN398" i="14"/>
  <c r="AN395" i="14"/>
  <c r="AN391" i="14"/>
  <c r="AN384" i="14"/>
  <c r="AN380" i="14"/>
  <c r="AN377" i="14"/>
  <c r="AN378" i="14"/>
  <c r="AN373" i="14"/>
  <c r="AN371" i="14"/>
  <c r="AN369" i="14"/>
  <c r="AN368" i="14"/>
  <c r="AN367" i="14"/>
  <c r="AN366" i="14"/>
  <c r="AN365" i="14"/>
  <c r="AN357" i="14"/>
  <c r="AN356" i="14"/>
  <c r="AN355" i="14"/>
  <c r="AN351" i="14"/>
  <c r="AN350" i="14"/>
  <c r="AN347" i="14"/>
  <c r="AN344" i="14"/>
  <c r="AN339" i="14"/>
  <c r="AN338" i="14"/>
  <c r="AN335" i="14"/>
  <c r="AN334" i="14"/>
  <c r="AN331" i="14"/>
  <c r="AN330" i="14"/>
  <c r="AN329" i="14"/>
  <c r="AN328" i="14"/>
  <c r="AN325" i="14"/>
  <c r="AN321" i="14"/>
  <c r="AN320" i="14"/>
  <c r="AN319" i="14"/>
  <c r="AN318" i="14"/>
  <c r="AN308" i="14"/>
  <c r="AN305" i="14"/>
  <c r="AN303" i="14"/>
  <c r="AN302" i="14"/>
  <c r="AN301" i="14"/>
  <c r="AN300" i="14"/>
  <c r="AN297" i="14"/>
  <c r="AN294" i="14"/>
  <c r="AN290" i="14"/>
  <c r="AN288" i="14"/>
  <c r="AN285" i="14"/>
  <c r="AO668" i="10" l="1"/>
  <c r="AP668" i="10" s="1"/>
  <c r="AQ667" i="10"/>
  <c r="AT667" i="10" s="1"/>
  <c r="AR667" i="10"/>
  <c r="AF670" i="10"/>
  <c r="AG669" i="10"/>
  <c r="AN276" i="14"/>
  <c r="AN275" i="14"/>
  <c r="AN271" i="14"/>
  <c r="AN269" i="14"/>
  <c r="AN266" i="14"/>
  <c r="AN260" i="14"/>
  <c r="AN251" i="14"/>
  <c r="AN250" i="14"/>
  <c r="AN245" i="14"/>
  <c r="AN242" i="14"/>
  <c r="AN237" i="14"/>
  <c r="AN235" i="14"/>
  <c r="AN230" i="14"/>
  <c r="AN225" i="14"/>
  <c r="AN219" i="14"/>
  <c r="AN218" i="14"/>
  <c r="AN216" i="14"/>
  <c r="AN213" i="14"/>
  <c r="AN211" i="14"/>
  <c r="AN207" i="14"/>
  <c r="AN206" i="14"/>
  <c r="AN196" i="14"/>
  <c r="AN189" i="14"/>
  <c r="AN185" i="14"/>
  <c r="AN184" i="14"/>
  <c r="AN183" i="14"/>
  <c r="AN180" i="14"/>
  <c r="AN176" i="14"/>
  <c r="AN170" i="14"/>
  <c r="AN168" i="14"/>
  <c r="AN164" i="14"/>
  <c r="AN163" i="14"/>
  <c r="AN162" i="14"/>
  <c r="AN158" i="14"/>
  <c r="AN156" i="14"/>
  <c r="AN153" i="14"/>
  <c r="AN152" i="14"/>
  <c r="AN144" i="14"/>
  <c r="AN141" i="14"/>
  <c r="AN140" i="14"/>
  <c r="AN137" i="14"/>
  <c r="AN133" i="14"/>
  <c r="AN130" i="14"/>
  <c r="AN129" i="14"/>
  <c r="AN128" i="14"/>
  <c r="AN127" i="14"/>
  <c r="AN125" i="14"/>
  <c r="AN123" i="14"/>
  <c r="AN122" i="14"/>
  <c r="AN121" i="14"/>
  <c r="AN119" i="14"/>
  <c r="AN118" i="14"/>
  <c r="AN116" i="14"/>
  <c r="AN112" i="14"/>
  <c r="AN104" i="14"/>
  <c r="AN92" i="14"/>
  <c r="AN76" i="14"/>
  <c r="AN66" i="14"/>
  <c r="AN61" i="14"/>
  <c r="AN52" i="14"/>
  <c r="AN49" i="14"/>
  <c r="AN46" i="14"/>
  <c r="AN37" i="14"/>
  <c r="AN29" i="14"/>
  <c r="AN28" i="14"/>
  <c r="AN27" i="14"/>
  <c r="AN23" i="14"/>
  <c r="AN20" i="14"/>
  <c r="AN19" i="14"/>
  <c r="AN15" i="14"/>
  <c r="AN11" i="14"/>
  <c r="AO669" i="10" l="1"/>
  <c r="AP669" i="10" s="1"/>
  <c r="AQ668" i="10"/>
  <c r="AT668" i="10" s="1"/>
  <c r="AR668" i="10"/>
  <c r="AG670" i="10"/>
  <c r="AF671" i="10"/>
  <c r="AN616" i="10"/>
  <c r="AN597" i="10"/>
  <c r="AN593" i="10"/>
  <c r="AN578" i="10"/>
  <c r="AN575" i="10"/>
  <c r="AN563" i="10"/>
  <c r="AN543" i="10"/>
  <c r="AN532" i="10"/>
  <c r="AN528" i="10"/>
  <c r="AN514" i="7"/>
  <c r="AN520" i="10"/>
  <c r="AN491" i="10"/>
  <c r="AN480" i="10"/>
  <c r="AN477" i="10"/>
  <c r="AN472" i="10"/>
  <c r="AN463" i="10"/>
  <c r="AN458" i="10"/>
  <c r="AN453" i="10"/>
  <c r="AR669" i="10" l="1"/>
  <c r="AQ669" i="10"/>
  <c r="AT669" i="10" s="1"/>
  <c r="AG671" i="10"/>
  <c r="AF673" i="10"/>
  <c r="AO670" i="10"/>
  <c r="AP670" i="10" s="1"/>
  <c r="AN439" i="10"/>
  <c r="AN417" i="10"/>
  <c r="AN415" i="10"/>
  <c r="AN410" i="10"/>
  <c r="AN407" i="10"/>
  <c r="AN404" i="10"/>
  <c r="AN380" i="10"/>
  <c r="AN373" i="10"/>
  <c r="AN366" i="10"/>
  <c r="AN345" i="10"/>
  <c r="AQ670" i="10" l="1"/>
  <c r="AT670" i="10" s="1"/>
  <c r="AR670" i="10"/>
  <c r="AG673" i="10"/>
  <c r="AF674" i="10"/>
  <c r="AO671" i="10"/>
  <c r="AP671" i="10" s="1"/>
  <c r="AN310" i="10"/>
  <c r="AN305" i="10"/>
  <c r="AN297" i="10"/>
  <c r="AN285" i="10"/>
  <c r="AN269" i="10"/>
  <c r="AN263" i="10"/>
  <c r="AN260" i="10"/>
  <c r="AN258" i="10"/>
  <c r="AN226" i="10"/>
  <c r="AN215" i="10"/>
  <c r="AN205" i="10"/>
  <c r="AN199" i="10"/>
  <c r="AN197" i="10"/>
  <c r="AN189" i="10"/>
  <c r="AN173" i="10"/>
  <c r="AN149" i="10"/>
  <c r="AN145" i="10"/>
  <c r="AN136" i="10"/>
  <c r="AN126" i="10"/>
  <c r="AN110" i="10"/>
  <c r="AN108" i="10"/>
  <c r="AN102" i="10"/>
  <c r="AN87" i="10"/>
  <c r="AN83" i="10"/>
  <c r="AN80" i="10"/>
  <c r="AN79" i="10"/>
  <c r="AN76" i="10"/>
  <c r="AN66" i="10"/>
  <c r="AN64" i="10"/>
  <c r="AN60" i="10"/>
  <c r="AN59" i="10"/>
  <c r="AN46" i="10"/>
  <c r="AN44" i="10"/>
  <c r="AN38" i="10"/>
  <c r="AN37" i="10"/>
  <c r="AN34" i="10"/>
  <c r="AN31" i="10"/>
  <c r="AN30" i="10"/>
  <c r="AN26" i="10"/>
  <c r="AN20" i="10"/>
  <c r="AN15" i="10"/>
  <c r="AN690" i="10"/>
  <c r="AR671" i="10" l="1"/>
  <c r="AQ671" i="10"/>
  <c r="AT671" i="10" s="1"/>
  <c r="AF675" i="10"/>
  <c r="AG675" i="10" s="1"/>
  <c r="AG674" i="10"/>
  <c r="AO673" i="10"/>
  <c r="AP673" i="10" s="1"/>
  <c r="AQ673" i="10" l="1"/>
  <c r="AT673" i="10" s="1"/>
  <c r="AR673" i="10"/>
  <c r="AO674" i="10"/>
  <c r="AP674" i="10" s="1"/>
  <c r="AO675" i="10"/>
  <c r="AP675" i="10" s="1"/>
  <c r="AQ675" i="10" l="1"/>
  <c r="AT675" i="10" s="1"/>
  <c r="AR675" i="10"/>
  <c r="AQ674" i="10"/>
  <c r="AT674" i="10" s="1"/>
  <c r="AR674" i="10"/>
  <c r="Q85" i="28"/>
  <c r="N85" i="28"/>
  <c r="P85" i="28" s="1"/>
  <c r="AR85" i="28" s="1"/>
  <c r="AT85" i="28" s="1"/>
  <c r="AQ85" i="28" l="1"/>
  <c r="L114" i="28"/>
  <c r="N114" i="28" s="1"/>
  <c r="P114" i="28" s="1"/>
  <c r="K114" i="28"/>
  <c r="AR114" i="28" l="1"/>
  <c r="K217" i="28"/>
  <c r="L217" i="28" s="1"/>
  <c r="N217" i="28" s="1"/>
  <c r="L336" i="19"/>
  <c r="N336" i="19" s="1"/>
  <c r="L335" i="19"/>
  <c r="N335" i="19" s="1"/>
  <c r="L241" i="25"/>
  <c r="N241" i="25" s="1"/>
  <c r="Q241" i="25"/>
  <c r="Q240" i="25"/>
  <c r="L239" i="25"/>
  <c r="N239" i="25" s="1"/>
  <c r="P239" i="25" s="1"/>
  <c r="AQ239" i="25" s="1"/>
  <c r="AR239" i="25" s="1"/>
  <c r="L240" i="25"/>
  <c r="N240" i="25" s="1"/>
  <c r="Q237" i="25"/>
  <c r="Q238" i="25"/>
  <c r="Q239" i="25"/>
  <c r="L237" i="25"/>
  <c r="N237" i="25" s="1"/>
  <c r="P237" i="25" s="1"/>
  <c r="AQ237" i="25" s="1"/>
  <c r="L238" i="25"/>
  <c r="N238" i="25" s="1"/>
  <c r="P238" i="25" s="1"/>
  <c r="AQ238" i="25" s="1"/>
  <c r="Q234" i="28"/>
  <c r="L234" i="28"/>
  <c r="N234" i="28" s="1"/>
  <c r="P234" i="28" s="1"/>
  <c r="AQ234" i="28" s="1"/>
  <c r="Q235" i="25"/>
  <c r="Q236" i="25"/>
  <c r="Q234" i="25"/>
  <c r="L236" i="25"/>
  <c r="N236" i="25" s="1"/>
  <c r="P236" i="25" s="1"/>
  <c r="AQ236" i="25" s="1"/>
  <c r="AU325" i="10"/>
  <c r="AF313" i="10"/>
  <c r="AF312" i="10"/>
  <c r="AR238" i="25" l="1"/>
  <c r="AT238" i="25"/>
  <c r="AR237" i="25"/>
  <c r="AT237" i="25"/>
  <c r="AT114" i="28"/>
  <c r="AQ114" i="28"/>
  <c r="Q336" i="19"/>
  <c r="P336" i="19"/>
  <c r="AQ336" i="19" s="1"/>
  <c r="AT336" i="19" s="1"/>
  <c r="Q335" i="19"/>
  <c r="P335" i="19"/>
  <c r="AQ335" i="19" s="1"/>
  <c r="AR335" i="19" s="1"/>
  <c r="Q217" i="28"/>
  <c r="P217" i="28"/>
  <c r="AR217" i="28" s="1"/>
  <c r="AQ217" i="28" s="1"/>
  <c r="AT239" i="25"/>
  <c r="AT234" i="28"/>
  <c r="AR234" i="28"/>
  <c r="AT236" i="25"/>
  <c r="AR236" i="25"/>
  <c r="P320" i="19"/>
  <c r="Q320" i="19"/>
  <c r="AT335" i="19" l="1"/>
  <c r="AR336" i="19"/>
  <c r="AT217" i="28"/>
  <c r="P224" i="19"/>
  <c r="Q224" i="19"/>
  <c r="Q222" i="19"/>
  <c r="P222" i="19"/>
  <c r="AQ222" i="19" s="1"/>
  <c r="P223" i="19"/>
  <c r="AQ223" i="19" s="1"/>
  <c r="P333" i="19"/>
  <c r="AQ333" i="19" s="1"/>
  <c r="P16" i="28"/>
  <c r="AR16" i="28" s="1"/>
  <c r="L16" i="28"/>
  <c r="K16" i="28"/>
  <c r="P233" i="28"/>
  <c r="AR233" i="28" s="1"/>
  <c r="K233" i="28"/>
  <c r="P234" i="25"/>
  <c r="AQ234" i="25" s="1"/>
  <c r="P235" i="25"/>
  <c r="AQ235" i="25" s="1"/>
  <c r="P240" i="25"/>
  <c r="AQ240" i="25" s="1"/>
  <c r="P241" i="25"/>
  <c r="AQ241" i="25" s="1"/>
  <c r="AQ224" i="19"/>
  <c r="AT224" i="19" s="1"/>
  <c r="AQ320" i="19"/>
  <c r="AT320" i="19" s="1"/>
  <c r="Q331" i="19"/>
  <c r="Q332" i="19"/>
  <c r="Q333" i="19"/>
  <c r="Q334" i="19"/>
  <c r="P331" i="19"/>
  <c r="AQ331" i="19" s="1"/>
  <c r="P332" i="19"/>
  <c r="AQ332" i="19" s="1"/>
  <c r="P334" i="19"/>
  <c r="AQ334" i="19" s="1"/>
  <c r="L312" i="19"/>
  <c r="N312" i="19" s="1"/>
  <c r="P312" i="19" s="1"/>
  <c r="AQ312" i="19" s="1"/>
  <c r="P431" i="14"/>
  <c r="P430" i="14"/>
  <c r="AQ430" i="14" s="1"/>
  <c r="AT430" i="14" s="1"/>
  <c r="AQ431" i="14"/>
  <c r="AR431" i="14" s="1"/>
  <c r="AV324" i="10"/>
  <c r="AV322" i="10"/>
  <c r="K322" i="10"/>
  <c r="L322" i="10"/>
  <c r="N322" i="10" s="1"/>
  <c r="O322" i="10"/>
  <c r="AD322" i="10"/>
  <c r="AF322" i="10"/>
  <c r="AH322" i="10"/>
  <c r="AD324" i="10"/>
  <c r="AF324" i="10"/>
  <c r="AD323" i="10"/>
  <c r="AF323" i="10"/>
  <c r="AH323" i="10"/>
  <c r="L330" i="19"/>
  <c r="N330" i="19" s="1"/>
  <c r="AH233" i="25"/>
  <c r="AD233" i="25"/>
  <c r="AH232" i="25"/>
  <c r="AD232" i="25"/>
  <c r="AH231" i="25"/>
  <c r="AD231" i="25"/>
  <c r="AD230" i="25" s="1"/>
  <c r="AJ230" i="25"/>
  <c r="AH230" i="25" s="1"/>
  <c r="AH229" i="25"/>
  <c r="AD229" i="25"/>
  <c r="AH228" i="25"/>
  <c r="AD228" i="25"/>
  <c r="AH227" i="25"/>
  <c r="AD227" i="25"/>
  <c r="AJ226" i="25"/>
  <c r="AH226" i="25" s="1"/>
  <c r="L225" i="25"/>
  <c r="N225" i="25" s="1"/>
  <c r="P225" i="25" s="1"/>
  <c r="AQ225" i="25" s="1"/>
  <c r="K225" i="25"/>
  <c r="AT431" i="14" l="1"/>
  <c r="AG322" i="10"/>
  <c r="AO322" i="10" s="1"/>
  <c r="AP322" i="10" s="1"/>
  <c r="AR241" i="25"/>
  <c r="AT241" i="25"/>
  <c r="AR240" i="25"/>
  <c r="AT240" i="25"/>
  <c r="AT234" i="25"/>
  <c r="AR234" i="25"/>
  <c r="AD226" i="25"/>
  <c r="AT225" i="25"/>
  <c r="AG324" i="10"/>
  <c r="AO324" i="10" s="1"/>
  <c r="AP324" i="10" s="1"/>
  <c r="AQ324" i="10" s="1"/>
  <c r="AR324" i="10" s="1"/>
  <c r="P322" i="10"/>
  <c r="AS324" i="10"/>
  <c r="AU324" i="10" s="1"/>
  <c r="AX324" i="10" s="1"/>
  <c r="AY324" i="10" s="1"/>
  <c r="AS322" i="10"/>
  <c r="AU322" i="10" s="1"/>
  <c r="AX322" i="10" s="1"/>
  <c r="AY322" i="10" s="1"/>
  <c r="AG323" i="10"/>
  <c r="AO323" i="10" s="1"/>
  <c r="AP323" i="10" s="1"/>
  <c r="AQ323" i="10" s="1"/>
  <c r="AR223" i="19"/>
  <c r="AT222" i="19"/>
  <c r="AR222" i="19"/>
  <c r="AT334" i="19"/>
  <c r="AR334" i="19"/>
  <c r="Q330" i="19"/>
  <c r="P330" i="19"/>
  <c r="AQ330" i="19" s="1"/>
  <c r="AT312" i="19"/>
  <c r="AR312" i="19"/>
  <c r="AT331" i="19"/>
  <c r="AR331" i="19"/>
  <c r="Q312" i="19"/>
  <c r="AR320" i="19"/>
  <c r="AR224" i="19"/>
  <c r="AQ16" i="28"/>
  <c r="AT16" i="28"/>
  <c r="AT233" i="28"/>
  <c r="AQ233" i="28"/>
  <c r="AT235" i="25"/>
  <c r="AR235" i="25"/>
  <c r="AR333" i="19"/>
  <c r="AT333" i="19"/>
  <c r="AT332" i="19"/>
  <c r="AR332" i="19"/>
  <c r="AR430" i="14"/>
  <c r="AR225" i="25"/>
  <c r="K321" i="10"/>
  <c r="L321" i="10"/>
  <c r="N321" i="10" s="1"/>
  <c r="P321" i="10" s="1"/>
  <c r="AU319" i="10"/>
  <c r="AV319" i="10"/>
  <c r="AV320" i="10"/>
  <c r="AH320" i="10"/>
  <c r="AF320" i="10"/>
  <c r="AG320" i="10" s="1"/>
  <c r="K311" i="10"/>
  <c r="L311" i="10"/>
  <c r="N311" i="10" s="1"/>
  <c r="O311" i="10"/>
  <c r="AF311" i="10"/>
  <c r="AG311" i="10" s="1"/>
  <c r="AD312" i="10"/>
  <c r="AG312" i="10" s="1"/>
  <c r="AH312" i="10"/>
  <c r="AD313" i="10"/>
  <c r="AG313" i="10" s="1"/>
  <c r="AH313" i="10"/>
  <c r="K314" i="10"/>
  <c r="L314" i="10"/>
  <c r="N314" i="10" s="1"/>
  <c r="O314" i="10"/>
  <c r="K315" i="10"/>
  <c r="L315" i="10"/>
  <c r="N315" i="10" s="1"/>
  <c r="P315" i="10" s="1"/>
  <c r="K319" i="10"/>
  <c r="L319" i="10"/>
  <c r="N319" i="10" s="1"/>
  <c r="O319" i="10"/>
  <c r="K316" i="10"/>
  <c r="L316" i="10"/>
  <c r="N316" i="10" s="1"/>
  <c r="O316" i="10"/>
  <c r="K317" i="10"/>
  <c r="L317" i="10"/>
  <c r="N317" i="10" s="1"/>
  <c r="O317" i="10"/>
  <c r="K318" i="10"/>
  <c r="L318" i="10"/>
  <c r="N318" i="10" s="1"/>
  <c r="O318" i="10"/>
  <c r="AV305" i="10"/>
  <c r="AV310" i="10"/>
  <c r="AF310" i="10"/>
  <c r="AF308" i="10"/>
  <c r="AD310" i="10"/>
  <c r="AH310" i="10" s="1"/>
  <c r="AK310" i="10" s="1"/>
  <c r="AH309" i="10"/>
  <c r="AD309" i="10"/>
  <c r="AH308" i="10"/>
  <c r="AD308" i="10"/>
  <c r="AH307" i="10"/>
  <c r="AD307" i="10"/>
  <c r="AH306" i="10"/>
  <c r="AD306" i="10"/>
  <c r="O305" i="10"/>
  <c r="L305" i="10"/>
  <c r="N305" i="10" s="1"/>
  <c r="K305" i="10"/>
  <c r="AQ322" i="10" l="1"/>
  <c r="AT322" i="10" s="1"/>
  <c r="AT323" i="10"/>
  <c r="AR323" i="10"/>
  <c r="AT324" i="10"/>
  <c r="AR330" i="19"/>
  <c r="AT330" i="19"/>
  <c r="AQ321" i="10"/>
  <c r="AT321" i="10" s="1"/>
  <c r="AX319" i="10"/>
  <c r="AY319" i="10" s="1"/>
  <c r="AS320" i="10"/>
  <c r="AU320" i="10" s="1"/>
  <c r="AX320" i="10" s="1"/>
  <c r="AY320" i="10" s="1"/>
  <c r="AO320" i="10"/>
  <c r="AP320" i="10" s="1"/>
  <c r="AQ320" i="10" s="1"/>
  <c r="AR320" i="10" s="1"/>
  <c r="AS310" i="10"/>
  <c r="AU310" i="10" s="1"/>
  <c r="AX310" i="10" s="1"/>
  <c r="AY310" i="10" s="1"/>
  <c r="P305" i="10"/>
  <c r="P318" i="10"/>
  <c r="AQ318" i="10" s="1"/>
  <c r="AR318" i="10" s="1"/>
  <c r="P317" i="10"/>
  <c r="AQ317" i="10" s="1"/>
  <c r="P316" i="10"/>
  <c r="AQ316" i="10" s="1"/>
  <c r="P314" i="10"/>
  <c r="AQ314" i="10" s="1"/>
  <c r="P319" i="10"/>
  <c r="AQ319" i="10" s="1"/>
  <c r="AR319" i="10" s="1"/>
  <c r="AT319" i="10" s="1"/>
  <c r="P311" i="10"/>
  <c r="AG310" i="10"/>
  <c r="AQ315" i="10"/>
  <c r="AO313" i="10"/>
  <c r="AP313" i="10" s="1"/>
  <c r="AQ313" i="10" s="1"/>
  <c r="AO311" i="10"/>
  <c r="AP311" i="10" s="1"/>
  <c r="AO312" i="10"/>
  <c r="AP312" i="10" s="1"/>
  <c r="AQ312" i="10" s="1"/>
  <c r="AG308" i="10"/>
  <c r="AO308" i="10" s="1"/>
  <c r="AP308" i="10" s="1"/>
  <c r="AQ308" i="10" s="1"/>
  <c r="AR322" i="10" l="1"/>
  <c r="AR321" i="10"/>
  <c r="AT318" i="10"/>
  <c r="AT316" i="10"/>
  <c r="AR316" i="10"/>
  <c r="AT314" i="10"/>
  <c r="AR314" i="10"/>
  <c r="AQ311" i="10"/>
  <c r="AT311" i="10" s="1"/>
  <c r="AT312" i="10"/>
  <c r="AR312" i="10"/>
  <c r="AT313" i="10"/>
  <c r="AR313" i="10"/>
  <c r="AR315" i="10"/>
  <c r="AT315" i="10"/>
  <c r="AO310" i="10"/>
  <c r="AP310" i="10" s="1"/>
  <c r="AQ310" i="10" s="1"/>
  <c r="AR310" i="10" s="1"/>
  <c r="AT317" i="10"/>
  <c r="AR317" i="10"/>
  <c r="AT308" i="10"/>
  <c r="AR308" i="10"/>
  <c r="AV303" i="10"/>
  <c r="K428" i="14"/>
  <c r="L428" i="14"/>
  <c r="N428" i="14" s="1"/>
  <c r="P428" i="14" s="1"/>
  <c r="AD428" i="14"/>
  <c r="AF428" i="14"/>
  <c r="AH428" i="14"/>
  <c r="AJ428" i="14" s="1"/>
  <c r="AD429" i="14"/>
  <c r="AH429" i="14" s="1"/>
  <c r="AF429" i="14"/>
  <c r="AG429" i="14" l="1"/>
  <c r="AO429" i="14" s="1"/>
  <c r="AP429" i="14" s="1"/>
  <c r="AQ429" i="14" s="1"/>
  <c r="AG428" i="14"/>
  <c r="AO428" i="14" s="1"/>
  <c r="AP428" i="14" s="1"/>
  <c r="AQ428" i="14" s="1"/>
  <c r="AR311" i="10"/>
  <c r="AR429" i="14"/>
  <c r="L189" i="10"/>
  <c r="N189" i="10" s="1"/>
  <c r="P189" i="10" s="1"/>
  <c r="K189" i="10"/>
  <c r="N114" i="10"/>
  <c r="P114" i="10" s="1"/>
  <c r="K114" i="10"/>
  <c r="L66" i="10"/>
  <c r="N66" i="10" s="1"/>
  <c r="P66" i="10" s="1"/>
  <c r="K66" i="10"/>
  <c r="O30" i="10"/>
  <c r="L30" i="10"/>
  <c r="N30" i="10" s="1"/>
  <c r="K30" i="10"/>
  <c r="O690" i="10"/>
  <c r="L690" i="10"/>
  <c r="N690" i="10" s="1"/>
  <c r="K690" i="10"/>
  <c r="L38" i="10"/>
  <c r="N38" i="10" s="1"/>
  <c r="P38" i="10" s="1"/>
  <c r="K38" i="10"/>
  <c r="AJ606" i="10"/>
  <c r="AD606" i="10"/>
  <c r="AT429" i="14" l="1"/>
  <c r="AT428" i="14"/>
  <c r="AR428" i="14"/>
  <c r="P30" i="10"/>
  <c r="P690" i="10"/>
  <c r="P138" i="28"/>
  <c r="K558" i="10" l="1"/>
  <c r="N558" i="10"/>
  <c r="P558" i="10" s="1"/>
  <c r="AG558" i="10"/>
  <c r="AQ558" i="10" l="1"/>
  <c r="AR558" i="10" s="1"/>
  <c r="AT558" i="10" l="1"/>
  <c r="AG64" i="25" l="1"/>
  <c r="AO64" i="25" l="1"/>
  <c r="AP64" i="25" s="1"/>
  <c r="L146" i="29"/>
  <c r="N146" i="29" s="1"/>
  <c r="P146" i="29" s="1"/>
  <c r="K146" i="29"/>
  <c r="AP259" i="29"/>
  <c r="AQ146" i="29" l="1"/>
  <c r="AS146" i="29"/>
  <c r="AU146" i="29" s="1"/>
  <c r="AX146" i="29" s="1"/>
  <c r="AY146" i="29" s="1"/>
  <c r="AF439" i="10"/>
  <c r="AF443" i="10" s="1"/>
  <c r="AF370" i="10"/>
  <c r="AF371" i="10" s="1"/>
  <c r="AT146" i="29" l="1"/>
  <c r="AR146" i="29"/>
  <c r="AV45" i="31"/>
  <c r="K45" i="31"/>
  <c r="L45" i="31" s="1"/>
  <c r="N45" i="31" s="1"/>
  <c r="P45" i="31" s="1"/>
  <c r="AQ45" i="31" s="1"/>
  <c r="AS45" i="31" s="1"/>
  <c r="AV44" i="31"/>
  <c r="K44" i="31"/>
  <c r="Q44" i="31" s="1"/>
  <c r="AV43" i="31"/>
  <c r="K43" i="31"/>
  <c r="L43" i="31" s="1"/>
  <c r="N43" i="31" s="1"/>
  <c r="P43" i="31" s="1"/>
  <c r="AQ43" i="31" s="1"/>
  <c r="AV42" i="31"/>
  <c r="K42" i="31"/>
  <c r="Q42" i="31" s="1"/>
  <c r="AV41" i="31"/>
  <c r="K41" i="31"/>
  <c r="L41" i="31" s="1"/>
  <c r="N41" i="31" s="1"/>
  <c r="P41" i="31" s="1"/>
  <c r="AQ41" i="31" s="1"/>
  <c r="AS41" i="31" s="1"/>
  <c r="AV40" i="31"/>
  <c r="K40" i="31"/>
  <c r="Q40" i="31" s="1"/>
  <c r="AV39" i="31"/>
  <c r="K39" i="31"/>
  <c r="L39" i="31" s="1"/>
  <c r="N39" i="31" s="1"/>
  <c r="P39" i="31" s="1"/>
  <c r="AQ39" i="31" s="1"/>
  <c r="AV38" i="31"/>
  <c r="K38" i="31"/>
  <c r="Q38" i="31" s="1"/>
  <c r="AV37" i="31"/>
  <c r="K37" i="31"/>
  <c r="L37" i="31" s="1"/>
  <c r="N37" i="31" s="1"/>
  <c r="P37" i="31" s="1"/>
  <c r="AQ37" i="31" s="1"/>
  <c r="AS37" i="31" s="1"/>
  <c r="AV36" i="31"/>
  <c r="K36" i="31"/>
  <c r="Q36" i="31" s="1"/>
  <c r="AV35" i="31"/>
  <c r="K35" i="31"/>
  <c r="AV34" i="31"/>
  <c r="K34" i="31"/>
  <c r="Q34" i="31" s="1"/>
  <c r="AV33" i="31"/>
  <c r="K33" i="31"/>
  <c r="L33" i="31" s="1"/>
  <c r="N33" i="31" s="1"/>
  <c r="P33" i="31" s="1"/>
  <c r="AQ33" i="31" s="1"/>
  <c r="AR33" i="31" s="1"/>
  <c r="AV32" i="31"/>
  <c r="K32" i="31"/>
  <c r="Q32" i="31" s="1"/>
  <c r="AV31" i="31"/>
  <c r="K31" i="31"/>
  <c r="L31" i="31" s="1"/>
  <c r="N31" i="31" s="1"/>
  <c r="P31" i="31" s="1"/>
  <c r="AQ31" i="31" s="1"/>
  <c r="AV30" i="31"/>
  <c r="K30" i="31"/>
  <c r="L30" i="31" s="1"/>
  <c r="N30" i="31" s="1"/>
  <c r="P30" i="31" s="1"/>
  <c r="AQ30" i="31" s="1"/>
  <c r="AS30" i="31" s="1"/>
  <c r="AV29" i="31"/>
  <c r="K29" i="31"/>
  <c r="Q29" i="31" s="1"/>
  <c r="AV28" i="31"/>
  <c r="K28" i="31"/>
  <c r="L28" i="31" s="1"/>
  <c r="N28" i="31" s="1"/>
  <c r="P28" i="31" s="1"/>
  <c r="AQ28" i="31" s="1"/>
  <c r="AV27" i="31"/>
  <c r="K27" i="31"/>
  <c r="Q27" i="31" s="1"/>
  <c r="AV26" i="31"/>
  <c r="K26" i="31"/>
  <c r="L26" i="31" s="1"/>
  <c r="N26" i="31" s="1"/>
  <c r="P26" i="31" s="1"/>
  <c r="AQ26" i="31" s="1"/>
  <c r="AS26" i="31" s="1"/>
  <c r="AV25" i="31"/>
  <c r="K25" i="31"/>
  <c r="Q25" i="31" s="1"/>
  <c r="AV24" i="31"/>
  <c r="K24" i="31"/>
  <c r="L24" i="31" s="1"/>
  <c r="N24" i="31" s="1"/>
  <c r="P24" i="31" s="1"/>
  <c r="AQ24" i="31" s="1"/>
  <c r="AV23" i="31"/>
  <c r="K23" i="31"/>
  <c r="Q23" i="31" s="1"/>
  <c r="AV22" i="31"/>
  <c r="K22" i="31"/>
  <c r="L22" i="31" s="1"/>
  <c r="N22" i="31" s="1"/>
  <c r="P22" i="31" s="1"/>
  <c r="AQ22" i="31" s="1"/>
  <c r="AS22" i="31" s="1"/>
  <c r="AV21" i="31"/>
  <c r="K21" i="31"/>
  <c r="Q21" i="31" s="1"/>
  <c r="AV20" i="31"/>
  <c r="K20" i="31"/>
  <c r="L20" i="31" s="1"/>
  <c r="N20" i="31" s="1"/>
  <c r="P20" i="31" s="1"/>
  <c r="AQ20" i="31" s="1"/>
  <c r="AV19" i="31"/>
  <c r="K19" i="31"/>
  <c r="Q19" i="31" s="1"/>
  <c r="AV18" i="31"/>
  <c r="K18" i="31"/>
  <c r="L18" i="31" s="1"/>
  <c r="N18" i="31" s="1"/>
  <c r="P18" i="31" s="1"/>
  <c r="AQ18" i="31" s="1"/>
  <c r="AS18" i="31" s="1"/>
  <c r="AV17" i="31"/>
  <c r="K17" i="31"/>
  <c r="Q17" i="31" s="1"/>
  <c r="AV16" i="31"/>
  <c r="K16" i="31"/>
  <c r="L16" i="31" s="1"/>
  <c r="N16" i="31" s="1"/>
  <c r="P16" i="31" s="1"/>
  <c r="AQ16" i="31" s="1"/>
  <c r="AV15" i="31"/>
  <c r="K15" i="31"/>
  <c r="Q15" i="31" s="1"/>
  <c r="AV14" i="31"/>
  <c r="K14" i="31"/>
  <c r="L14" i="31" s="1"/>
  <c r="N14" i="31" s="1"/>
  <c r="P14" i="31" s="1"/>
  <c r="AQ14" i="31" s="1"/>
  <c r="AS14" i="31" s="1"/>
  <c r="AV13" i="31"/>
  <c r="K13" i="31"/>
  <c r="Q13" i="31" s="1"/>
  <c r="K12" i="31"/>
  <c r="Q12" i="31" s="1"/>
  <c r="K11" i="31"/>
  <c r="Q11" i="31" s="1"/>
  <c r="L19" i="31" l="1"/>
  <c r="N19" i="31" s="1"/>
  <c r="P19" i="31" s="1"/>
  <c r="AQ19" i="31" s="1"/>
  <c r="L27" i="31"/>
  <c r="N27" i="31" s="1"/>
  <c r="P27" i="31" s="1"/>
  <c r="AQ27" i="31" s="1"/>
  <c r="AR27" i="31" s="1"/>
  <c r="L15" i="31"/>
  <c r="N15" i="31" s="1"/>
  <c r="P15" i="31" s="1"/>
  <c r="AQ15" i="31" s="1"/>
  <c r="AT15" i="31" s="1"/>
  <c r="AU15" i="31" s="1"/>
  <c r="AX15" i="31" s="1"/>
  <c r="AY15" i="31" s="1"/>
  <c r="L23" i="31"/>
  <c r="N23" i="31" s="1"/>
  <c r="P23" i="31" s="1"/>
  <c r="AQ23" i="31" s="1"/>
  <c r="AR23" i="31" s="1"/>
  <c r="Q31" i="31"/>
  <c r="L13" i="31"/>
  <c r="N13" i="31" s="1"/>
  <c r="P13" i="31" s="1"/>
  <c r="AQ13" i="31" s="1"/>
  <c r="AT13" i="31" s="1"/>
  <c r="AU13" i="31" s="1"/>
  <c r="AX13" i="31" s="1"/>
  <c r="AY13" i="31" s="1"/>
  <c r="L17" i="31"/>
  <c r="N17" i="31" s="1"/>
  <c r="P17" i="31" s="1"/>
  <c r="AQ17" i="31" s="1"/>
  <c r="AR17" i="31" s="1"/>
  <c r="L21" i="31"/>
  <c r="N21" i="31" s="1"/>
  <c r="P21" i="31" s="1"/>
  <c r="AQ21" i="31" s="1"/>
  <c r="AR21" i="31" s="1"/>
  <c r="L25" i="31"/>
  <c r="N25" i="31" s="1"/>
  <c r="P25" i="31" s="1"/>
  <c r="AQ25" i="31" s="1"/>
  <c r="AR25" i="31" s="1"/>
  <c r="L29" i="31"/>
  <c r="N29" i="31" s="1"/>
  <c r="P29" i="31" s="1"/>
  <c r="AQ29" i="31" s="1"/>
  <c r="AT29" i="31" s="1"/>
  <c r="AU29" i="31" s="1"/>
  <c r="AX29" i="31" s="1"/>
  <c r="AY29" i="31" s="1"/>
  <c r="L11" i="31"/>
  <c r="N11" i="31" s="1"/>
  <c r="P11" i="31" s="1"/>
  <c r="AQ11" i="31" s="1"/>
  <c r="L12" i="31"/>
  <c r="N12" i="31" s="1"/>
  <c r="P12" i="31" s="1"/>
  <c r="AQ12" i="31" s="1"/>
  <c r="AT12" i="31" s="1"/>
  <c r="AU12" i="31" s="1"/>
  <c r="AX12" i="31" s="1"/>
  <c r="AY12" i="31" s="1"/>
  <c r="L32" i="31"/>
  <c r="N32" i="31" s="1"/>
  <c r="P32" i="31" s="1"/>
  <c r="AQ32" i="31" s="1"/>
  <c r="AT32" i="31" s="1"/>
  <c r="AU32" i="31" s="1"/>
  <c r="AX32" i="31" s="1"/>
  <c r="AY32" i="31" s="1"/>
  <c r="L34" i="31"/>
  <c r="N34" i="31" s="1"/>
  <c r="P34" i="31" s="1"/>
  <c r="AQ34" i="31" s="1"/>
  <c r="AT34" i="31" s="1"/>
  <c r="AU34" i="31" s="1"/>
  <c r="AX34" i="31" s="1"/>
  <c r="AY34" i="31" s="1"/>
  <c r="L36" i="31"/>
  <c r="N36" i="31" s="1"/>
  <c r="P36" i="31" s="1"/>
  <c r="AQ36" i="31" s="1"/>
  <c r="AT36" i="31" s="1"/>
  <c r="AU36" i="31" s="1"/>
  <c r="AX36" i="31" s="1"/>
  <c r="AY36" i="31" s="1"/>
  <c r="L38" i="31"/>
  <c r="N38" i="31" s="1"/>
  <c r="P38" i="31" s="1"/>
  <c r="AQ38" i="31" s="1"/>
  <c r="AR38" i="31" s="1"/>
  <c r="L40" i="31"/>
  <c r="N40" i="31" s="1"/>
  <c r="P40" i="31" s="1"/>
  <c r="AQ40" i="31" s="1"/>
  <c r="AR40" i="31" s="1"/>
  <c r="L42" i="31"/>
  <c r="N42" i="31" s="1"/>
  <c r="P42" i="31" s="1"/>
  <c r="AQ42" i="31" s="1"/>
  <c r="AR42" i="31" s="1"/>
  <c r="L44" i="31"/>
  <c r="N44" i="31" s="1"/>
  <c r="P44" i="31" s="1"/>
  <c r="AQ44" i="31" s="1"/>
  <c r="AT44" i="31" s="1"/>
  <c r="AU44" i="31" s="1"/>
  <c r="AX44" i="31" s="1"/>
  <c r="AY44" i="31" s="1"/>
  <c r="AS16" i="31"/>
  <c r="AR16" i="31"/>
  <c r="AT16" i="31"/>
  <c r="AU16" i="31" s="1"/>
  <c r="AX16" i="31" s="1"/>
  <c r="AY16" i="31" s="1"/>
  <c r="AT19" i="31"/>
  <c r="AU19" i="31" s="1"/>
  <c r="AX19" i="31" s="1"/>
  <c r="AY19" i="31" s="1"/>
  <c r="AR19" i="31"/>
  <c r="AS19" i="31"/>
  <c r="AS20" i="31"/>
  <c r="AR20" i="31"/>
  <c r="AT20" i="31"/>
  <c r="AU20" i="31" s="1"/>
  <c r="AX20" i="31" s="1"/>
  <c r="AY20" i="31" s="1"/>
  <c r="AS24" i="31"/>
  <c r="AR24" i="31"/>
  <c r="AT24" i="31"/>
  <c r="AU24" i="31" s="1"/>
  <c r="AX24" i="31" s="1"/>
  <c r="AY24" i="31" s="1"/>
  <c r="AS27" i="31"/>
  <c r="AS28" i="31"/>
  <c r="AR28" i="31"/>
  <c r="AT28" i="31"/>
  <c r="AU28" i="31" s="1"/>
  <c r="AX28" i="31" s="1"/>
  <c r="AY28" i="31" s="1"/>
  <c r="AR12" i="31"/>
  <c r="AR14" i="31"/>
  <c r="Q16" i="31"/>
  <c r="AR18" i="31"/>
  <c r="Q20" i="31"/>
  <c r="AR22" i="31"/>
  <c r="Q24" i="31"/>
  <c r="AR26" i="31"/>
  <c r="Q28" i="31"/>
  <c r="AR30" i="31"/>
  <c r="Q14" i="31"/>
  <c r="AT14" i="31"/>
  <c r="AU14" i="31" s="1"/>
  <c r="AX14" i="31" s="1"/>
  <c r="AY14" i="31" s="1"/>
  <c r="Q18" i="31"/>
  <c r="AT18" i="31"/>
  <c r="AU18" i="31" s="1"/>
  <c r="AX18" i="31" s="1"/>
  <c r="AY18" i="31" s="1"/>
  <c r="Q22" i="31"/>
  <c r="AT22" i="31"/>
  <c r="AU22" i="31" s="1"/>
  <c r="AX22" i="31" s="1"/>
  <c r="AY22" i="31" s="1"/>
  <c r="Q26" i="31"/>
  <c r="AT26" i="31"/>
  <c r="AU26" i="31" s="1"/>
  <c r="AX26" i="31" s="1"/>
  <c r="AY26" i="31" s="1"/>
  <c r="Q30" i="31"/>
  <c r="AT30" i="31"/>
  <c r="AU30" i="31" s="1"/>
  <c r="AX30" i="31" s="1"/>
  <c r="AY30" i="31" s="1"/>
  <c r="AS31" i="31"/>
  <c r="AR31" i="31"/>
  <c r="AT31" i="31"/>
  <c r="AU31" i="31" s="1"/>
  <c r="AX31" i="31" s="1"/>
  <c r="AY31" i="31" s="1"/>
  <c r="AS33" i="31"/>
  <c r="AT33" i="31"/>
  <c r="AU33" i="31" s="1"/>
  <c r="AX33" i="31" s="1"/>
  <c r="AY33" i="31" s="1"/>
  <c r="L35" i="31"/>
  <c r="N35" i="31" s="1"/>
  <c r="P35" i="31" s="1"/>
  <c r="AQ35" i="31" s="1"/>
  <c r="Q35" i="31"/>
  <c r="AS39" i="31"/>
  <c r="AR39" i="31"/>
  <c r="AT39" i="31"/>
  <c r="AU39" i="31" s="1"/>
  <c r="AX39" i="31" s="1"/>
  <c r="AY39" i="31" s="1"/>
  <c r="AS43" i="31"/>
  <c r="AR43" i="31"/>
  <c r="AT43" i="31"/>
  <c r="AU43" i="31" s="1"/>
  <c r="AX43" i="31" s="1"/>
  <c r="AY43" i="31" s="1"/>
  <c r="AR37" i="31"/>
  <c r="Q39" i="31"/>
  <c r="AR41" i="31"/>
  <c r="Q43" i="31"/>
  <c r="AR45" i="31"/>
  <c r="Q33" i="31"/>
  <c r="Q37" i="31"/>
  <c r="AT37" i="31"/>
  <c r="AU37" i="31" s="1"/>
  <c r="AX37" i="31" s="1"/>
  <c r="AY37" i="31" s="1"/>
  <c r="Q41" i="31"/>
  <c r="AT41" i="31"/>
  <c r="AU41" i="31" s="1"/>
  <c r="AX41" i="31" s="1"/>
  <c r="AY41" i="31" s="1"/>
  <c r="Q45" i="31"/>
  <c r="AT45" i="31"/>
  <c r="AU45" i="31" s="1"/>
  <c r="AX45" i="31" s="1"/>
  <c r="AY45" i="31" s="1"/>
  <c r="AT11" i="31" l="1"/>
  <c r="AR29" i="31"/>
  <c r="AT21" i="31"/>
  <c r="AU21" i="31" s="1"/>
  <c r="AX21" i="31" s="1"/>
  <c r="AY21" i="31" s="1"/>
  <c r="AT27" i="31"/>
  <c r="AU27" i="31" s="1"/>
  <c r="AX27" i="31" s="1"/>
  <c r="AY27" i="31" s="1"/>
  <c r="AS23" i="31"/>
  <c r="AT42" i="31"/>
  <c r="AU42" i="31" s="1"/>
  <c r="AX42" i="31" s="1"/>
  <c r="AY42" i="31" s="1"/>
  <c r="AS38" i="31"/>
  <c r="AS21" i="31"/>
  <c r="AR13" i="31"/>
  <c r="AT23" i="31"/>
  <c r="AU23" i="31" s="1"/>
  <c r="AX23" i="31" s="1"/>
  <c r="AY23" i="31" s="1"/>
  <c r="AR15" i="31"/>
  <c r="AS15" i="31"/>
  <c r="AS42" i="31"/>
  <c r="AT38" i="31"/>
  <c r="AU38" i="31" s="1"/>
  <c r="AX38" i="31" s="1"/>
  <c r="AY38" i="31" s="1"/>
  <c r="AR34" i="31"/>
  <c r="AS29" i="31"/>
  <c r="AS13" i="31"/>
  <c r="AR44" i="31"/>
  <c r="AT40" i="31"/>
  <c r="AU40" i="31" s="1"/>
  <c r="AX40" i="31" s="1"/>
  <c r="AY40" i="31" s="1"/>
  <c r="AS25" i="31"/>
  <c r="AT17" i="31"/>
  <c r="AU17" i="31" s="1"/>
  <c r="AX17" i="31" s="1"/>
  <c r="AY17" i="31" s="1"/>
  <c r="AS40" i="31"/>
  <c r="AR36" i="31"/>
  <c r="AR32" i="31"/>
  <c r="AT25" i="31"/>
  <c r="AU25" i="31" s="1"/>
  <c r="AX25" i="31" s="1"/>
  <c r="AY25" i="31" s="1"/>
  <c r="AS17" i="31"/>
  <c r="AR11" i="31"/>
  <c r="AS44" i="31"/>
  <c r="AS36" i="31"/>
  <c r="AS32" i="31"/>
  <c r="AS11" i="31"/>
  <c r="AS34" i="31"/>
  <c r="AS12" i="31"/>
  <c r="AS35" i="31"/>
  <c r="AR35" i="31"/>
  <c r="AT35" i="31"/>
  <c r="AU35" i="31" s="1"/>
  <c r="AX35" i="31" s="1"/>
  <c r="AY35" i="31" s="1"/>
  <c r="AU11" i="31" l="1"/>
  <c r="L94" i="30"/>
  <c r="N94" i="30" s="1"/>
  <c r="P94" i="30" s="1"/>
  <c r="K94" i="30"/>
  <c r="L93" i="30"/>
  <c r="N93" i="30" s="1"/>
  <c r="P93" i="30" s="1"/>
  <c r="K93" i="30"/>
  <c r="L92" i="30"/>
  <c r="N92" i="30" s="1"/>
  <c r="P92" i="30" s="1"/>
  <c r="K92" i="30"/>
  <c r="L91" i="30"/>
  <c r="N91" i="30" s="1"/>
  <c r="P91" i="30" s="1"/>
  <c r="K91" i="30"/>
  <c r="L90" i="30"/>
  <c r="N90" i="30" s="1"/>
  <c r="P90" i="30" s="1"/>
  <c r="K90" i="30"/>
  <c r="AF89" i="30"/>
  <c r="AD89" i="30"/>
  <c r="AH89" i="30" s="1"/>
  <c r="AJ89" i="30" s="1"/>
  <c r="AF88" i="30"/>
  <c r="AD88" i="30"/>
  <c r="AH88" i="30" s="1"/>
  <c r="AJ88" i="30" s="1"/>
  <c r="AF87" i="30"/>
  <c r="AD87" i="30"/>
  <c r="AH87" i="30" s="1"/>
  <c r="AJ87" i="30" s="1"/>
  <c r="AF86" i="30"/>
  <c r="AD86" i="30"/>
  <c r="AH86" i="30" s="1"/>
  <c r="AJ86" i="30" s="1"/>
  <c r="AV85" i="30"/>
  <c r="AV86" i="30" s="1"/>
  <c r="AV87" i="30" s="1"/>
  <c r="AV88" i="30" s="1"/>
  <c r="AV89" i="30" s="1"/>
  <c r="AU85" i="30"/>
  <c r="AF85" i="30"/>
  <c r="AD85" i="30"/>
  <c r="AH85" i="30" s="1"/>
  <c r="AJ85" i="30" s="1"/>
  <c r="AF84" i="30"/>
  <c r="AD84" i="30"/>
  <c r="AH84" i="30" s="1"/>
  <c r="AI84" i="30" s="1"/>
  <c r="L84" i="30"/>
  <c r="N84" i="30" s="1"/>
  <c r="P84" i="30" s="1"/>
  <c r="K84" i="30"/>
  <c r="AF83" i="30"/>
  <c r="AD83" i="30"/>
  <c r="AH83" i="30" s="1"/>
  <c r="AF82" i="30"/>
  <c r="AD82" i="30"/>
  <c r="AH82" i="30" s="1"/>
  <c r="AV81" i="30"/>
  <c r="AF81" i="30"/>
  <c r="AD81" i="30"/>
  <c r="AH81" i="30" s="1"/>
  <c r="AV80" i="30"/>
  <c r="AF80" i="30"/>
  <c r="AD80" i="30"/>
  <c r="AH80" i="30" s="1"/>
  <c r="AV79" i="30"/>
  <c r="AF79" i="30"/>
  <c r="AD79" i="30"/>
  <c r="AH79" i="30" s="1"/>
  <c r="AV78" i="30"/>
  <c r="AF78" i="30"/>
  <c r="AF75" i="30" s="1"/>
  <c r="AD78" i="30"/>
  <c r="AH78" i="30" s="1"/>
  <c r="AF77" i="30"/>
  <c r="AD77" i="30"/>
  <c r="AH77" i="30" s="1"/>
  <c r="AI77" i="30" s="1"/>
  <c r="AV76" i="30"/>
  <c r="AU76" i="30"/>
  <c r="AF76" i="30"/>
  <c r="AD76" i="30"/>
  <c r="AH76" i="30" s="1"/>
  <c r="L76" i="30"/>
  <c r="N76" i="30" s="1"/>
  <c r="P76" i="30" s="1"/>
  <c r="K76" i="30"/>
  <c r="AD75" i="30"/>
  <c r="L75" i="30"/>
  <c r="N75" i="30" s="1"/>
  <c r="P75" i="30" s="1"/>
  <c r="K75" i="30"/>
  <c r="L74" i="30"/>
  <c r="N74" i="30" s="1"/>
  <c r="P74" i="30" s="1"/>
  <c r="K74" i="30"/>
  <c r="L73" i="30"/>
  <c r="N73" i="30" s="1"/>
  <c r="P73" i="30" s="1"/>
  <c r="AR73" i="30" s="1"/>
  <c r="K73" i="30"/>
  <c r="L72" i="30"/>
  <c r="N72" i="30" s="1"/>
  <c r="P72" i="30" s="1"/>
  <c r="K72" i="30"/>
  <c r="L71" i="30"/>
  <c r="N71" i="30" s="1"/>
  <c r="P71" i="30" s="1"/>
  <c r="AR71" i="30" s="1"/>
  <c r="K71" i="30"/>
  <c r="L70" i="30"/>
  <c r="N70" i="30" s="1"/>
  <c r="P70" i="30" s="1"/>
  <c r="K70" i="30"/>
  <c r="L69" i="30"/>
  <c r="N69" i="30" s="1"/>
  <c r="P69" i="30" s="1"/>
  <c r="AR69" i="30" s="1"/>
  <c r="K69" i="30"/>
  <c r="L68" i="30"/>
  <c r="N68" i="30" s="1"/>
  <c r="P68" i="30" s="1"/>
  <c r="K68" i="30"/>
  <c r="L67" i="30"/>
  <c r="N67" i="30" s="1"/>
  <c r="P67" i="30" s="1"/>
  <c r="AR67" i="30" s="1"/>
  <c r="K67" i="30"/>
  <c r="L66" i="30"/>
  <c r="N66" i="30" s="1"/>
  <c r="P66" i="30" s="1"/>
  <c r="K66" i="30"/>
  <c r="L65" i="30"/>
  <c r="N65" i="30" s="1"/>
  <c r="P65" i="30" s="1"/>
  <c r="K65" i="30"/>
  <c r="L64" i="30"/>
  <c r="N64" i="30" s="1"/>
  <c r="P64" i="30" s="1"/>
  <c r="K64" i="30"/>
  <c r="L63" i="30"/>
  <c r="N63" i="30" s="1"/>
  <c r="P63" i="30" s="1"/>
  <c r="K63" i="30"/>
  <c r="L62" i="30"/>
  <c r="N62" i="30" s="1"/>
  <c r="P62" i="30" s="1"/>
  <c r="K62" i="30"/>
  <c r="L61" i="30"/>
  <c r="N61" i="30" s="1"/>
  <c r="P61" i="30" s="1"/>
  <c r="K61" i="30"/>
  <c r="L60" i="30"/>
  <c r="N60" i="30" s="1"/>
  <c r="P60" i="30" s="1"/>
  <c r="K60" i="30"/>
  <c r="L59" i="30"/>
  <c r="N59" i="30" s="1"/>
  <c r="P59" i="30" s="1"/>
  <c r="K59" i="30"/>
  <c r="L58" i="30"/>
  <c r="N58" i="30" s="1"/>
  <c r="P58" i="30" s="1"/>
  <c r="K58" i="30"/>
  <c r="AV57" i="30"/>
  <c r="AV56" i="30" s="1"/>
  <c r="AF57" i="30"/>
  <c r="AD57" i="30"/>
  <c r="AH57" i="30" s="1"/>
  <c r="L57" i="30"/>
  <c r="N57" i="30" s="1"/>
  <c r="P57" i="30" s="1"/>
  <c r="K57" i="30"/>
  <c r="AF56" i="30"/>
  <c r="AD56" i="30"/>
  <c r="AH56" i="30" s="1"/>
  <c r="L56" i="30"/>
  <c r="N56" i="30" s="1"/>
  <c r="P56" i="30" s="1"/>
  <c r="K56" i="30"/>
  <c r="L55" i="30"/>
  <c r="N55" i="30" s="1"/>
  <c r="P55" i="30" s="1"/>
  <c r="K55" i="30"/>
  <c r="AD54" i="30"/>
  <c r="AH54" i="30" s="1"/>
  <c r="L54" i="30"/>
  <c r="N54" i="30" s="1"/>
  <c r="P54" i="30" s="1"/>
  <c r="K54" i="30"/>
  <c r="AD53" i="30"/>
  <c r="AH53" i="30" s="1"/>
  <c r="L53" i="30"/>
  <c r="N53" i="30" s="1"/>
  <c r="P53" i="30" s="1"/>
  <c r="K53" i="30"/>
  <c r="AV52" i="30"/>
  <c r="AH52" i="30"/>
  <c r="AF52" i="30"/>
  <c r="AG52" i="30" s="1"/>
  <c r="AO52" i="30" s="1"/>
  <c r="L52" i="30"/>
  <c r="N52" i="30" s="1"/>
  <c r="P52" i="30" s="1"/>
  <c r="K52" i="30"/>
  <c r="L51" i="30"/>
  <c r="N51" i="30" s="1"/>
  <c r="P51" i="30" s="1"/>
  <c r="K51" i="30"/>
  <c r="L50" i="30"/>
  <c r="N50" i="30" s="1"/>
  <c r="P50" i="30" s="1"/>
  <c r="K50" i="30"/>
  <c r="L49" i="30"/>
  <c r="N49" i="30" s="1"/>
  <c r="P49" i="30" s="1"/>
  <c r="K49" i="30"/>
  <c r="AF48" i="30"/>
  <c r="AD48" i="30"/>
  <c r="AH48" i="30" s="1"/>
  <c r="AV47" i="30"/>
  <c r="AU47" i="30"/>
  <c r="AF47" i="30"/>
  <c r="AD47" i="30"/>
  <c r="AH47" i="30" s="1"/>
  <c r="AV46" i="30"/>
  <c r="AF46" i="30"/>
  <c r="AD46" i="30"/>
  <c r="AH46" i="30" s="1"/>
  <c r="L46" i="30"/>
  <c r="N46" i="30" s="1"/>
  <c r="P46" i="30" s="1"/>
  <c r="K46" i="30"/>
  <c r="AF45" i="30"/>
  <c r="AD45" i="30"/>
  <c r="AH45" i="30" s="1"/>
  <c r="AI45" i="30" s="1"/>
  <c r="AF44" i="30"/>
  <c r="AD44" i="30"/>
  <c r="AH44" i="30" s="1"/>
  <c r="AI44" i="30" s="1"/>
  <c r="AF43" i="30"/>
  <c r="AD43" i="30"/>
  <c r="AH43" i="30" s="1"/>
  <c r="AI43" i="30" s="1"/>
  <c r="AF42" i="30"/>
  <c r="AD42" i="30"/>
  <c r="AH42" i="30" s="1"/>
  <c r="AI42" i="30" s="1"/>
  <c r="AF41" i="30"/>
  <c r="AD41" i="30"/>
  <c r="AH41" i="30" s="1"/>
  <c r="AI41" i="30" s="1"/>
  <c r="AF40" i="30"/>
  <c r="AD40" i="30"/>
  <c r="AH40" i="30" s="1"/>
  <c r="AI40" i="30" s="1"/>
  <c r="AF39" i="30"/>
  <c r="AD39" i="30"/>
  <c r="AH39" i="30" s="1"/>
  <c r="AI39" i="30" s="1"/>
  <c r="AF38" i="30"/>
  <c r="AD38" i="30"/>
  <c r="AH38" i="30" s="1"/>
  <c r="AI38" i="30" s="1"/>
  <c r="AF37" i="30"/>
  <c r="AD37" i="30"/>
  <c r="AH37" i="30" s="1"/>
  <c r="AI37" i="30" s="1"/>
  <c r="AF36" i="30"/>
  <c r="AD36" i="30"/>
  <c r="AH36" i="30" s="1"/>
  <c r="AI36" i="30" s="1"/>
  <c r="AF35" i="30"/>
  <c r="AD35" i="30"/>
  <c r="AH35" i="30" s="1"/>
  <c r="AI35" i="30" s="1"/>
  <c r="AH34" i="30"/>
  <c r="AI34" i="30" s="1"/>
  <c r="AF34" i="30"/>
  <c r="AG34" i="30" s="1"/>
  <c r="K34" i="30"/>
  <c r="Q34" i="30" s="1"/>
  <c r="L34" i="30" s="1"/>
  <c r="N34" i="30" s="1"/>
  <c r="P34" i="30" s="1"/>
  <c r="AF33" i="30"/>
  <c r="AD33" i="30"/>
  <c r="AH33" i="30" s="1"/>
  <c r="AI33" i="30" s="1"/>
  <c r="AV32" i="30"/>
  <c r="AF32" i="30"/>
  <c r="AD32" i="30"/>
  <c r="AH32" i="30" s="1"/>
  <c r="AJ32" i="30" s="1"/>
  <c r="AV31" i="30"/>
  <c r="AH31" i="30"/>
  <c r="AJ31" i="30" s="1"/>
  <c r="AF31" i="30"/>
  <c r="AG31" i="30" s="1"/>
  <c r="AO31" i="30" s="1"/>
  <c r="L31" i="30"/>
  <c r="N31" i="30" s="1"/>
  <c r="P31" i="30" s="1"/>
  <c r="K31" i="30"/>
  <c r="L30" i="30"/>
  <c r="N30" i="30" s="1"/>
  <c r="P30" i="30" s="1"/>
  <c r="AQ30" i="30" s="1"/>
  <c r="AT30" i="30" s="1"/>
  <c r="K30" i="30"/>
  <c r="AF29" i="30"/>
  <c r="AD29" i="30"/>
  <c r="AH29" i="30" s="1"/>
  <c r="AI29" i="30" s="1"/>
  <c r="AF28" i="30"/>
  <c r="AD28" i="30"/>
  <c r="AH28" i="30" s="1"/>
  <c r="AI28" i="30" s="1"/>
  <c r="AV27" i="30"/>
  <c r="AU27" i="30"/>
  <c r="AF27" i="30"/>
  <c r="AD27" i="30"/>
  <c r="AH27" i="30" s="1"/>
  <c r="L27" i="30"/>
  <c r="N27" i="30" s="1"/>
  <c r="P27" i="30" s="1"/>
  <c r="K27" i="30"/>
  <c r="L26" i="30"/>
  <c r="N26" i="30" s="1"/>
  <c r="P26" i="30" s="1"/>
  <c r="AR26" i="30" s="1"/>
  <c r="K26" i="30"/>
  <c r="L25" i="30"/>
  <c r="N25" i="30" s="1"/>
  <c r="P25" i="30" s="1"/>
  <c r="AQ25" i="30" s="1"/>
  <c r="AT25" i="30" s="1"/>
  <c r="K25" i="30"/>
  <c r="L24" i="30"/>
  <c r="N24" i="30" s="1"/>
  <c r="P24" i="30" s="1"/>
  <c r="K24" i="30"/>
  <c r="L23" i="30"/>
  <c r="N23" i="30" s="1"/>
  <c r="P23" i="30" s="1"/>
  <c r="K23" i="30"/>
  <c r="L22" i="30"/>
  <c r="N22" i="30" s="1"/>
  <c r="P22" i="30" s="1"/>
  <c r="AR22" i="30" s="1"/>
  <c r="K22" i="30"/>
  <c r="AH21" i="30"/>
  <c r="AI21" i="30" s="1"/>
  <c r="AF21" i="30"/>
  <c r="AG21" i="30" s="1"/>
  <c r="AO21" i="30" s="1"/>
  <c r="L21" i="30"/>
  <c r="N21" i="30" s="1"/>
  <c r="P21" i="30" s="1"/>
  <c r="K21" i="30"/>
  <c r="L20" i="30"/>
  <c r="N20" i="30" s="1"/>
  <c r="P20" i="30" s="1"/>
  <c r="K20" i="30"/>
  <c r="L19" i="30"/>
  <c r="N19" i="30" s="1"/>
  <c r="P19" i="30" s="1"/>
  <c r="K19" i="30"/>
  <c r="L18" i="30"/>
  <c r="N18" i="30" s="1"/>
  <c r="P18" i="30" s="1"/>
  <c r="K18" i="30"/>
  <c r="AH17" i="30"/>
  <c r="AF17" i="30"/>
  <c r="AG17" i="30" s="1"/>
  <c r="L17" i="30"/>
  <c r="N17" i="30" s="1"/>
  <c r="P17" i="30" s="1"/>
  <c r="K17" i="30"/>
  <c r="AF16" i="30"/>
  <c r="AD16" i="30"/>
  <c r="AH16" i="30" s="1"/>
  <c r="AF15" i="30"/>
  <c r="AD15" i="30"/>
  <c r="AH15" i="30" s="1"/>
  <c r="K15" i="30"/>
  <c r="Q15" i="30" s="1"/>
  <c r="L15" i="30" s="1"/>
  <c r="N15" i="30" s="1"/>
  <c r="P15" i="30" s="1"/>
  <c r="L14" i="30"/>
  <c r="N14" i="30" s="1"/>
  <c r="P14" i="30" s="1"/>
  <c r="K14" i="30"/>
  <c r="L13" i="30"/>
  <c r="N13" i="30" s="1"/>
  <c r="P13" i="30" s="1"/>
  <c r="K13" i="30"/>
  <c r="O12" i="30"/>
  <c r="L12" i="30"/>
  <c r="K12" i="30"/>
  <c r="N12" i="30" s="1"/>
  <c r="O11" i="30"/>
  <c r="L11" i="30"/>
  <c r="K11" i="30"/>
  <c r="N11" i="30" s="1"/>
  <c r="AX11" i="31" l="1"/>
  <c r="AX51" i="31" s="1"/>
  <c r="AG41" i="30"/>
  <c r="AO41" i="30" s="1"/>
  <c r="AP41" i="30" s="1"/>
  <c r="AQ41" i="30" s="1"/>
  <c r="AT41" i="30" s="1"/>
  <c r="AG85" i="30"/>
  <c r="AO85" i="30" s="1"/>
  <c r="AP85" i="30" s="1"/>
  <c r="P12" i="30"/>
  <c r="AR12" i="30" s="1"/>
  <c r="AQ18" i="30"/>
  <c r="AT18" i="30" s="1"/>
  <c r="AQ20" i="30"/>
  <c r="AT20" i="30" s="1"/>
  <c r="AG37" i="30"/>
  <c r="AO37" i="30" s="1"/>
  <c r="AG45" i="30"/>
  <c r="AX76" i="30"/>
  <c r="AY76" i="30" s="1"/>
  <c r="AO45" i="30"/>
  <c r="AP45" i="30" s="1"/>
  <c r="AX47" i="30"/>
  <c r="AY47" i="30" s="1"/>
  <c r="AP52" i="30"/>
  <c r="AS52" i="30" s="1"/>
  <c r="AU52" i="30" s="1"/>
  <c r="AX52" i="30" s="1"/>
  <c r="AY52" i="30" s="1"/>
  <c r="AX85" i="30"/>
  <c r="AY85" i="30" s="1"/>
  <c r="AG27" i="30"/>
  <c r="AO27" i="30" s="1"/>
  <c r="AG35" i="30"/>
  <c r="AO35" i="30" s="1"/>
  <c r="AG39" i="30"/>
  <c r="AO39" i="30" s="1"/>
  <c r="AG43" i="30"/>
  <c r="AO43" i="30" s="1"/>
  <c r="AG75" i="30"/>
  <c r="AO75" i="30" s="1"/>
  <c r="AR24" i="30"/>
  <c r="AQ24" i="30"/>
  <c r="AT24" i="30" s="1"/>
  <c r="P11" i="30"/>
  <c r="AQ11" i="30" s="1"/>
  <c r="AR91" i="30"/>
  <c r="AQ91" i="30"/>
  <c r="AT91" i="30" s="1"/>
  <c r="AQ19" i="30"/>
  <c r="AT19" i="30" s="1"/>
  <c r="AP21" i="30"/>
  <c r="AQ21" i="30" s="1"/>
  <c r="AT21" i="30" s="1"/>
  <c r="AG32" i="30"/>
  <c r="AG33" i="30"/>
  <c r="AO33" i="30" s="1"/>
  <c r="AG47" i="30"/>
  <c r="AO47" i="30" s="1"/>
  <c r="AP47" i="30" s="1"/>
  <c r="AG48" i="30"/>
  <c r="AO48" i="30" s="1"/>
  <c r="AP48" i="30" s="1"/>
  <c r="AR50" i="30"/>
  <c r="AG56" i="30"/>
  <c r="AO56" i="30" s="1"/>
  <c r="AG76" i="30"/>
  <c r="AO76" i="30" s="1"/>
  <c r="AP76" i="30" s="1"/>
  <c r="AG77" i="30"/>
  <c r="AG80" i="30"/>
  <c r="AO80" i="30" s="1"/>
  <c r="AP80" i="30" s="1"/>
  <c r="AG87" i="30"/>
  <c r="AO87" i="30" s="1"/>
  <c r="AP87" i="30" s="1"/>
  <c r="AR14" i="30"/>
  <c r="AQ14" i="30"/>
  <c r="AT14" i="30" s="1"/>
  <c r="AO17" i="30"/>
  <c r="AP17" i="30" s="1"/>
  <c r="AR18" i="30"/>
  <c r="AQ23" i="30"/>
  <c r="AT23" i="30" s="1"/>
  <c r="AR23" i="30"/>
  <c r="AR59" i="30"/>
  <c r="AQ59" i="30"/>
  <c r="AT59" i="30" s="1"/>
  <c r="AR61" i="30"/>
  <c r="AQ61" i="30"/>
  <c r="AT61" i="30" s="1"/>
  <c r="AR63" i="30"/>
  <c r="AQ63" i="30"/>
  <c r="AT63" i="30" s="1"/>
  <c r="AR65" i="30"/>
  <c r="AQ65" i="30"/>
  <c r="AT65" i="30" s="1"/>
  <c r="AQ13" i="30"/>
  <c r="AT13" i="30" s="1"/>
  <c r="AR13" i="30"/>
  <c r="AQ55" i="30"/>
  <c r="AT55" i="30" s="1"/>
  <c r="AR55" i="30"/>
  <c r="AR58" i="30"/>
  <c r="AQ58" i="30"/>
  <c r="AT58" i="30" s="1"/>
  <c r="AR60" i="30"/>
  <c r="AQ60" i="30"/>
  <c r="AT60" i="30" s="1"/>
  <c r="AR62" i="30"/>
  <c r="AQ62" i="30"/>
  <c r="AT62" i="30" s="1"/>
  <c r="AR64" i="30"/>
  <c r="AQ64" i="30"/>
  <c r="AT64" i="30" s="1"/>
  <c r="AQ66" i="30"/>
  <c r="AT66" i="30" s="1"/>
  <c r="AR66" i="30"/>
  <c r="AQ68" i="30"/>
  <c r="AT68" i="30" s="1"/>
  <c r="AR68" i="30"/>
  <c r="AQ70" i="30"/>
  <c r="AT70" i="30" s="1"/>
  <c r="AR70" i="30"/>
  <c r="AQ72" i="30"/>
  <c r="AT72" i="30" s="1"/>
  <c r="AR72" i="30"/>
  <c r="AQ74" i="30"/>
  <c r="AT74" i="30" s="1"/>
  <c r="AR74" i="30"/>
  <c r="AG15" i="30"/>
  <c r="AG16" i="30"/>
  <c r="AG29" i="30"/>
  <c r="AO34" i="30"/>
  <c r="AP34" i="30" s="1"/>
  <c r="AR34" i="30" s="1"/>
  <c r="AG36" i="30"/>
  <c r="AG40" i="30"/>
  <c r="AG44" i="30"/>
  <c r="AG46" i="30"/>
  <c r="AG57" i="30"/>
  <c r="AG78" i="30"/>
  <c r="AG81" i="30"/>
  <c r="AG86" i="30"/>
  <c r="AR94" i="30"/>
  <c r="AQ94" i="30"/>
  <c r="AT94" i="30" s="1"/>
  <c r="AR20" i="30"/>
  <c r="AQ22" i="30"/>
  <c r="AT22" i="30" s="1"/>
  <c r="AR25" i="30"/>
  <c r="AQ26" i="30"/>
  <c r="AT26" i="30" s="1"/>
  <c r="AX27" i="30"/>
  <c r="AG28" i="30"/>
  <c r="AR30" i="30"/>
  <c r="AP31" i="30"/>
  <c r="AG38" i="30"/>
  <c r="AG42" i="30"/>
  <c r="AQ49" i="30"/>
  <c r="AT49" i="30" s="1"/>
  <c r="AR51" i="30"/>
  <c r="AQ67" i="30"/>
  <c r="AT67" i="30" s="1"/>
  <c r="AQ69" i="30"/>
  <c r="AT69" i="30" s="1"/>
  <c r="AQ71" i="30"/>
  <c r="AT71" i="30" s="1"/>
  <c r="AQ73" i="30"/>
  <c r="AG79" i="30"/>
  <c r="AG82" i="30"/>
  <c r="AG89" i="30"/>
  <c r="AQ90" i="30"/>
  <c r="AT90" i="30" s="1"/>
  <c r="AR90" i="30"/>
  <c r="AG83" i="30"/>
  <c r="AG84" i="30"/>
  <c r="AG88" i="30"/>
  <c r="AY11" i="31" l="1"/>
  <c r="AY51" i="31" s="1"/>
  <c r="AP75" i="30"/>
  <c r="AR75" i="30" s="1"/>
  <c r="AR19" i="30"/>
  <c r="AQ12" i="30"/>
  <c r="AT12" i="30" s="1"/>
  <c r="AP33" i="30"/>
  <c r="AQ33" i="30" s="1"/>
  <c r="AT33" i="30" s="1"/>
  <c r="AR52" i="30"/>
  <c r="AP35" i="30"/>
  <c r="AR35" i="30" s="1"/>
  <c r="AQ50" i="30"/>
  <c r="AT50" i="30" s="1"/>
  <c r="AR11" i="30"/>
  <c r="AT11" i="30" s="1"/>
  <c r="AP37" i="30"/>
  <c r="AQ37" i="30" s="1"/>
  <c r="AT37" i="30" s="1"/>
  <c r="AQ45" i="30"/>
  <c r="AT45" i="30" s="1"/>
  <c r="AR45" i="30"/>
  <c r="AP39" i="30"/>
  <c r="AQ39" i="30" s="1"/>
  <c r="AT39" i="30" s="1"/>
  <c r="AQ52" i="30"/>
  <c r="AT52" i="30" s="1"/>
  <c r="AP56" i="30"/>
  <c r="AQ56" i="30" s="1"/>
  <c r="AP43" i="30"/>
  <c r="AR43" i="30" s="1"/>
  <c r="AR41" i="30"/>
  <c r="AP27" i="30"/>
  <c r="AQ27" i="30" s="1"/>
  <c r="AT27" i="30" s="1"/>
  <c r="AR21" i="30"/>
  <c r="AR49" i="30"/>
  <c r="AQ51" i="30"/>
  <c r="AT51" i="30" s="1"/>
  <c r="AR85" i="30"/>
  <c r="AQ85" i="30"/>
  <c r="AT85" i="30" s="1"/>
  <c r="AR17" i="30"/>
  <c r="AQ17" i="30"/>
  <c r="AT17" i="30" s="1"/>
  <c r="AQ92" i="30"/>
  <c r="AT92" i="30" s="1"/>
  <c r="AR92" i="30"/>
  <c r="AO32" i="30"/>
  <c r="AP32" i="30" s="1"/>
  <c r="AO77" i="30"/>
  <c r="AP77" i="30" s="1"/>
  <c r="AS80" i="30"/>
  <c r="AU80" i="30" s="1"/>
  <c r="AX80" i="30" s="1"/>
  <c r="AY80" i="30" s="1"/>
  <c r="AR80" i="30"/>
  <c r="AQ80" i="30"/>
  <c r="AR76" i="30"/>
  <c r="AQ76" i="30"/>
  <c r="AT76" i="30" s="1"/>
  <c r="AR48" i="30"/>
  <c r="AQ48" i="30"/>
  <c r="AT48" i="30" s="1"/>
  <c r="AS87" i="30"/>
  <c r="AU87" i="30" s="1"/>
  <c r="AX87" i="30" s="1"/>
  <c r="AY87" i="30" s="1"/>
  <c r="AQ87" i="30"/>
  <c r="AR87" i="30"/>
  <c r="AR93" i="30"/>
  <c r="AQ93" i="30"/>
  <c r="AT93" i="30" s="1"/>
  <c r="AO84" i="30"/>
  <c r="AP84" i="30" s="1"/>
  <c r="AO82" i="30"/>
  <c r="AP82" i="30" s="1"/>
  <c r="AO79" i="30"/>
  <c r="AP79" i="30" s="1"/>
  <c r="AO42" i="30"/>
  <c r="AP42" i="30" s="1"/>
  <c r="AS31" i="30"/>
  <c r="AU31" i="30" s="1"/>
  <c r="AX31" i="30" s="1"/>
  <c r="AY31" i="30" s="1"/>
  <c r="AR31" i="30"/>
  <c r="AO28" i="30"/>
  <c r="AP28" i="30" s="1"/>
  <c r="AO57" i="30"/>
  <c r="AP57" i="30" s="1"/>
  <c r="AR47" i="30"/>
  <c r="AQ47" i="30"/>
  <c r="AO44" i="30"/>
  <c r="AP44" i="30" s="1"/>
  <c r="AO36" i="30"/>
  <c r="AP36" i="30" s="1"/>
  <c r="AO15" i="30"/>
  <c r="AP15" i="30" s="1"/>
  <c r="AQ34" i="30"/>
  <c r="AT34" i="30" s="1"/>
  <c r="AO88" i="30"/>
  <c r="AP88" i="30" s="1"/>
  <c r="AO83" i="30"/>
  <c r="AP83" i="30" s="1"/>
  <c r="AO89" i="30"/>
  <c r="AP89" i="30" s="1"/>
  <c r="AT73" i="30"/>
  <c r="AO38" i="30"/>
  <c r="AP38" i="30" s="1"/>
  <c r="AQ31" i="30"/>
  <c r="AY27" i="30"/>
  <c r="AO86" i="30"/>
  <c r="AP86" i="30" s="1"/>
  <c r="AO81" i="30"/>
  <c r="AP81" i="30" s="1"/>
  <c r="AO78" i="30"/>
  <c r="AP78" i="30" s="1"/>
  <c r="AO46" i="30"/>
  <c r="AP46" i="30" s="1"/>
  <c r="AO40" i="30"/>
  <c r="AP40" i="30" s="1"/>
  <c r="AO29" i="30"/>
  <c r="AP29" i="30" s="1"/>
  <c r="AO16" i="30"/>
  <c r="AP16" i="30" s="1"/>
  <c r="AR39" i="30" l="1"/>
  <c r="AP97" i="30"/>
  <c r="AQ75" i="30"/>
  <c r="AO97" i="30"/>
  <c r="AQ35" i="30"/>
  <c r="AT35" i="30" s="1"/>
  <c r="AS56" i="30"/>
  <c r="AU56" i="30" s="1"/>
  <c r="AR33" i="30"/>
  <c r="AQ43" i="30"/>
  <c r="AT43" i="30" s="1"/>
  <c r="AR27" i="30"/>
  <c r="AR37" i="30"/>
  <c r="AR56" i="30"/>
  <c r="AT31" i="30"/>
  <c r="AR77" i="30"/>
  <c r="AQ77" i="30"/>
  <c r="AT77" i="30" s="1"/>
  <c r="AQ32" i="30"/>
  <c r="AR32" i="30"/>
  <c r="AS32" i="30" s="1"/>
  <c r="AU32" i="30" s="1"/>
  <c r="AX32" i="30" s="1"/>
  <c r="AY32" i="30" s="1"/>
  <c r="AR40" i="30"/>
  <c r="AQ40" i="30"/>
  <c r="AT40" i="30" s="1"/>
  <c r="AQ83" i="30"/>
  <c r="AT83" i="30" s="1"/>
  <c r="AR83" i="30"/>
  <c r="AR57" i="30"/>
  <c r="AQ57" i="30"/>
  <c r="AQ82" i="30"/>
  <c r="AT82" i="30" s="1"/>
  <c r="AR82" i="30"/>
  <c r="AQ29" i="30"/>
  <c r="AT29" i="30" s="1"/>
  <c r="AR29" i="30"/>
  <c r="AQ15" i="30"/>
  <c r="AR15" i="30"/>
  <c r="AS79" i="30"/>
  <c r="AU79" i="30" s="1"/>
  <c r="AX79" i="30" s="1"/>
  <c r="AY79" i="30" s="1"/>
  <c r="AR79" i="30"/>
  <c r="AQ79" i="30"/>
  <c r="AQ16" i="30"/>
  <c r="AR16" i="30"/>
  <c r="AS46" i="30"/>
  <c r="AU46" i="30" s="1"/>
  <c r="AX46" i="30" s="1"/>
  <c r="AY46" i="30" s="1"/>
  <c r="AQ46" i="30"/>
  <c r="AR46" i="30"/>
  <c r="AS78" i="30"/>
  <c r="AR78" i="30"/>
  <c r="AQ78" i="30"/>
  <c r="AS81" i="30"/>
  <c r="AU81" i="30" s="1"/>
  <c r="AX81" i="30" s="1"/>
  <c r="AY81" i="30" s="1"/>
  <c r="AQ81" i="30"/>
  <c r="AR81" i="30"/>
  <c r="AS86" i="30"/>
  <c r="AU86" i="30" s="1"/>
  <c r="AQ86" i="30"/>
  <c r="AR86" i="30"/>
  <c r="AR38" i="30"/>
  <c r="AQ38" i="30"/>
  <c r="AT38" i="30" s="1"/>
  <c r="AS89" i="30"/>
  <c r="AU89" i="30" s="1"/>
  <c r="AX89" i="30" s="1"/>
  <c r="AY89" i="30" s="1"/>
  <c r="AQ89" i="30"/>
  <c r="AR89" i="30"/>
  <c r="AS88" i="30"/>
  <c r="AU88" i="30" s="1"/>
  <c r="AX88" i="30" s="1"/>
  <c r="AY88" i="30" s="1"/>
  <c r="AQ88" i="30"/>
  <c r="AR88" i="30"/>
  <c r="AR36" i="30"/>
  <c r="AQ36" i="30"/>
  <c r="AT36" i="30" s="1"/>
  <c r="AR44" i="30"/>
  <c r="AQ44" i="30"/>
  <c r="AT44" i="30" s="1"/>
  <c r="AQ28" i="30"/>
  <c r="AT28" i="30" s="1"/>
  <c r="AR28" i="30"/>
  <c r="AR42" i="30"/>
  <c r="AQ42" i="30"/>
  <c r="AT42" i="30" s="1"/>
  <c r="AR84" i="30"/>
  <c r="AQ84" i="30"/>
  <c r="AT84" i="30" s="1"/>
  <c r="AX56" i="30"/>
  <c r="AY56" i="30" s="1"/>
  <c r="AR97" i="30" l="1"/>
  <c r="AX86" i="30"/>
  <c r="AY86" i="30" s="1"/>
  <c r="AU78" i="30"/>
  <c r="AX78" i="30" s="1"/>
  <c r="AY78" i="30" s="1"/>
  <c r="AS97" i="30"/>
  <c r="AT75" i="30"/>
  <c r="AT97" i="30" s="1"/>
  <c r="AQ97" i="30"/>
  <c r="AT16" i="30"/>
  <c r="AT56" i="30"/>
  <c r="AT46" i="30"/>
  <c r="AT15" i="30"/>
  <c r="AS57" i="30"/>
  <c r="AU57" i="30" s="1"/>
  <c r="AX97" i="30" l="1"/>
  <c r="AY97" i="30" s="1"/>
  <c r="AU97" i="30"/>
  <c r="AX57" i="30"/>
  <c r="AY57" i="30" l="1"/>
  <c r="L471" i="29" l="1"/>
  <c r="N471" i="29" s="1"/>
  <c r="P471" i="29" s="1"/>
  <c r="AQ471" i="29" s="1"/>
  <c r="AT471" i="29" s="1"/>
  <c r="K471" i="29"/>
  <c r="L470" i="29"/>
  <c r="N470" i="29" s="1"/>
  <c r="P470" i="29" s="1"/>
  <c r="AQ470" i="29" s="1"/>
  <c r="AT470" i="29" s="1"/>
  <c r="K470" i="29"/>
  <c r="L469" i="29"/>
  <c r="N469" i="29" s="1"/>
  <c r="P469" i="29" s="1"/>
  <c r="AQ469" i="29" s="1"/>
  <c r="AT469" i="29" s="1"/>
  <c r="K469" i="29"/>
  <c r="L468" i="29"/>
  <c r="N468" i="29" s="1"/>
  <c r="P468" i="29" s="1"/>
  <c r="AQ468" i="29" s="1"/>
  <c r="AT468" i="29" s="1"/>
  <c r="K468" i="29"/>
  <c r="P467" i="29"/>
  <c r="L467" i="29"/>
  <c r="K467" i="29"/>
  <c r="AH466" i="29"/>
  <c r="AF466" i="29"/>
  <c r="AD466" i="29"/>
  <c r="AH465" i="29"/>
  <c r="AD465" i="29"/>
  <c r="AH464" i="29"/>
  <c r="AD464" i="29"/>
  <c r="AF463" i="29"/>
  <c r="L463" i="29"/>
  <c r="N463" i="29" s="1"/>
  <c r="P463" i="29" s="1"/>
  <c r="K463" i="29"/>
  <c r="L462" i="29"/>
  <c r="N462" i="29" s="1"/>
  <c r="P462" i="29" s="1"/>
  <c r="K462" i="29"/>
  <c r="L461" i="29"/>
  <c r="N461" i="29" s="1"/>
  <c r="P461" i="29" s="1"/>
  <c r="K461" i="29"/>
  <c r="L460" i="29"/>
  <c r="N460" i="29" s="1"/>
  <c r="P460" i="29" s="1"/>
  <c r="AS460" i="29" s="1"/>
  <c r="AU460" i="29" s="1"/>
  <c r="AX460" i="29" s="1"/>
  <c r="AY460" i="29" s="1"/>
  <c r="K460" i="29"/>
  <c r="L459" i="29"/>
  <c r="N459" i="29" s="1"/>
  <c r="P459" i="29" s="1"/>
  <c r="K459" i="29"/>
  <c r="AH458" i="29"/>
  <c r="AF458" i="29"/>
  <c r="AD458" i="29"/>
  <c r="AH457" i="29"/>
  <c r="AF457" i="29"/>
  <c r="AD457" i="29"/>
  <c r="AH456" i="29"/>
  <c r="AF456" i="29"/>
  <c r="AD456" i="29"/>
  <c r="AH455" i="29"/>
  <c r="AF455" i="29"/>
  <c r="AF464" i="29" s="1"/>
  <c r="AD455" i="29"/>
  <c r="L454" i="29"/>
  <c r="N454" i="29" s="1"/>
  <c r="P454" i="29" s="1"/>
  <c r="AQ454" i="29" s="1"/>
  <c r="K454" i="29"/>
  <c r="AH453" i="29"/>
  <c r="AD453" i="29"/>
  <c r="AH452" i="29"/>
  <c r="AD452" i="29"/>
  <c r="AF451" i="29"/>
  <c r="L451" i="29"/>
  <c r="N451" i="29" s="1"/>
  <c r="P451" i="29" s="1"/>
  <c r="K451" i="29"/>
  <c r="L450" i="29"/>
  <c r="N450" i="29" s="1"/>
  <c r="P450" i="29" s="1"/>
  <c r="K450" i="29"/>
  <c r="L449" i="29"/>
  <c r="N449" i="29" s="1"/>
  <c r="P449" i="29" s="1"/>
  <c r="K449" i="29"/>
  <c r="L448" i="29"/>
  <c r="N448" i="29" s="1"/>
  <c r="P448" i="29" s="1"/>
  <c r="K448" i="29"/>
  <c r="AH447" i="29"/>
  <c r="AF447" i="29"/>
  <c r="AD447" i="29"/>
  <c r="L446" i="29"/>
  <c r="N446" i="29" s="1"/>
  <c r="P446" i="29" s="1"/>
  <c r="K446" i="29"/>
  <c r="AH445" i="29"/>
  <c r="AF445" i="29"/>
  <c r="AD445" i="29"/>
  <c r="AH444" i="29"/>
  <c r="AD444" i="29"/>
  <c r="AH443" i="29"/>
  <c r="AD443" i="29"/>
  <c r="AF442" i="29"/>
  <c r="L442" i="29"/>
  <c r="N442" i="29" s="1"/>
  <c r="P442" i="29" s="1"/>
  <c r="K442" i="29"/>
  <c r="L441" i="29"/>
  <c r="N441" i="29" s="1"/>
  <c r="P441" i="29" s="1"/>
  <c r="K441" i="29"/>
  <c r="L440" i="29"/>
  <c r="N440" i="29" s="1"/>
  <c r="P440" i="29" s="1"/>
  <c r="K440" i="29"/>
  <c r="L439" i="29"/>
  <c r="N439" i="29" s="1"/>
  <c r="P439" i="29" s="1"/>
  <c r="K439" i="29"/>
  <c r="AH438" i="29"/>
  <c r="AF438" i="29"/>
  <c r="AD438" i="29"/>
  <c r="AH437" i="29"/>
  <c r="AF437" i="29"/>
  <c r="AD437" i="29"/>
  <c r="AH436" i="29"/>
  <c r="AD436" i="29"/>
  <c r="AH435" i="29"/>
  <c r="AD435" i="29"/>
  <c r="AF434" i="29"/>
  <c r="L434" i="29"/>
  <c r="N434" i="29" s="1"/>
  <c r="P434" i="29" s="1"/>
  <c r="K434" i="29"/>
  <c r="L433" i="29"/>
  <c r="K433" i="29"/>
  <c r="N433" i="29" s="1"/>
  <c r="P433" i="29" s="1"/>
  <c r="L432" i="29"/>
  <c r="N432" i="29" s="1"/>
  <c r="P432" i="29" s="1"/>
  <c r="K432" i="29"/>
  <c r="AH431" i="29"/>
  <c r="AF431" i="29"/>
  <c r="AD431" i="29"/>
  <c r="AH430" i="29"/>
  <c r="AF430" i="29"/>
  <c r="AD430" i="29"/>
  <c r="AH429" i="29"/>
  <c r="AD429" i="29"/>
  <c r="AH428" i="29"/>
  <c r="AD428" i="29"/>
  <c r="AH427" i="29"/>
  <c r="AF427" i="29"/>
  <c r="AG427" i="29" s="1"/>
  <c r="L427" i="29"/>
  <c r="N427" i="29" s="1"/>
  <c r="P427" i="29" s="1"/>
  <c r="K427" i="29"/>
  <c r="AH426" i="29"/>
  <c r="AF426" i="29"/>
  <c r="AD426" i="29"/>
  <c r="AH425" i="29"/>
  <c r="AF425" i="29"/>
  <c r="AD425" i="29"/>
  <c r="L425" i="29"/>
  <c r="N425" i="29" s="1"/>
  <c r="P425" i="29" s="1"/>
  <c r="K425" i="29"/>
  <c r="L424" i="29"/>
  <c r="N424" i="29" s="1"/>
  <c r="P424" i="29" s="1"/>
  <c r="K424" i="29"/>
  <c r="L423" i="29"/>
  <c r="N423" i="29" s="1"/>
  <c r="P423" i="29" s="1"/>
  <c r="K423" i="29"/>
  <c r="AH422" i="29"/>
  <c r="AF422" i="29"/>
  <c r="AD422" i="29"/>
  <c r="AH421" i="29"/>
  <c r="AF421" i="29"/>
  <c r="AD421" i="29"/>
  <c r="L420" i="29"/>
  <c r="N420" i="29" s="1"/>
  <c r="P420" i="29" s="1"/>
  <c r="K420" i="29"/>
  <c r="L419" i="29"/>
  <c r="N419" i="29" s="1"/>
  <c r="P419" i="29" s="1"/>
  <c r="K419" i="29"/>
  <c r="L418" i="29"/>
  <c r="N418" i="29" s="1"/>
  <c r="P418" i="29" s="1"/>
  <c r="K418" i="29"/>
  <c r="O417" i="29"/>
  <c r="L417" i="29"/>
  <c r="N417" i="29" s="1"/>
  <c r="K417" i="29"/>
  <c r="L416" i="29"/>
  <c r="N416" i="29" s="1"/>
  <c r="P416" i="29" s="1"/>
  <c r="AQ416" i="29" s="1"/>
  <c r="AR416" i="29" s="1"/>
  <c r="K416" i="29"/>
  <c r="AH415" i="29"/>
  <c r="AF415" i="29"/>
  <c r="AD415" i="29"/>
  <c r="AH414" i="29"/>
  <c r="AF414" i="29"/>
  <c r="AD414" i="29"/>
  <c r="AH413" i="29"/>
  <c r="AD413" i="29"/>
  <c r="AH412" i="29"/>
  <c r="AD412" i="29"/>
  <c r="AF411" i="29"/>
  <c r="AH410" i="29"/>
  <c r="AD410" i="29"/>
  <c r="AH409" i="29"/>
  <c r="AD409" i="29"/>
  <c r="AF408" i="29"/>
  <c r="O408" i="29"/>
  <c r="L408" i="29"/>
  <c r="N408" i="29" s="1"/>
  <c r="K408" i="29"/>
  <c r="AH407" i="29"/>
  <c r="AF407" i="29"/>
  <c r="AD407" i="29"/>
  <c r="AH406" i="29"/>
  <c r="AF406" i="29"/>
  <c r="AF409" i="29" s="1"/>
  <c r="AD406" i="29"/>
  <c r="L406" i="29"/>
  <c r="N406" i="29" s="1"/>
  <c r="P406" i="29" s="1"/>
  <c r="K406" i="29"/>
  <c r="AH405" i="29"/>
  <c r="AF405" i="29"/>
  <c r="AD405" i="29"/>
  <c r="AH404" i="29"/>
  <c r="AF404" i="29"/>
  <c r="AD404" i="29"/>
  <c r="L403" i="29"/>
  <c r="N403" i="29" s="1"/>
  <c r="P403" i="29" s="1"/>
  <c r="AQ403" i="29" s="1"/>
  <c r="AT403" i="29" s="1"/>
  <c r="K403" i="29"/>
  <c r="AH402" i="29"/>
  <c r="AF402" i="29"/>
  <c r="AD402" i="29"/>
  <c r="L402" i="29"/>
  <c r="L401" i="29"/>
  <c r="N401" i="29" s="1"/>
  <c r="P401" i="29" s="1"/>
  <c r="K401" i="29"/>
  <c r="AH400" i="29"/>
  <c r="AF400" i="29"/>
  <c r="AD400" i="29"/>
  <c r="L400" i="29"/>
  <c r="N400" i="29" s="1"/>
  <c r="P400" i="29" s="1"/>
  <c r="K400" i="29"/>
  <c r="L399" i="29"/>
  <c r="N399" i="29" s="1"/>
  <c r="P399" i="29" s="1"/>
  <c r="AS399" i="29" s="1"/>
  <c r="AU399" i="29" s="1"/>
  <c r="AX399" i="29" s="1"/>
  <c r="AY399" i="29" s="1"/>
  <c r="K399" i="29"/>
  <c r="O398" i="29"/>
  <c r="L398" i="29"/>
  <c r="N398" i="29" s="1"/>
  <c r="K398" i="29"/>
  <c r="O397" i="29"/>
  <c r="L397" i="29"/>
  <c r="N397" i="29" s="1"/>
  <c r="K397" i="29"/>
  <c r="AH396" i="29"/>
  <c r="AF396" i="29"/>
  <c r="AD396" i="29"/>
  <c r="AH395" i="29"/>
  <c r="AD395" i="29"/>
  <c r="AH394" i="29"/>
  <c r="AD394" i="29"/>
  <c r="AF393" i="29"/>
  <c r="O392" i="29"/>
  <c r="L392" i="29"/>
  <c r="N392" i="29" s="1"/>
  <c r="K392" i="29"/>
  <c r="O391" i="29"/>
  <c r="L391" i="29"/>
  <c r="N391" i="29" s="1"/>
  <c r="K391" i="29"/>
  <c r="L390" i="29"/>
  <c r="N390" i="29" s="1"/>
  <c r="P390" i="29" s="1"/>
  <c r="AS390" i="29" s="1"/>
  <c r="AU390" i="29" s="1"/>
  <c r="AX390" i="29" s="1"/>
  <c r="AY390" i="29" s="1"/>
  <c r="K390" i="29"/>
  <c r="L389" i="29"/>
  <c r="N389" i="29" s="1"/>
  <c r="P389" i="29" s="1"/>
  <c r="K389" i="29"/>
  <c r="O388" i="29"/>
  <c r="L388" i="29"/>
  <c r="N388" i="29" s="1"/>
  <c r="K388" i="29"/>
  <c r="O387" i="29"/>
  <c r="L387" i="29"/>
  <c r="N387" i="29" s="1"/>
  <c r="K387" i="29"/>
  <c r="O386" i="29"/>
  <c r="L386" i="29"/>
  <c r="N386" i="29" s="1"/>
  <c r="K386" i="29"/>
  <c r="AH385" i="29"/>
  <c r="AF385" i="29"/>
  <c r="AD385" i="29"/>
  <c r="AH384" i="29"/>
  <c r="AF384" i="29"/>
  <c r="AD384" i="29"/>
  <c r="AH383" i="29"/>
  <c r="AF383" i="29"/>
  <c r="AD383" i="29"/>
  <c r="AH382" i="29"/>
  <c r="AD382" i="29"/>
  <c r="AH381" i="29"/>
  <c r="AD381" i="29"/>
  <c r="AF380" i="29"/>
  <c r="AH379" i="29"/>
  <c r="AF379" i="29"/>
  <c r="AD379" i="29"/>
  <c r="AH378" i="29"/>
  <c r="AF378" i="29"/>
  <c r="AF381" i="29" s="1"/>
  <c r="AD378" i="29"/>
  <c r="AH377" i="29"/>
  <c r="AF377" i="29"/>
  <c r="AD377" i="29"/>
  <c r="AH376" i="29"/>
  <c r="AF376" i="29"/>
  <c r="AD376" i="29"/>
  <c r="AG375" i="29"/>
  <c r="AO375" i="29" s="1"/>
  <c r="AP375" i="29" s="1"/>
  <c r="L375" i="29"/>
  <c r="N375" i="29" s="1"/>
  <c r="P375" i="29" s="1"/>
  <c r="AS375" i="29" s="1"/>
  <c r="AU375" i="29" s="1"/>
  <c r="AX375" i="29" s="1"/>
  <c r="AY375" i="29" s="1"/>
  <c r="K375" i="29"/>
  <c r="AH374" i="29"/>
  <c r="AF374" i="29"/>
  <c r="AD374" i="29"/>
  <c r="AH373" i="29"/>
  <c r="AD373" i="29"/>
  <c r="AH372" i="29"/>
  <c r="AD372" i="29"/>
  <c r="AF371" i="29"/>
  <c r="AG371" i="29" s="1"/>
  <c r="L371" i="29"/>
  <c r="N371" i="29" s="1"/>
  <c r="P371" i="29" s="1"/>
  <c r="K371" i="29"/>
  <c r="O370" i="29"/>
  <c r="L370" i="29"/>
  <c r="N370" i="29" s="1"/>
  <c r="K370" i="29"/>
  <c r="L369" i="29"/>
  <c r="N369" i="29" s="1"/>
  <c r="P369" i="29" s="1"/>
  <c r="AS369" i="29" s="1"/>
  <c r="AU369" i="29" s="1"/>
  <c r="AX369" i="29" s="1"/>
  <c r="AY369" i="29" s="1"/>
  <c r="K369" i="29"/>
  <c r="O368" i="29"/>
  <c r="L368" i="29"/>
  <c r="N368" i="29" s="1"/>
  <c r="K368" i="29"/>
  <c r="O367" i="29"/>
  <c r="L367" i="29"/>
  <c r="N367" i="29" s="1"/>
  <c r="K367" i="29"/>
  <c r="O366" i="29"/>
  <c r="L366" i="29"/>
  <c r="N366" i="29" s="1"/>
  <c r="K366" i="29"/>
  <c r="L365" i="29"/>
  <c r="N365" i="29" s="1"/>
  <c r="P365" i="29" s="1"/>
  <c r="K365" i="29"/>
  <c r="O364" i="29"/>
  <c r="L364" i="29"/>
  <c r="N364" i="29" s="1"/>
  <c r="K364" i="29"/>
  <c r="AH363" i="29"/>
  <c r="AF363" i="29"/>
  <c r="AD363" i="29"/>
  <c r="AH362" i="29"/>
  <c r="AD362" i="29"/>
  <c r="AH361" i="29"/>
  <c r="AD361" i="29"/>
  <c r="AF360" i="29"/>
  <c r="O360" i="29"/>
  <c r="L360" i="29"/>
  <c r="N360" i="29" s="1"/>
  <c r="K360" i="29"/>
  <c r="O359" i="29"/>
  <c r="L359" i="29"/>
  <c r="N359" i="29" s="1"/>
  <c r="K359" i="29"/>
  <c r="L358" i="29"/>
  <c r="N358" i="29" s="1"/>
  <c r="P358" i="29" s="1"/>
  <c r="AS358" i="29" s="1"/>
  <c r="AU358" i="29" s="1"/>
  <c r="AX358" i="29" s="1"/>
  <c r="AY358" i="29" s="1"/>
  <c r="K358" i="29"/>
  <c r="O357" i="29"/>
  <c r="L357" i="29"/>
  <c r="N357" i="29" s="1"/>
  <c r="K357" i="29"/>
  <c r="O356" i="29"/>
  <c r="L356" i="29"/>
  <c r="N356" i="29" s="1"/>
  <c r="K356" i="29"/>
  <c r="O355" i="29"/>
  <c r="L355" i="29"/>
  <c r="N355" i="29" s="1"/>
  <c r="K355" i="29"/>
  <c r="O354" i="29"/>
  <c r="L354" i="29"/>
  <c r="N354" i="29" s="1"/>
  <c r="K354" i="29"/>
  <c r="AH353" i="29"/>
  <c r="AF353" i="29"/>
  <c r="AF361" i="29" s="1"/>
  <c r="AD353" i="29"/>
  <c r="O353" i="29"/>
  <c r="L353" i="29"/>
  <c r="N353" i="29" s="1"/>
  <c r="K353" i="29"/>
  <c r="O352" i="29"/>
  <c r="L352" i="29"/>
  <c r="N352" i="29" s="1"/>
  <c r="K352" i="29"/>
  <c r="O351" i="29"/>
  <c r="L351" i="29"/>
  <c r="N351" i="29" s="1"/>
  <c r="K351" i="29"/>
  <c r="L350" i="29"/>
  <c r="N350" i="29" s="1"/>
  <c r="P350" i="29" s="1"/>
  <c r="AS350" i="29" s="1"/>
  <c r="AU350" i="29" s="1"/>
  <c r="AX350" i="29" s="1"/>
  <c r="AY350" i="29" s="1"/>
  <c r="K350" i="29"/>
  <c r="O349" i="29"/>
  <c r="L349" i="29"/>
  <c r="N349" i="29" s="1"/>
  <c r="K349" i="29"/>
  <c r="O348" i="29"/>
  <c r="L348" i="29"/>
  <c r="N348" i="29" s="1"/>
  <c r="K348" i="29"/>
  <c r="O347" i="29"/>
  <c r="L347" i="29"/>
  <c r="N347" i="29" s="1"/>
  <c r="K347" i="29"/>
  <c r="O346" i="29"/>
  <c r="L346" i="29"/>
  <c r="N346" i="29" s="1"/>
  <c r="K346" i="29"/>
  <c r="AH345" i="29"/>
  <c r="AF345" i="29"/>
  <c r="AD345" i="29"/>
  <c r="AH344" i="29"/>
  <c r="AD344" i="29"/>
  <c r="AH343" i="29"/>
  <c r="AD343" i="29"/>
  <c r="AF342" i="29"/>
  <c r="O342" i="29"/>
  <c r="L342" i="29"/>
  <c r="N342" i="29" s="1"/>
  <c r="K342" i="29"/>
  <c r="AH341" i="29"/>
  <c r="AD341" i="29"/>
  <c r="AH340" i="29"/>
  <c r="AD340" i="29"/>
  <c r="AF339" i="29"/>
  <c r="P338" i="29"/>
  <c r="L338" i="29"/>
  <c r="K338" i="29"/>
  <c r="AH337" i="29"/>
  <c r="AF337" i="29"/>
  <c r="AD337" i="29"/>
  <c r="AH336" i="29"/>
  <c r="AF336" i="29"/>
  <c r="AD336" i="29"/>
  <c r="O336" i="29"/>
  <c r="L336" i="29"/>
  <c r="N336" i="29" s="1"/>
  <c r="K336" i="29"/>
  <c r="AH335" i="29"/>
  <c r="AF335" i="29"/>
  <c r="AD335" i="29"/>
  <c r="AH334" i="29"/>
  <c r="AF334" i="29"/>
  <c r="AD334" i="29"/>
  <c r="AH333" i="29"/>
  <c r="AF333" i="29"/>
  <c r="AD333" i="29"/>
  <c r="O333" i="29"/>
  <c r="L333" i="29"/>
  <c r="N333" i="29" s="1"/>
  <c r="K333" i="29"/>
  <c r="AH332" i="29"/>
  <c r="AF332" i="29"/>
  <c r="AD332" i="29"/>
  <c r="AH331" i="29"/>
  <c r="AF331" i="29"/>
  <c r="AD331" i="29"/>
  <c r="AH330" i="29"/>
  <c r="AF330" i="29"/>
  <c r="AD330" i="29"/>
  <c r="L330" i="29"/>
  <c r="N330" i="29" s="1"/>
  <c r="P330" i="29" s="1"/>
  <c r="K330" i="29"/>
  <c r="O329" i="29"/>
  <c r="L329" i="29"/>
  <c r="N329" i="29" s="1"/>
  <c r="K329" i="29"/>
  <c r="O328" i="29"/>
  <c r="L328" i="29"/>
  <c r="N328" i="29" s="1"/>
  <c r="K328" i="29"/>
  <c r="L327" i="29"/>
  <c r="N327" i="29" s="1"/>
  <c r="P327" i="29" s="1"/>
  <c r="K327" i="29"/>
  <c r="O326" i="29"/>
  <c r="L326" i="29"/>
  <c r="N326" i="29" s="1"/>
  <c r="K326" i="29"/>
  <c r="L325" i="29"/>
  <c r="N325" i="29" s="1"/>
  <c r="P325" i="29" s="1"/>
  <c r="K325" i="29"/>
  <c r="L324" i="29"/>
  <c r="N324" i="29" s="1"/>
  <c r="P324" i="29" s="1"/>
  <c r="K324" i="29"/>
  <c r="O323" i="29"/>
  <c r="L323" i="29"/>
  <c r="N323" i="29" s="1"/>
  <c r="K323" i="29"/>
  <c r="O322" i="29"/>
  <c r="L322" i="29"/>
  <c r="N322" i="29" s="1"/>
  <c r="K322" i="29"/>
  <c r="O321" i="29"/>
  <c r="L321" i="29"/>
  <c r="N321" i="29" s="1"/>
  <c r="K321" i="29"/>
  <c r="O320" i="29"/>
  <c r="L320" i="29"/>
  <c r="N320" i="29" s="1"/>
  <c r="K320" i="29"/>
  <c r="L319" i="29"/>
  <c r="N319" i="29" s="1"/>
  <c r="P319" i="29" s="1"/>
  <c r="K319" i="29"/>
  <c r="L318" i="29"/>
  <c r="N318" i="29" s="1"/>
  <c r="P318" i="29" s="1"/>
  <c r="K318" i="29"/>
  <c r="L317" i="29"/>
  <c r="N317" i="29" s="1"/>
  <c r="P317" i="29" s="1"/>
  <c r="K317" i="29"/>
  <c r="AH316" i="29"/>
  <c r="AF316" i="29"/>
  <c r="AD316" i="29"/>
  <c r="AH315" i="29"/>
  <c r="AF315" i="29"/>
  <c r="AD315" i="29"/>
  <c r="O315" i="29"/>
  <c r="L315" i="29"/>
  <c r="N315" i="29" s="1"/>
  <c r="K315" i="29"/>
  <c r="AH314" i="29"/>
  <c r="AF314" i="29"/>
  <c r="AD314" i="29"/>
  <c r="AH313" i="29"/>
  <c r="AF313" i="29"/>
  <c r="AD313" i="29"/>
  <c r="L313" i="29"/>
  <c r="N313" i="29" s="1"/>
  <c r="P313" i="29" s="1"/>
  <c r="K313" i="29"/>
  <c r="O312" i="29"/>
  <c r="L312" i="29"/>
  <c r="N312" i="29" s="1"/>
  <c r="K312" i="29"/>
  <c r="O311" i="29"/>
  <c r="L311" i="29"/>
  <c r="N311" i="29" s="1"/>
  <c r="K311" i="29"/>
  <c r="O310" i="29"/>
  <c r="L310" i="29"/>
  <c r="N310" i="29" s="1"/>
  <c r="K310" i="29"/>
  <c r="O309" i="29"/>
  <c r="L309" i="29"/>
  <c r="N309" i="29" s="1"/>
  <c r="K309" i="29"/>
  <c r="O308" i="29"/>
  <c r="L308" i="29"/>
  <c r="N308" i="29" s="1"/>
  <c r="K308" i="29"/>
  <c r="O307" i="29"/>
  <c r="L307" i="29"/>
  <c r="N307" i="29" s="1"/>
  <c r="K307" i="29"/>
  <c r="O306" i="29"/>
  <c r="L306" i="29"/>
  <c r="N306" i="29" s="1"/>
  <c r="K306" i="29"/>
  <c r="L305" i="29"/>
  <c r="N305" i="29" s="1"/>
  <c r="P305" i="29" s="1"/>
  <c r="K305" i="29"/>
  <c r="O304" i="29"/>
  <c r="L304" i="29"/>
  <c r="N304" i="29" s="1"/>
  <c r="K304" i="29"/>
  <c r="L303" i="29"/>
  <c r="N303" i="29" s="1"/>
  <c r="P303" i="29" s="1"/>
  <c r="K303" i="29"/>
  <c r="L302" i="29"/>
  <c r="N302" i="29" s="1"/>
  <c r="P302" i="29" s="1"/>
  <c r="K302" i="29"/>
  <c r="O301" i="29"/>
  <c r="L301" i="29"/>
  <c r="N301" i="29" s="1"/>
  <c r="K301" i="29"/>
  <c r="L300" i="29"/>
  <c r="N300" i="29" s="1"/>
  <c r="P300" i="29" s="1"/>
  <c r="K300" i="29"/>
  <c r="O299" i="29"/>
  <c r="L299" i="29"/>
  <c r="N299" i="29" s="1"/>
  <c r="K299" i="29"/>
  <c r="O298" i="29"/>
  <c r="L298" i="29"/>
  <c r="N298" i="29" s="1"/>
  <c r="K298" i="29"/>
  <c r="O297" i="29"/>
  <c r="L297" i="29"/>
  <c r="N297" i="29" s="1"/>
  <c r="K297" i="29"/>
  <c r="L296" i="29"/>
  <c r="N296" i="29" s="1"/>
  <c r="P296" i="29" s="1"/>
  <c r="K296" i="29"/>
  <c r="AH295" i="29"/>
  <c r="AF295" i="29"/>
  <c r="AD295" i="29"/>
  <c r="AH294" i="29"/>
  <c r="AF294" i="29"/>
  <c r="AD294" i="29"/>
  <c r="AH293" i="29"/>
  <c r="AD293" i="29"/>
  <c r="AH292" i="29"/>
  <c r="AD292" i="29"/>
  <c r="AH291" i="29"/>
  <c r="AF291" i="29"/>
  <c r="O291" i="29"/>
  <c r="L291" i="29"/>
  <c r="N291" i="29" s="1"/>
  <c r="K291" i="29"/>
  <c r="AH290" i="29"/>
  <c r="AF290" i="29"/>
  <c r="AD290" i="29"/>
  <c r="AH289" i="29"/>
  <c r="AD289" i="29"/>
  <c r="AH288" i="29"/>
  <c r="AD288" i="29"/>
  <c r="AF287" i="29"/>
  <c r="AG287" i="29" s="1"/>
  <c r="AO287" i="29" s="1"/>
  <c r="AP287" i="29" s="1"/>
  <c r="L287" i="29"/>
  <c r="N287" i="29" s="1"/>
  <c r="P287" i="29" s="1"/>
  <c r="AS287" i="29" s="1"/>
  <c r="AU287" i="29" s="1"/>
  <c r="AX287" i="29" s="1"/>
  <c r="AY287" i="29" s="1"/>
  <c r="K287" i="29"/>
  <c r="AG286" i="29"/>
  <c r="AO286" i="29" s="1"/>
  <c r="O286" i="29"/>
  <c r="L286" i="29"/>
  <c r="N286" i="29" s="1"/>
  <c r="K286" i="29"/>
  <c r="AH285" i="29"/>
  <c r="AF285" i="29"/>
  <c r="AD285" i="29"/>
  <c r="AH284" i="29"/>
  <c r="AF284" i="29"/>
  <c r="AD284" i="29"/>
  <c r="O284" i="29"/>
  <c r="L284" i="29"/>
  <c r="N284" i="29" s="1"/>
  <c r="K284" i="29"/>
  <c r="AH283" i="29"/>
  <c r="AF283" i="29"/>
  <c r="AD283" i="29"/>
  <c r="AH282" i="29"/>
  <c r="AF282" i="29"/>
  <c r="AD282" i="29"/>
  <c r="AH281" i="29"/>
  <c r="AF281" i="29"/>
  <c r="AD281" i="29"/>
  <c r="O281" i="29"/>
  <c r="L281" i="29"/>
  <c r="N281" i="29" s="1"/>
  <c r="K281" i="29"/>
  <c r="L280" i="29"/>
  <c r="N280" i="29" s="1"/>
  <c r="P280" i="29" s="1"/>
  <c r="K280" i="29"/>
  <c r="O279" i="29"/>
  <c r="L279" i="29"/>
  <c r="N279" i="29" s="1"/>
  <c r="K279" i="29"/>
  <c r="O278" i="29"/>
  <c r="L278" i="29"/>
  <c r="N278" i="29" s="1"/>
  <c r="K278" i="29"/>
  <c r="O277" i="29"/>
  <c r="L277" i="29"/>
  <c r="N277" i="29" s="1"/>
  <c r="K277" i="29"/>
  <c r="O276" i="29"/>
  <c r="L276" i="29"/>
  <c r="N276" i="29" s="1"/>
  <c r="K276" i="29"/>
  <c r="O275" i="29"/>
  <c r="L275" i="29"/>
  <c r="N275" i="29" s="1"/>
  <c r="K275" i="29"/>
  <c r="O274" i="29"/>
  <c r="L274" i="29"/>
  <c r="N274" i="29" s="1"/>
  <c r="K274" i="29"/>
  <c r="AH273" i="29"/>
  <c r="AF273" i="29"/>
  <c r="AD273" i="29"/>
  <c r="AH272" i="29"/>
  <c r="AF272" i="29"/>
  <c r="AD272" i="29"/>
  <c r="AH271" i="29"/>
  <c r="AD271" i="29"/>
  <c r="AH270" i="29"/>
  <c r="AD270" i="29"/>
  <c r="AF269" i="29"/>
  <c r="O269" i="29"/>
  <c r="L269" i="29"/>
  <c r="N269" i="29" s="1"/>
  <c r="K269" i="29"/>
  <c r="AG268" i="29"/>
  <c r="AO268" i="29" s="1"/>
  <c r="O268" i="29"/>
  <c r="L268" i="29"/>
  <c r="N268" i="29" s="1"/>
  <c r="K268" i="29"/>
  <c r="AH267" i="29"/>
  <c r="AF267" i="29"/>
  <c r="AD267" i="29"/>
  <c r="AH266" i="29"/>
  <c r="AD266" i="29"/>
  <c r="AH265" i="29"/>
  <c r="AD265" i="29"/>
  <c r="AF264" i="29"/>
  <c r="O264" i="29"/>
  <c r="L264" i="29"/>
  <c r="N264" i="29" s="1"/>
  <c r="K264" i="29"/>
  <c r="AH263" i="29"/>
  <c r="AF263" i="29"/>
  <c r="AF265" i="29" s="1"/>
  <c r="AD263" i="29"/>
  <c r="AH262" i="29"/>
  <c r="AF262" i="29"/>
  <c r="AD262" i="29"/>
  <c r="AH261" i="29"/>
  <c r="AF261" i="29"/>
  <c r="AD261" i="29"/>
  <c r="AH260" i="29"/>
  <c r="AF260" i="29"/>
  <c r="AD260" i="29"/>
  <c r="O259" i="29"/>
  <c r="L259" i="29"/>
  <c r="N259" i="29" s="1"/>
  <c r="K259" i="29"/>
  <c r="AH258" i="29"/>
  <c r="AD258" i="29"/>
  <c r="AH257" i="29"/>
  <c r="AD257" i="29"/>
  <c r="AF256" i="29"/>
  <c r="AH255" i="29"/>
  <c r="AF255" i="29"/>
  <c r="AF257" i="29" s="1"/>
  <c r="AD255" i="29"/>
  <c r="O255" i="29"/>
  <c r="L255" i="29"/>
  <c r="N255" i="29" s="1"/>
  <c r="K255" i="29"/>
  <c r="AG254" i="29"/>
  <c r="O254" i="29"/>
  <c r="L254" i="29"/>
  <c r="N254" i="29" s="1"/>
  <c r="K254" i="29"/>
  <c r="AG253" i="29"/>
  <c r="O253" i="29"/>
  <c r="L253" i="29"/>
  <c r="N253" i="29" s="1"/>
  <c r="K253" i="29"/>
  <c r="AG252" i="29"/>
  <c r="L252" i="29"/>
  <c r="N252" i="29" s="1"/>
  <c r="P252" i="29" s="1"/>
  <c r="K252" i="29"/>
  <c r="AG251" i="29"/>
  <c r="O251" i="29"/>
  <c r="L251" i="29"/>
  <c r="N251" i="29" s="1"/>
  <c r="K251" i="29"/>
  <c r="AG250" i="29"/>
  <c r="O250" i="29"/>
  <c r="L250" i="29"/>
  <c r="N250" i="29" s="1"/>
  <c r="K250" i="29"/>
  <c r="AH249" i="29"/>
  <c r="AF249" i="29"/>
  <c r="AD249" i="29"/>
  <c r="AH248" i="29"/>
  <c r="AF248" i="29"/>
  <c r="AD248" i="29"/>
  <c r="O248" i="29"/>
  <c r="L248" i="29"/>
  <c r="N248" i="29" s="1"/>
  <c r="K248" i="29"/>
  <c r="AG247" i="29"/>
  <c r="O247" i="29"/>
  <c r="L247" i="29"/>
  <c r="N247" i="29" s="1"/>
  <c r="K247" i="29"/>
  <c r="AG246" i="29"/>
  <c r="O246" i="29"/>
  <c r="L246" i="29"/>
  <c r="N246" i="29" s="1"/>
  <c r="K246" i="29"/>
  <c r="AG245" i="29"/>
  <c r="O245" i="29"/>
  <c r="L245" i="29"/>
  <c r="N245" i="29" s="1"/>
  <c r="K245" i="29"/>
  <c r="AG244" i="29"/>
  <c r="O244" i="29"/>
  <c r="L244" i="29"/>
  <c r="N244" i="29" s="1"/>
  <c r="K244" i="29"/>
  <c r="AG243" i="29"/>
  <c r="O243" i="29"/>
  <c r="L243" i="29"/>
  <c r="N243" i="29" s="1"/>
  <c r="K243" i="29"/>
  <c r="AG242" i="29"/>
  <c r="O242" i="29"/>
  <c r="L242" i="29"/>
  <c r="N242" i="29" s="1"/>
  <c r="K242" i="29"/>
  <c r="AH241" i="29"/>
  <c r="AF241" i="29"/>
  <c r="AD241" i="29"/>
  <c r="L241" i="29"/>
  <c r="O240" i="29"/>
  <c r="L240" i="29"/>
  <c r="N240" i="29" s="1"/>
  <c r="K240" i="29"/>
  <c r="AG239" i="29"/>
  <c r="O239" i="29"/>
  <c r="L239" i="29"/>
  <c r="N239" i="29" s="1"/>
  <c r="K239" i="29"/>
  <c r="AH238" i="29"/>
  <c r="AF238" i="29"/>
  <c r="AD238" i="29"/>
  <c r="AH237" i="29"/>
  <c r="AF237" i="29"/>
  <c r="AD237" i="29"/>
  <c r="L237" i="29"/>
  <c r="N237" i="29" s="1"/>
  <c r="P237" i="29" s="1"/>
  <c r="K237" i="29"/>
  <c r="AH236" i="29"/>
  <c r="AF236" i="29"/>
  <c r="AD236" i="29"/>
  <c r="L236" i="29"/>
  <c r="N236" i="29" s="1"/>
  <c r="P236" i="29" s="1"/>
  <c r="K236" i="29"/>
  <c r="AH235" i="29"/>
  <c r="AF235" i="29"/>
  <c r="AD235" i="29"/>
  <c r="AH234" i="29"/>
  <c r="AD234" i="29"/>
  <c r="AH233" i="29"/>
  <c r="AD233" i="29"/>
  <c r="AF232" i="29"/>
  <c r="AH231" i="29"/>
  <c r="AF231" i="29"/>
  <c r="AF233" i="29" s="1"/>
  <c r="AD231" i="29"/>
  <c r="O231" i="29"/>
  <c r="L231" i="29"/>
  <c r="N231" i="29" s="1"/>
  <c r="K231" i="29"/>
  <c r="AO230" i="29"/>
  <c r="O230" i="29"/>
  <c r="L230" i="29"/>
  <c r="N230" i="29" s="1"/>
  <c r="K230" i="29"/>
  <c r="AO229" i="29"/>
  <c r="O229" i="29"/>
  <c r="L229" i="29"/>
  <c r="N229" i="29" s="1"/>
  <c r="K229" i="29"/>
  <c r="AO228" i="29"/>
  <c r="O228" i="29"/>
  <c r="L228" i="29"/>
  <c r="N228" i="29" s="1"/>
  <c r="K228" i="29"/>
  <c r="AO227" i="29"/>
  <c r="L227" i="29"/>
  <c r="N227" i="29" s="1"/>
  <c r="P227" i="29" s="1"/>
  <c r="K227" i="29"/>
  <c r="L226" i="29"/>
  <c r="N226" i="29" s="1"/>
  <c r="P226" i="29" s="1"/>
  <c r="K226" i="29"/>
  <c r="AH225" i="29"/>
  <c r="AF225" i="29"/>
  <c r="AF223" i="29" s="1"/>
  <c r="AD225" i="29"/>
  <c r="AH224" i="29"/>
  <c r="AD224" i="29"/>
  <c r="AH223" i="29"/>
  <c r="AD223" i="29"/>
  <c r="AF222" i="29"/>
  <c r="L222" i="29"/>
  <c r="N222" i="29" s="1"/>
  <c r="P222" i="29" s="1"/>
  <c r="K222" i="29"/>
  <c r="O221" i="29"/>
  <c r="L221" i="29"/>
  <c r="N221" i="29" s="1"/>
  <c r="K221" i="29"/>
  <c r="L220" i="29"/>
  <c r="N220" i="29" s="1"/>
  <c r="P220" i="29" s="1"/>
  <c r="K220" i="29"/>
  <c r="L219" i="29"/>
  <c r="N219" i="29" s="1"/>
  <c r="P219" i="29" s="1"/>
  <c r="K219" i="29"/>
  <c r="O218" i="29"/>
  <c r="L218" i="29"/>
  <c r="N218" i="29" s="1"/>
  <c r="K218" i="29"/>
  <c r="O217" i="29"/>
  <c r="L217" i="29"/>
  <c r="N217" i="29" s="1"/>
  <c r="K217" i="29"/>
  <c r="AH216" i="29"/>
  <c r="AF216" i="29"/>
  <c r="AD216" i="29"/>
  <c r="AH215" i="29"/>
  <c r="AF215" i="29"/>
  <c r="AD215" i="29"/>
  <c r="L215" i="29"/>
  <c r="N215" i="29" s="1"/>
  <c r="P215" i="29" s="1"/>
  <c r="AS215" i="29" s="1"/>
  <c r="AU215" i="29" s="1"/>
  <c r="AX215" i="29" s="1"/>
  <c r="AY215" i="29" s="1"/>
  <c r="K215" i="29"/>
  <c r="AG214" i="29"/>
  <c r="AO214" i="29" s="1"/>
  <c r="O214" i="29"/>
  <c r="L214" i="29"/>
  <c r="N214" i="29" s="1"/>
  <c r="K214" i="29"/>
  <c r="AH213" i="29"/>
  <c r="AF213" i="29"/>
  <c r="AD213" i="29"/>
  <c r="AH212" i="29"/>
  <c r="AD212" i="29"/>
  <c r="AH211" i="29"/>
  <c r="AD211" i="29"/>
  <c r="AF210" i="29"/>
  <c r="O209" i="29"/>
  <c r="L209" i="29"/>
  <c r="N209" i="29" s="1"/>
  <c r="K209" i="29"/>
  <c r="O208" i="29"/>
  <c r="L208" i="29"/>
  <c r="N208" i="29" s="1"/>
  <c r="K208" i="29"/>
  <c r="L207" i="29"/>
  <c r="N207" i="29" s="1"/>
  <c r="P207" i="29" s="1"/>
  <c r="K207" i="29"/>
  <c r="O206" i="29"/>
  <c r="L206" i="29"/>
  <c r="N206" i="29" s="1"/>
  <c r="K206" i="29"/>
  <c r="AH205" i="29"/>
  <c r="AF205" i="29"/>
  <c r="AD205" i="29"/>
  <c r="O205" i="29"/>
  <c r="L205" i="29"/>
  <c r="N205" i="29" s="1"/>
  <c r="K205" i="29"/>
  <c r="AH204" i="29"/>
  <c r="AD204" i="29"/>
  <c r="AH203" i="29"/>
  <c r="AD203" i="29"/>
  <c r="AF202" i="29"/>
  <c r="L202" i="29"/>
  <c r="N202" i="29" s="1"/>
  <c r="P202" i="29" s="1"/>
  <c r="K202" i="29"/>
  <c r="L201" i="29"/>
  <c r="N201" i="29" s="1"/>
  <c r="P201" i="29" s="1"/>
  <c r="K201" i="29"/>
  <c r="L200" i="29"/>
  <c r="N200" i="29" s="1"/>
  <c r="P200" i="29" s="1"/>
  <c r="K200" i="29"/>
  <c r="L199" i="29"/>
  <c r="N199" i="29" s="1"/>
  <c r="P199" i="29" s="1"/>
  <c r="K199" i="29"/>
  <c r="AH198" i="29"/>
  <c r="AF198" i="29"/>
  <c r="AD198" i="29"/>
  <c r="AH197" i="29"/>
  <c r="AF197" i="29"/>
  <c r="AD197" i="29"/>
  <c r="AH196" i="29"/>
  <c r="AF196" i="29"/>
  <c r="AF203" i="29" s="1"/>
  <c r="AD196" i="29"/>
  <c r="O196" i="29"/>
  <c r="L196" i="29"/>
  <c r="N196" i="29" s="1"/>
  <c r="K196" i="29"/>
  <c r="O195" i="29"/>
  <c r="L195" i="29"/>
  <c r="N195" i="29" s="1"/>
  <c r="K195" i="29"/>
  <c r="L194" i="29"/>
  <c r="N194" i="29" s="1"/>
  <c r="P194" i="29" s="1"/>
  <c r="K194" i="29"/>
  <c r="L193" i="29"/>
  <c r="N193" i="29" s="1"/>
  <c r="P193" i="29" s="1"/>
  <c r="K193" i="29"/>
  <c r="AH192" i="29"/>
  <c r="AF192" i="29"/>
  <c r="AD192" i="29"/>
  <c r="AH191" i="29"/>
  <c r="AD191" i="29"/>
  <c r="AH190" i="29"/>
  <c r="AD190" i="29"/>
  <c r="AF189" i="29"/>
  <c r="O189" i="29"/>
  <c r="L189" i="29"/>
  <c r="N189" i="29" s="1"/>
  <c r="K189" i="29"/>
  <c r="O188" i="29"/>
  <c r="L188" i="29"/>
  <c r="N188" i="29" s="1"/>
  <c r="K188" i="29"/>
  <c r="O187" i="29"/>
  <c r="L187" i="29"/>
  <c r="N187" i="29" s="1"/>
  <c r="K187" i="29"/>
  <c r="L186" i="29"/>
  <c r="N186" i="29" s="1"/>
  <c r="P186" i="29" s="1"/>
  <c r="K186" i="29"/>
  <c r="L185" i="29"/>
  <c r="N185" i="29" s="1"/>
  <c r="P185" i="29" s="1"/>
  <c r="K185" i="29"/>
  <c r="O184" i="29"/>
  <c r="L184" i="29"/>
  <c r="N184" i="29" s="1"/>
  <c r="K184" i="29"/>
  <c r="O183" i="29"/>
  <c r="L183" i="29"/>
  <c r="N183" i="29" s="1"/>
  <c r="K183" i="29"/>
  <c r="AH182" i="29"/>
  <c r="AF182" i="29"/>
  <c r="AD182" i="29"/>
  <c r="AH181" i="29"/>
  <c r="AF181" i="29"/>
  <c r="AF190" i="29" s="1"/>
  <c r="AD181" i="29"/>
  <c r="O181" i="29"/>
  <c r="L181" i="29"/>
  <c r="N181" i="29" s="1"/>
  <c r="K181" i="29"/>
  <c r="AH180" i="29"/>
  <c r="AF180" i="29"/>
  <c r="AD180" i="29"/>
  <c r="O180" i="29"/>
  <c r="N180" i="29"/>
  <c r="L179" i="29"/>
  <c r="N179" i="29" s="1"/>
  <c r="P179" i="29" s="1"/>
  <c r="K179" i="29"/>
  <c r="L178" i="29"/>
  <c r="N178" i="29" s="1"/>
  <c r="P178" i="29" s="1"/>
  <c r="K178" i="29"/>
  <c r="L177" i="29"/>
  <c r="N177" i="29" s="1"/>
  <c r="P177" i="29" s="1"/>
  <c r="K177" i="29"/>
  <c r="AH176" i="29"/>
  <c r="AF176" i="29"/>
  <c r="AD176" i="29"/>
  <c r="O176" i="29"/>
  <c r="L176" i="29"/>
  <c r="N176" i="29" s="1"/>
  <c r="K176" i="29"/>
  <c r="AH175" i="29"/>
  <c r="AF175" i="29"/>
  <c r="AD175" i="29"/>
  <c r="AH174" i="29"/>
  <c r="AF174" i="29"/>
  <c r="AD174" i="29"/>
  <c r="AH173" i="29"/>
  <c r="AF173" i="29"/>
  <c r="AD173" i="29"/>
  <c r="AG172" i="29"/>
  <c r="L172" i="29"/>
  <c r="N172" i="29" s="1"/>
  <c r="P172" i="29" s="1"/>
  <c r="K172" i="29"/>
  <c r="AG171" i="29"/>
  <c r="O171" i="29"/>
  <c r="L171" i="29"/>
  <c r="N171" i="29" s="1"/>
  <c r="K171" i="29"/>
  <c r="AH170" i="29"/>
  <c r="AF170" i="29"/>
  <c r="AD170" i="29"/>
  <c r="AH169" i="29"/>
  <c r="AF169" i="29"/>
  <c r="AD169" i="29"/>
  <c r="AH168" i="29"/>
  <c r="AF168" i="29"/>
  <c r="AD168" i="29"/>
  <c r="O167" i="29"/>
  <c r="L167" i="29"/>
  <c r="N167" i="29" s="1"/>
  <c r="K167" i="29"/>
  <c r="AG166" i="29"/>
  <c r="L166" i="29"/>
  <c r="N166" i="29" s="1"/>
  <c r="P166" i="29" s="1"/>
  <c r="K166" i="29"/>
  <c r="AG165" i="29"/>
  <c r="L165" i="29"/>
  <c r="N165" i="29" s="1"/>
  <c r="P165" i="29" s="1"/>
  <c r="K165" i="29"/>
  <c r="AH164" i="29"/>
  <c r="AF164" i="29"/>
  <c r="AD164" i="29"/>
  <c r="O164" i="29"/>
  <c r="L164" i="29"/>
  <c r="N164" i="29" s="1"/>
  <c r="K164" i="29"/>
  <c r="AH163" i="29"/>
  <c r="AF163" i="29"/>
  <c r="AD163" i="29"/>
  <c r="O163" i="29"/>
  <c r="L163" i="29"/>
  <c r="N163" i="29" s="1"/>
  <c r="K163" i="29"/>
  <c r="AG162" i="29"/>
  <c r="AO162" i="29" s="1"/>
  <c r="AP162" i="29" s="1"/>
  <c r="O162" i="29"/>
  <c r="L162" i="29"/>
  <c r="N162" i="29" s="1"/>
  <c r="K162" i="29"/>
  <c r="AH161" i="29"/>
  <c r="AF161" i="29"/>
  <c r="AD161" i="29"/>
  <c r="O161" i="29"/>
  <c r="L161" i="29"/>
  <c r="N161" i="29" s="1"/>
  <c r="K161" i="29"/>
  <c r="AG160" i="29"/>
  <c r="AO160" i="29" s="1"/>
  <c r="L160" i="29"/>
  <c r="N160" i="29" s="1"/>
  <c r="P160" i="29" s="1"/>
  <c r="K160" i="29"/>
  <c r="AG159" i="29"/>
  <c r="AO159" i="29" s="1"/>
  <c r="O159" i="29"/>
  <c r="L159" i="29"/>
  <c r="N159" i="29" s="1"/>
  <c r="K159" i="29"/>
  <c r="AH158" i="29"/>
  <c r="AF158" i="29"/>
  <c r="AD158" i="29"/>
  <c r="O158" i="29"/>
  <c r="L158" i="29"/>
  <c r="N158" i="29" s="1"/>
  <c r="K158" i="29"/>
  <c r="AG157" i="29"/>
  <c r="AO157" i="29" s="1"/>
  <c r="O157" i="29"/>
  <c r="L157" i="29"/>
  <c r="N157" i="29" s="1"/>
  <c r="K157" i="29"/>
  <c r="AH156" i="29"/>
  <c r="AF156" i="29"/>
  <c r="AD156" i="29"/>
  <c r="N156" i="29"/>
  <c r="P156" i="29" s="1"/>
  <c r="AH155" i="29"/>
  <c r="AF155" i="29"/>
  <c r="AD155" i="29"/>
  <c r="L155" i="29"/>
  <c r="N155" i="29" s="1"/>
  <c r="P155" i="29" s="1"/>
  <c r="K155" i="29"/>
  <c r="O154" i="29"/>
  <c r="L154" i="29"/>
  <c r="N154" i="29" s="1"/>
  <c r="K154" i="29"/>
  <c r="L153" i="29"/>
  <c r="N153" i="29" s="1"/>
  <c r="P153" i="29" s="1"/>
  <c r="K153" i="29"/>
  <c r="L152" i="29"/>
  <c r="N152" i="29" s="1"/>
  <c r="P152" i="29" s="1"/>
  <c r="K152" i="29"/>
  <c r="L151" i="29"/>
  <c r="N151" i="29" s="1"/>
  <c r="P151" i="29" s="1"/>
  <c r="K151" i="29"/>
  <c r="O150" i="29"/>
  <c r="L150" i="29"/>
  <c r="N150" i="29" s="1"/>
  <c r="K150" i="29"/>
  <c r="AH149" i="29"/>
  <c r="AF149" i="29"/>
  <c r="AD149" i="29"/>
  <c r="AH148" i="29"/>
  <c r="AF148" i="29"/>
  <c r="AD148" i="29"/>
  <c r="AH147" i="29"/>
  <c r="AF147" i="29"/>
  <c r="AD147" i="29"/>
  <c r="O147" i="29"/>
  <c r="L147" i="29"/>
  <c r="N147" i="29" s="1"/>
  <c r="K147" i="29"/>
  <c r="AH145" i="29"/>
  <c r="AD145" i="29"/>
  <c r="AH144" i="29"/>
  <c r="AD144" i="29"/>
  <c r="AF143" i="29"/>
  <c r="O143" i="29"/>
  <c r="L143" i="29"/>
  <c r="N143" i="29" s="1"/>
  <c r="K143" i="29"/>
  <c r="L142" i="29"/>
  <c r="N142" i="29" s="1"/>
  <c r="P142" i="29" s="1"/>
  <c r="K142" i="29"/>
  <c r="O141" i="29"/>
  <c r="L141" i="29"/>
  <c r="N141" i="29" s="1"/>
  <c r="K141" i="29"/>
  <c r="L140" i="29"/>
  <c r="N140" i="29" s="1"/>
  <c r="P140" i="29" s="1"/>
  <c r="K140" i="29"/>
  <c r="AH139" i="29"/>
  <c r="AF139" i="29"/>
  <c r="AD139" i="29"/>
  <c r="AH138" i="29"/>
  <c r="AF138" i="29"/>
  <c r="AD138" i="29"/>
  <c r="AH137" i="29"/>
  <c r="AF137" i="29"/>
  <c r="AF144" i="29" s="1"/>
  <c r="AD137" i="29"/>
  <c r="O136" i="29"/>
  <c r="L136" i="29"/>
  <c r="N136" i="29" s="1"/>
  <c r="K136" i="29"/>
  <c r="AH135" i="29"/>
  <c r="AF135" i="29"/>
  <c r="AD135" i="29"/>
  <c r="AH134" i="29"/>
  <c r="AF134" i="29"/>
  <c r="AD134" i="29"/>
  <c r="O134" i="29"/>
  <c r="L134" i="29"/>
  <c r="N134" i="29" s="1"/>
  <c r="K134" i="29"/>
  <c r="AG133" i="29"/>
  <c r="O133" i="29"/>
  <c r="L133" i="29"/>
  <c r="N133" i="29" s="1"/>
  <c r="K133" i="29"/>
  <c r="AH132" i="29"/>
  <c r="AF132" i="29"/>
  <c r="AD132" i="29"/>
  <c r="AH131" i="29"/>
  <c r="AD131" i="29"/>
  <c r="AH130" i="29"/>
  <c r="AD130" i="29"/>
  <c r="AF129" i="29"/>
  <c r="AH128" i="29"/>
  <c r="AF128" i="29"/>
  <c r="AF130" i="29" s="1"/>
  <c r="AD128" i="29"/>
  <c r="AH127" i="29"/>
  <c r="AF127" i="29"/>
  <c r="AD127" i="29"/>
  <c r="L127" i="29"/>
  <c r="N127" i="29" s="1"/>
  <c r="P127" i="29" s="1"/>
  <c r="AS127" i="29" s="1"/>
  <c r="AU127" i="29" s="1"/>
  <c r="AX127" i="29" s="1"/>
  <c r="AY127" i="29" s="1"/>
  <c r="K127" i="29"/>
  <c r="AH126" i="29"/>
  <c r="AD126" i="29"/>
  <c r="AH125" i="29"/>
  <c r="AD125" i="29"/>
  <c r="AF124" i="29"/>
  <c r="AH123" i="29"/>
  <c r="AF123" i="29"/>
  <c r="AF125" i="29" s="1"/>
  <c r="AD123" i="29"/>
  <c r="L123" i="29"/>
  <c r="N123" i="29" s="1"/>
  <c r="P123" i="29" s="1"/>
  <c r="K123" i="29"/>
  <c r="AH122" i="29"/>
  <c r="AD122" i="29"/>
  <c r="AH121" i="29"/>
  <c r="AD121" i="29"/>
  <c r="AF120" i="29"/>
  <c r="L120" i="29"/>
  <c r="N120" i="29" s="1"/>
  <c r="P120" i="29" s="1"/>
  <c r="K120" i="29"/>
  <c r="AH119" i="29"/>
  <c r="AF119" i="29"/>
  <c r="AD119" i="29"/>
  <c r="AH118" i="29"/>
  <c r="AF118" i="29"/>
  <c r="AD118" i="29"/>
  <c r="AH117" i="29"/>
  <c r="AD117" i="29"/>
  <c r="AH116" i="29"/>
  <c r="AD116" i="29"/>
  <c r="AF115" i="29"/>
  <c r="O115" i="29"/>
  <c r="L115" i="29"/>
  <c r="N115" i="29" s="1"/>
  <c r="K115" i="29"/>
  <c r="O114" i="29"/>
  <c r="L114" i="29"/>
  <c r="N114" i="29" s="1"/>
  <c r="K114" i="29"/>
  <c r="O113" i="29"/>
  <c r="L113" i="29"/>
  <c r="N113" i="29" s="1"/>
  <c r="K113" i="29"/>
  <c r="O112" i="29"/>
  <c r="L112" i="29"/>
  <c r="N112" i="29" s="1"/>
  <c r="K112" i="29"/>
  <c r="AH111" i="29"/>
  <c r="AF111" i="29"/>
  <c r="AD111" i="29"/>
  <c r="AH110" i="29"/>
  <c r="AF110" i="29"/>
  <c r="AD110" i="29"/>
  <c r="AH109" i="29"/>
  <c r="AF109" i="29"/>
  <c r="AD109" i="29"/>
  <c r="AH108" i="29"/>
  <c r="AF108" i="29"/>
  <c r="AD108" i="29"/>
  <c r="O108" i="29"/>
  <c r="L108" i="29"/>
  <c r="N108" i="29" s="1"/>
  <c r="K108" i="29"/>
  <c r="AH107" i="29"/>
  <c r="AF107" i="29"/>
  <c r="AD107" i="29"/>
  <c r="AH106" i="29"/>
  <c r="AD106" i="29"/>
  <c r="AH105" i="29"/>
  <c r="AD105" i="29"/>
  <c r="AF104" i="29"/>
  <c r="O104" i="29"/>
  <c r="L104" i="29"/>
  <c r="N104" i="29" s="1"/>
  <c r="K104" i="29"/>
  <c r="AH103" i="29"/>
  <c r="AF103" i="29"/>
  <c r="AD103" i="29"/>
  <c r="L103" i="29"/>
  <c r="N103" i="29" s="1"/>
  <c r="P103" i="29" s="1"/>
  <c r="K103" i="29"/>
  <c r="AG102" i="29"/>
  <c r="O102" i="29"/>
  <c r="L102" i="29"/>
  <c r="N102" i="29" s="1"/>
  <c r="K102" i="29"/>
  <c r="AH101" i="29"/>
  <c r="AF101" i="29"/>
  <c r="AD101" i="29"/>
  <c r="AH100" i="29"/>
  <c r="AF100" i="29"/>
  <c r="AF105" i="29" s="1"/>
  <c r="AD100" i="29"/>
  <c r="O100" i="29"/>
  <c r="L100" i="29"/>
  <c r="N100" i="29" s="1"/>
  <c r="K100" i="29"/>
  <c r="AG98" i="29"/>
  <c r="AO98" i="29" s="1"/>
  <c r="O98" i="29"/>
  <c r="L98" i="29"/>
  <c r="N98" i="29" s="1"/>
  <c r="K98" i="29"/>
  <c r="AG97" i="29"/>
  <c r="AO97" i="29" s="1"/>
  <c r="L97" i="29"/>
  <c r="N97" i="29" s="1"/>
  <c r="P97" i="29" s="1"/>
  <c r="K97" i="29"/>
  <c r="AH96" i="29"/>
  <c r="AF96" i="29"/>
  <c r="AD96" i="29"/>
  <c r="AH95" i="29"/>
  <c r="AD95" i="29"/>
  <c r="AH94" i="29"/>
  <c r="AD94" i="29"/>
  <c r="AF93" i="29"/>
  <c r="L93" i="29"/>
  <c r="N93" i="29" s="1"/>
  <c r="P93" i="29" s="1"/>
  <c r="K93" i="29"/>
  <c r="AG92" i="29"/>
  <c r="AO92" i="29" s="1"/>
  <c r="L92" i="29"/>
  <c r="N92" i="29" s="1"/>
  <c r="P92" i="29" s="1"/>
  <c r="AS92" i="29" s="1"/>
  <c r="K92" i="29"/>
  <c r="AH91" i="29"/>
  <c r="AF91" i="29"/>
  <c r="AF94" i="29" s="1"/>
  <c r="AD91" i="29"/>
  <c r="O91" i="29"/>
  <c r="L91" i="29"/>
  <c r="N91" i="29" s="1"/>
  <c r="K91" i="29"/>
  <c r="AG90" i="29"/>
  <c r="AO90" i="29" s="1"/>
  <c r="L90" i="29"/>
  <c r="N90" i="29" s="1"/>
  <c r="P90" i="29" s="1"/>
  <c r="K90" i="29"/>
  <c r="AH89" i="29"/>
  <c r="AF89" i="29"/>
  <c r="AD89" i="29"/>
  <c r="AH88" i="29"/>
  <c r="AF88" i="29"/>
  <c r="AD88" i="29"/>
  <c r="O88" i="29"/>
  <c r="L88" i="29"/>
  <c r="N88" i="29" s="1"/>
  <c r="K88" i="29"/>
  <c r="O87" i="29"/>
  <c r="L87" i="29"/>
  <c r="N87" i="29" s="1"/>
  <c r="K87" i="29"/>
  <c r="O86" i="29"/>
  <c r="L86" i="29"/>
  <c r="N86" i="29" s="1"/>
  <c r="K86" i="29"/>
  <c r="O85" i="29"/>
  <c r="L85" i="29"/>
  <c r="N85" i="29" s="1"/>
  <c r="K85" i="29"/>
  <c r="O84" i="29"/>
  <c r="L84" i="29"/>
  <c r="N84" i="29" s="1"/>
  <c r="K84" i="29"/>
  <c r="AF83" i="29"/>
  <c r="AD83" i="29"/>
  <c r="O83" i="29"/>
  <c r="L83" i="29"/>
  <c r="N83" i="29" s="1"/>
  <c r="K83" i="29"/>
  <c r="L80" i="29"/>
  <c r="N80" i="29" s="1"/>
  <c r="P80" i="29" s="1"/>
  <c r="K80" i="29"/>
  <c r="AH82" i="29"/>
  <c r="AF82" i="29"/>
  <c r="AD82" i="29"/>
  <c r="AH81" i="29"/>
  <c r="AF81" i="29"/>
  <c r="AD81" i="29"/>
  <c r="L81" i="29"/>
  <c r="N81" i="29" s="1"/>
  <c r="P81" i="29" s="1"/>
  <c r="K81" i="29"/>
  <c r="AH79" i="29"/>
  <c r="AF79" i="29"/>
  <c r="AD79" i="29"/>
  <c r="AH78" i="29"/>
  <c r="AD78" i="29"/>
  <c r="AH77" i="29"/>
  <c r="AD77" i="29"/>
  <c r="AF76" i="29"/>
  <c r="O76" i="29"/>
  <c r="L76" i="29"/>
  <c r="N76" i="29" s="1"/>
  <c r="K76" i="29"/>
  <c r="O75" i="29"/>
  <c r="L75" i="29"/>
  <c r="N75" i="29" s="1"/>
  <c r="K75" i="29"/>
  <c r="O74" i="29"/>
  <c r="L74" i="29"/>
  <c r="N74" i="29" s="1"/>
  <c r="K74" i="29"/>
  <c r="AH73" i="29"/>
  <c r="AF73" i="29"/>
  <c r="AD73" i="29"/>
  <c r="AH72" i="29"/>
  <c r="AD72" i="29"/>
  <c r="AH71" i="29"/>
  <c r="AD71" i="29"/>
  <c r="AF70" i="29"/>
  <c r="O70" i="29"/>
  <c r="L70" i="29"/>
  <c r="N70" i="29" s="1"/>
  <c r="K70" i="29"/>
  <c r="AH69" i="29"/>
  <c r="AF69" i="29"/>
  <c r="AD69" i="29"/>
  <c r="AH68" i="29"/>
  <c r="AD68" i="29"/>
  <c r="AH67" i="29"/>
  <c r="AD67" i="29"/>
  <c r="AF66" i="29"/>
  <c r="O65" i="29"/>
  <c r="N65" i="29"/>
  <c r="AH64" i="29"/>
  <c r="AF64" i="29"/>
  <c r="AD64" i="29"/>
  <c r="AH63" i="29"/>
  <c r="AD63" i="29"/>
  <c r="AH62" i="29"/>
  <c r="AD62" i="29"/>
  <c r="AF61" i="29"/>
  <c r="O60" i="29"/>
  <c r="L60" i="29"/>
  <c r="N60" i="29" s="1"/>
  <c r="K60" i="29"/>
  <c r="AH59" i="29"/>
  <c r="AF59" i="29"/>
  <c r="AD59" i="29"/>
  <c r="AH58" i="29"/>
  <c r="AF58" i="29"/>
  <c r="AF62" i="29" s="1"/>
  <c r="AD58" i="29"/>
  <c r="O58" i="29"/>
  <c r="L58" i="29"/>
  <c r="N58" i="29" s="1"/>
  <c r="K58" i="29"/>
  <c r="O57" i="29"/>
  <c r="L57" i="29"/>
  <c r="N57" i="29" s="1"/>
  <c r="K57" i="29"/>
  <c r="O56" i="29"/>
  <c r="L56" i="29"/>
  <c r="N56" i="29" s="1"/>
  <c r="K56" i="29"/>
  <c r="AD55" i="29"/>
  <c r="AD54" i="29"/>
  <c r="AF53" i="29"/>
  <c r="O53" i="29"/>
  <c r="L53" i="29"/>
  <c r="N53" i="29" s="1"/>
  <c r="K53" i="29"/>
  <c r="AF52" i="29"/>
  <c r="AD52" i="29"/>
  <c r="AD51" i="29"/>
  <c r="AD50" i="29"/>
  <c r="AF49" i="29"/>
  <c r="O49" i="29"/>
  <c r="N49" i="29"/>
  <c r="O48" i="29"/>
  <c r="L48" i="29"/>
  <c r="N48" i="29" s="1"/>
  <c r="K48" i="29"/>
  <c r="O47" i="29"/>
  <c r="L47" i="29"/>
  <c r="N47" i="29" s="1"/>
  <c r="K47" i="29"/>
  <c r="AF46" i="29"/>
  <c r="AG46" i="29" s="1"/>
  <c r="O46" i="29"/>
  <c r="N46" i="29"/>
  <c r="AF45" i="29"/>
  <c r="O45" i="29"/>
  <c r="N45" i="29"/>
  <c r="AF44" i="29"/>
  <c r="AG44" i="29" s="1"/>
  <c r="AF43" i="29"/>
  <c r="AG43" i="29" s="1"/>
  <c r="O43" i="29"/>
  <c r="L43" i="29"/>
  <c r="N43" i="29" s="1"/>
  <c r="K43" i="29"/>
  <c r="AF42" i="29"/>
  <c r="AD42" i="29"/>
  <c r="AH41" i="29"/>
  <c r="AF41" i="29"/>
  <c r="AD41" i="29"/>
  <c r="O41" i="29"/>
  <c r="L41" i="29"/>
  <c r="N41" i="29" s="1"/>
  <c r="K41" i="29"/>
  <c r="AH40" i="29"/>
  <c r="AF40" i="29"/>
  <c r="AD40" i="29"/>
  <c r="AH39" i="29"/>
  <c r="AF39" i="29"/>
  <c r="AD39" i="29"/>
  <c r="AH38" i="29"/>
  <c r="AF38" i="29"/>
  <c r="AD38" i="29"/>
  <c r="AH37" i="29"/>
  <c r="AF37" i="29"/>
  <c r="AD37" i="29"/>
  <c r="AH36" i="29"/>
  <c r="AF36" i="29"/>
  <c r="AF31" i="29" s="1"/>
  <c r="AD36" i="29"/>
  <c r="L36" i="29"/>
  <c r="K36" i="29"/>
  <c r="O35" i="29"/>
  <c r="N35" i="29"/>
  <c r="AH34" i="29"/>
  <c r="AF34" i="29"/>
  <c r="AD34" i="29"/>
  <c r="AH33" i="29"/>
  <c r="AF33" i="29"/>
  <c r="AD33" i="29"/>
  <c r="AH32" i="29"/>
  <c r="AD32" i="29"/>
  <c r="AH31" i="29"/>
  <c r="AD31" i="29"/>
  <c r="AF30" i="29"/>
  <c r="O29" i="29"/>
  <c r="L29" i="29"/>
  <c r="K29" i="29"/>
  <c r="N29" i="29" s="1"/>
  <c r="O28" i="29"/>
  <c r="L28" i="29"/>
  <c r="N28" i="29" s="1"/>
  <c r="K28" i="29"/>
  <c r="O27" i="29"/>
  <c r="L27" i="29"/>
  <c r="N27" i="29" s="1"/>
  <c r="K27" i="29"/>
  <c r="O26" i="29"/>
  <c r="L26" i="29"/>
  <c r="N26" i="29" s="1"/>
  <c r="K26" i="29"/>
  <c r="O25" i="29"/>
  <c r="L25" i="29"/>
  <c r="N25" i="29" s="1"/>
  <c r="K25" i="29"/>
  <c r="O24" i="29"/>
  <c r="L24" i="29"/>
  <c r="N24" i="29" s="1"/>
  <c r="K24" i="29"/>
  <c r="L23" i="29"/>
  <c r="N23" i="29" s="1"/>
  <c r="P23" i="29" s="1"/>
  <c r="K23" i="29"/>
  <c r="L22" i="29"/>
  <c r="N22" i="29" s="1"/>
  <c r="P22" i="29" s="1"/>
  <c r="K22" i="29"/>
  <c r="O21" i="29"/>
  <c r="L21" i="29"/>
  <c r="N21" i="29" s="1"/>
  <c r="K21" i="29"/>
  <c r="L20" i="29"/>
  <c r="N20" i="29" s="1"/>
  <c r="P20" i="29" s="1"/>
  <c r="K20" i="29"/>
  <c r="AH19" i="29"/>
  <c r="AF19" i="29"/>
  <c r="AD19" i="29"/>
  <c r="AH18" i="29"/>
  <c r="AD18" i="29"/>
  <c r="AH17" i="29"/>
  <c r="AD17" i="29"/>
  <c r="AF16" i="29"/>
  <c r="O16" i="29"/>
  <c r="L16" i="29"/>
  <c r="N16" i="29" s="1"/>
  <c r="K16" i="29"/>
  <c r="L15" i="29"/>
  <c r="N15" i="29" s="1"/>
  <c r="P15" i="29" s="1"/>
  <c r="K15" i="29"/>
  <c r="AF14" i="29"/>
  <c r="AD14" i="29"/>
  <c r="AD13" i="29"/>
  <c r="AD12" i="29"/>
  <c r="AF11" i="29"/>
  <c r="O11" i="29"/>
  <c r="L11" i="29"/>
  <c r="N11" i="29" s="1"/>
  <c r="K11" i="29"/>
  <c r="AG62" i="29" l="1"/>
  <c r="AO62" i="29" s="1"/>
  <c r="AP62" i="29" s="1"/>
  <c r="AQ62" i="29" s="1"/>
  <c r="AG233" i="29"/>
  <c r="AO233" i="29" s="1"/>
  <c r="AP233" i="29" s="1"/>
  <c r="AQ233" i="29" s="1"/>
  <c r="AG361" i="29"/>
  <c r="AO361" i="29" s="1"/>
  <c r="AG11" i="29"/>
  <c r="AO11" i="29" s="1"/>
  <c r="AP11" i="29" s="1"/>
  <c r="AF13" i="29"/>
  <c r="AF17" i="29" s="1"/>
  <c r="AG16" i="29"/>
  <c r="AO16" i="29" s="1"/>
  <c r="AP16" i="29" s="1"/>
  <c r="AF18" i="29"/>
  <c r="AG18" i="29" s="1"/>
  <c r="AO18" i="29" s="1"/>
  <c r="AP18" i="29" s="1"/>
  <c r="AQ18" i="29" s="1"/>
  <c r="AF12" i="29"/>
  <c r="AG12" i="29" s="1"/>
  <c r="AG53" i="29"/>
  <c r="AO53" i="29" s="1"/>
  <c r="AP53" i="29" s="1"/>
  <c r="AF55" i="29"/>
  <c r="AG55" i="29" s="1"/>
  <c r="AO55" i="29" s="1"/>
  <c r="AP55" i="29" s="1"/>
  <c r="AQ55" i="29" s="1"/>
  <c r="AG61" i="29"/>
  <c r="AF63" i="29"/>
  <c r="AG63" i="29" s="1"/>
  <c r="AO63" i="29" s="1"/>
  <c r="AP63" i="29" s="1"/>
  <c r="AQ63" i="29" s="1"/>
  <c r="AF67" i="29"/>
  <c r="AG67" i="29" s="1"/>
  <c r="AO67" i="29" s="1"/>
  <c r="AP67" i="29" s="1"/>
  <c r="AQ67" i="29" s="1"/>
  <c r="AG70" i="29"/>
  <c r="AO70" i="29" s="1"/>
  <c r="AP70" i="29" s="1"/>
  <c r="AF72" i="29"/>
  <c r="AF77" i="29" s="1"/>
  <c r="AG76" i="29"/>
  <c r="AF78" i="29"/>
  <c r="AG78" i="29" s="1"/>
  <c r="AO78" i="29" s="1"/>
  <c r="AP78" i="29" s="1"/>
  <c r="AQ78" i="29" s="1"/>
  <c r="AG93" i="29"/>
  <c r="AO93" i="29" s="1"/>
  <c r="AP93" i="29" s="1"/>
  <c r="AQ93" i="29" s="1"/>
  <c r="AF95" i="29"/>
  <c r="AG95" i="29" s="1"/>
  <c r="AO95" i="29" s="1"/>
  <c r="AG202" i="29"/>
  <c r="AO202" i="29" s="1"/>
  <c r="AP202" i="29" s="1"/>
  <c r="AQ202" i="29" s="1"/>
  <c r="AF204" i="29"/>
  <c r="AF211" i="29" s="1"/>
  <c r="AG256" i="29"/>
  <c r="AO256" i="29" s="1"/>
  <c r="AP256" i="29" s="1"/>
  <c r="AQ256" i="29" s="1"/>
  <c r="AF258" i="29"/>
  <c r="AG258" i="29" s="1"/>
  <c r="AO258" i="29" s="1"/>
  <c r="AP258" i="29" s="1"/>
  <c r="AQ258" i="29" s="1"/>
  <c r="AQ319" i="29"/>
  <c r="AS319" i="29"/>
  <c r="AU319" i="29" s="1"/>
  <c r="AX319" i="29" s="1"/>
  <c r="AY319" i="29" s="1"/>
  <c r="AS324" i="29"/>
  <c r="AU324" i="29" s="1"/>
  <c r="AX324" i="29" s="1"/>
  <c r="AY324" i="29" s="1"/>
  <c r="AQ324" i="29"/>
  <c r="AS325" i="29"/>
  <c r="AU325" i="29" s="1"/>
  <c r="AX325" i="29" s="1"/>
  <c r="AY325" i="29" s="1"/>
  <c r="AQ325" i="29"/>
  <c r="AG339" i="29"/>
  <c r="AO339" i="29" s="1"/>
  <c r="AP339" i="29" s="1"/>
  <c r="AQ339" i="29" s="1"/>
  <c r="AR339" i="29" s="1"/>
  <c r="AF341" i="29"/>
  <c r="AF343" i="29" s="1"/>
  <c r="AG342" i="29"/>
  <c r="AO342" i="29" s="1"/>
  <c r="AP342" i="29" s="1"/>
  <c r="AF344" i="29"/>
  <c r="AG344" i="29" s="1"/>
  <c r="AO344" i="29" s="1"/>
  <c r="AP344" i="29" s="1"/>
  <c r="AQ344" i="29" s="1"/>
  <c r="AF340" i="29"/>
  <c r="AG340" i="29" s="1"/>
  <c r="AO340" i="29" s="1"/>
  <c r="AP340" i="29" s="1"/>
  <c r="AQ340" i="29" s="1"/>
  <c r="AG343" i="29"/>
  <c r="AO343" i="29" s="1"/>
  <c r="AP343" i="29" s="1"/>
  <c r="AQ343" i="29" s="1"/>
  <c r="AO371" i="29"/>
  <c r="AP371" i="29" s="1"/>
  <c r="AQ371" i="29" s="1"/>
  <c r="AF373" i="29"/>
  <c r="AG373" i="29" s="1"/>
  <c r="AO373" i="29" s="1"/>
  <c r="AF372" i="29"/>
  <c r="AG372" i="29" s="1"/>
  <c r="AG381" i="29"/>
  <c r="AO381" i="29" s="1"/>
  <c r="AP381" i="29" s="1"/>
  <c r="AQ381" i="29" s="1"/>
  <c r="AG393" i="29"/>
  <c r="AO393" i="29" s="1"/>
  <c r="AP393" i="29" s="1"/>
  <c r="AQ393" i="29" s="1"/>
  <c r="AF395" i="29"/>
  <c r="AG395" i="29" s="1"/>
  <c r="AO395" i="29" s="1"/>
  <c r="AP395" i="29" s="1"/>
  <c r="AQ395" i="29" s="1"/>
  <c r="AS401" i="29"/>
  <c r="AU401" i="29" s="1"/>
  <c r="AX401" i="29" s="1"/>
  <c r="AY401" i="29" s="1"/>
  <c r="AQ401" i="29"/>
  <c r="AG411" i="29"/>
  <c r="AO411" i="29" s="1"/>
  <c r="AP411" i="29" s="1"/>
  <c r="AQ411" i="29" s="1"/>
  <c r="AF413" i="29"/>
  <c r="AG413" i="29" s="1"/>
  <c r="AO413" i="29" s="1"/>
  <c r="AP413" i="29" s="1"/>
  <c r="AQ413" i="29" s="1"/>
  <c r="AG442" i="29"/>
  <c r="AO442" i="29" s="1"/>
  <c r="AP442" i="29" s="1"/>
  <c r="AQ442" i="29" s="1"/>
  <c r="AF444" i="29"/>
  <c r="AF452" i="29" s="1"/>
  <c r="AG452" i="29" s="1"/>
  <c r="AG451" i="29"/>
  <c r="AO451" i="29" s="1"/>
  <c r="AP451" i="29" s="1"/>
  <c r="AQ451" i="29" s="1"/>
  <c r="AF453" i="29"/>
  <c r="AG453" i="29" s="1"/>
  <c r="AO453" i="29" s="1"/>
  <c r="AG30" i="29"/>
  <c r="AO30" i="29" s="1"/>
  <c r="AP30" i="29" s="1"/>
  <c r="AQ30" i="29" s="1"/>
  <c r="AF32" i="29"/>
  <c r="AG32" i="29" s="1"/>
  <c r="AO32" i="29" s="1"/>
  <c r="AP32" i="29" s="1"/>
  <c r="AQ32" i="29" s="1"/>
  <c r="AG45" i="29"/>
  <c r="AO45" i="29" s="1"/>
  <c r="AP45" i="29" s="1"/>
  <c r="AF50" i="29"/>
  <c r="AG50" i="29" s="1"/>
  <c r="AO50" i="29" s="1"/>
  <c r="AP50" i="29" s="1"/>
  <c r="AQ50" i="29" s="1"/>
  <c r="AG49" i="29"/>
  <c r="AO49" i="29" s="1"/>
  <c r="AP49" i="29" s="1"/>
  <c r="AF51" i="29"/>
  <c r="AF54" i="29" s="1"/>
  <c r="AG54" i="29" s="1"/>
  <c r="AO54" i="29" s="1"/>
  <c r="AP54" i="29" s="1"/>
  <c r="AQ54" i="29" s="1"/>
  <c r="AG66" i="29"/>
  <c r="AO66" i="29" s="1"/>
  <c r="AP66" i="29" s="1"/>
  <c r="AQ66" i="29" s="1"/>
  <c r="AF68" i="29"/>
  <c r="AF71" i="29" s="1"/>
  <c r="AG71" i="29" s="1"/>
  <c r="AO71" i="29" s="1"/>
  <c r="AP71" i="29" s="1"/>
  <c r="AQ71" i="29" s="1"/>
  <c r="AG210" i="29"/>
  <c r="AO210" i="29" s="1"/>
  <c r="AP210" i="29" s="1"/>
  <c r="AQ210" i="29" s="1"/>
  <c r="AF212" i="29"/>
  <c r="AG212" i="29" s="1"/>
  <c r="AS222" i="29"/>
  <c r="AU222" i="29" s="1"/>
  <c r="AX222" i="29" s="1"/>
  <c r="AY222" i="29" s="1"/>
  <c r="AG264" i="29"/>
  <c r="AO264" i="29" s="1"/>
  <c r="AP264" i="29" s="1"/>
  <c r="AF266" i="29"/>
  <c r="AF270" i="29" s="1"/>
  <c r="AG270" i="29" s="1"/>
  <c r="AO270" i="29" s="1"/>
  <c r="AP270" i="29" s="1"/>
  <c r="AQ270" i="29" s="1"/>
  <c r="AG269" i="29"/>
  <c r="AO269" i="29" s="1"/>
  <c r="AP269" i="29" s="1"/>
  <c r="AF271" i="29"/>
  <c r="AG271" i="29" s="1"/>
  <c r="AO271" i="29" s="1"/>
  <c r="AP271" i="29" s="1"/>
  <c r="AQ271" i="29" s="1"/>
  <c r="AS300" i="29"/>
  <c r="AU300" i="29" s="1"/>
  <c r="AX300" i="29" s="1"/>
  <c r="AY300" i="29" s="1"/>
  <c r="AQ300" i="29"/>
  <c r="AS338" i="29"/>
  <c r="AU338" i="29" s="1"/>
  <c r="AX338" i="29" s="1"/>
  <c r="AY338" i="29" s="1"/>
  <c r="AQ338" i="29"/>
  <c r="AG360" i="29"/>
  <c r="AO360" i="29" s="1"/>
  <c r="AP360" i="29" s="1"/>
  <c r="AF362" i="29"/>
  <c r="AG362" i="29" s="1"/>
  <c r="AO362" i="29" s="1"/>
  <c r="AP362" i="29" s="1"/>
  <c r="AQ362" i="29" s="1"/>
  <c r="AS371" i="29"/>
  <c r="AU371" i="29" s="1"/>
  <c r="AX371" i="29" s="1"/>
  <c r="AY371" i="29" s="1"/>
  <c r="AQ375" i="29"/>
  <c r="AG380" i="29"/>
  <c r="AF382" i="29"/>
  <c r="AF394" i="29" s="1"/>
  <c r="AG394" i="29" s="1"/>
  <c r="AG408" i="29"/>
  <c r="AO408" i="29" s="1"/>
  <c r="AP408" i="29" s="1"/>
  <c r="AF410" i="29"/>
  <c r="AF412" i="29" s="1"/>
  <c r="AG412" i="29" s="1"/>
  <c r="AO412" i="29" s="1"/>
  <c r="AP412" i="29" s="1"/>
  <c r="AQ412" i="29" s="1"/>
  <c r="AF429" i="29"/>
  <c r="AF435" i="29" s="1"/>
  <c r="AF443" i="29" s="1"/>
  <c r="AF428" i="29"/>
  <c r="AG428" i="29" s="1"/>
  <c r="AG434" i="29"/>
  <c r="AO434" i="29" s="1"/>
  <c r="AP434" i="29" s="1"/>
  <c r="AQ434" i="29" s="1"/>
  <c r="AF436" i="29"/>
  <c r="AG436" i="29" s="1"/>
  <c r="AO436" i="29" s="1"/>
  <c r="AP436" i="29" s="1"/>
  <c r="AQ436" i="29" s="1"/>
  <c r="AG443" i="29"/>
  <c r="AO443" i="29" s="1"/>
  <c r="AG463" i="29"/>
  <c r="AO463" i="29" s="1"/>
  <c r="AP463" i="29" s="1"/>
  <c r="AQ463" i="29" s="1"/>
  <c r="AF465" i="29"/>
  <c r="AG465" i="29" s="1"/>
  <c r="AS186" i="29"/>
  <c r="AU186" i="29" s="1"/>
  <c r="AX186" i="29" s="1"/>
  <c r="AY186" i="29" s="1"/>
  <c r="AG222" i="29"/>
  <c r="AO222" i="29" s="1"/>
  <c r="AP222" i="29" s="1"/>
  <c r="AQ222" i="29" s="1"/>
  <c r="AF224" i="29"/>
  <c r="AG224" i="29" s="1"/>
  <c r="AO224" i="29" s="1"/>
  <c r="AP224" i="29" s="1"/>
  <c r="AQ224" i="29" s="1"/>
  <c r="AG232" i="29"/>
  <c r="AO232" i="29" s="1"/>
  <c r="AP232" i="29" s="1"/>
  <c r="AQ232" i="29" s="1"/>
  <c r="AF234" i="29"/>
  <c r="AG234" i="29" s="1"/>
  <c r="AO234" i="29" s="1"/>
  <c r="AP234" i="29" s="1"/>
  <c r="AQ234" i="29" s="1"/>
  <c r="AQ179" i="29"/>
  <c r="AS179" i="29"/>
  <c r="AU179" i="29" s="1"/>
  <c r="AX179" i="29" s="1"/>
  <c r="AY179" i="29" s="1"/>
  <c r="AG189" i="29"/>
  <c r="AO189" i="29" s="1"/>
  <c r="AP189" i="29" s="1"/>
  <c r="AF191" i="29"/>
  <c r="AG191" i="29" s="1"/>
  <c r="AG223" i="29"/>
  <c r="AO223" i="29" s="1"/>
  <c r="AS226" i="29"/>
  <c r="AU226" i="29" s="1"/>
  <c r="AX226" i="29" s="1"/>
  <c r="AY226" i="29" s="1"/>
  <c r="AQ226" i="29"/>
  <c r="AF289" i="29"/>
  <c r="AF292" i="29" s="1"/>
  <c r="AG292" i="29" s="1"/>
  <c r="AO292" i="29" s="1"/>
  <c r="AP292" i="29" s="1"/>
  <c r="AQ292" i="29" s="1"/>
  <c r="AF288" i="29"/>
  <c r="AG288" i="29" s="1"/>
  <c r="AO288" i="29" s="1"/>
  <c r="AP288" i="29" s="1"/>
  <c r="AQ288" i="29" s="1"/>
  <c r="AQ287" i="29"/>
  <c r="AG291" i="29"/>
  <c r="AF293" i="29"/>
  <c r="AG293" i="29" s="1"/>
  <c r="AO293" i="29" s="1"/>
  <c r="AP293" i="29" s="1"/>
  <c r="AQ293" i="29" s="1"/>
  <c r="AG104" i="29"/>
  <c r="AO104" i="29" s="1"/>
  <c r="AP104" i="29" s="1"/>
  <c r="AF106" i="29"/>
  <c r="AG106" i="29" s="1"/>
  <c r="AO106" i="29" s="1"/>
  <c r="AF121" i="29"/>
  <c r="AF116" i="29"/>
  <c r="AG116" i="29" s="1"/>
  <c r="AO116" i="29" s="1"/>
  <c r="AP116" i="29" s="1"/>
  <c r="AQ116" i="29" s="1"/>
  <c r="AG120" i="29"/>
  <c r="AO120" i="29" s="1"/>
  <c r="AP120" i="29" s="1"/>
  <c r="AQ120" i="29" s="1"/>
  <c r="AF122" i="29"/>
  <c r="AG122" i="29" s="1"/>
  <c r="AG121" i="29"/>
  <c r="AO121" i="29" s="1"/>
  <c r="AP121" i="29" s="1"/>
  <c r="AQ121" i="29" s="1"/>
  <c r="AG129" i="29"/>
  <c r="AO129" i="29" s="1"/>
  <c r="AP129" i="29" s="1"/>
  <c r="AQ129" i="29" s="1"/>
  <c r="AF131" i="29"/>
  <c r="AF340" i="10" s="1"/>
  <c r="AG340" i="10" s="1"/>
  <c r="AS140" i="29"/>
  <c r="AU140" i="29" s="1"/>
  <c r="AX140" i="29" s="1"/>
  <c r="AY140" i="29" s="1"/>
  <c r="AQ140" i="29"/>
  <c r="AP228" i="29"/>
  <c r="AO102" i="29"/>
  <c r="AP102" i="29" s="1"/>
  <c r="AS103" i="29"/>
  <c r="AG115" i="29"/>
  <c r="AO115" i="29" s="1"/>
  <c r="AP115" i="29" s="1"/>
  <c r="AF117" i="29"/>
  <c r="AG117" i="29" s="1"/>
  <c r="AG124" i="29"/>
  <c r="AO124" i="29" s="1"/>
  <c r="AP124" i="29" s="1"/>
  <c r="AQ124" i="29" s="1"/>
  <c r="AF126" i="29"/>
  <c r="AG126" i="29" s="1"/>
  <c r="AG131" i="29"/>
  <c r="AO131" i="29" s="1"/>
  <c r="AG143" i="29"/>
  <c r="AO143" i="29" s="1"/>
  <c r="AP143" i="29" s="1"/>
  <c r="AF145" i="29"/>
  <c r="AG145" i="29" s="1"/>
  <c r="AS151" i="29"/>
  <c r="AU151" i="29" s="1"/>
  <c r="AX151" i="29" s="1"/>
  <c r="AY151" i="29" s="1"/>
  <c r="AQ151" i="29"/>
  <c r="AS160" i="29"/>
  <c r="AU160" i="29" s="1"/>
  <c r="AX160" i="29" s="1"/>
  <c r="AY160" i="29" s="1"/>
  <c r="AG315" i="29"/>
  <c r="AO315" i="29" s="1"/>
  <c r="AP315" i="29" s="1"/>
  <c r="AU92" i="29"/>
  <c r="AX92" i="29" s="1"/>
  <c r="AY92" i="29" s="1"/>
  <c r="AS90" i="29"/>
  <c r="AU90" i="29" s="1"/>
  <c r="AX90" i="29" s="1"/>
  <c r="AY90" i="29" s="1"/>
  <c r="AG316" i="29"/>
  <c r="AO316" i="29" s="1"/>
  <c r="AP316" i="29" s="1"/>
  <c r="AQ316" i="29" s="1"/>
  <c r="AG103" i="29"/>
  <c r="AG396" i="29"/>
  <c r="AO396" i="29" s="1"/>
  <c r="AP396" i="29" s="1"/>
  <c r="AQ396" i="29" s="1"/>
  <c r="AG438" i="29"/>
  <c r="AO438" i="29" s="1"/>
  <c r="AP438" i="29" s="1"/>
  <c r="AQ438" i="29" s="1"/>
  <c r="AG445" i="29"/>
  <c r="AO445" i="29" s="1"/>
  <c r="AP445" i="29" s="1"/>
  <c r="AQ445" i="29" s="1"/>
  <c r="AQ80" i="29"/>
  <c r="AT80" i="29" s="1"/>
  <c r="AG88" i="29"/>
  <c r="AO88" i="29" s="1"/>
  <c r="AG89" i="29"/>
  <c r="AO89" i="29" s="1"/>
  <c r="AP89" i="29" s="1"/>
  <c r="AQ89" i="29" s="1"/>
  <c r="AP92" i="29"/>
  <c r="AQ92" i="29" s="1"/>
  <c r="AT92" i="29" s="1"/>
  <c r="AG134" i="29"/>
  <c r="AO134" i="29" s="1"/>
  <c r="AP134" i="29" s="1"/>
  <c r="AG147" i="29"/>
  <c r="AO147" i="29" s="1"/>
  <c r="AP147" i="29" s="1"/>
  <c r="AQ193" i="29"/>
  <c r="AG205" i="29"/>
  <c r="AO205" i="29" s="1"/>
  <c r="AP205" i="29" s="1"/>
  <c r="AG231" i="29"/>
  <c r="AO231" i="29" s="1"/>
  <c r="AG235" i="29"/>
  <c r="AO235" i="29" s="1"/>
  <c r="AP235" i="29" s="1"/>
  <c r="AQ235" i="29" s="1"/>
  <c r="AG236" i="29"/>
  <c r="AO236" i="29" s="1"/>
  <c r="AG237" i="29"/>
  <c r="AO237" i="29" s="1"/>
  <c r="AP237" i="29" s="1"/>
  <c r="AQ237" i="29" s="1"/>
  <c r="AG238" i="29"/>
  <c r="AO238" i="29" s="1"/>
  <c r="AP238" i="29" s="1"/>
  <c r="AQ238" i="29" s="1"/>
  <c r="AG273" i="29"/>
  <c r="AO273" i="29" s="1"/>
  <c r="AP273" i="29" s="1"/>
  <c r="AQ273" i="29" s="1"/>
  <c r="AH11" i="29"/>
  <c r="AG69" i="29"/>
  <c r="AO69" i="29" s="1"/>
  <c r="AP69" i="29" s="1"/>
  <c r="AQ69" i="29" s="1"/>
  <c r="AG83" i="29"/>
  <c r="AO83" i="29" s="1"/>
  <c r="AP83" i="29" s="1"/>
  <c r="AG149" i="29"/>
  <c r="AO149" i="29" s="1"/>
  <c r="AP149" i="29" s="1"/>
  <c r="AQ149" i="29" s="1"/>
  <c r="AG260" i="29"/>
  <c r="AO260" i="29" s="1"/>
  <c r="AP260" i="29" s="1"/>
  <c r="AQ260" i="29" s="1"/>
  <c r="AG261" i="29"/>
  <c r="AO261" i="29" s="1"/>
  <c r="AP261" i="29" s="1"/>
  <c r="AQ261" i="29" s="1"/>
  <c r="AG263" i="29"/>
  <c r="AO263" i="29" s="1"/>
  <c r="AP263" i="29" s="1"/>
  <c r="AQ263" i="29" s="1"/>
  <c r="P342" i="29"/>
  <c r="AG400" i="29"/>
  <c r="AO400" i="29" s="1"/>
  <c r="AP400" i="29" s="1"/>
  <c r="AQ400" i="29" s="1"/>
  <c r="AR403" i="29"/>
  <c r="AG34" i="29"/>
  <c r="AO34" i="29" s="1"/>
  <c r="AP34" i="29" s="1"/>
  <c r="AQ34" i="29" s="1"/>
  <c r="AG36" i="29"/>
  <c r="AO36" i="29" s="1"/>
  <c r="AP36" i="29" s="1"/>
  <c r="AQ36" i="29" s="1"/>
  <c r="AG37" i="29"/>
  <c r="AO37" i="29" s="1"/>
  <c r="AP37" i="29" s="1"/>
  <c r="AQ37" i="29" s="1"/>
  <c r="AG38" i="29"/>
  <c r="AO38" i="29" s="1"/>
  <c r="AP38" i="29" s="1"/>
  <c r="AQ38" i="29" s="1"/>
  <c r="AG39" i="29"/>
  <c r="AO39" i="29" s="1"/>
  <c r="AP39" i="29" s="1"/>
  <c r="AQ39" i="29" s="1"/>
  <c r="AG40" i="29"/>
  <c r="AO40" i="29" s="1"/>
  <c r="AP40" i="29" s="1"/>
  <c r="AQ40" i="29" s="1"/>
  <c r="AG42" i="29"/>
  <c r="AO42" i="29" s="1"/>
  <c r="AP42" i="29" s="1"/>
  <c r="AQ42" i="29" s="1"/>
  <c r="AG58" i="29"/>
  <c r="AO58" i="29" s="1"/>
  <c r="AP58" i="29" s="1"/>
  <c r="AG64" i="29"/>
  <c r="AO64" i="29" s="1"/>
  <c r="AP64" i="29" s="1"/>
  <c r="AQ64" i="29" s="1"/>
  <c r="AQ15" i="29"/>
  <c r="AQ22" i="29"/>
  <c r="AQ23" i="29"/>
  <c r="AG155" i="29"/>
  <c r="AO155" i="29" s="1"/>
  <c r="AG156" i="29"/>
  <c r="AO156" i="29" s="1"/>
  <c r="AP156" i="29" s="1"/>
  <c r="AQ156" i="29" s="1"/>
  <c r="AP159" i="29"/>
  <c r="AG163" i="29"/>
  <c r="AO163" i="29" s="1"/>
  <c r="AP163" i="29" s="1"/>
  <c r="AQ165" i="29"/>
  <c r="AG173" i="29"/>
  <c r="AO173" i="29" s="1"/>
  <c r="AP173" i="29" s="1"/>
  <c r="AQ173" i="29" s="1"/>
  <c r="AG174" i="29"/>
  <c r="AO174" i="29" s="1"/>
  <c r="AG175" i="29"/>
  <c r="AO175" i="29" s="1"/>
  <c r="AP175" i="29" s="1"/>
  <c r="AQ175" i="29" s="1"/>
  <c r="AQ177" i="29"/>
  <c r="AG181" i="29"/>
  <c r="AO181" i="29" s="1"/>
  <c r="AP181" i="29" s="1"/>
  <c r="AG182" i="29"/>
  <c r="AO182" i="29" s="1"/>
  <c r="AP182" i="29" s="1"/>
  <c r="AQ182" i="29" s="1"/>
  <c r="AQ194" i="29"/>
  <c r="AP214" i="29"/>
  <c r="AG215" i="29"/>
  <c r="AO215" i="29" s="1"/>
  <c r="AP215" i="29" s="1"/>
  <c r="AQ215" i="29" s="1"/>
  <c r="AQ219" i="29"/>
  <c r="AG262" i="29"/>
  <c r="AO262" i="29" s="1"/>
  <c r="AP262" i="29" s="1"/>
  <c r="AQ262" i="29" s="1"/>
  <c r="AQ280" i="29"/>
  <c r="AG284" i="29"/>
  <c r="AO284" i="29" s="1"/>
  <c r="AP284" i="29" s="1"/>
  <c r="AG285" i="29"/>
  <c r="AO285" i="29" s="1"/>
  <c r="AP285" i="29" s="1"/>
  <c r="AQ285" i="29" s="1"/>
  <c r="AP90" i="29"/>
  <c r="AQ90" i="29" s="1"/>
  <c r="AP98" i="29"/>
  <c r="AQ142" i="29"/>
  <c r="AG148" i="29"/>
  <c r="AO148" i="29" s="1"/>
  <c r="AP148" i="29" s="1"/>
  <c r="AQ148" i="29" s="1"/>
  <c r="AQ152" i="29"/>
  <c r="AP157" i="29"/>
  <c r="AG158" i="29"/>
  <c r="AO158" i="29" s="1"/>
  <c r="AP158" i="29" s="1"/>
  <c r="AP160" i="29"/>
  <c r="AQ160" i="29" s="1"/>
  <c r="AG161" i="29"/>
  <c r="AO161" i="29" s="1"/>
  <c r="AP161" i="29" s="1"/>
  <c r="AQ166" i="29"/>
  <c r="AQ178" i="29"/>
  <c r="AQ185" i="29"/>
  <c r="AQ220" i="29"/>
  <c r="AG225" i="29"/>
  <c r="AO225" i="29" s="1"/>
  <c r="AP225" i="29" s="1"/>
  <c r="AQ225" i="29" s="1"/>
  <c r="AP227" i="29"/>
  <c r="AQ227" i="29" s="1"/>
  <c r="AG241" i="29"/>
  <c r="AO241" i="29" s="1"/>
  <c r="AP241" i="29" s="1"/>
  <c r="AQ241" i="29" s="1"/>
  <c r="AQ252" i="29"/>
  <c r="AP268" i="29"/>
  <c r="AQ317" i="29"/>
  <c r="AG333" i="29"/>
  <c r="AO333" i="29" s="1"/>
  <c r="AP333" i="29" s="1"/>
  <c r="AG334" i="29"/>
  <c r="AO334" i="29" s="1"/>
  <c r="AP334" i="29" s="1"/>
  <c r="AQ334" i="29" s="1"/>
  <c r="AG335" i="29"/>
  <c r="AO335" i="29" s="1"/>
  <c r="AP335" i="29" s="1"/>
  <c r="AQ335" i="29" s="1"/>
  <c r="AQ350" i="29"/>
  <c r="AG353" i="29"/>
  <c r="AO353" i="29" s="1"/>
  <c r="AQ358" i="29"/>
  <c r="AG363" i="29"/>
  <c r="AO363" i="29" s="1"/>
  <c r="AQ369" i="29"/>
  <c r="AG374" i="29"/>
  <c r="AO374" i="29" s="1"/>
  <c r="AP374" i="29" s="1"/>
  <c r="AQ374" i="29" s="1"/>
  <c r="AG402" i="29"/>
  <c r="AO402" i="29" s="1"/>
  <c r="AG404" i="29"/>
  <c r="AO404" i="29" s="1"/>
  <c r="AP404" i="29" s="1"/>
  <c r="AQ404" i="29" s="1"/>
  <c r="AG407" i="29"/>
  <c r="AO407" i="29" s="1"/>
  <c r="AR454" i="29"/>
  <c r="AT454" i="29"/>
  <c r="AQ389" i="29"/>
  <c r="AQ399" i="29"/>
  <c r="P417" i="29"/>
  <c r="AG430" i="29"/>
  <c r="AO430" i="29" s="1"/>
  <c r="AP430" i="29" s="1"/>
  <c r="AQ430" i="29" s="1"/>
  <c r="AG431" i="29"/>
  <c r="AO431" i="29" s="1"/>
  <c r="AP431" i="29" s="1"/>
  <c r="AQ431" i="29" s="1"/>
  <c r="AQ432" i="29"/>
  <c r="AG437" i="29"/>
  <c r="AO437" i="29" s="1"/>
  <c r="AP437" i="29" s="1"/>
  <c r="AQ437" i="29" s="1"/>
  <c r="AQ440" i="29"/>
  <c r="AG447" i="29"/>
  <c r="AO447" i="29" s="1"/>
  <c r="AP447" i="29" s="1"/>
  <c r="AQ447" i="29" s="1"/>
  <c r="AQ449" i="29"/>
  <c r="AT449" i="29" s="1"/>
  <c r="AQ467" i="29"/>
  <c r="P108" i="29"/>
  <c r="P276" i="29"/>
  <c r="AG14" i="29"/>
  <c r="AO14" i="29" s="1"/>
  <c r="AP14" i="29" s="1"/>
  <c r="AQ14" i="29" s="1"/>
  <c r="AG385" i="29"/>
  <c r="AO385" i="29" s="1"/>
  <c r="AP385" i="29" s="1"/>
  <c r="AQ385" i="29" s="1"/>
  <c r="P114" i="29"/>
  <c r="P347" i="29"/>
  <c r="P102" i="29"/>
  <c r="P259" i="29"/>
  <c r="AQ259" i="29" s="1"/>
  <c r="AR259" i="29" s="1"/>
  <c r="P281" i="29"/>
  <c r="P167" i="29"/>
  <c r="AQ167" i="29" s="1"/>
  <c r="AR167" i="29" s="1"/>
  <c r="AG19" i="29"/>
  <c r="AO19" i="29" s="1"/>
  <c r="AP19" i="29" s="1"/>
  <c r="AQ19" i="29" s="1"/>
  <c r="AG135" i="29"/>
  <c r="AO135" i="29" s="1"/>
  <c r="AP135" i="29" s="1"/>
  <c r="AQ135" i="29" s="1"/>
  <c r="AG137" i="29"/>
  <c r="AO137" i="29" s="1"/>
  <c r="AP137" i="29" s="1"/>
  <c r="AQ137" i="29" s="1"/>
  <c r="AG378" i="29"/>
  <c r="AO378" i="29" s="1"/>
  <c r="AP378" i="29" s="1"/>
  <c r="AQ378" i="29" s="1"/>
  <c r="P98" i="29"/>
  <c r="AG176" i="29"/>
  <c r="AO176" i="29" s="1"/>
  <c r="AP176" i="29" s="1"/>
  <c r="AG139" i="29"/>
  <c r="AO139" i="29" s="1"/>
  <c r="AP139" i="29" s="1"/>
  <c r="AQ139" i="29" s="1"/>
  <c r="AO291" i="29"/>
  <c r="AP291" i="29" s="1"/>
  <c r="AG376" i="29"/>
  <c r="AO376" i="29" s="1"/>
  <c r="AP376" i="29" s="1"/>
  <c r="AQ376" i="29" s="1"/>
  <c r="AO380" i="29"/>
  <c r="AP380" i="29" s="1"/>
  <c r="AQ380" i="29" s="1"/>
  <c r="AG406" i="29"/>
  <c r="AO406" i="29" s="1"/>
  <c r="P16" i="29"/>
  <c r="P158" i="29"/>
  <c r="P161" i="29"/>
  <c r="P171" i="29"/>
  <c r="P274" i="29"/>
  <c r="P278" i="29"/>
  <c r="P352" i="29"/>
  <c r="P29" i="29"/>
  <c r="AQ29" i="29" s="1"/>
  <c r="AT29" i="29" s="1"/>
  <c r="P11" i="29"/>
  <c r="P25" i="29"/>
  <c r="AQ25" i="29" s="1"/>
  <c r="AT25" i="29" s="1"/>
  <c r="P58" i="29"/>
  <c r="P104" i="29"/>
  <c r="P244" i="29"/>
  <c r="P247" i="29"/>
  <c r="P250" i="29"/>
  <c r="P253" i="29"/>
  <c r="P269" i="29"/>
  <c r="P291" i="29"/>
  <c r="P311" i="29"/>
  <c r="P320" i="29"/>
  <c r="P326" i="29"/>
  <c r="P355" i="29"/>
  <c r="AQ355" i="29" s="1"/>
  <c r="AR355" i="29" s="1"/>
  <c r="P21" i="29"/>
  <c r="P27" i="29"/>
  <c r="P65" i="29"/>
  <c r="AQ65" i="29" s="1"/>
  <c r="AT65" i="29" s="1"/>
  <c r="P254" i="29"/>
  <c r="P306" i="29"/>
  <c r="P309" i="29"/>
  <c r="P322" i="29"/>
  <c r="P329" i="29"/>
  <c r="P360" i="29"/>
  <c r="AG383" i="29"/>
  <c r="AO383" i="29" s="1"/>
  <c r="AP383" i="29" s="1"/>
  <c r="AQ383" i="29" s="1"/>
  <c r="AG33" i="29"/>
  <c r="AO33" i="29" s="1"/>
  <c r="AP33" i="29" s="1"/>
  <c r="AQ33" i="29" s="1"/>
  <c r="AG41" i="29"/>
  <c r="AO41" i="29" s="1"/>
  <c r="AP41" i="29" s="1"/>
  <c r="AO76" i="29"/>
  <c r="AP76" i="29" s="1"/>
  <c r="AG81" i="29"/>
  <c r="AO81" i="29" s="1"/>
  <c r="AP81" i="29" s="1"/>
  <c r="AQ81" i="29" s="1"/>
  <c r="AG82" i="29"/>
  <c r="AO82" i="29" s="1"/>
  <c r="AP82" i="29" s="1"/>
  <c r="AQ82" i="29" s="1"/>
  <c r="AG96" i="29"/>
  <c r="AO96" i="29" s="1"/>
  <c r="AP96" i="29" s="1"/>
  <c r="AQ96" i="29" s="1"/>
  <c r="AG101" i="29"/>
  <c r="AO101" i="29" s="1"/>
  <c r="AP101" i="29" s="1"/>
  <c r="AQ101" i="29" s="1"/>
  <c r="AG107" i="29"/>
  <c r="AG108" i="29"/>
  <c r="AO108" i="29" s="1"/>
  <c r="AP108" i="29" s="1"/>
  <c r="AG110" i="29"/>
  <c r="AO110" i="29" s="1"/>
  <c r="AP110" i="29" s="1"/>
  <c r="AQ110" i="29" s="1"/>
  <c r="AG119" i="29"/>
  <c r="AO119" i="29" s="1"/>
  <c r="AP119" i="29" s="1"/>
  <c r="AQ119" i="29" s="1"/>
  <c r="AG169" i="29"/>
  <c r="AO169" i="29" s="1"/>
  <c r="AP169" i="29" s="1"/>
  <c r="AQ169" i="29" s="1"/>
  <c r="AG180" i="29"/>
  <c r="AO180" i="29" s="1"/>
  <c r="AP180" i="29" s="1"/>
  <c r="AG192" i="29"/>
  <c r="AO192" i="29" s="1"/>
  <c r="AP192" i="29" s="1"/>
  <c r="AQ192" i="29" s="1"/>
  <c r="AG197" i="29"/>
  <c r="AO197" i="29" s="1"/>
  <c r="AP197" i="29" s="1"/>
  <c r="AQ197" i="29" s="1"/>
  <c r="AG211" i="29"/>
  <c r="AO211" i="29" s="1"/>
  <c r="AP211" i="29" s="1"/>
  <c r="AQ211" i="29" s="1"/>
  <c r="AG216" i="29"/>
  <c r="AO216" i="29" s="1"/>
  <c r="AP216" i="29" s="1"/>
  <c r="AQ216" i="29" s="1"/>
  <c r="AG248" i="29"/>
  <c r="AO248" i="29" s="1"/>
  <c r="AP248" i="29" s="1"/>
  <c r="AG255" i="29"/>
  <c r="AO255" i="29" s="1"/>
  <c r="AP255" i="29" s="1"/>
  <c r="AG257" i="29"/>
  <c r="AO257" i="29" s="1"/>
  <c r="AP257" i="29" s="1"/>
  <c r="AQ257" i="29" s="1"/>
  <c r="AG267" i="29"/>
  <c r="AO267" i="29" s="1"/>
  <c r="AP267" i="29" s="1"/>
  <c r="AQ267" i="29" s="1"/>
  <c r="AG282" i="29"/>
  <c r="AO282" i="29" s="1"/>
  <c r="AP282" i="29" s="1"/>
  <c r="AQ282" i="29" s="1"/>
  <c r="AG314" i="29"/>
  <c r="AO314" i="29" s="1"/>
  <c r="AP314" i="29" s="1"/>
  <c r="AQ314" i="29" s="1"/>
  <c r="AG331" i="29"/>
  <c r="AO331" i="29" s="1"/>
  <c r="AP331" i="29" s="1"/>
  <c r="AQ331" i="29" s="1"/>
  <c r="AG409" i="29"/>
  <c r="AO409" i="29" s="1"/>
  <c r="AP409" i="29" s="1"/>
  <c r="AQ409" i="29" s="1"/>
  <c r="AG414" i="29"/>
  <c r="AO414" i="29" s="1"/>
  <c r="AP414" i="29" s="1"/>
  <c r="AQ414" i="29" s="1"/>
  <c r="AG421" i="29"/>
  <c r="AO421" i="29" s="1"/>
  <c r="AP421" i="29" s="1"/>
  <c r="AQ421" i="29" s="1"/>
  <c r="AG425" i="29"/>
  <c r="AO425" i="29" s="1"/>
  <c r="AP425" i="29" s="1"/>
  <c r="AQ425" i="29" s="1"/>
  <c r="AG455" i="29"/>
  <c r="AO455" i="29" s="1"/>
  <c r="AP455" i="29" s="1"/>
  <c r="AQ455" i="29" s="1"/>
  <c r="AG457" i="29"/>
  <c r="AO457" i="29" s="1"/>
  <c r="AP457" i="29" s="1"/>
  <c r="AQ457" i="29" s="1"/>
  <c r="AG91" i="29"/>
  <c r="AO91" i="29" s="1"/>
  <c r="AP91" i="29" s="1"/>
  <c r="AG384" i="29"/>
  <c r="AO384" i="29" s="1"/>
  <c r="AP384" i="29" s="1"/>
  <c r="AQ384" i="29" s="1"/>
  <c r="AG31" i="29"/>
  <c r="AO31" i="29" s="1"/>
  <c r="AP31" i="29" s="1"/>
  <c r="AQ31" i="29" s="1"/>
  <c r="AG127" i="29"/>
  <c r="AO127" i="29" s="1"/>
  <c r="AP127" i="29" s="1"/>
  <c r="AQ127" i="29" s="1"/>
  <c r="AG132" i="29"/>
  <c r="AO132" i="29" s="1"/>
  <c r="AP132" i="29" s="1"/>
  <c r="AQ132" i="29" s="1"/>
  <c r="AG295" i="29"/>
  <c r="AO295" i="29" s="1"/>
  <c r="AP295" i="29" s="1"/>
  <c r="AQ295" i="29" s="1"/>
  <c r="AG336" i="29"/>
  <c r="AO336" i="29" s="1"/>
  <c r="AP336" i="29" s="1"/>
  <c r="AG345" i="29"/>
  <c r="AO345" i="29" s="1"/>
  <c r="AP345" i="29" s="1"/>
  <c r="AQ345" i="29" s="1"/>
  <c r="P45" i="29"/>
  <c r="P284" i="29"/>
  <c r="P298" i="29"/>
  <c r="P304" i="29"/>
  <c r="P333" i="29"/>
  <c r="P398" i="29"/>
  <c r="P408" i="29"/>
  <c r="P41" i="29"/>
  <c r="P43" i="29"/>
  <c r="P48" i="29"/>
  <c r="P57" i="29"/>
  <c r="P70" i="29"/>
  <c r="P76" i="29"/>
  <c r="P84" i="29"/>
  <c r="P87" i="29"/>
  <c r="P141" i="29"/>
  <c r="P147" i="29"/>
  <c r="P154" i="29"/>
  <c r="P188" i="29"/>
  <c r="P196" i="29"/>
  <c r="P209" i="29"/>
  <c r="AQ209" i="29" s="1"/>
  <c r="AR209" i="29" s="1"/>
  <c r="P214" i="29"/>
  <c r="P221" i="29"/>
  <c r="P229" i="29"/>
  <c r="P231" i="29"/>
  <c r="P364" i="29"/>
  <c r="P368" i="29"/>
  <c r="P388" i="29"/>
  <c r="P391" i="29"/>
  <c r="AG17" i="29"/>
  <c r="AO17" i="29" s="1"/>
  <c r="AP17" i="29" s="1"/>
  <c r="AQ17" i="29" s="1"/>
  <c r="AG52" i="29"/>
  <c r="AO52" i="29" s="1"/>
  <c r="AP52" i="29" s="1"/>
  <c r="AQ52" i="29" s="1"/>
  <c r="AG59" i="29"/>
  <c r="AO59" i="29" s="1"/>
  <c r="AP59" i="29" s="1"/>
  <c r="AQ59" i="29" s="1"/>
  <c r="AG73" i="29"/>
  <c r="AO73" i="29" s="1"/>
  <c r="AP73" i="29" s="1"/>
  <c r="AQ73" i="29" s="1"/>
  <c r="AG77" i="29"/>
  <c r="AO77" i="29" s="1"/>
  <c r="AP77" i="29" s="1"/>
  <c r="AQ77" i="29" s="1"/>
  <c r="AG79" i="29"/>
  <c r="AO79" i="29" s="1"/>
  <c r="AP79" i="29" s="1"/>
  <c r="AQ79" i="29" s="1"/>
  <c r="AG94" i="29"/>
  <c r="AO94" i="29" s="1"/>
  <c r="AP94" i="29" s="1"/>
  <c r="AQ94" i="29" s="1"/>
  <c r="AG100" i="29"/>
  <c r="AO100" i="29" s="1"/>
  <c r="AP100" i="29" s="1"/>
  <c r="AG105" i="29"/>
  <c r="AO105" i="29" s="1"/>
  <c r="AG109" i="29"/>
  <c r="AO109" i="29" s="1"/>
  <c r="AP109" i="29" s="1"/>
  <c r="AQ109" i="29" s="1"/>
  <c r="AG111" i="29"/>
  <c r="AO111" i="29" s="1"/>
  <c r="AP111" i="29" s="1"/>
  <c r="AQ111" i="29" s="1"/>
  <c r="AG118" i="29"/>
  <c r="AO118" i="29" s="1"/>
  <c r="AP118" i="29" s="1"/>
  <c r="AQ118" i="29" s="1"/>
  <c r="AG123" i="29"/>
  <c r="AO123" i="29" s="1"/>
  <c r="AP123" i="29" s="1"/>
  <c r="AQ123" i="29" s="1"/>
  <c r="AG125" i="29"/>
  <c r="AO125" i="29" s="1"/>
  <c r="AP125" i="29" s="1"/>
  <c r="AQ125" i="29" s="1"/>
  <c r="AG128" i="29"/>
  <c r="AO128" i="29" s="1"/>
  <c r="AP128" i="29" s="1"/>
  <c r="AQ128" i="29" s="1"/>
  <c r="AG130" i="29"/>
  <c r="AO130" i="29" s="1"/>
  <c r="AP130" i="29" s="1"/>
  <c r="AQ130" i="29" s="1"/>
  <c r="AG138" i="29"/>
  <c r="AO138" i="29" s="1"/>
  <c r="AP138" i="29" s="1"/>
  <c r="AQ138" i="29" s="1"/>
  <c r="AG144" i="29"/>
  <c r="AO144" i="29" s="1"/>
  <c r="AP144" i="29" s="1"/>
  <c r="AQ144" i="29" s="1"/>
  <c r="AG164" i="29"/>
  <c r="AO164" i="29" s="1"/>
  <c r="AP164" i="29" s="1"/>
  <c r="AG168" i="29"/>
  <c r="AO168" i="29" s="1"/>
  <c r="AP168" i="29" s="1"/>
  <c r="AQ168" i="29" s="1"/>
  <c r="AG170" i="29"/>
  <c r="AO170" i="29" s="1"/>
  <c r="AP170" i="29" s="1"/>
  <c r="AQ170" i="29" s="1"/>
  <c r="AG190" i="29"/>
  <c r="AO190" i="29" s="1"/>
  <c r="AP190" i="29" s="1"/>
  <c r="AQ190" i="29" s="1"/>
  <c r="AG196" i="29"/>
  <c r="AO196" i="29" s="1"/>
  <c r="AP196" i="29" s="1"/>
  <c r="AG198" i="29"/>
  <c r="AO198" i="29" s="1"/>
  <c r="AP198" i="29" s="1"/>
  <c r="AQ198" i="29" s="1"/>
  <c r="AG203" i="29"/>
  <c r="AO203" i="29" s="1"/>
  <c r="AP203" i="29" s="1"/>
  <c r="AQ203" i="29" s="1"/>
  <c r="AG213" i="29"/>
  <c r="AO213" i="29" s="1"/>
  <c r="AP213" i="29" s="1"/>
  <c r="AQ213" i="29" s="1"/>
  <c r="AG249" i="29"/>
  <c r="AO249" i="29" s="1"/>
  <c r="AP249" i="29" s="1"/>
  <c r="AQ249" i="29" s="1"/>
  <c r="AG265" i="29"/>
  <c r="AO265" i="29" s="1"/>
  <c r="AP265" i="29" s="1"/>
  <c r="AQ265" i="29" s="1"/>
  <c r="AG272" i="29"/>
  <c r="AO272" i="29" s="1"/>
  <c r="AP272" i="29" s="1"/>
  <c r="AQ272" i="29" s="1"/>
  <c r="AG281" i="29"/>
  <c r="AO281" i="29" s="1"/>
  <c r="AP281" i="29" s="1"/>
  <c r="AG283" i="29"/>
  <c r="AO283" i="29" s="1"/>
  <c r="AP283" i="29" s="1"/>
  <c r="AQ283" i="29" s="1"/>
  <c r="AG290" i="29"/>
  <c r="AO290" i="29" s="1"/>
  <c r="AP290" i="29" s="1"/>
  <c r="AQ290" i="29" s="1"/>
  <c r="AG294" i="29"/>
  <c r="AO294" i="29" s="1"/>
  <c r="AP294" i="29" s="1"/>
  <c r="AQ294" i="29" s="1"/>
  <c r="AG313" i="29"/>
  <c r="AO313" i="29" s="1"/>
  <c r="AP313" i="29" s="1"/>
  <c r="AQ313" i="29" s="1"/>
  <c r="AG330" i="29"/>
  <c r="AO330" i="29" s="1"/>
  <c r="AP330" i="29" s="1"/>
  <c r="AQ330" i="29" s="1"/>
  <c r="AG332" i="29"/>
  <c r="AO332" i="29" s="1"/>
  <c r="AG337" i="29"/>
  <c r="AO337" i="29" s="1"/>
  <c r="AP337" i="29" s="1"/>
  <c r="AQ337" i="29" s="1"/>
  <c r="AG377" i="29"/>
  <c r="AO377" i="29" s="1"/>
  <c r="AP377" i="29" s="1"/>
  <c r="AQ377" i="29" s="1"/>
  <c r="AG379" i="29"/>
  <c r="AO379" i="29" s="1"/>
  <c r="AP379" i="29" s="1"/>
  <c r="AQ379" i="29" s="1"/>
  <c r="AG405" i="29"/>
  <c r="AO405" i="29" s="1"/>
  <c r="AG415" i="29"/>
  <c r="AO415" i="29" s="1"/>
  <c r="AP415" i="29" s="1"/>
  <c r="AQ415" i="29" s="1"/>
  <c r="AG422" i="29"/>
  <c r="AO422" i="29" s="1"/>
  <c r="AP422" i="29" s="1"/>
  <c r="AQ422" i="29" s="1"/>
  <c r="AG426" i="29"/>
  <c r="AO426" i="29" s="1"/>
  <c r="AP426" i="29" s="1"/>
  <c r="AQ426" i="29" s="1"/>
  <c r="AG456" i="29"/>
  <c r="AO456" i="29" s="1"/>
  <c r="AP456" i="29" s="1"/>
  <c r="AQ456" i="29" s="1"/>
  <c r="AG458" i="29"/>
  <c r="AO458" i="29" s="1"/>
  <c r="AP458" i="29" s="1"/>
  <c r="AQ458" i="29" s="1"/>
  <c r="AG464" i="29"/>
  <c r="AO464" i="29" s="1"/>
  <c r="AP464" i="29" s="1"/>
  <c r="AQ464" i="29" s="1"/>
  <c r="AG466" i="29"/>
  <c r="AO466" i="29" s="1"/>
  <c r="P24" i="29"/>
  <c r="P26" i="29"/>
  <c r="P28" i="29"/>
  <c r="P35" i="29"/>
  <c r="P46" i="29"/>
  <c r="P47" i="29"/>
  <c r="AQ47" i="29" s="1"/>
  <c r="AT47" i="29" s="1"/>
  <c r="P49" i="29"/>
  <c r="P53" i="29"/>
  <c r="P56" i="29"/>
  <c r="P60" i="29"/>
  <c r="AQ60" i="29" s="1"/>
  <c r="AT60" i="29" s="1"/>
  <c r="P74" i="29"/>
  <c r="P83" i="29"/>
  <c r="P86" i="29"/>
  <c r="P88" i="29"/>
  <c r="P112" i="29"/>
  <c r="P115" i="29"/>
  <c r="P134" i="29"/>
  <c r="P136" i="29"/>
  <c r="AQ136" i="29" s="1"/>
  <c r="AR136" i="29" s="1"/>
  <c r="P163" i="29"/>
  <c r="P180" i="29"/>
  <c r="P181" i="29"/>
  <c r="P184" i="29"/>
  <c r="P187" i="29"/>
  <c r="P195" i="29"/>
  <c r="P205" i="29"/>
  <c r="P217" i="29"/>
  <c r="P230" i="29"/>
  <c r="P240" i="29"/>
  <c r="AQ240" i="29" s="1"/>
  <c r="AR240" i="29" s="1"/>
  <c r="P243" i="29"/>
  <c r="P245" i="29"/>
  <c r="AQ245" i="29" s="1"/>
  <c r="AT245" i="29" s="1"/>
  <c r="P248" i="29"/>
  <c r="P255" i="29"/>
  <c r="P264" i="29"/>
  <c r="P268" i="29"/>
  <c r="P275" i="29"/>
  <c r="AQ275" i="29" s="1"/>
  <c r="AR275" i="29" s="1"/>
  <c r="P277" i="29"/>
  <c r="P279" i="29"/>
  <c r="AQ279" i="29" s="1"/>
  <c r="AR279" i="29" s="1"/>
  <c r="P286" i="29"/>
  <c r="P297" i="29"/>
  <c r="P299" i="29"/>
  <c r="AQ299" i="29" s="1"/>
  <c r="AT299" i="29" s="1"/>
  <c r="P301" i="29"/>
  <c r="P307" i="29"/>
  <c r="P310" i="29"/>
  <c r="P315" i="29"/>
  <c r="P321" i="29"/>
  <c r="P323" i="29"/>
  <c r="AQ323" i="29" s="1"/>
  <c r="AR323" i="29" s="1"/>
  <c r="P328" i="29"/>
  <c r="P336" i="29"/>
  <c r="P346" i="29"/>
  <c r="P348" i="29"/>
  <c r="P351" i="29"/>
  <c r="P353" i="29"/>
  <c r="P354" i="29"/>
  <c r="P357" i="29"/>
  <c r="P366" i="29"/>
  <c r="P386" i="29"/>
  <c r="P392" i="29"/>
  <c r="AO46" i="29"/>
  <c r="AP46" i="29" s="1"/>
  <c r="AO61" i="29"/>
  <c r="AP61" i="29" s="1"/>
  <c r="AQ61" i="29" s="1"/>
  <c r="AO44" i="29"/>
  <c r="AP44" i="29" s="1"/>
  <c r="AQ44" i="29" s="1"/>
  <c r="AQ20" i="29"/>
  <c r="AO43" i="29"/>
  <c r="AP43" i="29" s="1"/>
  <c r="AQ153" i="29"/>
  <c r="P75" i="29"/>
  <c r="P85" i="29"/>
  <c r="AQ85" i="29" s="1"/>
  <c r="P91" i="29"/>
  <c r="AP97" i="29"/>
  <c r="AQ97" i="29" s="1"/>
  <c r="P100" i="29"/>
  <c r="P113" i="29"/>
  <c r="P133" i="29"/>
  <c r="AQ133" i="29" s="1"/>
  <c r="P143" i="29"/>
  <c r="P150" i="29"/>
  <c r="AQ150" i="29" s="1"/>
  <c r="P157" i="29"/>
  <c r="P159" i="29"/>
  <c r="P162" i="29"/>
  <c r="AQ162" i="29" s="1"/>
  <c r="P164" i="29"/>
  <c r="AQ172" i="29"/>
  <c r="P176" i="29"/>
  <c r="P183" i="29"/>
  <c r="AQ183" i="29" s="1"/>
  <c r="AQ186" i="29"/>
  <c r="P189" i="29"/>
  <c r="AQ199" i="29"/>
  <c r="AQ200" i="29"/>
  <c r="AQ201" i="29"/>
  <c r="P206" i="29"/>
  <c r="AQ207" i="29"/>
  <c r="P208" i="29"/>
  <c r="AQ208" i="29" s="1"/>
  <c r="P218" i="29"/>
  <c r="AQ218" i="29" s="1"/>
  <c r="P228" i="29"/>
  <c r="AQ228" i="29" s="1"/>
  <c r="AP229" i="29"/>
  <c r="AP230" i="29"/>
  <c r="P239" i="29"/>
  <c r="AQ239" i="29" s="1"/>
  <c r="P242" i="29"/>
  <c r="P246" i="29"/>
  <c r="AQ246" i="29" s="1"/>
  <c r="P251" i="29"/>
  <c r="AP286" i="29"/>
  <c r="AQ296" i="29"/>
  <c r="AQ302" i="29"/>
  <c r="AQ303" i="29"/>
  <c r="AQ305" i="29"/>
  <c r="P308" i="29"/>
  <c r="P312" i="29"/>
  <c r="AQ312" i="29" s="1"/>
  <c r="AQ318" i="29"/>
  <c r="AQ327" i="29"/>
  <c r="P349" i="29"/>
  <c r="P356" i="29"/>
  <c r="AQ356" i="29" s="1"/>
  <c r="P359" i="29"/>
  <c r="AP361" i="29"/>
  <c r="AQ361" i="29" s="1"/>
  <c r="AQ365" i="29"/>
  <c r="P367" i="29"/>
  <c r="P370" i="29"/>
  <c r="P387" i="29"/>
  <c r="AQ387" i="29" s="1"/>
  <c r="AQ390" i="29"/>
  <c r="P397" i="29"/>
  <c r="AQ397" i="29" s="1"/>
  <c r="AQ418" i="29"/>
  <c r="AQ420" i="29"/>
  <c r="AQ424" i="29"/>
  <c r="AQ459" i="29"/>
  <c r="AT416" i="29"/>
  <c r="AQ419" i="29"/>
  <c r="AQ423" i="29"/>
  <c r="AO427" i="29"/>
  <c r="AP427" i="29" s="1"/>
  <c r="AQ427" i="29" s="1"/>
  <c r="AQ461" i="29"/>
  <c r="AR468" i="29"/>
  <c r="AQ433" i="29"/>
  <c r="AQ439" i="29"/>
  <c r="AQ441" i="29"/>
  <c r="AQ446" i="29"/>
  <c r="AQ448" i="29"/>
  <c r="AQ450" i="29"/>
  <c r="AQ460" i="29"/>
  <c r="AQ462" i="29"/>
  <c r="AR470" i="29"/>
  <c r="AR469" i="29"/>
  <c r="AR471" i="29"/>
  <c r="AG72" i="29" l="1"/>
  <c r="AO72" i="29" s="1"/>
  <c r="AP72" i="29" s="1"/>
  <c r="AQ72" i="29" s="1"/>
  <c r="AT72" i="29" s="1"/>
  <c r="AO340" i="10"/>
  <c r="AP340" i="10" s="1"/>
  <c r="AQ340" i="10" s="1"/>
  <c r="AG429" i="29"/>
  <c r="AO429" i="29" s="1"/>
  <c r="AP429" i="29" s="1"/>
  <c r="AQ429" i="29" s="1"/>
  <c r="AT429" i="29" s="1"/>
  <c r="AG444" i="29"/>
  <c r="AO444" i="29" s="1"/>
  <c r="AP444" i="29" s="1"/>
  <c r="AQ444" i="29" s="1"/>
  <c r="AR444" i="29" s="1"/>
  <c r="AG341" i="29"/>
  <c r="AO341" i="29" s="1"/>
  <c r="AP341" i="29" s="1"/>
  <c r="AQ341" i="29" s="1"/>
  <c r="AR341" i="29" s="1"/>
  <c r="AP453" i="29"/>
  <c r="AQ453" i="29" s="1"/>
  <c r="AR453" i="29" s="1"/>
  <c r="AP231" i="29"/>
  <c r="AQ231" i="29" s="1"/>
  <c r="AR231" i="29" s="1"/>
  <c r="AP223" i="29"/>
  <c r="AQ223" i="29" s="1"/>
  <c r="AR223" i="29" s="1"/>
  <c r="AP95" i="29"/>
  <c r="AQ95" i="29" s="1"/>
  <c r="AR95" i="29" s="1"/>
  <c r="AP131" i="29"/>
  <c r="AQ131" i="29" s="1"/>
  <c r="AT131" i="29" s="1"/>
  <c r="AO452" i="29"/>
  <c r="AP452" i="29" s="1"/>
  <c r="AQ452" i="29" s="1"/>
  <c r="AO122" i="29"/>
  <c r="AP122" i="29" s="1"/>
  <c r="AQ122" i="29" s="1"/>
  <c r="AO394" i="29"/>
  <c r="AP394" i="29" s="1"/>
  <c r="AQ394" i="29" s="1"/>
  <c r="AO428" i="29"/>
  <c r="AP428" i="29" s="1"/>
  <c r="AQ428" i="29" s="1"/>
  <c r="AG382" i="29"/>
  <c r="AO382" i="29" s="1"/>
  <c r="AG266" i="29"/>
  <c r="AO266" i="29" s="1"/>
  <c r="AP266" i="29" s="1"/>
  <c r="AQ266" i="29" s="1"/>
  <c r="AR266" i="29" s="1"/>
  <c r="AO212" i="29"/>
  <c r="AP212" i="29" s="1"/>
  <c r="AQ212" i="29" s="1"/>
  <c r="AO372" i="29"/>
  <c r="AP372" i="29" s="1"/>
  <c r="AQ372" i="29" s="1"/>
  <c r="AR371" i="29"/>
  <c r="AT371" i="29"/>
  <c r="AT222" i="29"/>
  <c r="AR222" i="29"/>
  <c r="AO465" i="29"/>
  <c r="AP465" i="29" s="1"/>
  <c r="AQ465" i="29" s="1"/>
  <c r="AR401" i="29"/>
  <c r="AT401" i="29"/>
  <c r="AT319" i="29"/>
  <c r="AR319" i="29"/>
  <c r="AP443" i="29"/>
  <c r="AQ443" i="29" s="1"/>
  <c r="AT443" i="29" s="1"/>
  <c r="AP373" i="29"/>
  <c r="AQ373" i="29" s="1"/>
  <c r="AR373" i="29" s="1"/>
  <c r="AP106" i="29"/>
  <c r="AQ106" i="29" s="1"/>
  <c r="AR106" i="29" s="1"/>
  <c r="AQ268" i="29"/>
  <c r="AT268" i="29" s="1"/>
  <c r="AG13" i="29"/>
  <c r="AO13" i="29" s="1"/>
  <c r="AP13" i="29" s="1"/>
  <c r="AQ13" i="29" s="1"/>
  <c r="AT13" i="29" s="1"/>
  <c r="AQ214" i="29"/>
  <c r="AT214" i="29" s="1"/>
  <c r="AG68" i="29"/>
  <c r="AO68" i="29" s="1"/>
  <c r="AP68" i="29" s="1"/>
  <c r="AQ68" i="29" s="1"/>
  <c r="AT68" i="29" s="1"/>
  <c r="AG289" i="29"/>
  <c r="AO289" i="29" s="1"/>
  <c r="AP289" i="29" s="1"/>
  <c r="AQ289" i="29" s="1"/>
  <c r="AT289" i="29" s="1"/>
  <c r="AR375" i="29"/>
  <c r="AT375" i="29"/>
  <c r="AT338" i="29"/>
  <c r="AR338" i="29"/>
  <c r="AT300" i="29"/>
  <c r="AR300" i="29"/>
  <c r="AG204" i="29"/>
  <c r="AG51" i="29"/>
  <c r="AO51" i="29" s="1"/>
  <c r="AP51" i="29" s="1"/>
  <c r="AQ51" i="29" s="1"/>
  <c r="AT51" i="29" s="1"/>
  <c r="AG435" i="29"/>
  <c r="AG410" i="29"/>
  <c r="AT325" i="29"/>
  <c r="AR325" i="29"/>
  <c r="AT324" i="29"/>
  <c r="AR324" i="29"/>
  <c r="AT460" i="29"/>
  <c r="AR460" i="29"/>
  <c r="AR449" i="29"/>
  <c r="AT399" i="29"/>
  <c r="AR399" i="29"/>
  <c r="AT390" i="29"/>
  <c r="AR390" i="29"/>
  <c r="AQ392" i="29"/>
  <c r="AT392" i="29" s="1"/>
  <c r="AT369" i="29"/>
  <c r="AR369" i="29"/>
  <c r="AT358" i="29"/>
  <c r="AR358" i="29"/>
  <c r="AT350" i="29"/>
  <c r="AR350" i="29"/>
  <c r="AQ328" i="29"/>
  <c r="AR328" i="29" s="1"/>
  <c r="AQ321" i="29"/>
  <c r="AR321" i="29" s="1"/>
  <c r="AQ277" i="29"/>
  <c r="AR277" i="29" s="1"/>
  <c r="AQ56" i="29"/>
  <c r="AR56" i="29" s="1"/>
  <c r="AQ21" i="29"/>
  <c r="AR21" i="29" s="1"/>
  <c r="AT186" i="29"/>
  <c r="AR186" i="29"/>
  <c r="AO191" i="29"/>
  <c r="AP191" i="29" s="1"/>
  <c r="AQ191" i="29" s="1"/>
  <c r="AR215" i="29"/>
  <c r="AT215" i="29"/>
  <c r="AR226" i="29"/>
  <c r="AT226" i="29"/>
  <c r="AT179" i="29"/>
  <c r="AR179" i="29"/>
  <c r="AQ102" i="29"/>
  <c r="AR102" i="29" s="1"/>
  <c r="AR287" i="29"/>
  <c r="AT287" i="29"/>
  <c r="AO126" i="29"/>
  <c r="AP126" i="29" s="1"/>
  <c r="AQ126" i="29" s="1"/>
  <c r="AO145" i="29"/>
  <c r="AP145" i="29" s="1"/>
  <c r="AQ145" i="29" s="1"/>
  <c r="AO117" i="29"/>
  <c r="AP117" i="29" s="1"/>
  <c r="AQ117" i="29" s="1"/>
  <c r="AT160" i="29"/>
  <c r="AR160" i="29"/>
  <c r="AR140" i="29"/>
  <c r="AT140" i="29"/>
  <c r="AR127" i="29"/>
  <c r="AT127" i="29"/>
  <c r="AO103" i="29"/>
  <c r="AP103" i="29" s="1"/>
  <c r="AQ103" i="29" s="1"/>
  <c r="AT151" i="29"/>
  <c r="AR151" i="29"/>
  <c r="AU103" i="29"/>
  <c r="AX103" i="29" s="1"/>
  <c r="AY103" i="29" s="1"/>
  <c r="AR80" i="29"/>
  <c r="AT90" i="29"/>
  <c r="AR90" i="29"/>
  <c r="AQ342" i="29"/>
  <c r="AT342" i="29" s="1"/>
  <c r="AQ276" i="29"/>
  <c r="AT276" i="29" s="1"/>
  <c r="AQ347" i="29"/>
  <c r="AR347" i="29" s="1"/>
  <c r="AP405" i="29"/>
  <c r="AQ405" i="29" s="1"/>
  <c r="AR405" i="29" s="1"/>
  <c r="AQ274" i="29"/>
  <c r="AR274" i="29" s="1"/>
  <c r="AT259" i="29"/>
  <c r="AP155" i="29"/>
  <c r="AQ155" i="29" s="1"/>
  <c r="AT155" i="29" s="1"/>
  <c r="AT193" i="29"/>
  <c r="AR193" i="29"/>
  <c r="AQ417" i="29"/>
  <c r="AR417" i="29" s="1"/>
  <c r="AQ359" i="29"/>
  <c r="AR359" i="29" s="1"/>
  <c r="AQ349" i="29"/>
  <c r="AR349" i="29" s="1"/>
  <c r="AQ242" i="29"/>
  <c r="AR242" i="29" s="1"/>
  <c r="AQ159" i="29"/>
  <c r="AT159" i="29" s="1"/>
  <c r="AQ366" i="29"/>
  <c r="AR366" i="29" s="1"/>
  <c r="AQ74" i="29"/>
  <c r="AR74" i="29" s="1"/>
  <c r="AQ188" i="29"/>
  <c r="AT188" i="29" s="1"/>
  <c r="AQ98" i="29"/>
  <c r="AP466" i="29"/>
  <c r="AQ466" i="29" s="1"/>
  <c r="AT466" i="29" s="1"/>
  <c r="AP353" i="29"/>
  <c r="AQ353" i="29" s="1"/>
  <c r="AR353" i="29" s="1"/>
  <c r="AP236" i="29"/>
  <c r="AQ236" i="29" s="1"/>
  <c r="AT236" i="29" s="1"/>
  <c r="AP407" i="29"/>
  <c r="AQ407" i="29" s="1"/>
  <c r="AT407" i="29" s="1"/>
  <c r="AP363" i="29"/>
  <c r="AQ363" i="29" s="1"/>
  <c r="AT363" i="29" s="1"/>
  <c r="AP174" i="29"/>
  <c r="AQ174" i="29" s="1"/>
  <c r="AT174" i="29" s="1"/>
  <c r="AQ154" i="29"/>
  <c r="AR154" i="29" s="1"/>
  <c r="AP88" i="29"/>
  <c r="AQ88" i="29" s="1"/>
  <c r="AT88" i="29" s="1"/>
  <c r="AR92" i="29"/>
  <c r="AP402" i="29"/>
  <c r="AQ402" i="29" s="1"/>
  <c r="AR402" i="29" s="1"/>
  <c r="AQ370" i="29"/>
  <c r="AR370" i="29" s="1"/>
  <c r="AQ367" i="29"/>
  <c r="AT367" i="29" s="1"/>
  <c r="AQ308" i="29"/>
  <c r="AT308" i="29" s="1"/>
  <c r="AQ251" i="29"/>
  <c r="AT251" i="29" s="1"/>
  <c r="AQ157" i="29"/>
  <c r="AR157" i="29" s="1"/>
  <c r="AQ113" i="29"/>
  <c r="AT113" i="29" s="1"/>
  <c r="AQ75" i="29"/>
  <c r="AT75" i="29" s="1"/>
  <c r="AQ16" i="29"/>
  <c r="AT16" i="29" s="1"/>
  <c r="AT136" i="29"/>
  <c r="AP105" i="29"/>
  <c r="AQ105" i="29" s="1"/>
  <c r="AT105" i="29" s="1"/>
  <c r="AQ386" i="29"/>
  <c r="AR386" i="29" s="1"/>
  <c r="AQ307" i="29"/>
  <c r="AT307" i="29" s="1"/>
  <c r="AQ217" i="29"/>
  <c r="AT217" i="29" s="1"/>
  <c r="AQ108" i="29"/>
  <c r="AT108" i="29" s="1"/>
  <c r="AQ27" i="29"/>
  <c r="AT27" i="29" s="1"/>
  <c r="AT440" i="29"/>
  <c r="AR440" i="29"/>
  <c r="AT467" i="29"/>
  <c r="AR467" i="29"/>
  <c r="AR389" i="29"/>
  <c r="AT389" i="29"/>
  <c r="AT432" i="29"/>
  <c r="AR432" i="29"/>
  <c r="AT185" i="29"/>
  <c r="AR185" i="29"/>
  <c r="AT152" i="29"/>
  <c r="AR152" i="29"/>
  <c r="AT194" i="29"/>
  <c r="AR194" i="29"/>
  <c r="AT177" i="29"/>
  <c r="AR177" i="29"/>
  <c r="AT165" i="29"/>
  <c r="AR165" i="29"/>
  <c r="AR22" i="29"/>
  <c r="AT22" i="29"/>
  <c r="AT252" i="29"/>
  <c r="AR252" i="29"/>
  <c r="AR227" i="29"/>
  <c r="AT227" i="29"/>
  <c r="AT220" i="29"/>
  <c r="AR220" i="29"/>
  <c r="AT178" i="29"/>
  <c r="AR178" i="29"/>
  <c r="AT166" i="29"/>
  <c r="AR166" i="29"/>
  <c r="AT142" i="29"/>
  <c r="AR142" i="29"/>
  <c r="AT219" i="29"/>
  <c r="AR219" i="29"/>
  <c r="AR23" i="29"/>
  <c r="AT23" i="29"/>
  <c r="AQ310" i="29"/>
  <c r="AT310" i="29" s="1"/>
  <c r="AQ297" i="29"/>
  <c r="AT297" i="29" s="1"/>
  <c r="AQ26" i="29"/>
  <c r="AR26" i="29" s="1"/>
  <c r="AQ229" i="29"/>
  <c r="AT229" i="29" s="1"/>
  <c r="AQ84" i="29"/>
  <c r="AQ304" i="29"/>
  <c r="AR304" i="29" s="1"/>
  <c r="AQ254" i="29"/>
  <c r="AR254" i="29" s="1"/>
  <c r="AQ311" i="29"/>
  <c r="AT311" i="29" s="1"/>
  <c r="AQ250" i="29"/>
  <c r="AR250" i="29" s="1"/>
  <c r="AQ348" i="29"/>
  <c r="AT348" i="29" s="1"/>
  <c r="AQ112" i="29"/>
  <c r="AT112" i="29" s="1"/>
  <c r="AQ221" i="29"/>
  <c r="AT221" i="29" s="1"/>
  <c r="AQ87" i="29"/>
  <c r="AT87" i="29" s="1"/>
  <c r="AQ57" i="29"/>
  <c r="AT57" i="29" s="1"/>
  <c r="AQ171" i="29"/>
  <c r="AR171" i="29" s="1"/>
  <c r="AQ326" i="29"/>
  <c r="AR326" i="29" s="1"/>
  <c r="AQ269" i="29"/>
  <c r="AT269" i="29" s="1"/>
  <c r="AQ114" i="29"/>
  <c r="AQ408" i="29"/>
  <c r="AR408" i="29" s="1"/>
  <c r="AQ281" i="29"/>
  <c r="AT281" i="29" s="1"/>
  <c r="AQ398" i="29"/>
  <c r="AR398" i="29" s="1"/>
  <c r="AQ253" i="29"/>
  <c r="AR253" i="29" s="1"/>
  <c r="AQ243" i="29"/>
  <c r="AT243" i="29" s="1"/>
  <c r="AT167" i="29"/>
  <c r="AR29" i="29"/>
  <c r="AQ115" i="29"/>
  <c r="AT275" i="29"/>
  <c r="AQ48" i="29"/>
  <c r="AT48" i="29" s="1"/>
  <c r="AQ333" i="29"/>
  <c r="AT333" i="29" s="1"/>
  <c r="AQ286" i="29"/>
  <c r="AT286" i="29" s="1"/>
  <c r="AQ161" i="29"/>
  <c r="AT161" i="29" s="1"/>
  <c r="AQ11" i="29"/>
  <c r="AT11" i="29" s="1"/>
  <c r="AP406" i="29"/>
  <c r="AQ406" i="29" s="1"/>
  <c r="AR406" i="29" s="1"/>
  <c r="AQ352" i="29"/>
  <c r="AR352" i="29" s="1"/>
  <c r="AQ329" i="29"/>
  <c r="AT329" i="29" s="1"/>
  <c r="AP332" i="29"/>
  <c r="AQ332" i="29" s="1"/>
  <c r="AT332" i="29" s="1"/>
  <c r="AT240" i="29"/>
  <c r="AQ58" i="29"/>
  <c r="AR58" i="29" s="1"/>
  <c r="AO107" i="29"/>
  <c r="AP107" i="29" s="1"/>
  <c r="AQ107" i="29" s="1"/>
  <c r="AQ322" i="29"/>
  <c r="AT322" i="29" s="1"/>
  <c r="AT355" i="29"/>
  <c r="AQ309" i="29"/>
  <c r="AR309" i="29" s="1"/>
  <c r="AQ298" i="29"/>
  <c r="AR298" i="29" s="1"/>
  <c r="AQ158" i="29"/>
  <c r="AR158" i="29" s="1"/>
  <c r="AR65" i="29"/>
  <c r="AQ291" i="29"/>
  <c r="AT291" i="29" s="1"/>
  <c r="AQ278" i="29"/>
  <c r="AT278" i="29" s="1"/>
  <c r="AT304" i="29"/>
  <c r="AQ244" i="29"/>
  <c r="AT244" i="29" s="1"/>
  <c r="AQ70" i="29"/>
  <c r="AT70" i="29" s="1"/>
  <c r="AR25" i="29"/>
  <c r="AR60" i="29"/>
  <c r="AQ248" i="29"/>
  <c r="AR248" i="29" s="1"/>
  <c r="AQ41" i="29"/>
  <c r="AR41" i="29" s="1"/>
  <c r="AQ364" i="29"/>
  <c r="AR364" i="29" s="1"/>
  <c r="AQ320" i="29"/>
  <c r="AT320" i="29" s="1"/>
  <c r="AQ306" i="29"/>
  <c r="AR306" i="29" s="1"/>
  <c r="AQ284" i="29"/>
  <c r="AT284" i="29" s="1"/>
  <c r="AQ195" i="29"/>
  <c r="AT195" i="29" s="1"/>
  <c r="AQ141" i="29"/>
  <c r="AR141" i="29" s="1"/>
  <c r="AQ104" i="29"/>
  <c r="AR104" i="29" s="1"/>
  <c r="AQ45" i="29"/>
  <c r="AT45" i="29" s="1"/>
  <c r="AQ388" i="29"/>
  <c r="AT388" i="29" s="1"/>
  <c r="AQ354" i="29"/>
  <c r="AT354" i="29" s="1"/>
  <c r="AQ360" i="29"/>
  <c r="AT360" i="29" s="1"/>
  <c r="AQ247" i="29"/>
  <c r="AR247" i="29" s="1"/>
  <c r="AT279" i="29"/>
  <c r="AQ264" i="29"/>
  <c r="AR264" i="29" s="1"/>
  <c r="AQ83" i="29"/>
  <c r="AR83" i="29" s="1"/>
  <c r="AQ196" i="29"/>
  <c r="AT196" i="29" s="1"/>
  <c r="AR47" i="29"/>
  <c r="AQ357" i="29"/>
  <c r="AR357" i="29" s="1"/>
  <c r="AQ315" i="29"/>
  <c r="AR315" i="29" s="1"/>
  <c r="AQ336" i="29"/>
  <c r="AT336" i="29" s="1"/>
  <c r="AT323" i="29"/>
  <c r="AR299" i="29"/>
  <c r="AQ255" i="29"/>
  <c r="AR255" i="29" s="1"/>
  <c r="AT209" i="29"/>
  <c r="AQ205" i="29"/>
  <c r="AT205" i="29" s="1"/>
  <c r="AQ187" i="29"/>
  <c r="AT187" i="29" s="1"/>
  <c r="AQ147" i="29"/>
  <c r="AT147" i="29" s="1"/>
  <c r="AQ134" i="29"/>
  <c r="AT134" i="29" s="1"/>
  <c r="AQ86" i="29"/>
  <c r="AR86" i="29" s="1"/>
  <c r="AQ76" i="29"/>
  <c r="AT76" i="29" s="1"/>
  <c r="AQ43" i="29"/>
  <c r="AT43" i="29" s="1"/>
  <c r="AR245" i="29"/>
  <c r="AQ391" i="29"/>
  <c r="AR391" i="29" s="1"/>
  <c r="AQ368" i="29"/>
  <c r="AR368" i="29" s="1"/>
  <c r="AQ181" i="29"/>
  <c r="AR181" i="29" s="1"/>
  <c r="AQ163" i="29"/>
  <c r="AR163" i="29" s="1"/>
  <c r="AQ49" i="29"/>
  <c r="AT49" i="29" s="1"/>
  <c r="AQ28" i="29"/>
  <c r="AR28" i="29" s="1"/>
  <c r="AQ24" i="29"/>
  <c r="AR24" i="29" s="1"/>
  <c r="AQ46" i="29"/>
  <c r="AT46" i="29" s="1"/>
  <c r="AQ351" i="29"/>
  <c r="AR351" i="29" s="1"/>
  <c r="AQ346" i="29"/>
  <c r="AR346" i="29" s="1"/>
  <c r="AQ301" i="29"/>
  <c r="AR301" i="29" s="1"/>
  <c r="AQ230" i="29"/>
  <c r="AT230" i="29" s="1"/>
  <c r="AQ184" i="29"/>
  <c r="AR184" i="29" s="1"/>
  <c r="AQ35" i="29"/>
  <c r="AT35" i="29" s="1"/>
  <c r="AQ180" i="29"/>
  <c r="AR180" i="29" s="1"/>
  <c r="AQ53" i="29"/>
  <c r="AT53" i="29" s="1"/>
  <c r="AR40" i="29"/>
  <c r="AT40" i="29"/>
  <c r="AR38" i="29"/>
  <c r="AT38" i="29"/>
  <c r="AR36" i="29"/>
  <c r="AT36" i="29"/>
  <c r="AR34" i="29"/>
  <c r="AT34" i="29"/>
  <c r="AR31" i="29"/>
  <c r="AT31" i="29"/>
  <c r="AT19" i="29"/>
  <c r="AR19" i="29"/>
  <c r="AR14" i="29"/>
  <c r="AT14" i="29"/>
  <c r="AR121" i="29"/>
  <c r="AT121" i="29"/>
  <c r="AT118" i="29"/>
  <c r="AR118" i="29"/>
  <c r="AT111" i="29"/>
  <c r="AR111" i="29"/>
  <c r="AT109" i="29"/>
  <c r="AR109" i="29"/>
  <c r="AT73" i="29"/>
  <c r="AR73" i="29"/>
  <c r="AT63" i="29"/>
  <c r="AR63" i="29"/>
  <c r="AT59" i="29"/>
  <c r="AR59" i="29"/>
  <c r="AT54" i="29"/>
  <c r="AR54" i="29"/>
  <c r="AR52" i="29"/>
  <c r="AT52" i="29"/>
  <c r="AT50" i="29"/>
  <c r="AR50" i="29"/>
  <c r="AR17" i="29"/>
  <c r="AT17" i="29"/>
  <c r="AT462" i="29"/>
  <c r="AR462" i="29"/>
  <c r="AR448" i="29"/>
  <c r="AT448" i="29"/>
  <c r="AR441" i="29"/>
  <c r="AT441" i="29"/>
  <c r="AR433" i="29"/>
  <c r="AT433" i="29"/>
  <c r="AR430" i="29"/>
  <c r="AT430" i="29"/>
  <c r="AT419" i="29"/>
  <c r="AR419" i="29"/>
  <c r="AT458" i="29"/>
  <c r="AR458" i="29"/>
  <c r="AT456" i="29"/>
  <c r="AR456" i="29"/>
  <c r="AT453" i="29"/>
  <c r="AR447" i="29"/>
  <c r="AT447" i="29"/>
  <c r="AR438" i="29"/>
  <c r="AT438" i="29"/>
  <c r="AR437" i="29"/>
  <c r="AT437" i="29"/>
  <c r="AR436" i="29"/>
  <c r="AT436" i="29"/>
  <c r="AR409" i="29"/>
  <c r="AT409" i="29"/>
  <c r="AT361" i="29"/>
  <c r="AR361" i="29"/>
  <c r="AT414" i="29"/>
  <c r="AR414" i="29"/>
  <c r="AR412" i="29"/>
  <c r="AT412" i="29"/>
  <c r="AR396" i="29"/>
  <c r="AT396" i="29"/>
  <c r="AR374" i="29"/>
  <c r="AT374" i="29"/>
  <c r="AT377" i="29"/>
  <c r="AR377" i="29"/>
  <c r="AT343" i="29"/>
  <c r="AR343" i="29"/>
  <c r="AT341" i="29"/>
  <c r="AT337" i="29"/>
  <c r="AR337" i="29"/>
  <c r="AT330" i="29"/>
  <c r="AR330" i="29"/>
  <c r="AR316" i="29"/>
  <c r="AT316" i="29"/>
  <c r="AT302" i="29"/>
  <c r="AR302" i="29"/>
  <c r="AT345" i="29"/>
  <c r="AR345" i="29"/>
  <c r="AT339" i="29"/>
  <c r="AR335" i="29"/>
  <c r="AT335" i="29"/>
  <c r="AT314" i="29"/>
  <c r="AR314" i="29"/>
  <c r="AT296" i="29"/>
  <c r="AR296" i="29"/>
  <c r="AR256" i="29"/>
  <c r="AT256" i="29"/>
  <c r="AR273" i="29"/>
  <c r="AT273" i="29"/>
  <c r="AR238" i="29"/>
  <c r="AT238" i="29"/>
  <c r="AT295" i="29"/>
  <c r="AR295" i="29"/>
  <c r="AT293" i="29"/>
  <c r="AR293" i="29"/>
  <c r="AT271" i="29"/>
  <c r="AR271" i="29"/>
  <c r="AT267" i="29"/>
  <c r="AR267" i="29"/>
  <c r="AR262" i="29"/>
  <c r="AT262" i="29"/>
  <c r="AR260" i="29"/>
  <c r="AT260" i="29"/>
  <c r="AR257" i="29"/>
  <c r="AT257" i="29"/>
  <c r="AR232" i="29"/>
  <c r="AT232" i="29"/>
  <c r="AR234" i="29"/>
  <c r="AT234" i="29"/>
  <c r="AR224" i="29"/>
  <c r="AT224" i="29"/>
  <c r="AT213" i="29"/>
  <c r="AR213" i="29"/>
  <c r="AT201" i="29"/>
  <c r="AR201" i="29"/>
  <c r="AT199" i="29"/>
  <c r="AR199" i="29"/>
  <c r="AT124" i="29"/>
  <c r="AR124" i="29"/>
  <c r="AT93" i="29"/>
  <c r="AR93" i="29"/>
  <c r="AR190" i="29"/>
  <c r="AT190" i="29"/>
  <c r="AT170" i="29"/>
  <c r="AR170" i="29"/>
  <c r="AR144" i="29"/>
  <c r="AT144" i="29"/>
  <c r="AR130" i="29"/>
  <c r="AT130" i="29"/>
  <c r="AT123" i="29"/>
  <c r="AR123" i="29"/>
  <c r="AT119" i="29"/>
  <c r="AR119" i="29"/>
  <c r="AR116" i="29"/>
  <c r="AT116" i="29"/>
  <c r="AR72" i="29"/>
  <c r="AT71" i="29"/>
  <c r="AR71" i="29"/>
  <c r="AT44" i="29"/>
  <c r="AR44" i="29"/>
  <c r="AR450" i="29"/>
  <c r="AT450" i="29"/>
  <c r="AR446" i="29"/>
  <c r="AT446" i="29"/>
  <c r="AR442" i="29"/>
  <c r="AT442" i="29"/>
  <c r="AR439" i="29"/>
  <c r="AT439" i="29"/>
  <c r="AR434" i="29"/>
  <c r="AT434" i="29"/>
  <c r="AR431" i="29"/>
  <c r="AT431" i="29"/>
  <c r="AT461" i="29"/>
  <c r="AR461" i="29"/>
  <c r="AT444" i="29"/>
  <c r="AT423" i="29"/>
  <c r="AR423" i="29"/>
  <c r="AT424" i="29"/>
  <c r="AR424" i="29"/>
  <c r="AT420" i="29"/>
  <c r="AR420" i="29"/>
  <c r="AT418" i="29"/>
  <c r="AR418" i="29"/>
  <c r="AT413" i="29"/>
  <c r="AR413" i="29"/>
  <c r="AR393" i="29"/>
  <c r="AT393" i="29"/>
  <c r="AT426" i="29"/>
  <c r="AR426" i="29"/>
  <c r="AT422" i="29"/>
  <c r="AR422" i="29"/>
  <c r="AT365" i="29"/>
  <c r="AR365" i="29"/>
  <c r="AR400" i="29"/>
  <c r="AT400" i="29"/>
  <c r="AT327" i="29"/>
  <c r="AR327" i="29"/>
  <c r="AT379" i="29"/>
  <c r="AR379" i="29"/>
  <c r="AR340" i="29"/>
  <c r="AT340" i="29"/>
  <c r="AT303" i="29"/>
  <c r="AR303" i="29"/>
  <c r="AR381" i="29"/>
  <c r="AT381" i="29"/>
  <c r="AT344" i="29"/>
  <c r="AR344" i="29"/>
  <c r="AR334" i="29"/>
  <c r="AT334" i="29"/>
  <c r="AT313" i="29"/>
  <c r="AR313" i="29"/>
  <c r="AT294" i="29"/>
  <c r="AR294" i="29"/>
  <c r="AR288" i="29"/>
  <c r="AT288" i="29"/>
  <c r="AT283" i="29"/>
  <c r="AR283" i="29"/>
  <c r="AT272" i="29"/>
  <c r="AR272" i="29"/>
  <c r="AR265" i="29"/>
  <c r="AT265" i="29"/>
  <c r="AR258" i="29"/>
  <c r="AT258" i="29"/>
  <c r="AR237" i="29"/>
  <c r="AT237" i="29"/>
  <c r="AR235" i="29"/>
  <c r="AT235" i="29"/>
  <c r="AR225" i="29"/>
  <c r="AT225" i="29"/>
  <c r="AR292" i="29"/>
  <c r="AT292" i="29"/>
  <c r="AR285" i="29"/>
  <c r="AT285" i="29"/>
  <c r="AR270" i="29"/>
  <c r="AT270" i="29"/>
  <c r="AR263" i="29"/>
  <c r="AT263" i="29"/>
  <c r="AR261" i="29"/>
  <c r="AT261" i="29"/>
  <c r="AT233" i="29"/>
  <c r="AR233" i="29"/>
  <c r="AT223" i="29"/>
  <c r="AT207" i="29"/>
  <c r="AR207" i="29"/>
  <c r="AT249" i="29"/>
  <c r="AR249" i="29"/>
  <c r="AT200" i="29"/>
  <c r="AR200" i="29"/>
  <c r="AR182" i="29"/>
  <c r="AT182" i="29"/>
  <c r="AR175" i="29"/>
  <c r="AT175" i="29"/>
  <c r="AR173" i="29"/>
  <c r="AT173" i="29"/>
  <c r="AR156" i="29"/>
  <c r="AT156" i="29"/>
  <c r="AR149" i="29"/>
  <c r="AT149" i="29"/>
  <c r="AT129" i="29"/>
  <c r="AR129" i="29"/>
  <c r="AT120" i="29"/>
  <c r="AR120" i="29"/>
  <c r="AR148" i="29"/>
  <c r="AT148" i="29"/>
  <c r="AT216" i="29"/>
  <c r="AR216" i="29"/>
  <c r="AR211" i="29"/>
  <c r="AT211" i="29"/>
  <c r="AT202" i="29"/>
  <c r="AR202" i="29"/>
  <c r="AR66" i="29"/>
  <c r="AT66" i="29"/>
  <c r="AR203" i="29"/>
  <c r="AT203" i="29"/>
  <c r="AT168" i="29"/>
  <c r="AR168" i="29"/>
  <c r="AT128" i="29"/>
  <c r="AR128" i="29"/>
  <c r="AR125" i="29"/>
  <c r="AT125" i="29"/>
  <c r="AT96" i="29"/>
  <c r="AR96" i="29"/>
  <c r="AR81" i="29"/>
  <c r="AT81" i="29"/>
  <c r="AT67" i="29"/>
  <c r="AR67" i="29"/>
  <c r="AT42" i="29"/>
  <c r="AR42" i="29"/>
  <c r="AR39" i="29"/>
  <c r="AT39" i="29"/>
  <c r="AR37" i="29"/>
  <c r="AT37" i="29"/>
  <c r="AT33" i="29"/>
  <c r="AR33" i="29"/>
  <c r="AR32" i="29"/>
  <c r="AT32" i="29"/>
  <c r="AT197" i="29"/>
  <c r="AR197" i="29"/>
  <c r="AT169" i="29"/>
  <c r="AR169" i="29"/>
  <c r="AT132" i="29"/>
  <c r="AR132" i="29"/>
  <c r="AR94" i="29"/>
  <c r="AT94" i="29"/>
  <c r="AT79" i="29"/>
  <c r="AR79" i="29"/>
  <c r="AR64" i="29"/>
  <c r="AT64" i="29"/>
  <c r="AT62" i="29"/>
  <c r="AR62" i="29"/>
  <c r="AT61" i="29"/>
  <c r="AR61" i="29"/>
  <c r="AT55" i="29"/>
  <c r="AR55" i="29"/>
  <c r="AT18" i="29"/>
  <c r="AR18" i="29"/>
  <c r="AT463" i="29"/>
  <c r="AR463" i="29"/>
  <c r="AT459" i="29"/>
  <c r="AR459" i="29"/>
  <c r="AT457" i="29"/>
  <c r="AR457" i="29"/>
  <c r="AT425" i="29"/>
  <c r="AR425" i="29"/>
  <c r="AT421" i="29"/>
  <c r="AR421" i="29"/>
  <c r="AT415" i="29"/>
  <c r="AR415" i="29"/>
  <c r="AR464" i="29"/>
  <c r="AT464" i="29"/>
  <c r="AR445" i="29"/>
  <c r="AT445" i="29"/>
  <c r="AR443" i="29"/>
  <c r="AR427" i="29"/>
  <c r="AT427" i="29"/>
  <c r="AT380" i="29"/>
  <c r="AR380" i="29"/>
  <c r="AT378" i="29"/>
  <c r="AR378" i="29"/>
  <c r="AT455" i="29"/>
  <c r="AR455" i="29"/>
  <c r="AR395" i="29"/>
  <c r="AT395" i="29"/>
  <c r="AT451" i="29"/>
  <c r="AR451" i="29"/>
  <c r="AT411" i="29"/>
  <c r="AR411" i="29"/>
  <c r="AR404" i="29"/>
  <c r="AT404" i="29"/>
  <c r="AT397" i="29"/>
  <c r="AR397" i="29"/>
  <c r="AT387" i="29"/>
  <c r="AR387" i="29"/>
  <c r="AT356" i="29"/>
  <c r="AR356" i="29"/>
  <c r="AR362" i="29"/>
  <c r="AT362" i="29"/>
  <c r="AT331" i="29"/>
  <c r="AR331" i="29"/>
  <c r="AR318" i="29"/>
  <c r="AT318" i="29"/>
  <c r="AT312" i="29"/>
  <c r="AR312" i="29"/>
  <c r="AT385" i="29"/>
  <c r="AR385" i="29"/>
  <c r="AT384" i="29"/>
  <c r="AR384" i="29"/>
  <c r="AT383" i="29"/>
  <c r="AR383" i="29"/>
  <c r="AT376" i="29"/>
  <c r="AR376" i="29"/>
  <c r="AR305" i="29"/>
  <c r="AT305" i="29"/>
  <c r="AT290" i="29"/>
  <c r="AR290" i="29"/>
  <c r="AT282" i="29"/>
  <c r="AR282" i="29"/>
  <c r="AR280" i="29"/>
  <c r="AT280" i="29"/>
  <c r="AT239" i="29"/>
  <c r="AR239" i="29"/>
  <c r="AT228" i="29"/>
  <c r="AR228" i="29"/>
  <c r="AT218" i="29"/>
  <c r="AR218" i="29"/>
  <c r="AT208" i="29"/>
  <c r="AR208" i="29"/>
  <c r="AR241" i="29"/>
  <c r="AT241" i="29"/>
  <c r="AT198" i="29"/>
  <c r="AR198" i="29"/>
  <c r="AQ164" i="29"/>
  <c r="AT162" i="29"/>
  <c r="AR162" i="29"/>
  <c r="AT135" i="29"/>
  <c r="AR135" i="29"/>
  <c r="AT133" i="29"/>
  <c r="AR133" i="29"/>
  <c r="AT110" i="29"/>
  <c r="AR110" i="29"/>
  <c r="AQ100" i="29"/>
  <c r="AT97" i="29"/>
  <c r="AR97" i="29"/>
  <c r="AQ91" i="29"/>
  <c r="AT153" i="29"/>
  <c r="AR153" i="29"/>
  <c r="AT139" i="29"/>
  <c r="AR139" i="29"/>
  <c r="AR131" i="29"/>
  <c r="AT192" i="29"/>
  <c r="AR192" i="29"/>
  <c r="AT138" i="29"/>
  <c r="AR138" i="29"/>
  <c r="AT101" i="29"/>
  <c r="AR101" i="29"/>
  <c r="AO12" i="29"/>
  <c r="AP12" i="29" s="1"/>
  <c r="AQ12" i="29" s="1"/>
  <c r="AR172" i="29"/>
  <c r="AT172" i="29"/>
  <c r="AR82" i="29"/>
  <c r="AT82" i="29"/>
  <c r="AR69" i="29"/>
  <c r="AT69" i="29"/>
  <c r="AT20" i="29"/>
  <c r="AR20" i="29"/>
  <c r="AT137" i="29"/>
  <c r="AR137" i="29"/>
  <c r="AR89" i="29"/>
  <c r="AT89" i="29"/>
  <c r="AR78" i="29"/>
  <c r="AT78" i="29"/>
  <c r="AR77" i="29"/>
  <c r="AT77" i="29"/>
  <c r="AR30" i="29"/>
  <c r="AT30" i="29"/>
  <c r="AR317" i="29"/>
  <c r="AT317" i="29"/>
  <c r="AT246" i="29"/>
  <c r="AR246" i="29"/>
  <c r="AT210" i="29"/>
  <c r="AR210" i="29"/>
  <c r="AQ206" i="29"/>
  <c r="AQ189" i="29"/>
  <c r="AT183" i="29"/>
  <c r="AR183" i="29"/>
  <c r="AQ176" i="29"/>
  <c r="AT150" i="29"/>
  <c r="AR150" i="29"/>
  <c r="AQ143" i="29"/>
  <c r="AT85" i="29"/>
  <c r="AR85" i="29"/>
  <c r="AR15" i="29"/>
  <c r="AT15" i="29"/>
  <c r="AR429" i="29" l="1"/>
  <c r="AR268" i="29"/>
  <c r="AR289" i="29"/>
  <c r="AR51" i="29"/>
  <c r="AR340" i="10"/>
  <c r="AT340" i="10"/>
  <c r="AT370" i="29"/>
  <c r="AR363" i="29"/>
  <c r="AT247" i="29"/>
  <c r="AR342" i="29"/>
  <c r="AT398" i="29"/>
  <c r="AR68" i="29"/>
  <c r="AT95" i="29"/>
  <c r="AT328" i="29"/>
  <c r="AR297" i="29"/>
  <c r="AT349" i="29"/>
  <c r="AT417" i="29"/>
  <c r="AR236" i="29"/>
  <c r="AT373" i="29"/>
  <c r="AR392" i="29"/>
  <c r="AP382" i="29"/>
  <c r="AQ382" i="29" s="1"/>
  <c r="AR382" i="29" s="1"/>
  <c r="AR13" i="29"/>
  <c r="AT266" i="29"/>
  <c r="AT347" i="29"/>
  <c r="AR115" i="29"/>
  <c r="AT115" i="29"/>
  <c r="AT402" i="29"/>
  <c r="AT106" i="29"/>
  <c r="AT274" i="29"/>
  <c r="AT277" i="29"/>
  <c r="AR114" i="29"/>
  <c r="AT114" i="29"/>
  <c r="AT372" i="29"/>
  <c r="AR372" i="29"/>
  <c r="AR122" i="29"/>
  <c r="AT122" i="29"/>
  <c r="AR465" i="29"/>
  <c r="AT465" i="29"/>
  <c r="AR212" i="29"/>
  <c r="AT212" i="29"/>
  <c r="AT452" i="29"/>
  <c r="AR452" i="29"/>
  <c r="AR428" i="29"/>
  <c r="AT428" i="29"/>
  <c r="AR394" i="29"/>
  <c r="AT394" i="29"/>
  <c r="AR191" i="29"/>
  <c r="AT191" i="29"/>
  <c r="AO410" i="29"/>
  <c r="AP410" i="29" s="1"/>
  <c r="AQ410" i="29" s="1"/>
  <c r="AR174" i="29"/>
  <c r="AR105" i="29"/>
  <c r="AR113" i="29"/>
  <c r="AR188" i="29"/>
  <c r="AR214" i="29"/>
  <c r="AO435" i="29"/>
  <c r="AP435" i="29" s="1"/>
  <c r="AQ435" i="29" s="1"/>
  <c r="AO204" i="29"/>
  <c r="AP204" i="29" s="1"/>
  <c r="AQ204" i="29" s="1"/>
  <c r="AT321" i="29"/>
  <c r="AR276" i="29"/>
  <c r="AT56" i="29"/>
  <c r="AR57" i="29"/>
  <c r="AT21" i="29"/>
  <c r="AR103" i="29"/>
  <c r="AT103" i="29"/>
  <c r="AR217" i="29"/>
  <c r="AR145" i="29"/>
  <c r="AT145" i="29"/>
  <c r="AT117" i="29"/>
  <c r="AR117" i="29"/>
  <c r="AR126" i="29"/>
  <c r="AT126" i="29"/>
  <c r="AT157" i="29"/>
  <c r="AR310" i="29"/>
  <c r="AR155" i="29"/>
  <c r="AT352" i="29"/>
  <c r="AT250" i="29"/>
  <c r="AR27" i="29"/>
  <c r="AR466" i="29"/>
  <c r="AR159" i="29"/>
  <c r="AT408" i="29"/>
  <c r="AR75" i="29"/>
  <c r="AR308" i="29"/>
  <c r="AT58" i="29"/>
  <c r="AR221" i="29"/>
  <c r="AT326" i="29"/>
  <c r="AT386" i="29"/>
  <c r="AR229" i="29"/>
  <c r="AR243" i="29"/>
  <c r="AT405" i="29"/>
  <c r="AT74" i="29"/>
  <c r="AT254" i="29"/>
  <c r="AT171" i="29"/>
  <c r="AT26" i="29"/>
  <c r="AR87" i="29"/>
  <c r="AT242" i="29"/>
  <c r="AT359" i="29"/>
  <c r="AT102" i="29"/>
  <c r="AR269" i="29"/>
  <c r="AR108" i="29"/>
  <c r="AR251" i="29"/>
  <c r="AR367" i="29"/>
  <c r="AR16" i="29"/>
  <c r="AT154" i="29"/>
  <c r="AR48" i="29"/>
  <c r="AR407" i="29"/>
  <c r="AT306" i="29"/>
  <c r="AT364" i="29"/>
  <c r="AT98" i="29"/>
  <c r="AR98" i="29"/>
  <c r="AT366" i="29"/>
  <c r="AT86" i="29"/>
  <c r="AR161" i="29"/>
  <c r="AT253" i="29"/>
  <c r="AT391" i="29"/>
  <c r="AR307" i="29"/>
  <c r="AR112" i="29"/>
  <c r="AR45" i="29"/>
  <c r="AR286" i="29"/>
  <c r="AR348" i="29"/>
  <c r="AR311" i="29"/>
  <c r="AT84" i="29"/>
  <c r="AR84" i="29"/>
  <c r="AR281" i="29"/>
  <c r="AR333" i="29"/>
  <c r="AR11" i="29"/>
  <c r="AT248" i="29"/>
  <c r="AT264" i="29"/>
  <c r="AR360" i="29"/>
  <c r="AR187" i="29"/>
  <c r="AR278" i="29"/>
  <c r="AT301" i="29"/>
  <c r="AT351" i="29"/>
  <c r="AR43" i="29"/>
  <c r="AR329" i="29"/>
  <c r="AR388" i="29"/>
  <c r="AR70" i="29"/>
  <c r="AT163" i="29"/>
  <c r="AR291" i="29"/>
  <c r="AR322" i="29"/>
  <c r="AR76" i="29"/>
  <c r="AT83" i="29"/>
  <c r="AT104" i="29"/>
  <c r="AT158" i="29"/>
  <c r="AT298" i="29"/>
  <c r="AT141" i="29"/>
  <c r="AT406" i="29"/>
  <c r="AR284" i="29"/>
  <c r="AR196" i="29"/>
  <c r="AR88" i="29"/>
  <c r="AR107" i="29"/>
  <c r="AT107" i="29"/>
  <c r="AR354" i="29"/>
  <c r="AT184" i="29"/>
  <c r="AR244" i="29"/>
  <c r="AR336" i="29"/>
  <c r="AR332" i="29"/>
  <c r="AT353" i="29"/>
  <c r="AT357" i="29"/>
  <c r="AT41" i="29"/>
  <c r="AR49" i="29"/>
  <c r="AT368" i="29"/>
  <c r="AR195" i="29"/>
  <c r="AT181" i="29"/>
  <c r="AT24" i="29"/>
  <c r="AR205" i="29"/>
  <c r="AT309" i="29"/>
  <c r="AT180" i="29"/>
  <c r="AR134" i="29"/>
  <c r="AR320" i="29"/>
  <c r="AR53" i="29"/>
  <c r="AR147" i="29"/>
  <c r="AT255" i="29"/>
  <c r="AT315" i="29"/>
  <c r="AR46" i="29"/>
  <c r="AT28" i="29"/>
  <c r="AR230" i="29"/>
  <c r="AT231" i="29"/>
  <c r="AR35" i="29"/>
  <c r="AT346" i="29"/>
  <c r="AT12" i="29"/>
  <c r="AR12" i="29"/>
  <c r="AT176" i="29"/>
  <c r="AR176" i="29"/>
  <c r="AT206" i="29"/>
  <c r="AR206" i="29"/>
  <c r="AT100" i="29"/>
  <c r="AR100" i="29"/>
  <c r="AT143" i="29"/>
  <c r="AR143" i="29"/>
  <c r="AT189" i="29"/>
  <c r="AR189" i="29"/>
  <c r="AT91" i="29"/>
  <c r="AR91" i="29"/>
  <c r="AT164" i="29"/>
  <c r="AR164" i="29"/>
  <c r="AT382" i="29" l="1"/>
  <c r="AR435" i="29"/>
  <c r="AT435" i="29"/>
  <c r="AR204" i="29"/>
  <c r="AT204" i="29"/>
  <c r="AT410" i="29"/>
  <c r="AR410" i="29"/>
  <c r="L232" i="28"/>
  <c r="N232" i="28" s="1"/>
  <c r="P232" i="28" s="1"/>
  <c r="AR232" i="28" s="1"/>
  <c r="K232" i="28"/>
  <c r="L231" i="28"/>
  <c r="N231" i="28" s="1"/>
  <c r="P231" i="28" s="1"/>
  <c r="AR231" i="28" s="1"/>
  <c r="K231" i="28"/>
  <c r="L230" i="28"/>
  <c r="N230" i="28" s="1"/>
  <c r="P230" i="28" s="1"/>
  <c r="AR230" i="28" s="1"/>
  <c r="K230" i="28"/>
  <c r="L229" i="28"/>
  <c r="N229" i="28" s="1"/>
  <c r="P229" i="28" s="1"/>
  <c r="AR229" i="28" s="1"/>
  <c r="K229" i="28"/>
  <c r="L228" i="28"/>
  <c r="N228" i="28" s="1"/>
  <c r="P228" i="28" s="1"/>
  <c r="AR228" i="28" s="1"/>
  <c r="K228" i="28"/>
  <c r="L227" i="28"/>
  <c r="N227" i="28" s="1"/>
  <c r="P227" i="28" s="1"/>
  <c r="AR227" i="28" s="1"/>
  <c r="K227" i="28"/>
  <c r="L226" i="28"/>
  <c r="N226" i="28" s="1"/>
  <c r="P226" i="28" s="1"/>
  <c r="AR226" i="28" s="1"/>
  <c r="K226" i="28"/>
  <c r="L225" i="28"/>
  <c r="N225" i="28" s="1"/>
  <c r="P225" i="28" s="1"/>
  <c r="AR225" i="28" s="1"/>
  <c r="K225" i="28"/>
  <c r="L224" i="28"/>
  <c r="N224" i="28" s="1"/>
  <c r="P224" i="28" s="1"/>
  <c r="AR224" i="28" s="1"/>
  <c r="K224" i="28"/>
  <c r="L223" i="28"/>
  <c r="N223" i="28" s="1"/>
  <c r="P223" i="28" s="1"/>
  <c r="AR223" i="28" s="1"/>
  <c r="K223" i="28"/>
  <c r="L222" i="28"/>
  <c r="N222" i="28" s="1"/>
  <c r="P222" i="28" s="1"/>
  <c r="AR222" i="28" s="1"/>
  <c r="K222" i="28"/>
  <c r="L221" i="28"/>
  <c r="N221" i="28" s="1"/>
  <c r="P221" i="28" s="1"/>
  <c r="AR221" i="28" s="1"/>
  <c r="K221" i="28"/>
  <c r="L220" i="28"/>
  <c r="N220" i="28" s="1"/>
  <c r="P220" i="28" s="1"/>
  <c r="AR220" i="28" s="1"/>
  <c r="K220" i="28"/>
  <c r="L219" i="28"/>
  <c r="N219" i="28" s="1"/>
  <c r="P219" i="28" s="1"/>
  <c r="AR219" i="28" s="1"/>
  <c r="K219" i="28"/>
  <c r="L218" i="28"/>
  <c r="N218" i="28" s="1"/>
  <c r="P218" i="28" s="1"/>
  <c r="AR218" i="28" s="1"/>
  <c r="K218" i="28"/>
  <c r="L216" i="28"/>
  <c r="N216" i="28" s="1"/>
  <c r="P216" i="28" s="1"/>
  <c r="AR216" i="28" s="1"/>
  <c r="K216" i="28"/>
  <c r="L215" i="28"/>
  <c r="N215" i="28" s="1"/>
  <c r="P215" i="28" s="1"/>
  <c r="AR215" i="28" s="1"/>
  <c r="K215" i="28"/>
  <c r="L214" i="28"/>
  <c r="N214" i="28" s="1"/>
  <c r="P214" i="28" s="1"/>
  <c r="AR214" i="28" s="1"/>
  <c r="K214" i="28"/>
  <c r="L213" i="28"/>
  <c r="N213" i="28" s="1"/>
  <c r="P213" i="28" s="1"/>
  <c r="AR213" i="28" s="1"/>
  <c r="K213" i="28"/>
  <c r="L212" i="28"/>
  <c r="N212" i="28" s="1"/>
  <c r="P212" i="28" s="1"/>
  <c r="AR212" i="28" s="1"/>
  <c r="K212" i="28"/>
  <c r="L211" i="28"/>
  <c r="N211" i="28" s="1"/>
  <c r="P211" i="28" s="1"/>
  <c r="AR211" i="28" s="1"/>
  <c r="K211" i="28"/>
  <c r="L210" i="28"/>
  <c r="N210" i="28" s="1"/>
  <c r="P210" i="28" s="1"/>
  <c r="AR210" i="28" s="1"/>
  <c r="K210" i="28"/>
  <c r="L209" i="28"/>
  <c r="N209" i="28" s="1"/>
  <c r="P209" i="28" s="1"/>
  <c r="AR209" i="28" s="1"/>
  <c r="K209" i="28"/>
  <c r="L208" i="28"/>
  <c r="N208" i="28" s="1"/>
  <c r="P208" i="28" s="1"/>
  <c r="AR208" i="28" s="1"/>
  <c r="K208" i="28"/>
  <c r="L207" i="28"/>
  <c r="N207" i="28" s="1"/>
  <c r="P207" i="28" s="1"/>
  <c r="AR207" i="28" s="1"/>
  <c r="K207" i="28"/>
  <c r="L206" i="28"/>
  <c r="N206" i="28" s="1"/>
  <c r="P206" i="28" s="1"/>
  <c r="AR206" i="28" s="1"/>
  <c r="K206" i="28"/>
  <c r="L205" i="28"/>
  <c r="N205" i="28" s="1"/>
  <c r="P205" i="28" s="1"/>
  <c r="AR205" i="28" s="1"/>
  <c r="K205" i="28"/>
  <c r="L204" i="28"/>
  <c r="N204" i="28" s="1"/>
  <c r="P204" i="28" s="1"/>
  <c r="AR204" i="28" s="1"/>
  <c r="K204" i="28"/>
  <c r="L203" i="28"/>
  <c r="N203" i="28" s="1"/>
  <c r="P203" i="28" s="1"/>
  <c r="AR203" i="28" s="1"/>
  <c r="K203" i="28"/>
  <c r="L202" i="28"/>
  <c r="N202" i="28" s="1"/>
  <c r="P202" i="28" s="1"/>
  <c r="AR202" i="28" s="1"/>
  <c r="K202" i="28"/>
  <c r="L201" i="28"/>
  <c r="N201" i="28" s="1"/>
  <c r="P201" i="28" s="1"/>
  <c r="AR201" i="28" s="1"/>
  <c r="K201" i="28"/>
  <c r="N200" i="28"/>
  <c r="P200" i="28" s="1"/>
  <c r="AR200" i="28" s="1"/>
  <c r="K200" i="28"/>
  <c r="L199" i="28"/>
  <c r="N199" i="28" s="1"/>
  <c r="P199" i="28" s="1"/>
  <c r="AR199" i="28" s="1"/>
  <c r="K199" i="28"/>
  <c r="L198" i="28"/>
  <c r="N198" i="28" s="1"/>
  <c r="P198" i="28" s="1"/>
  <c r="AR198" i="28" s="1"/>
  <c r="K198" i="28"/>
  <c r="L197" i="28"/>
  <c r="N197" i="28" s="1"/>
  <c r="P197" i="28" s="1"/>
  <c r="AR197" i="28" s="1"/>
  <c r="K197" i="28"/>
  <c r="L196" i="28"/>
  <c r="N196" i="28" s="1"/>
  <c r="P196" i="28" s="1"/>
  <c r="AR196" i="28" s="1"/>
  <c r="K196" i="28"/>
  <c r="L195" i="28"/>
  <c r="N195" i="28" s="1"/>
  <c r="P195" i="28" s="1"/>
  <c r="AR195" i="28" s="1"/>
  <c r="K195" i="28"/>
  <c r="L194" i="28"/>
  <c r="N194" i="28" s="1"/>
  <c r="P194" i="28" s="1"/>
  <c r="AR194" i="28" s="1"/>
  <c r="K194" i="28"/>
  <c r="L193" i="28"/>
  <c r="N193" i="28" s="1"/>
  <c r="P193" i="28" s="1"/>
  <c r="AR193" i="28" s="1"/>
  <c r="K193" i="28"/>
  <c r="L192" i="28"/>
  <c r="N192" i="28" s="1"/>
  <c r="P192" i="28" s="1"/>
  <c r="AR192" i="28" s="1"/>
  <c r="K192" i="28"/>
  <c r="L191" i="28"/>
  <c r="N191" i="28" s="1"/>
  <c r="P191" i="28" s="1"/>
  <c r="AR191" i="28" s="1"/>
  <c r="K191" i="28"/>
  <c r="O190" i="28"/>
  <c r="L190" i="28"/>
  <c r="N190" i="28" s="1"/>
  <c r="K190" i="28"/>
  <c r="L189" i="28"/>
  <c r="N189" i="28" s="1"/>
  <c r="P189" i="28" s="1"/>
  <c r="AR189" i="28" s="1"/>
  <c r="K189" i="28"/>
  <c r="L188" i="28"/>
  <c r="N188" i="28" s="1"/>
  <c r="P188" i="28" s="1"/>
  <c r="AR188" i="28" s="1"/>
  <c r="K188" i="28"/>
  <c r="L177" i="28"/>
  <c r="N177" i="28" s="1"/>
  <c r="P177" i="28" s="1"/>
  <c r="AR177" i="28" s="1"/>
  <c r="K177" i="28"/>
  <c r="AH176" i="28"/>
  <c r="AF176" i="28"/>
  <c r="AD176" i="28"/>
  <c r="AH175" i="28"/>
  <c r="AF175" i="28"/>
  <c r="AD175" i="28"/>
  <c r="AH174" i="28"/>
  <c r="AF174" i="28"/>
  <c r="AD174" i="28"/>
  <c r="AH173" i="28"/>
  <c r="AF173" i="28"/>
  <c r="AD173" i="28"/>
  <c r="AD172" i="28"/>
  <c r="AH171" i="28"/>
  <c r="AD171" i="28"/>
  <c r="AF170" i="28"/>
  <c r="L170" i="28"/>
  <c r="N170" i="28" s="1"/>
  <c r="P170" i="28" s="1"/>
  <c r="K170" i="28"/>
  <c r="AH169" i="28"/>
  <c r="AF169" i="28"/>
  <c r="AD169" i="28"/>
  <c r="L168" i="28"/>
  <c r="N168" i="28" s="1"/>
  <c r="P168" i="28" s="1"/>
  <c r="AR168" i="28" s="1"/>
  <c r="K168" i="28"/>
  <c r="AH167" i="28"/>
  <c r="AF167" i="28"/>
  <c r="AD167" i="28"/>
  <c r="AH166" i="28"/>
  <c r="AF166" i="28"/>
  <c r="AD166" i="28"/>
  <c r="AH165" i="28"/>
  <c r="AF165" i="28"/>
  <c r="AD165" i="28"/>
  <c r="AH164" i="28"/>
  <c r="AF164" i="28"/>
  <c r="AD164" i="28"/>
  <c r="L164" i="28"/>
  <c r="N164" i="28" s="1"/>
  <c r="P164" i="28" s="1"/>
  <c r="K164" i="28"/>
  <c r="AH163" i="28"/>
  <c r="AF163" i="28"/>
  <c r="AD163" i="28"/>
  <c r="AH162" i="28"/>
  <c r="AF162" i="28"/>
  <c r="AD162" i="28"/>
  <c r="AF161" i="28"/>
  <c r="AD161" i="28"/>
  <c r="AH160" i="28"/>
  <c r="AF160" i="28"/>
  <c r="AD160" i="28"/>
  <c r="AH159" i="28"/>
  <c r="AF159" i="28"/>
  <c r="AD159" i="28"/>
  <c r="AH158" i="28"/>
  <c r="AF158" i="28"/>
  <c r="AD158" i="28"/>
  <c r="AH157" i="28"/>
  <c r="AF157" i="28"/>
  <c r="AD157" i="28"/>
  <c r="L157" i="28"/>
  <c r="N157" i="28" s="1"/>
  <c r="P157" i="28" s="1"/>
  <c r="K157" i="28"/>
  <c r="L156" i="28"/>
  <c r="N156" i="28" s="1"/>
  <c r="P156" i="28" s="1"/>
  <c r="K156" i="28"/>
  <c r="L155" i="28"/>
  <c r="N155" i="28" s="1"/>
  <c r="P155" i="28" s="1"/>
  <c r="K155" i="28"/>
  <c r="AH154" i="28"/>
  <c r="AF154" i="28"/>
  <c r="AD154" i="28"/>
  <c r="L153" i="28"/>
  <c r="N153" i="28" s="1"/>
  <c r="P153" i="28" s="1"/>
  <c r="AR153" i="28" s="1"/>
  <c r="K153" i="28"/>
  <c r="L152" i="28"/>
  <c r="N152" i="28" s="1"/>
  <c r="P152" i="28" s="1"/>
  <c r="K152" i="28"/>
  <c r="L151" i="28"/>
  <c r="N151" i="28" s="1"/>
  <c r="P151" i="28" s="1"/>
  <c r="K151" i="28"/>
  <c r="AH150" i="28"/>
  <c r="AF150" i="28"/>
  <c r="AD150" i="28"/>
  <c r="AH149" i="28"/>
  <c r="AF149" i="28"/>
  <c r="AD149" i="28"/>
  <c r="L149" i="28"/>
  <c r="N149" i="28" s="1"/>
  <c r="P149" i="28" s="1"/>
  <c r="K149" i="28"/>
  <c r="L148" i="28"/>
  <c r="N148" i="28" s="1"/>
  <c r="P148" i="28" s="1"/>
  <c r="K148" i="28"/>
  <c r="L147" i="28"/>
  <c r="N147" i="28" s="1"/>
  <c r="P147" i="28" s="1"/>
  <c r="K147" i="28"/>
  <c r="L146" i="28"/>
  <c r="N146" i="28" s="1"/>
  <c r="P146" i="28" s="1"/>
  <c r="K146" i="28"/>
  <c r="AH145" i="28"/>
  <c r="AF145" i="28"/>
  <c r="AD145" i="28"/>
  <c r="AH144" i="28"/>
  <c r="AF144" i="28"/>
  <c r="AD144" i="28"/>
  <c r="L144" i="28"/>
  <c r="N144" i="28" s="1"/>
  <c r="P144" i="28" s="1"/>
  <c r="K144" i="28"/>
  <c r="AH143" i="28"/>
  <c r="AF143" i="28"/>
  <c r="AD143" i="28"/>
  <c r="AH142" i="28"/>
  <c r="AF142" i="28"/>
  <c r="AD142" i="28"/>
  <c r="AH141" i="28"/>
  <c r="AF141" i="28"/>
  <c r="AD141" i="28"/>
  <c r="AH140" i="28"/>
  <c r="AF140" i="28"/>
  <c r="AD140" i="28"/>
  <c r="L140" i="28"/>
  <c r="N140" i="28" s="1"/>
  <c r="P140" i="28" s="1"/>
  <c r="K140" i="28"/>
  <c r="AH139" i="28"/>
  <c r="AF139" i="28"/>
  <c r="AD139" i="28"/>
  <c r="AH138" i="28"/>
  <c r="AF138" i="28"/>
  <c r="AD138" i="28"/>
  <c r="L138" i="28"/>
  <c r="K138" i="28"/>
  <c r="L137" i="28"/>
  <c r="N137" i="28" s="1"/>
  <c r="P137" i="28" s="1"/>
  <c r="AR137" i="28" s="1"/>
  <c r="AQ137" i="28" s="1"/>
  <c r="K137" i="28"/>
  <c r="L136" i="28"/>
  <c r="N136" i="28" s="1"/>
  <c r="P136" i="28" s="1"/>
  <c r="AR136" i="28" s="1"/>
  <c r="AQ136" i="28" s="1"/>
  <c r="K136" i="28"/>
  <c r="AH135" i="28"/>
  <c r="AD135" i="28"/>
  <c r="AH134" i="28"/>
  <c r="AD134" i="28"/>
  <c r="AF133" i="28"/>
  <c r="L133" i="28"/>
  <c r="N133" i="28" s="1"/>
  <c r="P133" i="28" s="1"/>
  <c r="K133" i="28"/>
  <c r="AH132" i="28"/>
  <c r="AF132" i="28"/>
  <c r="AD132" i="28"/>
  <c r="AH131" i="28"/>
  <c r="AF131" i="28"/>
  <c r="AD131" i="28"/>
  <c r="AH130" i="28"/>
  <c r="AD130" i="28"/>
  <c r="AH129" i="28"/>
  <c r="AD129" i="28"/>
  <c r="AF128" i="28"/>
  <c r="L128" i="28"/>
  <c r="N128" i="28" s="1"/>
  <c r="P128" i="28" s="1"/>
  <c r="K128" i="28"/>
  <c r="L127" i="28"/>
  <c r="N127" i="28" s="1"/>
  <c r="P127" i="28" s="1"/>
  <c r="K127" i="28"/>
  <c r="K126" i="28"/>
  <c r="N126" i="28" s="1"/>
  <c r="P126" i="28" s="1"/>
  <c r="Q126" i="28" s="1"/>
  <c r="L126" i="28" s="1"/>
  <c r="AH181" i="28"/>
  <c r="AF181" i="28"/>
  <c r="AD181" i="28"/>
  <c r="AH180" i="28"/>
  <c r="AD180" i="28"/>
  <c r="AH179" i="28"/>
  <c r="AD179" i="28"/>
  <c r="AF178" i="28"/>
  <c r="L178" i="28"/>
  <c r="N178" i="28" s="1"/>
  <c r="P178" i="28" s="1"/>
  <c r="K178" i="28"/>
  <c r="L125" i="28"/>
  <c r="N125" i="28" s="1"/>
  <c r="P125" i="28" s="1"/>
  <c r="K125" i="28"/>
  <c r="L124" i="28"/>
  <c r="N124" i="28" s="1"/>
  <c r="P124" i="28" s="1"/>
  <c r="K124" i="28"/>
  <c r="AH123" i="28"/>
  <c r="AF123" i="28"/>
  <c r="AD123" i="28"/>
  <c r="AH122" i="28"/>
  <c r="AD122" i="28"/>
  <c r="AH121" i="28"/>
  <c r="AD121" i="28"/>
  <c r="AF120" i="28"/>
  <c r="L120" i="28"/>
  <c r="N120" i="28" s="1"/>
  <c r="P120" i="28" s="1"/>
  <c r="K120" i="28"/>
  <c r="AH119" i="28"/>
  <c r="AF119" i="28"/>
  <c r="AD119" i="28"/>
  <c r="L119" i="28"/>
  <c r="N119" i="28" s="1"/>
  <c r="P119" i="28" s="1"/>
  <c r="K119" i="28"/>
  <c r="L118" i="28"/>
  <c r="N118" i="28" s="1"/>
  <c r="P118" i="28" s="1"/>
  <c r="K118" i="28"/>
  <c r="L117" i="28"/>
  <c r="N117" i="28" s="1"/>
  <c r="P117" i="28" s="1"/>
  <c r="K117" i="28"/>
  <c r="AH116" i="28"/>
  <c r="AF116" i="28"/>
  <c r="AD116" i="28"/>
  <c r="AH115" i="28"/>
  <c r="AF115" i="28"/>
  <c r="AD115" i="28"/>
  <c r="L115" i="28"/>
  <c r="N115" i="28" s="1"/>
  <c r="P115" i="28" s="1"/>
  <c r="K115" i="28"/>
  <c r="L113" i="28"/>
  <c r="N113" i="28" s="1"/>
  <c r="P113" i="28" s="1"/>
  <c r="K113" i="28"/>
  <c r="L112" i="28"/>
  <c r="N112" i="28" s="1"/>
  <c r="P112" i="28" s="1"/>
  <c r="K112" i="28"/>
  <c r="AH111" i="28"/>
  <c r="AF111" i="28"/>
  <c r="AD111" i="28"/>
  <c r="AH110" i="28"/>
  <c r="AF110" i="28"/>
  <c r="AD110" i="28"/>
  <c r="AH109" i="28"/>
  <c r="AF109" i="28"/>
  <c r="AD109" i="28"/>
  <c r="AH108" i="28"/>
  <c r="AF108" i="28"/>
  <c r="AD108" i="28"/>
  <c r="L108" i="28"/>
  <c r="N108" i="28" s="1"/>
  <c r="P108" i="28" s="1"/>
  <c r="K108" i="28"/>
  <c r="AO107" i="28"/>
  <c r="L107" i="28"/>
  <c r="N107" i="28" s="1"/>
  <c r="P107" i="28" s="1"/>
  <c r="K107" i="28"/>
  <c r="AO106" i="28"/>
  <c r="L106" i="28"/>
  <c r="N106" i="28" s="1"/>
  <c r="P106" i="28" s="1"/>
  <c r="K106" i="28"/>
  <c r="AO105" i="28"/>
  <c r="L105" i="28"/>
  <c r="N105" i="28" s="1"/>
  <c r="P105" i="28" s="1"/>
  <c r="K105" i="28"/>
  <c r="AO104" i="28"/>
  <c r="L104" i="28"/>
  <c r="N104" i="28" s="1"/>
  <c r="P104" i="28" s="1"/>
  <c r="K104" i="28"/>
  <c r="AO103" i="28"/>
  <c r="L103" i="28"/>
  <c r="N103" i="28" s="1"/>
  <c r="P103" i="28" s="1"/>
  <c r="K103" i="28"/>
  <c r="AO102" i="28"/>
  <c r="L102" i="28"/>
  <c r="N102" i="28" s="1"/>
  <c r="P102" i="28" s="1"/>
  <c r="K102" i="28"/>
  <c r="AO101" i="28"/>
  <c r="L101" i="28"/>
  <c r="N101" i="28" s="1"/>
  <c r="P101" i="28" s="1"/>
  <c r="K101" i="28"/>
  <c r="AH100" i="28"/>
  <c r="AF100" i="28"/>
  <c r="AD100" i="28"/>
  <c r="AH99" i="28"/>
  <c r="AF99" i="28"/>
  <c r="AD99" i="28"/>
  <c r="AH98" i="28"/>
  <c r="AF98" i="28"/>
  <c r="AD98" i="28"/>
  <c r="AH97" i="28"/>
  <c r="AF97" i="28"/>
  <c r="AD97" i="28"/>
  <c r="AH96" i="28"/>
  <c r="AF96" i="28"/>
  <c r="AD96" i="28"/>
  <c r="AH95" i="28"/>
  <c r="AF95" i="28"/>
  <c r="AD95" i="28"/>
  <c r="AH94" i="28"/>
  <c r="AF94" i="28"/>
  <c r="AD94" i="28"/>
  <c r="AH93" i="28"/>
  <c r="AF93" i="28"/>
  <c r="AD93" i="28"/>
  <c r="L93" i="28"/>
  <c r="N93" i="28" s="1"/>
  <c r="P93" i="28" s="1"/>
  <c r="K93" i="28"/>
  <c r="AH92" i="28"/>
  <c r="AF92" i="28"/>
  <c r="AD92" i="28"/>
  <c r="AH91" i="28"/>
  <c r="AF91" i="28"/>
  <c r="AD91" i="28"/>
  <c r="L90" i="28"/>
  <c r="N90" i="28" s="1"/>
  <c r="P90" i="28" s="1"/>
  <c r="AR90" i="28" s="1"/>
  <c r="K90" i="28"/>
  <c r="AH89" i="28"/>
  <c r="AF89" i="28"/>
  <c r="AD89" i="28"/>
  <c r="AH88" i="28"/>
  <c r="AF88" i="28"/>
  <c r="AD88" i="28"/>
  <c r="AH87" i="28"/>
  <c r="AF87" i="28"/>
  <c r="AD87" i="28"/>
  <c r="AH84" i="28"/>
  <c r="AF84" i="28"/>
  <c r="AF86" i="28" s="1"/>
  <c r="AG86" i="28" s="1"/>
  <c r="AD84" i="28"/>
  <c r="L84" i="28"/>
  <c r="N84" i="28" s="1"/>
  <c r="P84" i="28" s="1"/>
  <c r="K84" i="28"/>
  <c r="AH83" i="28"/>
  <c r="AF83" i="28"/>
  <c r="AD83" i="28"/>
  <c r="AH82" i="28"/>
  <c r="AD82" i="28"/>
  <c r="AH81" i="28"/>
  <c r="AD81" i="28"/>
  <c r="AH80" i="28"/>
  <c r="AF80" i="28"/>
  <c r="AH79" i="28"/>
  <c r="AF79" i="28"/>
  <c r="AD79" i="28"/>
  <c r="L79" i="28"/>
  <c r="N79" i="28" s="1"/>
  <c r="P79" i="28" s="1"/>
  <c r="K79" i="28"/>
  <c r="AH78" i="28"/>
  <c r="AF78" i="28"/>
  <c r="AD78" i="28"/>
  <c r="L78" i="28"/>
  <c r="N78" i="28" s="1"/>
  <c r="P78" i="28" s="1"/>
  <c r="K78" i="28"/>
  <c r="AH77" i="28"/>
  <c r="AF77" i="28"/>
  <c r="AD77" i="28"/>
  <c r="AH76" i="28"/>
  <c r="AF76" i="28"/>
  <c r="AD76" i="28"/>
  <c r="L76" i="28"/>
  <c r="N76" i="28" s="1"/>
  <c r="P76" i="28" s="1"/>
  <c r="K76" i="28"/>
  <c r="AH72" i="28"/>
  <c r="AF72" i="28"/>
  <c r="AD72" i="28"/>
  <c r="L71" i="28"/>
  <c r="N71" i="28" s="1"/>
  <c r="P71" i="28" s="1"/>
  <c r="AR71" i="28" s="1"/>
  <c r="K71" i="28"/>
  <c r="L70" i="28"/>
  <c r="N70" i="28" s="1"/>
  <c r="P70" i="28" s="1"/>
  <c r="K70" i="28"/>
  <c r="AH69" i="28"/>
  <c r="AF69" i="28"/>
  <c r="AD69" i="28"/>
  <c r="AH68" i="28"/>
  <c r="AF68" i="28"/>
  <c r="AD68" i="28"/>
  <c r="AH67" i="28"/>
  <c r="AD67" i="28"/>
  <c r="AH66" i="28"/>
  <c r="AD66" i="28"/>
  <c r="AH65" i="28"/>
  <c r="AF65" i="28"/>
  <c r="L65" i="28"/>
  <c r="K65" i="28"/>
  <c r="N65" i="28" s="1"/>
  <c r="P65" i="28" s="1"/>
  <c r="AH64" i="28"/>
  <c r="AF64" i="28"/>
  <c r="AD64" i="28"/>
  <c r="L63" i="28"/>
  <c r="K63" i="28"/>
  <c r="N63" i="28" s="1"/>
  <c r="P63" i="28" s="1"/>
  <c r="AR63" i="28" s="1"/>
  <c r="AH62" i="28"/>
  <c r="AF62" i="28"/>
  <c r="AD62" i="28"/>
  <c r="AH61" i="28"/>
  <c r="AF61" i="28"/>
  <c r="AD61" i="28"/>
  <c r="AH60" i="28"/>
  <c r="AD60" i="28"/>
  <c r="AH59" i="28"/>
  <c r="AD59" i="28"/>
  <c r="AF58" i="28"/>
  <c r="L58" i="28"/>
  <c r="N58" i="28" s="1"/>
  <c r="P58" i="28" s="1"/>
  <c r="K58" i="28"/>
  <c r="AH57" i="28"/>
  <c r="AF57" i="28"/>
  <c r="AD57" i="28"/>
  <c r="AH56" i="28"/>
  <c r="AF56" i="28"/>
  <c r="AD56" i="28"/>
  <c r="AH55" i="28"/>
  <c r="AF55" i="28"/>
  <c r="AD55" i="28"/>
  <c r="AH54" i="28"/>
  <c r="AF54" i="28"/>
  <c r="AD54" i="28"/>
  <c r="AH53" i="28"/>
  <c r="AF53" i="28"/>
  <c r="AD53" i="28"/>
  <c r="L52" i="28"/>
  <c r="N52" i="28" s="1"/>
  <c r="P52" i="28" s="1"/>
  <c r="AR52" i="28" s="1"/>
  <c r="K52" i="28"/>
  <c r="AH51" i="28"/>
  <c r="AF51" i="28"/>
  <c r="AD51" i="28"/>
  <c r="AH50" i="28"/>
  <c r="AF50" i="28"/>
  <c r="AD50" i="28"/>
  <c r="AH49" i="28"/>
  <c r="AF49" i="28"/>
  <c r="AD49" i="28"/>
  <c r="AH48" i="28"/>
  <c r="AF48" i="28"/>
  <c r="AD48" i="28"/>
  <c r="L48" i="28"/>
  <c r="N48" i="28" s="1"/>
  <c r="P48" i="28" s="1"/>
  <c r="K48" i="28"/>
  <c r="AH47" i="28"/>
  <c r="AF47" i="28"/>
  <c r="AD47" i="28"/>
  <c r="AH46" i="28"/>
  <c r="AF46" i="28"/>
  <c r="AD46" i="28"/>
  <c r="AH45" i="28"/>
  <c r="AF45" i="28"/>
  <c r="AD45" i="28"/>
  <c r="L44" i="28"/>
  <c r="N44" i="28" s="1"/>
  <c r="P44" i="28" s="1"/>
  <c r="AT44" i="28" s="1"/>
  <c r="K44" i="28"/>
  <c r="AH39" i="28"/>
  <c r="AD39" i="28"/>
  <c r="AH38" i="28"/>
  <c r="AD38" i="28"/>
  <c r="AH37" i="28"/>
  <c r="AD37" i="28"/>
  <c r="AH36" i="28"/>
  <c r="AF36" i="28"/>
  <c r="L35" i="28"/>
  <c r="N35" i="28" s="1"/>
  <c r="P35" i="28" s="1"/>
  <c r="AR35" i="28" s="1"/>
  <c r="K35" i="28"/>
  <c r="AH34" i="28"/>
  <c r="AD34" i="28"/>
  <c r="AH33" i="28"/>
  <c r="AD33" i="28"/>
  <c r="AH32" i="28"/>
  <c r="AF32" i="28"/>
  <c r="L32" i="28"/>
  <c r="N32" i="28" s="1"/>
  <c r="P32" i="28" s="1"/>
  <c r="K32" i="28"/>
  <c r="L31" i="28"/>
  <c r="N31" i="28" s="1"/>
  <c r="P31" i="28" s="1"/>
  <c r="AR31" i="28" s="1"/>
  <c r="K31" i="28"/>
  <c r="O30" i="28"/>
  <c r="L30" i="28"/>
  <c r="N30" i="28" s="1"/>
  <c r="K30" i="28"/>
  <c r="AH29" i="28"/>
  <c r="AF29" i="28"/>
  <c r="AD29" i="28"/>
  <c r="AH28" i="28"/>
  <c r="AF28" i="28"/>
  <c r="AD28" i="28"/>
  <c r="L28" i="28"/>
  <c r="N28" i="28" s="1"/>
  <c r="P28" i="28" s="1"/>
  <c r="K28" i="28"/>
  <c r="AH27" i="28"/>
  <c r="AF27" i="28"/>
  <c r="AD27" i="28"/>
  <c r="AH26" i="28"/>
  <c r="AF26" i="28"/>
  <c r="AD26" i="28"/>
  <c r="AH25" i="28"/>
  <c r="AF25" i="28"/>
  <c r="AD25" i="28"/>
  <c r="O25" i="28"/>
  <c r="L25" i="28"/>
  <c r="N25" i="28" s="1"/>
  <c r="K25" i="28"/>
  <c r="AH24" i="28"/>
  <c r="AD24" i="28"/>
  <c r="AH23" i="28"/>
  <c r="AD23" i="28"/>
  <c r="AF22" i="28"/>
  <c r="O21" i="28"/>
  <c r="L21" i="28"/>
  <c r="N21" i="28" s="1"/>
  <c r="K21" i="28"/>
  <c r="AH20" i="28"/>
  <c r="AF20" i="28"/>
  <c r="AD20" i="28"/>
  <c r="L20" i="28"/>
  <c r="N20" i="28" s="1"/>
  <c r="P20" i="28" s="1"/>
  <c r="K20" i="28"/>
  <c r="AH19" i="28"/>
  <c r="AF19" i="28"/>
  <c r="AD19" i="28"/>
  <c r="L19" i="28"/>
  <c r="N19" i="28" s="1"/>
  <c r="P19" i="28" s="1"/>
  <c r="K19" i="28"/>
  <c r="L18" i="28"/>
  <c r="N18" i="28" s="1"/>
  <c r="P18" i="28" s="1"/>
  <c r="K18" i="28"/>
  <c r="AH17" i="28"/>
  <c r="AF17" i="28"/>
  <c r="AD17" i="28"/>
  <c r="AF15" i="28"/>
  <c r="AD15" i="28"/>
  <c r="O14" i="28"/>
  <c r="L14" i="28"/>
  <c r="N14" i="28" s="1"/>
  <c r="K14" i="28"/>
  <c r="AH13" i="28"/>
  <c r="AF13" i="28"/>
  <c r="AD13" i="28"/>
  <c r="AH12" i="28"/>
  <c r="AF12" i="28"/>
  <c r="AD12" i="28"/>
  <c r="AH11" i="28"/>
  <c r="AF11" i="28"/>
  <c r="AD11" i="28"/>
  <c r="O11" i="28"/>
  <c r="K11" i="28"/>
  <c r="AQ35" i="28" l="1"/>
  <c r="AT35" i="28"/>
  <c r="AQ52" i="28"/>
  <c r="AT52" i="28"/>
  <c r="AQ63" i="28"/>
  <c r="AT63" i="28"/>
  <c r="AQ71" i="28"/>
  <c r="AT71" i="28"/>
  <c r="AG58" i="28"/>
  <c r="AO58" i="28" s="1"/>
  <c r="AP58" i="28" s="1"/>
  <c r="AR58" i="28" s="1"/>
  <c r="AF59" i="28"/>
  <c r="AF60" i="28" s="1"/>
  <c r="AG60" i="28" s="1"/>
  <c r="AG65" i="28"/>
  <c r="AF66" i="28"/>
  <c r="AF67" i="28" s="1"/>
  <c r="AG67" i="28" s="1"/>
  <c r="AO67" i="28" s="1"/>
  <c r="AP67" i="28" s="1"/>
  <c r="AR67" i="28" s="1"/>
  <c r="AG120" i="28"/>
  <c r="AO120" i="28" s="1"/>
  <c r="AP120" i="28" s="1"/>
  <c r="AR120" i="28" s="1"/>
  <c r="AF121" i="28"/>
  <c r="AG178" i="28"/>
  <c r="AO178" i="28" s="1"/>
  <c r="AP178" i="28" s="1"/>
  <c r="AR178" i="28" s="1"/>
  <c r="AF179" i="28"/>
  <c r="AF180" i="28" s="1"/>
  <c r="AG133" i="28"/>
  <c r="AO133" i="28" s="1"/>
  <c r="AP133" i="28" s="1"/>
  <c r="AR133" i="28" s="1"/>
  <c r="AF134" i="28"/>
  <c r="AF135" i="28" s="1"/>
  <c r="AG135" i="28" s="1"/>
  <c r="AO135" i="28" s="1"/>
  <c r="AP135" i="28" s="1"/>
  <c r="AR135" i="28" s="1"/>
  <c r="AG22" i="28"/>
  <c r="AO22" i="28" s="1"/>
  <c r="AP22" i="28" s="1"/>
  <c r="AF23" i="28"/>
  <c r="AF24" i="28" s="1"/>
  <c r="AG24" i="28" s="1"/>
  <c r="AO24" i="28" s="1"/>
  <c r="AP24" i="28" s="1"/>
  <c r="AR24" i="28" s="1"/>
  <c r="AG32" i="28"/>
  <c r="AO32" i="28" s="1"/>
  <c r="AF33" i="28"/>
  <c r="AF34" i="28" s="1"/>
  <c r="AG34" i="28" s="1"/>
  <c r="AO34" i="28" s="1"/>
  <c r="AG36" i="28"/>
  <c r="AO36" i="28" s="1"/>
  <c r="AP36" i="28" s="1"/>
  <c r="AR36" i="28" s="1"/>
  <c r="AF37" i="28"/>
  <c r="AF38" i="28" s="1"/>
  <c r="AG38" i="28" s="1"/>
  <c r="AO38" i="28" s="1"/>
  <c r="AP38" i="28" s="1"/>
  <c r="AR38" i="28" s="1"/>
  <c r="AG80" i="28"/>
  <c r="AO80" i="28" s="1"/>
  <c r="AF81" i="28"/>
  <c r="AF82" i="28" s="1"/>
  <c r="AG82" i="28" s="1"/>
  <c r="AO86" i="28"/>
  <c r="AP86" i="28" s="1"/>
  <c r="AR86" i="28" s="1"/>
  <c r="AG180" i="28"/>
  <c r="AO180" i="28" s="1"/>
  <c r="AG128" i="28"/>
  <c r="AO128" i="28" s="1"/>
  <c r="AP128" i="28" s="1"/>
  <c r="AR128" i="28" s="1"/>
  <c r="AF129" i="28"/>
  <c r="AF130" i="28" s="1"/>
  <c r="AG130" i="28" s="1"/>
  <c r="AG170" i="28"/>
  <c r="AO170" i="28" s="1"/>
  <c r="AP170" i="28" s="1"/>
  <c r="AR170" i="28" s="1"/>
  <c r="AF171" i="28"/>
  <c r="AF172" i="28" s="1"/>
  <c r="AG172" i="28" s="1"/>
  <c r="AO172" i="28" s="1"/>
  <c r="AP172" i="28" s="1"/>
  <c r="AR172" i="28" s="1"/>
  <c r="AG98" i="28"/>
  <c r="AO98" i="28" s="1"/>
  <c r="AP98" i="28" s="1"/>
  <c r="AR98" i="28" s="1"/>
  <c r="AP103" i="28"/>
  <c r="AR103" i="28" s="1"/>
  <c r="AG47" i="28"/>
  <c r="AO47" i="28" s="1"/>
  <c r="AP47" i="28" s="1"/>
  <c r="AR47" i="28" s="1"/>
  <c r="AG51" i="28"/>
  <c r="AO51" i="28" s="1"/>
  <c r="AP51" i="28" s="1"/>
  <c r="AR51" i="28" s="1"/>
  <c r="AG64" i="28"/>
  <c r="AO64" i="28" s="1"/>
  <c r="AP64" i="28" s="1"/>
  <c r="AR64" i="28" s="1"/>
  <c r="AG138" i="28"/>
  <c r="AO138" i="28" s="1"/>
  <c r="AP138" i="28" s="1"/>
  <c r="AR138" i="28" s="1"/>
  <c r="AG144" i="28"/>
  <c r="AO144" i="28" s="1"/>
  <c r="AP144" i="28" s="1"/>
  <c r="AR144" i="28" s="1"/>
  <c r="AT192" i="28"/>
  <c r="AQ192" i="28"/>
  <c r="AT201" i="28"/>
  <c r="AQ201" i="28"/>
  <c r="AT203" i="28"/>
  <c r="AQ203" i="28"/>
  <c r="AT205" i="28"/>
  <c r="AQ205" i="28"/>
  <c r="AT200" i="28"/>
  <c r="AQ200" i="28"/>
  <c r="AT202" i="28"/>
  <c r="AQ202" i="28"/>
  <c r="AT204" i="28"/>
  <c r="AQ204" i="28"/>
  <c r="AT206" i="28"/>
  <c r="AQ206" i="28"/>
  <c r="AT208" i="28"/>
  <c r="AQ208" i="28"/>
  <c r="AT214" i="28"/>
  <c r="AQ214" i="28"/>
  <c r="AT216" i="28"/>
  <c r="AQ216" i="28"/>
  <c r="AR18" i="28"/>
  <c r="AT168" i="28"/>
  <c r="AQ168" i="28"/>
  <c r="AT177" i="28"/>
  <c r="AQ177" i="28"/>
  <c r="AT189" i="28"/>
  <c r="AQ189" i="28"/>
  <c r="AT193" i="28"/>
  <c r="AQ193" i="28"/>
  <c r="AT194" i="28"/>
  <c r="AQ194" i="28"/>
  <c r="AT196" i="28"/>
  <c r="AQ196" i="28"/>
  <c r="AT198" i="28"/>
  <c r="AQ198" i="28"/>
  <c r="AT207" i="28"/>
  <c r="AQ207" i="28"/>
  <c r="AT210" i="28"/>
  <c r="AQ210" i="28"/>
  <c r="AT212" i="28"/>
  <c r="AQ212" i="28"/>
  <c r="AT215" i="28"/>
  <c r="AQ215" i="28"/>
  <c r="AG20" i="28"/>
  <c r="AO20" i="28" s="1"/>
  <c r="AP20" i="28" s="1"/>
  <c r="AR20" i="28" s="1"/>
  <c r="P21" i="28"/>
  <c r="AR21" i="28" s="1"/>
  <c r="AG27" i="28"/>
  <c r="AO27" i="28" s="1"/>
  <c r="AP27" i="28" s="1"/>
  <c r="AR27" i="28" s="1"/>
  <c r="AT31" i="28"/>
  <c r="AQ31" i="28"/>
  <c r="AG46" i="28"/>
  <c r="AO46" i="28" s="1"/>
  <c r="AP46" i="28" s="1"/>
  <c r="AR46" i="28" s="1"/>
  <c r="AG50" i="28"/>
  <c r="AO50" i="28" s="1"/>
  <c r="AP50" i="28" s="1"/>
  <c r="AR50" i="28" s="1"/>
  <c r="AG76" i="28"/>
  <c r="AO76" i="28" s="1"/>
  <c r="AG88" i="28"/>
  <c r="AO88" i="28" s="1"/>
  <c r="AP88" i="28" s="1"/>
  <c r="AR88" i="28" s="1"/>
  <c r="AQ90" i="28"/>
  <c r="AT90" i="28"/>
  <c r="AG92" i="28"/>
  <c r="AO92" i="28" s="1"/>
  <c r="AP92" i="28" s="1"/>
  <c r="AR92" i="28" s="1"/>
  <c r="AP107" i="28"/>
  <c r="AR107" i="28" s="1"/>
  <c r="AG108" i="28"/>
  <c r="AO108" i="28" s="1"/>
  <c r="AP108" i="28" s="1"/>
  <c r="AR108" i="28" s="1"/>
  <c r="AG110" i="28"/>
  <c r="AO110" i="28" s="1"/>
  <c r="AP110" i="28" s="1"/>
  <c r="AR110" i="28" s="1"/>
  <c r="AR118" i="28"/>
  <c r="AG123" i="28"/>
  <c r="AO123" i="28" s="1"/>
  <c r="AP123" i="28" s="1"/>
  <c r="AR123" i="28" s="1"/>
  <c r="AG139" i="28"/>
  <c r="AO139" i="28" s="1"/>
  <c r="AT153" i="28"/>
  <c r="AQ153" i="28"/>
  <c r="AG154" i="28"/>
  <c r="AR155" i="28"/>
  <c r="AG165" i="28"/>
  <c r="AO165" i="28" s="1"/>
  <c r="AP165" i="28" s="1"/>
  <c r="AR165" i="28" s="1"/>
  <c r="AG167" i="28"/>
  <c r="AO167" i="28" s="1"/>
  <c r="AT188" i="28"/>
  <c r="AQ188" i="28"/>
  <c r="AT191" i="28"/>
  <c r="AQ191" i="28"/>
  <c r="AT195" i="28"/>
  <c r="AQ195" i="28"/>
  <c r="AT197" i="28"/>
  <c r="AQ197" i="28"/>
  <c r="AT199" i="28"/>
  <c r="AQ199" i="28"/>
  <c r="AT209" i="28"/>
  <c r="AQ209" i="28"/>
  <c r="AT211" i="28"/>
  <c r="AQ211" i="28"/>
  <c r="AT213" i="28"/>
  <c r="AQ213" i="28"/>
  <c r="AT223" i="28"/>
  <c r="AQ223" i="28"/>
  <c r="AT231" i="28"/>
  <c r="AQ231" i="28"/>
  <c r="AT219" i="28"/>
  <c r="AQ219" i="28"/>
  <c r="AT221" i="28"/>
  <c r="AQ221" i="28"/>
  <c r="AT224" i="28"/>
  <c r="AQ224" i="28"/>
  <c r="AT225" i="28"/>
  <c r="AQ225" i="28"/>
  <c r="AT227" i="28"/>
  <c r="AQ227" i="28"/>
  <c r="AT229" i="28"/>
  <c r="AQ229" i="28"/>
  <c r="AT232" i="28"/>
  <c r="AQ232" i="28"/>
  <c r="AT218" i="28"/>
  <c r="AQ218" i="28"/>
  <c r="AT220" i="28"/>
  <c r="AQ220" i="28"/>
  <c r="AT222" i="28"/>
  <c r="AQ222" i="28"/>
  <c r="AT226" i="28"/>
  <c r="AQ226" i="28"/>
  <c r="AT228" i="28"/>
  <c r="AQ228" i="28"/>
  <c r="AT230" i="28"/>
  <c r="AQ230" i="28"/>
  <c r="P11" i="28"/>
  <c r="P25" i="28"/>
  <c r="P30" i="28"/>
  <c r="AR30" i="28" s="1"/>
  <c r="AG95" i="28"/>
  <c r="AO95" i="28" s="1"/>
  <c r="AP95" i="28" s="1"/>
  <c r="AR95" i="28" s="1"/>
  <c r="AO154" i="28"/>
  <c r="AG29" i="28"/>
  <c r="AO29" i="28" s="1"/>
  <c r="AP29" i="28" s="1"/>
  <c r="AR29" i="28" s="1"/>
  <c r="AG62" i="28"/>
  <c r="AO62" i="28" s="1"/>
  <c r="AP62" i="28" s="1"/>
  <c r="AR62" i="28" s="1"/>
  <c r="AG68" i="28"/>
  <c r="AO68" i="28" s="1"/>
  <c r="AG78" i="28"/>
  <c r="AO78" i="28" s="1"/>
  <c r="AP78" i="28" s="1"/>
  <c r="AR78" i="28" s="1"/>
  <c r="AG89" i="28"/>
  <c r="AO89" i="28" s="1"/>
  <c r="AP89" i="28" s="1"/>
  <c r="AR89" i="28" s="1"/>
  <c r="AG94" i="28"/>
  <c r="AO94" i="28" s="1"/>
  <c r="AP94" i="28" s="1"/>
  <c r="AR94" i="28" s="1"/>
  <c r="AG96" i="28"/>
  <c r="AO96" i="28" s="1"/>
  <c r="AP101" i="28"/>
  <c r="AR101" i="28" s="1"/>
  <c r="AP105" i="28"/>
  <c r="AR105" i="28" s="1"/>
  <c r="AG109" i="28"/>
  <c r="AO109" i="28" s="1"/>
  <c r="AO112" i="28"/>
  <c r="AP112" i="28" s="1"/>
  <c r="AR112" i="28" s="1"/>
  <c r="AG115" i="28"/>
  <c r="AO115" i="28" s="1"/>
  <c r="AR127" i="28"/>
  <c r="AG162" i="28"/>
  <c r="AO162" i="28" s="1"/>
  <c r="AG49" i="28"/>
  <c r="AO49" i="28" s="1"/>
  <c r="AG25" i="28"/>
  <c r="AO25" i="28" s="1"/>
  <c r="AP25" i="28" s="1"/>
  <c r="P14" i="28"/>
  <c r="AG69" i="28"/>
  <c r="AO69" i="28" s="1"/>
  <c r="AP69" i="28" s="1"/>
  <c r="AR69" i="28" s="1"/>
  <c r="AG100" i="28"/>
  <c r="AO100" i="28" s="1"/>
  <c r="AR146" i="28"/>
  <c r="AG163" i="28"/>
  <c r="AO163" i="28" s="1"/>
  <c r="AP163" i="28" s="1"/>
  <c r="AR163" i="28" s="1"/>
  <c r="AR125" i="28"/>
  <c r="AG132" i="28"/>
  <c r="AO132" i="28" s="1"/>
  <c r="AP132" i="28" s="1"/>
  <c r="AR132" i="28" s="1"/>
  <c r="AR147" i="28"/>
  <c r="AR151" i="28"/>
  <c r="AG26" i="28"/>
  <c r="AO26" i="28" s="1"/>
  <c r="AP26" i="28" s="1"/>
  <c r="AR26" i="28" s="1"/>
  <c r="AG54" i="28"/>
  <c r="AO54" i="28" s="1"/>
  <c r="AP54" i="28" s="1"/>
  <c r="AR54" i="28" s="1"/>
  <c r="AG116" i="28"/>
  <c r="AO116" i="28" s="1"/>
  <c r="AP116" i="28" s="1"/>
  <c r="AR116" i="28" s="1"/>
  <c r="AG119" i="28"/>
  <c r="AO119" i="28" s="1"/>
  <c r="AP119" i="28" s="1"/>
  <c r="AR119" i="28" s="1"/>
  <c r="AG140" i="28"/>
  <c r="AO140" i="28" s="1"/>
  <c r="AG142" i="28"/>
  <c r="AO142" i="28" s="1"/>
  <c r="AG150" i="28"/>
  <c r="AO150" i="28" s="1"/>
  <c r="AP150" i="28" s="1"/>
  <c r="AR150" i="28" s="1"/>
  <c r="AG157" i="28"/>
  <c r="AO157" i="28" s="1"/>
  <c r="AG159" i="28"/>
  <c r="AO159" i="28" s="1"/>
  <c r="AG161" i="28"/>
  <c r="AO161" i="28" s="1"/>
  <c r="AP161" i="28" s="1"/>
  <c r="AR161" i="28" s="1"/>
  <c r="AG174" i="28"/>
  <c r="AO174" i="28" s="1"/>
  <c r="AP174" i="28" s="1"/>
  <c r="AR174" i="28" s="1"/>
  <c r="AG17" i="28"/>
  <c r="AG19" i="28"/>
  <c r="AO19" i="28" s="1"/>
  <c r="AP19" i="28" s="1"/>
  <c r="AR19" i="28" s="1"/>
  <c r="AG181" i="28"/>
  <c r="AO181" i="28" s="1"/>
  <c r="AP181" i="28" s="1"/>
  <c r="AR181" i="28" s="1"/>
  <c r="AG56" i="28"/>
  <c r="AO56" i="28" s="1"/>
  <c r="AP56" i="28" s="1"/>
  <c r="AR56" i="28" s="1"/>
  <c r="AG83" i="28"/>
  <c r="AO83" i="28" s="1"/>
  <c r="AP83" i="28" s="1"/>
  <c r="AR83" i="28" s="1"/>
  <c r="AG176" i="28"/>
  <c r="AO176" i="28" s="1"/>
  <c r="AP176" i="28" s="1"/>
  <c r="AR176" i="28" s="1"/>
  <c r="AG48" i="28"/>
  <c r="AO48" i="28" s="1"/>
  <c r="AP48" i="28" s="1"/>
  <c r="AR48" i="28" s="1"/>
  <c r="AG87" i="28"/>
  <c r="AO87" i="28" s="1"/>
  <c r="AP87" i="28" s="1"/>
  <c r="AR87" i="28" s="1"/>
  <c r="AG93" i="28"/>
  <c r="AO93" i="28" s="1"/>
  <c r="AP93" i="28" s="1"/>
  <c r="AR93" i="28" s="1"/>
  <c r="AG111" i="28"/>
  <c r="AO111" i="28" s="1"/>
  <c r="AP111" i="28" s="1"/>
  <c r="AR111" i="28" s="1"/>
  <c r="AG131" i="28"/>
  <c r="AO131" i="28" s="1"/>
  <c r="AP131" i="28" s="1"/>
  <c r="AR131" i="28" s="1"/>
  <c r="AG141" i="28"/>
  <c r="AO141" i="28" s="1"/>
  <c r="AG143" i="28"/>
  <c r="AO143" i="28" s="1"/>
  <c r="AG145" i="28"/>
  <c r="AO145" i="28" s="1"/>
  <c r="AP145" i="28" s="1"/>
  <c r="AR145" i="28" s="1"/>
  <c r="AG149" i="28"/>
  <c r="AO149" i="28" s="1"/>
  <c r="AP149" i="28" s="1"/>
  <c r="AR149" i="28" s="1"/>
  <c r="AG158" i="28"/>
  <c r="AO158" i="28" s="1"/>
  <c r="AG160" i="28"/>
  <c r="AO160" i="28" s="1"/>
  <c r="AG164" i="28"/>
  <c r="AO164" i="28" s="1"/>
  <c r="AP164" i="28" s="1"/>
  <c r="AR164" i="28" s="1"/>
  <c r="AG166" i="28"/>
  <c r="AO166" i="28" s="1"/>
  <c r="AG169" i="28"/>
  <c r="AO169" i="28" s="1"/>
  <c r="AG173" i="28"/>
  <c r="AO173" i="28" s="1"/>
  <c r="AP173" i="28" s="1"/>
  <c r="AR173" i="28" s="1"/>
  <c r="AG175" i="28"/>
  <c r="AO175" i="28" s="1"/>
  <c r="AP175" i="28" s="1"/>
  <c r="AR175" i="28" s="1"/>
  <c r="AG11" i="28"/>
  <c r="AO11" i="28" s="1"/>
  <c r="AP11" i="28" s="1"/>
  <c r="AG12" i="28"/>
  <c r="AO12" i="28" s="1"/>
  <c r="AP12" i="28" s="1"/>
  <c r="AR12" i="28" s="1"/>
  <c r="AG13" i="28"/>
  <c r="AO13" i="28" s="1"/>
  <c r="AP13" i="28" s="1"/>
  <c r="AR13" i="28" s="1"/>
  <c r="AG15" i="28"/>
  <c r="AG28" i="28"/>
  <c r="AO28" i="28" s="1"/>
  <c r="AP28" i="28" s="1"/>
  <c r="AR28" i="28" s="1"/>
  <c r="AG39" i="28"/>
  <c r="AO39" i="28" s="1"/>
  <c r="AP39" i="28" s="1"/>
  <c r="AR39" i="28" s="1"/>
  <c r="AG45" i="28"/>
  <c r="AO45" i="28" s="1"/>
  <c r="AP45" i="28" s="1"/>
  <c r="AR45" i="28" s="1"/>
  <c r="AG53" i="28"/>
  <c r="AO53" i="28" s="1"/>
  <c r="AP53" i="28" s="1"/>
  <c r="AR53" i="28" s="1"/>
  <c r="AG55" i="28"/>
  <c r="AO55" i="28" s="1"/>
  <c r="AP55" i="28" s="1"/>
  <c r="AR55" i="28" s="1"/>
  <c r="AG57" i="28"/>
  <c r="AO57" i="28" s="1"/>
  <c r="AP57" i="28" s="1"/>
  <c r="AR57" i="28" s="1"/>
  <c r="AG61" i="28"/>
  <c r="AO61" i="28" s="1"/>
  <c r="AP61" i="28" s="1"/>
  <c r="AR61" i="28" s="1"/>
  <c r="AG72" i="28"/>
  <c r="AO72" i="28" s="1"/>
  <c r="AP72" i="28" s="1"/>
  <c r="AR72" i="28" s="1"/>
  <c r="AG77" i="28"/>
  <c r="AO77" i="28" s="1"/>
  <c r="AP77" i="28" s="1"/>
  <c r="AR77" i="28" s="1"/>
  <c r="AG79" i="28"/>
  <c r="AO79" i="28" s="1"/>
  <c r="AP79" i="28" s="1"/>
  <c r="AR79" i="28" s="1"/>
  <c r="AG84" i="28"/>
  <c r="AO84" i="28" s="1"/>
  <c r="AP84" i="28" s="1"/>
  <c r="AR84" i="28" s="1"/>
  <c r="AG91" i="28"/>
  <c r="AO91" i="28" s="1"/>
  <c r="AP91" i="28" s="1"/>
  <c r="AR91" i="28" s="1"/>
  <c r="AG97" i="28"/>
  <c r="AO97" i="28" s="1"/>
  <c r="AP97" i="28" s="1"/>
  <c r="AR97" i="28" s="1"/>
  <c r="AG99" i="28"/>
  <c r="AO99" i="28" s="1"/>
  <c r="AP99" i="28" s="1"/>
  <c r="AR99" i="28" s="1"/>
  <c r="AR148" i="28"/>
  <c r="AR152" i="28"/>
  <c r="AO65" i="28"/>
  <c r="AP65" i="28" s="1"/>
  <c r="AR65" i="28" s="1"/>
  <c r="AR70" i="28"/>
  <c r="AP102" i="28"/>
  <c r="AR102" i="28" s="1"/>
  <c r="AP104" i="28"/>
  <c r="AR104" i="28" s="1"/>
  <c r="AP106" i="28"/>
  <c r="AR106" i="28" s="1"/>
  <c r="AR113" i="28"/>
  <c r="AR117" i="28"/>
  <c r="AR124" i="28"/>
  <c r="AR126" i="28"/>
  <c r="AR156" i="28"/>
  <c r="P190" i="28"/>
  <c r="AR190" i="28" s="1"/>
  <c r="AP32" i="28" l="1"/>
  <c r="AR32" i="28" s="1"/>
  <c r="AO82" i="28"/>
  <c r="AP82" i="28" s="1"/>
  <c r="AR82" i="28" s="1"/>
  <c r="AP180" i="28"/>
  <c r="AR180" i="28" s="1"/>
  <c r="AQ180" i="28" s="1"/>
  <c r="AG81" i="28"/>
  <c r="AO81" i="28" s="1"/>
  <c r="AP81" i="28" s="1"/>
  <c r="AR81" i="28" s="1"/>
  <c r="AQ81" i="28" s="1"/>
  <c r="AQ21" i="28"/>
  <c r="AT21" i="28"/>
  <c r="AP34" i="28"/>
  <c r="AR34" i="28" s="1"/>
  <c r="AQ34" i="28" s="1"/>
  <c r="AG134" i="28"/>
  <c r="AO134" i="28" s="1"/>
  <c r="AP134" i="28" s="1"/>
  <c r="AR134" i="28" s="1"/>
  <c r="AQ134" i="28" s="1"/>
  <c r="AG179" i="28"/>
  <c r="AG59" i="28"/>
  <c r="AO59" i="28" s="1"/>
  <c r="AP59" i="28" s="1"/>
  <c r="AR59" i="28" s="1"/>
  <c r="AG37" i="28"/>
  <c r="AG33" i="28"/>
  <c r="AO33" i="28" s="1"/>
  <c r="AP80" i="28"/>
  <c r="AR80" i="28" s="1"/>
  <c r="AQ80" i="28" s="1"/>
  <c r="AP33" i="28"/>
  <c r="AR33" i="28" s="1"/>
  <c r="AQ33" i="28" s="1"/>
  <c r="AO130" i="28"/>
  <c r="AP130" i="28" s="1"/>
  <c r="AR130" i="28" s="1"/>
  <c r="AQ86" i="28"/>
  <c r="AT86" i="28"/>
  <c r="AO60" i="28"/>
  <c r="AP60" i="28" s="1"/>
  <c r="AR60" i="28" s="1"/>
  <c r="AG121" i="28"/>
  <c r="AF122" i="28"/>
  <c r="AG122" i="28" s="1"/>
  <c r="AG171" i="28"/>
  <c r="AO171" i="28" s="1"/>
  <c r="AP171" i="28" s="1"/>
  <c r="AR171" i="28" s="1"/>
  <c r="AT171" i="28" s="1"/>
  <c r="AG129" i="28"/>
  <c r="AG66" i="28"/>
  <c r="AO66" i="28" s="1"/>
  <c r="AP66" i="28" s="1"/>
  <c r="AR66" i="28" s="1"/>
  <c r="AT66" i="28" s="1"/>
  <c r="AG23" i="28"/>
  <c r="AO23" i="28" s="1"/>
  <c r="AP23" i="28" s="1"/>
  <c r="AR23" i="28" s="1"/>
  <c r="AQ23" i="28" s="1"/>
  <c r="AR25" i="28"/>
  <c r="AT25" i="28" s="1"/>
  <c r="AQ103" i="28"/>
  <c r="AT103" i="28"/>
  <c r="AP167" i="28"/>
  <c r="AR167" i="28" s="1"/>
  <c r="AQ167" i="28" s="1"/>
  <c r="AP154" i="28"/>
  <c r="AR154" i="28" s="1"/>
  <c r="AQ154" i="28" s="1"/>
  <c r="AP96" i="28"/>
  <c r="AR96" i="28" s="1"/>
  <c r="AQ96" i="28" s="1"/>
  <c r="AP158" i="28"/>
  <c r="AR158" i="28" s="1"/>
  <c r="AT158" i="28" s="1"/>
  <c r="AP76" i="28"/>
  <c r="AR76" i="28" s="1"/>
  <c r="AR22" i="28"/>
  <c r="AQ22" i="28" s="1"/>
  <c r="AR11" i="28"/>
  <c r="AT11" i="28" s="1"/>
  <c r="AP139" i="28"/>
  <c r="AR139" i="28" s="1"/>
  <c r="AQ139" i="28" s="1"/>
  <c r="AT125" i="28"/>
  <c r="AQ125" i="28"/>
  <c r="AT127" i="28"/>
  <c r="AQ127" i="28"/>
  <c r="AT105" i="28"/>
  <c r="AQ105" i="28"/>
  <c r="AT107" i="28"/>
  <c r="AQ107" i="28"/>
  <c r="AT18" i="28"/>
  <c r="AQ18" i="28"/>
  <c r="AT118" i="28"/>
  <c r="AQ118" i="28"/>
  <c r="AT190" i="28"/>
  <c r="AQ190" i="28"/>
  <c r="AT117" i="28"/>
  <c r="AQ117" i="28"/>
  <c r="AT124" i="28"/>
  <c r="AQ124" i="28"/>
  <c r="AT106" i="28"/>
  <c r="AQ106" i="28"/>
  <c r="AT102" i="28"/>
  <c r="AQ102" i="28"/>
  <c r="AT70" i="28"/>
  <c r="AQ70" i="28"/>
  <c r="AT67" i="28"/>
  <c r="AQ67" i="28"/>
  <c r="AT152" i="28"/>
  <c r="AQ152" i="28"/>
  <c r="AT136" i="28"/>
  <c r="AT24" i="28"/>
  <c r="AQ24" i="28"/>
  <c r="AT151" i="28"/>
  <c r="AQ151" i="28"/>
  <c r="AT137" i="28"/>
  <c r="AT155" i="28"/>
  <c r="AQ155" i="28"/>
  <c r="AT156" i="28"/>
  <c r="AQ156" i="28"/>
  <c r="AT113" i="28"/>
  <c r="AQ113" i="28"/>
  <c r="AT104" i="28"/>
  <c r="AQ104" i="28"/>
  <c r="AT38" i="28"/>
  <c r="AQ38" i="28"/>
  <c r="AT172" i="28"/>
  <c r="AQ172" i="28"/>
  <c r="AT148" i="28"/>
  <c r="AQ148" i="28"/>
  <c r="AT147" i="28"/>
  <c r="AQ147" i="28"/>
  <c r="AT101" i="28"/>
  <c r="AQ101" i="28"/>
  <c r="AT146" i="28"/>
  <c r="AQ146" i="28"/>
  <c r="AR14" i="28"/>
  <c r="AQ14" i="28" s="1"/>
  <c r="AT112" i="28"/>
  <c r="AQ112" i="28"/>
  <c r="AP109" i="28"/>
  <c r="AR109" i="28" s="1"/>
  <c r="AQ109" i="28" s="1"/>
  <c r="AT135" i="28"/>
  <c r="AQ135" i="28"/>
  <c r="AT126" i="28"/>
  <c r="AQ126" i="28"/>
  <c r="AT30" i="28"/>
  <c r="AQ30" i="28"/>
  <c r="AT138" i="28"/>
  <c r="AQ138" i="28"/>
  <c r="AT128" i="28"/>
  <c r="AQ128" i="28"/>
  <c r="AT123" i="28"/>
  <c r="AQ123" i="28"/>
  <c r="AT92" i="28"/>
  <c r="AQ92" i="28"/>
  <c r="AT65" i="28"/>
  <c r="AQ65" i="28"/>
  <c r="AT50" i="28"/>
  <c r="AQ50" i="28"/>
  <c r="AT46" i="28"/>
  <c r="AQ46" i="28"/>
  <c r="AT32" i="28"/>
  <c r="AQ32" i="28"/>
  <c r="AT170" i="28"/>
  <c r="AQ170" i="28"/>
  <c r="AT161" i="28"/>
  <c r="AQ161" i="28"/>
  <c r="AT120" i="28"/>
  <c r="AQ120" i="28"/>
  <c r="AT58" i="28"/>
  <c r="AQ58" i="28"/>
  <c r="AT174" i="28"/>
  <c r="AQ174" i="28"/>
  <c r="AT79" i="28"/>
  <c r="AQ79" i="28"/>
  <c r="AT20" i="28"/>
  <c r="AQ20" i="28"/>
  <c r="AT119" i="28"/>
  <c r="AQ119" i="28"/>
  <c r="AT95" i="28"/>
  <c r="AQ95" i="28"/>
  <c r="AT54" i="28"/>
  <c r="AQ54" i="28"/>
  <c r="AT97" i="28"/>
  <c r="AQ97" i="28"/>
  <c r="AT84" i="28"/>
  <c r="AQ84" i="28"/>
  <c r="AT77" i="28"/>
  <c r="AQ77" i="28"/>
  <c r="AT61" i="28"/>
  <c r="AQ61" i="28"/>
  <c r="AT55" i="28"/>
  <c r="AQ55" i="28"/>
  <c r="AT45" i="28"/>
  <c r="AQ45" i="28"/>
  <c r="AT28" i="28"/>
  <c r="AQ28" i="28"/>
  <c r="AT13" i="28"/>
  <c r="AQ13" i="28"/>
  <c r="AT173" i="28"/>
  <c r="AQ173" i="28"/>
  <c r="AT149" i="28"/>
  <c r="AQ149" i="28"/>
  <c r="AT131" i="28"/>
  <c r="AQ131" i="28"/>
  <c r="AT93" i="28"/>
  <c r="AQ93" i="28"/>
  <c r="AT48" i="28"/>
  <c r="AQ48" i="28"/>
  <c r="AT83" i="28"/>
  <c r="AQ83" i="28"/>
  <c r="AT181" i="28"/>
  <c r="AQ181" i="28"/>
  <c r="AT178" i="28"/>
  <c r="AQ178" i="28"/>
  <c r="AT26" i="28"/>
  <c r="AQ26" i="28"/>
  <c r="AT163" i="28"/>
  <c r="AQ163" i="28"/>
  <c r="AT51" i="28"/>
  <c r="AQ51" i="28"/>
  <c r="AT78" i="28"/>
  <c r="AQ78" i="28"/>
  <c r="AT62" i="28"/>
  <c r="AQ62" i="28"/>
  <c r="AT144" i="28"/>
  <c r="AQ144" i="28"/>
  <c r="AT133" i="28"/>
  <c r="AQ133" i="28"/>
  <c r="AT110" i="28"/>
  <c r="AQ110" i="28"/>
  <c r="AT108" i="28"/>
  <c r="AQ108" i="28"/>
  <c r="AT98" i="28"/>
  <c r="AQ98" i="28"/>
  <c r="AT94" i="28"/>
  <c r="AQ94" i="28"/>
  <c r="AT88" i="28"/>
  <c r="AQ88" i="28"/>
  <c r="AT69" i="28"/>
  <c r="AQ69" i="28"/>
  <c r="AT64" i="28"/>
  <c r="AQ64" i="28"/>
  <c r="AT47" i="28"/>
  <c r="AQ47" i="28"/>
  <c r="AT36" i="28"/>
  <c r="AQ36" i="28"/>
  <c r="AT165" i="28"/>
  <c r="AQ165" i="28"/>
  <c r="AT132" i="28"/>
  <c r="AQ132" i="28"/>
  <c r="AT27" i="28"/>
  <c r="AQ27" i="28"/>
  <c r="AT12" i="28"/>
  <c r="AQ12" i="28"/>
  <c r="AT116" i="28"/>
  <c r="AQ116" i="28"/>
  <c r="AT87" i="28"/>
  <c r="AQ87" i="28"/>
  <c r="AT99" i="28"/>
  <c r="AQ99" i="28"/>
  <c r="AT91" i="28"/>
  <c r="AQ91" i="28"/>
  <c r="AT72" i="28"/>
  <c r="AQ72" i="28"/>
  <c r="AT57" i="28"/>
  <c r="AQ57" i="28"/>
  <c r="AT53" i="28"/>
  <c r="AQ53" i="28"/>
  <c r="AT39" i="28"/>
  <c r="AQ39" i="28"/>
  <c r="AT175" i="28"/>
  <c r="AQ175" i="28"/>
  <c r="AT164" i="28"/>
  <c r="AQ164" i="28"/>
  <c r="AT145" i="28"/>
  <c r="AQ145" i="28"/>
  <c r="AT111" i="28"/>
  <c r="AQ111" i="28"/>
  <c r="AT176" i="28"/>
  <c r="AQ176" i="28"/>
  <c r="AT56" i="28"/>
  <c r="AQ56" i="28"/>
  <c r="AT19" i="28"/>
  <c r="AQ19" i="28"/>
  <c r="AT150" i="28"/>
  <c r="AQ150" i="28"/>
  <c r="AT89" i="28"/>
  <c r="AQ89" i="28"/>
  <c r="AT29" i="28"/>
  <c r="AQ29" i="28"/>
  <c r="AP49" i="28"/>
  <c r="AR49" i="28" s="1"/>
  <c r="AP141" i="28"/>
  <c r="AR141" i="28" s="1"/>
  <c r="AO15" i="28"/>
  <c r="AP15" i="28" s="1"/>
  <c r="AR15" i="28" s="1"/>
  <c r="AP169" i="28"/>
  <c r="AR169" i="28" s="1"/>
  <c r="AP68" i="28"/>
  <c r="AR68" i="28" s="1"/>
  <c r="AO17" i="28"/>
  <c r="AP17" i="28" s="1"/>
  <c r="AR17" i="28" s="1"/>
  <c r="AP140" i="28"/>
  <c r="AR140" i="28" s="1"/>
  <c r="AP159" i="28"/>
  <c r="AR159" i="28" s="1"/>
  <c r="AP115" i="28"/>
  <c r="AR115" i="28" s="1"/>
  <c r="AP162" i="28"/>
  <c r="AR162" i="28" s="1"/>
  <c r="AP100" i="28"/>
  <c r="AR100" i="28" s="1"/>
  <c r="AP157" i="28"/>
  <c r="AR157" i="28" s="1"/>
  <c r="AP143" i="28"/>
  <c r="AR143" i="28" s="1"/>
  <c r="AP166" i="28"/>
  <c r="AR166" i="28" s="1"/>
  <c r="AP160" i="28"/>
  <c r="AR160" i="28" s="1"/>
  <c r="AP142" i="28"/>
  <c r="AR142" i="28" s="1"/>
  <c r="L224" i="25"/>
  <c r="N224" i="25" s="1"/>
  <c r="P224" i="25" s="1"/>
  <c r="AQ224" i="25" s="1"/>
  <c r="K224" i="25"/>
  <c r="L223" i="25"/>
  <c r="N223" i="25" s="1"/>
  <c r="P223" i="25" s="1"/>
  <c r="AQ223" i="25" s="1"/>
  <c r="K223" i="25"/>
  <c r="L222" i="25"/>
  <c r="N222" i="25" s="1"/>
  <c r="P222" i="25" s="1"/>
  <c r="AQ222" i="25" s="1"/>
  <c r="AT222" i="25" s="1"/>
  <c r="K222" i="25"/>
  <c r="L221" i="25"/>
  <c r="N221" i="25" s="1"/>
  <c r="P221" i="25" s="1"/>
  <c r="AQ221" i="25" s="1"/>
  <c r="K221" i="25"/>
  <c r="L220" i="25"/>
  <c r="N220" i="25" s="1"/>
  <c r="P220" i="25" s="1"/>
  <c r="AQ220" i="25" s="1"/>
  <c r="K220" i="25"/>
  <c r="L219" i="25"/>
  <c r="N219" i="25" s="1"/>
  <c r="P219" i="25" s="1"/>
  <c r="AQ219" i="25" s="1"/>
  <c r="K219" i="25"/>
  <c r="O218" i="25"/>
  <c r="L218" i="25"/>
  <c r="N218" i="25" s="1"/>
  <c r="K218" i="25"/>
  <c r="L217" i="25"/>
  <c r="N217" i="25" s="1"/>
  <c r="P217" i="25" s="1"/>
  <c r="AQ217" i="25" s="1"/>
  <c r="K217" i="25"/>
  <c r="L216" i="25"/>
  <c r="N216" i="25" s="1"/>
  <c r="P216" i="25" s="1"/>
  <c r="AQ216" i="25" s="1"/>
  <c r="AR216" i="25" s="1"/>
  <c r="K216" i="25"/>
  <c r="L215" i="25"/>
  <c r="N215" i="25" s="1"/>
  <c r="P215" i="25" s="1"/>
  <c r="AQ215" i="25" s="1"/>
  <c r="K215" i="25"/>
  <c r="O214" i="25"/>
  <c r="L214" i="25"/>
  <c r="N214" i="25" s="1"/>
  <c r="K214" i="25"/>
  <c r="L213" i="25"/>
  <c r="N213" i="25" s="1"/>
  <c r="P213" i="25" s="1"/>
  <c r="AQ213" i="25" s="1"/>
  <c r="K213" i="25"/>
  <c r="L212" i="25"/>
  <c r="N212" i="25" s="1"/>
  <c r="P212" i="25" s="1"/>
  <c r="AQ212" i="25" s="1"/>
  <c r="K212" i="25"/>
  <c r="L211" i="25"/>
  <c r="N211" i="25" s="1"/>
  <c r="P211" i="25" s="1"/>
  <c r="AQ211" i="25" s="1"/>
  <c r="K211" i="25"/>
  <c r="L210" i="25"/>
  <c r="N210" i="25" s="1"/>
  <c r="P210" i="25" s="1"/>
  <c r="AQ210" i="25" s="1"/>
  <c r="AT210" i="25" s="1"/>
  <c r="K210" i="25"/>
  <c r="L209" i="25"/>
  <c r="N209" i="25" s="1"/>
  <c r="P209" i="25" s="1"/>
  <c r="AQ209" i="25" s="1"/>
  <c r="K209" i="25"/>
  <c r="L208" i="25"/>
  <c r="N208" i="25" s="1"/>
  <c r="P208" i="25" s="1"/>
  <c r="AQ208" i="25" s="1"/>
  <c r="K208" i="25"/>
  <c r="L207" i="25"/>
  <c r="N207" i="25" s="1"/>
  <c r="P207" i="25" s="1"/>
  <c r="AQ207" i="25" s="1"/>
  <c r="K207" i="25"/>
  <c r="L206" i="25"/>
  <c r="P206" i="25" s="1"/>
  <c r="AQ206" i="25" s="1"/>
  <c r="AT206" i="25" s="1"/>
  <c r="K206" i="25"/>
  <c r="P205" i="25"/>
  <c r="AQ205" i="25" s="1"/>
  <c r="L205" i="25"/>
  <c r="K205" i="25"/>
  <c r="L204" i="25"/>
  <c r="N204" i="25" s="1"/>
  <c r="P204" i="25" s="1"/>
  <c r="AQ204" i="25" s="1"/>
  <c r="K204" i="25"/>
  <c r="L203" i="25"/>
  <c r="N203" i="25" s="1"/>
  <c r="P203" i="25" s="1"/>
  <c r="AQ203" i="25" s="1"/>
  <c r="K203" i="25"/>
  <c r="L202" i="25"/>
  <c r="N202" i="25" s="1"/>
  <c r="P202" i="25" s="1"/>
  <c r="AQ202" i="25" s="1"/>
  <c r="AT202" i="25" s="1"/>
  <c r="K202" i="25"/>
  <c r="L201" i="25"/>
  <c r="N201" i="25" s="1"/>
  <c r="P201" i="25" s="1"/>
  <c r="AQ201" i="25" s="1"/>
  <c r="K201" i="25"/>
  <c r="L200" i="25"/>
  <c r="N200" i="25" s="1"/>
  <c r="P200" i="25" s="1"/>
  <c r="AQ200" i="25" s="1"/>
  <c r="K200" i="25"/>
  <c r="L199" i="25"/>
  <c r="N199" i="25" s="1"/>
  <c r="P199" i="25" s="1"/>
  <c r="AQ199" i="25" s="1"/>
  <c r="K199" i="25"/>
  <c r="L198" i="25"/>
  <c r="N198" i="25" s="1"/>
  <c r="P198" i="25" s="1"/>
  <c r="AQ198" i="25" s="1"/>
  <c r="AT198" i="25" s="1"/>
  <c r="K198" i="25"/>
  <c r="L197" i="25"/>
  <c r="N197" i="25" s="1"/>
  <c r="P197" i="25" s="1"/>
  <c r="AQ197" i="25" s="1"/>
  <c r="K197" i="25"/>
  <c r="P196" i="25"/>
  <c r="AQ196" i="25" s="1"/>
  <c r="L196" i="25"/>
  <c r="N196" i="25" s="1"/>
  <c r="K196" i="25"/>
  <c r="L195" i="25"/>
  <c r="N195" i="25" s="1"/>
  <c r="P195" i="25" s="1"/>
  <c r="AQ195" i="25" s="1"/>
  <c r="K195" i="25"/>
  <c r="L194" i="25"/>
  <c r="N194" i="25" s="1"/>
  <c r="P194" i="25" s="1"/>
  <c r="AQ194" i="25" s="1"/>
  <c r="AT194" i="25" s="1"/>
  <c r="K194" i="25"/>
  <c r="L193" i="25"/>
  <c r="N193" i="25" s="1"/>
  <c r="P193" i="25" s="1"/>
  <c r="AQ193" i="25" s="1"/>
  <c r="K193" i="25"/>
  <c r="L192" i="25"/>
  <c r="N192" i="25" s="1"/>
  <c r="P192" i="25" s="1"/>
  <c r="AQ192" i="25" s="1"/>
  <c r="K192" i="25"/>
  <c r="L191" i="25"/>
  <c r="N191" i="25" s="1"/>
  <c r="P191" i="25" s="1"/>
  <c r="AQ191" i="25" s="1"/>
  <c r="K191" i="25"/>
  <c r="L190" i="25"/>
  <c r="N190" i="25" s="1"/>
  <c r="P190" i="25" s="1"/>
  <c r="AQ190" i="25" s="1"/>
  <c r="K190" i="25"/>
  <c r="L189" i="25"/>
  <c r="N189" i="25" s="1"/>
  <c r="P189" i="25" s="1"/>
  <c r="AQ189" i="25" s="1"/>
  <c r="AT189" i="25" s="1"/>
  <c r="K189" i="25"/>
  <c r="L188" i="25"/>
  <c r="N188" i="25" s="1"/>
  <c r="P188" i="25" s="1"/>
  <c r="AQ188" i="25" s="1"/>
  <c r="AR188" i="25" s="1"/>
  <c r="K188" i="25"/>
  <c r="L187" i="25"/>
  <c r="N187" i="25" s="1"/>
  <c r="P187" i="25" s="1"/>
  <c r="AQ187" i="25" s="1"/>
  <c r="K187" i="25"/>
  <c r="L186" i="25"/>
  <c r="N186" i="25" s="1"/>
  <c r="P186" i="25" s="1"/>
  <c r="AQ186" i="25" s="1"/>
  <c r="K186" i="25"/>
  <c r="L185" i="25"/>
  <c r="N185" i="25" s="1"/>
  <c r="P185" i="25" s="1"/>
  <c r="AQ185" i="25" s="1"/>
  <c r="AT185" i="25" s="1"/>
  <c r="K185" i="25"/>
  <c r="L184" i="25"/>
  <c r="N184" i="25" s="1"/>
  <c r="P184" i="25" s="1"/>
  <c r="AQ184" i="25" s="1"/>
  <c r="AR184" i="25" s="1"/>
  <c r="K184" i="25"/>
  <c r="L183" i="25"/>
  <c r="N183" i="25" s="1"/>
  <c r="P183" i="25" s="1"/>
  <c r="AQ183" i="25" s="1"/>
  <c r="K183" i="25"/>
  <c r="AH182" i="25"/>
  <c r="AD182" i="25"/>
  <c r="AH181" i="25"/>
  <c r="AD181" i="25"/>
  <c r="AH180" i="25"/>
  <c r="AF180" i="25"/>
  <c r="AF182" i="25" s="1"/>
  <c r="AG182" i="25" s="1"/>
  <c r="AO182" i="25" s="1"/>
  <c r="AP182" i="25" s="1"/>
  <c r="AQ182" i="25" s="1"/>
  <c r="L180" i="25"/>
  <c r="N180" i="25" s="1"/>
  <c r="P180" i="25" s="1"/>
  <c r="K180" i="25"/>
  <c r="L179" i="25"/>
  <c r="N179" i="25" s="1"/>
  <c r="P179" i="25" s="1"/>
  <c r="AQ179" i="25" s="1"/>
  <c r="K179" i="25"/>
  <c r="AH178" i="25"/>
  <c r="AF178" i="25"/>
  <c r="AF181" i="25" s="1"/>
  <c r="AG181" i="25" s="1"/>
  <c r="AD178" i="25"/>
  <c r="AH177" i="25"/>
  <c r="AF177" i="25"/>
  <c r="AD177" i="25"/>
  <c r="AH176" i="25"/>
  <c r="AF176" i="25"/>
  <c r="AD176" i="25"/>
  <c r="AH175" i="25"/>
  <c r="AF175" i="25"/>
  <c r="AD175" i="25"/>
  <c r="L175" i="25"/>
  <c r="N175" i="25" s="1"/>
  <c r="P175" i="25" s="1"/>
  <c r="K175" i="25"/>
  <c r="AH174" i="25"/>
  <c r="AF174" i="25"/>
  <c r="AD174" i="25"/>
  <c r="O174" i="25"/>
  <c r="L174" i="25"/>
  <c r="N174" i="25" s="1"/>
  <c r="K174" i="25"/>
  <c r="L173" i="25"/>
  <c r="N173" i="25" s="1"/>
  <c r="P173" i="25" s="1"/>
  <c r="K173" i="25"/>
  <c r="O172" i="25"/>
  <c r="L172" i="25"/>
  <c r="N172" i="25" s="1"/>
  <c r="K172" i="25"/>
  <c r="AH171" i="25"/>
  <c r="AD171" i="25"/>
  <c r="AH170" i="25"/>
  <c r="AF170" i="25"/>
  <c r="AD170" i="25"/>
  <c r="L170" i="25"/>
  <c r="N170" i="25" s="1"/>
  <c r="P170" i="25" s="1"/>
  <c r="K170" i="25"/>
  <c r="AH169" i="25"/>
  <c r="AF169" i="25"/>
  <c r="AD169" i="25"/>
  <c r="L169" i="25"/>
  <c r="N169" i="25" s="1"/>
  <c r="P169" i="25" s="1"/>
  <c r="K169" i="25"/>
  <c r="AH168" i="25"/>
  <c r="AD168" i="25"/>
  <c r="AH167" i="25"/>
  <c r="AD167" i="25"/>
  <c r="AH166" i="25"/>
  <c r="AF166" i="25"/>
  <c r="L166" i="25"/>
  <c r="N166" i="25" s="1"/>
  <c r="P166" i="25" s="1"/>
  <c r="K166" i="25"/>
  <c r="AH165" i="25"/>
  <c r="AF165" i="25"/>
  <c r="AD165" i="25"/>
  <c r="AH164" i="25"/>
  <c r="AF164" i="25"/>
  <c r="AG164" i="25" s="1"/>
  <c r="AD164" i="25"/>
  <c r="AH163" i="25"/>
  <c r="AF163" i="25"/>
  <c r="AG163" i="25" s="1"/>
  <c r="AD163" i="25"/>
  <c r="O163" i="25"/>
  <c r="L163" i="25"/>
  <c r="N163" i="25" s="1"/>
  <c r="K163" i="25"/>
  <c r="AH162" i="25"/>
  <c r="AF162" i="25"/>
  <c r="AG162" i="25" s="1"/>
  <c r="AD162" i="25"/>
  <c r="AH161" i="25"/>
  <c r="AD161" i="25"/>
  <c r="AH160" i="25"/>
  <c r="AD160" i="25"/>
  <c r="AD159" i="25" s="1"/>
  <c r="AH159" i="25"/>
  <c r="AF159" i="25"/>
  <c r="L159" i="25"/>
  <c r="N159" i="25" s="1"/>
  <c r="P159" i="25" s="1"/>
  <c r="K159" i="25"/>
  <c r="AH158" i="25"/>
  <c r="AF158" i="25"/>
  <c r="AD158" i="25"/>
  <c r="AH157" i="25"/>
  <c r="AD157" i="25"/>
  <c r="AH156" i="25"/>
  <c r="AD156" i="25"/>
  <c r="AD155" i="25" s="1"/>
  <c r="AH155" i="25"/>
  <c r="AF155" i="25"/>
  <c r="AF157" i="25" s="1"/>
  <c r="AG157" i="25" s="1"/>
  <c r="AO157" i="25" s="1"/>
  <c r="AP157" i="25" s="1"/>
  <c r="AQ157" i="25" s="1"/>
  <c r="AH154" i="25"/>
  <c r="AF154" i="25"/>
  <c r="AF156" i="25" s="1"/>
  <c r="AG156" i="25" s="1"/>
  <c r="AD154" i="25"/>
  <c r="AH153" i="25"/>
  <c r="AF153" i="25"/>
  <c r="AD153" i="25"/>
  <c r="AH152" i="25"/>
  <c r="AF152" i="25"/>
  <c r="AD152" i="25"/>
  <c r="AH151" i="25"/>
  <c r="AF151" i="25"/>
  <c r="AD151" i="25"/>
  <c r="K151" i="25"/>
  <c r="L151" i="25" s="1"/>
  <c r="N151" i="25" s="1"/>
  <c r="P151" i="25" s="1"/>
  <c r="K150" i="25"/>
  <c r="L150" i="25" s="1"/>
  <c r="N150" i="25" s="1"/>
  <c r="P150" i="25" s="1"/>
  <c r="AQ150" i="25" s="1"/>
  <c r="AT150" i="25" s="1"/>
  <c r="AH149" i="25"/>
  <c r="AF149" i="25"/>
  <c r="AD149" i="25"/>
  <c r="AH148" i="25"/>
  <c r="AF148" i="25"/>
  <c r="AD148" i="25"/>
  <c r="K147" i="25"/>
  <c r="L147" i="25" s="1"/>
  <c r="N147" i="25" s="1"/>
  <c r="P147" i="25" s="1"/>
  <c r="AQ147" i="25" s="1"/>
  <c r="AR147" i="25" s="1"/>
  <c r="AH146" i="25"/>
  <c r="AF146" i="25"/>
  <c r="AD146" i="25"/>
  <c r="AG145" i="25"/>
  <c r="O145" i="25"/>
  <c r="L145" i="25"/>
  <c r="N145" i="25" s="1"/>
  <c r="K145" i="25"/>
  <c r="AH144" i="25"/>
  <c r="AF144" i="25"/>
  <c r="AD144" i="25"/>
  <c r="AH143" i="25"/>
  <c r="AF143" i="25"/>
  <c r="AD143" i="25"/>
  <c r="L143" i="25"/>
  <c r="N143" i="25" s="1"/>
  <c r="P143" i="25" s="1"/>
  <c r="K143" i="25"/>
  <c r="AH142" i="25"/>
  <c r="AF142" i="25"/>
  <c r="AD142" i="25"/>
  <c r="AH141" i="25"/>
  <c r="AF141" i="25"/>
  <c r="AD141" i="25"/>
  <c r="AO140" i="25"/>
  <c r="AP140" i="25" s="1"/>
  <c r="L140" i="25"/>
  <c r="N140" i="25" s="1"/>
  <c r="P140" i="25" s="1"/>
  <c r="K140" i="25"/>
  <c r="AH139" i="25"/>
  <c r="AF139" i="25"/>
  <c r="AD139" i="25"/>
  <c r="AH138" i="25"/>
  <c r="AF138" i="25"/>
  <c r="AD138" i="25"/>
  <c r="L138" i="25"/>
  <c r="N138" i="25" s="1"/>
  <c r="P138" i="25" s="1"/>
  <c r="K138" i="25"/>
  <c r="AH137" i="25"/>
  <c r="AF137" i="25"/>
  <c r="AD137" i="25"/>
  <c r="L137" i="25"/>
  <c r="N137" i="25" s="1"/>
  <c r="P137" i="25" s="1"/>
  <c r="K137" i="25"/>
  <c r="AH136" i="25"/>
  <c r="AF136" i="25"/>
  <c r="AD136" i="25"/>
  <c r="AH135" i="25"/>
  <c r="AF135" i="25"/>
  <c r="AD135" i="25"/>
  <c r="L134" i="25"/>
  <c r="N134" i="25" s="1"/>
  <c r="P134" i="25" s="1"/>
  <c r="AQ134" i="25" s="1"/>
  <c r="K134" i="25"/>
  <c r="L133" i="25"/>
  <c r="N133" i="25" s="1"/>
  <c r="P133" i="25" s="1"/>
  <c r="AQ133" i="25" s="1"/>
  <c r="AT133" i="25" s="1"/>
  <c r="K133" i="25"/>
  <c r="AH132" i="25"/>
  <c r="AF132" i="25"/>
  <c r="AD132" i="25"/>
  <c r="AH131" i="25"/>
  <c r="AF131" i="25"/>
  <c r="AD131" i="25"/>
  <c r="AH130" i="25"/>
  <c r="AF130" i="25"/>
  <c r="AD130" i="25"/>
  <c r="AH129" i="25"/>
  <c r="AF129" i="25"/>
  <c r="AD129" i="25"/>
  <c r="AH128" i="25"/>
  <c r="AF128" i="25"/>
  <c r="AD128" i="25"/>
  <c r="AH127" i="25"/>
  <c r="AF127" i="25"/>
  <c r="AD127" i="25"/>
  <c r="AH126" i="25"/>
  <c r="AF126" i="25"/>
  <c r="AD126" i="25"/>
  <c r="AH125" i="25"/>
  <c r="AF125" i="25"/>
  <c r="AD125" i="25"/>
  <c r="L125" i="25"/>
  <c r="N125" i="25" s="1"/>
  <c r="P125" i="25" s="1"/>
  <c r="K125" i="25"/>
  <c r="L124" i="25"/>
  <c r="N124" i="25" s="1"/>
  <c r="P124" i="25" s="1"/>
  <c r="AQ124" i="25" s="1"/>
  <c r="K124" i="25"/>
  <c r="L123" i="25"/>
  <c r="N123" i="25" s="1"/>
  <c r="P123" i="25" s="1"/>
  <c r="AQ123" i="25" s="1"/>
  <c r="K123" i="25"/>
  <c r="L122" i="25"/>
  <c r="N122" i="25" s="1"/>
  <c r="P122" i="25" s="1"/>
  <c r="AQ122" i="25" s="1"/>
  <c r="AR122" i="25" s="1"/>
  <c r="K122" i="25"/>
  <c r="L121" i="25"/>
  <c r="N121" i="25" s="1"/>
  <c r="P121" i="25" s="1"/>
  <c r="AQ121" i="25" s="1"/>
  <c r="K121" i="25"/>
  <c r="O120" i="25"/>
  <c r="L120" i="25"/>
  <c r="N120" i="25" s="1"/>
  <c r="K120" i="25"/>
  <c r="L119" i="25"/>
  <c r="N119" i="25" s="1"/>
  <c r="P119" i="25" s="1"/>
  <c r="AQ119" i="25" s="1"/>
  <c r="AR119" i="25" s="1"/>
  <c r="K119" i="25"/>
  <c r="AH118" i="25"/>
  <c r="AF118" i="25"/>
  <c r="AD118" i="25"/>
  <c r="O118" i="25"/>
  <c r="L118" i="25"/>
  <c r="N118" i="25" s="1"/>
  <c r="K118" i="25"/>
  <c r="L117" i="25"/>
  <c r="N117" i="25" s="1"/>
  <c r="P117" i="25" s="1"/>
  <c r="AQ117" i="25" s="1"/>
  <c r="K117" i="25"/>
  <c r="L116" i="25"/>
  <c r="N116" i="25" s="1"/>
  <c r="P116" i="25" s="1"/>
  <c r="AQ116" i="25" s="1"/>
  <c r="AT116" i="25" s="1"/>
  <c r="K116" i="25"/>
  <c r="L115" i="25"/>
  <c r="N115" i="25" s="1"/>
  <c r="P115" i="25" s="1"/>
  <c r="AQ115" i="25" s="1"/>
  <c r="AR115" i="25" s="1"/>
  <c r="K115" i="25"/>
  <c r="AH114" i="25"/>
  <c r="AF114" i="25"/>
  <c r="AD114" i="25"/>
  <c r="L114" i="25"/>
  <c r="N114" i="25" s="1"/>
  <c r="P114" i="25" s="1"/>
  <c r="K114" i="25"/>
  <c r="AH113" i="25"/>
  <c r="AF113" i="25"/>
  <c r="AD113" i="25"/>
  <c r="L113" i="25"/>
  <c r="N113" i="25" s="1"/>
  <c r="P113" i="25" s="1"/>
  <c r="K113" i="25"/>
  <c r="O112" i="25"/>
  <c r="L112" i="25"/>
  <c r="N112" i="25" s="1"/>
  <c r="K112" i="25"/>
  <c r="O111" i="25"/>
  <c r="L111" i="25"/>
  <c r="N111" i="25" s="1"/>
  <c r="K111" i="25"/>
  <c r="AH110" i="25"/>
  <c r="AF110" i="25"/>
  <c r="AD110" i="25"/>
  <c r="AH109" i="25"/>
  <c r="AF109" i="25"/>
  <c r="AD109" i="25"/>
  <c r="AH108" i="25"/>
  <c r="AF108" i="25"/>
  <c r="AD108" i="25"/>
  <c r="L107" i="25"/>
  <c r="N107" i="25" s="1"/>
  <c r="P107" i="25" s="1"/>
  <c r="AQ107" i="25" s="1"/>
  <c r="AT107" i="25" s="1"/>
  <c r="K107" i="25"/>
  <c r="N106" i="25"/>
  <c r="P106" i="25" s="1"/>
  <c r="AQ106" i="25" s="1"/>
  <c r="AR106" i="25" s="1"/>
  <c r="L106" i="25"/>
  <c r="K106" i="25"/>
  <c r="L105" i="25"/>
  <c r="N105" i="25" s="1"/>
  <c r="P105" i="25" s="1"/>
  <c r="AQ105" i="25" s="1"/>
  <c r="K105" i="25"/>
  <c r="L104" i="25"/>
  <c r="N104" i="25" s="1"/>
  <c r="P104" i="25" s="1"/>
  <c r="AQ104" i="25" s="1"/>
  <c r="K104" i="25"/>
  <c r="AH103" i="25"/>
  <c r="AF103" i="25"/>
  <c r="AD103" i="25"/>
  <c r="L102" i="25"/>
  <c r="N102" i="25" s="1"/>
  <c r="P102" i="25" s="1"/>
  <c r="AQ102" i="25" s="1"/>
  <c r="AT102" i="25" s="1"/>
  <c r="K102" i="25"/>
  <c r="AH101" i="25"/>
  <c r="AF101" i="25"/>
  <c r="AD101" i="25"/>
  <c r="AH100" i="25"/>
  <c r="AF100" i="25"/>
  <c r="AD100" i="25"/>
  <c r="L100" i="25"/>
  <c r="N100" i="25" s="1"/>
  <c r="P100" i="25" s="1"/>
  <c r="K100" i="25"/>
  <c r="AH99" i="25"/>
  <c r="AD99" i="25"/>
  <c r="AH98" i="25"/>
  <c r="AD98" i="25"/>
  <c r="AD97" i="25" s="1"/>
  <c r="AH97" i="25"/>
  <c r="AF97" i="25"/>
  <c r="AF99" i="25" s="1"/>
  <c r="AG99" i="25" s="1"/>
  <c r="AO99" i="25" s="1"/>
  <c r="AP99" i="25" s="1"/>
  <c r="AQ99" i="25" s="1"/>
  <c r="N96" i="25"/>
  <c r="P96" i="25" s="1"/>
  <c r="AQ96" i="25" s="1"/>
  <c r="K96" i="25"/>
  <c r="AH95" i="25"/>
  <c r="AF95" i="25"/>
  <c r="AF98" i="25" s="1"/>
  <c r="AG98" i="25" s="1"/>
  <c r="AD95" i="25"/>
  <c r="O95" i="25"/>
  <c r="L95" i="25"/>
  <c r="N95" i="25" s="1"/>
  <c r="K95" i="25"/>
  <c r="AH94" i="25"/>
  <c r="AD94" i="25"/>
  <c r="AH93" i="25"/>
  <c r="AD93" i="25"/>
  <c r="AD92" i="25" s="1"/>
  <c r="AH92" i="25"/>
  <c r="AF92" i="25"/>
  <c r="AF94" i="25" s="1"/>
  <c r="AG94" i="25" s="1"/>
  <c r="L91" i="25"/>
  <c r="N91" i="25" s="1"/>
  <c r="P91" i="25" s="1"/>
  <c r="AQ91" i="25" s="1"/>
  <c r="AR91" i="25" s="1"/>
  <c r="K91" i="25"/>
  <c r="L90" i="25"/>
  <c r="N90" i="25" s="1"/>
  <c r="P90" i="25" s="1"/>
  <c r="AQ90" i="25" s="1"/>
  <c r="K90" i="25"/>
  <c r="AH89" i="25"/>
  <c r="AF89" i="25"/>
  <c r="AF93" i="25" s="1"/>
  <c r="AG93" i="25" s="1"/>
  <c r="AD89" i="25"/>
  <c r="O88" i="25"/>
  <c r="L88" i="25"/>
  <c r="N88" i="25" s="1"/>
  <c r="K88" i="25"/>
  <c r="AH87" i="25"/>
  <c r="AF87" i="25"/>
  <c r="AD87" i="25"/>
  <c r="L87" i="25"/>
  <c r="N87" i="25" s="1"/>
  <c r="P87" i="25" s="1"/>
  <c r="K87" i="25"/>
  <c r="L86" i="25"/>
  <c r="N86" i="25" s="1"/>
  <c r="P86" i="25" s="1"/>
  <c r="AQ86" i="25" s="1"/>
  <c r="K86" i="25"/>
  <c r="AH85" i="25"/>
  <c r="AF85" i="25"/>
  <c r="AF83" i="25" s="1"/>
  <c r="AD85" i="25"/>
  <c r="AH84" i="25"/>
  <c r="AD84" i="25"/>
  <c r="AH83" i="25"/>
  <c r="AD83" i="25"/>
  <c r="AG83" i="25" s="1"/>
  <c r="AH82" i="25"/>
  <c r="AF82" i="25"/>
  <c r="AF84" i="25" s="1"/>
  <c r="O81" i="25"/>
  <c r="L81" i="25"/>
  <c r="N81" i="25" s="1"/>
  <c r="K81" i="25"/>
  <c r="AH80" i="25"/>
  <c r="AD80" i="25"/>
  <c r="AH79" i="25"/>
  <c r="AD79" i="25"/>
  <c r="AH78" i="25"/>
  <c r="AF78" i="25"/>
  <c r="AF80" i="25" s="1"/>
  <c r="AG80" i="25" s="1"/>
  <c r="AD78" i="25"/>
  <c r="AH77" i="25"/>
  <c r="AD77" i="25"/>
  <c r="AH76" i="25"/>
  <c r="AD76" i="25"/>
  <c r="AH75" i="25"/>
  <c r="AF75" i="25"/>
  <c r="AF77" i="25" s="1"/>
  <c r="AH74" i="25"/>
  <c r="AF74" i="25"/>
  <c r="AF76" i="25" s="1"/>
  <c r="AG76" i="25" s="1"/>
  <c r="AD74" i="25"/>
  <c r="AH73" i="25"/>
  <c r="AF73" i="25"/>
  <c r="AD73" i="25"/>
  <c r="AH72" i="25"/>
  <c r="AD72" i="25"/>
  <c r="AH71" i="25"/>
  <c r="AD71" i="25"/>
  <c r="AD70" i="25" s="1"/>
  <c r="AH70" i="25"/>
  <c r="AF70" i="25"/>
  <c r="AF72" i="25" s="1"/>
  <c r="AG72" i="25" s="1"/>
  <c r="AH69" i="25"/>
  <c r="AF69" i="25"/>
  <c r="AF71" i="25" s="1"/>
  <c r="AG71" i="25" s="1"/>
  <c r="AD69" i="25"/>
  <c r="L69" i="25"/>
  <c r="N69" i="25" s="1"/>
  <c r="P69" i="25" s="1"/>
  <c r="K69" i="25"/>
  <c r="L68" i="25"/>
  <c r="N68" i="25" s="1"/>
  <c r="P68" i="25" s="1"/>
  <c r="AQ68" i="25" s="1"/>
  <c r="K68" i="25"/>
  <c r="L67" i="25"/>
  <c r="N67" i="25" s="1"/>
  <c r="P67" i="25" s="1"/>
  <c r="AQ67" i="25" s="1"/>
  <c r="AT67" i="25" s="1"/>
  <c r="K67" i="25"/>
  <c r="AH66" i="25"/>
  <c r="AD66" i="25"/>
  <c r="AH65" i="25"/>
  <c r="AD65" i="25"/>
  <c r="L65" i="25"/>
  <c r="N65" i="25" s="1"/>
  <c r="P65" i="25" s="1"/>
  <c r="AQ65" i="25" s="1"/>
  <c r="AT65" i="25" s="1"/>
  <c r="K65" i="25"/>
  <c r="L64" i="25"/>
  <c r="N64" i="25" s="1"/>
  <c r="P64" i="25" s="1"/>
  <c r="AQ64" i="25" s="1"/>
  <c r="AR64" i="25" s="1"/>
  <c r="K64" i="25"/>
  <c r="AH63" i="25"/>
  <c r="AF63" i="25"/>
  <c r="AF65" i="25" s="1"/>
  <c r="AD63" i="25"/>
  <c r="AH62" i="25"/>
  <c r="AF62" i="25"/>
  <c r="AD62" i="25"/>
  <c r="L62" i="25"/>
  <c r="N62" i="25" s="1"/>
  <c r="P62" i="25" s="1"/>
  <c r="K62" i="25"/>
  <c r="L61" i="25"/>
  <c r="N61" i="25" s="1"/>
  <c r="P61" i="25" s="1"/>
  <c r="AQ61" i="25" s="1"/>
  <c r="K61" i="25"/>
  <c r="AH60" i="25"/>
  <c r="AF60" i="25"/>
  <c r="AD60" i="25"/>
  <c r="AH59" i="25"/>
  <c r="AF59" i="25"/>
  <c r="AD59" i="25"/>
  <c r="AH58" i="25"/>
  <c r="AF58" i="25"/>
  <c r="AD58" i="25"/>
  <c r="AH57" i="25"/>
  <c r="AF57" i="25"/>
  <c r="AD57" i="25"/>
  <c r="AG55" i="25"/>
  <c r="AO55" i="25" s="1"/>
  <c r="L55" i="25"/>
  <c r="N55" i="25" s="1"/>
  <c r="P55" i="25" s="1"/>
  <c r="AQ55" i="25" s="1"/>
  <c r="K55" i="25"/>
  <c r="AG54" i="25"/>
  <c r="AO54" i="25" s="1"/>
  <c r="L54" i="25"/>
  <c r="N54" i="25" s="1"/>
  <c r="P54" i="25" s="1"/>
  <c r="AQ54" i="25" s="1"/>
  <c r="K54" i="25"/>
  <c r="AH53" i="25"/>
  <c r="AF53" i="25"/>
  <c r="AD53" i="25"/>
  <c r="L52" i="25"/>
  <c r="N52" i="25" s="1"/>
  <c r="P52" i="25" s="1"/>
  <c r="AQ52" i="25" s="1"/>
  <c r="K52" i="25"/>
  <c r="O51" i="25"/>
  <c r="L51" i="25"/>
  <c r="N51" i="25" s="1"/>
  <c r="K51" i="25"/>
  <c r="O50" i="25"/>
  <c r="L50" i="25"/>
  <c r="N50" i="25" s="1"/>
  <c r="K50" i="25"/>
  <c r="AH49" i="25"/>
  <c r="AF49" i="25"/>
  <c r="AD49" i="25"/>
  <c r="AH48" i="25"/>
  <c r="AF48" i="25"/>
  <c r="AD48" i="25"/>
  <c r="L47" i="25"/>
  <c r="N47" i="25" s="1"/>
  <c r="P47" i="25" s="1"/>
  <c r="AQ47" i="25" s="1"/>
  <c r="AT47" i="25" s="1"/>
  <c r="K47" i="25"/>
  <c r="L46" i="25"/>
  <c r="N46" i="25" s="1"/>
  <c r="P46" i="25" s="1"/>
  <c r="K46" i="25"/>
  <c r="AH45" i="25"/>
  <c r="AD44" i="25"/>
  <c r="AD43" i="25" s="1"/>
  <c r="AF43" i="25"/>
  <c r="AF45" i="25" s="1"/>
  <c r="AG45" i="25" s="1"/>
  <c r="L43" i="25"/>
  <c r="N43" i="25" s="1"/>
  <c r="P43" i="25" s="1"/>
  <c r="K43" i="25"/>
  <c r="AH42" i="25"/>
  <c r="AF42" i="25"/>
  <c r="AF44" i="25" s="1"/>
  <c r="AG44" i="25" s="1"/>
  <c r="AD42" i="25"/>
  <c r="K42" i="25"/>
  <c r="L42" i="25" s="1"/>
  <c r="N42" i="25" s="1"/>
  <c r="P42" i="25" s="1"/>
  <c r="AH41" i="25"/>
  <c r="AF41" i="25"/>
  <c r="AD41" i="25"/>
  <c r="O40" i="25"/>
  <c r="L40" i="25"/>
  <c r="N40" i="25" s="1"/>
  <c r="K40" i="25"/>
  <c r="AH39" i="25"/>
  <c r="AF39" i="25"/>
  <c r="AD39" i="25"/>
  <c r="O39" i="25"/>
  <c r="L39" i="25"/>
  <c r="N39" i="25" s="1"/>
  <c r="K39" i="25"/>
  <c r="AH38" i="25"/>
  <c r="AF38" i="25"/>
  <c r="AD38" i="25"/>
  <c r="AG37" i="25"/>
  <c r="L37" i="25"/>
  <c r="N37" i="25" s="1"/>
  <c r="P37" i="25" s="1"/>
  <c r="AQ37" i="25" s="1"/>
  <c r="K37" i="25"/>
  <c r="AH36" i="25"/>
  <c r="AF36" i="25"/>
  <c r="AD36" i="25"/>
  <c r="L35" i="25"/>
  <c r="N35" i="25" s="1"/>
  <c r="P35" i="25" s="1"/>
  <c r="AQ35" i="25" s="1"/>
  <c r="K35" i="25"/>
  <c r="O34" i="25"/>
  <c r="L34" i="25"/>
  <c r="N34" i="25" s="1"/>
  <c r="K34" i="25"/>
  <c r="O33" i="25"/>
  <c r="L33" i="25"/>
  <c r="N33" i="25" s="1"/>
  <c r="K33" i="25"/>
  <c r="AH32" i="25"/>
  <c r="AF32" i="25"/>
  <c r="AD32" i="25"/>
  <c r="AH31" i="25"/>
  <c r="AF31" i="25"/>
  <c r="AD31" i="25"/>
  <c r="L30" i="25"/>
  <c r="N30" i="25" s="1"/>
  <c r="P30" i="25" s="1"/>
  <c r="AQ30" i="25" s="1"/>
  <c r="K30" i="25"/>
  <c r="O29" i="25"/>
  <c r="L29" i="25"/>
  <c r="N29" i="25" s="1"/>
  <c r="K29" i="25"/>
  <c r="AH28" i="25"/>
  <c r="AF28" i="25"/>
  <c r="AD28" i="25"/>
  <c r="O28" i="25"/>
  <c r="L28" i="25"/>
  <c r="N28" i="25" s="1"/>
  <c r="K28" i="25"/>
  <c r="AH27" i="25"/>
  <c r="AF27" i="25"/>
  <c r="AD27" i="25"/>
  <c r="L26" i="25"/>
  <c r="N26" i="25" s="1"/>
  <c r="P26" i="25" s="1"/>
  <c r="AQ26" i="25" s="1"/>
  <c r="K26" i="25"/>
  <c r="AH25" i="25"/>
  <c r="AF25" i="25"/>
  <c r="AD25" i="25"/>
  <c r="L24" i="25"/>
  <c r="N24" i="25" s="1"/>
  <c r="P24" i="25" s="1"/>
  <c r="AQ24" i="25" s="1"/>
  <c r="K24" i="25"/>
  <c r="L23" i="25"/>
  <c r="N23" i="25" s="1"/>
  <c r="P23" i="25" s="1"/>
  <c r="AQ23" i="25" s="1"/>
  <c r="K23" i="25"/>
  <c r="AH22" i="25"/>
  <c r="AF22" i="25"/>
  <c r="AD22" i="25"/>
  <c r="AH21" i="25"/>
  <c r="AF21" i="25"/>
  <c r="AD21" i="25"/>
  <c r="O21" i="25"/>
  <c r="L21" i="25"/>
  <c r="N21" i="25" s="1"/>
  <c r="K21" i="25"/>
  <c r="AH20" i="25"/>
  <c r="AF20" i="25"/>
  <c r="AD20" i="25"/>
  <c r="L20" i="25"/>
  <c r="N20" i="25" s="1"/>
  <c r="P20" i="25" s="1"/>
  <c r="K20" i="25"/>
  <c r="AH19" i="25"/>
  <c r="AF19" i="25"/>
  <c r="AD19" i="25"/>
  <c r="V19" i="25"/>
  <c r="O19" i="25"/>
  <c r="L19" i="25"/>
  <c r="N19" i="25" s="1"/>
  <c r="K19" i="25"/>
  <c r="O18" i="25"/>
  <c r="L18" i="25"/>
  <c r="N18" i="25" s="1"/>
  <c r="K18" i="25"/>
  <c r="O17" i="25"/>
  <c r="L17" i="25"/>
  <c r="N17" i="25" s="1"/>
  <c r="K17" i="25"/>
  <c r="AH16" i="25"/>
  <c r="AF16" i="25"/>
  <c r="AD16" i="25"/>
  <c r="O15" i="25"/>
  <c r="L15" i="25"/>
  <c r="N15" i="25" s="1"/>
  <c r="K15" i="25"/>
  <c r="AF14" i="25"/>
  <c r="AD14" i="25"/>
  <c r="O13" i="25"/>
  <c r="L13" i="25"/>
  <c r="N13" i="25" s="1"/>
  <c r="K13" i="25"/>
  <c r="AH12" i="25"/>
  <c r="AF12" i="25"/>
  <c r="AD12" i="25"/>
  <c r="V12" i="25"/>
  <c r="O12" i="25"/>
  <c r="L12" i="25"/>
  <c r="N12" i="25" s="1"/>
  <c r="K12" i="25"/>
  <c r="AH11" i="25"/>
  <c r="AF11" i="25"/>
  <c r="AD11" i="25"/>
  <c r="V11" i="25"/>
  <c r="L11" i="25"/>
  <c r="N11" i="25" s="1"/>
  <c r="P11" i="25" s="1"/>
  <c r="K11" i="25"/>
  <c r="L11" i="24"/>
  <c r="N11" i="24" s="1"/>
  <c r="O11" i="24"/>
  <c r="L12" i="24"/>
  <c r="N12" i="24" s="1"/>
  <c r="O12" i="24"/>
  <c r="K13" i="24"/>
  <c r="L13" i="24"/>
  <c r="N13" i="24" s="1"/>
  <c r="O13" i="24"/>
  <c r="K14" i="24"/>
  <c r="L14" i="24"/>
  <c r="N14" i="24" s="1"/>
  <c r="O14" i="24"/>
  <c r="K15" i="24"/>
  <c r="L15" i="24"/>
  <c r="N15" i="24" s="1"/>
  <c r="P15" i="24" s="1"/>
  <c r="AQ15" i="24" s="1"/>
  <c r="K16" i="24"/>
  <c r="L16" i="24"/>
  <c r="N16" i="24" s="1"/>
  <c r="O16" i="24"/>
  <c r="K17" i="24"/>
  <c r="L17" i="24"/>
  <c r="N17" i="24" s="1"/>
  <c r="O17" i="24"/>
  <c r="K18" i="24"/>
  <c r="L18" i="24"/>
  <c r="N18" i="24" s="1"/>
  <c r="O18" i="24"/>
  <c r="K19" i="24"/>
  <c r="L19" i="24"/>
  <c r="N19" i="24" s="1"/>
  <c r="O19" i="24"/>
  <c r="K20" i="24"/>
  <c r="N20" i="24"/>
  <c r="O20" i="24"/>
  <c r="K21" i="24"/>
  <c r="L21" i="24"/>
  <c r="N21" i="24" s="1"/>
  <c r="O21" i="24"/>
  <c r="K22" i="24"/>
  <c r="L22" i="24"/>
  <c r="N22" i="24" s="1"/>
  <c r="O22" i="24"/>
  <c r="AD23" i="24"/>
  <c r="AF23" i="24"/>
  <c r="AH23" i="24"/>
  <c r="K24" i="24"/>
  <c r="L24" i="24"/>
  <c r="N24" i="24" s="1"/>
  <c r="O24" i="24"/>
  <c r="AD25" i="24"/>
  <c r="AF25" i="24"/>
  <c r="AH25" i="24"/>
  <c r="AD26" i="24"/>
  <c r="AF26" i="24"/>
  <c r="AH26" i="24"/>
  <c r="K27" i="24"/>
  <c r="L27" i="24"/>
  <c r="N27" i="24" s="1"/>
  <c r="O27" i="24"/>
  <c r="AF27" i="24"/>
  <c r="AF28" i="24" s="1"/>
  <c r="AH27" i="24"/>
  <c r="AD28" i="24"/>
  <c r="AH28" i="24"/>
  <c r="AD29" i="24"/>
  <c r="AH29" i="24"/>
  <c r="AD30" i="24"/>
  <c r="AF30" i="24"/>
  <c r="AH30" i="24"/>
  <c r="AF31" i="24"/>
  <c r="AF34" i="24"/>
  <c r="AF35" i="24" s="1"/>
  <c r="AH34" i="24"/>
  <c r="AD35" i="24"/>
  <c r="AH35" i="24"/>
  <c r="AD36" i="24"/>
  <c r="AH36" i="24"/>
  <c r="K37" i="24"/>
  <c r="L37" i="24"/>
  <c r="N37" i="24" s="1"/>
  <c r="O37" i="24"/>
  <c r="K38" i="24"/>
  <c r="L38" i="24"/>
  <c r="N38" i="24" s="1"/>
  <c r="O38" i="24"/>
  <c r="K39" i="24"/>
  <c r="L39" i="24"/>
  <c r="N39" i="24" s="1"/>
  <c r="O39" i="24"/>
  <c r="K40" i="24"/>
  <c r="L40" i="24"/>
  <c r="N40" i="24" s="1"/>
  <c r="O40" i="24"/>
  <c r="K41" i="24"/>
  <c r="L41" i="24"/>
  <c r="N41" i="24" s="1"/>
  <c r="O41" i="24"/>
  <c r="K42" i="24"/>
  <c r="L42" i="24"/>
  <c r="N42" i="24" s="1"/>
  <c r="O42" i="24"/>
  <c r="K43" i="24"/>
  <c r="L43" i="24"/>
  <c r="N43" i="24" s="1"/>
  <c r="O43" i="24"/>
  <c r="K44" i="24"/>
  <c r="L44" i="24"/>
  <c r="N44" i="24" s="1"/>
  <c r="O44" i="24"/>
  <c r="AF45" i="24"/>
  <c r="AD49" i="24"/>
  <c r="AF49" i="24"/>
  <c r="AH49" i="24"/>
  <c r="AD50" i="24"/>
  <c r="AF50" i="24"/>
  <c r="AH50" i="24"/>
  <c r="AD51" i="24"/>
  <c r="AF51" i="24"/>
  <c r="AH51" i="24"/>
  <c r="AD52" i="24"/>
  <c r="AF52" i="24"/>
  <c r="AH52" i="24"/>
  <c r="K53" i="24"/>
  <c r="L53" i="24"/>
  <c r="N53" i="24" s="1"/>
  <c r="O53" i="24"/>
  <c r="K54" i="24"/>
  <c r="L54" i="24"/>
  <c r="N54" i="24" s="1"/>
  <c r="O54" i="24"/>
  <c r="K55" i="24"/>
  <c r="L55" i="24"/>
  <c r="N55" i="24" s="1"/>
  <c r="O55" i="24"/>
  <c r="K56" i="24"/>
  <c r="L56" i="24"/>
  <c r="N56" i="24" s="1"/>
  <c r="O56" i="24"/>
  <c r="K57" i="24"/>
  <c r="L57" i="24"/>
  <c r="N57" i="24" s="1"/>
  <c r="O57" i="24"/>
  <c r="K58" i="24"/>
  <c r="L58" i="24"/>
  <c r="N58" i="24" s="1"/>
  <c r="O58" i="24"/>
  <c r="K59" i="24"/>
  <c r="L59" i="24"/>
  <c r="N59" i="24" s="1"/>
  <c r="O59" i="24"/>
  <c r="K60" i="24"/>
  <c r="L60" i="24"/>
  <c r="N60" i="24" s="1"/>
  <c r="O60" i="24"/>
  <c r="AF60" i="24"/>
  <c r="AF61" i="24" s="1"/>
  <c r="AH60" i="24"/>
  <c r="AD61" i="24"/>
  <c r="AH61" i="24"/>
  <c r="AD62" i="24"/>
  <c r="AH62" i="24"/>
  <c r="AD63" i="24"/>
  <c r="AF63" i="24"/>
  <c r="AH63" i="24"/>
  <c r="AD64" i="24"/>
  <c r="AF64" i="24"/>
  <c r="AH64" i="24"/>
  <c r="AF65" i="24"/>
  <c r="AH65" i="24"/>
  <c r="AD66" i="24"/>
  <c r="AH66" i="24"/>
  <c r="AD67" i="24"/>
  <c r="AH67" i="24"/>
  <c r="AD68" i="24"/>
  <c r="AF68" i="24"/>
  <c r="AH68" i="24"/>
  <c r="K69" i="24"/>
  <c r="L69" i="24"/>
  <c r="N69" i="24" s="1"/>
  <c r="O69" i="24"/>
  <c r="K70" i="24"/>
  <c r="L70" i="24"/>
  <c r="N70" i="24" s="1"/>
  <c r="O70" i="24"/>
  <c r="K71" i="24"/>
  <c r="L71" i="24"/>
  <c r="N71" i="24" s="1"/>
  <c r="O71" i="24"/>
  <c r="AD72" i="24"/>
  <c r="AF72" i="24"/>
  <c r="AH72" i="24"/>
  <c r="AD73" i="24"/>
  <c r="AF73" i="24"/>
  <c r="AH73" i="24"/>
  <c r="AD74" i="24"/>
  <c r="AF74" i="24"/>
  <c r="AH74" i="24"/>
  <c r="K75" i="24"/>
  <c r="L75" i="24"/>
  <c r="N75" i="24" s="1"/>
  <c r="O75" i="24"/>
  <c r="K76" i="24"/>
  <c r="L76" i="24"/>
  <c r="N76" i="24" s="1"/>
  <c r="O76" i="24"/>
  <c r="K77" i="24"/>
  <c r="L77" i="24"/>
  <c r="N77" i="24" s="1"/>
  <c r="O77" i="24"/>
  <c r="AF78" i="24"/>
  <c r="AH78" i="24"/>
  <c r="AD79" i="24"/>
  <c r="AH79" i="24"/>
  <c r="AD80" i="24"/>
  <c r="AH80" i="24"/>
  <c r="K81" i="24"/>
  <c r="L81" i="24"/>
  <c r="N81" i="24" s="1"/>
  <c r="O81" i="24"/>
  <c r="AF81" i="24"/>
  <c r="AH81" i="24"/>
  <c r="AD82" i="24"/>
  <c r="AH82" i="24"/>
  <c r="AD83" i="24"/>
  <c r="AH83" i="24"/>
  <c r="AD84" i="24"/>
  <c r="AF84" i="24"/>
  <c r="AH84" i="24"/>
  <c r="AD85" i="24"/>
  <c r="AF85" i="24"/>
  <c r="AH85" i="24"/>
  <c r="AD86" i="24"/>
  <c r="AF86" i="24"/>
  <c r="AH86" i="24"/>
  <c r="AD87" i="24"/>
  <c r="AF87" i="24"/>
  <c r="AH87" i="24"/>
  <c r="L88" i="24"/>
  <c r="N88" i="24" s="1"/>
  <c r="O88" i="24"/>
  <c r="AD89" i="24"/>
  <c r="AF89" i="24"/>
  <c r="AH89" i="24"/>
  <c r="AD90" i="24"/>
  <c r="AF90" i="24"/>
  <c r="AH90" i="24"/>
  <c r="AD91" i="24"/>
  <c r="AF91" i="24"/>
  <c r="AH91" i="24"/>
  <c r="AD92" i="24"/>
  <c r="AF92" i="24"/>
  <c r="AH92" i="24"/>
  <c r="AD93" i="24"/>
  <c r="AF93" i="24"/>
  <c r="AH93" i="24"/>
  <c r="AD94" i="24"/>
  <c r="AF94" i="24"/>
  <c r="AH94" i="24"/>
  <c r="AD95" i="24"/>
  <c r="AF95" i="24"/>
  <c r="AH95" i="24"/>
  <c r="AD96" i="24"/>
  <c r="AF96" i="24"/>
  <c r="AH96" i="24"/>
  <c r="K97" i="24"/>
  <c r="L97" i="24"/>
  <c r="N97" i="24" s="1"/>
  <c r="O97" i="24"/>
  <c r="AD98" i="24"/>
  <c r="AF98" i="24"/>
  <c r="AH98" i="24"/>
  <c r="AD99" i="24"/>
  <c r="AF99" i="24"/>
  <c r="AH99" i="24"/>
  <c r="AD100" i="24"/>
  <c r="AF100" i="24"/>
  <c r="AH100" i="24"/>
  <c r="AD101" i="24"/>
  <c r="AF101" i="24"/>
  <c r="AH101" i="24"/>
  <c r="K102" i="24"/>
  <c r="L102" i="24"/>
  <c r="N102" i="24" s="1"/>
  <c r="O102" i="24"/>
  <c r="AD103" i="24"/>
  <c r="AF103" i="24"/>
  <c r="AH103" i="24"/>
  <c r="AD104" i="24"/>
  <c r="AF104" i="24"/>
  <c r="AH104" i="24"/>
  <c r="AD105" i="24"/>
  <c r="AF105" i="24"/>
  <c r="AH105" i="24"/>
  <c r="AD106" i="24"/>
  <c r="AF106" i="24"/>
  <c r="AH106" i="24"/>
  <c r="AF107" i="24"/>
  <c r="AJ107" i="24"/>
  <c r="AH107" i="24" s="1"/>
  <c r="AD108" i="24"/>
  <c r="AH108" i="24"/>
  <c r="AD109" i="24"/>
  <c r="AH109" i="24"/>
  <c r="AD110" i="24"/>
  <c r="AF110" i="24"/>
  <c r="AH110" i="24"/>
  <c r="AD111" i="24"/>
  <c r="AF111" i="24"/>
  <c r="AH111" i="24"/>
  <c r="AD112" i="24"/>
  <c r="AF112" i="24"/>
  <c r="AH112" i="24"/>
  <c r="AD113" i="24"/>
  <c r="AF113" i="24"/>
  <c r="AH113" i="24"/>
  <c r="AD114" i="24"/>
  <c r="AF114" i="24"/>
  <c r="AH114" i="24"/>
  <c r="K115" i="24"/>
  <c r="L115" i="24" s="1"/>
  <c r="N115" i="24" s="1"/>
  <c r="O115" i="24"/>
  <c r="AD116" i="24"/>
  <c r="AF116" i="24"/>
  <c r="AH116" i="24"/>
  <c r="K117" i="24"/>
  <c r="L117" i="24" s="1"/>
  <c r="N117" i="24" s="1"/>
  <c r="O117" i="24"/>
  <c r="AF117" i="24"/>
  <c r="AF118" i="24" s="1"/>
  <c r="AJ117" i="24"/>
  <c r="AH117" i="24" s="1"/>
  <c r="AD118" i="24"/>
  <c r="AH118" i="24"/>
  <c r="AD119" i="24"/>
  <c r="AH119" i="24"/>
  <c r="AD120" i="24"/>
  <c r="AF120" i="24"/>
  <c r="AH120" i="24"/>
  <c r="K121" i="24"/>
  <c r="L121" i="24"/>
  <c r="N121" i="24" s="1"/>
  <c r="O121" i="24"/>
  <c r="K122" i="24"/>
  <c r="L122" i="24"/>
  <c r="N122" i="24" s="1"/>
  <c r="O122" i="24"/>
  <c r="AF123" i="24"/>
  <c r="AF124" i="24" s="1"/>
  <c r="AJ123" i="24"/>
  <c r="AH123" i="24" s="1"/>
  <c r="AD124" i="24"/>
  <c r="AH124" i="24"/>
  <c r="AD125" i="24"/>
  <c r="AH125" i="24"/>
  <c r="AD126" i="24"/>
  <c r="AF126" i="24"/>
  <c r="AH126" i="24"/>
  <c r="AD127" i="24"/>
  <c r="AF127" i="24"/>
  <c r="AH127" i="24"/>
  <c r="AF128" i="24"/>
  <c r="AF129" i="24" s="1"/>
  <c r="AJ128" i="24"/>
  <c r="AH128" i="24" s="1"/>
  <c r="AD129" i="24"/>
  <c r="AH129" i="24"/>
  <c r="AD130" i="24"/>
  <c r="AD128" i="24" s="1"/>
  <c r="AH130" i="24"/>
  <c r="AD131" i="24"/>
  <c r="AF131" i="24"/>
  <c r="AH131" i="24"/>
  <c r="AD132" i="24"/>
  <c r="AF132" i="24"/>
  <c r="AH132" i="24"/>
  <c r="AD133" i="24"/>
  <c r="AF133" i="24"/>
  <c r="AH133" i="24"/>
  <c r="AD134" i="24"/>
  <c r="AF134" i="24"/>
  <c r="AH134" i="24"/>
  <c r="AF135" i="24"/>
  <c r="AJ135" i="24"/>
  <c r="AH135" i="24" s="1"/>
  <c r="AD136" i="24"/>
  <c r="AH136" i="24"/>
  <c r="AD137" i="24"/>
  <c r="AH137" i="24"/>
  <c r="AD138" i="24"/>
  <c r="AF138" i="24"/>
  <c r="AH138" i="24"/>
  <c r="AD139" i="24"/>
  <c r="AF139" i="24"/>
  <c r="AH139" i="24"/>
  <c r="AD140" i="24"/>
  <c r="AF140" i="24"/>
  <c r="AH140" i="24"/>
  <c r="AD141" i="24"/>
  <c r="AF141" i="24"/>
  <c r="AH141" i="24"/>
  <c r="AD142" i="24"/>
  <c r="AF142" i="24"/>
  <c r="AH142" i="24"/>
  <c r="K143" i="24"/>
  <c r="L143" i="24"/>
  <c r="N143" i="24" s="1"/>
  <c r="O143" i="24"/>
  <c r="K144" i="24"/>
  <c r="L144" i="24"/>
  <c r="N144" i="24" s="1"/>
  <c r="O144" i="24"/>
  <c r="AD144" i="24"/>
  <c r="AF144" i="24"/>
  <c r="AH144" i="24"/>
  <c r="AD145" i="24"/>
  <c r="AF145" i="24"/>
  <c r="AH145" i="24"/>
  <c r="AD146" i="24"/>
  <c r="AF146" i="24"/>
  <c r="AH146" i="24"/>
  <c r="K147" i="24"/>
  <c r="L147" i="24"/>
  <c r="N147" i="24" s="1"/>
  <c r="O147" i="24"/>
  <c r="K148" i="24"/>
  <c r="L148" i="24"/>
  <c r="N148" i="24" s="1"/>
  <c r="O148" i="24"/>
  <c r="AD148" i="24"/>
  <c r="AF148" i="24"/>
  <c r="AH148" i="24"/>
  <c r="AD149" i="24"/>
  <c r="AF149" i="24"/>
  <c r="AH149" i="24"/>
  <c r="AD150" i="24"/>
  <c r="AF150" i="24"/>
  <c r="AH150" i="24"/>
  <c r="K151" i="24"/>
  <c r="L151" i="24"/>
  <c r="N151" i="24" s="1"/>
  <c r="O151" i="24"/>
  <c r="K152" i="24"/>
  <c r="L152" i="24"/>
  <c r="N152" i="24" s="1"/>
  <c r="O152" i="24"/>
  <c r="K153" i="24"/>
  <c r="L153" i="24"/>
  <c r="N153" i="24" s="1"/>
  <c r="O153" i="24"/>
  <c r="K154" i="24"/>
  <c r="L154" i="24"/>
  <c r="N154" i="24" s="1"/>
  <c r="O154" i="24"/>
  <c r="AF155" i="24"/>
  <c r="AF156" i="24" s="1"/>
  <c r="AJ155" i="24"/>
  <c r="AH155" i="24" s="1"/>
  <c r="AD156" i="24"/>
  <c r="AH156" i="24"/>
  <c r="AD157" i="24"/>
  <c r="AH157" i="24"/>
  <c r="AD158" i="24"/>
  <c r="AF158" i="24"/>
  <c r="AH158" i="24"/>
  <c r="AD159" i="24"/>
  <c r="AF159" i="24"/>
  <c r="AH159" i="24"/>
  <c r="AF160" i="24"/>
  <c r="AF161" i="24" s="1"/>
  <c r="AJ160" i="24"/>
  <c r="AH160" i="24" s="1"/>
  <c r="AD161" i="24"/>
  <c r="AH161" i="24"/>
  <c r="AD162" i="24"/>
  <c r="AH162" i="24"/>
  <c r="AD163" i="24"/>
  <c r="AF163" i="24"/>
  <c r="AH163" i="24"/>
  <c r="K164" i="24"/>
  <c r="L164" i="24"/>
  <c r="N164" i="24" s="1"/>
  <c r="O164" i="24"/>
  <c r="AD165" i="24"/>
  <c r="AF165" i="24"/>
  <c r="AH165" i="24"/>
  <c r="K166" i="24"/>
  <c r="N166" i="24"/>
  <c r="O166" i="24"/>
  <c r="K167" i="24"/>
  <c r="L167" i="24"/>
  <c r="N167" i="24" s="1"/>
  <c r="O167" i="24"/>
  <c r="K168" i="24"/>
  <c r="L168" i="24"/>
  <c r="N168" i="24" s="1"/>
  <c r="O168" i="24"/>
  <c r="K169" i="24"/>
  <c r="L169" i="24"/>
  <c r="N169" i="24" s="1"/>
  <c r="O169" i="24"/>
  <c r="K170" i="24"/>
  <c r="L170" i="24"/>
  <c r="N170" i="24" s="1"/>
  <c r="O170" i="24"/>
  <c r="AD170" i="24"/>
  <c r="AF170" i="24"/>
  <c r="AH170" i="24"/>
  <c r="K171" i="24"/>
  <c r="L171" i="24"/>
  <c r="N171" i="24" s="1"/>
  <c r="O171" i="24"/>
  <c r="AD171" i="24"/>
  <c r="AF171" i="24"/>
  <c r="AH171" i="24"/>
  <c r="K172" i="24"/>
  <c r="L172" i="24"/>
  <c r="N172" i="24" s="1"/>
  <c r="O172" i="24"/>
  <c r="AF172" i="24"/>
  <c r="AF173" i="24" s="1"/>
  <c r="AJ172" i="24"/>
  <c r="AH172" i="24" s="1"/>
  <c r="AD173" i="24"/>
  <c r="AH173" i="24"/>
  <c r="AD174" i="24"/>
  <c r="AD172" i="24" s="1"/>
  <c r="AH174" i="24"/>
  <c r="AD175" i="24"/>
  <c r="AF175" i="24"/>
  <c r="AH175" i="24"/>
  <c r="K176" i="24"/>
  <c r="L176" i="24"/>
  <c r="N176" i="24" s="1"/>
  <c r="O176" i="24"/>
  <c r="AF176" i="24"/>
  <c r="AF177" i="24" s="1"/>
  <c r="AJ176" i="24"/>
  <c r="AH176" i="24" s="1"/>
  <c r="AD177" i="24"/>
  <c r="AH177" i="24"/>
  <c r="AD178" i="24"/>
  <c r="AD176" i="24" s="1"/>
  <c r="AH178" i="24"/>
  <c r="AD179" i="24"/>
  <c r="AF179" i="24"/>
  <c r="AH179" i="24"/>
  <c r="AD180" i="24"/>
  <c r="AF180" i="24"/>
  <c r="AH180" i="24"/>
  <c r="AD181" i="24"/>
  <c r="AF181" i="24"/>
  <c r="AH181" i="24"/>
  <c r="K182" i="24"/>
  <c r="L182" i="24"/>
  <c r="N182" i="24" s="1"/>
  <c r="O182" i="24"/>
  <c r="K183" i="24"/>
  <c r="L183" i="24"/>
  <c r="N183" i="24" s="1"/>
  <c r="O183" i="24"/>
  <c r="AF183" i="24"/>
  <c r="AF184" i="24" s="1"/>
  <c r="AJ183" i="24"/>
  <c r="AH183" i="24" s="1"/>
  <c r="AD185" i="24"/>
  <c r="AD183" i="24" s="1"/>
  <c r="AG183" i="24" s="1"/>
  <c r="AO183" i="24" s="1"/>
  <c r="AH185" i="24"/>
  <c r="AD186" i="24"/>
  <c r="AF186" i="24"/>
  <c r="AH186" i="24"/>
  <c r="K187" i="24"/>
  <c r="L187" i="24"/>
  <c r="N187" i="24" s="1"/>
  <c r="O187" i="24"/>
  <c r="K188" i="24"/>
  <c r="L188" i="24"/>
  <c r="N188" i="24" s="1"/>
  <c r="O188" i="24"/>
  <c r="K189" i="24"/>
  <c r="L189" i="24"/>
  <c r="N189" i="24" s="1"/>
  <c r="O189" i="24"/>
  <c r="AD189" i="24"/>
  <c r="AF189" i="24"/>
  <c r="AH189" i="24"/>
  <c r="AD190" i="24"/>
  <c r="AF190" i="24"/>
  <c r="AH190" i="24"/>
  <c r="AF191" i="24"/>
  <c r="AF192" i="24" s="1"/>
  <c r="AJ191" i="24"/>
  <c r="AH191" i="24" s="1"/>
  <c r="AD192" i="24"/>
  <c r="AH192" i="24"/>
  <c r="AD193" i="24"/>
  <c r="AH193" i="24"/>
  <c r="K194" i="24"/>
  <c r="L194" i="24"/>
  <c r="N194" i="24" s="1"/>
  <c r="O194" i="24"/>
  <c r="K195" i="24"/>
  <c r="L195" i="24"/>
  <c r="N195" i="24" s="1"/>
  <c r="O195" i="24"/>
  <c r="K196" i="24"/>
  <c r="L196" i="24"/>
  <c r="N196" i="24" s="1"/>
  <c r="O196" i="24"/>
  <c r="AD196" i="24"/>
  <c r="AF196" i="24"/>
  <c r="AH196" i="24"/>
  <c r="AD197" i="24"/>
  <c r="AF197" i="24"/>
  <c r="AH197" i="24"/>
  <c r="K198" i="24"/>
  <c r="L198" i="24"/>
  <c r="N198" i="24" s="1"/>
  <c r="O198" i="24"/>
  <c r="AF199" i="24"/>
  <c r="AF200" i="24" s="1"/>
  <c r="AJ199" i="24"/>
  <c r="AH199" i="24" s="1"/>
  <c r="AD200" i="24"/>
  <c r="AH200" i="24"/>
  <c r="AD201" i="24"/>
  <c r="AH201" i="24"/>
  <c r="K202" i="24"/>
  <c r="L202" i="24"/>
  <c r="N202" i="24" s="1"/>
  <c r="O202" i="24"/>
  <c r="AF202" i="24"/>
  <c r="AF203" i="24" s="1"/>
  <c r="AJ202" i="24"/>
  <c r="AH202" i="24" s="1"/>
  <c r="AD203" i="24"/>
  <c r="AH203" i="24"/>
  <c r="AD204" i="24"/>
  <c r="AH204" i="24"/>
  <c r="AD205" i="24"/>
  <c r="AF205" i="24"/>
  <c r="AH205" i="24"/>
  <c r="K206" i="24"/>
  <c r="L206" i="24"/>
  <c r="N206" i="24" s="1"/>
  <c r="O206" i="24"/>
  <c r="K207" i="24"/>
  <c r="L207" i="24"/>
  <c r="N207" i="24" s="1"/>
  <c r="O207" i="24"/>
  <c r="AD207" i="24"/>
  <c r="AF207" i="24"/>
  <c r="AH207" i="24"/>
  <c r="K208" i="24"/>
  <c r="L208" i="24"/>
  <c r="N208" i="24" s="1"/>
  <c r="O208" i="24"/>
  <c r="AD209" i="24"/>
  <c r="AF209" i="24"/>
  <c r="AH209" i="24"/>
  <c r="K210" i="24"/>
  <c r="O210" i="24"/>
  <c r="K211" i="24"/>
  <c r="L211" i="24"/>
  <c r="N211" i="24" s="1"/>
  <c r="O211" i="24"/>
  <c r="AD211" i="24"/>
  <c r="AF211" i="24"/>
  <c r="AH211" i="24"/>
  <c r="K212" i="24"/>
  <c r="L212" i="24"/>
  <c r="N212" i="24" s="1"/>
  <c r="O212" i="24"/>
  <c r="K213" i="24"/>
  <c r="L213" i="24"/>
  <c r="N213" i="24" s="1"/>
  <c r="O213" i="24"/>
  <c r="L214" i="24"/>
  <c r="N214" i="24" s="1"/>
  <c r="O214" i="24"/>
  <c r="K215" i="24"/>
  <c r="L215" i="24"/>
  <c r="N215" i="24" s="1"/>
  <c r="O215" i="24"/>
  <c r="AD215" i="24"/>
  <c r="AF215" i="24"/>
  <c r="AH215" i="24"/>
  <c r="K216" i="24"/>
  <c r="L216" i="24"/>
  <c r="N216" i="24" s="1"/>
  <c r="O216" i="24"/>
  <c r="K217" i="24"/>
  <c r="L217" i="24"/>
  <c r="N217" i="24" s="1"/>
  <c r="O217" i="24"/>
  <c r="K218" i="24"/>
  <c r="L218" i="24"/>
  <c r="N218" i="24" s="1"/>
  <c r="O218" i="24"/>
  <c r="AD218" i="24"/>
  <c r="AF218" i="24"/>
  <c r="AH218" i="24"/>
  <c r="AD219" i="24"/>
  <c r="AF219" i="24"/>
  <c r="AH219" i="24"/>
  <c r="K220" i="24"/>
  <c r="L220" i="24"/>
  <c r="N220" i="24" s="1"/>
  <c r="O220" i="24"/>
  <c r="AD220" i="24"/>
  <c r="AF220" i="24"/>
  <c r="AH220" i="24"/>
  <c r="AF221" i="24"/>
  <c r="AF222" i="24" s="1"/>
  <c r="AJ221" i="24"/>
  <c r="AH221" i="24" s="1"/>
  <c r="AD222" i="24"/>
  <c r="AH222" i="24"/>
  <c r="AD223" i="24"/>
  <c r="AH223" i="24"/>
  <c r="K224" i="24"/>
  <c r="L224" i="24"/>
  <c r="N224" i="24" s="1"/>
  <c r="O224" i="24"/>
  <c r="K225" i="24"/>
  <c r="L225" i="24"/>
  <c r="N225" i="24" s="1"/>
  <c r="O225" i="24"/>
  <c r="AD225" i="24"/>
  <c r="AF225" i="24"/>
  <c r="AH225" i="24"/>
  <c r="K226" i="24"/>
  <c r="L226" i="24"/>
  <c r="N226" i="24" s="1"/>
  <c r="O226" i="24"/>
  <c r="AD226" i="24"/>
  <c r="AF226" i="24"/>
  <c r="AH226" i="24"/>
  <c r="K227" i="24"/>
  <c r="L227" i="24"/>
  <c r="N227" i="24" s="1"/>
  <c r="O227" i="24"/>
  <c r="AD227" i="24"/>
  <c r="AF227" i="24"/>
  <c r="AH227" i="24"/>
  <c r="K228" i="24"/>
  <c r="L228" i="24"/>
  <c r="N228" i="24" s="1"/>
  <c r="O228" i="24"/>
  <c r="K229" i="24"/>
  <c r="L229" i="24"/>
  <c r="N229" i="24" s="1"/>
  <c r="O229" i="24"/>
  <c r="AD230" i="24"/>
  <c r="AF230" i="24"/>
  <c r="AH230" i="24"/>
  <c r="K231" i="24"/>
  <c r="L231" i="24"/>
  <c r="N231" i="24" s="1"/>
  <c r="O231" i="24"/>
  <c r="K232" i="24"/>
  <c r="L232" i="24"/>
  <c r="N232" i="24" s="1"/>
  <c r="O232" i="24"/>
  <c r="K233" i="24"/>
  <c r="L233" i="24"/>
  <c r="N233" i="24" s="1"/>
  <c r="O233" i="24"/>
  <c r="AD233" i="24"/>
  <c r="AF233" i="24"/>
  <c r="AH233" i="24"/>
  <c r="K234" i="24"/>
  <c r="N234" i="24"/>
  <c r="O234" i="24"/>
  <c r="K235" i="24"/>
  <c r="N235" i="24"/>
  <c r="O235" i="24"/>
  <c r="K236" i="24"/>
  <c r="L236" i="24"/>
  <c r="N236" i="24" s="1"/>
  <c r="O236" i="24"/>
  <c r="AF236" i="24"/>
  <c r="AF237" i="24" s="1"/>
  <c r="AJ236" i="24"/>
  <c r="AH236" i="24" s="1"/>
  <c r="AD237" i="24"/>
  <c r="AH237" i="24"/>
  <c r="AD238" i="24"/>
  <c r="AH238" i="24"/>
  <c r="K239" i="24"/>
  <c r="L239" i="24"/>
  <c r="N239" i="24" s="1"/>
  <c r="O239" i="24"/>
  <c r="K240" i="24"/>
  <c r="L240" i="24"/>
  <c r="N240" i="24" s="1"/>
  <c r="O240" i="24"/>
  <c r="K241" i="24"/>
  <c r="L241" i="24"/>
  <c r="N241" i="24" s="1"/>
  <c r="O241" i="24"/>
  <c r="AD241" i="24"/>
  <c r="AF241" i="24"/>
  <c r="AH241" i="24"/>
  <c r="K242" i="24"/>
  <c r="L242" i="24"/>
  <c r="N242" i="24" s="1"/>
  <c r="O242" i="24"/>
  <c r="AD243" i="24"/>
  <c r="AF243" i="24"/>
  <c r="AH243" i="24"/>
  <c r="AD244" i="24"/>
  <c r="AF244" i="24"/>
  <c r="AH244" i="24"/>
  <c r="K245" i="24"/>
  <c r="L245" i="24"/>
  <c r="N245" i="24" s="1"/>
  <c r="O245" i="24"/>
  <c r="K246" i="24"/>
  <c r="L246" i="24"/>
  <c r="N246" i="24" s="1"/>
  <c r="O246" i="24"/>
  <c r="K247" i="24"/>
  <c r="L247" i="24"/>
  <c r="N247" i="24" s="1"/>
  <c r="O247" i="24"/>
  <c r="K248" i="24"/>
  <c r="L248" i="24"/>
  <c r="N248" i="24" s="1"/>
  <c r="O248" i="24"/>
  <c r="AD248" i="24"/>
  <c r="AF248" i="24"/>
  <c r="AH248" i="24"/>
  <c r="K249" i="24"/>
  <c r="L249" i="24"/>
  <c r="N249" i="24" s="1"/>
  <c r="O249" i="24"/>
  <c r="K250" i="24"/>
  <c r="L250" i="24"/>
  <c r="N250" i="24" s="1"/>
  <c r="O250" i="24"/>
  <c r="K251" i="24"/>
  <c r="L251" i="24"/>
  <c r="N251" i="24" s="1"/>
  <c r="O251" i="24"/>
  <c r="K252" i="24"/>
  <c r="L252" i="24"/>
  <c r="N252" i="24" s="1"/>
  <c r="O252" i="24"/>
  <c r="K253" i="24"/>
  <c r="L253" i="24"/>
  <c r="N253" i="24" s="1"/>
  <c r="O253" i="24"/>
  <c r="K254" i="24"/>
  <c r="L254" i="24"/>
  <c r="N254" i="24" s="1"/>
  <c r="O254" i="24"/>
  <c r="AD255" i="24"/>
  <c r="AF255" i="24"/>
  <c r="AH255" i="24"/>
  <c r="AD256" i="24"/>
  <c r="AF256" i="24"/>
  <c r="AH256" i="24"/>
  <c r="AD257" i="24"/>
  <c r="AF257" i="24"/>
  <c r="AH257" i="24"/>
  <c r="AD258" i="24"/>
  <c r="AF258" i="24"/>
  <c r="AH258" i="24"/>
  <c r="AD259" i="24"/>
  <c r="AF259" i="24"/>
  <c r="AH259" i="24"/>
  <c r="K260" i="24"/>
  <c r="L260" i="24"/>
  <c r="N260" i="24" s="1"/>
  <c r="O260" i="24"/>
  <c r="K261" i="24"/>
  <c r="L261" i="24"/>
  <c r="N261" i="24" s="1"/>
  <c r="O261" i="24"/>
  <c r="K262" i="24"/>
  <c r="L262" i="24"/>
  <c r="N262" i="24" s="1"/>
  <c r="O262" i="24"/>
  <c r="K263" i="24"/>
  <c r="L263" i="24"/>
  <c r="N263" i="24" s="1"/>
  <c r="O263" i="24"/>
  <c r="AD263" i="24"/>
  <c r="AF263" i="24"/>
  <c r="AH263" i="24"/>
  <c r="AD264" i="24"/>
  <c r="AF264" i="24"/>
  <c r="AH264" i="24"/>
  <c r="K265" i="24"/>
  <c r="L265" i="24"/>
  <c r="N265" i="24" s="1"/>
  <c r="O265" i="24"/>
  <c r="K266" i="24"/>
  <c r="L266" i="24"/>
  <c r="N266" i="24" s="1"/>
  <c r="O266" i="24"/>
  <c r="AD266" i="24"/>
  <c r="AF266" i="24"/>
  <c r="AH266" i="24"/>
  <c r="AD268" i="24"/>
  <c r="AF268" i="24"/>
  <c r="AH268" i="24"/>
  <c r="AD269" i="24"/>
  <c r="AF269" i="24"/>
  <c r="AH269" i="24"/>
  <c r="AD270" i="24"/>
  <c r="AF270" i="24"/>
  <c r="AH270" i="24"/>
  <c r="AF271" i="24"/>
  <c r="AG271" i="24" s="1"/>
  <c r="AO271" i="24" s="1"/>
  <c r="AD272" i="24"/>
  <c r="AF272" i="24"/>
  <c r="AH272" i="24"/>
  <c r="K273" i="24"/>
  <c r="L273" i="24"/>
  <c r="N273" i="24" s="1"/>
  <c r="O273" i="24"/>
  <c r="AD274" i="24"/>
  <c r="AF274" i="24"/>
  <c r="AH274" i="24"/>
  <c r="AD275" i="24"/>
  <c r="AF275" i="24"/>
  <c r="AH275" i="24"/>
  <c r="AD276" i="24"/>
  <c r="AF276" i="24"/>
  <c r="AH276" i="24"/>
  <c r="K277" i="24"/>
  <c r="L277" i="24"/>
  <c r="N277" i="24" s="1"/>
  <c r="O277" i="24"/>
  <c r="K278" i="24"/>
  <c r="L278" i="24"/>
  <c r="N278" i="24" s="1"/>
  <c r="O278" i="24"/>
  <c r="AD279" i="24"/>
  <c r="AF279" i="24"/>
  <c r="AH279" i="24"/>
  <c r="K280" i="24"/>
  <c r="O280" i="24"/>
  <c r="P280" i="24" s="1"/>
  <c r="AD280" i="24"/>
  <c r="AF280" i="24"/>
  <c r="AH280" i="24"/>
  <c r="AD281" i="24"/>
  <c r="AF281" i="24"/>
  <c r="AH281" i="24"/>
  <c r="K288" i="24"/>
  <c r="L288" i="24"/>
  <c r="N288" i="24" s="1"/>
  <c r="O288" i="24"/>
  <c r="AF46" i="24" l="1"/>
  <c r="AG46" i="24" s="1"/>
  <c r="AF47" i="24"/>
  <c r="AG47" i="24" s="1"/>
  <c r="AF32" i="24"/>
  <c r="AG32" i="24" s="1"/>
  <c r="AO32" i="24" s="1"/>
  <c r="AP32" i="24" s="1"/>
  <c r="AQ32" i="24" s="1"/>
  <c r="AF33" i="24"/>
  <c r="AG33" i="24" s="1"/>
  <c r="AO33" i="24" s="1"/>
  <c r="AP33" i="24" s="1"/>
  <c r="AQ33" i="24" s="1"/>
  <c r="AQ25" i="28"/>
  <c r="AT80" i="28"/>
  <c r="AQ66" i="28"/>
  <c r="AT180" i="28"/>
  <c r="AQ171" i="28"/>
  <c r="AT76" i="28"/>
  <c r="AQ76" i="28"/>
  <c r="AQ82" i="28"/>
  <c r="AT82" i="28"/>
  <c r="AT81" i="28"/>
  <c r="AG134" i="24"/>
  <c r="AO134" i="24" s="1"/>
  <c r="AG132" i="24"/>
  <c r="AO132" i="24" s="1"/>
  <c r="P117" i="24"/>
  <c r="P17" i="24"/>
  <c r="AQ17" i="24" s="1"/>
  <c r="AT134" i="28"/>
  <c r="AT14" i="28"/>
  <c r="AQ130" i="28"/>
  <c r="AT130" i="28"/>
  <c r="AT23" i="28"/>
  <c r="AO37" i="28"/>
  <c r="AP37" i="28" s="1"/>
  <c r="AR37" i="28" s="1"/>
  <c r="AO179" i="28"/>
  <c r="AP179" i="28" s="1"/>
  <c r="AR179" i="28" s="1"/>
  <c r="AT96" i="28"/>
  <c r="AG124" i="24"/>
  <c r="AF125" i="24"/>
  <c r="AG125" i="24" s="1"/>
  <c r="AG118" i="24"/>
  <c r="AF119" i="24"/>
  <c r="AG119" i="24" s="1"/>
  <c r="AO45" i="25"/>
  <c r="AP45" i="25" s="1"/>
  <c r="AQ45" i="25" s="1"/>
  <c r="AO80" i="25"/>
  <c r="AP80" i="25" s="1"/>
  <c r="AQ80" i="25" s="1"/>
  <c r="AG84" i="25"/>
  <c r="AG158" i="25"/>
  <c r="AF160" i="25"/>
  <c r="AG160" i="25" s="1"/>
  <c r="AG159" i="25"/>
  <c r="AF161" i="25"/>
  <c r="AG161" i="25" s="1"/>
  <c r="AO161" i="25" s="1"/>
  <c r="AP161" i="25" s="1"/>
  <c r="AQ161" i="25" s="1"/>
  <c r="AO181" i="25"/>
  <c r="AP181" i="25"/>
  <c r="AQ181" i="25" s="1"/>
  <c r="AR182" i="25"/>
  <c r="AT182" i="25"/>
  <c r="AO129" i="28"/>
  <c r="AP129" i="28" s="1"/>
  <c r="AR129" i="28" s="1"/>
  <c r="AQ59" i="28"/>
  <c r="AT59" i="28"/>
  <c r="AO122" i="28"/>
  <c r="AP122" i="28" s="1"/>
  <c r="AR122" i="28" s="1"/>
  <c r="AQ60" i="28"/>
  <c r="AT60" i="28"/>
  <c r="AO71" i="25"/>
  <c r="AP71" i="25" s="1"/>
  <c r="AQ71" i="25" s="1"/>
  <c r="AO72" i="25"/>
  <c r="AP72" i="25" s="1"/>
  <c r="AQ72" i="25" s="1"/>
  <c r="AO76" i="25"/>
  <c r="AP76" i="25" s="1"/>
  <c r="AQ76" i="25" s="1"/>
  <c r="AF79" i="25"/>
  <c r="AG79" i="25" s="1"/>
  <c r="AG77" i="25"/>
  <c r="AO83" i="25"/>
  <c r="AP83" i="25" s="1"/>
  <c r="AQ83" i="25" s="1"/>
  <c r="AO93" i="25"/>
  <c r="AP93" i="25" s="1"/>
  <c r="AQ93" i="25" s="1"/>
  <c r="AO94" i="25"/>
  <c r="AP94" i="25" s="1"/>
  <c r="AQ94" i="25" s="1"/>
  <c r="AO98" i="25"/>
  <c r="AP98" i="25" s="1"/>
  <c r="AQ98" i="25" s="1"/>
  <c r="AR99" i="25"/>
  <c r="AT99" i="25"/>
  <c r="AO156" i="25"/>
  <c r="AP156" i="25" s="1"/>
  <c r="AQ156" i="25" s="1"/>
  <c r="AR157" i="25"/>
  <c r="AT157" i="25"/>
  <c r="AF167" i="25"/>
  <c r="AG167" i="25" s="1"/>
  <c r="AG165" i="25"/>
  <c r="AF168" i="25"/>
  <c r="AG168" i="25" s="1"/>
  <c r="AO168" i="25" s="1"/>
  <c r="AP168" i="25" s="1"/>
  <c r="AQ168" i="25" s="1"/>
  <c r="AG166" i="25"/>
  <c r="AO121" i="28"/>
  <c r="AP121" i="28" s="1"/>
  <c r="AR121" i="28" s="1"/>
  <c r="AQ46" i="25"/>
  <c r="AR123" i="25"/>
  <c r="AS123" i="25" s="1"/>
  <c r="AU123" i="25" s="1"/>
  <c r="AX123" i="25" s="1"/>
  <c r="AY123" i="25" s="1"/>
  <c r="AO44" i="25"/>
  <c r="AP44" i="25" s="1"/>
  <c r="AQ44" i="25" s="1"/>
  <c r="P277" i="24"/>
  <c r="AQ277" i="24" s="1"/>
  <c r="P260" i="24"/>
  <c r="AQ260" i="24" s="1"/>
  <c r="AT260" i="24" s="1"/>
  <c r="AG203" i="24"/>
  <c r="AF204" i="24"/>
  <c r="AG204" i="24" s="1"/>
  <c r="AG177" i="24"/>
  <c r="AF178" i="24"/>
  <c r="AG178" i="24" s="1"/>
  <c r="AG173" i="24"/>
  <c r="AF174" i="24"/>
  <c r="AG174" i="24" s="1"/>
  <c r="AG161" i="24"/>
  <c r="AF162" i="24"/>
  <c r="AG162" i="24" s="1"/>
  <c r="AG156" i="24"/>
  <c r="AF157" i="24"/>
  <c r="AG157" i="24" s="1"/>
  <c r="P144" i="24"/>
  <c r="AG133" i="24"/>
  <c r="AO133" i="24" s="1"/>
  <c r="AG131" i="24"/>
  <c r="AO131" i="24" s="1"/>
  <c r="AF108" i="24"/>
  <c r="AF82" i="24"/>
  <c r="P76" i="24"/>
  <c r="AQ76" i="24" s="1"/>
  <c r="AT76" i="24" s="1"/>
  <c r="AG237" i="24"/>
  <c r="AF238" i="24"/>
  <c r="AG238" i="24" s="1"/>
  <c r="AG222" i="24"/>
  <c r="AF223" i="24"/>
  <c r="AG223" i="24" s="1"/>
  <c r="AG200" i="24"/>
  <c r="AF201" i="24"/>
  <c r="AG201" i="24" s="1"/>
  <c r="AG192" i="24"/>
  <c r="AF193" i="24"/>
  <c r="AG193" i="24" s="1"/>
  <c r="AF185" i="24"/>
  <c r="AG185" i="24" s="1"/>
  <c r="AG184" i="24"/>
  <c r="AF136" i="24"/>
  <c r="AF130" i="24"/>
  <c r="AG130" i="24" s="1"/>
  <c r="AG129" i="24"/>
  <c r="AG78" i="24"/>
  <c r="AO78" i="24" s="1"/>
  <c r="AF79" i="24"/>
  <c r="AF66" i="24"/>
  <c r="AG66" i="24" s="1"/>
  <c r="AO66" i="24" s="1"/>
  <c r="AP66" i="24" s="1"/>
  <c r="AQ66" i="24" s="1"/>
  <c r="AF67" i="24"/>
  <c r="AG67" i="24" s="1"/>
  <c r="AG61" i="24"/>
  <c r="AF62" i="24"/>
  <c r="AG62" i="24" s="1"/>
  <c r="AG35" i="24"/>
  <c r="AF36" i="24"/>
  <c r="AG36" i="24" s="1"/>
  <c r="AG28" i="24"/>
  <c r="AF29" i="24"/>
  <c r="AG29" i="24" s="1"/>
  <c r="AO29" i="24" s="1"/>
  <c r="AP29" i="24" s="1"/>
  <c r="AQ29" i="24" s="1"/>
  <c r="AT139" i="28"/>
  <c r="AT167" i="28"/>
  <c r="AQ11" i="28"/>
  <c r="AT154" i="28"/>
  <c r="AQ158" i="28"/>
  <c r="AG279" i="24"/>
  <c r="AG275" i="24"/>
  <c r="AO275" i="24" s="1"/>
  <c r="AG266" i="24"/>
  <c r="AO266" i="24" s="1"/>
  <c r="AG264" i="24"/>
  <c r="P263" i="24"/>
  <c r="AG259" i="24"/>
  <c r="AO259" i="24" s="1"/>
  <c r="AG257" i="24"/>
  <c r="AO257" i="24" s="1"/>
  <c r="P254" i="24"/>
  <c r="P241" i="24"/>
  <c r="P239" i="24"/>
  <c r="AG230" i="24"/>
  <c r="AG226" i="24"/>
  <c r="AO226" i="24" s="1"/>
  <c r="P213" i="24"/>
  <c r="AG209" i="24"/>
  <c r="P188" i="24"/>
  <c r="AG186" i="24"/>
  <c r="AO186" i="24" s="1"/>
  <c r="AG181" i="24"/>
  <c r="AG165" i="24"/>
  <c r="AO165" i="24" s="1"/>
  <c r="AP165" i="24" s="1"/>
  <c r="AQ165" i="24" s="1"/>
  <c r="AG159" i="24"/>
  <c r="AO159" i="24" s="1"/>
  <c r="AP159" i="24" s="1"/>
  <c r="AQ159" i="24" s="1"/>
  <c r="P154" i="24"/>
  <c r="AG126" i="24"/>
  <c r="AO126" i="24" s="1"/>
  <c r="AG116" i="24"/>
  <c r="AO116" i="24" s="1"/>
  <c r="AG114" i="24"/>
  <c r="AO114" i="24" s="1"/>
  <c r="AG112" i="24"/>
  <c r="AO112" i="24" s="1"/>
  <c r="AG110" i="24"/>
  <c r="AO110" i="24" s="1"/>
  <c r="AG86" i="24"/>
  <c r="AG84" i="24"/>
  <c r="AO84" i="24" s="1"/>
  <c r="AD81" i="24"/>
  <c r="AG81" i="24" s="1"/>
  <c r="P77" i="24"/>
  <c r="P75" i="24"/>
  <c r="AQ75" i="24" s="1"/>
  <c r="AR75" i="24" s="1"/>
  <c r="AG74" i="24"/>
  <c r="AO74" i="24" s="1"/>
  <c r="AG72" i="24"/>
  <c r="AO72" i="24" s="1"/>
  <c r="AG26" i="24"/>
  <c r="AO26" i="24" s="1"/>
  <c r="P24" i="24"/>
  <c r="AQ24" i="24" s="1"/>
  <c r="AT24" i="24" s="1"/>
  <c r="AT22" i="28"/>
  <c r="AT109" i="28"/>
  <c r="P12" i="25"/>
  <c r="P13" i="25"/>
  <c r="AG31" i="25"/>
  <c r="AG125" i="25"/>
  <c r="AO125" i="25" s="1"/>
  <c r="AG135" i="25"/>
  <c r="AG136" i="25"/>
  <c r="AO136" i="25" s="1"/>
  <c r="AP136" i="25" s="1"/>
  <c r="AQ136" i="25" s="1"/>
  <c r="AG137" i="25"/>
  <c r="AO137" i="25" s="1"/>
  <c r="AG138" i="25"/>
  <c r="AO138" i="25" s="1"/>
  <c r="AQ140" i="25"/>
  <c r="P163" i="25"/>
  <c r="AG16" i="25"/>
  <c r="AO16" i="25" s="1"/>
  <c r="AP16" i="25" s="1"/>
  <c r="AQ16" i="25" s="1"/>
  <c r="P17" i="25"/>
  <c r="AQ17" i="25" s="1"/>
  <c r="AR17" i="25" s="1"/>
  <c r="P19" i="25"/>
  <c r="AG19" i="25"/>
  <c r="AG20" i="25"/>
  <c r="AO20" i="25" s="1"/>
  <c r="AP20" i="25" s="1"/>
  <c r="AQ20" i="25" s="1"/>
  <c r="P21" i="25"/>
  <c r="P29" i="25"/>
  <c r="AQ29" i="25" s="1"/>
  <c r="AG32" i="25"/>
  <c r="P33" i="25"/>
  <c r="AQ33" i="25" s="1"/>
  <c r="P34" i="25"/>
  <c r="AQ34" i="25" s="1"/>
  <c r="AR34" i="25" s="1"/>
  <c r="AG36" i="25"/>
  <c r="AO36" i="25" s="1"/>
  <c r="AP36" i="25" s="1"/>
  <c r="AQ36" i="25" s="1"/>
  <c r="AG39" i="25"/>
  <c r="P40" i="25"/>
  <c r="AQ40" i="25" s="1"/>
  <c r="AG65" i="25"/>
  <c r="AO65" i="25" s="1"/>
  <c r="AP65" i="25" s="1"/>
  <c r="P81" i="25"/>
  <c r="AQ81" i="25" s="1"/>
  <c r="P112" i="25"/>
  <c r="AQ112" i="25" s="1"/>
  <c r="AR112" i="25" s="1"/>
  <c r="AG144" i="25"/>
  <c r="AO144" i="25" s="1"/>
  <c r="AP144" i="25" s="1"/>
  <c r="AQ144" i="25" s="1"/>
  <c r="P172" i="25"/>
  <c r="AQ172" i="25" s="1"/>
  <c r="P218" i="25"/>
  <c r="AQ218" i="25" s="1"/>
  <c r="AT218" i="25" s="1"/>
  <c r="AT34" i="28"/>
  <c r="AT33" i="28"/>
  <c r="AG256" i="24"/>
  <c r="AG255" i="24"/>
  <c r="P248" i="24"/>
  <c r="P246" i="24"/>
  <c r="P235" i="24"/>
  <c r="L210" i="24"/>
  <c r="N210" i="24"/>
  <c r="P210" i="24" s="1"/>
  <c r="AG190" i="24"/>
  <c r="AG180" i="24"/>
  <c r="AO180" i="24" s="1"/>
  <c r="AG175" i="24"/>
  <c r="AO175" i="24" s="1"/>
  <c r="AG150" i="24"/>
  <c r="AO150" i="24" s="1"/>
  <c r="AP150" i="24" s="1"/>
  <c r="AQ150" i="24" s="1"/>
  <c r="AG149" i="24"/>
  <c r="AO149" i="24" s="1"/>
  <c r="AP149" i="24" s="1"/>
  <c r="AQ149" i="24" s="1"/>
  <c r="AG148" i="24"/>
  <c r="AO148" i="24" s="1"/>
  <c r="AP148" i="24" s="1"/>
  <c r="AG145" i="24"/>
  <c r="AO145" i="24" s="1"/>
  <c r="AP145" i="24" s="1"/>
  <c r="AQ145" i="24" s="1"/>
  <c r="AG144" i="24"/>
  <c r="AO144" i="24" s="1"/>
  <c r="AP144" i="24" s="1"/>
  <c r="P143" i="24"/>
  <c r="AG142" i="24"/>
  <c r="AO142" i="24" s="1"/>
  <c r="AP142" i="24" s="1"/>
  <c r="AQ142" i="24" s="1"/>
  <c r="AG140" i="24"/>
  <c r="AO140" i="24" s="1"/>
  <c r="AP140" i="24" s="1"/>
  <c r="AQ140" i="24" s="1"/>
  <c r="AG138" i="24"/>
  <c r="AO138" i="24" s="1"/>
  <c r="AP138" i="24" s="1"/>
  <c r="AQ138" i="24" s="1"/>
  <c r="AD135" i="24"/>
  <c r="AG135" i="24" s="1"/>
  <c r="AO135" i="24" s="1"/>
  <c r="P59" i="24"/>
  <c r="AQ59" i="24" s="1"/>
  <c r="P58" i="24"/>
  <c r="AQ58" i="24" s="1"/>
  <c r="P57" i="24"/>
  <c r="AQ57" i="24" s="1"/>
  <c r="P56" i="24"/>
  <c r="AQ56" i="24" s="1"/>
  <c r="P55" i="24"/>
  <c r="AQ55" i="24" s="1"/>
  <c r="P54" i="24"/>
  <c r="AQ54" i="24" s="1"/>
  <c r="P53" i="24"/>
  <c r="AQ53" i="24" s="1"/>
  <c r="AG52" i="24"/>
  <c r="AO52" i="24" s="1"/>
  <c r="AG51" i="24"/>
  <c r="AO51" i="24" s="1"/>
  <c r="AG50" i="24"/>
  <c r="AG49" i="24"/>
  <c r="AG45" i="24"/>
  <c r="AO45" i="24" s="1"/>
  <c r="P43" i="24"/>
  <c r="P20" i="24"/>
  <c r="P18" i="24"/>
  <c r="AQ18" i="24" s="1"/>
  <c r="P15" i="25"/>
  <c r="AQ15" i="25" s="1"/>
  <c r="AR15" i="25" s="1"/>
  <c r="AG25" i="25"/>
  <c r="AO25" i="25" s="1"/>
  <c r="AP25" i="25" s="1"/>
  <c r="AQ25" i="25" s="1"/>
  <c r="AG27" i="25"/>
  <c r="AO27" i="25" s="1"/>
  <c r="AP27" i="25" s="1"/>
  <c r="AQ27" i="25" s="1"/>
  <c r="P28" i="25"/>
  <c r="AG41" i="25"/>
  <c r="AG42" i="25"/>
  <c r="AO42" i="25" s="1"/>
  <c r="AP42" i="25" s="1"/>
  <c r="AQ42" i="25" s="1"/>
  <c r="AR198" i="25"/>
  <c r="P39" i="25"/>
  <c r="AG53" i="25"/>
  <c r="AO53" i="25" s="1"/>
  <c r="AP53" i="25" s="1"/>
  <c r="AQ53" i="25" s="1"/>
  <c r="AG69" i="25"/>
  <c r="AO69" i="25" s="1"/>
  <c r="AG87" i="25"/>
  <c r="AO87" i="25" s="1"/>
  <c r="P88" i="25"/>
  <c r="AQ88" i="25" s="1"/>
  <c r="AT88" i="25" s="1"/>
  <c r="AG101" i="25"/>
  <c r="P111" i="25"/>
  <c r="AQ111" i="25" s="1"/>
  <c r="AR111" i="25" s="1"/>
  <c r="P118" i="25"/>
  <c r="AG126" i="25"/>
  <c r="AO126" i="25" s="1"/>
  <c r="AP126" i="25" s="1"/>
  <c r="AQ126" i="25" s="1"/>
  <c r="AG127" i="25"/>
  <c r="AO127" i="25" s="1"/>
  <c r="AG128" i="25"/>
  <c r="AO128" i="25" s="1"/>
  <c r="AP128" i="25" s="1"/>
  <c r="AQ128" i="25" s="1"/>
  <c r="AG129" i="25"/>
  <c r="AO129" i="25" s="1"/>
  <c r="AG130" i="25"/>
  <c r="AO130" i="25" s="1"/>
  <c r="AP130" i="25" s="1"/>
  <c r="AQ130" i="25" s="1"/>
  <c r="AG131" i="25"/>
  <c r="AO131" i="25" s="1"/>
  <c r="AP131" i="25" s="1"/>
  <c r="AQ131" i="25" s="1"/>
  <c r="AG132" i="25"/>
  <c r="AO132" i="25" s="1"/>
  <c r="AP132" i="25" s="1"/>
  <c r="AQ132" i="25" s="1"/>
  <c r="AG148" i="25"/>
  <c r="AG149" i="25"/>
  <c r="AO149" i="25" s="1"/>
  <c r="AP149" i="25" s="1"/>
  <c r="AQ149" i="25" s="1"/>
  <c r="P174" i="25"/>
  <c r="AR185" i="25"/>
  <c r="AR206" i="25"/>
  <c r="AR222" i="25"/>
  <c r="AT96" i="25"/>
  <c r="AR96" i="25"/>
  <c r="AR140" i="25"/>
  <c r="AT140" i="25"/>
  <c r="AT46" i="25"/>
  <c r="AR46" i="25"/>
  <c r="AQ13" i="25"/>
  <c r="AG14" i="25"/>
  <c r="AO14" i="25" s="1"/>
  <c r="AP14" i="25" s="1"/>
  <c r="AQ14" i="25" s="1"/>
  <c r="P18" i="25"/>
  <c r="AQ18" i="25" s="1"/>
  <c r="AT18" i="25" s="1"/>
  <c r="AG48" i="25"/>
  <c r="AO48" i="25" s="1"/>
  <c r="AP48" i="25" s="1"/>
  <c r="AQ48" i="25" s="1"/>
  <c r="AG49" i="25"/>
  <c r="AO49" i="25" s="1"/>
  <c r="P50" i="25"/>
  <c r="AG57" i="25"/>
  <c r="AO57" i="25" s="1"/>
  <c r="AP57" i="25" s="1"/>
  <c r="AQ57" i="25" s="1"/>
  <c r="AG58" i="25"/>
  <c r="AO58" i="25" s="1"/>
  <c r="AG59" i="25"/>
  <c r="AO59" i="25" s="1"/>
  <c r="AP59" i="25" s="1"/>
  <c r="AQ59" i="25" s="1"/>
  <c r="AG60" i="25"/>
  <c r="AO60" i="25" s="1"/>
  <c r="AR65" i="25"/>
  <c r="AD75" i="25"/>
  <c r="AG75" i="25" s="1"/>
  <c r="AO75" i="25" s="1"/>
  <c r="AP75" i="25" s="1"/>
  <c r="AQ75" i="25" s="1"/>
  <c r="AD82" i="25"/>
  <c r="AG82" i="25" s="1"/>
  <c r="AO82" i="25" s="1"/>
  <c r="AP82" i="25" s="1"/>
  <c r="AQ82" i="25" s="1"/>
  <c r="AT82" i="25" s="1"/>
  <c r="AG89" i="25"/>
  <c r="AO89" i="25" s="1"/>
  <c r="AG92" i="25"/>
  <c r="AO92" i="25" s="1"/>
  <c r="P95" i="25"/>
  <c r="AO163" i="25"/>
  <c r="AO164" i="25"/>
  <c r="AP164" i="25" s="1"/>
  <c r="AQ164" i="25" s="1"/>
  <c r="AO165" i="25"/>
  <c r="AD166" i="25"/>
  <c r="AO166" i="25" s="1"/>
  <c r="AP166" i="25" s="1"/>
  <c r="AQ166" i="25" s="1"/>
  <c r="AG169" i="25"/>
  <c r="AO169" i="25" s="1"/>
  <c r="AD180" i="25"/>
  <c r="AG180" i="25" s="1"/>
  <c r="AR189" i="25"/>
  <c r="AR194" i="25"/>
  <c r="AR202" i="25"/>
  <c r="AR210" i="25"/>
  <c r="P214" i="25"/>
  <c r="AQ214" i="25" s="1"/>
  <c r="AR214" i="25" s="1"/>
  <c r="AT216" i="25"/>
  <c r="AG73" i="25"/>
  <c r="AO73" i="25" s="1"/>
  <c r="AF66" i="25"/>
  <c r="AG66" i="25" s="1"/>
  <c r="AT142" i="28"/>
  <c r="AQ142" i="28"/>
  <c r="AT166" i="28"/>
  <c r="AQ166" i="28"/>
  <c r="AT157" i="28"/>
  <c r="AQ157" i="28"/>
  <c r="AT162" i="28"/>
  <c r="AQ162" i="28"/>
  <c r="AT159" i="28"/>
  <c r="AQ159" i="28"/>
  <c r="AT17" i="28"/>
  <c r="AQ17" i="28"/>
  <c r="AT169" i="28"/>
  <c r="AQ169" i="28"/>
  <c r="AT141" i="28"/>
  <c r="AQ141" i="28"/>
  <c r="AG170" i="25"/>
  <c r="AO170" i="25" s="1"/>
  <c r="AF171" i="25"/>
  <c r="AG171" i="25" s="1"/>
  <c r="AT160" i="28"/>
  <c r="AQ160" i="28"/>
  <c r="AT143" i="28"/>
  <c r="AQ143" i="28"/>
  <c r="AT100" i="28"/>
  <c r="AQ100" i="28"/>
  <c r="AT115" i="28"/>
  <c r="AQ115" i="28"/>
  <c r="AT140" i="28"/>
  <c r="AQ140" i="28"/>
  <c r="AT68" i="28"/>
  <c r="AQ68" i="28"/>
  <c r="AT15" i="28"/>
  <c r="AQ15" i="28"/>
  <c r="AT49" i="28"/>
  <c r="AQ49" i="28"/>
  <c r="AR150" i="25"/>
  <c r="AT147" i="25"/>
  <c r="AG63" i="25"/>
  <c r="AG109" i="25"/>
  <c r="AO109" i="25" s="1"/>
  <c r="AP109" i="25" s="1"/>
  <c r="AQ109" i="25" s="1"/>
  <c r="AG113" i="25"/>
  <c r="AO113" i="25" s="1"/>
  <c r="AP113" i="25" s="1"/>
  <c r="AQ113" i="25" s="1"/>
  <c r="AG118" i="25"/>
  <c r="AO118" i="25" s="1"/>
  <c r="AP118" i="25" s="1"/>
  <c r="AG179" i="24"/>
  <c r="AD160" i="24"/>
  <c r="AG160" i="24" s="1"/>
  <c r="AO160" i="24" s="1"/>
  <c r="AD123" i="24"/>
  <c r="AG123" i="24" s="1"/>
  <c r="AO123" i="24" s="1"/>
  <c r="P122" i="24"/>
  <c r="P19" i="24"/>
  <c r="P12" i="24"/>
  <c r="P288" i="24"/>
  <c r="AG281" i="24"/>
  <c r="AG280" i="24"/>
  <c r="P253" i="24"/>
  <c r="P252" i="24"/>
  <c r="P251" i="24"/>
  <c r="P250" i="24"/>
  <c r="P249" i="24"/>
  <c r="AG248" i="24"/>
  <c r="P247" i="24"/>
  <c r="P245" i="24"/>
  <c r="AG244" i="24"/>
  <c r="AG243" i="24"/>
  <c r="AO243" i="24" s="1"/>
  <c r="AG241" i="24"/>
  <c r="P240" i="24"/>
  <c r="AD236" i="24"/>
  <c r="AG236" i="24" s="1"/>
  <c r="AO236" i="24" s="1"/>
  <c r="P236" i="24"/>
  <c r="P234" i="24"/>
  <c r="P232" i="24"/>
  <c r="AG225" i="24"/>
  <c r="AG219" i="24"/>
  <c r="AG218" i="24"/>
  <c r="AG207" i="24"/>
  <c r="P206" i="24"/>
  <c r="AG205" i="24"/>
  <c r="AG197" i="24"/>
  <c r="AO197" i="24" s="1"/>
  <c r="AG189" i="24"/>
  <c r="P171" i="24"/>
  <c r="AG170" i="24"/>
  <c r="P121" i="24"/>
  <c r="AG120" i="24"/>
  <c r="AO120" i="24" s="1"/>
  <c r="AD117" i="24"/>
  <c r="AG117" i="24" s="1"/>
  <c r="AO117" i="24" s="1"/>
  <c r="P69" i="24"/>
  <c r="AG68" i="24"/>
  <c r="AD60" i="24"/>
  <c r="AG60" i="24" s="1"/>
  <c r="AO60" i="24" s="1"/>
  <c r="AG31" i="24"/>
  <c r="AG30" i="24"/>
  <c r="P262" i="24"/>
  <c r="P261" i="24"/>
  <c r="P231" i="24"/>
  <c r="P226" i="24"/>
  <c r="AD221" i="24"/>
  <c r="AG221" i="24" s="1"/>
  <c r="P208" i="24"/>
  <c r="AD202" i="24"/>
  <c r="P202" i="24"/>
  <c r="P189" i="24"/>
  <c r="AG276" i="24"/>
  <c r="AG274" i="24"/>
  <c r="P273" i="24"/>
  <c r="AG272" i="24"/>
  <c r="AG270" i="24"/>
  <c r="AG269" i="24"/>
  <c r="AG268" i="24"/>
  <c r="AG263" i="24"/>
  <c r="AG258" i="24"/>
  <c r="AG233" i="24"/>
  <c r="AO233" i="24" s="1"/>
  <c r="P233" i="24"/>
  <c r="P229" i="24"/>
  <c r="P228" i="24"/>
  <c r="AQ228" i="24" s="1"/>
  <c r="AG227" i="24"/>
  <c r="AG220" i="24"/>
  <c r="AG215" i="24"/>
  <c r="P212" i="24"/>
  <c r="AG211" i="24"/>
  <c r="AD199" i="24"/>
  <c r="AG199" i="24" s="1"/>
  <c r="AO199" i="24" s="1"/>
  <c r="AG196" i="24"/>
  <c r="P196" i="24"/>
  <c r="AD191" i="24"/>
  <c r="AG191" i="24" s="1"/>
  <c r="AO191" i="24" s="1"/>
  <c r="P176" i="24"/>
  <c r="AG171" i="24"/>
  <c r="P167" i="24"/>
  <c r="AG163" i="24"/>
  <c r="AO163" i="24" s="1"/>
  <c r="AG158" i="24"/>
  <c r="P152" i="24"/>
  <c r="P147" i="24"/>
  <c r="AG146" i="24"/>
  <c r="AO146" i="24" s="1"/>
  <c r="AP146" i="24" s="1"/>
  <c r="AG141" i="24"/>
  <c r="AO141" i="24" s="1"/>
  <c r="AP141" i="24" s="1"/>
  <c r="AQ141" i="24" s="1"/>
  <c r="AG139" i="24"/>
  <c r="AO139" i="24" s="1"/>
  <c r="AP139" i="24" s="1"/>
  <c r="AQ139" i="24" s="1"/>
  <c r="AG127" i="24"/>
  <c r="P115" i="24"/>
  <c r="AQ115" i="24" s="1"/>
  <c r="AG113" i="24"/>
  <c r="AG111" i="24"/>
  <c r="P60" i="24"/>
  <c r="P27" i="24"/>
  <c r="P16" i="24"/>
  <c r="AD107" i="24"/>
  <c r="AG107" i="24" s="1"/>
  <c r="AG106" i="24"/>
  <c r="AO106" i="24" s="1"/>
  <c r="AG105" i="24"/>
  <c r="AG104" i="24"/>
  <c r="AO104" i="24" s="1"/>
  <c r="AG103" i="24"/>
  <c r="AO103" i="24" s="1"/>
  <c r="P102" i="24"/>
  <c r="AG101" i="24"/>
  <c r="AG100" i="24"/>
  <c r="AG99" i="24"/>
  <c r="AG98" i="24"/>
  <c r="AO98" i="24" s="1"/>
  <c r="P97" i="24"/>
  <c r="AG96" i="24"/>
  <c r="AO96" i="24" s="1"/>
  <c r="AG95" i="24"/>
  <c r="AO95" i="24" s="1"/>
  <c r="AG94" i="24"/>
  <c r="AG93" i="24"/>
  <c r="AG92" i="24"/>
  <c r="AG91" i="24"/>
  <c r="AG90" i="24"/>
  <c r="AG89" i="24"/>
  <c r="AO89" i="24" s="1"/>
  <c r="AG87" i="24"/>
  <c r="AG85" i="24"/>
  <c r="AO85" i="24" s="1"/>
  <c r="AG73" i="24"/>
  <c r="P71" i="24"/>
  <c r="AD65" i="24"/>
  <c r="AG65" i="24" s="1"/>
  <c r="AO65" i="24" s="1"/>
  <c r="AG64" i="24"/>
  <c r="AG63" i="24"/>
  <c r="P39" i="24"/>
  <c r="AG25" i="24"/>
  <c r="AG23" i="24"/>
  <c r="AO23" i="24" s="1"/>
  <c r="P21" i="24"/>
  <c r="P14" i="24"/>
  <c r="P11" i="24"/>
  <c r="P266" i="24"/>
  <c r="P225" i="24"/>
  <c r="P218" i="24"/>
  <c r="P216" i="24"/>
  <c r="P214" i="24"/>
  <c r="AG202" i="24"/>
  <c r="P198" i="24"/>
  <c r="AG28" i="25"/>
  <c r="AO28" i="25" s="1"/>
  <c r="AP28" i="25" s="1"/>
  <c r="AG151" i="25"/>
  <c r="AO151" i="25" s="1"/>
  <c r="AP151" i="25" s="1"/>
  <c r="AQ151" i="25" s="1"/>
  <c r="AG153" i="25"/>
  <c r="AG155" i="25"/>
  <c r="AO155" i="25" s="1"/>
  <c r="AP155" i="25" s="1"/>
  <c r="AQ155" i="25" s="1"/>
  <c r="AO158" i="25"/>
  <c r="AG43" i="25"/>
  <c r="AO43" i="25" s="1"/>
  <c r="AP43" i="25" s="1"/>
  <c r="AQ43" i="25" s="1"/>
  <c r="AG11" i="25"/>
  <c r="AO11" i="25" s="1"/>
  <c r="AP11" i="25" s="1"/>
  <c r="AQ11" i="25" s="1"/>
  <c r="P278" i="24"/>
  <c r="AQ278" i="24" s="1"/>
  <c r="P220" i="24"/>
  <c r="P194" i="24"/>
  <c r="AQ194" i="24" s="1"/>
  <c r="AG174" i="25"/>
  <c r="AO174" i="25" s="1"/>
  <c r="AP174" i="25" s="1"/>
  <c r="AQ174" i="25" s="1"/>
  <c r="AG176" i="25"/>
  <c r="AO176" i="25" s="1"/>
  <c r="AP176" i="25" s="1"/>
  <c r="AQ176" i="25" s="1"/>
  <c r="AG178" i="25"/>
  <c r="P183" i="24"/>
  <c r="AG21" i="25"/>
  <c r="AO21" i="25" s="1"/>
  <c r="AP21" i="25" s="1"/>
  <c r="AG74" i="25"/>
  <c r="AO74" i="25" s="1"/>
  <c r="AP74" i="25" s="1"/>
  <c r="AQ74" i="25" s="1"/>
  <c r="AG78" i="25"/>
  <c r="AG142" i="25"/>
  <c r="AO142" i="25" s="1"/>
  <c r="AP142" i="25" s="1"/>
  <c r="AQ142" i="25" s="1"/>
  <c r="AP271" i="24"/>
  <c r="AQ271" i="24" s="1"/>
  <c r="P265" i="24"/>
  <c r="P242" i="24"/>
  <c r="P227" i="24"/>
  <c r="P224" i="24"/>
  <c r="AQ224" i="24" s="1"/>
  <c r="AR224" i="24" s="1"/>
  <c r="P217" i="24"/>
  <c r="P215" i="24"/>
  <c r="P211" i="24"/>
  <c r="P207" i="24"/>
  <c r="P195" i="24"/>
  <c r="AG176" i="24"/>
  <c r="AG172" i="24"/>
  <c r="AO172" i="24" s="1"/>
  <c r="P169" i="24"/>
  <c r="AP134" i="24"/>
  <c r="AQ134" i="24" s="1"/>
  <c r="AG128" i="24"/>
  <c r="P41" i="24"/>
  <c r="P37" i="24"/>
  <c r="AG12" i="25"/>
  <c r="AO12" i="25" s="1"/>
  <c r="AP12" i="25" s="1"/>
  <c r="AQ12" i="25" s="1"/>
  <c r="AG22" i="25"/>
  <c r="AO22" i="25" s="1"/>
  <c r="AG38" i="25"/>
  <c r="AO38" i="25" s="1"/>
  <c r="AP38" i="25" s="1"/>
  <c r="AQ38" i="25" s="1"/>
  <c r="AP54" i="25"/>
  <c r="AG62" i="25"/>
  <c r="AO62" i="25" s="1"/>
  <c r="AP62" i="25" s="1"/>
  <c r="AQ62" i="25" s="1"/>
  <c r="AG70" i="25"/>
  <c r="AO70" i="25" s="1"/>
  <c r="AP70" i="25" s="1"/>
  <c r="AQ70" i="25" s="1"/>
  <c r="AG85" i="25"/>
  <c r="AO85" i="25" s="1"/>
  <c r="AP85" i="25" s="1"/>
  <c r="AQ85" i="25" s="1"/>
  <c r="AG95" i="25"/>
  <c r="AO95" i="25" s="1"/>
  <c r="AP95" i="25" s="1"/>
  <c r="AQ95" i="25" s="1"/>
  <c r="AG97" i="25"/>
  <c r="AO97" i="25" s="1"/>
  <c r="AP97" i="25" s="1"/>
  <c r="AQ97" i="25" s="1"/>
  <c r="AG100" i="25"/>
  <c r="AG103" i="25"/>
  <c r="AO103" i="25" s="1"/>
  <c r="AP103" i="25" s="1"/>
  <c r="AQ103" i="25" s="1"/>
  <c r="AG108" i="25"/>
  <c r="AO108" i="25" s="1"/>
  <c r="AG110" i="25"/>
  <c r="AO110" i="25" s="1"/>
  <c r="AP110" i="25" s="1"/>
  <c r="AQ110" i="25" s="1"/>
  <c r="AG114" i="25"/>
  <c r="AO114" i="25" s="1"/>
  <c r="AG139" i="25"/>
  <c r="AO139" i="25" s="1"/>
  <c r="AP139" i="25" s="1"/>
  <c r="AQ139" i="25" s="1"/>
  <c r="AG141" i="25"/>
  <c r="AO141" i="25" s="1"/>
  <c r="AG143" i="25"/>
  <c r="AO143" i="25" s="1"/>
  <c r="AP143" i="25" s="1"/>
  <c r="AQ143" i="25" s="1"/>
  <c r="AG146" i="25"/>
  <c r="AO146" i="25" s="1"/>
  <c r="AG152" i="25"/>
  <c r="AO152" i="25" s="1"/>
  <c r="AP152" i="25" s="1"/>
  <c r="AQ152" i="25" s="1"/>
  <c r="AG154" i="25"/>
  <c r="AO154" i="25" s="1"/>
  <c r="AO159" i="25"/>
  <c r="AO162" i="25"/>
  <c r="AG175" i="25"/>
  <c r="AO175" i="25" s="1"/>
  <c r="AP175" i="25" s="1"/>
  <c r="AQ175" i="25" s="1"/>
  <c r="AG177" i="25"/>
  <c r="AO177" i="25" s="1"/>
  <c r="AR18" i="25"/>
  <c r="AR23" i="25"/>
  <c r="AT23" i="25"/>
  <c r="AT26" i="25"/>
  <c r="AR26" i="25"/>
  <c r="AO31" i="25"/>
  <c r="AP31" i="25" s="1"/>
  <c r="AQ31" i="25" s="1"/>
  <c r="AO32" i="25"/>
  <c r="AP32" i="25" s="1"/>
  <c r="AQ32" i="25" s="1"/>
  <c r="AR33" i="25"/>
  <c r="AT33" i="25"/>
  <c r="AT34" i="25"/>
  <c r="AT35" i="25"/>
  <c r="AR35" i="25"/>
  <c r="AR47" i="25"/>
  <c r="AR55" i="25"/>
  <c r="AT55" i="25"/>
  <c r="AT61" i="25"/>
  <c r="AR61" i="25"/>
  <c r="AR68" i="25"/>
  <c r="AT68" i="25"/>
  <c r="AR86" i="25"/>
  <c r="AT86" i="25"/>
  <c r="AO100" i="25"/>
  <c r="AR104" i="25"/>
  <c r="AT104" i="25"/>
  <c r="AT105" i="25"/>
  <c r="AR105" i="25"/>
  <c r="AT111" i="25"/>
  <c r="AT112" i="25"/>
  <c r="AR124" i="25"/>
  <c r="AT124" i="25"/>
  <c r="AR134" i="25"/>
  <c r="AT134" i="25"/>
  <c r="AT15" i="25"/>
  <c r="AT17" i="25"/>
  <c r="AO19" i="25"/>
  <c r="AP19" i="25" s="1"/>
  <c r="AQ19" i="25" s="1"/>
  <c r="AT24" i="25"/>
  <c r="AR24" i="25"/>
  <c r="AT29" i="25"/>
  <c r="AR29" i="25"/>
  <c r="AR30" i="25"/>
  <c r="AT30" i="25"/>
  <c r="AR37" i="25"/>
  <c r="AT37" i="25"/>
  <c r="AO39" i="25"/>
  <c r="AP39" i="25" s="1"/>
  <c r="AR40" i="25"/>
  <c r="AT40" i="25"/>
  <c r="AO41" i="25"/>
  <c r="AP41" i="25" s="1"/>
  <c r="AQ41" i="25" s="1"/>
  <c r="AT52" i="25"/>
  <c r="AR52" i="25"/>
  <c r="AR54" i="25"/>
  <c r="AT54" i="25"/>
  <c r="AO63" i="25"/>
  <c r="AP63" i="25" s="1"/>
  <c r="AQ63" i="25" s="1"/>
  <c r="AR81" i="25"/>
  <c r="AT90" i="25"/>
  <c r="AR90" i="25"/>
  <c r="AR117" i="25"/>
  <c r="AT117" i="25"/>
  <c r="AT121" i="25"/>
  <c r="AR121" i="25"/>
  <c r="AO153" i="25"/>
  <c r="AP153" i="25" s="1"/>
  <c r="AQ153" i="25" s="1"/>
  <c r="AT172" i="25"/>
  <c r="AR172" i="25"/>
  <c r="AO178" i="25"/>
  <c r="AP178" i="25" s="1"/>
  <c r="AQ178" i="25" s="1"/>
  <c r="AR88" i="25"/>
  <c r="AO148" i="25"/>
  <c r="AP148" i="25" s="1"/>
  <c r="AQ148" i="25" s="1"/>
  <c r="AR186" i="25"/>
  <c r="AT186" i="25"/>
  <c r="AR190" i="25"/>
  <c r="AT190" i="25"/>
  <c r="AR195" i="25"/>
  <c r="AT195" i="25"/>
  <c r="AR197" i="25"/>
  <c r="AT197" i="25"/>
  <c r="AR203" i="25"/>
  <c r="AT203" i="25"/>
  <c r="AR205" i="25"/>
  <c r="AT205" i="25"/>
  <c r="AR211" i="25"/>
  <c r="AT211" i="25"/>
  <c r="AR213" i="25"/>
  <c r="AT213" i="25"/>
  <c r="AT214" i="25"/>
  <c r="AT215" i="25"/>
  <c r="AR215" i="25"/>
  <c r="AT217" i="25"/>
  <c r="AR217" i="25"/>
  <c r="AR223" i="25"/>
  <c r="AT223" i="25"/>
  <c r="P51" i="25"/>
  <c r="AQ51" i="25" s="1"/>
  <c r="AP55" i="25"/>
  <c r="AT64" i="25"/>
  <c r="AR67" i="25"/>
  <c r="AP87" i="25"/>
  <c r="AQ87" i="25" s="1"/>
  <c r="AT91" i="25"/>
  <c r="AO101" i="25"/>
  <c r="AP101" i="25" s="1"/>
  <c r="AQ101" i="25" s="1"/>
  <c r="AR102" i="25"/>
  <c r="AT106" i="25"/>
  <c r="AR107" i="25"/>
  <c r="AT115" i="25"/>
  <c r="AR116" i="25"/>
  <c r="AT119" i="25"/>
  <c r="P120" i="25"/>
  <c r="AQ120" i="25" s="1"/>
  <c r="AT122" i="25"/>
  <c r="AP127" i="25"/>
  <c r="AQ127" i="25" s="1"/>
  <c r="AP129" i="25"/>
  <c r="AQ129" i="25" s="1"/>
  <c r="AR133" i="25"/>
  <c r="AO135" i="25"/>
  <c r="AP135" i="25" s="1"/>
  <c r="AQ135" i="25" s="1"/>
  <c r="AP137" i="25"/>
  <c r="AQ137" i="25" s="1"/>
  <c r="AQ173" i="25"/>
  <c r="AR179" i="25"/>
  <c r="AT179" i="25"/>
  <c r="AT183" i="25"/>
  <c r="AR183" i="25"/>
  <c r="AT184" i="25"/>
  <c r="AT187" i="25"/>
  <c r="AR187" i="25"/>
  <c r="AT188" i="25"/>
  <c r="AR191" i="25"/>
  <c r="AT191" i="25"/>
  <c r="AR193" i="25"/>
  <c r="AT193" i="25"/>
  <c r="AR199" i="25"/>
  <c r="AT199" i="25"/>
  <c r="AR201" i="25"/>
  <c r="AT201" i="25"/>
  <c r="AR207" i="25"/>
  <c r="AT207" i="25"/>
  <c r="AR209" i="25"/>
  <c r="AT209" i="25"/>
  <c r="AR218" i="25"/>
  <c r="AR219" i="25"/>
  <c r="AT219" i="25"/>
  <c r="AR221" i="25"/>
  <c r="AT221" i="25"/>
  <c r="P145" i="25"/>
  <c r="AQ145" i="25" s="1"/>
  <c r="AP170" i="25"/>
  <c r="AQ170" i="25" s="1"/>
  <c r="AT192" i="25"/>
  <c r="AR192" i="25"/>
  <c r="AT196" i="25"/>
  <c r="AR196" i="25"/>
  <c r="AT200" i="25"/>
  <c r="AR200" i="25"/>
  <c r="AT204" i="25"/>
  <c r="AR204" i="25"/>
  <c r="AT208" i="25"/>
  <c r="AR208" i="25"/>
  <c r="AT212" i="25"/>
  <c r="AR212" i="25"/>
  <c r="AT220" i="25"/>
  <c r="AR220" i="25"/>
  <c r="AT224" i="25"/>
  <c r="AR224" i="25"/>
  <c r="AP183" i="24"/>
  <c r="P187" i="24"/>
  <c r="AQ187" i="24" s="1"/>
  <c r="P182" i="24"/>
  <c r="AQ182" i="24" s="1"/>
  <c r="P172" i="24"/>
  <c r="P170" i="24"/>
  <c r="P168" i="24"/>
  <c r="AQ168" i="24" s="1"/>
  <c r="P166" i="24"/>
  <c r="AQ166" i="24" s="1"/>
  <c r="P164" i="24"/>
  <c r="AQ164" i="24" s="1"/>
  <c r="AD155" i="24"/>
  <c r="AG155" i="24" s="1"/>
  <c r="AO155" i="24" s="1"/>
  <c r="P153" i="24"/>
  <c r="AQ153" i="24" s="1"/>
  <c r="P151" i="24"/>
  <c r="AQ151" i="24" s="1"/>
  <c r="P148" i="24"/>
  <c r="AP89" i="24"/>
  <c r="AQ89" i="24" s="1"/>
  <c r="AT15" i="24"/>
  <c r="AR15" i="24"/>
  <c r="P88" i="24"/>
  <c r="AQ88" i="24" s="1"/>
  <c r="P81" i="24"/>
  <c r="P70" i="24"/>
  <c r="AQ70" i="24" s="1"/>
  <c r="P44" i="24"/>
  <c r="AQ44" i="24" s="1"/>
  <c r="P42" i="24"/>
  <c r="AQ42" i="24" s="1"/>
  <c r="P40" i="24"/>
  <c r="AQ40" i="24" s="1"/>
  <c r="P38" i="24"/>
  <c r="AQ38" i="24" s="1"/>
  <c r="AD34" i="24"/>
  <c r="AG34" i="24" s="1"/>
  <c r="AD27" i="24"/>
  <c r="AG27" i="24" s="1"/>
  <c r="AO27" i="24" s="1"/>
  <c r="P22" i="24"/>
  <c r="AQ22" i="24" s="1"/>
  <c r="P13" i="24"/>
  <c r="AQ13" i="24" s="1"/>
  <c r="AO47" i="24" l="1"/>
  <c r="AP47" i="24" s="1"/>
  <c r="AQ47" i="24" s="1"/>
  <c r="AR47" i="24" s="1"/>
  <c r="AO46" i="24"/>
  <c r="AP46" i="24" s="1"/>
  <c r="AQ46" i="24" s="1"/>
  <c r="AR33" i="24"/>
  <c r="AT33" i="24"/>
  <c r="AR32" i="24"/>
  <c r="AT32" i="24"/>
  <c r="AP266" i="24"/>
  <c r="AP84" i="24"/>
  <c r="AQ84" i="24" s="1"/>
  <c r="AT84" i="24" s="1"/>
  <c r="AP257" i="24"/>
  <c r="AT75" i="24"/>
  <c r="AP112" i="24"/>
  <c r="AQ112" i="24" s="1"/>
  <c r="AT112" i="24" s="1"/>
  <c r="AP233" i="24"/>
  <c r="AQ233" i="24" s="1"/>
  <c r="AR233" i="24" s="1"/>
  <c r="AQ266" i="24"/>
  <c r="AT266" i="24" s="1"/>
  <c r="AR76" i="24"/>
  <c r="AP197" i="24"/>
  <c r="AQ197" i="24" s="1"/>
  <c r="AR197" i="24" s="1"/>
  <c r="AR260" i="24"/>
  <c r="AP132" i="24"/>
  <c r="AQ132" i="24" s="1"/>
  <c r="AT132" i="24" s="1"/>
  <c r="AP51" i="24"/>
  <c r="AQ51" i="24" s="1"/>
  <c r="AT51" i="24" s="1"/>
  <c r="AP72" i="24"/>
  <c r="AQ72" i="24" s="1"/>
  <c r="AT72" i="24" s="1"/>
  <c r="AP120" i="24"/>
  <c r="AQ120" i="24" s="1"/>
  <c r="AT120" i="24" s="1"/>
  <c r="AP243" i="24"/>
  <c r="AQ243" i="24" s="1"/>
  <c r="AR243" i="24" s="1"/>
  <c r="AR24" i="24"/>
  <c r="AP133" i="24"/>
  <c r="AQ133" i="24" s="1"/>
  <c r="AT133" i="24" s="1"/>
  <c r="AP116" i="24"/>
  <c r="AQ116" i="24" s="1"/>
  <c r="AT116" i="24" s="1"/>
  <c r="AP78" i="24"/>
  <c r="AQ78" i="24" s="1"/>
  <c r="AT78" i="24" s="1"/>
  <c r="AP226" i="24"/>
  <c r="AQ226" i="24" s="1"/>
  <c r="AR226" i="24" s="1"/>
  <c r="AP259" i="24"/>
  <c r="AQ259" i="24" s="1"/>
  <c r="AR259" i="24" s="1"/>
  <c r="AP275" i="24"/>
  <c r="AQ275" i="24" s="1"/>
  <c r="AT275" i="24" s="1"/>
  <c r="AP186" i="24"/>
  <c r="AQ186" i="24" s="1"/>
  <c r="AR186" i="24" s="1"/>
  <c r="AP26" i="24"/>
  <c r="AQ26" i="24" s="1"/>
  <c r="AT26" i="24" s="1"/>
  <c r="AP52" i="24"/>
  <c r="AQ52" i="24" s="1"/>
  <c r="AT52" i="24" s="1"/>
  <c r="AP110" i="24"/>
  <c r="AQ110" i="24" s="1"/>
  <c r="AT110" i="24" s="1"/>
  <c r="AP114" i="24"/>
  <c r="AQ114" i="24" s="1"/>
  <c r="AT114" i="24" s="1"/>
  <c r="AQ148" i="24"/>
  <c r="AR148" i="24" s="1"/>
  <c r="AP180" i="24"/>
  <c r="AQ180" i="24" s="1"/>
  <c r="AR180" i="24" s="1"/>
  <c r="AP45" i="24"/>
  <c r="AQ45" i="24" s="1"/>
  <c r="AT45" i="24" s="1"/>
  <c r="AP131" i="24"/>
  <c r="AQ131" i="24" s="1"/>
  <c r="AR131" i="24" s="1"/>
  <c r="AQ37" i="28"/>
  <c r="AT37" i="28"/>
  <c r="AT179" i="28"/>
  <c r="AQ179" i="28"/>
  <c r="AT98" i="25"/>
  <c r="AR98" i="25"/>
  <c r="AR93" i="25"/>
  <c r="AT93" i="25"/>
  <c r="AT76" i="25"/>
  <c r="AR76" i="25"/>
  <c r="AT71" i="25"/>
  <c r="AR71" i="25"/>
  <c r="AT44" i="25"/>
  <c r="AR44" i="25"/>
  <c r="AT156" i="25"/>
  <c r="AR156" i="25"/>
  <c r="AR94" i="25"/>
  <c r="AT94" i="25"/>
  <c r="AT83" i="25"/>
  <c r="AR83" i="25"/>
  <c r="AT72" i="25"/>
  <c r="AR72" i="25"/>
  <c r="AR168" i="25"/>
  <c r="AT168" i="25"/>
  <c r="AO167" i="25"/>
  <c r="AP167" i="25" s="1"/>
  <c r="AQ167" i="25" s="1"/>
  <c r="AO79" i="25"/>
  <c r="AP79" i="25" s="1"/>
  <c r="AQ79" i="25" s="1"/>
  <c r="AO119" i="24"/>
  <c r="AP119" i="24" s="1"/>
  <c r="AQ119" i="24" s="1"/>
  <c r="AO125" i="24"/>
  <c r="AP125" i="24" s="1"/>
  <c r="AQ125" i="24" s="1"/>
  <c r="AO78" i="25"/>
  <c r="AP78" i="25" s="1"/>
  <c r="AQ78" i="25" s="1"/>
  <c r="AQ121" i="28"/>
  <c r="AT121" i="28"/>
  <c r="AO77" i="25"/>
  <c r="AP77" i="25" s="1"/>
  <c r="AQ77" i="25" s="1"/>
  <c r="AQ122" i="28"/>
  <c r="AT122" i="28"/>
  <c r="AQ129" i="28"/>
  <c r="AT129" i="28"/>
  <c r="AT181" i="25"/>
  <c r="AR181" i="25"/>
  <c r="AR161" i="25"/>
  <c r="AT161" i="25"/>
  <c r="AO160" i="25"/>
  <c r="AP160" i="25" s="1"/>
  <c r="AQ160" i="25" s="1"/>
  <c r="AO84" i="25"/>
  <c r="AP84" i="25" s="1"/>
  <c r="AQ84" i="25" s="1"/>
  <c r="AT80" i="25"/>
  <c r="AR80" i="25"/>
  <c r="AO118" i="24"/>
  <c r="AP118" i="24" s="1"/>
  <c r="AQ118" i="24" s="1"/>
  <c r="AO124" i="24"/>
  <c r="AP124" i="24" s="1"/>
  <c r="AQ124" i="24" s="1"/>
  <c r="AS50" i="25"/>
  <c r="AU50" i="25" s="1"/>
  <c r="AX50" i="25" s="1"/>
  <c r="AY50" i="25" s="1"/>
  <c r="AQ50" i="25"/>
  <c r="AT45" i="25"/>
  <c r="AR45" i="25"/>
  <c r="AT123" i="25"/>
  <c r="AQ210" i="24"/>
  <c r="AR210" i="24" s="1"/>
  <c r="AO107" i="24"/>
  <c r="AP107" i="24" s="1"/>
  <c r="AQ107" i="24" s="1"/>
  <c r="AT115" i="24"/>
  <c r="AR115" i="24"/>
  <c r="AQ146" i="24"/>
  <c r="AR146" i="24" s="1"/>
  <c r="AT277" i="24"/>
  <c r="AR277" i="24"/>
  <c r="AO34" i="24"/>
  <c r="AP34" i="24" s="1"/>
  <c r="AQ169" i="24"/>
  <c r="AR169" i="24" s="1"/>
  <c r="AQ242" i="24"/>
  <c r="AR242" i="24" s="1"/>
  <c r="AQ214" i="24"/>
  <c r="AT214" i="24" s="1"/>
  <c r="AQ14" i="24"/>
  <c r="AR14" i="24" s="1"/>
  <c r="AQ39" i="24"/>
  <c r="AR39" i="24" s="1"/>
  <c r="AO64" i="24"/>
  <c r="AP64" i="24" s="1"/>
  <c r="AQ64" i="24" s="1"/>
  <c r="AO91" i="24"/>
  <c r="AP91" i="24" s="1"/>
  <c r="AQ91" i="24" s="1"/>
  <c r="AO99" i="24"/>
  <c r="AP99" i="24" s="1"/>
  <c r="AQ99" i="24" s="1"/>
  <c r="AO101" i="24"/>
  <c r="AP101" i="24" s="1"/>
  <c r="AQ101" i="24" s="1"/>
  <c r="AO105" i="24"/>
  <c r="AP105" i="24" s="1"/>
  <c r="AQ105" i="24" s="1"/>
  <c r="AQ152" i="24"/>
  <c r="AR152" i="24" s="1"/>
  <c r="AO196" i="24"/>
  <c r="AP196" i="24" s="1"/>
  <c r="AQ196" i="24" s="1"/>
  <c r="AO215" i="24"/>
  <c r="AP215" i="24" s="1"/>
  <c r="AQ215" i="24" s="1"/>
  <c r="AT224" i="24"/>
  <c r="AO258" i="24"/>
  <c r="AP258" i="24" s="1"/>
  <c r="AQ258" i="24" s="1"/>
  <c r="AT258" i="24" s="1"/>
  <c r="AO270" i="24"/>
  <c r="AP270" i="24" s="1"/>
  <c r="AQ270" i="24" s="1"/>
  <c r="AT270" i="24" s="1"/>
  <c r="AO276" i="24"/>
  <c r="AP276" i="24" s="1"/>
  <c r="AQ276" i="24" s="1"/>
  <c r="AR276" i="24" s="1"/>
  <c r="AQ208" i="24"/>
  <c r="AQ231" i="24"/>
  <c r="AO31" i="24"/>
  <c r="AP31" i="24" s="1"/>
  <c r="AQ31" i="24" s="1"/>
  <c r="AT31" i="24" s="1"/>
  <c r="AO189" i="24"/>
  <c r="AP189" i="24" s="1"/>
  <c r="AQ189" i="24" s="1"/>
  <c r="AR189" i="24" s="1"/>
  <c r="AO219" i="24"/>
  <c r="AP219" i="24" s="1"/>
  <c r="AQ219" i="24" s="1"/>
  <c r="AT219" i="24" s="1"/>
  <c r="AO244" i="24"/>
  <c r="AP244" i="24" s="1"/>
  <c r="AQ244" i="24" s="1"/>
  <c r="AT244" i="24" s="1"/>
  <c r="AQ249" i="24"/>
  <c r="AR249" i="24" s="1"/>
  <c r="AQ251" i="24"/>
  <c r="AT251" i="24" s="1"/>
  <c r="AO281" i="24"/>
  <c r="AP281" i="24" s="1"/>
  <c r="AQ281" i="24" s="1"/>
  <c r="AR281" i="24" s="1"/>
  <c r="AQ122" i="24"/>
  <c r="AT122" i="24" s="1"/>
  <c r="AO50" i="24"/>
  <c r="AP50" i="24" s="1"/>
  <c r="AQ50" i="24" s="1"/>
  <c r="AR50" i="24" s="1"/>
  <c r="AQ37" i="24"/>
  <c r="AO176" i="24"/>
  <c r="AP176" i="24" s="1"/>
  <c r="AQ176" i="24" s="1"/>
  <c r="AT176" i="24" s="1"/>
  <c r="AQ198" i="24"/>
  <c r="AQ71" i="24"/>
  <c r="AR71" i="24" s="1"/>
  <c r="AO93" i="24"/>
  <c r="AP93" i="24" s="1"/>
  <c r="AQ93" i="24" s="1"/>
  <c r="AT93" i="24" s="1"/>
  <c r="AQ97" i="24"/>
  <c r="AT97" i="24" s="1"/>
  <c r="AO111" i="24"/>
  <c r="AP111" i="24" s="1"/>
  <c r="AQ111" i="24" s="1"/>
  <c r="AR111" i="24" s="1"/>
  <c r="AO171" i="24"/>
  <c r="AP171" i="24" s="1"/>
  <c r="AQ171" i="24" s="1"/>
  <c r="AR171" i="24" s="1"/>
  <c r="AO211" i="24"/>
  <c r="AP211" i="24" s="1"/>
  <c r="AQ211" i="24" s="1"/>
  <c r="AR211" i="24" s="1"/>
  <c r="AO268" i="24"/>
  <c r="AP268" i="24" s="1"/>
  <c r="AQ268" i="24" s="1"/>
  <c r="AT268" i="24" s="1"/>
  <c r="AQ273" i="24"/>
  <c r="AT273" i="24" s="1"/>
  <c r="AO221" i="24"/>
  <c r="AP221" i="24" s="1"/>
  <c r="AQ221" i="24" s="1"/>
  <c r="AR221" i="24" s="1"/>
  <c r="AQ262" i="24"/>
  <c r="AO68" i="24"/>
  <c r="AP68" i="24" s="1"/>
  <c r="AQ68" i="24" s="1"/>
  <c r="AT68" i="24" s="1"/>
  <c r="AQ121" i="24"/>
  <c r="AR121" i="24" s="1"/>
  <c r="AO170" i="24"/>
  <c r="AP170" i="24" s="1"/>
  <c r="AQ170" i="24" s="1"/>
  <c r="AR170" i="24" s="1"/>
  <c r="AO205" i="24"/>
  <c r="AP205" i="24" s="1"/>
  <c r="AQ205" i="24" s="1"/>
  <c r="AR205" i="24" s="1"/>
  <c r="AO207" i="24"/>
  <c r="AP207" i="24" s="1"/>
  <c r="AQ207" i="24" s="1"/>
  <c r="AR207" i="24" s="1"/>
  <c r="AQ232" i="24"/>
  <c r="AT232" i="24" s="1"/>
  <c r="AO241" i="24"/>
  <c r="AP241" i="24" s="1"/>
  <c r="AQ241" i="24" s="1"/>
  <c r="AT241" i="24" s="1"/>
  <c r="AQ247" i="24"/>
  <c r="AT247" i="24" s="1"/>
  <c r="AQ253" i="24"/>
  <c r="AT253" i="24" s="1"/>
  <c r="AQ12" i="24"/>
  <c r="AR12" i="24" s="1"/>
  <c r="AO179" i="24"/>
  <c r="AP179" i="24" s="1"/>
  <c r="AQ179" i="24" s="1"/>
  <c r="AR179" i="24" s="1"/>
  <c r="AQ20" i="24"/>
  <c r="AQ235" i="24"/>
  <c r="AR235" i="24" s="1"/>
  <c r="AO256" i="24"/>
  <c r="AP256" i="24" s="1"/>
  <c r="AQ256" i="24" s="1"/>
  <c r="AR256" i="24" s="1"/>
  <c r="AQ77" i="24"/>
  <c r="AR77" i="24" s="1"/>
  <c r="AO181" i="24"/>
  <c r="AP181" i="24" s="1"/>
  <c r="AQ181" i="24" s="1"/>
  <c r="AR181" i="24" s="1"/>
  <c r="AQ188" i="24"/>
  <c r="AQ213" i="24"/>
  <c r="AT213" i="24" s="1"/>
  <c r="AO230" i="24"/>
  <c r="AP230" i="24" s="1"/>
  <c r="AQ230" i="24" s="1"/>
  <c r="AR230" i="24" s="1"/>
  <c r="AQ239" i="24"/>
  <c r="AT239" i="24" s="1"/>
  <c r="AQ254" i="24"/>
  <c r="AT254" i="24" s="1"/>
  <c r="AO264" i="24"/>
  <c r="AP264" i="24" s="1"/>
  <c r="AQ264" i="24" s="1"/>
  <c r="AT29" i="24"/>
  <c r="AR29" i="24"/>
  <c r="AO36" i="24"/>
  <c r="AP36" i="24" s="1"/>
  <c r="AQ36" i="24" s="1"/>
  <c r="AO62" i="24"/>
  <c r="AP62" i="24" s="1"/>
  <c r="AQ62" i="24" s="1"/>
  <c r="AO67" i="24"/>
  <c r="AP67" i="24" s="1"/>
  <c r="AQ67" i="24" s="1"/>
  <c r="AG79" i="24"/>
  <c r="AF80" i="24"/>
  <c r="AG80" i="24" s="1"/>
  <c r="AO129" i="24"/>
  <c r="AP129" i="24" s="1"/>
  <c r="AQ129" i="24" s="1"/>
  <c r="AF137" i="24"/>
  <c r="AG137" i="24" s="1"/>
  <c r="AG136" i="24"/>
  <c r="AO184" i="24"/>
  <c r="AP184" i="24" s="1"/>
  <c r="AQ184" i="24" s="1"/>
  <c r="AO193" i="24"/>
  <c r="AP193" i="24" s="1"/>
  <c r="AQ193" i="24" s="1"/>
  <c r="AO201" i="24"/>
  <c r="AP201" i="24" s="1"/>
  <c r="AQ201" i="24" s="1"/>
  <c r="AO223" i="24"/>
  <c r="AP223" i="24" s="1"/>
  <c r="AQ223" i="24" s="1"/>
  <c r="AO238" i="24"/>
  <c r="AP238" i="24" s="1"/>
  <c r="AQ238" i="24" s="1"/>
  <c r="AO81" i="24"/>
  <c r="AP81" i="24" s="1"/>
  <c r="AQ81" i="24" s="1"/>
  <c r="AO157" i="24"/>
  <c r="AP157" i="24" s="1"/>
  <c r="AQ157" i="24" s="1"/>
  <c r="AO162" i="24"/>
  <c r="AP162" i="24" s="1"/>
  <c r="AQ162" i="24" s="1"/>
  <c r="AO174" i="24"/>
  <c r="AP174" i="24" s="1"/>
  <c r="AQ174" i="24" s="1"/>
  <c r="AO178" i="24"/>
  <c r="AP178" i="24" s="1"/>
  <c r="AQ178" i="24" s="1"/>
  <c r="AO204" i="24"/>
  <c r="AP204" i="24" s="1"/>
  <c r="AQ204" i="24" s="1"/>
  <c r="AP74" i="24"/>
  <c r="AQ74" i="24" s="1"/>
  <c r="AT74" i="24" s="1"/>
  <c r="AP23" i="24"/>
  <c r="AQ23" i="24" s="1"/>
  <c r="AT23" i="24" s="1"/>
  <c r="AP95" i="24"/>
  <c r="AQ95" i="24" s="1"/>
  <c r="AT95" i="24" s="1"/>
  <c r="AP85" i="24"/>
  <c r="AQ85" i="24" s="1"/>
  <c r="AR85" i="24" s="1"/>
  <c r="AP126" i="24"/>
  <c r="AQ126" i="24" s="1"/>
  <c r="AT126" i="24" s="1"/>
  <c r="AQ183" i="24"/>
  <c r="AT183" i="24" s="1"/>
  <c r="AQ41" i="24"/>
  <c r="AO128" i="24"/>
  <c r="AP128" i="24" s="1"/>
  <c r="AQ128" i="24" s="1"/>
  <c r="AT194" i="24"/>
  <c r="AQ195" i="24"/>
  <c r="AT195" i="24" s="1"/>
  <c r="AQ217" i="24"/>
  <c r="AR217" i="24" s="1"/>
  <c r="AQ265" i="24"/>
  <c r="AT265" i="24" s="1"/>
  <c r="AT278" i="24"/>
  <c r="AO202" i="24"/>
  <c r="AP202" i="24" s="1"/>
  <c r="AQ202" i="24" s="1"/>
  <c r="AR202" i="24" s="1"/>
  <c r="AQ216" i="24"/>
  <c r="AQ11" i="24"/>
  <c r="AR11" i="24" s="1"/>
  <c r="AQ21" i="24"/>
  <c r="AT21" i="24" s="1"/>
  <c r="AO25" i="24"/>
  <c r="AP25" i="24" s="1"/>
  <c r="AQ25" i="24" s="1"/>
  <c r="AR25" i="24" s="1"/>
  <c r="AO63" i="24"/>
  <c r="AP63" i="24" s="1"/>
  <c r="AQ63" i="24" s="1"/>
  <c r="AR63" i="24" s="1"/>
  <c r="AO73" i="24"/>
  <c r="AP73" i="24" s="1"/>
  <c r="AQ73" i="24" s="1"/>
  <c r="AT73" i="24" s="1"/>
  <c r="AO87" i="24"/>
  <c r="AP87" i="24" s="1"/>
  <c r="AQ87" i="24" s="1"/>
  <c r="AR87" i="24" s="1"/>
  <c r="AO90" i="24"/>
  <c r="AP90" i="24" s="1"/>
  <c r="AQ90" i="24" s="1"/>
  <c r="AR90" i="24" s="1"/>
  <c r="AO92" i="24"/>
  <c r="AP92" i="24" s="1"/>
  <c r="AQ92" i="24" s="1"/>
  <c r="AR92" i="24" s="1"/>
  <c r="AO94" i="24"/>
  <c r="AP94" i="24" s="1"/>
  <c r="AQ94" i="24" s="1"/>
  <c r="AR94" i="24" s="1"/>
  <c r="AO100" i="24"/>
  <c r="AP100" i="24" s="1"/>
  <c r="AQ100" i="24" s="1"/>
  <c r="AT100" i="24" s="1"/>
  <c r="AQ102" i="24"/>
  <c r="AR102" i="24" s="1"/>
  <c r="AQ16" i="24"/>
  <c r="AR16" i="24" s="1"/>
  <c r="AO113" i="24"/>
  <c r="AP113" i="24" s="1"/>
  <c r="AQ113" i="24" s="1"/>
  <c r="AR113" i="24" s="1"/>
  <c r="AO127" i="24"/>
  <c r="AP127" i="24" s="1"/>
  <c r="AQ127" i="24" s="1"/>
  <c r="AR127" i="24" s="1"/>
  <c r="AQ147" i="24"/>
  <c r="AR147" i="24" s="1"/>
  <c r="AO158" i="24"/>
  <c r="AP158" i="24" s="1"/>
  <c r="AQ158" i="24" s="1"/>
  <c r="AT158" i="24" s="1"/>
  <c r="AQ167" i="24"/>
  <c r="AT167" i="24" s="1"/>
  <c r="AQ212" i="24"/>
  <c r="AO220" i="24"/>
  <c r="AP220" i="24" s="1"/>
  <c r="AQ220" i="24" s="1"/>
  <c r="AT220" i="24" s="1"/>
  <c r="AO227" i="24"/>
  <c r="AP227" i="24" s="1"/>
  <c r="AQ227" i="24" s="1"/>
  <c r="AT227" i="24" s="1"/>
  <c r="AQ229" i="24"/>
  <c r="AT229" i="24" s="1"/>
  <c r="AO263" i="24"/>
  <c r="AP263" i="24" s="1"/>
  <c r="AQ263" i="24" s="1"/>
  <c r="AR263" i="24" s="1"/>
  <c r="AO269" i="24"/>
  <c r="AP269" i="24" s="1"/>
  <c r="AQ269" i="24" s="1"/>
  <c r="AT269" i="24" s="1"/>
  <c r="AO272" i="24"/>
  <c r="AP272" i="24" s="1"/>
  <c r="AQ272" i="24" s="1"/>
  <c r="AT272" i="24" s="1"/>
  <c r="AO274" i="24"/>
  <c r="AP274" i="24" s="1"/>
  <c r="AQ274" i="24" s="1"/>
  <c r="AT274" i="24" s="1"/>
  <c r="AQ261" i="24"/>
  <c r="AR261" i="24" s="1"/>
  <c r="AO30" i="24"/>
  <c r="AP30" i="24" s="1"/>
  <c r="AQ30" i="24" s="1"/>
  <c r="AT30" i="24" s="1"/>
  <c r="AQ69" i="24"/>
  <c r="AR69" i="24" s="1"/>
  <c r="AQ206" i="24"/>
  <c r="AR206" i="24" s="1"/>
  <c r="AO218" i="24"/>
  <c r="AP218" i="24" s="1"/>
  <c r="AQ218" i="24" s="1"/>
  <c r="AR218" i="24" s="1"/>
  <c r="AO225" i="24"/>
  <c r="AP225" i="24" s="1"/>
  <c r="AQ225" i="24" s="1"/>
  <c r="AR225" i="24" s="1"/>
  <c r="AQ234" i="24"/>
  <c r="AQ240" i="24"/>
  <c r="AR240" i="24" s="1"/>
  <c r="AQ245" i="24"/>
  <c r="AT245" i="24" s="1"/>
  <c r="AO248" i="24"/>
  <c r="AP248" i="24" s="1"/>
  <c r="AQ248" i="24" s="1"/>
  <c r="AR248" i="24" s="1"/>
  <c r="AQ250" i="24"/>
  <c r="AR250" i="24" s="1"/>
  <c r="AQ252" i="24"/>
  <c r="AR252" i="24" s="1"/>
  <c r="AO280" i="24"/>
  <c r="AP280" i="24" s="1"/>
  <c r="AQ280" i="24" s="1"/>
  <c r="AR280" i="24" s="1"/>
  <c r="AQ288" i="24"/>
  <c r="AT288" i="24" s="1"/>
  <c r="AQ19" i="24"/>
  <c r="AQ43" i="24"/>
  <c r="AT43" i="24" s="1"/>
  <c r="AO49" i="24"/>
  <c r="AP49" i="24" s="1"/>
  <c r="AQ49" i="24" s="1"/>
  <c r="AT49" i="24" s="1"/>
  <c r="AQ143" i="24"/>
  <c r="AR143" i="24" s="1"/>
  <c r="AO190" i="24"/>
  <c r="AP190" i="24" s="1"/>
  <c r="AQ190" i="24" s="1"/>
  <c r="AR190" i="24" s="1"/>
  <c r="AQ246" i="24"/>
  <c r="AT246" i="24" s="1"/>
  <c r="AO255" i="24"/>
  <c r="AP255" i="24" s="1"/>
  <c r="AQ255" i="24" s="1"/>
  <c r="AT255" i="24" s="1"/>
  <c r="AO86" i="24"/>
  <c r="AP86" i="24" s="1"/>
  <c r="AQ86" i="24" s="1"/>
  <c r="AR86" i="24" s="1"/>
  <c r="AQ154" i="24"/>
  <c r="AT154" i="24" s="1"/>
  <c r="AO209" i="24"/>
  <c r="AP209" i="24" s="1"/>
  <c r="AQ209" i="24" s="1"/>
  <c r="AR209" i="24" s="1"/>
  <c r="AO279" i="24"/>
  <c r="AP279" i="24" s="1"/>
  <c r="AQ279" i="24" s="1"/>
  <c r="AR279" i="24" s="1"/>
  <c r="AO28" i="24"/>
  <c r="AP28" i="24" s="1"/>
  <c r="AQ28" i="24" s="1"/>
  <c r="AO35" i="24"/>
  <c r="AP35" i="24" s="1"/>
  <c r="AQ35" i="24" s="1"/>
  <c r="AO61" i="24"/>
  <c r="AP61" i="24" s="1"/>
  <c r="AQ61" i="24" s="1"/>
  <c r="AR66" i="24"/>
  <c r="AT66" i="24"/>
  <c r="AO130" i="24"/>
  <c r="AP130" i="24" s="1"/>
  <c r="AQ130" i="24" s="1"/>
  <c r="AO185" i="24"/>
  <c r="AP185" i="24" s="1"/>
  <c r="AQ185" i="24" s="1"/>
  <c r="AO192" i="24"/>
  <c r="AP192" i="24" s="1"/>
  <c r="AQ192" i="24" s="1"/>
  <c r="AO200" i="24"/>
  <c r="AP200" i="24" s="1"/>
  <c r="AQ200" i="24" s="1"/>
  <c r="AO222" i="24"/>
  <c r="AP222" i="24" s="1"/>
  <c r="AQ222" i="24" s="1"/>
  <c r="AO237" i="24"/>
  <c r="AP237" i="24" s="1"/>
  <c r="AQ237" i="24" s="1"/>
  <c r="AF83" i="24"/>
  <c r="AG83" i="24" s="1"/>
  <c r="AG82" i="24"/>
  <c r="AO82" i="24" s="1"/>
  <c r="AP82" i="24" s="1"/>
  <c r="AQ82" i="24" s="1"/>
  <c r="AG108" i="24"/>
  <c r="AF109" i="24"/>
  <c r="AG109" i="24" s="1"/>
  <c r="AQ144" i="24"/>
  <c r="AR144" i="24" s="1"/>
  <c r="AO156" i="24"/>
  <c r="AP156" i="24" s="1"/>
  <c r="AQ156" i="24" s="1"/>
  <c r="AO161" i="24"/>
  <c r="AP161" i="24" s="1"/>
  <c r="AQ161" i="24" s="1"/>
  <c r="AO173" i="24"/>
  <c r="AP173" i="24" s="1"/>
  <c r="AQ173" i="24" s="1"/>
  <c r="AO177" i="24"/>
  <c r="AP177" i="24" s="1"/>
  <c r="AQ177" i="24" s="1"/>
  <c r="AO203" i="24"/>
  <c r="AP203" i="24" s="1"/>
  <c r="AQ203" i="24" s="1"/>
  <c r="AQ257" i="24"/>
  <c r="AT257" i="24" s="1"/>
  <c r="AR229" i="24"/>
  <c r="AR278" i="24"/>
  <c r="AP125" i="25"/>
  <c r="AQ125" i="25" s="1"/>
  <c r="AT125" i="25" s="1"/>
  <c r="AP106" i="24"/>
  <c r="AP138" i="25"/>
  <c r="AQ138" i="25" s="1"/>
  <c r="AR138" i="25" s="1"/>
  <c r="AP69" i="25"/>
  <c r="AQ69" i="25" s="1"/>
  <c r="AT69" i="25" s="1"/>
  <c r="AQ21" i="25"/>
  <c r="AT21" i="25" s="1"/>
  <c r="AQ118" i="25"/>
  <c r="AT118" i="25" s="1"/>
  <c r="AP165" i="25"/>
  <c r="AQ165" i="25" s="1"/>
  <c r="AR165" i="25" s="1"/>
  <c r="AP49" i="25"/>
  <c r="AQ49" i="25" s="1"/>
  <c r="AT49" i="25" s="1"/>
  <c r="AP169" i="25"/>
  <c r="AQ169" i="25" s="1"/>
  <c r="AT169" i="25" s="1"/>
  <c r="AP163" i="25"/>
  <c r="AQ163" i="25" s="1"/>
  <c r="AT163" i="25" s="1"/>
  <c r="AP92" i="25"/>
  <c r="AQ92" i="25" s="1"/>
  <c r="AT92" i="25" s="1"/>
  <c r="AP73" i="25"/>
  <c r="AQ73" i="25" s="1"/>
  <c r="AR73" i="25" s="1"/>
  <c r="AP159" i="25"/>
  <c r="AQ159" i="25" s="1"/>
  <c r="AR159" i="25" s="1"/>
  <c r="AQ39" i="25"/>
  <c r="AT39" i="25" s="1"/>
  <c r="AQ28" i="25"/>
  <c r="AT28" i="25" s="1"/>
  <c r="AP175" i="24"/>
  <c r="AT53" i="24"/>
  <c r="AR53" i="24"/>
  <c r="AT55" i="24"/>
  <c r="AR55" i="24"/>
  <c r="AT57" i="24"/>
  <c r="AR57" i="24"/>
  <c r="AT59" i="24"/>
  <c r="AR59" i="24"/>
  <c r="AT11" i="24"/>
  <c r="AR194" i="24"/>
  <c r="AT54" i="24"/>
  <c r="AR54" i="24"/>
  <c r="AT56" i="24"/>
  <c r="AR56" i="24"/>
  <c r="AT58" i="24"/>
  <c r="AR58" i="24"/>
  <c r="AO180" i="25"/>
  <c r="AP180" i="25" s="1"/>
  <c r="AQ180" i="25" s="1"/>
  <c r="AP89" i="25"/>
  <c r="AQ89" i="25" s="1"/>
  <c r="AR89" i="25" s="1"/>
  <c r="AP60" i="25"/>
  <c r="AQ60" i="25" s="1"/>
  <c r="AT60" i="25" s="1"/>
  <c r="AP58" i="25"/>
  <c r="AQ58" i="25" s="1"/>
  <c r="AT58" i="25" s="1"/>
  <c r="AT95" i="25"/>
  <c r="AT13" i="25"/>
  <c r="AR13" i="25"/>
  <c r="AO171" i="25"/>
  <c r="AP171" i="25" s="1"/>
  <c r="AQ171" i="25" s="1"/>
  <c r="AO66" i="25"/>
  <c r="AP66" i="25" s="1"/>
  <c r="AQ66" i="25" s="1"/>
  <c r="AP98" i="24"/>
  <c r="AQ98" i="24" s="1"/>
  <c r="AR98" i="24" s="1"/>
  <c r="AP158" i="25"/>
  <c r="AQ158" i="25" s="1"/>
  <c r="AT158" i="25" s="1"/>
  <c r="AP104" i="24"/>
  <c r="AP96" i="24"/>
  <c r="AP163" i="24"/>
  <c r="AP103" i="24"/>
  <c r="AP160" i="24"/>
  <c r="AP146" i="25"/>
  <c r="AQ146" i="25" s="1"/>
  <c r="AR146" i="25" s="1"/>
  <c r="AP22" i="25"/>
  <c r="AQ22" i="25" s="1"/>
  <c r="AR22" i="25" s="1"/>
  <c r="AP177" i="25"/>
  <c r="AQ177" i="25" s="1"/>
  <c r="AR177" i="25" s="1"/>
  <c r="AP162" i="25"/>
  <c r="AQ162" i="25" s="1"/>
  <c r="AR162" i="25" s="1"/>
  <c r="AP154" i="25"/>
  <c r="AQ154" i="25" s="1"/>
  <c r="AT154" i="25" s="1"/>
  <c r="AP141" i="25"/>
  <c r="AQ141" i="25" s="1"/>
  <c r="AR141" i="25" s="1"/>
  <c r="AP114" i="25"/>
  <c r="AQ114" i="25" s="1"/>
  <c r="AT114" i="25" s="1"/>
  <c r="AP108" i="25"/>
  <c r="AQ108" i="25" s="1"/>
  <c r="AR108" i="25" s="1"/>
  <c r="AP100" i="25"/>
  <c r="AQ100" i="25" s="1"/>
  <c r="AT100" i="25" s="1"/>
  <c r="AP172" i="24"/>
  <c r="AR271" i="24"/>
  <c r="AT271" i="24"/>
  <c r="AR170" i="25"/>
  <c r="AT170" i="25"/>
  <c r="AR137" i="25"/>
  <c r="AT137" i="25"/>
  <c r="AR135" i="25"/>
  <c r="AT135" i="25"/>
  <c r="AR132" i="25"/>
  <c r="AT132" i="25"/>
  <c r="AR130" i="25"/>
  <c r="AT130" i="25"/>
  <c r="AR128" i="25"/>
  <c r="AT128" i="25"/>
  <c r="AR126" i="25"/>
  <c r="AT126" i="25"/>
  <c r="AR101" i="25"/>
  <c r="AT101" i="25"/>
  <c r="AR87" i="25"/>
  <c r="AT87" i="25"/>
  <c r="AT153" i="25"/>
  <c r="AR153" i="25"/>
  <c r="AT142" i="25"/>
  <c r="AR142" i="25"/>
  <c r="AT42" i="25"/>
  <c r="AR42" i="25"/>
  <c r="AR41" i="25"/>
  <c r="AT41" i="25"/>
  <c r="AR27" i="25"/>
  <c r="AT27" i="25"/>
  <c r="AR20" i="25"/>
  <c r="AT20" i="25"/>
  <c r="AR16" i="25"/>
  <c r="AT16" i="25"/>
  <c r="AT11" i="25"/>
  <c r="AR11" i="25"/>
  <c r="AT62" i="25"/>
  <c r="AR62" i="25"/>
  <c r="AR31" i="25"/>
  <c r="AT31" i="25"/>
  <c r="AR125" i="25"/>
  <c r="AR75" i="25"/>
  <c r="AT75" i="25"/>
  <c r="AR59" i="25"/>
  <c r="AT59" i="25"/>
  <c r="AR57" i="25"/>
  <c r="AT57" i="25"/>
  <c r="AR166" i="25"/>
  <c r="AT166" i="25"/>
  <c r="AT155" i="25"/>
  <c r="AR155" i="25"/>
  <c r="AT151" i="25"/>
  <c r="AR151" i="25"/>
  <c r="AR43" i="25"/>
  <c r="AT43" i="25"/>
  <c r="AR28" i="25"/>
  <c r="AR19" i="25"/>
  <c r="AT19" i="25"/>
  <c r="AR32" i="25"/>
  <c r="AT32" i="25"/>
  <c r="AR25" i="25"/>
  <c r="AT25" i="25"/>
  <c r="AT85" i="25"/>
  <c r="AR85" i="25"/>
  <c r="AT70" i="25"/>
  <c r="AR70" i="25"/>
  <c r="AT38" i="25"/>
  <c r="AR38" i="25"/>
  <c r="AT175" i="25"/>
  <c r="AR175" i="25"/>
  <c r="AR149" i="25"/>
  <c r="AT149" i="25"/>
  <c r="AT174" i="25"/>
  <c r="AR174" i="25"/>
  <c r="AR144" i="25"/>
  <c r="AT144" i="25"/>
  <c r="AT113" i="25"/>
  <c r="AR113" i="25"/>
  <c r="AR92" i="25"/>
  <c r="AR53" i="25"/>
  <c r="AT53" i="25"/>
  <c r="AR164" i="25"/>
  <c r="AT164" i="25"/>
  <c r="AR148" i="25"/>
  <c r="AT148" i="25"/>
  <c r="AT139" i="25"/>
  <c r="AR139" i="25"/>
  <c r="AR48" i="25"/>
  <c r="AT48" i="25"/>
  <c r="AT178" i="25"/>
  <c r="AR178" i="25"/>
  <c r="AT176" i="25"/>
  <c r="AR176" i="25"/>
  <c r="AT109" i="25"/>
  <c r="AR109" i="25"/>
  <c r="AR82" i="25"/>
  <c r="AT74" i="25"/>
  <c r="AR74" i="25"/>
  <c r="AT63" i="25"/>
  <c r="AR63" i="25"/>
  <c r="AT145" i="25"/>
  <c r="AR145" i="25"/>
  <c r="AR173" i="25"/>
  <c r="AT173" i="25"/>
  <c r="AT143" i="25"/>
  <c r="AR143" i="25"/>
  <c r="AR136" i="25"/>
  <c r="AT136" i="25"/>
  <c r="AR131" i="25"/>
  <c r="AT131" i="25"/>
  <c r="AR129" i="25"/>
  <c r="AT129" i="25"/>
  <c r="AR127" i="25"/>
  <c r="AT127" i="25"/>
  <c r="AR120" i="25"/>
  <c r="AT120" i="25"/>
  <c r="AR51" i="25"/>
  <c r="AT51" i="25"/>
  <c r="AR36" i="25"/>
  <c r="AT36" i="25"/>
  <c r="AT14" i="25"/>
  <c r="AR14" i="25"/>
  <c r="AT12" i="25"/>
  <c r="AR12" i="25"/>
  <c r="AT152" i="25"/>
  <c r="AR152" i="25"/>
  <c r="AT110" i="25"/>
  <c r="AR110" i="25"/>
  <c r="AT103" i="25"/>
  <c r="AR103" i="25"/>
  <c r="AT97" i="25"/>
  <c r="AR97" i="25"/>
  <c r="AR116" i="24"/>
  <c r="AR89" i="24"/>
  <c r="AT89" i="24"/>
  <c r="AR112" i="24"/>
  <c r="AR120" i="24"/>
  <c r="AR13" i="24"/>
  <c r="AT13" i="24"/>
  <c r="AR22" i="24"/>
  <c r="AT22" i="24"/>
  <c r="AR38" i="24"/>
  <c r="AT38" i="24"/>
  <c r="AR42" i="24"/>
  <c r="AT42" i="24"/>
  <c r="AR70" i="24"/>
  <c r="AT70" i="24"/>
  <c r="AR88" i="24"/>
  <c r="AT88" i="24"/>
  <c r="AT18" i="24"/>
  <c r="AR18" i="24"/>
  <c r="AP65" i="24"/>
  <c r="AQ65" i="24" s="1"/>
  <c r="AR134" i="24"/>
  <c r="AT134" i="24"/>
  <c r="AT138" i="24"/>
  <c r="AR138" i="24"/>
  <c r="AT139" i="24"/>
  <c r="AR139" i="24"/>
  <c r="AT145" i="24"/>
  <c r="AR145" i="24"/>
  <c r="AR150" i="24"/>
  <c r="AT150" i="24"/>
  <c r="AT228" i="24"/>
  <c r="AR228" i="24"/>
  <c r="AT141" i="24"/>
  <c r="AR141" i="24"/>
  <c r="AR151" i="24"/>
  <c r="AT151" i="24"/>
  <c r="AR153" i="24"/>
  <c r="AT153" i="24"/>
  <c r="AT159" i="24"/>
  <c r="AR159" i="24"/>
  <c r="AR164" i="24"/>
  <c r="AT164" i="24"/>
  <c r="AR182" i="24"/>
  <c r="AT182" i="24"/>
  <c r="AP191" i="24"/>
  <c r="AQ191" i="24" s="1"/>
  <c r="AP236" i="24"/>
  <c r="AQ236" i="24" s="1"/>
  <c r="AP27" i="24"/>
  <c r="AQ27" i="24" s="1"/>
  <c r="AR31" i="24"/>
  <c r="AR40" i="24"/>
  <c r="AT40" i="24"/>
  <c r="AR44" i="24"/>
  <c r="AT44" i="24"/>
  <c r="AT17" i="24"/>
  <c r="AR17" i="24"/>
  <c r="AT111" i="24"/>
  <c r="AP135" i="24"/>
  <c r="AQ135" i="24" s="1"/>
  <c r="AP60" i="24"/>
  <c r="AQ60" i="24" s="1"/>
  <c r="AP117" i="24"/>
  <c r="AQ117" i="24" s="1"/>
  <c r="AP123" i="24"/>
  <c r="AQ123" i="24" s="1"/>
  <c r="AP155" i="24"/>
  <c r="AQ155" i="24" s="1"/>
  <c r="AR165" i="24"/>
  <c r="AT165" i="24"/>
  <c r="AT140" i="24"/>
  <c r="AR140" i="24"/>
  <c r="AT142" i="24"/>
  <c r="AR142" i="24"/>
  <c r="AR149" i="24"/>
  <c r="AT149" i="24"/>
  <c r="AR166" i="24"/>
  <c r="AT166" i="24"/>
  <c r="AR168" i="24"/>
  <c r="AT168" i="24"/>
  <c r="AR187" i="24"/>
  <c r="AT187" i="24"/>
  <c r="AR266" i="24"/>
  <c r="AR195" i="24"/>
  <c r="AP199" i="24"/>
  <c r="AQ199" i="24" s="1"/>
  <c r="AT205" i="24"/>
  <c r="AR244" i="24"/>
  <c r="AT256" i="24"/>
  <c r="AT78" i="25" l="1"/>
  <c r="AR78" i="25"/>
  <c r="AR255" i="24"/>
  <c r="AR227" i="24"/>
  <c r="AT127" i="24"/>
  <c r="AR51" i="24"/>
  <c r="AR26" i="24"/>
  <c r="AT46" i="24"/>
  <c r="AR46" i="24"/>
  <c r="AR84" i="24"/>
  <c r="AT226" i="24"/>
  <c r="AT102" i="24"/>
  <c r="AT276" i="24"/>
  <c r="AT121" i="24"/>
  <c r="AT169" i="24"/>
  <c r="AT181" i="24"/>
  <c r="AT209" i="24"/>
  <c r="AR275" i="24"/>
  <c r="AT148" i="24"/>
  <c r="AR73" i="24"/>
  <c r="AT86" i="24"/>
  <c r="AR110" i="24"/>
  <c r="AR45" i="24"/>
  <c r="AT189" i="24"/>
  <c r="AR93" i="24"/>
  <c r="AR95" i="24"/>
  <c r="AT152" i="24"/>
  <c r="AR247" i="24"/>
  <c r="AT147" i="24"/>
  <c r="AT221" i="24"/>
  <c r="AR49" i="24"/>
  <c r="AT263" i="24"/>
  <c r="AT179" i="24"/>
  <c r="AT85" i="24"/>
  <c r="AR132" i="24"/>
  <c r="AT197" i="24"/>
  <c r="AR114" i="24"/>
  <c r="AT261" i="24"/>
  <c r="AT230" i="24"/>
  <c r="AT218" i="24"/>
  <c r="AR183" i="24"/>
  <c r="AT186" i="24"/>
  <c r="AR133" i="24"/>
  <c r="AT87" i="24"/>
  <c r="AR78" i="24"/>
  <c r="AR72" i="24"/>
  <c r="AR100" i="24"/>
  <c r="AT92" i="24"/>
  <c r="AT259" i="24"/>
  <c r="AR272" i="24"/>
  <c r="AR23" i="24"/>
  <c r="AT217" i="24"/>
  <c r="AR21" i="24"/>
  <c r="AT143" i="24"/>
  <c r="AR176" i="24"/>
  <c r="AT180" i="24"/>
  <c r="AT131" i="24"/>
  <c r="AT63" i="24"/>
  <c r="AR241" i="24"/>
  <c r="AR52" i="24"/>
  <c r="AT16" i="24"/>
  <c r="AR254" i="24"/>
  <c r="AR239" i="24"/>
  <c r="AT235" i="24"/>
  <c r="AT12" i="24"/>
  <c r="AR253" i="24"/>
  <c r="AT281" i="24"/>
  <c r="AR219" i="24"/>
  <c r="AT144" i="24"/>
  <c r="AR68" i="24"/>
  <c r="AT171" i="24"/>
  <c r="AR126" i="24"/>
  <c r="AT233" i="24"/>
  <c r="AT146" i="24"/>
  <c r="AR288" i="24"/>
  <c r="AR245" i="24"/>
  <c r="AT240" i="24"/>
  <c r="AT71" i="24"/>
  <c r="AR122" i="24"/>
  <c r="AR158" i="24"/>
  <c r="AT90" i="24"/>
  <c r="AT25" i="24"/>
  <c r="AR220" i="24"/>
  <c r="AR74" i="24"/>
  <c r="AR268" i="24"/>
  <c r="AT202" i="24"/>
  <c r="AT113" i="24"/>
  <c r="AR258" i="24"/>
  <c r="AT50" i="24"/>
  <c r="AT249" i="24"/>
  <c r="AR273" i="24"/>
  <c r="AR154" i="24"/>
  <c r="AR246" i="24"/>
  <c r="AR43" i="24"/>
  <c r="AT252" i="24"/>
  <c r="AT250" i="24"/>
  <c r="AT206" i="24"/>
  <c r="AT69" i="24"/>
  <c r="AR167" i="24"/>
  <c r="AR213" i="24"/>
  <c r="AT77" i="24"/>
  <c r="AR232" i="24"/>
  <c r="AR97" i="24"/>
  <c r="AR251" i="24"/>
  <c r="AT19" i="24"/>
  <c r="AR19" i="24"/>
  <c r="AR264" i="24"/>
  <c r="AT264" i="24"/>
  <c r="AR188" i="24"/>
  <c r="AT188" i="24"/>
  <c r="AR198" i="24"/>
  <c r="AT198" i="24"/>
  <c r="AR37" i="24"/>
  <c r="AT37" i="24"/>
  <c r="AT208" i="24"/>
  <c r="AR208" i="24"/>
  <c r="AT94" i="24"/>
  <c r="AR270" i="24"/>
  <c r="AT248" i="24"/>
  <c r="AR269" i="24"/>
  <c r="AT190" i="24"/>
  <c r="AR30" i="24"/>
  <c r="AR274" i="24"/>
  <c r="AT234" i="24"/>
  <c r="AR234" i="24"/>
  <c r="AR212" i="24"/>
  <c r="AT212" i="24"/>
  <c r="AT216" i="24"/>
  <c r="AR216" i="24"/>
  <c r="AT41" i="24"/>
  <c r="AR41" i="24"/>
  <c r="AR20" i="24"/>
  <c r="AT20" i="24"/>
  <c r="AR262" i="24"/>
  <c r="AT262" i="24"/>
  <c r="AR231" i="24"/>
  <c r="AT231" i="24"/>
  <c r="AR69" i="25"/>
  <c r="AT160" i="25"/>
  <c r="AR160" i="25"/>
  <c r="AR49" i="25"/>
  <c r="AT243" i="24"/>
  <c r="AR124" i="24"/>
  <c r="AT124" i="24"/>
  <c r="AR118" i="24"/>
  <c r="AT118" i="24"/>
  <c r="AT84" i="25"/>
  <c r="AR84" i="25"/>
  <c r="AT77" i="25"/>
  <c r="AR77" i="25"/>
  <c r="AR125" i="24"/>
  <c r="AT125" i="24"/>
  <c r="AR119" i="24"/>
  <c r="AT119" i="24"/>
  <c r="AT79" i="25"/>
  <c r="AR79" i="25"/>
  <c r="AT167" i="25"/>
  <c r="AR167" i="25"/>
  <c r="AT165" i="25"/>
  <c r="AT50" i="25"/>
  <c r="AR50" i="25"/>
  <c r="AT89" i="25"/>
  <c r="AR177" i="24"/>
  <c r="AT177" i="24"/>
  <c r="AR161" i="24"/>
  <c r="AT161" i="24"/>
  <c r="AR130" i="24"/>
  <c r="AT130" i="24"/>
  <c r="AR35" i="24"/>
  <c r="AT35" i="24"/>
  <c r="AT128" i="24"/>
  <c r="AR128" i="24"/>
  <c r="AR178" i="24"/>
  <c r="AT178" i="24"/>
  <c r="AR162" i="24"/>
  <c r="AT162" i="24"/>
  <c r="AR238" i="24"/>
  <c r="AT238" i="24"/>
  <c r="AR193" i="24"/>
  <c r="AT193" i="24"/>
  <c r="AT67" i="24"/>
  <c r="AR67" i="24"/>
  <c r="AT36" i="24"/>
  <c r="AR36" i="24"/>
  <c r="AT101" i="24"/>
  <c r="AR101" i="24"/>
  <c r="AT91" i="24"/>
  <c r="AR91" i="24"/>
  <c r="AR203" i="24"/>
  <c r="AT203" i="24"/>
  <c r="AR173" i="24"/>
  <c r="AT173" i="24"/>
  <c r="AR156" i="24"/>
  <c r="AT156" i="24"/>
  <c r="AR185" i="24"/>
  <c r="AT185" i="24"/>
  <c r="AR61" i="24"/>
  <c r="AT61" i="24"/>
  <c r="AR204" i="24"/>
  <c r="AT204" i="24"/>
  <c r="AR174" i="24"/>
  <c r="AT174" i="24"/>
  <c r="AR157" i="24"/>
  <c r="AT157" i="24"/>
  <c r="AR223" i="24"/>
  <c r="AT223" i="24"/>
  <c r="AR129" i="24"/>
  <c r="AT129" i="24"/>
  <c r="AT62" i="24"/>
  <c r="AR62" i="24"/>
  <c r="AR196" i="24"/>
  <c r="AT196" i="24"/>
  <c r="AT105" i="24"/>
  <c r="AR105" i="24"/>
  <c r="AT99" i="24"/>
  <c r="AR99" i="24"/>
  <c r="AR64" i="24"/>
  <c r="AT64" i="24"/>
  <c r="AO108" i="24"/>
  <c r="AP108" i="24" s="1"/>
  <c r="AQ108" i="24" s="1"/>
  <c r="AO83" i="24"/>
  <c r="AP83" i="24" s="1"/>
  <c r="AQ83" i="24" s="1"/>
  <c r="AR237" i="24"/>
  <c r="AT237" i="24"/>
  <c r="AR222" i="24"/>
  <c r="AT222" i="24"/>
  <c r="AR200" i="24"/>
  <c r="AT200" i="24"/>
  <c r="AR192" i="24"/>
  <c r="AT192" i="24"/>
  <c r="AR28" i="24"/>
  <c r="AT28" i="24"/>
  <c r="AR81" i="24"/>
  <c r="AT81" i="24"/>
  <c r="AR201" i="24"/>
  <c r="AT201" i="24"/>
  <c r="AR184" i="24"/>
  <c r="AT184" i="24"/>
  <c r="AO137" i="24"/>
  <c r="AP137" i="24" s="1"/>
  <c r="AQ137" i="24" s="1"/>
  <c r="AO79" i="24"/>
  <c r="AP79" i="24" s="1"/>
  <c r="AQ79" i="24" s="1"/>
  <c r="AR107" i="24"/>
  <c r="AT107" i="24"/>
  <c r="AT98" i="24"/>
  <c r="AT210" i="24"/>
  <c r="AT242" i="24"/>
  <c r="AT47" i="24"/>
  <c r="AO109" i="24"/>
  <c r="AP109" i="24" s="1"/>
  <c r="AQ109" i="24" s="1"/>
  <c r="AR82" i="24"/>
  <c r="AT82" i="24"/>
  <c r="AR265" i="24"/>
  <c r="AO136" i="24"/>
  <c r="AP136" i="24" s="1"/>
  <c r="AQ136" i="24" s="1"/>
  <c r="AO80" i="24"/>
  <c r="AP80" i="24" s="1"/>
  <c r="AQ80" i="24" s="1"/>
  <c r="AT39" i="24"/>
  <c r="AT14" i="24"/>
  <c r="AR214" i="24"/>
  <c r="AR257" i="24"/>
  <c r="AT279" i="24"/>
  <c r="AQ172" i="24"/>
  <c r="AT172" i="24" s="1"/>
  <c r="AQ175" i="24"/>
  <c r="AR175" i="24" s="1"/>
  <c r="AQ160" i="24"/>
  <c r="AT160" i="24" s="1"/>
  <c r="AQ163" i="24"/>
  <c r="AT163" i="24" s="1"/>
  <c r="AQ103" i="24"/>
  <c r="AT103" i="24" s="1"/>
  <c r="AQ104" i="24"/>
  <c r="AT104" i="24" s="1"/>
  <c r="AQ106" i="24"/>
  <c r="AT106" i="24" s="1"/>
  <c r="AQ96" i="24"/>
  <c r="AT96" i="24" s="1"/>
  <c r="AQ34" i="24"/>
  <c r="AR34" i="24" s="1"/>
  <c r="AT177" i="25"/>
  <c r="AR169" i="25"/>
  <c r="AR163" i="25"/>
  <c r="AT138" i="25"/>
  <c r="AR118" i="25"/>
  <c r="AR114" i="25"/>
  <c r="AR58" i="25"/>
  <c r="AR39" i="25"/>
  <c r="AR158" i="25"/>
  <c r="AT280" i="24"/>
  <c r="AT170" i="24"/>
  <c r="AT225" i="24"/>
  <c r="AT211" i="24"/>
  <c r="AR160" i="24"/>
  <c r="AR154" i="25"/>
  <c r="AT146" i="25"/>
  <c r="AR100" i="25"/>
  <c r="AT73" i="25"/>
  <c r="AR104" i="24"/>
  <c r="AT159" i="25"/>
  <c r="AR21" i="25"/>
  <c r="AT108" i="25"/>
  <c r="AT162" i="25"/>
  <c r="AR60" i="25"/>
  <c r="AR95" i="25"/>
  <c r="AT180" i="25"/>
  <c r="AR180" i="25"/>
  <c r="AT141" i="25"/>
  <c r="AT22" i="25"/>
  <c r="AT171" i="25"/>
  <c r="AR171" i="25"/>
  <c r="AT66" i="25"/>
  <c r="AR66" i="25"/>
  <c r="AR172" i="24"/>
  <c r="AT207" i="24"/>
  <c r="AR215" i="24"/>
  <c r="AT215" i="24"/>
  <c r="AT199" i="24"/>
  <c r="AR199" i="24"/>
  <c r="AT123" i="24"/>
  <c r="AR123" i="24"/>
  <c r="AT135" i="24"/>
  <c r="AR135" i="24"/>
  <c r="AT236" i="24"/>
  <c r="AR236" i="24"/>
  <c r="AT155" i="24"/>
  <c r="AR155" i="24"/>
  <c r="AT117" i="24"/>
  <c r="AR117" i="24"/>
  <c r="AR60" i="24"/>
  <c r="AT60" i="24"/>
  <c r="AR27" i="24"/>
  <c r="AT27" i="24"/>
  <c r="AR191" i="24"/>
  <c r="AT191" i="24"/>
  <c r="AR65" i="24"/>
  <c r="AT65" i="24"/>
  <c r="AR136" i="24" l="1"/>
  <c r="AT136" i="24"/>
  <c r="AR79" i="24"/>
  <c r="AT79" i="24"/>
  <c r="AT80" i="24"/>
  <c r="AR80" i="24"/>
  <c r="AT108" i="24"/>
  <c r="AR108" i="24"/>
  <c r="AR109" i="24"/>
  <c r="AT109" i="24"/>
  <c r="AR137" i="24"/>
  <c r="AT137" i="24"/>
  <c r="AT83" i="24"/>
  <c r="AR83" i="24"/>
  <c r="AT175" i="24"/>
  <c r="AR163" i="24"/>
  <c r="AR103" i="24"/>
  <c r="AR106" i="24"/>
  <c r="AR96" i="24"/>
  <c r="AT34" i="24"/>
  <c r="N329" i="19"/>
  <c r="P329" i="19" s="1"/>
  <c r="AQ329" i="19" s="1"/>
  <c r="N328" i="19"/>
  <c r="P328" i="19" s="1"/>
  <c r="AQ328" i="19" s="1"/>
  <c r="N327" i="19"/>
  <c r="P327" i="19" s="1"/>
  <c r="AQ327" i="19" s="1"/>
  <c r="O326" i="19"/>
  <c r="N326" i="19"/>
  <c r="AG325" i="19"/>
  <c r="O322" i="19"/>
  <c r="N322" i="19"/>
  <c r="N321" i="19"/>
  <c r="P321" i="19" s="1"/>
  <c r="AQ321" i="19" s="1"/>
  <c r="O319" i="19"/>
  <c r="N319" i="19"/>
  <c r="AG318" i="19"/>
  <c r="AF317" i="19"/>
  <c r="N317" i="19"/>
  <c r="P317" i="19" s="1"/>
  <c r="N316" i="19"/>
  <c r="P316" i="19" s="1"/>
  <c r="AQ316" i="19" s="1"/>
  <c r="N315" i="19"/>
  <c r="P315" i="19" s="1"/>
  <c r="AQ315" i="19" s="1"/>
  <c r="AR315" i="19" s="1"/>
  <c r="O314" i="19"/>
  <c r="N314" i="19"/>
  <c r="N313" i="19"/>
  <c r="P313" i="19" s="1"/>
  <c r="AQ313" i="19" s="1"/>
  <c r="AG311" i="19"/>
  <c r="O308" i="19"/>
  <c r="N308" i="19"/>
  <c r="N307" i="19"/>
  <c r="P307" i="19" s="1"/>
  <c r="AQ307" i="19" s="1"/>
  <c r="N306" i="19"/>
  <c r="P306" i="19" s="1"/>
  <c r="AQ306" i="19" s="1"/>
  <c r="AF305" i="19"/>
  <c r="AG305" i="19" s="1"/>
  <c r="AG304" i="19"/>
  <c r="N303" i="19"/>
  <c r="P303" i="19" s="1"/>
  <c r="O302" i="19"/>
  <c r="N302" i="19"/>
  <c r="N301" i="19"/>
  <c r="P301" i="19" s="1"/>
  <c r="AQ301" i="19" s="1"/>
  <c r="AG300" i="19"/>
  <c r="AF297" i="19"/>
  <c r="AF299" i="19" s="1"/>
  <c r="AG299" i="19" s="1"/>
  <c r="AO299" i="19" s="1"/>
  <c r="AP299" i="19" s="1"/>
  <c r="AQ299" i="19" s="1"/>
  <c r="O297" i="19"/>
  <c r="N297" i="19"/>
  <c r="O296" i="19"/>
  <c r="N296" i="19"/>
  <c r="O295" i="19"/>
  <c r="N295" i="19"/>
  <c r="AG294" i="19"/>
  <c r="O294" i="19"/>
  <c r="N294" i="19"/>
  <c r="AG293" i="19"/>
  <c r="O292" i="19"/>
  <c r="N292" i="19"/>
  <c r="O291" i="19"/>
  <c r="N291" i="19"/>
  <c r="N290" i="19"/>
  <c r="P290" i="19" s="1"/>
  <c r="O289" i="19"/>
  <c r="N289" i="19"/>
  <c r="O288" i="19"/>
  <c r="N288" i="19"/>
  <c r="AF283" i="19"/>
  <c r="N283" i="19"/>
  <c r="P283" i="19" s="1"/>
  <c r="N282" i="19"/>
  <c r="P282" i="19" s="1"/>
  <c r="AQ282" i="19" s="1"/>
  <c r="N281" i="19"/>
  <c r="P281" i="19" s="1"/>
  <c r="AQ281" i="19" s="1"/>
  <c r="AR281" i="19" s="1"/>
  <c r="O280" i="19"/>
  <c r="N280" i="19"/>
  <c r="O279" i="19"/>
  <c r="N279" i="19"/>
  <c r="AG278" i="19"/>
  <c r="O278" i="19"/>
  <c r="N278" i="19"/>
  <c r="O277" i="19"/>
  <c r="N277" i="19"/>
  <c r="O276" i="19"/>
  <c r="N276" i="19"/>
  <c r="O275" i="19"/>
  <c r="N275" i="19"/>
  <c r="N274" i="19"/>
  <c r="P274" i="19" s="1"/>
  <c r="AQ274" i="19" s="1"/>
  <c r="AT274" i="19" s="1"/>
  <c r="AG266" i="19"/>
  <c r="AF264" i="19"/>
  <c r="AG264" i="19" s="1"/>
  <c r="O264" i="19"/>
  <c r="N264" i="19"/>
  <c r="AG263" i="19"/>
  <c r="O263" i="19"/>
  <c r="N263" i="19"/>
  <c r="AF261" i="19"/>
  <c r="AF262" i="19" s="1"/>
  <c r="AG262" i="19" s="1"/>
  <c r="O261" i="19"/>
  <c r="N261" i="19"/>
  <c r="AF260" i="19"/>
  <c r="AG260" i="19" s="1"/>
  <c r="AG257" i="19"/>
  <c r="O255" i="19"/>
  <c r="N255" i="19"/>
  <c r="AF254" i="19"/>
  <c r="AF256" i="19" s="1"/>
  <c r="AF258" i="19" s="1"/>
  <c r="AF251" i="19"/>
  <c r="O251" i="19"/>
  <c r="N251" i="19"/>
  <c r="N250" i="19"/>
  <c r="P250" i="19" s="1"/>
  <c r="AQ250" i="19" s="1"/>
  <c r="N249" i="19"/>
  <c r="P249" i="19" s="1"/>
  <c r="AQ249" i="19" s="1"/>
  <c r="AF248" i="19"/>
  <c r="O248" i="19"/>
  <c r="N248" i="19"/>
  <c r="P247" i="19"/>
  <c r="AQ247" i="19" s="1"/>
  <c r="AR247" i="19" s="1"/>
  <c r="AF241" i="19"/>
  <c r="AF245" i="19" s="1"/>
  <c r="AG245" i="19" s="1"/>
  <c r="AG236" i="19"/>
  <c r="AG230" i="19"/>
  <c r="P226" i="19"/>
  <c r="AQ226" i="19" s="1"/>
  <c r="AT226" i="19" s="1"/>
  <c r="N225" i="19"/>
  <c r="P225" i="19" s="1"/>
  <c r="AQ225" i="19" s="1"/>
  <c r="AT225" i="19" s="1"/>
  <c r="AG216" i="19"/>
  <c r="O214" i="19"/>
  <c r="N214" i="19"/>
  <c r="AG213" i="19"/>
  <c r="N212" i="19"/>
  <c r="P212" i="19" s="1"/>
  <c r="AF209" i="19"/>
  <c r="N209" i="19"/>
  <c r="P209" i="19" s="1"/>
  <c r="O208" i="19"/>
  <c r="N208" i="19"/>
  <c r="N207" i="19"/>
  <c r="P207" i="19" s="1"/>
  <c r="AQ207" i="19" s="1"/>
  <c r="AT207" i="19" s="1"/>
  <c r="O206" i="19"/>
  <c r="N206" i="19"/>
  <c r="AF203" i="19"/>
  <c r="AG203" i="19" s="1"/>
  <c r="N199" i="19"/>
  <c r="P199" i="19" s="1"/>
  <c r="AQ199" i="19" s="1"/>
  <c r="AG198" i="19"/>
  <c r="O186" i="19"/>
  <c r="N186" i="19"/>
  <c r="AF185" i="19"/>
  <c r="AG185" i="19" s="1"/>
  <c r="N185" i="19"/>
  <c r="P185" i="19" s="1"/>
  <c r="AG184" i="19"/>
  <c r="O181" i="19"/>
  <c r="N181" i="19"/>
  <c r="O179" i="19"/>
  <c r="N179" i="19"/>
  <c r="O175" i="19"/>
  <c r="N175" i="19"/>
  <c r="P174" i="19"/>
  <c r="AQ174" i="19" s="1"/>
  <c r="AT174" i="19" s="1"/>
  <c r="O173" i="19"/>
  <c r="N173" i="19"/>
  <c r="AF171" i="19"/>
  <c r="AG171" i="19" s="1"/>
  <c r="AF170" i="19"/>
  <c r="O169" i="19"/>
  <c r="N169" i="19"/>
  <c r="P168" i="19"/>
  <c r="AQ168" i="19" s="1"/>
  <c r="O167" i="19"/>
  <c r="N167" i="19"/>
  <c r="N166" i="19"/>
  <c r="P166" i="19" s="1"/>
  <c r="AQ166" i="19" s="1"/>
  <c r="P165" i="19"/>
  <c r="AQ165" i="19" s="1"/>
  <c r="AT165" i="19" s="1"/>
  <c r="O164" i="19"/>
  <c r="N164" i="19"/>
  <c r="P162" i="19"/>
  <c r="N161" i="19"/>
  <c r="P161" i="19" s="1"/>
  <c r="AQ161" i="19" s="1"/>
  <c r="P160" i="19"/>
  <c r="O156" i="19"/>
  <c r="N156" i="19"/>
  <c r="P155" i="19"/>
  <c r="AQ155" i="19" s="1"/>
  <c r="AR155" i="19" s="1"/>
  <c r="O154" i="19"/>
  <c r="N154" i="19"/>
  <c r="O153" i="19"/>
  <c r="N153" i="19"/>
  <c r="N149" i="19"/>
  <c r="P149" i="19" s="1"/>
  <c r="N148" i="19"/>
  <c r="P148" i="19" s="1"/>
  <c r="AQ148" i="19" s="1"/>
  <c r="AG147" i="19"/>
  <c r="AG146" i="19"/>
  <c r="AF145" i="19"/>
  <c r="P145" i="19"/>
  <c r="AG144" i="19"/>
  <c r="P144" i="19"/>
  <c r="N143" i="19"/>
  <c r="P143" i="19" s="1"/>
  <c r="AQ143" i="19" s="1"/>
  <c r="AR143" i="19" s="1"/>
  <c r="N142" i="19"/>
  <c r="P142" i="19" s="1"/>
  <c r="AQ142" i="19" s="1"/>
  <c r="N139" i="19"/>
  <c r="P139" i="19" s="1"/>
  <c r="O138" i="19"/>
  <c r="N138" i="19"/>
  <c r="O137" i="19"/>
  <c r="N137" i="19"/>
  <c r="O136" i="19"/>
  <c r="N136" i="19"/>
  <c r="O135" i="19"/>
  <c r="N135" i="19"/>
  <c r="P134" i="19"/>
  <c r="AQ134" i="19" s="1"/>
  <c r="O133" i="19"/>
  <c r="N133" i="19"/>
  <c r="O132" i="19"/>
  <c r="N132" i="19"/>
  <c r="N128" i="19"/>
  <c r="P128" i="19" s="1"/>
  <c r="AF127" i="19"/>
  <c r="AF128" i="19" s="1"/>
  <c r="AF130" i="19" s="1"/>
  <c r="AF139" i="19" s="1"/>
  <c r="N127" i="19"/>
  <c r="P127" i="19" s="1"/>
  <c r="O126" i="19"/>
  <c r="N126" i="19"/>
  <c r="O125" i="19"/>
  <c r="N125" i="19"/>
  <c r="N124" i="19"/>
  <c r="P124" i="19" s="1"/>
  <c r="AQ124" i="19" s="1"/>
  <c r="AR124" i="19" s="1"/>
  <c r="AF121" i="19"/>
  <c r="AG121" i="19" s="1"/>
  <c r="O118" i="19"/>
  <c r="N118" i="19"/>
  <c r="O117" i="19"/>
  <c r="N117" i="19"/>
  <c r="N116" i="19"/>
  <c r="P116" i="19" s="1"/>
  <c r="AQ116" i="19" s="1"/>
  <c r="AF115" i="19"/>
  <c r="AG115" i="19" s="1"/>
  <c r="AG114" i="19"/>
  <c r="P113" i="19"/>
  <c r="O112" i="19"/>
  <c r="N112" i="19"/>
  <c r="O110" i="19"/>
  <c r="N110" i="19"/>
  <c r="O109" i="19"/>
  <c r="N109" i="19"/>
  <c r="O107" i="19"/>
  <c r="N107" i="19"/>
  <c r="O105" i="19"/>
  <c r="N105" i="19"/>
  <c r="AF103" i="19"/>
  <c r="AF104" i="19" s="1"/>
  <c r="AG104" i="19" s="1"/>
  <c r="P103" i="19"/>
  <c r="P102" i="19"/>
  <c r="P101" i="19"/>
  <c r="O99" i="19"/>
  <c r="N99" i="19"/>
  <c r="O98" i="19"/>
  <c r="N98" i="19"/>
  <c r="AG97" i="19"/>
  <c r="AF96" i="19"/>
  <c r="O96" i="19"/>
  <c r="N96" i="19"/>
  <c r="N95" i="19"/>
  <c r="P95" i="19" s="1"/>
  <c r="AQ95" i="19" s="1"/>
  <c r="O94" i="19"/>
  <c r="N94" i="19"/>
  <c r="N90" i="19"/>
  <c r="P90" i="19" s="1"/>
  <c r="O89" i="19"/>
  <c r="N89" i="19"/>
  <c r="O88" i="19"/>
  <c r="N88" i="19"/>
  <c r="O87" i="19"/>
  <c r="N87" i="19"/>
  <c r="P86" i="19"/>
  <c r="AQ86" i="19" s="1"/>
  <c r="AR86" i="19" s="1"/>
  <c r="N85" i="19"/>
  <c r="P85" i="19" s="1"/>
  <c r="AQ85" i="19" s="1"/>
  <c r="N84" i="19"/>
  <c r="P84" i="19" s="1"/>
  <c r="AQ84" i="19" s="1"/>
  <c r="P82" i="19"/>
  <c r="P81" i="19"/>
  <c r="AQ81" i="19" s="1"/>
  <c r="AF79" i="19"/>
  <c r="O79" i="19"/>
  <c r="N79" i="19"/>
  <c r="O78" i="19"/>
  <c r="N78" i="19"/>
  <c r="N77" i="19"/>
  <c r="P77" i="19" s="1"/>
  <c r="AQ77" i="19" s="1"/>
  <c r="N76" i="19"/>
  <c r="P76" i="19" s="1"/>
  <c r="AQ76" i="19" s="1"/>
  <c r="AR76" i="19" s="1"/>
  <c r="O75" i="19"/>
  <c r="N75" i="19"/>
  <c r="N74" i="19"/>
  <c r="P74" i="19" s="1"/>
  <c r="AQ74" i="19" s="1"/>
  <c r="AT74" i="19" s="1"/>
  <c r="AF73" i="19"/>
  <c r="AF80" i="19" s="1"/>
  <c r="AF70" i="19"/>
  <c r="N70" i="19"/>
  <c r="P70" i="19" s="1"/>
  <c r="N67" i="19"/>
  <c r="P67" i="19" s="1"/>
  <c r="AQ67" i="19" s="1"/>
  <c r="N66" i="19"/>
  <c r="P66" i="19" s="1"/>
  <c r="AQ66" i="19" s="1"/>
  <c r="AT66" i="19" s="1"/>
  <c r="N65" i="19"/>
  <c r="P65" i="19" s="1"/>
  <c r="AQ65" i="19" s="1"/>
  <c r="N64" i="19"/>
  <c r="P64" i="19" s="1"/>
  <c r="AQ64" i="19" s="1"/>
  <c r="AT64" i="19" s="1"/>
  <c r="N63" i="19"/>
  <c r="P63" i="19" s="1"/>
  <c r="AQ63" i="19" s="1"/>
  <c r="AF61" i="19"/>
  <c r="AG61" i="19" s="1"/>
  <c r="N61" i="19"/>
  <c r="P61" i="19" s="1"/>
  <c r="N60" i="19"/>
  <c r="P60" i="19" s="1"/>
  <c r="AQ60" i="19" s="1"/>
  <c r="AT60" i="19" s="1"/>
  <c r="N59" i="19"/>
  <c r="P59" i="19" s="1"/>
  <c r="AQ59" i="19" s="1"/>
  <c r="AR59" i="19" s="1"/>
  <c r="AF58" i="19"/>
  <c r="AG58" i="19" s="1"/>
  <c r="N55" i="19"/>
  <c r="P55" i="19" s="1"/>
  <c r="N54" i="19"/>
  <c r="P54" i="19" s="1"/>
  <c r="AQ54" i="19" s="1"/>
  <c r="AT54" i="19" s="1"/>
  <c r="O53" i="19"/>
  <c r="N53" i="19"/>
  <c r="N52" i="19"/>
  <c r="P52" i="19" s="1"/>
  <c r="AQ52" i="19" s="1"/>
  <c r="O51" i="19"/>
  <c r="N51" i="19"/>
  <c r="AF49" i="19"/>
  <c r="AG49" i="19" s="1"/>
  <c r="AF48" i="19"/>
  <c r="AG48" i="19" s="1"/>
  <c r="N48" i="19"/>
  <c r="P48" i="19" s="1"/>
  <c r="AF47" i="19"/>
  <c r="AF50" i="19" s="1"/>
  <c r="O47" i="19"/>
  <c r="N47" i="19"/>
  <c r="O45" i="19"/>
  <c r="N45" i="19"/>
  <c r="N35" i="19"/>
  <c r="P35" i="19" s="1"/>
  <c r="AF34" i="19"/>
  <c r="AF41" i="19" s="1"/>
  <c r="AF42" i="19" s="1"/>
  <c r="AF43" i="19" s="1"/>
  <c r="AF44" i="19" s="1"/>
  <c r="AG44" i="19" s="1"/>
  <c r="O34" i="19"/>
  <c r="N34" i="19"/>
  <c r="O33" i="19"/>
  <c r="N33" i="19"/>
  <c r="AF31" i="19"/>
  <c r="AG31" i="19" s="1"/>
  <c r="AF30" i="19"/>
  <c r="AG30" i="19" s="1"/>
  <c r="O30" i="19"/>
  <c r="N30" i="19"/>
  <c r="O29" i="19"/>
  <c r="N29" i="19"/>
  <c r="AF28" i="19"/>
  <c r="AG28" i="19" s="1"/>
  <c r="AF25" i="19"/>
  <c r="O25" i="19"/>
  <c r="N25" i="19"/>
  <c r="O22" i="19"/>
  <c r="N22" i="19"/>
  <c r="AF21" i="19"/>
  <c r="AG21" i="19" s="1"/>
  <c r="AF20" i="19"/>
  <c r="AG20" i="19" s="1"/>
  <c r="AO20" i="19" s="1"/>
  <c r="O20" i="19"/>
  <c r="N20" i="19"/>
  <c r="AF19" i="19"/>
  <c r="AG19" i="19" s="1"/>
  <c r="AJ18" i="19"/>
  <c r="AF18" i="19"/>
  <c r="AD18" i="19"/>
  <c r="AH18" i="19" s="1"/>
  <c r="O18" i="19"/>
  <c r="N18" i="19"/>
  <c r="O17" i="19"/>
  <c r="N17" i="19"/>
  <c r="O16" i="19"/>
  <c r="N16" i="19"/>
  <c r="O15" i="19"/>
  <c r="N15" i="19"/>
  <c r="O14" i="19"/>
  <c r="N14" i="19"/>
  <c r="O13" i="19"/>
  <c r="N13" i="19"/>
  <c r="N12" i="19"/>
  <c r="P12" i="19" s="1"/>
  <c r="AQ12" i="19" s="1"/>
  <c r="AT12" i="19" s="1"/>
  <c r="N11" i="19"/>
  <c r="P11" i="19" s="1"/>
  <c r="AQ11" i="19" s="1"/>
  <c r="AR11" i="19" s="1"/>
  <c r="L49" i="18"/>
  <c r="N49" i="18" s="1"/>
  <c r="P49" i="18" s="1"/>
  <c r="AQ49" i="18" s="1"/>
  <c r="AT49" i="18" s="1"/>
  <c r="K49" i="18"/>
  <c r="N48" i="18"/>
  <c r="P48" i="18" s="1"/>
  <c r="AQ48" i="18" s="1"/>
  <c r="AR48" i="18" s="1"/>
  <c r="K48" i="18"/>
  <c r="AH47" i="18"/>
  <c r="AF47" i="18"/>
  <c r="AD47" i="18"/>
  <c r="L47" i="18"/>
  <c r="N47" i="18" s="1"/>
  <c r="P47" i="18" s="1"/>
  <c r="K47" i="18"/>
  <c r="L46" i="18"/>
  <c r="N46" i="18" s="1"/>
  <c r="P46" i="18" s="1"/>
  <c r="AQ46" i="18" s="1"/>
  <c r="AT46" i="18" s="1"/>
  <c r="K46" i="18"/>
  <c r="L45" i="18"/>
  <c r="N45" i="18" s="1"/>
  <c r="P45" i="18" s="1"/>
  <c r="AQ45" i="18" s="1"/>
  <c r="AT45" i="18" s="1"/>
  <c r="K45" i="18"/>
  <c r="L44" i="18"/>
  <c r="N44" i="18" s="1"/>
  <c r="P44" i="18" s="1"/>
  <c r="AQ44" i="18" s="1"/>
  <c r="AT44" i="18" s="1"/>
  <c r="K44" i="18"/>
  <c r="AH43" i="18"/>
  <c r="AF43" i="18"/>
  <c r="AD43" i="18"/>
  <c r="L42" i="18"/>
  <c r="N42" i="18" s="1"/>
  <c r="P42" i="18" s="1"/>
  <c r="AQ42" i="18" s="1"/>
  <c r="AT42" i="18" s="1"/>
  <c r="K42" i="18"/>
  <c r="AH41" i="18"/>
  <c r="AD41" i="18"/>
  <c r="AH40" i="18"/>
  <c r="AD40" i="18"/>
  <c r="L39" i="18"/>
  <c r="N39" i="18" s="1"/>
  <c r="P39" i="18" s="1"/>
  <c r="AQ39" i="18" s="1"/>
  <c r="AR39" i="18" s="1"/>
  <c r="K39" i="18"/>
  <c r="AH38" i="18"/>
  <c r="AF38" i="18"/>
  <c r="AF41" i="18" s="1"/>
  <c r="AD38" i="18"/>
  <c r="L37" i="18"/>
  <c r="N37" i="18" s="1"/>
  <c r="P37" i="18" s="1"/>
  <c r="K37" i="18"/>
  <c r="L36" i="18"/>
  <c r="N36" i="18" s="1"/>
  <c r="P36" i="18" s="1"/>
  <c r="K36" i="18"/>
  <c r="L35" i="18"/>
  <c r="N35" i="18" s="1"/>
  <c r="P35" i="18" s="1"/>
  <c r="K35" i="18"/>
  <c r="L34" i="18"/>
  <c r="N34" i="18" s="1"/>
  <c r="P34" i="18" s="1"/>
  <c r="K34" i="18"/>
  <c r="L33" i="18"/>
  <c r="N33" i="18" s="1"/>
  <c r="P33" i="18" s="1"/>
  <c r="K33" i="18"/>
  <c r="L32" i="18"/>
  <c r="N32" i="18" s="1"/>
  <c r="P32" i="18" s="1"/>
  <c r="K32" i="18"/>
  <c r="L31" i="18"/>
  <c r="N31" i="18" s="1"/>
  <c r="P31" i="18" s="1"/>
  <c r="K31" i="18"/>
  <c r="L30" i="18"/>
  <c r="N30" i="18" s="1"/>
  <c r="P30" i="18" s="1"/>
  <c r="K30" i="18"/>
  <c r="O29" i="18"/>
  <c r="L29" i="18"/>
  <c r="N29" i="18" s="1"/>
  <c r="K29" i="18"/>
  <c r="AH28" i="18"/>
  <c r="AD28" i="18"/>
  <c r="O28" i="18"/>
  <c r="L28" i="18"/>
  <c r="N28" i="18" s="1"/>
  <c r="K28" i="18"/>
  <c r="AH26" i="18"/>
  <c r="AF26" i="18"/>
  <c r="AF337" i="10" s="1"/>
  <c r="AG337" i="10" s="1"/>
  <c r="AD26" i="18"/>
  <c r="O26" i="18"/>
  <c r="L26" i="18"/>
  <c r="N26" i="18" s="1"/>
  <c r="K26" i="18"/>
  <c r="AH25" i="18"/>
  <c r="AF25" i="18"/>
  <c r="AD25" i="18"/>
  <c r="AH24" i="18"/>
  <c r="AF24" i="18"/>
  <c r="AF23" i="18" s="1"/>
  <c r="AF22" i="18" s="1"/>
  <c r="AF21" i="18" s="1"/>
  <c r="AF20" i="18" s="1"/>
  <c r="AD24" i="18"/>
  <c r="AH23" i="18"/>
  <c r="AD23" i="18"/>
  <c r="L23" i="18"/>
  <c r="K23" i="18"/>
  <c r="AH22" i="18"/>
  <c r="AD22" i="18"/>
  <c r="AH21" i="18"/>
  <c r="AD21" i="18"/>
  <c r="AD20" i="18"/>
  <c r="O19" i="18"/>
  <c r="L19" i="18"/>
  <c r="N19" i="18" s="1"/>
  <c r="K19" i="18"/>
  <c r="AH18" i="18"/>
  <c r="AD18" i="18"/>
  <c r="O17" i="18"/>
  <c r="L17" i="18"/>
  <c r="N17" i="18" s="1"/>
  <c r="K17" i="18"/>
  <c r="AH16" i="18"/>
  <c r="AF16" i="18"/>
  <c r="AD16" i="18"/>
  <c r="AH14" i="18"/>
  <c r="AD14" i="18"/>
  <c r="AH13" i="18"/>
  <c r="AD13" i="18"/>
  <c r="AH12" i="18"/>
  <c r="AD12" i="18"/>
  <c r="AH11" i="18"/>
  <c r="AD11" i="18"/>
  <c r="AO337" i="10" l="1"/>
  <c r="AP337" i="10" s="1"/>
  <c r="AQ337" i="10" s="1"/>
  <c r="AG209" i="19"/>
  <c r="AF201" i="19"/>
  <c r="AG201" i="19" s="1"/>
  <c r="AF211" i="19"/>
  <c r="AG211" i="19" s="1"/>
  <c r="AO211" i="19" s="1"/>
  <c r="AP211" i="19" s="1"/>
  <c r="AQ211" i="19" s="1"/>
  <c r="AG248" i="19"/>
  <c r="AF252" i="19"/>
  <c r="AG252" i="19" s="1"/>
  <c r="AG283" i="19"/>
  <c r="AF285" i="19"/>
  <c r="AG285" i="19" s="1"/>
  <c r="AF286" i="19"/>
  <c r="AG286" i="19" s="1"/>
  <c r="AO286" i="19" s="1"/>
  <c r="AP286" i="19" s="1"/>
  <c r="AQ286" i="19" s="1"/>
  <c r="AT299" i="19"/>
  <c r="AR299" i="19"/>
  <c r="AG251" i="19"/>
  <c r="AF253" i="19"/>
  <c r="AG253" i="19" s="1"/>
  <c r="AO253" i="19" s="1"/>
  <c r="AP253" i="19" s="1"/>
  <c r="AQ253" i="19" s="1"/>
  <c r="AG317" i="19"/>
  <c r="AF323" i="19"/>
  <c r="AG323" i="19" s="1"/>
  <c r="AG20" i="18"/>
  <c r="AO20" i="18" s="1"/>
  <c r="AP20" i="18" s="1"/>
  <c r="AQ20" i="18" s="1"/>
  <c r="AF90" i="19"/>
  <c r="AF91" i="19"/>
  <c r="AG91" i="19" s="1"/>
  <c r="AO91" i="19" s="1"/>
  <c r="AP91" i="19" s="1"/>
  <c r="AQ91" i="19" s="1"/>
  <c r="AF107" i="19"/>
  <c r="AF101" i="19"/>
  <c r="AG101" i="19" s="1"/>
  <c r="AG145" i="19"/>
  <c r="AF150" i="19"/>
  <c r="AG150" i="19" s="1"/>
  <c r="AQ160" i="19"/>
  <c r="AS160" i="19"/>
  <c r="AU160" i="19" s="1"/>
  <c r="AX160" i="19" s="1"/>
  <c r="AY160" i="19" s="1"/>
  <c r="AG25" i="19"/>
  <c r="AF27" i="19"/>
  <c r="AG27" i="19" s="1"/>
  <c r="AG50" i="19"/>
  <c r="AF56" i="19"/>
  <c r="AG56" i="19" s="1"/>
  <c r="AG70" i="19"/>
  <c r="AF72" i="19"/>
  <c r="AG72" i="19" s="1"/>
  <c r="AF149" i="19"/>
  <c r="AF141" i="19"/>
  <c r="AG12" i="18"/>
  <c r="AO12" i="18" s="1"/>
  <c r="AP12" i="18" s="1"/>
  <c r="AQ12" i="18" s="1"/>
  <c r="P29" i="18"/>
  <c r="AQ29" i="18" s="1"/>
  <c r="AT29" i="18" s="1"/>
  <c r="AR42" i="18"/>
  <c r="AR49" i="18"/>
  <c r="AG16" i="18"/>
  <c r="AO16" i="18" s="1"/>
  <c r="AP16" i="18" s="1"/>
  <c r="AQ16" i="18" s="1"/>
  <c r="AG24" i="18"/>
  <c r="AO24" i="18" s="1"/>
  <c r="AP24" i="18" s="1"/>
  <c r="AQ24" i="18" s="1"/>
  <c r="AG25" i="18"/>
  <c r="AO25" i="18" s="1"/>
  <c r="AP25" i="18" s="1"/>
  <c r="AQ25" i="18" s="1"/>
  <c r="AG26" i="18"/>
  <c r="AO26" i="18" s="1"/>
  <c r="AP26" i="18" s="1"/>
  <c r="AQ31" i="18"/>
  <c r="AT31" i="18" s="1"/>
  <c r="AQ33" i="18"/>
  <c r="AT33" i="18" s="1"/>
  <c r="AQ36" i="18"/>
  <c r="AT36" i="18" s="1"/>
  <c r="AT39" i="18"/>
  <c r="AO278" i="19"/>
  <c r="AP278" i="19" s="1"/>
  <c r="AG47" i="18"/>
  <c r="AR165" i="19"/>
  <c r="AR174" i="19"/>
  <c r="AT77" i="19"/>
  <c r="AR77" i="19"/>
  <c r="AR134" i="19"/>
  <c r="AT134" i="19"/>
  <c r="AT142" i="19"/>
  <c r="AR142" i="19"/>
  <c r="AT306" i="19"/>
  <c r="AR306" i="19"/>
  <c r="AT166" i="19"/>
  <c r="AR166" i="19"/>
  <c r="AT199" i="19"/>
  <c r="AR199" i="19"/>
  <c r="AT250" i="19"/>
  <c r="AR250" i="19"/>
  <c r="AR12" i="19"/>
  <c r="AG18" i="19"/>
  <c r="AO18" i="19" s="1"/>
  <c r="AP18" i="19" s="1"/>
  <c r="AR60" i="19"/>
  <c r="AR74" i="19"/>
  <c r="AG241" i="19"/>
  <c r="AT247" i="19"/>
  <c r="AR274" i="19"/>
  <c r="AT315" i="19"/>
  <c r="AO50" i="19"/>
  <c r="AP50" i="19" s="1"/>
  <c r="AQ50" i="19" s="1"/>
  <c r="AG79" i="19"/>
  <c r="AO79" i="19" s="1"/>
  <c r="AP79" i="19" s="1"/>
  <c r="AO147" i="19"/>
  <c r="AP147" i="19" s="1"/>
  <c r="AQ147" i="19" s="1"/>
  <c r="AR147" i="19" s="1"/>
  <c r="P173" i="19"/>
  <c r="AQ173" i="19" s="1"/>
  <c r="AT173" i="19" s="1"/>
  <c r="P175" i="19"/>
  <c r="P179" i="19"/>
  <c r="P181" i="19"/>
  <c r="P186" i="19"/>
  <c r="AQ186" i="19" s="1"/>
  <c r="AT186" i="19" s="1"/>
  <c r="P13" i="19"/>
  <c r="AQ13" i="19" s="1"/>
  <c r="AR13" i="19" s="1"/>
  <c r="P14" i="19"/>
  <c r="AQ14" i="19" s="1"/>
  <c r="AT14" i="19" s="1"/>
  <c r="P15" i="19"/>
  <c r="AQ15" i="19" s="1"/>
  <c r="AR15" i="19" s="1"/>
  <c r="P16" i="19"/>
  <c r="AQ16" i="19" s="1"/>
  <c r="AT16" i="19" s="1"/>
  <c r="P17" i="19"/>
  <c r="AQ17" i="19" s="1"/>
  <c r="AT17" i="19" s="1"/>
  <c r="AO21" i="19"/>
  <c r="AP21" i="19" s="1"/>
  <c r="AQ21" i="19" s="1"/>
  <c r="AG34" i="19"/>
  <c r="AO34" i="19" s="1"/>
  <c r="AP34" i="19" s="1"/>
  <c r="AO48" i="19"/>
  <c r="AP48" i="19" s="1"/>
  <c r="AQ48" i="19" s="1"/>
  <c r="AO49" i="19"/>
  <c r="AP49" i="19" s="1"/>
  <c r="AQ49" i="19" s="1"/>
  <c r="AO61" i="19"/>
  <c r="AP61" i="19" s="1"/>
  <c r="AQ61" i="19" s="1"/>
  <c r="AF68" i="19"/>
  <c r="AO114" i="19"/>
  <c r="AP114" i="19" s="1"/>
  <c r="AQ114" i="19" s="1"/>
  <c r="AT114" i="19" s="1"/>
  <c r="AO236" i="19"/>
  <c r="AP236" i="19" s="1"/>
  <c r="AQ236" i="19" s="1"/>
  <c r="AT236" i="19" s="1"/>
  <c r="AG254" i="19"/>
  <c r="AO254" i="19" s="1"/>
  <c r="AP254" i="19" s="1"/>
  <c r="AQ254" i="19" s="1"/>
  <c r="AO264" i="19"/>
  <c r="AP264" i="19" s="1"/>
  <c r="P18" i="19"/>
  <c r="AG21" i="18"/>
  <c r="P164" i="19"/>
  <c r="AQ164" i="19" s="1"/>
  <c r="AR164" i="19" s="1"/>
  <c r="P26" i="18"/>
  <c r="AG103" i="19"/>
  <c r="AO103" i="19" s="1"/>
  <c r="AP103" i="19" s="1"/>
  <c r="AQ103" i="19" s="1"/>
  <c r="P319" i="19"/>
  <c r="AQ319" i="19" s="1"/>
  <c r="AT319" i="19" s="1"/>
  <c r="AG41" i="18"/>
  <c r="AO41" i="18" s="1"/>
  <c r="AF40" i="18"/>
  <c r="AG40" i="18" s="1"/>
  <c r="AO40" i="18" s="1"/>
  <c r="AP40" i="18" s="1"/>
  <c r="AQ40" i="18" s="1"/>
  <c r="AG22" i="18"/>
  <c r="AG23" i="18"/>
  <c r="AF62" i="19"/>
  <c r="AF69" i="19" s="1"/>
  <c r="AG69" i="19" s="1"/>
  <c r="AG96" i="19"/>
  <c r="AO96" i="19" s="1"/>
  <c r="AP96" i="19" s="1"/>
  <c r="AO97" i="19"/>
  <c r="AP97" i="19" s="1"/>
  <c r="AQ97" i="19" s="1"/>
  <c r="AT97" i="19" s="1"/>
  <c r="AF100" i="19"/>
  <c r="P167" i="19"/>
  <c r="AQ167" i="19" s="1"/>
  <c r="AR167" i="19" s="1"/>
  <c r="AF212" i="19"/>
  <c r="AG212" i="19" s="1"/>
  <c r="AO212" i="19" s="1"/>
  <c r="AG261" i="19"/>
  <c r="AO261" i="19" s="1"/>
  <c r="AP261" i="19" s="1"/>
  <c r="P295" i="19"/>
  <c r="AQ295" i="19" s="1"/>
  <c r="AT295" i="19" s="1"/>
  <c r="P296" i="19"/>
  <c r="AQ296" i="19" s="1"/>
  <c r="AR296" i="19" s="1"/>
  <c r="P297" i="19"/>
  <c r="P302" i="19"/>
  <c r="AQ302" i="19" s="1"/>
  <c r="AT302" i="19" s="1"/>
  <c r="AG38" i="18"/>
  <c r="AO38" i="18" s="1"/>
  <c r="AG43" i="18"/>
  <c r="AO43" i="18" s="1"/>
  <c r="AP20" i="19"/>
  <c r="AF24" i="19"/>
  <c r="AG24" i="19" s="1"/>
  <c r="AO24" i="19" s="1"/>
  <c r="AG73" i="19"/>
  <c r="AO73" i="19" s="1"/>
  <c r="AP73" i="19" s="1"/>
  <c r="AQ73" i="19" s="1"/>
  <c r="AG127" i="19"/>
  <c r="AO127" i="19" s="1"/>
  <c r="AP127" i="19" s="1"/>
  <c r="AQ127" i="19" s="1"/>
  <c r="AO184" i="19"/>
  <c r="AP184" i="19" s="1"/>
  <c r="AQ184" i="19" s="1"/>
  <c r="AT184" i="19" s="1"/>
  <c r="AG256" i="19"/>
  <c r="AO256" i="19" s="1"/>
  <c r="AP256" i="19" s="1"/>
  <c r="AQ256" i="19" s="1"/>
  <c r="AF265" i="19"/>
  <c r="AF267" i="19" s="1"/>
  <c r="AF322" i="19"/>
  <c r="P45" i="19"/>
  <c r="AQ45" i="19" s="1"/>
  <c r="AR45" i="19" s="1"/>
  <c r="P51" i="19"/>
  <c r="AQ51" i="19" s="1"/>
  <c r="AR51" i="19" s="1"/>
  <c r="P78" i="19"/>
  <c r="AQ78" i="19" s="1"/>
  <c r="AT78" i="19" s="1"/>
  <c r="P79" i="19"/>
  <c r="P87" i="19"/>
  <c r="AQ87" i="19" s="1"/>
  <c r="AT87" i="19" s="1"/>
  <c r="P88" i="19"/>
  <c r="AQ88" i="19" s="1"/>
  <c r="AT88" i="19" s="1"/>
  <c r="P89" i="19"/>
  <c r="AQ89" i="19" s="1"/>
  <c r="AT89" i="19" s="1"/>
  <c r="P94" i="19"/>
  <c r="AQ94" i="19" s="1"/>
  <c r="AR94" i="19" s="1"/>
  <c r="P96" i="19"/>
  <c r="P105" i="19"/>
  <c r="AQ105" i="19" s="1"/>
  <c r="AT105" i="19" s="1"/>
  <c r="P117" i="19"/>
  <c r="AQ117" i="19" s="1"/>
  <c r="AR117" i="19" s="1"/>
  <c r="P118" i="19"/>
  <c r="P132" i="19"/>
  <c r="AQ132" i="19" s="1"/>
  <c r="AR132" i="19" s="1"/>
  <c r="P133" i="19"/>
  <c r="AQ133" i="19" s="1"/>
  <c r="AT133" i="19" s="1"/>
  <c r="P251" i="19"/>
  <c r="P255" i="19"/>
  <c r="AQ255" i="19" s="1"/>
  <c r="AR255" i="19" s="1"/>
  <c r="P264" i="19"/>
  <c r="P280" i="19"/>
  <c r="AQ280" i="19" s="1"/>
  <c r="AR280" i="19" s="1"/>
  <c r="P288" i="19"/>
  <c r="P261" i="19"/>
  <c r="P275" i="19"/>
  <c r="AQ275" i="19" s="1"/>
  <c r="AT275" i="19" s="1"/>
  <c r="P276" i="19"/>
  <c r="AQ276" i="19" s="1"/>
  <c r="AT276" i="19" s="1"/>
  <c r="P278" i="19"/>
  <c r="P22" i="19"/>
  <c r="AQ22" i="19" s="1"/>
  <c r="AT22" i="19" s="1"/>
  <c r="P277" i="19"/>
  <c r="AQ277" i="19" s="1"/>
  <c r="AT277" i="19" s="1"/>
  <c r="P33" i="19"/>
  <c r="AQ33" i="19" s="1"/>
  <c r="AT33" i="19" s="1"/>
  <c r="P34" i="19"/>
  <c r="P75" i="19"/>
  <c r="AQ75" i="19" s="1"/>
  <c r="AR75" i="19" s="1"/>
  <c r="P98" i="19"/>
  <c r="AQ98" i="19" s="1"/>
  <c r="AT98" i="19" s="1"/>
  <c r="P99" i="19"/>
  <c r="AQ99" i="19" s="1"/>
  <c r="AR99" i="19" s="1"/>
  <c r="P107" i="19"/>
  <c r="P109" i="19"/>
  <c r="AQ109" i="19" s="1"/>
  <c r="AR109" i="19" s="1"/>
  <c r="P110" i="19"/>
  <c r="P112" i="19"/>
  <c r="AQ112" i="19" s="1"/>
  <c r="AT112" i="19" s="1"/>
  <c r="P125" i="19"/>
  <c r="AQ125" i="19" s="1"/>
  <c r="AT125" i="19" s="1"/>
  <c r="P126" i="19"/>
  <c r="AQ126" i="19" s="1"/>
  <c r="AT126" i="19" s="1"/>
  <c r="P208" i="19"/>
  <c r="AQ208" i="19" s="1"/>
  <c r="AT208" i="19" s="1"/>
  <c r="P308" i="19"/>
  <c r="P20" i="19"/>
  <c r="AQ20" i="19" s="1"/>
  <c r="AT20" i="19" s="1"/>
  <c r="P25" i="19"/>
  <c r="P156" i="19"/>
  <c r="P279" i="19"/>
  <c r="AQ279" i="19" s="1"/>
  <c r="AR279" i="19" s="1"/>
  <c r="P291" i="19"/>
  <c r="AQ291" i="19" s="1"/>
  <c r="AR291" i="19" s="1"/>
  <c r="P292" i="19"/>
  <c r="P314" i="19"/>
  <c r="AQ314" i="19" s="1"/>
  <c r="AT314" i="19" s="1"/>
  <c r="P322" i="19"/>
  <c r="AO44" i="19"/>
  <c r="AP44" i="19" s="1"/>
  <c r="AQ44" i="19" s="1"/>
  <c r="AR63" i="19"/>
  <c r="AT63" i="19"/>
  <c r="AR67" i="19"/>
  <c r="AT67" i="19"/>
  <c r="AR52" i="19"/>
  <c r="AT52" i="19"/>
  <c r="AR65" i="19"/>
  <c r="AT65" i="19"/>
  <c r="AF23" i="19"/>
  <c r="AO25" i="19"/>
  <c r="AP25" i="19" s="1"/>
  <c r="AO28" i="19"/>
  <c r="AP28" i="19" s="1"/>
  <c r="AQ28" i="19" s="1"/>
  <c r="AG41" i="19"/>
  <c r="AG43" i="19"/>
  <c r="AF93" i="19"/>
  <c r="AF82" i="19"/>
  <c r="AG80" i="19"/>
  <c r="AR85" i="19"/>
  <c r="AT85" i="19"/>
  <c r="AT95" i="19"/>
  <c r="AR95" i="19"/>
  <c r="AO115" i="19"/>
  <c r="AP115" i="19" s="1"/>
  <c r="AQ115" i="19" s="1"/>
  <c r="AR116" i="19"/>
  <c r="AT116" i="19"/>
  <c r="AO121" i="19"/>
  <c r="AP121" i="19" s="1"/>
  <c r="AQ121" i="19" s="1"/>
  <c r="AR148" i="19"/>
  <c r="AT148" i="19"/>
  <c r="AR161" i="19"/>
  <c r="AT161" i="19"/>
  <c r="AT164" i="19"/>
  <c r="AR168" i="19"/>
  <c r="AT168" i="19"/>
  <c r="AR295" i="19"/>
  <c r="AT11" i="19"/>
  <c r="AO19" i="19"/>
  <c r="AP19" i="19" s="1"/>
  <c r="AQ19" i="19" s="1"/>
  <c r="P29" i="19"/>
  <c r="AQ29" i="19" s="1"/>
  <c r="P30" i="19"/>
  <c r="AO30" i="19"/>
  <c r="AP30" i="19" s="1"/>
  <c r="AO31" i="19"/>
  <c r="AP31" i="19" s="1"/>
  <c r="AQ31" i="19" s="1"/>
  <c r="AF32" i="19"/>
  <c r="AG42" i="19"/>
  <c r="P47" i="19"/>
  <c r="AG47" i="19"/>
  <c r="AF46" i="19"/>
  <c r="AG46" i="19" s="1"/>
  <c r="P53" i="19"/>
  <c r="AQ53" i="19" s="1"/>
  <c r="AR54" i="19"/>
  <c r="AF55" i="19"/>
  <c r="AO58" i="19"/>
  <c r="AP58" i="19" s="1"/>
  <c r="AQ58" i="19" s="1"/>
  <c r="AT59" i="19"/>
  <c r="AR64" i="19"/>
  <c r="AR66" i="19"/>
  <c r="AO70" i="19"/>
  <c r="AP70" i="19" s="1"/>
  <c r="AQ70" i="19" s="1"/>
  <c r="AT76" i="19"/>
  <c r="AR78" i="19"/>
  <c r="AT81" i="19"/>
  <c r="AR81" i="19"/>
  <c r="AT84" i="19"/>
  <c r="AR84" i="19"/>
  <c r="AR87" i="19"/>
  <c r="AR89" i="19"/>
  <c r="AF110" i="19"/>
  <c r="AG107" i="19"/>
  <c r="AO104" i="19"/>
  <c r="AP104" i="19" s="1"/>
  <c r="AQ104" i="19" s="1"/>
  <c r="AT117" i="19"/>
  <c r="AO262" i="19"/>
  <c r="AP262" i="19" s="1"/>
  <c r="AQ262" i="19" s="1"/>
  <c r="AT86" i="19"/>
  <c r="AG128" i="19"/>
  <c r="AG130" i="19"/>
  <c r="AF156" i="19"/>
  <c r="AF158" i="19" s="1"/>
  <c r="AG158" i="19" s="1"/>
  <c r="AO213" i="19"/>
  <c r="AP213" i="19" s="1"/>
  <c r="AQ213" i="19" s="1"/>
  <c r="AO230" i="19"/>
  <c r="AP230" i="19" s="1"/>
  <c r="AQ230" i="19" s="1"/>
  <c r="AO241" i="19"/>
  <c r="AP241" i="19" s="1"/>
  <c r="AQ241" i="19" s="1"/>
  <c r="AO245" i="19"/>
  <c r="AP245" i="19" s="1"/>
  <c r="AQ245" i="19" s="1"/>
  <c r="AT301" i="19"/>
  <c r="AR301" i="19"/>
  <c r="AT316" i="19"/>
  <c r="AR316" i="19"/>
  <c r="AF36" i="19"/>
  <c r="AG36" i="19" s="1"/>
  <c r="AT124" i="19"/>
  <c r="P135" i="19"/>
  <c r="AQ135" i="19" s="1"/>
  <c r="P136" i="19"/>
  <c r="AQ136" i="19" s="1"/>
  <c r="P137" i="19"/>
  <c r="AQ137" i="19" s="1"/>
  <c r="P138" i="19"/>
  <c r="AQ138" i="19" s="1"/>
  <c r="AG139" i="19"/>
  <c r="AT143" i="19"/>
  <c r="AO144" i="19"/>
  <c r="AP144" i="19" s="1"/>
  <c r="AQ144" i="19" s="1"/>
  <c r="AO145" i="19"/>
  <c r="AP145" i="19" s="1"/>
  <c r="AQ145" i="19" s="1"/>
  <c r="AO146" i="19"/>
  <c r="AP146" i="19" s="1"/>
  <c r="AQ146" i="19" s="1"/>
  <c r="P153" i="19"/>
  <c r="AQ153" i="19" s="1"/>
  <c r="P154" i="19"/>
  <c r="AQ154" i="19" s="1"/>
  <c r="AT155" i="19"/>
  <c r="AR160" i="19"/>
  <c r="P169" i="19"/>
  <c r="AF178" i="19"/>
  <c r="AG178" i="19" s="1"/>
  <c r="AG170" i="19"/>
  <c r="AO171" i="19"/>
  <c r="AP171" i="19" s="1"/>
  <c r="AQ171" i="19" s="1"/>
  <c r="AO185" i="19"/>
  <c r="AP185" i="19" s="1"/>
  <c r="AQ185" i="19" s="1"/>
  <c r="AO198" i="19"/>
  <c r="AP198" i="19" s="1"/>
  <c r="AQ198" i="19" s="1"/>
  <c r="AO203" i="19"/>
  <c r="AP203" i="19" s="1"/>
  <c r="AQ203" i="19" s="1"/>
  <c r="AF204" i="19"/>
  <c r="P206" i="19"/>
  <c r="AQ206" i="19" s="1"/>
  <c r="AR207" i="19"/>
  <c r="AO209" i="19"/>
  <c r="AP209" i="19" s="1"/>
  <c r="AQ209" i="19" s="1"/>
  <c r="P214" i="19"/>
  <c r="AO216" i="19"/>
  <c r="AP216" i="19" s="1"/>
  <c r="AQ216" i="19" s="1"/>
  <c r="AR225" i="19"/>
  <c r="AR226" i="19"/>
  <c r="AR249" i="19"/>
  <c r="AT249" i="19"/>
  <c r="AG258" i="19"/>
  <c r="AF259" i="19"/>
  <c r="AG259" i="19" s="1"/>
  <c r="AO266" i="19"/>
  <c r="AP266" i="19" s="1"/>
  <c r="AQ266" i="19" s="1"/>
  <c r="AT281" i="19"/>
  <c r="AT282" i="19"/>
  <c r="AR282" i="19"/>
  <c r="AG297" i="19"/>
  <c r="AF303" i="19"/>
  <c r="AF309" i="19" s="1"/>
  <c r="AG309" i="19" s="1"/>
  <c r="AR307" i="19"/>
  <c r="AT307" i="19"/>
  <c r="AO311" i="19"/>
  <c r="AP311" i="19" s="1"/>
  <c r="AQ311" i="19" s="1"/>
  <c r="AR328" i="19"/>
  <c r="AT328" i="19"/>
  <c r="P248" i="19"/>
  <c r="AO248" i="19"/>
  <c r="AP248" i="19" s="1"/>
  <c r="AO251" i="19"/>
  <c r="AP251" i="19" s="1"/>
  <c r="AO257" i="19"/>
  <c r="AP257" i="19" s="1"/>
  <c r="AQ257" i="19" s="1"/>
  <c r="AO260" i="19"/>
  <c r="AP260" i="19" s="1"/>
  <c r="AQ260" i="19" s="1"/>
  <c r="P263" i="19"/>
  <c r="AO263" i="19"/>
  <c r="AP263" i="19" s="1"/>
  <c r="AO283" i="19"/>
  <c r="AP283" i="19" s="1"/>
  <c r="AQ283" i="19" s="1"/>
  <c r="AF284" i="19"/>
  <c r="P289" i="19"/>
  <c r="AO293" i="19"/>
  <c r="AP293" i="19" s="1"/>
  <c r="AQ293" i="19" s="1"/>
  <c r="AO300" i="19"/>
  <c r="AP300" i="19" s="1"/>
  <c r="AQ300" i="19" s="1"/>
  <c r="AT313" i="19"/>
  <c r="AR313" i="19"/>
  <c r="AR321" i="19"/>
  <c r="AT321" i="19"/>
  <c r="AO325" i="19"/>
  <c r="AP325" i="19" s="1"/>
  <c r="AQ325" i="19" s="1"/>
  <c r="AT327" i="19"/>
  <c r="AR327" i="19"/>
  <c r="AT329" i="19"/>
  <c r="AR329" i="19"/>
  <c r="P294" i="19"/>
  <c r="AO294" i="19"/>
  <c r="AP294" i="19" s="1"/>
  <c r="AO304" i="19"/>
  <c r="AP304" i="19" s="1"/>
  <c r="AQ304" i="19" s="1"/>
  <c r="AO305" i="19"/>
  <c r="AP305" i="19" s="1"/>
  <c r="AQ305" i="19" s="1"/>
  <c r="AO317" i="19"/>
  <c r="AP317" i="19" s="1"/>
  <c r="AQ317" i="19" s="1"/>
  <c r="AO318" i="19"/>
  <c r="AP318" i="19" s="1"/>
  <c r="AQ318" i="19" s="1"/>
  <c r="P326" i="19"/>
  <c r="AQ326" i="19" s="1"/>
  <c r="AO21" i="18"/>
  <c r="AP21" i="18" s="1"/>
  <c r="AQ21" i="18" s="1"/>
  <c r="AO22" i="18"/>
  <c r="AP22" i="18" s="1"/>
  <c r="AQ22" i="18" s="1"/>
  <c r="AO23" i="18"/>
  <c r="AP23" i="18" s="1"/>
  <c r="AQ23" i="18" s="1"/>
  <c r="AO47" i="18"/>
  <c r="AP47" i="18" s="1"/>
  <c r="AQ47" i="18" s="1"/>
  <c r="AF18" i="18"/>
  <c r="AG18" i="18" s="1"/>
  <c r="AP38" i="18"/>
  <c r="AQ38" i="18" s="1"/>
  <c r="AR44" i="18"/>
  <c r="AF14" i="18"/>
  <c r="P17" i="18"/>
  <c r="AQ17" i="18" s="1"/>
  <c r="P19" i="18"/>
  <c r="AQ19" i="18" s="1"/>
  <c r="AR46" i="18"/>
  <c r="AT48" i="18"/>
  <c r="P28" i="18"/>
  <c r="AQ30" i="18"/>
  <c r="AQ32" i="18"/>
  <c r="AQ34" i="18"/>
  <c r="AQ35" i="18"/>
  <c r="AQ37" i="18"/>
  <c r="AR45" i="18"/>
  <c r="AR29" i="18" l="1"/>
  <c r="AR337" i="10"/>
  <c r="AT337" i="10"/>
  <c r="AR31" i="18"/>
  <c r="AP41" i="18"/>
  <c r="AQ41" i="18" s="1"/>
  <c r="AT41" i="18" s="1"/>
  <c r="AR33" i="18"/>
  <c r="AG322" i="19"/>
  <c r="AO322" i="19" s="1"/>
  <c r="AF324" i="19"/>
  <c r="AG324" i="19" s="1"/>
  <c r="AO324" i="19" s="1"/>
  <c r="AP324" i="19" s="1"/>
  <c r="AQ324" i="19" s="1"/>
  <c r="AQ26" i="18"/>
  <c r="AT26" i="18" s="1"/>
  <c r="AO323" i="19"/>
  <c r="AP323" i="19" s="1"/>
  <c r="AQ323" i="19" s="1"/>
  <c r="AT253" i="19"/>
  <c r="AR253" i="19"/>
  <c r="AT286" i="19"/>
  <c r="AR286" i="19"/>
  <c r="AO201" i="19"/>
  <c r="AP201" i="19" s="1"/>
  <c r="AQ201" i="19" s="1"/>
  <c r="AO309" i="19"/>
  <c r="AP309" i="19" s="1"/>
  <c r="AQ309" i="19" s="1"/>
  <c r="AO285" i="19"/>
  <c r="AP285" i="19" s="1"/>
  <c r="AQ285" i="19" s="1"/>
  <c r="AO252" i="19"/>
  <c r="AP252" i="19" s="1"/>
  <c r="AQ252" i="19" s="1"/>
  <c r="AT211" i="19"/>
  <c r="AR211" i="19"/>
  <c r="AR36" i="18"/>
  <c r="AG23" i="19"/>
  <c r="AF26" i="19"/>
  <c r="AG26" i="19" s="1"/>
  <c r="AG68" i="19"/>
  <c r="AO68" i="19" s="1"/>
  <c r="AP68" i="19" s="1"/>
  <c r="AQ68" i="19" s="1"/>
  <c r="AF71" i="19"/>
  <c r="AG71" i="19" s="1"/>
  <c r="AF140" i="19"/>
  <c r="AG140" i="19" s="1"/>
  <c r="AG141" i="19"/>
  <c r="AO72" i="19"/>
  <c r="AP72" i="19" s="1"/>
  <c r="AQ72" i="19" s="1"/>
  <c r="AO56" i="19"/>
  <c r="AP56" i="19" s="1"/>
  <c r="AQ56" i="19" s="1"/>
  <c r="AO27" i="19"/>
  <c r="AP27" i="19" s="1"/>
  <c r="AQ27" i="19" s="1"/>
  <c r="AO150" i="19"/>
  <c r="AP150" i="19" s="1"/>
  <c r="AQ150" i="19" s="1"/>
  <c r="AO101" i="19"/>
  <c r="AP101" i="19" s="1"/>
  <c r="AQ101" i="19" s="1"/>
  <c r="AT91" i="19"/>
  <c r="AR91" i="19"/>
  <c r="AO158" i="19"/>
  <c r="AP158" i="19" s="1"/>
  <c r="AQ158" i="19" s="1"/>
  <c r="AR105" i="19"/>
  <c r="AT94" i="19"/>
  <c r="AR88" i="19"/>
  <c r="AG55" i="19"/>
  <c r="AF57" i="19"/>
  <c r="AG57" i="19" s="1"/>
  <c r="AG62" i="19"/>
  <c r="AG100" i="19"/>
  <c r="AO100" i="19" s="1"/>
  <c r="AP100" i="19" s="1"/>
  <c r="AQ100" i="19" s="1"/>
  <c r="AF102" i="19"/>
  <c r="AG102" i="19" s="1"/>
  <c r="AG149" i="19"/>
  <c r="AO149" i="19" s="1"/>
  <c r="AP149" i="19" s="1"/>
  <c r="AQ149" i="19" s="1"/>
  <c r="AF151" i="19"/>
  <c r="AG151" i="19" s="1"/>
  <c r="AF157" i="19"/>
  <c r="AG157" i="19" s="1"/>
  <c r="AG90" i="19"/>
  <c r="AO90" i="19" s="1"/>
  <c r="AP90" i="19" s="1"/>
  <c r="AQ90" i="19" s="1"/>
  <c r="AF92" i="19"/>
  <c r="AG92" i="19" s="1"/>
  <c r="AO92" i="19" s="1"/>
  <c r="AP92" i="19" s="1"/>
  <c r="AQ92" i="19" s="1"/>
  <c r="AR112" i="19"/>
  <c r="AP322" i="19"/>
  <c r="AQ322" i="19" s="1"/>
  <c r="AR322" i="19" s="1"/>
  <c r="AT296" i="19"/>
  <c r="AR276" i="19"/>
  <c r="AT280" i="19"/>
  <c r="AP24" i="19"/>
  <c r="AQ24" i="19" s="1"/>
  <c r="AT24" i="19" s="1"/>
  <c r="AT75" i="19"/>
  <c r="AT13" i="19"/>
  <c r="AQ278" i="19"/>
  <c r="AT278" i="19" s="1"/>
  <c r="AR97" i="19"/>
  <c r="AP212" i="19"/>
  <c r="AQ212" i="19" s="1"/>
  <c r="AT212" i="19" s="1"/>
  <c r="AR173" i="19"/>
  <c r="AF214" i="19"/>
  <c r="AF215" i="19" s="1"/>
  <c r="AF218" i="19" s="1"/>
  <c r="AG218" i="19" s="1"/>
  <c r="AR186" i="19"/>
  <c r="AR16" i="19"/>
  <c r="AR33" i="19"/>
  <c r="AP43" i="18"/>
  <c r="AQ43" i="18" s="1"/>
  <c r="AT43" i="18" s="1"/>
  <c r="AR208" i="19"/>
  <c r="AR302" i="19"/>
  <c r="AR277" i="19"/>
  <c r="AR184" i="19"/>
  <c r="AR236" i="19"/>
  <c r="AT167" i="19"/>
  <c r="AT147" i="19"/>
  <c r="AR125" i="19"/>
  <c r="AR20" i="19"/>
  <c r="AR17" i="19"/>
  <c r="AT15" i="19"/>
  <c r="AQ251" i="19"/>
  <c r="AT251" i="19" s="1"/>
  <c r="AT291" i="19"/>
  <c r="AG265" i="19"/>
  <c r="AO265" i="19" s="1"/>
  <c r="AP265" i="19" s="1"/>
  <c r="AQ265" i="19" s="1"/>
  <c r="AR314" i="19"/>
  <c r="AT132" i="19"/>
  <c r="AR98" i="19"/>
  <c r="AT45" i="19"/>
  <c r="AQ261" i="19"/>
  <c r="AT261" i="19" s="1"/>
  <c r="AT279" i="19"/>
  <c r="AT255" i="19"/>
  <c r="AR133" i="19"/>
  <c r="AR319" i="19"/>
  <c r="AR126" i="19"/>
  <c r="AR114" i="19"/>
  <c r="AT109" i="19"/>
  <c r="AT99" i="19"/>
  <c r="AT51" i="19"/>
  <c r="AR22" i="19"/>
  <c r="AR14" i="19"/>
  <c r="AQ79" i="19"/>
  <c r="AR79" i="19" s="1"/>
  <c r="AQ18" i="19"/>
  <c r="AT18" i="19" s="1"/>
  <c r="AQ25" i="19"/>
  <c r="AR25" i="19" s="1"/>
  <c r="AQ264" i="19"/>
  <c r="AT264" i="19" s="1"/>
  <c r="AR275" i="19"/>
  <c r="AQ96" i="19"/>
  <c r="AR96" i="19" s="1"/>
  <c r="AQ34" i="19"/>
  <c r="AR34" i="19" s="1"/>
  <c r="AR300" i="19"/>
  <c r="AT300" i="19"/>
  <c r="AT283" i="19"/>
  <c r="AR283" i="19"/>
  <c r="AT260" i="19"/>
  <c r="AR260" i="19"/>
  <c r="AR254" i="19"/>
  <c r="AT254" i="19"/>
  <c r="AR266" i="19"/>
  <c r="AT266" i="19"/>
  <c r="AR216" i="19"/>
  <c r="AT216" i="19"/>
  <c r="AT209" i="19"/>
  <c r="AR209" i="19"/>
  <c r="AR198" i="19"/>
  <c r="AT198" i="19"/>
  <c r="AT145" i="19"/>
  <c r="AR145" i="19"/>
  <c r="AR144" i="19"/>
  <c r="AT144" i="19"/>
  <c r="AR103" i="19"/>
  <c r="AT103" i="19"/>
  <c r="AR104" i="19"/>
  <c r="AT104" i="19"/>
  <c r="AR70" i="19"/>
  <c r="AT70" i="19"/>
  <c r="AT317" i="19"/>
  <c r="AR317" i="19"/>
  <c r="AR325" i="19"/>
  <c r="AT325" i="19"/>
  <c r="AR293" i="19"/>
  <c r="AT293" i="19"/>
  <c r="AR264" i="19"/>
  <c r="AT185" i="19"/>
  <c r="AR185" i="19"/>
  <c r="AR146" i="19"/>
  <c r="AT146" i="19"/>
  <c r="AR127" i="19"/>
  <c r="AT127" i="19"/>
  <c r="AR90" i="19"/>
  <c r="AT90" i="19"/>
  <c r="AR73" i="19"/>
  <c r="AT73" i="19"/>
  <c r="AR149" i="19"/>
  <c r="AT149" i="19"/>
  <c r="AR68" i="19"/>
  <c r="AT68" i="19"/>
  <c r="AT48" i="19"/>
  <c r="AR48" i="19"/>
  <c r="AR44" i="19"/>
  <c r="AT44" i="19"/>
  <c r="AR326" i="19"/>
  <c r="AT326" i="19"/>
  <c r="AR318" i="19"/>
  <c r="AT318" i="19"/>
  <c r="AR305" i="19"/>
  <c r="AT305" i="19"/>
  <c r="AR304" i="19"/>
  <c r="AT304" i="19"/>
  <c r="AQ263" i="19"/>
  <c r="AQ248" i="19"/>
  <c r="AT322" i="19"/>
  <c r="AR311" i="19"/>
  <c r="AT311" i="19"/>
  <c r="AG303" i="19"/>
  <c r="AF308" i="19"/>
  <c r="AR278" i="19"/>
  <c r="AO259" i="19"/>
  <c r="AP259" i="19" s="1"/>
  <c r="AQ259" i="19" s="1"/>
  <c r="AG214" i="19"/>
  <c r="AR206" i="19"/>
  <c r="AT206" i="19"/>
  <c r="AT203" i="19"/>
  <c r="AR203" i="19"/>
  <c r="AT171" i="19"/>
  <c r="AR171" i="19"/>
  <c r="AO170" i="19"/>
  <c r="AP170" i="19" s="1"/>
  <c r="AQ170" i="19" s="1"/>
  <c r="AR154" i="19"/>
  <c r="AT154" i="19"/>
  <c r="AR138" i="19"/>
  <c r="AT138" i="19"/>
  <c r="AR136" i="19"/>
  <c r="AT136" i="19"/>
  <c r="AF268" i="19"/>
  <c r="AG267" i="19"/>
  <c r="AR256" i="19"/>
  <c r="AT256" i="19"/>
  <c r="AR245" i="19"/>
  <c r="AT245" i="19"/>
  <c r="AR241" i="19"/>
  <c r="AT241" i="19"/>
  <c r="AR230" i="19"/>
  <c r="AT230" i="19"/>
  <c r="AR213" i="19"/>
  <c r="AT213" i="19"/>
  <c r="AG156" i="19"/>
  <c r="AF159" i="19"/>
  <c r="AO128" i="19"/>
  <c r="AP128" i="19" s="1"/>
  <c r="AQ128" i="19" s="1"/>
  <c r="AR262" i="19"/>
  <c r="AT262" i="19"/>
  <c r="AO107" i="19"/>
  <c r="AP107" i="19" s="1"/>
  <c r="AQ107" i="19" s="1"/>
  <c r="AT61" i="19"/>
  <c r="AR61" i="19"/>
  <c r="AT58" i="19"/>
  <c r="AR58" i="19"/>
  <c r="AO55" i="19"/>
  <c r="AP55" i="19" s="1"/>
  <c r="AQ55" i="19" s="1"/>
  <c r="AR53" i="19"/>
  <c r="AT53" i="19"/>
  <c r="AT50" i="19"/>
  <c r="AR50" i="19"/>
  <c r="AO47" i="19"/>
  <c r="AP47" i="19" s="1"/>
  <c r="AQ47" i="19" s="1"/>
  <c r="AO42" i="19"/>
  <c r="AP42" i="19" s="1"/>
  <c r="AT31" i="19"/>
  <c r="AR31" i="19"/>
  <c r="AQ30" i="19"/>
  <c r="AT19" i="19"/>
  <c r="AR19" i="19"/>
  <c r="AT121" i="19"/>
  <c r="AR121" i="19"/>
  <c r="AT115" i="19"/>
  <c r="AR115" i="19"/>
  <c r="AT100" i="19"/>
  <c r="AR100" i="19"/>
  <c r="AF83" i="19"/>
  <c r="AG83" i="19" s="1"/>
  <c r="AG82" i="19"/>
  <c r="AO62" i="19"/>
  <c r="AP62" i="19" s="1"/>
  <c r="AQ62" i="19" s="1"/>
  <c r="AO41" i="19"/>
  <c r="AP41" i="19" s="1"/>
  <c r="AQ41" i="19" s="1"/>
  <c r="AR28" i="19"/>
  <c r="AT28" i="19"/>
  <c r="AO23" i="19"/>
  <c r="AP23" i="19" s="1"/>
  <c r="AQ23" i="19" s="1"/>
  <c r="AQ294" i="19"/>
  <c r="AG284" i="19"/>
  <c r="AF287" i="19"/>
  <c r="AT257" i="19"/>
  <c r="AR257" i="19"/>
  <c r="AO297" i="19"/>
  <c r="AP297" i="19" s="1"/>
  <c r="AQ297" i="19" s="1"/>
  <c r="AO258" i="19"/>
  <c r="AP258" i="19" s="1"/>
  <c r="AQ258" i="19" s="1"/>
  <c r="AG204" i="19"/>
  <c r="AF205" i="19"/>
  <c r="AG205" i="19" s="1"/>
  <c r="AO178" i="19"/>
  <c r="AP178" i="19" s="1"/>
  <c r="AQ178" i="19" s="1"/>
  <c r="AR153" i="19"/>
  <c r="AT153" i="19"/>
  <c r="AO139" i="19"/>
  <c r="AP139" i="19" s="1"/>
  <c r="AQ139" i="19" s="1"/>
  <c r="AR137" i="19"/>
  <c r="AT137" i="19"/>
  <c r="AR135" i="19"/>
  <c r="AT135" i="19"/>
  <c r="AO36" i="19"/>
  <c r="AP36" i="19" s="1"/>
  <c r="AQ36" i="19" s="1"/>
  <c r="AO130" i="19"/>
  <c r="AP130" i="19" s="1"/>
  <c r="AQ130" i="19" s="1"/>
  <c r="AF113" i="19"/>
  <c r="AG110" i="19"/>
  <c r="AF118" i="19"/>
  <c r="AO46" i="19"/>
  <c r="AP46" i="19" s="1"/>
  <c r="AQ46" i="19" s="1"/>
  <c r="AF35" i="19"/>
  <c r="AF38" i="19" s="1"/>
  <c r="AG38" i="19" s="1"/>
  <c r="AG32" i="19"/>
  <c r="AR29" i="19"/>
  <c r="AT29" i="19"/>
  <c r="AO80" i="19"/>
  <c r="AP80" i="19" s="1"/>
  <c r="AQ80" i="19" s="1"/>
  <c r="AF108" i="19"/>
  <c r="AG93" i="19"/>
  <c r="AO69" i="19"/>
  <c r="AP69" i="19" s="1"/>
  <c r="AQ69" i="19" s="1"/>
  <c r="AT49" i="19"/>
  <c r="AR49" i="19"/>
  <c r="AO43" i="19"/>
  <c r="AP43" i="19" s="1"/>
  <c r="AQ43" i="19" s="1"/>
  <c r="AR24" i="19"/>
  <c r="AT21" i="19"/>
  <c r="AR21" i="19"/>
  <c r="AR16" i="18"/>
  <c r="AT16" i="18"/>
  <c r="AT25" i="18"/>
  <c r="AR25" i="18"/>
  <c r="AT23" i="18"/>
  <c r="AR23" i="18"/>
  <c r="AT21" i="18"/>
  <c r="AR21" i="18"/>
  <c r="AT47" i="18"/>
  <c r="AR47" i="18"/>
  <c r="AT24" i="18"/>
  <c r="AR24" i="18"/>
  <c r="AT22" i="18"/>
  <c r="AR22" i="18"/>
  <c r="AT37" i="18"/>
  <c r="AR37" i="18"/>
  <c r="AT34" i="18"/>
  <c r="AR34" i="18"/>
  <c r="AT30" i="18"/>
  <c r="AR30" i="18"/>
  <c r="AR43" i="18"/>
  <c r="AF28" i="18"/>
  <c r="AF66" i="18" s="1"/>
  <c r="AR26" i="18"/>
  <c r="AR17" i="18"/>
  <c r="AT17" i="18"/>
  <c r="AG14" i="18"/>
  <c r="AF13" i="18"/>
  <c r="AG13" i="18" s="1"/>
  <c r="AR40" i="18"/>
  <c r="AT40" i="18"/>
  <c r="AO18" i="18"/>
  <c r="AP18" i="18" s="1"/>
  <c r="AQ18" i="18" s="1"/>
  <c r="AT12" i="18"/>
  <c r="AR12" i="18"/>
  <c r="AR41" i="18"/>
  <c r="AT35" i="18"/>
  <c r="AR35" i="18"/>
  <c r="AT32" i="18"/>
  <c r="AR32" i="18"/>
  <c r="AR19" i="18"/>
  <c r="AT19" i="18"/>
  <c r="AT38" i="18"/>
  <c r="AR38" i="18"/>
  <c r="AT20" i="18"/>
  <c r="AR20" i="18"/>
  <c r="AF67" i="18" l="1"/>
  <c r="AG67" i="18" s="1"/>
  <c r="AF68" i="18"/>
  <c r="AG68" i="18" s="1"/>
  <c r="AG66" i="18"/>
  <c r="AR323" i="19"/>
  <c r="AT323" i="19"/>
  <c r="AO218" i="19"/>
  <c r="AP218" i="19" s="1"/>
  <c r="AQ218" i="19" s="1"/>
  <c r="AT324" i="19"/>
  <c r="AR324" i="19"/>
  <c r="AG308" i="19"/>
  <c r="AF310" i="19"/>
  <c r="AG310" i="19" s="1"/>
  <c r="AO310" i="19" s="1"/>
  <c r="AP310" i="19" s="1"/>
  <c r="AQ310" i="19" s="1"/>
  <c r="AR252" i="19"/>
  <c r="AT252" i="19"/>
  <c r="AR285" i="19"/>
  <c r="AT285" i="19"/>
  <c r="AR309" i="19"/>
  <c r="AT309" i="19"/>
  <c r="AR201" i="19"/>
  <c r="AT201" i="19"/>
  <c r="AG11" i="18"/>
  <c r="AO11" i="18" s="1"/>
  <c r="AP11" i="18" s="1"/>
  <c r="AQ11" i="18" s="1"/>
  <c r="AT158" i="19"/>
  <c r="AR158" i="19"/>
  <c r="AT56" i="19"/>
  <c r="AR56" i="19"/>
  <c r="AT27" i="19"/>
  <c r="AR27" i="19"/>
  <c r="AT72" i="19"/>
  <c r="AR72" i="19"/>
  <c r="AO38" i="19"/>
  <c r="AP38" i="19" s="1"/>
  <c r="AQ38" i="19" s="1"/>
  <c r="AG118" i="19"/>
  <c r="AF120" i="19"/>
  <c r="AG120" i="19" s="1"/>
  <c r="AG113" i="19"/>
  <c r="AF119" i="19"/>
  <c r="AG119" i="19" s="1"/>
  <c r="AO151" i="19"/>
  <c r="AP151" i="19" s="1"/>
  <c r="AQ151" i="19" s="1"/>
  <c r="AO102" i="19"/>
  <c r="AP102" i="19" s="1"/>
  <c r="AQ102" i="19" s="1"/>
  <c r="AT101" i="19"/>
  <c r="AR101" i="19"/>
  <c r="AR150" i="19"/>
  <c r="AT150" i="19"/>
  <c r="AO141" i="19"/>
  <c r="AP141" i="19" s="1"/>
  <c r="AQ141" i="19" s="1"/>
  <c r="AO71" i="19"/>
  <c r="AP71" i="19" s="1"/>
  <c r="AQ71" i="19" s="1"/>
  <c r="AO26" i="19"/>
  <c r="AP26" i="19" s="1"/>
  <c r="AQ26" i="19" s="1"/>
  <c r="AT92" i="19"/>
  <c r="AR92" i="19"/>
  <c r="AO157" i="19"/>
  <c r="AP157" i="19" s="1"/>
  <c r="AQ157" i="19" s="1"/>
  <c r="AO57" i="19"/>
  <c r="AP57" i="19" s="1"/>
  <c r="AQ57" i="19" s="1"/>
  <c r="AO140" i="19"/>
  <c r="AP140" i="19" s="1"/>
  <c r="AQ140" i="19" s="1"/>
  <c r="AR251" i="19"/>
  <c r="AR212" i="19"/>
  <c r="AT25" i="19"/>
  <c r="AT79" i="19"/>
  <c r="AR261" i="19"/>
  <c r="AT34" i="19"/>
  <c r="AT96" i="19"/>
  <c r="AR18" i="19"/>
  <c r="AR46" i="19"/>
  <c r="AT46" i="19"/>
  <c r="AT265" i="19"/>
  <c r="AR265" i="19"/>
  <c r="AT23" i="19"/>
  <c r="AR23" i="19"/>
  <c r="AT47" i="19"/>
  <c r="AR47" i="19"/>
  <c r="AR107" i="19"/>
  <c r="AT107" i="19"/>
  <c r="AT170" i="19"/>
  <c r="AR170" i="19"/>
  <c r="AT62" i="19"/>
  <c r="AR62" i="19"/>
  <c r="AT42" i="19"/>
  <c r="AQ42" i="19"/>
  <c r="AR42" i="19" s="1"/>
  <c r="AR128" i="19"/>
  <c r="AT128" i="19"/>
  <c r="AT259" i="19"/>
  <c r="AR259" i="19"/>
  <c r="AR43" i="19"/>
  <c r="AT43" i="19"/>
  <c r="AR69" i="19"/>
  <c r="AT69" i="19"/>
  <c r="AF111" i="19"/>
  <c r="AG108" i="19"/>
  <c r="AR80" i="19"/>
  <c r="AT80" i="19"/>
  <c r="AF37" i="19"/>
  <c r="AF39" i="19" s="1"/>
  <c r="AG39" i="19" s="1"/>
  <c r="AG35" i="19"/>
  <c r="AO118" i="19"/>
  <c r="AP118" i="19" s="1"/>
  <c r="AQ118" i="19" s="1"/>
  <c r="AO113" i="19"/>
  <c r="AP113" i="19" s="1"/>
  <c r="AQ113" i="19" s="1"/>
  <c r="AR130" i="19"/>
  <c r="AT130" i="19"/>
  <c r="AR36" i="19"/>
  <c r="AT36" i="19"/>
  <c r="AR139" i="19"/>
  <c r="AT139" i="19"/>
  <c r="AR178" i="19"/>
  <c r="AT178" i="19"/>
  <c r="AO204" i="19"/>
  <c r="AP204" i="19" s="1"/>
  <c r="AQ204" i="19" s="1"/>
  <c r="AT258" i="19"/>
  <c r="AR258" i="19"/>
  <c r="AT297" i="19"/>
  <c r="AR297" i="19"/>
  <c r="AF288" i="19"/>
  <c r="AG287" i="19"/>
  <c r="AR294" i="19"/>
  <c r="AT294" i="19"/>
  <c r="AR41" i="19"/>
  <c r="AT41" i="19"/>
  <c r="AO83" i="19"/>
  <c r="AP83" i="19" s="1"/>
  <c r="AQ83" i="19" s="1"/>
  <c r="AT55" i="19"/>
  <c r="AR55" i="19"/>
  <c r="AG159" i="19"/>
  <c r="AF169" i="19"/>
  <c r="AO267" i="19"/>
  <c r="AP267" i="19" s="1"/>
  <c r="AQ267" i="19" s="1"/>
  <c r="AO214" i="19"/>
  <c r="AP214" i="19" s="1"/>
  <c r="AQ214" i="19" s="1"/>
  <c r="AO303" i="19"/>
  <c r="AP303" i="19" s="1"/>
  <c r="AQ303" i="19" s="1"/>
  <c r="AR263" i="19"/>
  <c r="AT263" i="19"/>
  <c r="AO93" i="19"/>
  <c r="AP93" i="19" s="1"/>
  <c r="AQ93" i="19" s="1"/>
  <c r="AO32" i="19"/>
  <c r="AP32" i="19" s="1"/>
  <c r="AQ32" i="19" s="1"/>
  <c r="AO110" i="19"/>
  <c r="AP110" i="19" s="1"/>
  <c r="AQ110" i="19" s="1"/>
  <c r="AO205" i="19"/>
  <c r="AP205" i="19" s="1"/>
  <c r="AQ205" i="19" s="1"/>
  <c r="AO284" i="19"/>
  <c r="AP284" i="19" s="1"/>
  <c r="AQ284" i="19" s="1"/>
  <c r="AO82" i="19"/>
  <c r="AP82" i="19" s="1"/>
  <c r="AQ82" i="19" s="1"/>
  <c r="AT30" i="19"/>
  <c r="AR30" i="19"/>
  <c r="AO156" i="19"/>
  <c r="AP156" i="19" s="1"/>
  <c r="AQ156" i="19" s="1"/>
  <c r="AF269" i="19"/>
  <c r="AF271" i="19" s="1"/>
  <c r="AG271" i="19" s="1"/>
  <c r="AG268" i="19"/>
  <c r="AF217" i="19"/>
  <c r="AF219" i="19" s="1"/>
  <c r="AG219" i="19" s="1"/>
  <c r="AO219" i="19" s="1"/>
  <c r="AP219" i="19" s="1"/>
  <c r="AQ219" i="19" s="1"/>
  <c r="AG215" i="19"/>
  <c r="AO308" i="19"/>
  <c r="AP308" i="19" s="1"/>
  <c r="AQ308" i="19" s="1"/>
  <c r="AT248" i="19"/>
  <c r="AR248" i="19"/>
  <c r="AR18" i="18"/>
  <c r="AT18" i="18"/>
  <c r="AO13" i="18"/>
  <c r="AP13" i="18" s="1"/>
  <c r="AQ13" i="18" s="1"/>
  <c r="AO14" i="18"/>
  <c r="AP14" i="18" s="1"/>
  <c r="AQ14" i="18" s="1"/>
  <c r="AG28" i="18"/>
  <c r="AO68" i="18" l="1"/>
  <c r="AP68" i="18" s="1"/>
  <c r="AQ68" i="18" s="1"/>
  <c r="AO67" i="18"/>
  <c r="AP67" i="18" s="1"/>
  <c r="AQ67" i="18" s="1"/>
  <c r="AO66" i="18"/>
  <c r="AP66" i="18" s="1"/>
  <c r="AQ66" i="18" s="1"/>
  <c r="AT310" i="19"/>
  <c r="AR310" i="19"/>
  <c r="AT219" i="19"/>
  <c r="AR219" i="19"/>
  <c r="AO271" i="19"/>
  <c r="AP271" i="19" s="1"/>
  <c r="AQ271" i="19" s="1"/>
  <c r="AR218" i="19"/>
  <c r="AT218" i="19"/>
  <c r="AR11" i="18"/>
  <c r="AT11" i="18"/>
  <c r="AT157" i="19"/>
  <c r="AR157" i="19"/>
  <c r="AT71" i="19"/>
  <c r="AR71" i="19"/>
  <c r="AT26" i="19"/>
  <c r="AR26" i="19"/>
  <c r="AT38" i="19"/>
  <c r="AR38" i="19"/>
  <c r="AT140" i="19"/>
  <c r="AR140" i="19"/>
  <c r="AT57" i="19"/>
  <c r="AR57" i="19"/>
  <c r="AT141" i="19"/>
  <c r="AR141" i="19"/>
  <c r="AT102" i="19"/>
  <c r="AR102" i="19"/>
  <c r="AR151" i="19"/>
  <c r="AT151" i="19"/>
  <c r="AO119" i="19"/>
  <c r="AP119" i="19" s="1"/>
  <c r="AQ119" i="19" s="1"/>
  <c r="AO120" i="19"/>
  <c r="AP120" i="19" s="1"/>
  <c r="AQ120" i="19" s="1"/>
  <c r="AO39" i="19"/>
  <c r="AP39" i="19" s="1"/>
  <c r="AQ39" i="19" s="1"/>
  <c r="AR82" i="19"/>
  <c r="AT82" i="19"/>
  <c r="AR93" i="19"/>
  <c r="AT93" i="19"/>
  <c r="AR83" i="19"/>
  <c r="AT83" i="19"/>
  <c r="AR205" i="19"/>
  <c r="AT205" i="19"/>
  <c r="AR267" i="19"/>
  <c r="AT267" i="19"/>
  <c r="AR113" i="19"/>
  <c r="AT113" i="19"/>
  <c r="AT308" i="19"/>
  <c r="AR308" i="19"/>
  <c r="AO215" i="19"/>
  <c r="AP215" i="19" s="1"/>
  <c r="AQ215" i="19" s="1"/>
  <c r="AO268" i="19"/>
  <c r="AP268" i="19" s="1"/>
  <c r="AQ268" i="19" s="1"/>
  <c r="AT156" i="19"/>
  <c r="AR156" i="19"/>
  <c r="AT284" i="19"/>
  <c r="AR284" i="19"/>
  <c r="AT110" i="19"/>
  <c r="AR110" i="19"/>
  <c r="AT32" i="19"/>
  <c r="AR32" i="19"/>
  <c r="AT303" i="19"/>
  <c r="AR303" i="19"/>
  <c r="AT214" i="19"/>
  <c r="AR214" i="19"/>
  <c r="AG169" i="19"/>
  <c r="AF172" i="19"/>
  <c r="AF176" i="19" s="1"/>
  <c r="AG176" i="19" s="1"/>
  <c r="AO287" i="19"/>
  <c r="AP287" i="19" s="1"/>
  <c r="AQ287" i="19" s="1"/>
  <c r="AT204" i="19"/>
  <c r="AR204" i="19"/>
  <c r="AT118" i="19"/>
  <c r="AR118" i="19"/>
  <c r="AO35" i="19"/>
  <c r="AP35" i="19" s="1"/>
  <c r="AQ35" i="19" s="1"/>
  <c r="AO108" i="19"/>
  <c r="AP108" i="19" s="1"/>
  <c r="AQ108" i="19" s="1"/>
  <c r="AF220" i="19"/>
  <c r="AG217" i="19"/>
  <c r="AF270" i="19"/>
  <c r="AF272" i="19" s="1"/>
  <c r="AG272" i="19" s="1"/>
  <c r="AO272" i="19" s="1"/>
  <c r="AP272" i="19" s="1"/>
  <c r="AQ272" i="19" s="1"/>
  <c r="AG269" i="19"/>
  <c r="AO159" i="19"/>
  <c r="AP159" i="19" s="1"/>
  <c r="AQ159" i="19" s="1"/>
  <c r="AF289" i="19"/>
  <c r="AG288" i="19"/>
  <c r="AF40" i="19"/>
  <c r="AG40" i="19" s="1"/>
  <c r="AG37" i="19"/>
  <c r="AF122" i="19"/>
  <c r="AG111" i="19"/>
  <c r="AR13" i="18"/>
  <c r="AT13" i="18"/>
  <c r="AR14" i="18"/>
  <c r="AT14" i="18"/>
  <c r="AO28" i="18"/>
  <c r="AP28" i="18" s="1"/>
  <c r="AQ28" i="18" s="1"/>
  <c r="AR67" i="18" l="1"/>
  <c r="AT67" i="18"/>
  <c r="AR68" i="18"/>
  <c r="AT68" i="18"/>
  <c r="AT66" i="18"/>
  <c r="AR66" i="18"/>
  <c r="AR271" i="19"/>
  <c r="AT271" i="19"/>
  <c r="AT272" i="19"/>
  <c r="AR272" i="19"/>
  <c r="AO176" i="19"/>
  <c r="AP176" i="19" s="1"/>
  <c r="AQ176" i="19" s="1"/>
  <c r="AR39" i="19"/>
  <c r="AT39" i="19"/>
  <c r="AT120" i="19"/>
  <c r="AR120" i="19"/>
  <c r="AT119" i="19"/>
  <c r="AR119" i="19"/>
  <c r="AR35" i="19"/>
  <c r="AT35" i="19"/>
  <c r="AR108" i="19"/>
  <c r="AT108" i="19"/>
  <c r="AR268" i="19"/>
  <c r="AT268" i="19"/>
  <c r="AO111" i="19"/>
  <c r="AP111" i="19" s="1"/>
  <c r="AQ111" i="19" s="1"/>
  <c r="AO37" i="19"/>
  <c r="AP37" i="19" s="1"/>
  <c r="AQ37" i="19" s="1"/>
  <c r="AO288" i="19"/>
  <c r="AP288" i="19" s="1"/>
  <c r="AQ288" i="19" s="1"/>
  <c r="AT159" i="19"/>
  <c r="AR159" i="19"/>
  <c r="AO269" i="19"/>
  <c r="AP269" i="19" s="1"/>
  <c r="AQ269" i="19" s="1"/>
  <c r="AO217" i="19"/>
  <c r="AP217" i="19" s="1"/>
  <c r="AQ217" i="19" s="1"/>
  <c r="AT287" i="19"/>
  <c r="AR287" i="19"/>
  <c r="AF175" i="19"/>
  <c r="AF177" i="19" s="1"/>
  <c r="AG177" i="19" s="1"/>
  <c r="AG172" i="19"/>
  <c r="AT215" i="19"/>
  <c r="AR215" i="19"/>
  <c r="AG122" i="19"/>
  <c r="AF123" i="19"/>
  <c r="AO40" i="19"/>
  <c r="AP40" i="19" s="1"/>
  <c r="AQ40" i="19" s="1"/>
  <c r="AG289" i="19"/>
  <c r="AF290" i="19"/>
  <c r="AF273" i="19"/>
  <c r="AG273" i="19" s="1"/>
  <c r="AG270" i="19"/>
  <c r="AF221" i="19"/>
  <c r="AG220" i="19"/>
  <c r="AO169" i="19"/>
  <c r="AP169" i="19" s="1"/>
  <c r="AQ169" i="19" s="1"/>
  <c r="AT28" i="18"/>
  <c r="AR28" i="18"/>
  <c r="AR176" i="19" l="1"/>
  <c r="AT176" i="19"/>
  <c r="AO177" i="19"/>
  <c r="AP177" i="19" s="1"/>
  <c r="AQ177" i="19" s="1"/>
  <c r="AR217" i="19"/>
  <c r="AT217" i="19"/>
  <c r="AR288" i="19"/>
  <c r="AT288" i="19"/>
  <c r="AR40" i="19"/>
  <c r="AT40" i="19"/>
  <c r="AR269" i="19"/>
  <c r="AT269" i="19"/>
  <c r="AR37" i="19"/>
  <c r="AT37" i="19"/>
  <c r="AT169" i="19"/>
  <c r="AR169" i="19"/>
  <c r="AO220" i="19"/>
  <c r="AP220" i="19" s="1"/>
  <c r="AQ220" i="19" s="1"/>
  <c r="AO270" i="19"/>
  <c r="AP270" i="19" s="1"/>
  <c r="AQ270" i="19" s="1"/>
  <c r="AG290" i="19"/>
  <c r="AF292" i="19"/>
  <c r="AF129" i="19"/>
  <c r="AG123" i="19"/>
  <c r="AO172" i="19"/>
  <c r="AP172" i="19" s="1"/>
  <c r="AQ172" i="19" s="1"/>
  <c r="AT111" i="19"/>
  <c r="AR111" i="19"/>
  <c r="AF227" i="19"/>
  <c r="AF229" i="19" s="1"/>
  <c r="AG221" i="19"/>
  <c r="AO273" i="19"/>
  <c r="AP273" i="19" s="1"/>
  <c r="AQ273" i="19" s="1"/>
  <c r="AO289" i="19"/>
  <c r="AP289" i="19" s="1"/>
  <c r="AQ289" i="19" s="1"/>
  <c r="AO122" i="19"/>
  <c r="AP122" i="19" s="1"/>
  <c r="AQ122" i="19" s="1"/>
  <c r="AF179" i="19"/>
  <c r="AG175" i="19"/>
  <c r="AF232" i="19" l="1"/>
  <c r="AG232" i="19" s="1"/>
  <c r="AG229" i="19"/>
  <c r="AO229" i="19" s="1"/>
  <c r="AP229" i="19" s="1"/>
  <c r="AQ229" i="19" s="1"/>
  <c r="AG292" i="19"/>
  <c r="AF298" i="19"/>
  <c r="AG298" i="19" s="1"/>
  <c r="AR177" i="19"/>
  <c r="AT177" i="19"/>
  <c r="AR270" i="19"/>
  <c r="AT270" i="19"/>
  <c r="AR273" i="19"/>
  <c r="AT273" i="19"/>
  <c r="AR220" i="19"/>
  <c r="AT220" i="19"/>
  <c r="AO175" i="19"/>
  <c r="AP175" i="19" s="1"/>
  <c r="AQ175" i="19" s="1"/>
  <c r="AT122" i="19"/>
  <c r="AR122" i="19"/>
  <c r="AT289" i="19"/>
  <c r="AR289" i="19"/>
  <c r="AO221" i="19"/>
  <c r="AP221" i="19" s="1"/>
  <c r="AQ221" i="19" s="1"/>
  <c r="AT172" i="19"/>
  <c r="AR172" i="19"/>
  <c r="AO123" i="19"/>
  <c r="AP123" i="19" s="1"/>
  <c r="AQ123" i="19" s="1"/>
  <c r="AO292" i="19"/>
  <c r="AP292" i="19" s="1"/>
  <c r="AQ292" i="19" s="1"/>
  <c r="AG179" i="19"/>
  <c r="AF180" i="19"/>
  <c r="AF182" i="19" s="1"/>
  <c r="AG182" i="19" s="1"/>
  <c r="AF231" i="19"/>
  <c r="AG227" i="19"/>
  <c r="AF131" i="19"/>
  <c r="AG129" i="19"/>
  <c r="AO290" i="19"/>
  <c r="AP290" i="19" s="1"/>
  <c r="AQ290" i="19" s="1"/>
  <c r="AO298" i="19" l="1"/>
  <c r="AP298" i="19" s="1"/>
  <c r="AQ298" i="19" s="1"/>
  <c r="AT229" i="19"/>
  <c r="AR229" i="19"/>
  <c r="AO182" i="19"/>
  <c r="AP182" i="19" s="1"/>
  <c r="AQ182" i="19" s="1"/>
  <c r="AF233" i="19"/>
  <c r="AG233" i="19" s="1"/>
  <c r="AO233" i="19" s="1"/>
  <c r="AP233" i="19" s="1"/>
  <c r="AQ233" i="19" s="1"/>
  <c r="AF228" i="19"/>
  <c r="AG228" i="19" s="1"/>
  <c r="AO232" i="19"/>
  <c r="AP232" i="19" s="1"/>
  <c r="AQ232" i="19" s="1"/>
  <c r="AR221" i="19"/>
  <c r="AT221" i="19"/>
  <c r="AR290" i="19"/>
  <c r="AT290" i="19"/>
  <c r="AR175" i="19"/>
  <c r="AT175" i="19"/>
  <c r="AO129" i="19"/>
  <c r="AP129" i="19" s="1"/>
  <c r="AQ129" i="19" s="1"/>
  <c r="AO227" i="19"/>
  <c r="AP227" i="19" s="1"/>
  <c r="AQ227" i="19" s="1"/>
  <c r="AF181" i="19"/>
  <c r="AF183" i="19" s="1"/>
  <c r="AG180" i="19"/>
  <c r="AT292" i="19"/>
  <c r="AR292" i="19"/>
  <c r="AT123" i="19"/>
  <c r="AR123" i="19"/>
  <c r="AF152" i="19"/>
  <c r="AG152" i="19" s="1"/>
  <c r="AG131" i="19"/>
  <c r="AF234" i="19"/>
  <c r="AG231" i="19"/>
  <c r="AO179" i="19"/>
  <c r="AP179" i="19" s="1"/>
  <c r="AQ179" i="19" s="1"/>
  <c r="AR232" i="19" l="1"/>
  <c r="AT232" i="19"/>
  <c r="AR298" i="19"/>
  <c r="AT298" i="19"/>
  <c r="AO228" i="19"/>
  <c r="AP228" i="19" s="1"/>
  <c r="AQ228" i="19" s="1"/>
  <c r="AF188" i="19"/>
  <c r="AG188" i="19" s="1"/>
  <c r="AG183" i="19"/>
  <c r="AO183" i="19" s="1"/>
  <c r="AP183" i="19" s="1"/>
  <c r="AQ183" i="19" s="1"/>
  <c r="AT233" i="19"/>
  <c r="AR233" i="19"/>
  <c r="AR182" i="19"/>
  <c r="AT182" i="19"/>
  <c r="AR129" i="19"/>
  <c r="AT129" i="19"/>
  <c r="AT179" i="19"/>
  <c r="AR179" i="19"/>
  <c r="AO231" i="19"/>
  <c r="AP231" i="19" s="1"/>
  <c r="AQ231" i="19" s="1"/>
  <c r="AO131" i="19"/>
  <c r="AP131" i="19" s="1"/>
  <c r="AQ131" i="19" s="1"/>
  <c r="AO180" i="19"/>
  <c r="AP180" i="19" s="1"/>
  <c r="AQ180" i="19" s="1"/>
  <c r="AT227" i="19"/>
  <c r="AR227" i="19"/>
  <c r="AF235" i="19"/>
  <c r="AG234" i="19"/>
  <c r="AO152" i="19"/>
  <c r="AP152" i="19" s="1"/>
  <c r="AQ152" i="19" s="1"/>
  <c r="AF187" i="19"/>
  <c r="AG181" i="19"/>
  <c r="AT183" i="19" l="1"/>
  <c r="AR183" i="19"/>
  <c r="AO188" i="19"/>
  <c r="AP188" i="19" s="1"/>
  <c r="AQ188" i="19" s="1"/>
  <c r="AR228" i="19"/>
  <c r="AT228" i="19"/>
  <c r="AR131" i="19"/>
  <c r="AT131" i="19"/>
  <c r="AR152" i="19"/>
  <c r="AT152" i="19"/>
  <c r="AR231" i="19"/>
  <c r="AT231" i="19"/>
  <c r="AO181" i="19"/>
  <c r="AP181" i="19" s="1"/>
  <c r="AQ181" i="19" s="1"/>
  <c r="AO234" i="19"/>
  <c r="AP234" i="19" s="1"/>
  <c r="AQ234" i="19" s="1"/>
  <c r="AT180" i="19"/>
  <c r="AR180" i="19"/>
  <c r="AG187" i="19"/>
  <c r="AF190" i="19"/>
  <c r="AG235" i="19"/>
  <c r="AF237" i="19"/>
  <c r="AF239" i="19" s="1"/>
  <c r="AG239" i="19" s="1"/>
  <c r="AR188" i="19" l="1"/>
  <c r="AT188" i="19"/>
  <c r="AO239" i="19"/>
  <c r="AP239" i="19" s="1"/>
  <c r="AQ239" i="19" s="1"/>
  <c r="AF192" i="19"/>
  <c r="AG192" i="19" s="1"/>
  <c r="AF189" i="19"/>
  <c r="AG189" i="19" s="1"/>
  <c r="AO189" i="19" s="1"/>
  <c r="AP189" i="19" s="1"/>
  <c r="AQ189" i="19" s="1"/>
  <c r="AR234" i="19"/>
  <c r="AT234" i="19"/>
  <c r="AR181" i="19"/>
  <c r="AT181" i="19"/>
  <c r="AF238" i="19"/>
  <c r="AF240" i="19" s="1"/>
  <c r="AG237" i="19"/>
  <c r="AG190" i="19"/>
  <c r="AF191" i="19"/>
  <c r="AF193" i="19" s="1"/>
  <c r="AO235" i="19"/>
  <c r="AP235" i="19" s="1"/>
  <c r="AQ235" i="19" s="1"/>
  <c r="AO187" i="19"/>
  <c r="AP187" i="19" s="1"/>
  <c r="AQ187" i="19" s="1"/>
  <c r="AR239" i="19" l="1"/>
  <c r="AT239" i="19"/>
  <c r="AT189" i="19"/>
  <c r="AR189" i="19"/>
  <c r="AF195" i="19"/>
  <c r="AG195" i="19" s="1"/>
  <c r="AO195" i="19" s="1"/>
  <c r="AP195" i="19" s="1"/>
  <c r="AQ195" i="19" s="1"/>
  <c r="AG193" i="19"/>
  <c r="AO193" i="19" s="1"/>
  <c r="AP193" i="19" s="1"/>
  <c r="AQ193" i="19" s="1"/>
  <c r="AF243" i="19"/>
  <c r="AG243" i="19" s="1"/>
  <c r="AG240" i="19"/>
  <c r="AO240" i="19" s="1"/>
  <c r="AP240" i="19" s="1"/>
  <c r="AQ240" i="19" s="1"/>
  <c r="AO192" i="19"/>
  <c r="AP192" i="19" s="1"/>
  <c r="AQ192" i="19" s="1"/>
  <c r="AR235" i="19"/>
  <c r="AT235" i="19"/>
  <c r="AT187" i="19"/>
  <c r="AR187" i="19"/>
  <c r="AG191" i="19"/>
  <c r="AF194" i="19"/>
  <c r="AF196" i="19" s="1"/>
  <c r="AG196" i="19" s="1"/>
  <c r="AO196" i="19" s="1"/>
  <c r="AP196" i="19" s="1"/>
  <c r="AQ196" i="19" s="1"/>
  <c r="AO237" i="19"/>
  <c r="AP237" i="19" s="1"/>
  <c r="AQ237" i="19" s="1"/>
  <c r="AO190" i="19"/>
  <c r="AP190" i="19" s="1"/>
  <c r="AQ190" i="19" s="1"/>
  <c r="AF242" i="19"/>
  <c r="AF244" i="19" s="1"/>
  <c r="AG244" i="19" s="1"/>
  <c r="AG238" i="19"/>
  <c r="AR192" i="19" l="1"/>
  <c r="AT192" i="19"/>
  <c r="AT196" i="19"/>
  <c r="AR196" i="19"/>
  <c r="AT240" i="19"/>
  <c r="AR240" i="19"/>
  <c r="AT193" i="19"/>
  <c r="AR193" i="19"/>
  <c r="AO244" i="19"/>
  <c r="AP244" i="19" s="1"/>
  <c r="AQ244" i="19" s="1"/>
  <c r="AO243" i="19"/>
  <c r="AP243" i="19" s="1"/>
  <c r="AQ243" i="19" s="1"/>
  <c r="AT195" i="19"/>
  <c r="AR195" i="19"/>
  <c r="AR237" i="19"/>
  <c r="AT237" i="19"/>
  <c r="AO238" i="19"/>
  <c r="AP238" i="19" s="1"/>
  <c r="AQ238" i="19" s="1"/>
  <c r="AT190" i="19"/>
  <c r="AR190" i="19"/>
  <c r="AG194" i="19"/>
  <c r="AF197" i="19"/>
  <c r="AF246" i="19"/>
  <c r="AG246" i="19" s="1"/>
  <c r="AG242" i="19"/>
  <c r="AO191" i="19"/>
  <c r="AP191" i="19" s="1"/>
  <c r="AQ191" i="19" s="1"/>
  <c r="AT244" i="19" l="1"/>
  <c r="AR244" i="19"/>
  <c r="AT243" i="19"/>
  <c r="AR243" i="19"/>
  <c r="AR238" i="19"/>
  <c r="AT238" i="19"/>
  <c r="AT191" i="19"/>
  <c r="AR191" i="19"/>
  <c r="AO242" i="19"/>
  <c r="AP242" i="19" s="1"/>
  <c r="AQ242" i="19" s="1"/>
  <c r="AG197" i="19"/>
  <c r="AF200" i="19"/>
  <c r="AO246" i="19"/>
  <c r="AP246" i="19" s="1"/>
  <c r="AQ246" i="19" s="1"/>
  <c r="AO194" i="19"/>
  <c r="AP194" i="19" s="1"/>
  <c r="AQ194" i="19" s="1"/>
  <c r="AG200" i="19" l="1"/>
  <c r="AF210" i="19"/>
  <c r="AG210" i="19" s="1"/>
  <c r="AF202" i="19"/>
  <c r="AG202" i="19" s="1"/>
  <c r="AO202" i="19" s="1"/>
  <c r="AP202" i="19" s="1"/>
  <c r="AQ202" i="19" s="1"/>
  <c r="AR246" i="19"/>
  <c r="AT246" i="19"/>
  <c r="AR242" i="19"/>
  <c r="AT242" i="19"/>
  <c r="AT194" i="19"/>
  <c r="AR194" i="19"/>
  <c r="AO200" i="19"/>
  <c r="AP200" i="19" s="1"/>
  <c r="AQ200" i="19" s="1"/>
  <c r="AO197" i="19"/>
  <c r="AP197" i="19" s="1"/>
  <c r="AQ197" i="19" s="1"/>
  <c r="AO210" i="19" l="1"/>
  <c r="AP210" i="19" s="1"/>
  <c r="AQ210" i="19" s="1"/>
  <c r="AT202" i="19"/>
  <c r="AR202" i="19"/>
  <c r="AT197" i="19"/>
  <c r="AR197" i="19"/>
  <c r="AT200" i="19"/>
  <c r="AR200" i="19"/>
  <c r="AR210" i="19" l="1"/>
  <c r="AT210" i="19"/>
  <c r="AF427" i="14"/>
  <c r="AG427" i="14" s="1"/>
  <c r="AF426" i="14"/>
  <c r="AG426" i="14" s="1"/>
  <c r="N425" i="14"/>
  <c r="P425" i="14" s="1"/>
  <c r="AQ425" i="14" s="1"/>
  <c r="N424" i="14"/>
  <c r="P424" i="14" s="1"/>
  <c r="AQ424" i="14" s="1"/>
  <c r="AT424" i="14" s="1"/>
  <c r="AF423" i="14"/>
  <c r="AG423" i="14" s="1"/>
  <c r="O423" i="14"/>
  <c r="N423" i="14"/>
  <c r="AF422" i="14"/>
  <c r="AG422" i="14" s="1"/>
  <c r="N418" i="14"/>
  <c r="P418" i="14" s="1"/>
  <c r="AQ418" i="14" s="1"/>
  <c r="N417" i="14"/>
  <c r="P417" i="14" s="1"/>
  <c r="AQ417" i="14" s="1"/>
  <c r="O416" i="14"/>
  <c r="N416" i="14"/>
  <c r="AF415" i="14"/>
  <c r="AG415" i="14" s="1"/>
  <c r="AF412" i="14"/>
  <c r="N412" i="14"/>
  <c r="P412" i="14" s="1"/>
  <c r="AF411" i="14"/>
  <c r="O411" i="14"/>
  <c r="N411" i="14"/>
  <c r="AF410" i="14"/>
  <c r="AG410" i="14" s="1"/>
  <c r="N410" i="14"/>
  <c r="P410" i="14" s="1"/>
  <c r="AF409" i="14"/>
  <c r="AG409" i="14" s="1"/>
  <c r="O409" i="14"/>
  <c r="N409" i="14"/>
  <c r="AF406" i="14"/>
  <c r="O406" i="14"/>
  <c r="N406" i="14"/>
  <c r="O405" i="14"/>
  <c r="N405" i="14"/>
  <c r="AF404" i="14"/>
  <c r="AG404" i="14" s="1"/>
  <c r="AF401" i="14"/>
  <c r="N401" i="14"/>
  <c r="P401" i="14" s="1"/>
  <c r="N400" i="14"/>
  <c r="P400" i="14" s="1"/>
  <c r="AQ400" i="14" s="1"/>
  <c r="AR400" i="14" s="1"/>
  <c r="O399" i="14"/>
  <c r="N399" i="14"/>
  <c r="AF398" i="14"/>
  <c r="AG398" i="14" s="1"/>
  <c r="AF397" i="14"/>
  <c r="AF396" i="14"/>
  <c r="AG396" i="14" s="1"/>
  <c r="AF395" i="14"/>
  <c r="AG395" i="14" s="1"/>
  <c r="O394" i="14"/>
  <c r="N394" i="14"/>
  <c r="O393" i="14"/>
  <c r="N393" i="14"/>
  <c r="O392" i="14"/>
  <c r="N392" i="14"/>
  <c r="AF391" i="14"/>
  <c r="AG391" i="14" s="1"/>
  <c r="AF388" i="14"/>
  <c r="O388" i="14"/>
  <c r="N388" i="14"/>
  <c r="O387" i="14"/>
  <c r="N387" i="14"/>
  <c r="AF386" i="14"/>
  <c r="AG386" i="14" s="1"/>
  <c r="AF385" i="14"/>
  <c r="O385" i="14"/>
  <c r="N385" i="14"/>
  <c r="AF384" i="14"/>
  <c r="AG384" i="14" s="1"/>
  <c r="AF383" i="14"/>
  <c r="AG383" i="14" s="1"/>
  <c r="AQ382" i="14"/>
  <c r="O381" i="14"/>
  <c r="N381" i="14"/>
  <c r="AF380" i="14"/>
  <c r="AG380" i="14" s="1"/>
  <c r="AF379" i="14"/>
  <c r="AG379" i="14" s="1"/>
  <c r="AF378" i="14"/>
  <c r="AG378" i="14" s="1"/>
  <c r="O378" i="14"/>
  <c r="N378" i="14"/>
  <c r="AF377" i="14"/>
  <c r="AG377" i="14" s="1"/>
  <c r="O377" i="14"/>
  <c r="N377" i="14"/>
  <c r="O376" i="14"/>
  <c r="N376" i="14"/>
  <c r="AF373" i="14"/>
  <c r="O373" i="14"/>
  <c r="N373" i="14"/>
  <c r="O372" i="14"/>
  <c r="N372" i="14"/>
  <c r="AF371" i="14"/>
  <c r="AF370" i="14"/>
  <c r="AG370" i="14" s="1"/>
  <c r="AF369" i="14"/>
  <c r="AG369" i="14" s="1"/>
  <c r="AF368" i="14"/>
  <c r="AG368" i="14" s="1"/>
  <c r="O368" i="14"/>
  <c r="N368" i="14"/>
  <c r="AF367" i="14"/>
  <c r="AG367" i="14" s="1"/>
  <c r="AF366" i="14"/>
  <c r="AG366" i="14" s="1"/>
  <c r="AF365" i="14"/>
  <c r="AG365" i="14" s="1"/>
  <c r="O365" i="14"/>
  <c r="N365" i="14"/>
  <c r="AF364" i="14"/>
  <c r="AG364" i="14" s="1"/>
  <c r="AF363" i="14"/>
  <c r="AG363" i="14" s="1"/>
  <c r="AF362" i="14"/>
  <c r="AG362" i="14" s="1"/>
  <c r="O362" i="14"/>
  <c r="N362" i="14"/>
  <c r="AF361" i="14"/>
  <c r="AG361" i="14" s="1"/>
  <c r="AF360" i="14"/>
  <c r="AG360" i="14" s="1"/>
  <c r="O360" i="14"/>
  <c r="N360" i="14"/>
  <c r="AR359" i="14"/>
  <c r="O359" i="14"/>
  <c r="N359" i="14"/>
  <c r="AF358" i="14"/>
  <c r="AG358" i="14" s="1"/>
  <c r="AF357" i="14"/>
  <c r="AG357" i="14" s="1"/>
  <c r="AF356" i="14"/>
  <c r="AG356" i="14" s="1"/>
  <c r="AF355" i="14"/>
  <c r="AG355" i="14" s="1"/>
  <c r="O355" i="14"/>
  <c r="N355" i="14"/>
  <c r="O354" i="14"/>
  <c r="N354" i="14"/>
  <c r="O353" i="14"/>
  <c r="N353" i="14"/>
  <c r="O352" i="14"/>
  <c r="N352" i="14"/>
  <c r="AF351" i="14"/>
  <c r="AG351" i="14" s="1"/>
  <c r="AF350" i="14"/>
  <c r="AG350" i="14" s="1"/>
  <c r="AF347" i="14"/>
  <c r="O347" i="14"/>
  <c r="N347" i="14"/>
  <c r="O346" i="14"/>
  <c r="N346" i="14"/>
  <c r="O345" i="14"/>
  <c r="N345" i="14"/>
  <c r="AF344" i="14"/>
  <c r="AG344" i="14" s="1"/>
  <c r="AF341" i="14"/>
  <c r="O341" i="14"/>
  <c r="N341" i="14"/>
  <c r="O340" i="14"/>
  <c r="N340" i="14"/>
  <c r="AF339" i="14"/>
  <c r="AG339" i="14" s="1"/>
  <c r="AF338" i="14"/>
  <c r="O338" i="14"/>
  <c r="N338" i="14"/>
  <c r="N337" i="14"/>
  <c r="P337" i="14" s="1"/>
  <c r="O336" i="14"/>
  <c r="N336" i="14"/>
  <c r="AF335" i="14"/>
  <c r="AG335" i="14" s="1"/>
  <c r="AF334" i="14"/>
  <c r="AG334" i="14" s="1"/>
  <c r="O334" i="14"/>
  <c r="N334" i="14"/>
  <c r="O333" i="14"/>
  <c r="N333" i="14"/>
  <c r="AF332" i="14"/>
  <c r="AG332" i="14" s="1"/>
  <c r="AF331" i="14"/>
  <c r="AG331" i="14" s="1"/>
  <c r="O331" i="14"/>
  <c r="N331" i="14"/>
  <c r="AF330" i="14"/>
  <c r="AG330" i="14" s="1"/>
  <c r="AF329" i="14"/>
  <c r="AG329" i="14" s="1"/>
  <c r="O329" i="14"/>
  <c r="N329" i="14"/>
  <c r="AF328" i="14"/>
  <c r="AG328" i="14" s="1"/>
  <c r="AF325" i="14"/>
  <c r="O325" i="14"/>
  <c r="N325" i="14"/>
  <c r="O324" i="14"/>
  <c r="N324" i="14"/>
  <c r="O323" i="14"/>
  <c r="N323" i="14"/>
  <c r="O322" i="14"/>
  <c r="N322" i="14"/>
  <c r="AF321" i="14"/>
  <c r="N321" i="14"/>
  <c r="P321" i="14" s="1"/>
  <c r="AF320" i="14"/>
  <c r="AG320" i="14" s="1"/>
  <c r="P320" i="14"/>
  <c r="AF319" i="14"/>
  <c r="AG319" i="14" s="1"/>
  <c r="N319" i="14"/>
  <c r="P319" i="14" s="1"/>
  <c r="AF318" i="14"/>
  <c r="AG318" i="14" s="1"/>
  <c r="N318" i="14"/>
  <c r="P318" i="14" s="1"/>
  <c r="AF317" i="14"/>
  <c r="AG317" i="14" s="1"/>
  <c r="AF316" i="14"/>
  <c r="AG316" i="14" s="1"/>
  <c r="N316" i="14"/>
  <c r="P316" i="14" s="1"/>
  <c r="N315" i="14"/>
  <c r="P315" i="14" s="1"/>
  <c r="AQ315" i="14" s="1"/>
  <c r="N314" i="14"/>
  <c r="P314" i="14" s="1"/>
  <c r="AQ314" i="14" s="1"/>
  <c r="O313" i="14"/>
  <c r="N313" i="14"/>
  <c r="O312" i="14"/>
  <c r="N312" i="14"/>
  <c r="O311" i="14"/>
  <c r="N311" i="14"/>
  <c r="O310" i="14"/>
  <c r="N310" i="14"/>
  <c r="AF309" i="14"/>
  <c r="AG309" i="14" s="1"/>
  <c r="AF308" i="14"/>
  <c r="AG308" i="14" s="1"/>
  <c r="AF305" i="14"/>
  <c r="N305" i="14"/>
  <c r="P305" i="14" s="1"/>
  <c r="O304" i="14"/>
  <c r="N304" i="14"/>
  <c r="AF303" i="14"/>
  <c r="AF302" i="14"/>
  <c r="AG302" i="14" s="1"/>
  <c r="AF301" i="14"/>
  <c r="AG301" i="14" s="1"/>
  <c r="O301" i="14"/>
  <c r="N301" i="14"/>
  <c r="AF300" i="14"/>
  <c r="AG300" i="14" s="1"/>
  <c r="AF297" i="14"/>
  <c r="N297" i="14"/>
  <c r="P297" i="14" s="1"/>
  <c r="N296" i="14"/>
  <c r="P296" i="14" s="1"/>
  <c r="AQ296" i="14" s="1"/>
  <c r="AT296" i="14" s="1"/>
  <c r="O295" i="14"/>
  <c r="N295" i="14"/>
  <c r="AF294" i="14"/>
  <c r="AG294" i="14" s="1"/>
  <c r="AF293" i="14"/>
  <c r="AG293" i="14" s="1"/>
  <c r="AF290" i="14"/>
  <c r="N289" i="14"/>
  <c r="P289" i="14" s="1"/>
  <c r="AQ289" i="14" s="1"/>
  <c r="AF288" i="14"/>
  <c r="AG288" i="14" s="1"/>
  <c r="AF285" i="14"/>
  <c r="O283" i="14"/>
  <c r="N283" i="14"/>
  <c r="N281" i="14"/>
  <c r="P281" i="14" s="1"/>
  <c r="AF280" i="14"/>
  <c r="O280" i="14"/>
  <c r="N280" i="14"/>
  <c r="N279" i="14"/>
  <c r="P279" i="14" s="1"/>
  <c r="AQ279" i="14" s="1"/>
  <c r="AR279" i="14" s="1"/>
  <c r="N278" i="14"/>
  <c r="P278" i="14" s="1"/>
  <c r="AQ278" i="14" s="1"/>
  <c r="O277" i="14"/>
  <c r="N277" i="14"/>
  <c r="AF276" i="14"/>
  <c r="AG276" i="14" s="1"/>
  <c r="AF275" i="14"/>
  <c r="AG275" i="14" s="1"/>
  <c r="O275" i="14"/>
  <c r="N275" i="14"/>
  <c r="AF274" i="14"/>
  <c r="AG274" i="14" s="1"/>
  <c r="AF271" i="14"/>
  <c r="AF270" i="14"/>
  <c r="AG270" i="14" s="1"/>
  <c r="AF269" i="14"/>
  <c r="O269" i="14"/>
  <c r="N269" i="14"/>
  <c r="AF268" i="14"/>
  <c r="AG268" i="14" s="1"/>
  <c r="AF267" i="14"/>
  <c r="AG267" i="14" s="1"/>
  <c r="O267" i="14"/>
  <c r="N267" i="14"/>
  <c r="AF266" i="14"/>
  <c r="AG266" i="14" s="1"/>
  <c r="P265" i="14"/>
  <c r="AQ265" i="14" s="1"/>
  <c r="AF264" i="14"/>
  <c r="AG264" i="14" s="1"/>
  <c r="AF263" i="14"/>
  <c r="AG263" i="14" s="1"/>
  <c r="N263" i="14"/>
  <c r="P263" i="14" s="1"/>
  <c r="AQ263" i="14" s="1"/>
  <c r="AT263" i="14" s="1"/>
  <c r="N262" i="14"/>
  <c r="P262" i="14" s="1"/>
  <c r="AQ262" i="14" s="1"/>
  <c r="O261" i="14"/>
  <c r="N261" i="14"/>
  <c r="AF260" i="14"/>
  <c r="AG260" i="14" s="1"/>
  <c r="N260" i="14"/>
  <c r="P260" i="14" s="1"/>
  <c r="O259" i="14"/>
  <c r="N259" i="14"/>
  <c r="N258" i="14"/>
  <c r="P258" i="14" s="1"/>
  <c r="AQ258" i="14" s="1"/>
  <c r="O257" i="14"/>
  <c r="N257" i="14"/>
  <c r="O256" i="14"/>
  <c r="N256" i="14"/>
  <c r="O255" i="14"/>
  <c r="N255" i="14"/>
  <c r="AF254" i="14"/>
  <c r="AG254" i="14" s="1"/>
  <c r="AF251" i="14"/>
  <c r="N251" i="14"/>
  <c r="P251" i="14" s="1"/>
  <c r="AF250" i="14"/>
  <c r="AG250" i="14" s="1"/>
  <c r="N250" i="14"/>
  <c r="P250" i="14" s="1"/>
  <c r="AF249" i="14"/>
  <c r="AG249" i="14" s="1"/>
  <c r="AF246" i="14"/>
  <c r="AF245" i="14"/>
  <c r="AG245" i="14" s="1"/>
  <c r="AF242" i="14"/>
  <c r="AG241" i="14"/>
  <c r="N241" i="14"/>
  <c r="P241" i="14" s="1"/>
  <c r="AG240" i="14"/>
  <c r="O240" i="14"/>
  <c r="N240" i="14"/>
  <c r="AF237" i="14"/>
  <c r="N236" i="14"/>
  <c r="P236" i="14" s="1"/>
  <c r="AF235" i="14"/>
  <c r="N234" i="14"/>
  <c r="P234" i="14" s="1"/>
  <c r="AQ234" i="14" s="1"/>
  <c r="AT234" i="14" s="1"/>
  <c r="O233" i="14"/>
  <c r="N233" i="14"/>
  <c r="AF232" i="14"/>
  <c r="AG232" i="14" s="1"/>
  <c r="O231" i="14"/>
  <c r="N231" i="14"/>
  <c r="AF230" i="14"/>
  <c r="AG230" i="14" s="1"/>
  <c r="N229" i="14"/>
  <c r="P229" i="14" s="1"/>
  <c r="AG228" i="14"/>
  <c r="O228" i="14"/>
  <c r="N228" i="14"/>
  <c r="AF227" i="14"/>
  <c r="AG227" i="14" s="1"/>
  <c r="AF226" i="14"/>
  <c r="AG226" i="14" s="1"/>
  <c r="AF225" i="14"/>
  <c r="AG225" i="14" s="1"/>
  <c r="N224" i="14"/>
  <c r="P224" i="14" s="1"/>
  <c r="AQ224" i="14" s="1"/>
  <c r="AR224" i="14" s="1"/>
  <c r="O223" i="14"/>
  <c r="N223" i="14"/>
  <c r="N222" i="14"/>
  <c r="P222" i="14" s="1"/>
  <c r="AQ222" i="14" s="1"/>
  <c r="N221" i="14"/>
  <c r="P221" i="14" s="1"/>
  <c r="AQ221" i="14" s="1"/>
  <c r="O220" i="14"/>
  <c r="N220" i="14"/>
  <c r="AF219" i="14"/>
  <c r="AG219" i="14" s="1"/>
  <c r="AF218" i="14"/>
  <c r="AG218" i="14" s="1"/>
  <c r="O218" i="14"/>
  <c r="N218" i="14"/>
  <c r="AF217" i="14"/>
  <c r="AG217" i="14" s="1"/>
  <c r="N217" i="14"/>
  <c r="P217" i="14" s="1"/>
  <c r="AF216" i="14"/>
  <c r="AG216" i="14" s="1"/>
  <c r="N216" i="14"/>
  <c r="P216" i="14" s="1"/>
  <c r="O215" i="14"/>
  <c r="N215" i="14"/>
  <c r="AF214" i="14"/>
  <c r="AG214" i="14" s="1"/>
  <c r="AF213" i="14"/>
  <c r="AG213" i="14" s="1"/>
  <c r="AF212" i="14"/>
  <c r="AG212" i="14" s="1"/>
  <c r="AF211" i="14"/>
  <c r="AG211" i="14" s="1"/>
  <c r="O210" i="14"/>
  <c r="N210" i="14"/>
  <c r="O209" i="14"/>
  <c r="N209" i="14"/>
  <c r="O208" i="14"/>
  <c r="N208" i="14"/>
  <c r="AF207" i="14"/>
  <c r="AG207" i="14" s="1"/>
  <c r="AF206" i="14"/>
  <c r="AG206" i="14" s="1"/>
  <c r="AF205" i="14"/>
  <c r="AG205" i="14" s="1"/>
  <c r="N205" i="14"/>
  <c r="P205" i="14" s="1"/>
  <c r="O204" i="14"/>
  <c r="N204" i="14"/>
  <c r="AF203" i="14"/>
  <c r="AG203" i="14" s="1"/>
  <c r="AF202" i="14"/>
  <c r="AG202" i="14" s="1"/>
  <c r="O202" i="14"/>
  <c r="N202" i="14"/>
  <c r="O201" i="14"/>
  <c r="N201" i="14"/>
  <c r="O200" i="14"/>
  <c r="N200" i="14"/>
  <c r="O199" i="14"/>
  <c r="N199" i="14"/>
  <c r="O198" i="14"/>
  <c r="N198" i="14"/>
  <c r="AF197" i="14"/>
  <c r="AG197" i="14" s="1"/>
  <c r="AF196" i="14"/>
  <c r="AG196" i="14" s="1"/>
  <c r="O196" i="14"/>
  <c r="N196" i="14"/>
  <c r="O195" i="14"/>
  <c r="N195" i="14"/>
  <c r="AF194" i="14"/>
  <c r="AG194" i="14" s="1"/>
  <c r="AF193" i="14"/>
  <c r="AG193" i="14" s="1"/>
  <c r="N193" i="14"/>
  <c r="P193" i="14" s="1"/>
  <c r="O192" i="14"/>
  <c r="N192" i="14"/>
  <c r="AF191" i="14"/>
  <c r="AG191" i="14" s="1"/>
  <c r="AF190" i="14"/>
  <c r="AG190" i="14" s="1"/>
  <c r="AF189" i="14"/>
  <c r="AG189" i="14" s="1"/>
  <c r="N189" i="14"/>
  <c r="P189" i="14" s="1"/>
  <c r="AF188" i="14"/>
  <c r="AG188" i="14" s="1"/>
  <c r="N188" i="14"/>
  <c r="P188" i="14" s="1"/>
  <c r="O187" i="14"/>
  <c r="N187" i="14"/>
  <c r="N186" i="14"/>
  <c r="P186" i="14" s="1"/>
  <c r="AF185" i="14"/>
  <c r="AG185" i="14" s="1"/>
  <c r="AF184" i="14"/>
  <c r="AG184" i="14" s="1"/>
  <c r="O184" i="14"/>
  <c r="N184" i="14"/>
  <c r="AF183" i="14"/>
  <c r="AG183" i="14" s="1"/>
  <c r="AF182" i="14"/>
  <c r="AG182" i="14" s="1"/>
  <c r="AO182" i="14" s="1"/>
  <c r="AF181" i="14"/>
  <c r="AG181" i="14" s="1"/>
  <c r="AO181" i="14" s="1"/>
  <c r="AF180" i="14"/>
  <c r="AG180" i="14" s="1"/>
  <c r="N180" i="14"/>
  <c r="P180" i="14" s="1"/>
  <c r="AF179" i="14"/>
  <c r="AG179" i="14" s="1"/>
  <c r="AF176" i="14"/>
  <c r="AG175" i="14"/>
  <c r="O175" i="14"/>
  <c r="N175" i="14"/>
  <c r="AF174" i="14"/>
  <c r="AG174" i="14" s="1"/>
  <c r="AF173" i="14"/>
  <c r="O173" i="14"/>
  <c r="N173" i="14"/>
  <c r="N172" i="14"/>
  <c r="P172" i="14" s="1"/>
  <c r="AQ172" i="14" s="1"/>
  <c r="AT172" i="14" s="1"/>
  <c r="AF171" i="14"/>
  <c r="AG171" i="14" s="1"/>
  <c r="AF170" i="14"/>
  <c r="AG170" i="14" s="1"/>
  <c r="O170" i="14"/>
  <c r="N170" i="14"/>
  <c r="O169" i="14"/>
  <c r="N169" i="14"/>
  <c r="AF168" i="14"/>
  <c r="AG168" i="14" s="1"/>
  <c r="N168" i="14"/>
  <c r="P168" i="14" s="1"/>
  <c r="AF167" i="14"/>
  <c r="AG167" i="14" s="1"/>
  <c r="N167" i="14"/>
  <c r="P167" i="14" s="1"/>
  <c r="AF166" i="14"/>
  <c r="AG166" i="14" s="1"/>
  <c r="N165" i="14"/>
  <c r="P165" i="14" s="1"/>
  <c r="AQ165" i="14" s="1"/>
  <c r="AR165" i="14" s="1"/>
  <c r="AF164" i="14"/>
  <c r="AG164" i="14" s="1"/>
  <c r="O164" i="14"/>
  <c r="N164" i="14"/>
  <c r="AF163" i="14"/>
  <c r="AG163" i="14" s="1"/>
  <c r="AF162" i="14"/>
  <c r="AG162" i="14" s="1"/>
  <c r="N162" i="14"/>
  <c r="P162" i="14" s="1"/>
  <c r="O161" i="14"/>
  <c r="N161" i="14"/>
  <c r="AF158" i="14"/>
  <c r="AI157" i="14"/>
  <c r="AF157" i="14"/>
  <c r="AG157" i="14" s="1"/>
  <c r="AF156" i="14"/>
  <c r="AG156" i="14" s="1"/>
  <c r="O156" i="14"/>
  <c r="N156" i="14"/>
  <c r="AF155" i="14"/>
  <c r="AG155" i="14" s="1"/>
  <c r="N155" i="14"/>
  <c r="P155" i="14" s="1"/>
  <c r="AF154" i="14"/>
  <c r="AG154" i="14" s="1"/>
  <c r="AF153" i="14"/>
  <c r="AG153" i="14" s="1"/>
  <c r="AF152" i="14"/>
  <c r="AG152" i="14" s="1"/>
  <c r="O151" i="14"/>
  <c r="N151" i="14"/>
  <c r="N150" i="14"/>
  <c r="P150" i="14" s="1"/>
  <c r="AQ150" i="14" s="1"/>
  <c r="O149" i="14"/>
  <c r="N149" i="14"/>
  <c r="AF146" i="14"/>
  <c r="O146" i="14"/>
  <c r="N146" i="14"/>
  <c r="O145" i="14"/>
  <c r="N145" i="14"/>
  <c r="AF144" i="14"/>
  <c r="AG144" i="14" s="1"/>
  <c r="AF140" i="14"/>
  <c r="AG140" i="14" s="1"/>
  <c r="AF137" i="14"/>
  <c r="O136" i="14"/>
  <c r="N136" i="14"/>
  <c r="O135" i="14"/>
  <c r="N135" i="14"/>
  <c r="N134" i="14"/>
  <c r="P134" i="14" s="1"/>
  <c r="AQ134" i="14" s="1"/>
  <c r="AF133" i="14"/>
  <c r="AG133" i="14" s="1"/>
  <c r="AF130" i="14"/>
  <c r="AF129" i="14"/>
  <c r="AG129" i="14" s="1"/>
  <c r="AF128" i="14"/>
  <c r="O128" i="14"/>
  <c r="N128" i="14"/>
  <c r="N127" i="14"/>
  <c r="P127" i="14" s="1"/>
  <c r="AG126" i="14"/>
  <c r="AO126" i="14" s="1"/>
  <c r="AF125" i="14"/>
  <c r="AG125" i="14" s="1"/>
  <c r="N125" i="14"/>
  <c r="P125" i="14" s="1"/>
  <c r="O124" i="14"/>
  <c r="N124" i="14"/>
  <c r="AF123" i="14"/>
  <c r="AG123" i="14" s="1"/>
  <c r="AF122" i="14"/>
  <c r="AG122" i="14" s="1"/>
  <c r="AF121" i="14"/>
  <c r="AG121" i="14" s="1"/>
  <c r="O121" i="14"/>
  <c r="N121" i="14"/>
  <c r="O120" i="14"/>
  <c r="N120" i="14"/>
  <c r="AF118" i="14"/>
  <c r="AG118" i="14" s="1"/>
  <c r="N118" i="14"/>
  <c r="P118" i="14" s="1"/>
  <c r="AF113" i="14"/>
  <c r="AF112" i="14"/>
  <c r="O111" i="14"/>
  <c r="N111" i="14"/>
  <c r="O110" i="14"/>
  <c r="N110" i="14"/>
  <c r="AF109" i="14"/>
  <c r="AG109" i="14" s="1"/>
  <c r="AF106" i="14"/>
  <c r="O105" i="14"/>
  <c r="N105" i="14"/>
  <c r="AF104" i="14"/>
  <c r="AF107" i="14" s="1"/>
  <c r="O103" i="14"/>
  <c r="N103" i="14"/>
  <c r="O102" i="14"/>
  <c r="N102" i="14"/>
  <c r="O101" i="14"/>
  <c r="N101" i="14"/>
  <c r="O100" i="14"/>
  <c r="N100" i="14"/>
  <c r="O99" i="14"/>
  <c r="N99" i="14"/>
  <c r="O98" i="14"/>
  <c r="N98" i="14"/>
  <c r="O97" i="14"/>
  <c r="N97" i="14"/>
  <c r="O96" i="14"/>
  <c r="N96" i="14"/>
  <c r="O95" i="14"/>
  <c r="N95" i="14"/>
  <c r="AF94" i="14"/>
  <c r="AG94" i="14" s="1"/>
  <c r="AF93" i="14"/>
  <c r="AG93" i="14" s="1"/>
  <c r="N92" i="14"/>
  <c r="P92" i="14" s="1"/>
  <c r="O91" i="14"/>
  <c r="N91" i="14"/>
  <c r="O90" i="14"/>
  <c r="N90" i="14"/>
  <c r="O89" i="14"/>
  <c r="N89" i="14"/>
  <c r="O88" i="14"/>
  <c r="N88" i="14"/>
  <c r="AF87" i="14"/>
  <c r="AG87" i="14" s="1"/>
  <c r="P87" i="14"/>
  <c r="P86" i="14"/>
  <c r="P85" i="14"/>
  <c r="N84" i="14"/>
  <c r="P84" i="14" s="1"/>
  <c r="N83" i="14"/>
  <c r="P83" i="14" s="1"/>
  <c r="AQ83" i="14" s="1"/>
  <c r="O82" i="14"/>
  <c r="N82" i="14"/>
  <c r="O81" i="14"/>
  <c r="N81" i="14"/>
  <c r="N80" i="14"/>
  <c r="P80" i="14" s="1"/>
  <c r="AQ80" i="14" s="1"/>
  <c r="AT80" i="14" s="1"/>
  <c r="O79" i="14"/>
  <c r="N79" i="14"/>
  <c r="AG77" i="14"/>
  <c r="O76" i="14"/>
  <c r="N76" i="14"/>
  <c r="O75" i="14"/>
  <c r="N75" i="14"/>
  <c r="O74" i="14"/>
  <c r="N74" i="14"/>
  <c r="O73" i="14"/>
  <c r="N73" i="14"/>
  <c r="O72" i="14"/>
  <c r="N72" i="14"/>
  <c r="AF71" i="14"/>
  <c r="AG71" i="14" s="1"/>
  <c r="AG70" i="14"/>
  <c r="AG68" i="14"/>
  <c r="AF67" i="14"/>
  <c r="AG67" i="14" s="1"/>
  <c r="AF66" i="14"/>
  <c r="AG66" i="14" s="1"/>
  <c r="AF65" i="14"/>
  <c r="AF64" i="14"/>
  <c r="AG64" i="14" s="1"/>
  <c r="AF63" i="14"/>
  <c r="AG63" i="14" s="1"/>
  <c r="AG62" i="14"/>
  <c r="N62" i="14"/>
  <c r="P62" i="14" s="1"/>
  <c r="AQ62" i="14" s="1"/>
  <c r="AF61" i="14"/>
  <c r="AG61" i="14" s="1"/>
  <c r="AF60" i="14"/>
  <c r="AG60" i="14" s="1"/>
  <c r="AG59" i="14"/>
  <c r="AG57" i="14"/>
  <c r="O56" i="14"/>
  <c r="N56" i="14"/>
  <c r="AF55" i="14"/>
  <c r="AF54" i="14"/>
  <c r="AF58" i="14" s="1"/>
  <c r="AG58" i="14" s="1"/>
  <c r="AF53" i="14"/>
  <c r="AG53" i="14" s="1"/>
  <c r="AF52" i="14"/>
  <c r="AG52" i="14" s="1"/>
  <c r="AF49" i="14"/>
  <c r="AF51" i="14" s="1"/>
  <c r="O49" i="14"/>
  <c r="N49" i="14"/>
  <c r="AF46" i="14"/>
  <c r="AF48" i="14" s="1"/>
  <c r="AF50" i="14" s="1"/>
  <c r="N46" i="14"/>
  <c r="P46" i="14" s="1"/>
  <c r="AF45" i="14"/>
  <c r="N45" i="14"/>
  <c r="P45" i="14" s="1"/>
  <c r="N44" i="14"/>
  <c r="P44" i="14" s="1"/>
  <c r="AS44" i="14" s="1"/>
  <c r="AU44" i="14" s="1"/>
  <c r="AX44" i="14" s="1"/>
  <c r="AY44" i="14" s="1"/>
  <c r="AF43" i="14"/>
  <c r="AF42" i="14"/>
  <c r="AG42" i="14" s="1"/>
  <c r="AF41" i="14"/>
  <c r="O41" i="14"/>
  <c r="N41" i="14"/>
  <c r="O40" i="14"/>
  <c r="N40" i="14"/>
  <c r="AF37" i="14"/>
  <c r="AF39" i="14" s="1"/>
  <c r="AG39" i="14" s="1"/>
  <c r="O37" i="14"/>
  <c r="N37" i="14"/>
  <c r="O36" i="14"/>
  <c r="N36" i="14"/>
  <c r="O35" i="14"/>
  <c r="N35" i="14"/>
  <c r="O34" i="14"/>
  <c r="N34" i="14"/>
  <c r="AF33" i="14"/>
  <c r="AG33" i="14" s="1"/>
  <c r="AF30" i="14"/>
  <c r="O30" i="14"/>
  <c r="N30" i="14"/>
  <c r="AF29" i="14"/>
  <c r="N29" i="14"/>
  <c r="P29" i="14" s="1"/>
  <c r="AF28" i="14"/>
  <c r="AG28" i="14" s="1"/>
  <c r="AF27" i="14"/>
  <c r="AG27" i="14" s="1"/>
  <c r="O27" i="14"/>
  <c r="N27" i="14"/>
  <c r="AF26" i="14"/>
  <c r="AG26" i="14" s="1"/>
  <c r="AF25" i="14"/>
  <c r="AG25" i="14" s="1"/>
  <c r="O24" i="14"/>
  <c r="N24" i="14"/>
  <c r="AF23" i="14"/>
  <c r="AG23" i="14" s="1"/>
  <c r="AF20" i="14"/>
  <c r="AF19" i="14"/>
  <c r="AG19" i="14" s="1"/>
  <c r="O18" i="14"/>
  <c r="N18" i="14"/>
  <c r="N17" i="14"/>
  <c r="P17" i="14" s="1"/>
  <c r="AQ17" i="14" s="1"/>
  <c r="AT17" i="14" s="1"/>
  <c r="AF16" i="14"/>
  <c r="AF15" i="14"/>
  <c r="O15" i="14"/>
  <c r="N15" i="14"/>
  <c r="N14" i="14"/>
  <c r="P14" i="14" s="1"/>
  <c r="AF11" i="14"/>
  <c r="AF13" i="14" s="1"/>
  <c r="AG13" i="14" s="1"/>
  <c r="N11" i="14"/>
  <c r="P11" i="14" s="1"/>
  <c r="AG242" i="14" l="1"/>
  <c r="AF244" i="14"/>
  <c r="AG244" i="14" s="1"/>
  <c r="AG246" i="14"/>
  <c r="AF248" i="14"/>
  <c r="AG248" i="14" s="1"/>
  <c r="AO248" i="14" s="1"/>
  <c r="AP248" i="14" s="1"/>
  <c r="AQ248" i="14" s="1"/>
  <c r="AR248" i="14" s="1"/>
  <c r="AF252" i="14"/>
  <c r="AG252" i="14" s="1"/>
  <c r="AG269" i="14"/>
  <c r="AO269" i="14" s="1"/>
  <c r="AP269" i="14" s="1"/>
  <c r="AF272" i="14"/>
  <c r="AG272" i="14" s="1"/>
  <c r="AG271" i="14"/>
  <c r="AO271" i="14" s="1"/>
  <c r="AP271" i="14" s="1"/>
  <c r="AQ271" i="14" s="1"/>
  <c r="AF273" i="14"/>
  <c r="AG273" i="14" s="1"/>
  <c r="AG297" i="14"/>
  <c r="AO297" i="14" s="1"/>
  <c r="AP297" i="14" s="1"/>
  <c r="AQ297" i="14" s="1"/>
  <c r="AF299" i="14"/>
  <c r="AG299" i="14" s="1"/>
  <c r="AG303" i="14"/>
  <c r="AO303" i="14" s="1"/>
  <c r="AP303" i="14" s="1"/>
  <c r="AQ303" i="14" s="1"/>
  <c r="AF306" i="14"/>
  <c r="AG306" i="14" s="1"/>
  <c r="AG305" i="14"/>
  <c r="AO305" i="14" s="1"/>
  <c r="AP305" i="14" s="1"/>
  <c r="AQ305" i="14" s="1"/>
  <c r="AF307" i="14"/>
  <c r="AG307" i="14" s="1"/>
  <c r="AG325" i="14"/>
  <c r="AO325" i="14" s="1"/>
  <c r="AP325" i="14" s="1"/>
  <c r="AF327" i="14"/>
  <c r="AG327" i="14" s="1"/>
  <c r="AG371" i="14"/>
  <c r="AO371" i="14" s="1"/>
  <c r="AP371" i="14" s="1"/>
  <c r="AQ371" i="14" s="1"/>
  <c r="AF374" i="14"/>
  <c r="AG374" i="14" s="1"/>
  <c r="AG251" i="14"/>
  <c r="AO251" i="14" s="1"/>
  <c r="AP251" i="14" s="1"/>
  <c r="AQ251" i="14" s="1"/>
  <c r="AF253" i="14"/>
  <c r="AG253" i="14" s="1"/>
  <c r="AF247" i="14"/>
  <c r="AG247" i="14" s="1"/>
  <c r="AO247" i="14" s="1"/>
  <c r="AP247" i="14" s="1"/>
  <c r="AQ247" i="14" s="1"/>
  <c r="AG290" i="14"/>
  <c r="AF292" i="14"/>
  <c r="AG321" i="14"/>
  <c r="AF326" i="14"/>
  <c r="AG326" i="14" s="1"/>
  <c r="AO326" i="14" s="1"/>
  <c r="AP326" i="14" s="1"/>
  <c r="AQ326" i="14" s="1"/>
  <c r="AG338" i="14"/>
  <c r="AF342" i="14"/>
  <c r="AG342" i="14" s="1"/>
  <c r="AP342" i="14" s="1"/>
  <c r="AQ342" i="14" s="1"/>
  <c r="AG341" i="14"/>
  <c r="AF343" i="14"/>
  <c r="AG347" i="14"/>
  <c r="AF349" i="14"/>
  <c r="AG349" i="14" s="1"/>
  <c r="AP349" i="14" s="1"/>
  <c r="AQ349" i="14" s="1"/>
  <c r="AG373" i="14"/>
  <c r="AF375" i="14"/>
  <c r="AG375" i="14" s="1"/>
  <c r="AO375" i="14" s="1"/>
  <c r="AP375" i="14" s="1"/>
  <c r="AQ375" i="14" s="1"/>
  <c r="AG385" i="14"/>
  <c r="AF389" i="14"/>
  <c r="AG389" i="14" s="1"/>
  <c r="AG388" i="14"/>
  <c r="AF390" i="14"/>
  <c r="AG390" i="14" s="1"/>
  <c r="AO390" i="14" s="1"/>
  <c r="AO389" i="14" s="1"/>
  <c r="AG397" i="14"/>
  <c r="AF402" i="14"/>
  <c r="AG402" i="14" s="1"/>
  <c r="AO402" i="14" s="1"/>
  <c r="AP402" i="14" s="1"/>
  <c r="AQ402" i="14" s="1"/>
  <c r="AG401" i="14"/>
  <c r="AF403" i="14"/>
  <c r="AG406" i="14"/>
  <c r="AF408" i="14"/>
  <c r="AG408" i="14" s="1"/>
  <c r="AO408" i="14" s="1"/>
  <c r="AP408" i="14" s="1"/>
  <c r="AQ408" i="14" s="1"/>
  <c r="AG411" i="14"/>
  <c r="AF413" i="14"/>
  <c r="AG413" i="14" s="1"/>
  <c r="AO413" i="14" s="1"/>
  <c r="AP413" i="14" s="1"/>
  <c r="AQ413" i="14" s="1"/>
  <c r="AG412" i="14"/>
  <c r="AF414" i="14"/>
  <c r="AG104" i="14"/>
  <c r="AG107" i="14"/>
  <c r="AO107" i="14" s="1"/>
  <c r="AP107" i="14" s="1"/>
  <c r="AQ107" i="14" s="1"/>
  <c r="AG113" i="14"/>
  <c r="AF119" i="14"/>
  <c r="AG119" i="14" s="1"/>
  <c r="AG137" i="14"/>
  <c r="AF139" i="14"/>
  <c r="AF141" i="14"/>
  <c r="AG146" i="14"/>
  <c r="AO146" i="14" s="1"/>
  <c r="AP146" i="14" s="1"/>
  <c r="AF148" i="14"/>
  <c r="AG148" i="14" s="1"/>
  <c r="AG158" i="14"/>
  <c r="AO158" i="14" s="1"/>
  <c r="AP158" i="14" s="1"/>
  <c r="AQ158" i="14" s="1"/>
  <c r="AF160" i="14"/>
  <c r="AG106" i="14"/>
  <c r="AO106" i="14" s="1"/>
  <c r="AP106" i="14" s="1"/>
  <c r="AQ106" i="14" s="1"/>
  <c r="AF108" i="14"/>
  <c r="AG108" i="14" s="1"/>
  <c r="AG128" i="14"/>
  <c r="AO128" i="14" s="1"/>
  <c r="AP128" i="14" s="1"/>
  <c r="AF127" i="14"/>
  <c r="AG127" i="14" s="1"/>
  <c r="AF131" i="14"/>
  <c r="AG131" i="14" s="1"/>
  <c r="AO131" i="14" s="1"/>
  <c r="AP131" i="14" s="1"/>
  <c r="AQ131" i="14" s="1"/>
  <c r="AG130" i="14"/>
  <c r="AF132" i="14"/>
  <c r="AG132" i="14" s="1"/>
  <c r="AO132" i="14" s="1"/>
  <c r="AP132" i="14" s="1"/>
  <c r="AQ132" i="14" s="1"/>
  <c r="AG176" i="14"/>
  <c r="AF178" i="14"/>
  <c r="AG178" i="14" s="1"/>
  <c r="AO178" i="14" s="1"/>
  <c r="AP178" i="14" s="1"/>
  <c r="AQ178" i="14" s="1"/>
  <c r="AG235" i="14"/>
  <c r="AF238" i="14"/>
  <c r="AG238" i="14" s="1"/>
  <c r="AO238" i="14" s="1"/>
  <c r="AP238" i="14" s="1"/>
  <c r="AQ238" i="14" s="1"/>
  <c r="AR238" i="14" s="1"/>
  <c r="AG237" i="14"/>
  <c r="AF239" i="14"/>
  <c r="AG173" i="14"/>
  <c r="AF177" i="14"/>
  <c r="AG177" i="14" s="1"/>
  <c r="AO177" i="14" s="1"/>
  <c r="AP177" i="14" s="1"/>
  <c r="AQ177" i="14" s="1"/>
  <c r="AR177" i="14" s="1"/>
  <c r="AG65" i="14"/>
  <c r="AF69" i="14"/>
  <c r="AG69" i="14" s="1"/>
  <c r="AO69" i="14" s="1"/>
  <c r="AP69" i="14" s="1"/>
  <c r="AQ69" i="14" s="1"/>
  <c r="AG30" i="14"/>
  <c r="AF32" i="14"/>
  <c r="AG29" i="14"/>
  <c r="AF31" i="14"/>
  <c r="AG31" i="14" s="1"/>
  <c r="AO31" i="14" s="1"/>
  <c r="AP31" i="14" s="1"/>
  <c r="AQ31" i="14" s="1"/>
  <c r="AG45" i="14"/>
  <c r="AF47" i="14"/>
  <c r="AG47" i="14" s="1"/>
  <c r="AO47" i="14" s="1"/>
  <c r="AP47" i="14" s="1"/>
  <c r="AQ47" i="14" s="1"/>
  <c r="AG48" i="14"/>
  <c r="AO13" i="14"/>
  <c r="AP13" i="14" s="1"/>
  <c r="AQ13" i="14" s="1"/>
  <c r="AG20" i="14"/>
  <c r="AF22" i="14"/>
  <c r="AG22" i="14" s="1"/>
  <c r="AO22" i="14" s="1"/>
  <c r="AP22" i="14" s="1"/>
  <c r="AQ22" i="14" s="1"/>
  <c r="AG112" i="14"/>
  <c r="AO112" i="14" s="1"/>
  <c r="AP112" i="14" s="1"/>
  <c r="AQ112" i="14" s="1"/>
  <c r="AF116" i="14"/>
  <c r="AG116" i="14" s="1"/>
  <c r="AO116" i="14" s="1"/>
  <c r="AP116" i="14" s="1"/>
  <c r="AQ116" i="14" s="1"/>
  <c r="AR265" i="14"/>
  <c r="AT265" i="14"/>
  <c r="AQ281" i="14"/>
  <c r="AR281" i="14" s="1"/>
  <c r="AS281" i="14"/>
  <c r="AU281" i="14" s="1"/>
  <c r="AX281" i="14" s="1"/>
  <c r="AY281" i="14" s="1"/>
  <c r="AG285" i="14"/>
  <c r="AO285" i="14" s="1"/>
  <c r="AP285" i="14" s="1"/>
  <c r="AQ285" i="14" s="1"/>
  <c r="AF287" i="14"/>
  <c r="AG15" i="14"/>
  <c r="AF12" i="14"/>
  <c r="AG12" i="14" s="1"/>
  <c r="AG16" i="14"/>
  <c r="AF21" i="14"/>
  <c r="AG21" i="14" s="1"/>
  <c r="AO21" i="14" s="1"/>
  <c r="AP21" i="14" s="1"/>
  <c r="AQ21" i="14" s="1"/>
  <c r="AQ229" i="14"/>
  <c r="AS229" i="14"/>
  <c r="AU229" i="14" s="1"/>
  <c r="AX229" i="14" s="1"/>
  <c r="AY229" i="14" s="1"/>
  <c r="AG280" i="14"/>
  <c r="AO280" i="14" s="1"/>
  <c r="AP280" i="14" s="1"/>
  <c r="AF286" i="14"/>
  <c r="AG286" i="14" s="1"/>
  <c r="P156" i="14"/>
  <c r="P388" i="14"/>
  <c r="AO214" i="14"/>
  <c r="AP214" i="14" s="1"/>
  <c r="AQ214" i="14" s="1"/>
  <c r="P223" i="14"/>
  <c r="AQ223" i="14" s="1"/>
  <c r="AR223" i="14" s="1"/>
  <c r="AO318" i="14"/>
  <c r="AP318" i="14" s="1"/>
  <c r="AQ318" i="14" s="1"/>
  <c r="P135" i="14"/>
  <c r="AQ135" i="14" s="1"/>
  <c r="AR135" i="14" s="1"/>
  <c r="P187" i="14"/>
  <c r="AQ187" i="14" s="1"/>
  <c r="AT187" i="14" s="1"/>
  <c r="P341" i="14"/>
  <c r="P41" i="14"/>
  <c r="P128" i="14"/>
  <c r="AO230" i="14"/>
  <c r="AP230" i="14" s="1"/>
  <c r="AQ230" i="14" s="1"/>
  <c r="P280" i="14"/>
  <c r="P329" i="14"/>
  <c r="P79" i="14"/>
  <c r="AQ79" i="14" s="1"/>
  <c r="AT79" i="14" s="1"/>
  <c r="P202" i="14"/>
  <c r="AO203" i="14"/>
  <c r="AP203" i="14" s="1"/>
  <c r="AQ203" i="14" s="1"/>
  <c r="AT203" i="14" s="1"/>
  <c r="P261" i="14"/>
  <c r="AQ261" i="14" s="1"/>
  <c r="AR261" i="14" s="1"/>
  <c r="AO266" i="14"/>
  <c r="AP266" i="14" s="1"/>
  <c r="AQ266" i="14" s="1"/>
  <c r="P322" i="14"/>
  <c r="AQ322" i="14" s="1"/>
  <c r="AT322" i="14" s="1"/>
  <c r="AO391" i="14"/>
  <c r="AP391" i="14" s="1"/>
  <c r="AQ391" i="14" s="1"/>
  <c r="AO341" i="14"/>
  <c r="AP341" i="14" s="1"/>
  <c r="AO364" i="14"/>
  <c r="AP364" i="14" s="1"/>
  <c r="AQ364" i="14" s="1"/>
  <c r="AO374" i="14"/>
  <c r="AP374" i="14" s="1"/>
  <c r="AQ374" i="14" s="1"/>
  <c r="AO411" i="14"/>
  <c r="AP411" i="14" s="1"/>
  <c r="P74" i="14"/>
  <c r="AQ74" i="14" s="1"/>
  <c r="AR74" i="14" s="1"/>
  <c r="P110" i="14"/>
  <c r="AQ110" i="14" s="1"/>
  <c r="AT110" i="14" s="1"/>
  <c r="P81" i="14"/>
  <c r="AQ81" i="14" s="1"/>
  <c r="AT81" i="14" s="1"/>
  <c r="P310" i="14"/>
  <c r="AQ310" i="14" s="1"/>
  <c r="AT310" i="14" s="1"/>
  <c r="P36" i="14"/>
  <c r="AQ36" i="14" s="1"/>
  <c r="P73" i="14"/>
  <c r="AQ73" i="14" s="1"/>
  <c r="AT73" i="14" s="1"/>
  <c r="P75" i="14"/>
  <c r="AQ75" i="14" s="1"/>
  <c r="AT75" i="14" s="1"/>
  <c r="P99" i="14"/>
  <c r="AQ99" i="14" s="1"/>
  <c r="AR99" i="14" s="1"/>
  <c r="P103" i="14"/>
  <c r="AO290" i="14"/>
  <c r="AP290" i="14" s="1"/>
  <c r="AQ290" i="14" s="1"/>
  <c r="AO294" i="14"/>
  <c r="AP294" i="14" s="1"/>
  <c r="AQ294" i="14" s="1"/>
  <c r="AO329" i="14"/>
  <c r="AP329" i="14" s="1"/>
  <c r="P392" i="14"/>
  <c r="AQ392" i="14" s="1"/>
  <c r="AR392" i="14" s="1"/>
  <c r="P111" i="14"/>
  <c r="AQ111" i="14" s="1"/>
  <c r="AT111" i="14" s="1"/>
  <c r="AO170" i="14"/>
  <c r="AP170" i="14" s="1"/>
  <c r="P175" i="14"/>
  <c r="AQ175" i="14" s="1"/>
  <c r="AT175" i="14" s="1"/>
  <c r="AO213" i="14"/>
  <c r="AP213" i="14" s="1"/>
  <c r="AQ213" i="14" s="1"/>
  <c r="AO293" i="14"/>
  <c r="AP293" i="14" s="1"/>
  <c r="AQ293" i="14" s="1"/>
  <c r="P311" i="14"/>
  <c r="AQ311" i="14" s="1"/>
  <c r="AT311" i="14" s="1"/>
  <c r="P331" i="14"/>
  <c r="P340" i="14"/>
  <c r="AQ340" i="14" s="1"/>
  <c r="AT340" i="14" s="1"/>
  <c r="P376" i="14"/>
  <c r="AQ376" i="14" s="1"/>
  <c r="AT376" i="14" s="1"/>
  <c r="AO104" i="14"/>
  <c r="AP104" i="14" s="1"/>
  <c r="AQ104" i="14" s="1"/>
  <c r="AO211" i="14"/>
  <c r="AP211" i="14" s="1"/>
  <c r="AQ211" i="14" s="1"/>
  <c r="P34" i="14"/>
  <c r="AQ34" i="14" s="1"/>
  <c r="AT34" i="14" s="1"/>
  <c r="AQ44" i="14"/>
  <c r="AR44" i="14" s="1"/>
  <c r="AP181" i="14"/>
  <c r="AQ181" i="14" s="1"/>
  <c r="P210" i="14"/>
  <c r="AQ210" i="14" s="1"/>
  <c r="AO270" i="14"/>
  <c r="AP270" i="14" s="1"/>
  <c r="AQ270" i="14" s="1"/>
  <c r="AO276" i="14"/>
  <c r="AP276" i="14" s="1"/>
  <c r="AQ276" i="14" s="1"/>
  <c r="P338" i="14"/>
  <c r="P346" i="14"/>
  <c r="AQ346" i="14" s="1"/>
  <c r="AT346" i="14" s="1"/>
  <c r="AO388" i="14"/>
  <c r="AP388" i="14" s="1"/>
  <c r="P56" i="14"/>
  <c r="AQ56" i="14" s="1"/>
  <c r="AT56" i="14" s="1"/>
  <c r="P97" i="14"/>
  <c r="AQ97" i="14" s="1"/>
  <c r="AT97" i="14" s="1"/>
  <c r="P101" i="14"/>
  <c r="AQ101" i="14" s="1"/>
  <c r="AT101" i="14" s="1"/>
  <c r="AO133" i="14"/>
  <c r="AP133" i="14" s="1"/>
  <c r="AQ133" i="14" s="1"/>
  <c r="AO196" i="14"/>
  <c r="AP196" i="14" s="1"/>
  <c r="P215" i="14"/>
  <c r="AQ215" i="14" s="1"/>
  <c r="AT215" i="14" s="1"/>
  <c r="AO225" i="14"/>
  <c r="AP225" i="14" s="1"/>
  <c r="AQ225" i="14" s="1"/>
  <c r="AO249" i="14"/>
  <c r="AP249" i="14" s="1"/>
  <c r="AQ249" i="14" s="1"/>
  <c r="AO254" i="14"/>
  <c r="AP254" i="14" s="1"/>
  <c r="AQ254" i="14" s="1"/>
  <c r="AO320" i="14"/>
  <c r="AP320" i="14" s="1"/>
  <c r="AQ320" i="14" s="1"/>
  <c r="P333" i="14"/>
  <c r="AQ333" i="14" s="1"/>
  <c r="AT333" i="14" s="1"/>
  <c r="AO386" i="14"/>
  <c r="AP386" i="14" s="1"/>
  <c r="AQ386" i="14" s="1"/>
  <c r="AO397" i="14"/>
  <c r="AP397" i="14" s="1"/>
  <c r="AQ397" i="14" s="1"/>
  <c r="P406" i="14"/>
  <c r="AO356" i="14"/>
  <c r="AP356" i="14" s="1"/>
  <c r="AQ356" i="14" s="1"/>
  <c r="AT224" i="14"/>
  <c r="P256" i="14"/>
  <c r="AQ256" i="14" s="1"/>
  <c r="AT256" i="14" s="1"/>
  <c r="AO65" i="14"/>
  <c r="AP65" i="14" s="1"/>
  <c r="AQ65" i="14" s="1"/>
  <c r="P24" i="14"/>
  <c r="AQ24" i="14" s="1"/>
  <c r="P27" i="14"/>
  <c r="P82" i="14"/>
  <c r="AQ82" i="14" s="1"/>
  <c r="AT82" i="14" s="1"/>
  <c r="P95" i="14"/>
  <c r="AQ95" i="14" s="1"/>
  <c r="AT95" i="14" s="1"/>
  <c r="AO121" i="14"/>
  <c r="AP121" i="14" s="1"/>
  <c r="P145" i="14"/>
  <c r="AQ145" i="14" s="1"/>
  <c r="AT145" i="14" s="1"/>
  <c r="P164" i="14"/>
  <c r="AQ186" i="14"/>
  <c r="AT186" i="14" s="1"/>
  <c r="AO191" i="14"/>
  <c r="AP191" i="14" s="1"/>
  <c r="AQ191" i="14" s="1"/>
  <c r="AO193" i="14"/>
  <c r="AP193" i="14" s="1"/>
  <c r="AQ193" i="14" s="1"/>
  <c r="P204" i="14"/>
  <c r="AQ204" i="14" s="1"/>
  <c r="AT204" i="14" s="1"/>
  <c r="P208" i="14"/>
  <c r="AQ208" i="14" s="1"/>
  <c r="AR208" i="14" s="1"/>
  <c r="P231" i="14"/>
  <c r="AQ231" i="14" s="1"/>
  <c r="AT231" i="14" s="1"/>
  <c r="AR234" i="14"/>
  <c r="AO307" i="14"/>
  <c r="AP307" i="14" s="1"/>
  <c r="AQ307" i="14" s="1"/>
  <c r="AO367" i="14"/>
  <c r="AP367" i="14" s="1"/>
  <c r="AQ367" i="14" s="1"/>
  <c r="AO373" i="14"/>
  <c r="AP373" i="14" s="1"/>
  <c r="P377" i="14"/>
  <c r="P378" i="14"/>
  <c r="P385" i="14"/>
  <c r="P387" i="14"/>
  <c r="AQ387" i="14" s="1"/>
  <c r="AT387" i="14" s="1"/>
  <c r="AO396" i="14"/>
  <c r="AP396" i="14" s="1"/>
  <c r="AQ396" i="14" s="1"/>
  <c r="P399" i="14"/>
  <c r="AQ399" i="14" s="1"/>
  <c r="AR399" i="14" s="1"/>
  <c r="P411" i="14"/>
  <c r="P423" i="14"/>
  <c r="AQ423" i="14" s="1"/>
  <c r="AT423" i="14" s="1"/>
  <c r="P30" i="14"/>
  <c r="P35" i="14"/>
  <c r="AQ35" i="14" s="1"/>
  <c r="P40" i="14"/>
  <c r="P49" i="14"/>
  <c r="P76" i="14"/>
  <c r="P98" i="14"/>
  <c r="AQ98" i="14" s="1"/>
  <c r="AT98" i="14" s="1"/>
  <c r="P146" i="14"/>
  <c r="P151" i="14"/>
  <c r="AQ151" i="14" s="1"/>
  <c r="AT151" i="14" s="1"/>
  <c r="P161" i="14"/>
  <c r="AQ161" i="14" s="1"/>
  <c r="AR161" i="14" s="1"/>
  <c r="AO167" i="14"/>
  <c r="AP167" i="14" s="1"/>
  <c r="AQ167" i="14" s="1"/>
  <c r="P173" i="14"/>
  <c r="P184" i="14"/>
  <c r="AT184" i="14" s="1"/>
  <c r="P228" i="14"/>
  <c r="AQ228" i="14" s="1"/>
  <c r="AT228" i="14" s="1"/>
  <c r="AO263" i="14"/>
  <c r="AP263" i="14" s="1"/>
  <c r="P269" i="14"/>
  <c r="AO273" i="14"/>
  <c r="AP273" i="14" s="1"/>
  <c r="AQ273" i="14" s="1"/>
  <c r="P277" i="14"/>
  <c r="AQ277" i="14" s="1"/>
  <c r="AR277" i="14" s="1"/>
  <c r="P304" i="14"/>
  <c r="AQ304" i="14" s="1"/>
  <c r="AT304" i="14" s="1"/>
  <c r="P312" i="14"/>
  <c r="AQ312" i="14" s="1"/>
  <c r="AT312" i="14" s="1"/>
  <c r="P313" i="14"/>
  <c r="AQ313" i="14" s="1"/>
  <c r="AT313" i="14" s="1"/>
  <c r="P325" i="14"/>
  <c r="AO327" i="14"/>
  <c r="AP327" i="14" s="1"/>
  <c r="AQ327" i="14" s="1"/>
  <c r="AO331" i="14"/>
  <c r="AP331" i="14" s="1"/>
  <c r="P365" i="14"/>
  <c r="P381" i="14"/>
  <c r="P394" i="14"/>
  <c r="AQ394" i="14" s="1"/>
  <c r="AT394" i="14" s="1"/>
  <c r="AO180" i="14"/>
  <c r="AP180" i="14" s="1"/>
  <c r="AQ180" i="14" s="1"/>
  <c r="AO308" i="14"/>
  <c r="AP308" i="14" s="1"/>
  <c r="AQ308" i="14" s="1"/>
  <c r="AO339" i="14"/>
  <c r="AP339" i="14" s="1"/>
  <c r="AQ339" i="14" s="1"/>
  <c r="AR339" i="14" s="1"/>
  <c r="P15" i="14"/>
  <c r="AQ14" i="14" s="1"/>
  <c r="AG37" i="14"/>
  <c r="AO37" i="14" s="1"/>
  <c r="AP37" i="14" s="1"/>
  <c r="AG55" i="14"/>
  <c r="AO55" i="14" s="1"/>
  <c r="AP55" i="14" s="1"/>
  <c r="AQ55" i="14" s="1"/>
  <c r="AG49" i="14"/>
  <c r="AO49" i="14" s="1"/>
  <c r="AP49" i="14" s="1"/>
  <c r="AG51" i="14"/>
  <c r="AO154" i="14"/>
  <c r="AP154" i="14" s="1"/>
  <c r="AQ154" i="14" s="1"/>
  <c r="AO205" i="14"/>
  <c r="AP205" i="14" s="1"/>
  <c r="AQ205" i="14" s="1"/>
  <c r="AG11" i="14"/>
  <c r="AO11" i="14" s="1"/>
  <c r="AP11" i="14" s="1"/>
  <c r="AQ11" i="14" s="1"/>
  <c r="AG46" i="14"/>
  <c r="AO46" i="14" s="1"/>
  <c r="AP46" i="14" s="1"/>
  <c r="AQ46" i="14" s="1"/>
  <c r="P405" i="14"/>
  <c r="AQ405" i="14" s="1"/>
  <c r="AR405" i="14" s="1"/>
  <c r="AT150" i="14"/>
  <c r="AR150" i="14"/>
  <c r="AO188" i="14"/>
  <c r="AP188" i="14" s="1"/>
  <c r="AQ188" i="14" s="1"/>
  <c r="P199" i="14"/>
  <c r="AQ199" i="14" s="1"/>
  <c r="AR199" i="14" s="1"/>
  <c r="P373" i="14"/>
  <c r="P121" i="14"/>
  <c r="AO144" i="14"/>
  <c r="AP144" i="14" s="1"/>
  <c r="AQ144" i="14" s="1"/>
  <c r="AO179" i="14"/>
  <c r="AP179" i="14" s="1"/>
  <c r="AQ179" i="14" s="1"/>
  <c r="AP182" i="14"/>
  <c r="AQ182" i="14" s="1"/>
  <c r="AO242" i="14"/>
  <c r="AP242" i="14" s="1"/>
  <c r="AQ242" i="14" s="1"/>
  <c r="P353" i="14"/>
  <c r="AQ353" i="14" s="1"/>
  <c r="AT353" i="14" s="1"/>
  <c r="AO369" i="14"/>
  <c r="AP369" i="14" s="1"/>
  <c r="AQ369" i="14" s="1"/>
  <c r="P416" i="14"/>
  <c r="AQ416" i="14" s="1"/>
  <c r="AR416" i="14" s="1"/>
  <c r="AO218" i="14"/>
  <c r="AP218" i="14" s="1"/>
  <c r="AO338" i="14"/>
  <c r="AP338" i="14" s="1"/>
  <c r="P393" i="14"/>
  <c r="AQ393" i="14" s="1"/>
  <c r="P18" i="14"/>
  <c r="AQ18" i="14" s="1"/>
  <c r="AO29" i="14"/>
  <c r="AP29" i="14" s="1"/>
  <c r="AQ29" i="14" s="1"/>
  <c r="P89" i="14"/>
  <c r="AQ89" i="14" s="1"/>
  <c r="AR89" i="14" s="1"/>
  <c r="P91" i="14"/>
  <c r="AQ91" i="14" s="1"/>
  <c r="AR91" i="14" s="1"/>
  <c r="P220" i="14"/>
  <c r="AQ220" i="14" s="1"/>
  <c r="AT220" i="14" s="1"/>
  <c r="P37" i="14"/>
  <c r="P72" i="14"/>
  <c r="AQ72" i="14" s="1"/>
  <c r="AT72" i="14" s="1"/>
  <c r="P88" i="14"/>
  <c r="AQ88" i="14" s="1"/>
  <c r="AT88" i="14" s="1"/>
  <c r="P90" i="14"/>
  <c r="AQ90" i="14" s="1"/>
  <c r="AT90" i="14" s="1"/>
  <c r="P120" i="14"/>
  <c r="AQ120" i="14" s="1"/>
  <c r="AR120" i="14" s="1"/>
  <c r="P124" i="14"/>
  <c r="P196" i="14"/>
  <c r="AO206" i="14"/>
  <c r="AP206" i="14" s="1"/>
  <c r="AQ206" i="14" s="1"/>
  <c r="P218" i="14"/>
  <c r="AO226" i="14"/>
  <c r="AP226" i="14" s="1"/>
  <c r="AQ226" i="14" s="1"/>
  <c r="P233" i="14"/>
  <c r="AQ233" i="14" s="1"/>
  <c r="AR233" i="14" s="1"/>
  <c r="AO246" i="14"/>
  <c r="AP246" i="14" s="1"/>
  <c r="AQ246" i="14" s="1"/>
  <c r="P257" i="14"/>
  <c r="AQ257" i="14" s="1"/>
  <c r="AO267" i="14"/>
  <c r="AP267" i="14" s="1"/>
  <c r="P275" i="14"/>
  <c r="P283" i="14"/>
  <c r="AQ283" i="14" s="1"/>
  <c r="AR283" i="14" s="1"/>
  <c r="AR296" i="14"/>
  <c r="P324" i="14"/>
  <c r="AQ324" i="14" s="1"/>
  <c r="AR324" i="14" s="1"/>
  <c r="P345" i="14"/>
  <c r="AQ345" i="14" s="1"/>
  <c r="P354" i="14"/>
  <c r="AQ354" i="14" s="1"/>
  <c r="AT354" i="14" s="1"/>
  <c r="AO355" i="14"/>
  <c r="AP355" i="14" s="1"/>
  <c r="P362" i="14"/>
  <c r="P409" i="14"/>
  <c r="AO412" i="14"/>
  <c r="AP412" i="14" s="1"/>
  <c r="AQ412" i="14" s="1"/>
  <c r="AO415" i="14"/>
  <c r="AP415" i="14" s="1"/>
  <c r="AQ415" i="14" s="1"/>
  <c r="P100" i="14"/>
  <c r="AQ100" i="14" s="1"/>
  <c r="AT100" i="14" s="1"/>
  <c r="P102" i="14"/>
  <c r="AQ102" i="14" s="1"/>
  <c r="AT102" i="14" s="1"/>
  <c r="P105" i="14"/>
  <c r="AO113" i="14"/>
  <c r="AP113" i="14" s="1"/>
  <c r="AQ113" i="14" s="1"/>
  <c r="P170" i="14"/>
  <c r="AO184" i="14"/>
  <c r="AP184" i="14" s="1"/>
  <c r="AO189" i="14"/>
  <c r="AP189" i="14" s="1"/>
  <c r="AQ189" i="14" s="1"/>
  <c r="P192" i="14"/>
  <c r="P195" i="14"/>
  <c r="AQ195" i="14" s="1"/>
  <c r="AR195" i="14" s="1"/>
  <c r="P198" i="14"/>
  <c r="AQ198" i="14" s="1"/>
  <c r="AT198" i="14" s="1"/>
  <c r="P200" i="14"/>
  <c r="AQ200" i="14" s="1"/>
  <c r="AT200" i="14" s="1"/>
  <c r="P201" i="14"/>
  <c r="AQ201" i="14" s="1"/>
  <c r="AO202" i="14"/>
  <c r="AP202" i="14" s="1"/>
  <c r="AO207" i="14"/>
  <c r="AP207" i="14" s="1"/>
  <c r="AQ207" i="14" s="1"/>
  <c r="P209" i="14"/>
  <c r="AQ209" i="14" s="1"/>
  <c r="P240" i="14"/>
  <c r="AQ240" i="14" s="1"/>
  <c r="AO252" i="14"/>
  <c r="AP252" i="14" s="1"/>
  <c r="AQ252" i="14" s="1"/>
  <c r="P255" i="14"/>
  <c r="AQ255" i="14" s="1"/>
  <c r="AT255" i="14" s="1"/>
  <c r="P259" i="14"/>
  <c r="AQ259" i="14" s="1"/>
  <c r="AR259" i="14" s="1"/>
  <c r="P267" i="14"/>
  <c r="AO275" i="14"/>
  <c r="AP275" i="14" s="1"/>
  <c r="P295" i="14"/>
  <c r="P323" i="14"/>
  <c r="AQ323" i="14" s="1"/>
  <c r="AT323" i="14" s="1"/>
  <c r="P334" i="14"/>
  <c r="P336" i="14"/>
  <c r="AQ336" i="14" s="1"/>
  <c r="AR336" i="14" s="1"/>
  <c r="P347" i="14"/>
  <c r="P355" i="14"/>
  <c r="AO366" i="14"/>
  <c r="AP366" i="14" s="1"/>
  <c r="AQ366" i="14" s="1"/>
  <c r="P368" i="14"/>
  <c r="AO27" i="14"/>
  <c r="AP27" i="14" s="1"/>
  <c r="AO57" i="14"/>
  <c r="AP57" i="14" s="1"/>
  <c r="AQ57" i="14" s="1"/>
  <c r="AO61" i="14"/>
  <c r="AP61" i="14" s="1"/>
  <c r="AQ61" i="14" s="1"/>
  <c r="AO125" i="14"/>
  <c r="AP125" i="14" s="1"/>
  <c r="AQ125" i="14" s="1"/>
  <c r="AO33" i="14"/>
  <c r="AP33" i="14" s="1"/>
  <c r="AQ33" i="14" s="1"/>
  <c r="AO64" i="14"/>
  <c r="AP64" i="14" s="1"/>
  <c r="AQ64" i="14" s="1"/>
  <c r="AT83" i="14"/>
  <c r="AR83" i="14"/>
  <c r="AO109" i="14"/>
  <c r="AP109" i="14" s="1"/>
  <c r="AQ109" i="14" s="1"/>
  <c r="AO130" i="14"/>
  <c r="AP130" i="14" s="1"/>
  <c r="AQ130" i="14" s="1"/>
  <c r="AO137" i="14"/>
  <c r="AP137" i="14" s="1"/>
  <c r="AQ137" i="14" s="1"/>
  <c r="AO148" i="14"/>
  <c r="AP148" i="14" s="1"/>
  <c r="AQ148" i="14" s="1"/>
  <c r="AO23" i="14"/>
  <c r="AP23" i="14" s="1"/>
  <c r="AQ23" i="14" s="1"/>
  <c r="AO59" i="14"/>
  <c r="AP59" i="14" s="1"/>
  <c r="AQ59" i="14" s="1"/>
  <c r="AO67" i="14"/>
  <c r="AP67" i="14" s="1"/>
  <c r="AQ67" i="14" s="1"/>
  <c r="AO123" i="14"/>
  <c r="AP123" i="14" s="1"/>
  <c r="AQ123" i="14" s="1"/>
  <c r="AO127" i="14"/>
  <c r="AP127" i="14" s="1"/>
  <c r="AQ127" i="14" s="1"/>
  <c r="AO25" i="14"/>
  <c r="AP25" i="14" s="1"/>
  <c r="AQ25" i="14" s="1"/>
  <c r="AO28" i="14"/>
  <c r="AP28" i="14" s="1"/>
  <c r="AQ28" i="14" s="1"/>
  <c r="AT62" i="14"/>
  <c r="AR62" i="14"/>
  <c r="AO63" i="14"/>
  <c r="AP63" i="14" s="1"/>
  <c r="AQ63" i="14" s="1"/>
  <c r="AO71" i="14"/>
  <c r="AP71" i="14" s="1"/>
  <c r="AQ71" i="14" s="1"/>
  <c r="AO87" i="14"/>
  <c r="AP87" i="14" s="1"/>
  <c r="AQ87" i="14" s="1"/>
  <c r="AO129" i="14"/>
  <c r="AP129" i="14" s="1"/>
  <c r="AQ129" i="14" s="1"/>
  <c r="AT134" i="14"/>
  <c r="AR134" i="14"/>
  <c r="AO16" i="14"/>
  <c r="AP16" i="14" s="1"/>
  <c r="AQ16" i="14" s="1"/>
  <c r="AO26" i="14"/>
  <c r="AP26" i="14" s="1"/>
  <c r="AQ26" i="14" s="1"/>
  <c r="AO30" i="14"/>
  <c r="AP30" i="14" s="1"/>
  <c r="AO68" i="14"/>
  <c r="AP68" i="14" s="1"/>
  <c r="AQ68" i="14" s="1"/>
  <c r="AO77" i="14"/>
  <c r="AP77" i="14" s="1"/>
  <c r="AQ77" i="14" s="1"/>
  <c r="AO94" i="14"/>
  <c r="AP94" i="14" s="1"/>
  <c r="AQ94" i="14" s="1"/>
  <c r="AO140" i="14"/>
  <c r="AP140" i="14" s="1"/>
  <c r="AQ140" i="14" s="1"/>
  <c r="AO168" i="14"/>
  <c r="AP168" i="14" s="1"/>
  <c r="AQ168" i="14" s="1"/>
  <c r="AO185" i="14"/>
  <c r="AP185" i="14" s="1"/>
  <c r="AQ185" i="14" s="1"/>
  <c r="AO232" i="14"/>
  <c r="AP232" i="14" s="1"/>
  <c r="AQ232" i="14" s="1"/>
  <c r="AO409" i="14"/>
  <c r="AP409" i="14" s="1"/>
  <c r="AR17" i="14"/>
  <c r="AO39" i="14"/>
  <c r="AG41" i="14"/>
  <c r="AO42" i="14"/>
  <c r="AP42" i="14" s="1"/>
  <c r="AQ42" i="14" s="1"/>
  <c r="AG43" i="14"/>
  <c r="AO45" i="14"/>
  <c r="AP45" i="14" s="1"/>
  <c r="AQ45" i="14" s="1"/>
  <c r="AG50" i="14"/>
  <c r="AO50" i="14" s="1"/>
  <c r="AO52" i="14"/>
  <c r="AP52" i="14" s="1"/>
  <c r="AQ52" i="14" s="1"/>
  <c r="AG54" i="14"/>
  <c r="AR80" i="14"/>
  <c r="AO166" i="14"/>
  <c r="AP166" i="14" s="1"/>
  <c r="AQ166" i="14" s="1"/>
  <c r="AR172" i="14"/>
  <c r="AO183" i="14"/>
  <c r="AP183" i="14" s="1"/>
  <c r="AQ183" i="14" s="1"/>
  <c r="AO194" i="14"/>
  <c r="AP194" i="14" s="1"/>
  <c r="AQ194" i="14" s="1"/>
  <c r="AO219" i="14"/>
  <c r="AP219" i="14" s="1"/>
  <c r="AQ219" i="14" s="1"/>
  <c r="AT221" i="14"/>
  <c r="AR221" i="14"/>
  <c r="AT222" i="14"/>
  <c r="AR222" i="14"/>
  <c r="AO227" i="14"/>
  <c r="AP227" i="14" s="1"/>
  <c r="AQ227" i="14" s="1"/>
  <c r="AO250" i="14"/>
  <c r="AP250" i="14" s="1"/>
  <c r="AQ250" i="14" s="1"/>
  <c r="AO253" i="14"/>
  <c r="AP253" i="14" s="1"/>
  <c r="AQ253" i="14" s="1"/>
  <c r="AO260" i="14"/>
  <c r="AP260" i="14" s="1"/>
  <c r="AQ260" i="14" s="1"/>
  <c r="AT262" i="14"/>
  <c r="AR262" i="14"/>
  <c r="AR263" i="14"/>
  <c r="AO272" i="14"/>
  <c r="AP272" i="14" s="1"/>
  <c r="AQ272" i="14" s="1"/>
  <c r="AT279" i="14"/>
  <c r="AO344" i="14"/>
  <c r="AP344" i="14" s="1"/>
  <c r="AQ344" i="14" s="1"/>
  <c r="AO358" i="14"/>
  <c r="AP358" i="14" s="1"/>
  <c r="AQ358" i="14" s="1"/>
  <c r="AO379" i="14"/>
  <c r="AP379" i="14" s="1"/>
  <c r="AQ379" i="14" s="1"/>
  <c r="AO383" i="14"/>
  <c r="AP383" i="14" s="1"/>
  <c r="AQ383" i="14" s="1"/>
  <c r="AQ241" i="14"/>
  <c r="AO264" i="14"/>
  <c r="AP264" i="14" s="1"/>
  <c r="AQ264" i="14" s="1"/>
  <c r="AO288" i="14"/>
  <c r="AP288" i="14" s="1"/>
  <c r="AQ288" i="14" s="1"/>
  <c r="AR314" i="14"/>
  <c r="AT314" i="14"/>
  <c r="AO384" i="14"/>
  <c r="AP384" i="14" s="1"/>
  <c r="AT425" i="14"/>
  <c r="AR425" i="14"/>
  <c r="AO15" i="14"/>
  <c r="AP15" i="14" s="1"/>
  <c r="AO19" i="14"/>
  <c r="AP19" i="14" s="1"/>
  <c r="AQ19" i="14" s="1"/>
  <c r="AO20" i="14"/>
  <c r="AP20" i="14" s="1"/>
  <c r="AQ20" i="14" s="1"/>
  <c r="AO48" i="14"/>
  <c r="AP48" i="14" s="1"/>
  <c r="AQ48" i="14" s="1"/>
  <c r="AO53" i="14"/>
  <c r="AP53" i="14" s="1"/>
  <c r="AQ53" i="14" s="1"/>
  <c r="AO58" i="14"/>
  <c r="AP58" i="14" s="1"/>
  <c r="AQ58" i="14" s="1"/>
  <c r="AO60" i="14"/>
  <c r="AP60" i="14" s="1"/>
  <c r="AQ60" i="14" s="1"/>
  <c r="AO66" i="14"/>
  <c r="AP66" i="14" s="1"/>
  <c r="AQ66" i="14" s="1"/>
  <c r="AO70" i="14"/>
  <c r="AP70" i="14" s="1"/>
  <c r="AQ70" i="14" s="1"/>
  <c r="P96" i="14"/>
  <c r="AQ96" i="14" s="1"/>
  <c r="AO153" i="14"/>
  <c r="AP153" i="14" s="1"/>
  <c r="AQ153" i="14" s="1"/>
  <c r="AO162" i="14"/>
  <c r="AP162" i="14" s="1"/>
  <c r="AQ162" i="14" s="1"/>
  <c r="AO164" i="14"/>
  <c r="AP164" i="14" s="1"/>
  <c r="AO171" i="14"/>
  <c r="AP171" i="14" s="1"/>
  <c r="AQ171" i="14" s="1"/>
  <c r="AO216" i="14"/>
  <c r="AP216" i="14" s="1"/>
  <c r="AQ216" i="14" s="1"/>
  <c r="AO217" i="14"/>
  <c r="AP217" i="14" s="1"/>
  <c r="AQ217" i="14" s="1"/>
  <c r="AR229" i="14"/>
  <c r="AO235" i="14"/>
  <c r="AP235" i="14" s="1"/>
  <c r="AQ235" i="14" s="1"/>
  <c r="AO237" i="14"/>
  <c r="AP237" i="14" s="1"/>
  <c r="AQ237" i="14" s="1"/>
  <c r="AO245" i="14"/>
  <c r="AP245" i="14" s="1"/>
  <c r="AQ245" i="14" s="1"/>
  <c r="AO268" i="14"/>
  <c r="AP268" i="14" s="1"/>
  <c r="AQ268" i="14" s="1"/>
  <c r="AO335" i="14"/>
  <c r="AP335" i="14" s="1"/>
  <c r="AQ335" i="14" s="1"/>
  <c r="AO368" i="14"/>
  <c r="AP368" i="14" s="1"/>
  <c r="AO190" i="14"/>
  <c r="AP190" i="14" s="1"/>
  <c r="AQ190" i="14" s="1"/>
  <c r="AT289" i="14"/>
  <c r="AR289" i="14"/>
  <c r="AO347" i="14"/>
  <c r="AP347" i="14" s="1"/>
  <c r="AO360" i="14"/>
  <c r="AP360" i="14" s="1"/>
  <c r="AO380" i="14"/>
  <c r="AP380" i="14" s="1"/>
  <c r="AO404" i="14"/>
  <c r="AP404" i="14" s="1"/>
  <c r="AQ404" i="14" s="1"/>
  <c r="AO422" i="14"/>
  <c r="AP422" i="14" s="1"/>
  <c r="AQ422" i="14" s="1"/>
  <c r="AO93" i="14"/>
  <c r="AP93" i="14" s="1"/>
  <c r="AQ93" i="14" s="1"/>
  <c r="AO108" i="14"/>
  <c r="AP108" i="14" s="1"/>
  <c r="AQ108" i="14" s="1"/>
  <c r="AO118" i="14"/>
  <c r="AP118" i="14" s="1"/>
  <c r="AQ118" i="14" s="1"/>
  <c r="AO122" i="14"/>
  <c r="AP122" i="14" s="1"/>
  <c r="AQ122" i="14" s="1"/>
  <c r="AP126" i="14"/>
  <c r="AQ126" i="14" s="1"/>
  <c r="P136" i="14"/>
  <c r="AQ136" i="14" s="1"/>
  <c r="P149" i="14"/>
  <c r="AQ149" i="14" s="1"/>
  <c r="AO156" i="14"/>
  <c r="AP156" i="14" s="1"/>
  <c r="P169" i="14"/>
  <c r="AQ169" i="14" s="1"/>
  <c r="AO173" i="14"/>
  <c r="AP173" i="14" s="1"/>
  <c r="AO174" i="14"/>
  <c r="AP174" i="14" s="1"/>
  <c r="AQ174" i="14" s="1"/>
  <c r="AO176" i="14"/>
  <c r="AP176" i="14" s="1"/>
  <c r="AQ176" i="14" s="1"/>
  <c r="AO197" i="14"/>
  <c r="AP197" i="14" s="1"/>
  <c r="AQ197" i="14" s="1"/>
  <c r="AO212" i="14"/>
  <c r="AP212" i="14" s="1"/>
  <c r="AQ212" i="14" s="1"/>
  <c r="AT258" i="14"/>
  <c r="AR258" i="14"/>
  <c r="AO274" i="14"/>
  <c r="AP274" i="14" s="1"/>
  <c r="AQ274" i="14" s="1"/>
  <c r="AT278" i="14"/>
  <c r="AR278" i="14"/>
  <c r="AO300" i="14"/>
  <c r="AP300" i="14" s="1"/>
  <c r="AQ300" i="14" s="1"/>
  <c r="AT315" i="14"/>
  <c r="AR315" i="14"/>
  <c r="AO316" i="14"/>
  <c r="AP316" i="14" s="1"/>
  <c r="AQ316" i="14" s="1"/>
  <c r="AO334" i="14"/>
  <c r="AP334" i="14" s="1"/>
  <c r="AT382" i="14"/>
  <c r="AR382" i="14"/>
  <c r="AO410" i="14"/>
  <c r="AP410" i="14" s="1"/>
  <c r="AQ410" i="14" s="1"/>
  <c r="AO152" i="14"/>
  <c r="AP152" i="14" s="1"/>
  <c r="AQ152" i="14" s="1"/>
  <c r="AO155" i="14"/>
  <c r="AP155" i="14" s="1"/>
  <c r="AQ155" i="14" s="1"/>
  <c r="AO163" i="14"/>
  <c r="AP163" i="14" s="1"/>
  <c r="AQ163" i="14" s="1"/>
  <c r="AO301" i="14"/>
  <c r="AP301" i="14" s="1"/>
  <c r="AO309" i="14"/>
  <c r="AP309" i="14" s="1"/>
  <c r="AQ309" i="14" s="1"/>
  <c r="AO317" i="14"/>
  <c r="AP317" i="14" s="1"/>
  <c r="AQ317" i="14" s="1"/>
  <c r="AO361" i="14"/>
  <c r="AP361" i="14" s="1"/>
  <c r="AQ361" i="14" s="1"/>
  <c r="AO365" i="14"/>
  <c r="AP365" i="14" s="1"/>
  <c r="AO395" i="14"/>
  <c r="AP395" i="14" s="1"/>
  <c r="AQ395" i="14" s="1"/>
  <c r="AO406" i="14"/>
  <c r="AP406" i="14" s="1"/>
  <c r="AT417" i="14"/>
  <c r="AR417" i="14"/>
  <c r="AO423" i="14"/>
  <c r="AP423" i="14" s="1"/>
  <c r="AO427" i="14"/>
  <c r="AP427" i="14" s="1"/>
  <c r="AQ427" i="14" s="1"/>
  <c r="AO157" i="14"/>
  <c r="AP157" i="14" s="1"/>
  <c r="AQ157" i="14" s="1"/>
  <c r="AQ236" i="14"/>
  <c r="AO302" i="14"/>
  <c r="AP302" i="14" s="1"/>
  <c r="AQ302" i="14" s="1"/>
  <c r="AO319" i="14"/>
  <c r="AP319" i="14" s="1"/>
  <c r="AQ319" i="14" s="1"/>
  <c r="AO321" i="14"/>
  <c r="AP321" i="14" s="1"/>
  <c r="AQ321" i="14" s="1"/>
  <c r="AQ337" i="14"/>
  <c r="AO350" i="14"/>
  <c r="AP350" i="14" s="1"/>
  <c r="AQ350" i="14" s="1"/>
  <c r="P352" i="14"/>
  <c r="AQ352" i="14" s="1"/>
  <c r="P360" i="14"/>
  <c r="AO362" i="14"/>
  <c r="AP362" i="14" s="1"/>
  <c r="AQ362" i="14" s="1"/>
  <c r="AO370" i="14"/>
  <c r="AP370" i="14" s="1"/>
  <c r="AQ370" i="14" s="1"/>
  <c r="P372" i="14"/>
  <c r="AQ372" i="14" s="1"/>
  <c r="AO377" i="14"/>
  <c r="AP377" i="14" s="1"/>
  <c r="AO385" i="14"/>
  <c r="AP385" i="14" s="1"/>
  <c r="AT400" i="14"/>
  <c r="AO401" i="14"/>
  <c r="AP401" i="14" s="1"/>
  <c r="AQ401" i="14" s="1"/>
  <c r="AT418" i="14"/>
  <c r="AR418" i="14"/>
  <c r="AO299" i="14"/>
  <c r="AP299" i="14" s="1"/>
  <c r="AQ299" i="14" s="1"/>
  <c r="P301" i="14"/>
  <c r="AO306" i="14"/>
  <c r="AP306" i="14" s="1"/>
  <c r="AQ306" i="14" s="1"/>
  <c r="AO328" i="14"/>
  <c r="AP328" i="14" s="1"/>
  <c r="AQ328" i="14" s="1"/>
  <c r="AO330" i="14"/>
  <c r="AP330" i="14" s="1"/>
  <c r="AQ330" i="14" s="1"/>
  <c r="AO332" i="14"/>
  <c r="AP332" i="14" s="1"/>
  <c r="AQ332" i="14" s="1"/>
  <c r="AO351" i="14"/>
  <c r="AP351" i="14" s="1"/>
  <c r="AQ351" i="14" s="1"/>
  <c r="AO357" i="14"/>
  <c r="AP357" i="14" s="1"/>
  <c r="AQ357" i="14" s="1"/>
  <c r="P359" i="14"/>
  <c r="AO363" i="14"/>
  <c r="AP363" i="14" s="1"/>
  <c r="AQ363" i="14" s="1"/>
  <c r="AO378" i="14"/>
  <c r="AP378" i="14" s="1"/>
  <c r="AO398" i="14"/>
  <c r="AP398" i="14" s="1"/>
  <c r="AQ398" i="14" s="1"/>
  <c r="AO426" i="14"/>
  <c r="AP426" i="14" s="1"/>
  <c r="AQ426" i="14" s="1"/>
  <c r="AR424" i="14"/>
  <c r="AR136" i="14" l="1"/>
  <c r="AT136" i="14"/>
  <c r="AP390" i="14"/>
  <c r="AQ390" i="14" s="1"/>
  <c r="AT390" i="14" s="1"/>
  <c r="AP389" i="14"/>
  <c r="AQ389" i="14" s="1"/>
  <c r="AR389" i="14" s="1"/>
  <c r="AT273" i="14"/>
  <c r="AR273" i="14"/>
  <c r="AG239" i="14"/>
  <c r="AO239" i="14" s="1"/>
  <c r="AP239" i="14" s="1"/>
  <c r="AQ239" i="14" s="1"/>
  <c r="AF243" i="14"/>
  <c r="AG243" i="14" s="1"/>
  <c r="AF419" i="14"/>
  <c r="AF420" i="14"/>
  <c r="AG420" i="14" s="1"/>
  <c r="AO420" i="14" s="1"/>
  <c r="AP420" i="14" s="1"/>
  <c r="AQ420" i="14" s="1"/>
  <c r="AT420" i="14" s="1"/>
  <c r="AG414" i="14"/>
  <c r="AF407" i="14"/>
  <c r="AG407" i="14" s="1"/>
  <c r="AO407" i="14" s="1"/>
  <c r="AP407" i="14" s="1"/>
  <c r="AQ407" i="14" s="1"/>
  <c r="AT407" i="14" s="1"/>
  <c r="AG403" i="14"/>
  <c r="AO403" i="14" s="1"/>
  <c r="AP403" i="14" s="1"/>
  <c r="AQ403" i="14" s="1"/>
  <c r="AF348" i="14"/>
  <c r="AG348" i="14" s="1"/>
  <c r="AP348" i="14" s="1"/>
  <c r="AQ348" i="14" s="1"/>
  <c r="AR348" i="14" s="1"/>
  <c r="AG343" i="14"/>
  <c r="AP343" i="14" s="1"/>
  <c r="AQ343" i="14" s="1"/>
  <c r="AF298" i="14"/>
  <c r="AG298" i="14" s="1"/>
  <c r="AO298" i="14" s="1"/>
  <c r="AP298" i="14" s="1"/>
  <c r="AQ298" i="14" s="1"/>
  <c r="AT298" i="14" s="1"/>
  <c r="AG292" i="14"/>
  <c r="AO292" i="14" s="1"/>
  <c r="AP292" i="14" s="1"/>
  <c r="AQ292" i="14" s="1"/>
  <c r="AO244" i="14"/>
  <c r="AP244" i="14" s="1"/>
  <c r="AQ244" i="14" s="1"/>
  <c r="AG287" i="14"/>
  <c r="AF291" i="14"/>
  <c r="AG291" i="14" s="1"/>
  <c r="AO291" i="14" s="1"/>
  <c r="AP291" i="14" s="1"/>
  <c r="AQ291" i="14" s="1"/>
  <c r="AR291" i="14" s="1"/>
  <c r="AR126" i="14"/>
  <c r="AT126" i="14"/>
  <c r="AF142" i="14"/>
  <c r="AG142" i="14" s="1"/>
  <c r="AO142" i="14" s="1"/>
  <c r="AP142" i="14" s="1"/>
  <c r="AQ142" i="14" s="1"/>
  <c r="AG139" i="14"/>
  <c r="AO139" i="14" s="1"/>
  <c r="AP139" i="14" s="1"/>
  <c r="AQ139" i="14" s="1"/>
  <c r="AR139" i="14" s="1"/>
  <c r="AO119" i="14"/>
  <c r="AP119" i="14" s="1"/>
  <c r="AQ119" i="14" s="1"/>
  <c r="AT210" i="14"/>
  <c r="AR210" i="14"/>
  <c r="AF159" i="14"/>
  <c r="AG159" i="14" s="1"/>
  <c r="AO159" i="14" s="1"/>
  <c r="AP159" i="14" s="1"/>
  <c r="AQ159" i="14" s="1"/>
  <c r="AR159" i="14" s="1"/>
  <c r="AG160" i="14"/>
  <c r="AO160" i="14" s="1"/>
  <c r="AP160" i="14" s="1"/>
  <c r="AQ160" i="14" s="1"/>
  <c r="AF143" i="14"/>
  <c r="AF138" i="14"/>
  <c r="AG138" i="14" s="1"/>
  <c r="AO138" i="14" s="1"/>
  <c r="AP138" i="14" s="1"/>
  <c r="AQ138" i="14" s="1"/>
  <c r="AG141" i="14"/>
  <c r="AO141" i="14" s="1"/>
  <c r="AP141" i="14" s="1"/>
  <c r="AQ141" i="14" s="1"/>
  <c r="AT141" i="14" s="1"/>
  <c r="AT24" i="14"/>
  <c r="AR24" i="14"/>
  <c r="AO51" i="14"/>
  <c r="AP51" i="14" s="1"/>
  <c r="AQ51" i="14" s="1"/>
  <c r="AT18" i="14"/>
  <c r="AR18" i="14"/>
  <c r="AT35" i="14"/>
  <c r="AR35" i="14"/>
  <c r="AT36" i="14"/>
  <c r="AR36" i="14"/>
  <c r="AF38" i="14"/>
  <c r="AG38" i="14" s="1"/>
  <c r="AG32" i="14"/>
  <c r="AO32" i="14" s="1"/>
  <c r="AP32" i="14" s="1"/>
  <c r="AQ32" i="14" s="1"/>
  <c r="AP39" i="14"/>
  <c r="AQ39" i="14" s="1"/>
  <c r="AO286" i="14"/>
  <c r="AP286" i="14" s="1"/>
  <c r="AQ286" i="14" s="1"/>
  <c r="AO12" i="14"/>
  <c r="AP12" i="14" s="1"/>
  <c r="AQ12" i="14" s="1"/>
  <c r="AO287" i="14"/>
  <c r="AP287" i="14" s="1"/>
  <c r="AQ287" i="14" s="1"/>
  <c r="AT13" i="14"/>
  <c r="AR13" i="14"/>
  <c r="AR312" i="14"/>
  <c r="AT208" i="14"/>
  <c r="AQ280" i="14"/>
  <c r="AR280" i="14" s="1"/>
  <c r="AR97" i="14"/>
  <c r="AR340" i="14"/>
  <c r="AQ388" i="14"/>
  <c r="AT388" i="14" s="1"/>
  <c r="AQ338" i="14"/>
  <c r="AR338" i="14" s="1"/>
  <c r="AT392" i="14"/>
  <c r="AR186" i="14"/>
  <c r="AQ378" i="14"/>
  <c r="AT378" i="14" s="1"/>
  <c r="AT399" i="14"/>
  <c r="AQ156" i="14"/>
  <c r="AT156" i="14" s="1"/>
  <c r="AT135" i="14"/>
  <c r="AQ128" i="14"/>
  <c r="AT128" i="14" s="1"/>
  <c r="AR79" i="14"/>
  <c r="AQ365" i="14"/>
  <c r="AT365" i="14" s="1"/>
  <c r="AR151" i="14"/>
  <c r="AQ329" i="14"/>
  <c r="AR329" i="14" s="1"/>
  <c r="AQ347" i="14"/>
  <c r="AT347" i="14" s="1"/>
  <c r="AT277" i="14"/>
  <c r="AR98" i="14"/>
  <c r="AT120" i="14"/>
  <c r="AR81" i="14"/>
  <c r="AR215" i="14"/>
  <c r="AT324" i="14"/>
  <c r="AQ368" i="14"/>
  <c r="AR368" i="14" s="1"/>
  <c r="AR255" i="14"/>
  <c r="AR34" i="14"/>
  <c r="AR88" i="14"/>
  <c r="AQ27" i="14"/>
  <c r="AT27" i="14" s="1"/>
  <c r="AQ202" i="14"/>
  <c r="AT202" i="14" s="1"/>
  <c r="AR110" i="14"/>
  <c r="AQ341" i="14"/>
  <c r="AT341" i="14" s="1"/>
  <c r="AQ325" i="14"/>
  <c r="AR325" i="14" s="1"/>
  <c r="AR187" i="14"/>
  <c r="AT223" i="14"/>
  <c r="AR100" i="14"/>
  <c r="AT74" i="14"/>
  <c r="AQ170" i="14"/>
  <c r="AT170" i="14" s="1"/>
  <c r="AT261" i="14"/>
  <c r="AQ380" i="14"/>
  <c r="AR380" i="14" s="1"/>
  <c r="AR200" i="14"/>
  <c r="AQ355" i="14"/>
  <c r="AR355" i="14" s="1"/>
  <c r="AR101" i="14"/>
  <c r="AR73" i="14"/>
  <c r="AR322" i="14"/>
  <c r="AR376" i="14"/>
  <c r="AT283" i="14"/>
  <c r="AT233" i="14"/>
  <c r="AT161" i="14"/>
  <c r="AR111" i="14"/>
  <c r="AR145" i="14"/>
  <c r="AT259" i="14"/>
  <c r="AR354" i="14"/>
  <c r="AR75" i="14"/>
  <c r="AQ275" i="14"/>
  <c r="AR275" i="14" s="1"/>
  <c r="AQ40" i="14"/>
  <c r="AT40" i="14" s="1"/>
  <c r="AR198" i="14"/>
  <c r="AT44" i="14"/>
  <c r="AQ381" i="14"/>
  <c r="AR381" i="14" s="1"/>
  <c r="AR387" i="14"/>
  <c r="AT177" i="14"/>
  <c r="AR95" i="14"/>
  <c r="AR72" i="14"/>
  <c r="AR310" i="14"/>
  <c r="AT199" i="14"/>
  <c r="AT89" i="14"/>
  <c r="AQ30" i="14"/>
  <c r="AR30" i="14" s="1"/>
  <c r="AT213" i="14"/>
  <c r="AR213" i="14"/>
  <c r="AQ406" i="14"/>
  <c r="AR406" i="14" s="1"/>
  <c r="AR56" i="14"/>
  <c r="AQ331" i="14"/>
  <c r="AR331" i="14" s="1"/>
  <c r="AR333" i="14"/>
  <c r="AR228" i="14"/>
  <c r="AR323" i="14"/>
  <c r="AR311" i="14"/>
  <c r="AT99" i="14"/>
  <c r="AQ196" i="14"/>
  <c r="AR196" i="14" s="1"/>
  <c r="AQ164" i="14"/>
  <c r="AR164" i="14" s="1"/>
  <c r="AT91" i="14"/>
  <c r="AQ103" i="14"/>
  <c r="AT103" i="14" s="1"/>
  <c r="AR175" i="14"/>
  <c r="AR180" i="14"/>
  <c r="AT180" i="14"/>
  <c r="AT205" i="14"/>
  <c r="AR205" i="14"/>
  <c r="AQ334" i="14"/>
  <c r="AR334" i="14" s="1"/>
  <c r="AQ184" i="14"/>
  <c r="AR184" i="14" s="1"/>
  <c r="AT238" i="14"/>
  <c r="AR82" i="14"/>
  <c r="AR102" i="14"/>
  <c r="AR231" i="14"/>
  <c r="AQ385" i="14"/>
  <c r="AT385" i="14" s="1"/>
  <c r="AR304" i="14"/>
  <c r="AQ15" i="14"/>
  <c r="AT15" i="14" s="1"/>
  <c r="AQ384" i="14"/>
  <c r="AT384" i="14" s="1"/>
  <c r="AR256" i="14"/>
  <c r="AT248" i="14"/>
  <c r="AR346" i="14"/>
  <c r="AR90" i="14"/>
  <c r="AQ267" i="14"/>
  <c r="AT267" i="14" s="1"/>
  <c r="AQ37" i="14"/>
  <c r="AT37" i="14" s="1"/>
  <c r="AR394" i="14"/>
  <c r="AQ121" i="14"/>
  <c r="AT121" i="14" s="1"/>
  <c r="AR203" i="14"/>
  <c r="AQ411" i="14"/>
  <c r="AR411" i="14" s="1"/>
  <c r="AT416" i="14"/>
  <c r="AQ146" i="14"/>
  <c r="AT146" i="14" s="1"/>
  <c r="AR313" i="14"/>
  <c r="AQ409" i="14"/>
  <c r="AR409" i="14" s="1"/>
  <c r="AQ124" i="14"/>
  <c r="AT124" i="14" s="1"/>
  <c r="AQ218" i="14"/>
  <c r="AT218" i="14" s="1"/>
  <c r="AQ269" i="14"/>
  <c r="AQ173" i="14"/>
  <c r="AT173" i="14" s="1"/>
  <c r="AQ373" i="14"/>
  <c r="AT373" i="14" s="1"/>
  <c r="AR353" i="14"/>
  <c r="AT336" i="14"/>
  <c r="AQ377" i="14"/>
  <c r="AT377" i="14" s="1"/>
  <c r="AR204" i="14"/>
  <c r="AQ105" i="14"/>
  <c r="AT105" i="14" s="1"/>
  <c r="AR423" i="14"/>
  <c r="AQ49" i="14"/>
  <c r="AT49" i="14" s="1"/>
  <c r="AT188" i="14"/>
  <c r="AR188" i="14"/>
  <c r="AT405" i="14"/>
  <c r="AT257" i="14"/>
  <c r="AR257" i="14"/>
  <c r="AR220" i="14"/>
  <c r="AT240" i="14"/>
  <c r="AR240" i="14"/>
  <c r="AR201" i="14"/>
  <c r="AT201" i="14"/>
  <c r="AT345" i="14"/>
  <c r="AR345" i="14"/>
  <c r="AT393" i="14"/>
  <c r="AR393" i="14"/>
  <c r="AT195" i="14"/>
  <c r="AT209" i="14"/>
  <c r="AR209" i="14"/>
  <c r="AT357" i="14"/>
  <c r="AR357" i="14"/>
  <c r="AT326" i="14"/>
  <c r="AR326" i="14"/>
  <c r="AT297" i="14"/>
  <c r="AR297" i="14"/>
  <c r="AT350" i="14"/>
  <c r="AR350" i="14"/>
  <c r="AR298" i="14"/>
  <c r="AT152" i="14"/>
  <c r="AR152" i="14"/>
  <c r="AR174" i="14"/>
  <c r="AT174" i="14"/>
  <c r="AR167" i="14"/>
  <c r="AT167" i="14"/>
  <c r="AT131" i="14"/>
  <c r="AR131" i="14"/>
  <c r="AT53" i="14"/>
  <c r="AR53" i="14"/>
  <c r="AR162" i="14"/>
  <c r="AT162" i="14"/>
  <c r="AT272" i="14"/>
  <c r="AR272" i="14"/>
  <c r="AR116" i="14"/>
  <c r="AT116" i="14"/>
  <c r="AR68" i="14"/>
  <c r="AT68" i="14"/>
  <c r="AR16" i="14"/>
  <c r="AT16" i="14"/>
  <c r="AT71" i="14"/>
  <c r="AR71" i="14"/>
  <c r="AR123" i="14"/>
  <c r="AT123" i="14"/>
  <c r="AR64" i="14"/>
  <c r="AT64" i="14"/>
  <c r="AT371" i="14"/>
  <c r="AR371" i="14"/>
  <c r="AT330" i="14"/>
  <c r="AR330" i="14"/>
  <c r="AT370" i="14"/>
  <c r="AR370" i="14"/>
  <c r="AT321" i="14"/>
  <c r="AR321" i="14"/>
  <c r="AT305" i="14"/>
  <c r="AR305" i="14"/>
  <c r="AR294" i="14"/>
  <c r="AT294" i="14"/>
  <c r="AR249" i="14"/>
  <c r="AT249" i="14"/>
  <c r="AR214" i="14"/>
  <c r="AT214" i="14"/>
  <c r="AR197" i="14"/>
  <c r="AT197" i="14"/>
  <c r="AT176" i="14"/>
  <c r="AR176" i="14"/>
  <c r="AT404" i="14"/>
  <c r="AR404" i="14"/>
  <c r="AT343" i="14"/>
  <c r="AR343" i="14"/>
  <c r="AR251" i="14"/>
  <c r="AT251" i="14"/>
  <c r="AR239" i="14"/>
  <c r="AT239" i="14"/>
  <c r="AR181" i="14"/>
  <c r="AT181" i="14"/>
  <c r="AT66" i="14"/>
  <c r="AR66" i="14"/>
  <c r="AT19" i="14"/>
  <c r="AR19" i="14"/>
  <c r="AT241" i="14"/>
  <c r="AR241" i="14"/>
  <c r="AT383" i="14"/>
  <c r="AR383" i="14"/>
  <c r="AT253" i="14"/>
  <c r="AR253" i="14"/>
  <c r="AR45" i="14"/>
  <c r="AT45" i="14"/>
  <c r="AT168" i="14"/>
  <c r="AR168" i="14"/>
  <c r="AR112" i="14"/>
  <c r="AT112" i="14"/>
  <c r="AR29" i="14"/>
  <c r="AT29" i="14"/>
  <c r="AR31" i="14"/>
  <c r="AT31" i="14"/>
  <c r="AR397" i="14"/>
  <c r="AT397" i="14"/>
  <c r="AR367" i="14"/>
  <c r="AT367" i="14"/>
  <c r="AT319" i="14"/>
  <c r="AR319" i="14"/>
  <c r="AT236" i="14"/>
  <c r="AR236" i="14"/>
  <c r="AT317" i="14"/>
  <c r="AR317" i="14"/>
  <c r="AT160" i="14"/>
  <c r="AR160" i="14"/>
  <c r="AT410" i="14"/>
  <c r="AR410" i="14"/>
  <c r="AR276" i="14"/>
  <c r="AT276" i="14"/>
  <c r="AT247" i="14"/>
  <c r="AR247" i="14"/>
  <c r="AT108" i="14"/>
  <c r="AR108" i="14"/>
  <c r="AT190" i="14"/>
  <c r="AR190" i="14"/>
  <c r="AT335" i="14"/>
  <c r="AR335" i="14"/>
  <c r="AR270" i="14"/>
  <c r="AT270" i="14"/>
  <c r="AT237" i="14"/>
  <c r="AR237" i="14"/>
  <c r="AT217" i="14"/>
  <c r="AR217" i="14"/>
  <c r="AR206" i="14"/>
  <c r="AT206" i="14"/>
  <c r="AR171" i="14"/>
  <c r="AT171" i="14"/>
  <c r="AT163" i="14"/>
  <c r="AR163" i="14"/>
  <c r="AT60" i="14"/>
  <c r="AR60" i="14"/>
  <c r="AT48" i="14"/>
  <c r="AR48" i="14"/>
  <c r="AT379" i="14"/>
  <c r="AR379" i="14"/>
  <c r="AT344" i="14"/>
  <c r="AR344" i="14"/>
  <c r="AR292" i="14"/>
  <c r="AT260" i="14"/>
  <c r="AR260" i="14"/>
  <c r="AT185" i="14"/>
  <c r="AR185" i="14"/>
  <c r="AT94" i="14"/>
  <c r="AR94" i="14"/>
  <c r="AT77" i="14"/>
  <c r="AR77" i="14"/>
  <c r="AR46" i="14"/>
  <c r="AT46" i="14"/>
  <c r="AT28" i="14"/>
  <c r="AR28" i="14"/>
  <c r="AT127" i="14"/>
  <c r="AR127" i="14"/>
  <c r="AR403" i="14"/>
  <c r="AT403" i="14"/>
  <c r="AT401" i="14"/>
  <c r="AR401" i="14"/>
  <c r="AT362" i="14"/>
  <c r="AR362" i="14"/>
  <c r="AT375" i="14"/>
  <c r="AR375" i="14"/>
  <c r="AT316" i="14"/>
  <c r="AR316" i="14"/>
  <c r="AT189" i="14"/>
  <c r="AR189" i="14"/>
  <c r="AR178" i="14"/>
  <c r="AT178" i="14"/>
  <c r="AT70" i="14"/>
  <c r="AR70" i="14"/>
  <c r="AT219" i="14"/>
  <c r="AR219" i="14"/>
  <c r="AR32" i="14"/>
  <c r="AT32" i="14"/>
  <c r="AR87" i="14"/>
  <c r="AT87" i="14"/>
  <c r="AR59" i="14"/>
  <c r="AT59" i="14"/>
  <c r="AT396" i="14"/>
  <c r="AR396" i="14"/>
  <c r="AR318" i="14"/>
  <c r="AT318" i="14"/>
  <c r="AT299" i="14"/>
  <c r="AR299" i="14"/>
  <c r="AR408" i="14"/>
  <c r="AT408" i="14"/>
  <c r="AR390" i="14"/>
  <c r="AT157" i="14"/>
  <c r="AR157" i="14"/>
  <c r="AT395" i="14"/>
  <c r="AR395" i="14"/>
  <c r="AT155" i="14"/>
  <c r="AR155" i="14"/>
  <c r="AT300" i="14"/>
  <c r="AR300" i="14"/>
  <c r="AR274" i="14"/>
  <c r="AT274" i="14"/>
  <c r="AR290" i="14"/>
  <c r="AT290" i="14"/>
  <c r="AR268" i="14"/>
  <c r="AT268" i="14"/>
  <c r="AR245" i="14"/>
  <c r="AT245" i="14"/>
  <c r="AT235" i="14"/>
  <c r="AR235" i="14"/>
  <c r="AR216" i="14"/>
  <c r="AT216" i="14"/>
  <c r="AT58" i="14"/>
  <c r="AR58" i="14"/>
  <c r="AT11" i="14"/>
  <c r="AR11" i="14"/>
  <c r="AT358" i="14"/>
  <c r="AR358" i="14"/>
  <c r="AT250" i="14"/>
  <c r="AR250" i="14"/>
  <c r="AT194" i="14"/>
  <c r="AR194" i="14"/>
  <c r="AT166" i="14"/>
  <c r="AR166" i="14"/>
  <c r="AT42" i="14"/>
  <c r="AR42" i="14"/>
  <c r="AT140" i="14"/>
  <c r="AR140" i="14"/>
  <c r="AR69" i="14"/>
  <c r="AT69" i="14"/>
  <c r="AR26" i="14"/>
  <c r="AT26" i="14"/>
  <c r="AR25" i="14"/>
  <c r="AT25" i="14"/>
  <c r="AT67" i="14"/>
  <c r="AR67" i="14"/>
  <c r="AR137" i="14"/>
  <c r="AT137" i="14"/>
  <c r="AT332" i="14"/>
  <c r="AR332" i="14"/>
  <c r="AT242" i="14"/>
  <c r="AR242" i="14"/>
  <c r="AT158" i="14"/>
  <c r="AR158" i="14"/>
  <c r="AT422" i="14"/>
  <c r="AR422" i="14"/>
  <c r="AT246" i="14"/>
  <c r="AR246" i="14"/>
  <c r="AT288" i="14"/>
  <c r="AR288" i="14"/>
  <c r="AT154" i="14"/>
  <c r="AR154" i="14"/>
  <c r="AP50" i="14"/>
  <c r="AQ50" i="14" s="1"/>
  <c r="AT232" i="14"/>
  <c r="AR232" i="14"/>
  <c r="AR144" i="14"/>
  <c r="AT144" i="14"/>
  <c r="AT47" i="14"/>
  <c r="AR47" i="14"/>
  <c r="AT22" i="14"/>
  <c r="AR22" i="14"/>
  <c r="AR148" i="14"/>
  <c r="AT148" i="14"/>
  <c r="AR374" i="14"/>
  <c r="AT374" i="14"/>
  <c r="AT427" i="14"/>
  <c r="AR427" i="14"/>
  <c r="AT285" i="14"/>
  <c r="AR285" i="14"/>
  <c r="AT93" i="14"/>
  <c r="AR93" i="14"/>
  <c r="AT132" i="14"/>
  <c r="AR132" i="14"/>
  <c r="AT226" i="14"/>
  <c r="AR226" i="14"/>
  <c r="AT207" i="14"/>
  <c r="AR207" i="14"/>
  <c r="AT193" i="14"/>
  <c r="AR193" i="14"/>
  <c r="AO41" i="14"/>
  <c r="AP41" i="14" s="1"/>
  <c r="AQ41" i="14" s="1"/>
  <c r="AT21" i="14"/>
  <c r="AR21" i="14"/>
  <c r="AT426" i="14"/>
  <c r="AR426" i="14"/>
  <c r="AT342" i="14"/>
  <c r="AR342" i="14"/>
  <c r="AT328" i="14"/>
  <c r="AR328" i="14"/>
  <c r="AT293" i="14"/>
  <c r="AR293" i="14"/>
  <c r="AR352" i="14"/>
  <c r="AT352" i="14"/>
  <c r="AT402" i="14"/>
  <c r="AR402" i="14"/>
  <c r="AT138" i="14"/>
  <c r="AR138" i="14"/>
  <c r="AT211" i="14"/>
  <c r="AR211" i="14"/>
  <c r="AT264" i="14"/>
  <c r="AR264" i="14"/>
  <c r="AR327" i="14"/>
  <c r="AT327" i="14"/>
  <c r="AT52" i="14"/>
  <c r="AR52" i="14"/>
  <c r="AR130" i="14"/>
  <c r="AT130" i="14"/>
  <c r="AR55" i="14"/>
  <c r="AT55" i="14"/>
  <c r="AR33" i="14"/>
  <c r="AT33" i="14"/>
  <c r="AT20" i="14"/>
  <c r="AR20" i="14"/>
  <c r="AT61" i="14"/>
  <c r="AR61" i="14"/>
  <c r="AR415" i="14"/>
  <c r="AT415" i="14"/>
  <c r="AT412" i="14"/>
  <c r="AR412" i="14"/>
  <c r="AQ360" i="14"/>
  <c r="AR308" i="14"/>
  <c r="AT308" i="14"/>
  <c r="AT320" i="14"/>
  <c r="AR320" i="14"/>
  <c r="AR149" i="14"/>
  <c r="AT149" i="14"/>
  <c r="AT113" i="14"/>
  <c r="AR113" i="14"/>
  <c r="AT230" i="14"/>
  <c r="AR230" i="14"/>
  <c r="AR225" i="14"/>
  <c r="AT225" i="14"/>
  <c r="AT191" i="14"/>
  <c r="AR191" i="14"/>
  <c r="AT153" i="14"/>
  <c r="AR153" i="14"/>
  <c r="AT133" i="14"/>
  <c r="AR133" i="14"/>
  <c r="AT107" i="14"/>
  <c r="AR107" i="14"/>
  <c r="AT227" i="14"/>
  <c r="AR227" i="14"/>
  <c r="AT183" i="14"/>
  <c r="AR183" i="14"/>
  <c r="AO54" i="14"/>
  <c r="AP54" i="14" s="1"/>
  <c r="AQ54" i="14" s="1"/>
  <c r="AR106" i="14"/>
  <c r="AT106" i="14"/>
  <c r="AT129" i="14"/>
  <c r="AR129" i="14"/>
  <c r="AT63" i="14"/>
  <c r="AR63" i="14"/>
  <c r="AT23" i="14"/>
  <c r="AR23" i="14"/>
  <c r="AT109" i="14"/>
  <c r="AR109" i="14"/>
  <c r="AT14" i="14"/>
  <c r="AR14" i="14"/>
  <c r="AR57" i="14"/>
  <c r="AT57" i="14"/>
  <c r="AT398" i="14"/>
  <c r="AR398" i="14"/>
  <c r="AR349" i="14"/>
  <c r="AT349" i="14"/>
  <c r="AQ301" i="14"/>
  <c r="AT391" i="14"/>
  <c r="AR391" i="14"/>
  <c r="AR337" i="14"/>
  <c r="AT337" i="14"/>
  <c r="AR356" i="14"/>
  <c r="AT356" i="14"/>
  <c r="AR169" i="14"/>
  <c r="AT169" i="14"/>
  <c r="AR266" i="14"/>
  <c r="AT266" i="14"/>
  <c r="AT182" i="14"/>
  <c r="AR182" i="14"/>
  <c r="AT366" i="14"/>
  <c r="AR366" i="14"/>
  <c r="AT118" i="14"/>
  <c r="AR118" i="14"/>
  <c r="AT125" i="14"/>
  <c r="AR125" i="14"/>
  <c r="AT413" i="14"/>
  <c r="AR413" i="14"/>
  <c r="AR369" i="14"/>
  <c r="AT369" i="14"/>
  <c r="AT363" i="14"/>
  <c r="AR363" i="14"/>
  <c r="AT351" i="14"/>
  <c r="AR351" i="14"/>
  <c r="AT306" i="14"/>
  <c r="AR306" i="14"/>
  <c r="AR372" i="14"/>
  <c r="AT372" i="14"/>
  <c r="AT364" i="14"/>
  <c r="AR364" i="14"/>
  <c r="AT307" i="14"/>
  <c r="AR307" i="14"/>
  <c r="AT302" i="14"/>
  <c r="AR302" i="14"/>
  <c r="AT386" i="14"/>
  <c r="AR386" i="14"/>
  <c r="AT361" i="14"/>
  <c r="AR361" i="14"/>
  <c r="AT309" i="14"/>
  <c r="AR309" i="14"/>
  <c r="AT303" i="14"/>
  <c r="AR303" i="14"/>
  <c r="AT254" i="14"/>
  <c r="AR254" i="14"/>
  <c r="AT212" i="14"/>
  <c r="AR212" i="14"/>
  <c r="AT179" i="14"/>
  <c r="AR179" i="14"/>
  <c r="AT122" i="14"/>
  <c r="AR122" i="14"/>
  <c r="AT271" i="14"/>
  <c r="AR271" i="14"/>
  <c r="AT252" i="14"/>
  <c r="AR252" i="14"/>
  <c r="AR142" i="14"/>
  <c r="AT142" i="14"/>
  <c r="AR96" i="14"/>
  <c r="AT96" i="14"/>
  <c r="AT104" i="14"/>
  <c r="AR104" i="14"/>
  <c r="AO43" i="14"/>
  <c r="AP43" i="14" s="1"/>
  <c r="AQ43" i="14" s="1"/>
  <c r="AR65" i="14"/>
  <c r="AT65" i="14"/>
  <c r="AR420" i="14" l="1"/>
  <c r="AR141" i="14"/>
  <c r="AT348" i="14"/>
  <c r="AR407" i="14"/>
  <c r="AT159" i="14"/>
  <c r="AT389" i="14"/>
  <c r="AT139" i="14"/>
  <c r="AR244" i="14"/>
  <c r="AT244" i="14"/>
  <c r="AO243" i="14"/>
  <c r="AP243" i="14" s="1"/>
  <c r="AQ243" i="14" s="1"/>
  <c r="AO414" i="14"/>
  <c r="AP414" i="14" s="1"/>
  <c r="AQ414" i="14" s="1"/>
  <c r="AF421" i="14"/>
  <c r="AG421" i="14" s="1"/>
  <c r="AO421" i="14" s="1"/>
  <c r="AP421" i="14" s="1"/>
  <c r="AQ421" i="14" s="1"/>
  <c r="AG419" i="14"/>
  <c r="AO419" i="14" s="1"/>
  <c r="AP419" i="14" s="1"/>
  <c r="AQ419" i="14" s="1"/>
  <c r="AF147" i="14"/>
  <c r="AG147" i="14" s="1"/>
  <c r="AO147" i="14" s="1"/>
  <c r="AP147" i="14" s="1"/>
  <c r="AQ147" i="14" s="1"/>
  <c r="AG143" i="14"/>
  <c r="AO143" i="14" s="1"/>
  <c r="AP143" i="14" s="1"/>
  <c r="AQ143" i="14" s="1"/>
  <c r="AT119" i="14"/>
  <c r="AR119" i="14"/>
  <c r="AT39" i="14"/>
  <c r="AR39" i="14"/>
  <c r="AT51" i="14"/>
  <c r="AR51" i="14"/>
  <c r="AO38" i="14"/>
  <c r="AP38" i="14" s="1"/>
  <c r="AT12" i="14"/>
  <c r="AR12" i="14"/>
  <c r="AT287" i="14"/>
  <c r="AR287" i="14"/>
  <c r="AT286" i="14"/>
  <c r="AR286" i="14"/>
  <c r="AR378" i="14"/>
  <c r="AR388" i="14"/>
  <c r="AT280" i="14"/>
  <c r="AR121" i="14"/>
  <c r="AT338" i="14"/>
  <c r="AR156" i="14"/>
  <c r="AR365" i="14"/>
  <c r="AR128" i="14"/>
  <c r="AR15" i="14"/>
  <c r="AR347" i="14"/>
  <c r="AT355" i="14"/>
  <c r="AR170" i="14"/>
  <c r="AR202" i="14"/>
  <c r="AT329" i="14"/>
  <c r="AT368" i="14"/>
  <c r="AT325" i="14"/>
  <c r="AT380" i="14"/>
  <c r="AR341" i="14"/>
  <c r="AT275" i="14"/>
  <c r="AR27" i="14"/>
  <c r="AT196" i="14"/>
  <c r="AT381" i="14"/>
  <c r="AT406" i="14"/>
  <c r="AR173" i="14"/>
  <c r="AT331" i="14"/>
  <c r="AR37" i="14"/>
  <c r="AR384" i="14"/>
  <c r="AT164" i="14"/>
  <c r="AT334" i="14"/>
  <c r="AT30" i="14"/>
  <c r="AR40" i="14"/>
  <c r="AR105" i="14"/>
  <c r="AR385" i="14"/>
  <c r="AR49" i="14"/>
  <c r="AR103" i="14"/>
  <c r="AR377" i="14"/>
  <c r="AR124" i="14"/>
  <c r="AT411" i="14"/>
  <c r="AR146" i="14"/>
  <c r="AR267" i="14"/>
  <c r="AR218" i="14"/>
  <c r="AR373" i="14"/>
  <c r="AT409" i="14"/>
  <c r="AR269" i="14"/>
  <c r="AT269" i="14"/>
  <c r="AR54" i="14"/>
  <c r="AT54" i="14"/>
  <c r="AT360" i="14"/>
  <c r="AR360" i="14"/>
  <c r="AT43" i="14"/>
  <c r="AR43" i="14"/>
  <c r="AT301" i="14"/>
  <c r="AR301" i="14"/>
  <c r="AR41" i="14"/>
  <c r="AT41" i="14"/>
  <c r="AR50" i="14"/>
  <c r="AT50" i="14"/>
  <c r="AR243" i="14" l="1"/>
  <c r="AT243" i="14"/>
  <c r="AR419" i="14"/>
  <c r="AT419" i="14"/>
  <c r="AT414" i="14"/>
  <c r="AR414" i="14"/>
  <c r="AT421" i="14"/>
  <c r="AR421" i="14"/>
  <c r="AT143" i="14"/>
  <c r="AR143" i="14"/>
  <c r="AT147" i="14"/>
  <c r="AR147" i="14"/>
  <c r="AQ38" i="14"/>
  <c r="AV53" i="10"/>
  <c r="AV52" i="10"/>
  <c r="AT38" i="14" l="1"/>
  <c r="AR38" i="14"/>
  <c r="AS344" i="11"/>
  <c r="L262" i="10" l="1"/>
  <c r="N262" i="10" s="1"/>
  <c r="P262" i="10" s="1"/>
  <c r="AQ262" i="10" s="1"/>
  <c r="K262" i="10"/>
  <c r="AT262" i="10" l="1"/>
  <c r="AR262" i="10"/>
  <c r="AV4335" i="11"/>
  <c r="K4335" i="11"/>
  <c r="L4335" i="11" s="1"/>
  <c r="N4335" i="11" s="1"/>
  <c r="P4335" i="11" s="1"/>
  <c r="AR4335" i="11" s="1"/>
  <c r="AV4260" i="11"/>
  <c r="AV4223" i="11"/>
  <c r="AS4335" i="11" l="1"/>
  <c r="AU4335" i="11" s="1"/>
  <c r="AX4335" i="11" s="1"/>
  <c r="AY4335" i="11" s="1"/>
  <c r="AQ4335" i="11"/>
  <c r="AT4335" i="11"/>
  <c r="K2825" i="11"/>
  <c r="L2825" i="11"/>
  <c r="N2825" i="11" s="1"/>
  <c r="P2825" i="11" s="1"/>
  <c r="AQ2825" i="11" s="1"/>
  <c r="AS2825" i="11"/>
  <c r="AU2825" i="11" s="1"/>
  <c r="AX2825" i="11" s="1"/>
  <c r="AY2825" i="11" s="1"/>
  <c r="AR2825" i="11" l="1"/>
  <c r="AT2825" i="11"/>
  <c r="AN1380" i="11"/>
  <c r="L3370" i="11" l="1"/>
  <c r="N3370" i="11" s="1"/>
  <c r="P3370" i="11" s="1"/>
  <c r="K3370" i="11"/>
  <c r="K2602" i="11"/>
  <c r="L2602" i="11"/>
  <c r="N2602" i="11" s="1"/>
  <c r="P2602" i="11" s="1"/>
  <c r="AO2602" i="11"/>
  <c r="AP2602" i="11" s="1"/>
  <c r="AS2602" i="11"/>
  <c r="AU2602" i="11" s="1"/>
  <c r="AX2602" i="11" s="1"/>
  <c r="AY2602" i="11" s="1"/>
  <c r="K2603" i="11"/>
  <c r="L2603" i="11"/>
  <c r="N2603" i="11" s="1"/>
  <c r="P2603" i="11" s="1"/>
  <c r="AO2603" i="11"/>
  <c r="AP2603" i="11" s="1"/>
  <c r="AS2603" i="11"/>
  <c r="AU2603" i="11" s="1"/>
  <c r="AX2603" i="11" s="1"/>
  <c r="AY2603" i="11" s="1"/>
  <c r="K2604" i="11"/>
  <c r="L2604" i="11"/>
  <c r="N2604" i="11" s="1"/>
  <c r="P2604" i="11" s="1"/>
  <c r="AO2604" i="11"/>
  <c r="AP2604" i="11" s="1"/>
  <c r="AS2604" i="11"/>
  <c r="AU2604" i="11" s="1"/>
  <c r="AX2604" i="11" s="1"/>
  <c r="AY2604" i="11" s="1"/>
  <c r="K2605" i="11"/>
  <c r="L2605" i="11"/>
  <c r="N2605" i="11" s="1"/>
  <c r="P2605" i="11" s="1"/>
  <c r="AO2605" i="11"/>
  <c r="AP2605" i="11" s="1"/>
  <c r="AS2605" i="11"/>
  <c r="AU2605" i="11" s="1"/>
  <c r="AX2605" i="11" s="1"/>
  <c r="AY2605" i="11" s="1"/>
  <c r="K2606" i="11"/>
  <c r="L2606" i="11"/>
  <c r="N2606" i="11" s="1"/>
  <c r="P2606" i="11" s="1"/>
  <c r="AO2606" i="11"/>
  <c r="AP2606" i="11" s="1"/>
  <c r="AS2606" i="11"/>
  <c r="AU2606" i="11" s="1"/>
  <c r="AX2606" i="11" s="1"/>
  <c r="AY2606" i="11" s="1"/>
  <c r="K2607" i="11"/>
  <c r="L2607" i="11"/>
  <c r="N2607" i="11" s="1"/>
  <c r="P2607" i="11" s="1"/>
  <c r="AO2607" i="11"/>
  <c r="AP2607" i="11" s="1"/>
  <c r="AS2607" i="11"/>
  <c r="AU2607" i="11" s="1"/>
  <c r="AX2607" i="11" s="1"/>
  <c r="AY2607" i="11" s="1"/>
  <c r="AQ2607" i="11" l="1"/>
  <c r="AR2607" i="11" s="1"/>
  <c r="AQ2603" i="11"/>
  <c r="AT2603" i="11" s="1"/>
  <c r="AQ2606" i="11"/>
  <c r="AR2606" i="11" s="1"/>
  <c r="AQ2602" i="11"/>
  <c r="AT2602" i="11" s="1"/>
  <c r="AQ2604" i="11"/>
  <c r="AR2604" i="11" s="1"/>
  <c r="AQ2605" i="11"/>
  <c r="L2416" i="11"/>
  <c r="N2416" i="11" s="1"/>
  <c r="P2416" i="11" s="1"/>
  <c r="K2416" i="11"/>
  <c r="AU1897" i="11"/>
  <c r="L1563" i="11"/>
  <c r="N1563" i="11" s="1"/>
  <c r="P1563" i="11" s="1"/>
  <c r="K1563" i="11"/>
  <c r="L1010" i="11"/>
  <c r="N1010" i="11" s="1"/>
  <c r="P1010" i="11" s="1"/>
  <c r="K1010" i="11"/>
  <c r="L788" i="11"/>
  <c r="N788" i="11" s="1"/>
  <c r="P788" i="11" s="1"/>
  <c r="K788" i="11"/>
  <c r="O568" i="11"/>
  <c r="N568" i="11"/>
  <c r="O567" i="11"/>
  <c r="L567" i="11"/>
  <c r="N567" i="11" s="1"/>
  <c r="L566" i="11"/>
  <c r="N566" i="11" s="1"/>
  <c r="P566" i="11" s="1"/>
  <c r="K566" i="11"/>
  <c r="O418" i="11"/>
  <c r="L418" i="11"/>
  <c r="N418" i="11" s="1"/>
  <c r="K418" i="11"/>
  <c r="O122" i="11"/>
  <c r="L122" i="11"/>
  <c r="N122" i="11" s="1"/>
  <c r="K122" i="11"/>
  <c r="AS4314" i="11"/>
  <c r="AU4314" i="11" s="1"/>
  <c r="AX4314" i="11" s="1"/>
  <c r="AY4314" i="11" s="1"/>
  <c r="AO4314" i="11"/>
  <c r="AP4314" i="11" s="1"/>
  <c r="N4314" i="11"/>
  <c r="P4314" i="11" s="1"/>
  <c r="K4314" i="11"/>
  <c r="AS4313" i="11"/>
  <c r="AU4313" i="11" s="1"/>
  <c r="AX4313" i="11" s="1"/>
  <c r="AY4313" i="11" s="1"/>
  <c r="AO4313" i="11"/>
  <c r="AP4313" i="11" s="1"/>
  <c r="N4313" i="11"/>
  <c r="P4313" i="11" s="1"/>
  <c r="K4313" i="11"/>
  <c r="AS4312" i="11"/>
  <c r="AU4312" i="11" s="1"/>
  <c r="AX4312" i="11" s="1"/>
  <c r="AY4312" i="11" s="1"/>
  <c r="AO4312" i="11"/>
  <c r="AP4312" i="11" s="1"/>
  <c r="AQ4312" i="11" s="1"/>
  <c r="AN4311" i="11"/>
  <c r="N4311" i="11"/>
  <c r="P4311" i="11" s="1"/>
  <c r="AS4310" i="11"/>
  <c r="AU4310" i="11" s="1"/>
  <c r="AX4310" i="11" s="1"/>
  <c r="AY4310" i="11" s="1"/>
  <c r="AO4310" i="11"/>
  <c r="AP4310" i="11" s="1"/>
  <c r="N4310" i="11"/>
  <c r="P4310" i="11" s="1"/>
  <c r="K4310" i="11"/>
  <c r="AS4309" i="11"/>
  <c r="AU4309" i="11" s="1"/>
  <c r="AX4309" i="11" s="1"/>
  <c r="AY4309" i="11" s="1"/>
  <c r="AO4309" i="11"/>
  <c r="AP4309" i="11" s="1"/>
  <c r="N4309" i="11"/>
  <c r="P4309" i="11" s="1"/>
  <c r="K4309" i="11"/>
  <c r="AH4308" i="11"/>
  <c r="AD4308" i="11"/>
  <c r="N4308" i="11"/>
  <c r="P4308" i="11" s="1"/>
  <c r="AN4307" i="11"/>
  <c r="AN4308" i="11" s="1"/>
  <c r="AH4307" i="11"/>
  <c r="AD4307" i="11"/>
  <c r="N4307" i="11"/>
  <c r="P4307" i="11" s="1"/>
  <c r="K4307" i="11"/>
  <c r="AS4306" i="11"/>
  <c r="AU4306" i="11" s="1"/>
  <c r="AX4306" i="11" s="1"/>
  <c r="AY4306" i="11" s="1"/>
  <c r="AO4306" i="11"/>
  <c r="AP4306" i="11" s="1"/>
  <c r="N4306" i="11"/>
  <c r="P4306" i="11" s="1"/>
  <c r="K4306" i="11"/>
  <c r="AS4305" i="11"/>
  <c r="AU4305" i="11" s="1"/>
  <c r="AX4305" i="11" s="1"/>
  <c r="AY4305" i="11" s="1"/>
  <c r="AO4305" i="11"/>
  <c r="AP4305" i="11" s="1"/>
  <c r="N4305" i="11"/>
  <c r="P4305" i="11" s="1"/>
  <c r="K4305" i="11"/>
  <c r="AS4304" i="11"/>
  <c r="AU4304" i="11" s="1"/>
  <c r="AX4304" i="11" s="1"/>
  <c r="AY4304" i="11" s="1"/>
  <c r="AO4304" i="11"/>
  <c r="AP4304" i="11" s="1"/>
  <c r="N4304" i="11"/>
  <c r="P4304" i="11" s="1"/>
  <c r="K4304" i="11"/>
  <c r="AN4303" i="11"/>
  <c r="AH4303" i="11"/>
  <c r="AD4303" i="11"/>
  <c r="N4303" i="11"/>
  <c r="P4303" i="11" s="1"/>
  <c r="K4303" i="11"/>
  <c r="AS4302" i="11"/>
  <c r="AU4302" i="11" s="1"/>
  <c r="AX4302" i="11" s="1"/>
  <c r="AY4302" i="11" s="1"/>
  <c r="AO4302" i="11"/>
  <c r="AP4302" i="11" s="1"/>
  <c r="N4302" i="11"/>
  <c r="P4302" i="11" s="1"/>
  <c r="K4302" i="11"/>
  <c r="AS4301" i="11"/>
  <c r="AU4301" i="11" s="1"/>
  <c r="AX4301" i="11" s="1"/>
  <c r="AY4301" i="11" s="1"/>
  <c r="AO4301" i="11"/>
  <c r="AP4301" i="11" s="1"/>
  <c r="N4301" i="11"/>
  <c r="P4301" i="11" s="1"/>
  <c r="K4301" i="11"/>
  <c r="AN4300" i="11"/>
  <c r="AH4300" i="11"/>
  <c r="AD4300" i="11"/>
  <c r="N4300" i="11"/>
  <c r="P4300" i="11" s="1"/>
  <c r="K4300" i="11"/>
  <c r="AN4260" i="11"/>
  <c r="AH4260" i="11"/>
  <c r="AD4260" i="11"/>
  <c r="AS4223" i="11"/>
  <c r="AU4223" i="11" s="1"/>
  <c r="AX4223" i="11" s="1"/>
  <c r="AY4223" i="11" s="1"/>
  <c r="AO4223" i="11"/>
  <c r="AP4223" i="11" s="1"/>
  <c r="N4223" i="11"/>
  <c r="P4223" i="11" s="1"/>
  <c r="K4223" i="11"/>
  <c r="AN4200" i="11"/>
  <c r="AH4200" i="11"/>
  <c r="AD4200" i="11"/>
  <c r="N4200" i="11"/>
  <c r="P4200" i="11" s="1"/>
  <c r="AN4199" i="11"/>
  <c r="AH4199" i="11"/>
  <c r="AD4199" i="11"/>
  <c r="N4199" i="11"/>
  <c r="P4199" i="11" s="1"/>
  <c r="AN4198" i="11"/>
  <c r="AH4198" i="11"/>
  <c r="AD4198" i="11"/>
  <c r="N4198" i="11"/>
  <c r="P4198" i="11" s="1"/>
  <c r="K4198" i="11"/>
  <c r="AS4197" i="11"/>
  <c r="AU4197" i="11" s="1"/>
  <c r="AX4197" i="11" s="1"/>
  <c r="AY4197" i="11" s="1"/>
  <c r="AO4197" i="11"/>
  <c r="AP4197" i="11" s="1"/>
  <c r="N4197" i="11"/>
  <c r="P4197" i="11" s="1"/>
  <c r="K4197" i="11"/>
  <c r="AS4196" i="11"/>
  <c r="AU4196" i="11" s="1"/>
  <c r="AX4196" i="11" s="1"/>
  <c r="AY4196" i="11" s="1"/>
  <c r="AO4196" i="11"/>
  <c r="AP4196" i="11" s="1"/>
  <c r="N4196" i="11"/>
  <c r="P4196" i="11" s="1"/>
  <c r="K4196" i="11"/>
  <c r="AS4195" i="11"/>
  <c r="AU4195" i="11" s="1"/>
  <c r="AX4195" i="11" s="1"/>
  <c r="AY4195" i="11" s="1"/>
  <c r="AO4195" i="11"/>
  <c r="AP4195" i="11" s="1"/>
  <c r="N4195" i="11"/>
  <c r="P4195" i="11" s="1"/>
  <c r="K4195" i="11"/>
  <c r="AS4194" i="11"/>
  <c r="AU4194" i="11" s="1"/>
  <c r="AX4194" i="11" s="1"/>
  <c r="AY4194" i="11" s="1"/>
  <c r="AO4194" i="11"/>
  <c r="AP4194" i="11" s="1"/>
  <c r="N4194" i="11"/>
  <c r="P4194" i="11" s="1"/>
  <c r="K4194" i="11"/>
  <c r="AN4193" i="11"/>
  <c r="AH4193" i="11"/>
  <c r="AD4193" i="11"/>
  <c r="AH4192" i="11"/>
  <c r="AD4192" i="11"/>
  <c r="AH4191" i="11"/>
  <c r="AD4191" i="11"/>
  <c r="AN4190" i="11"/>
  <c r="N4190" i="11"/>
  <c r="P4190" i="11" s="1"/>
  <c r="K4190" i="11"/>
  <c r="AN4189" i="11"/>
  <c r="AH4189" i="11"/>
  <c r="AD4189" i="11"/>
  <c r="N4189" i="11"/>
  <c r="P4189" i="11" s="1"/>
  <c r="AN4188" i="11"/>
  <c r="AH4188" i="11"/>
  <c r="AD4188" i="11"/>
  <c r="N4188" i="11"/>
  <c r="P4188" i="11" s="1"/>
  <c r="AN4187" i="11"/>
  <c r="AH4187" i="11"/>
  <c r="AD4187" i="11"/>
  <c r="N4187" i="11"/>
  <c r="P4187" i="11" s="1"/>
  <c r="AN4186" i="11"/>
  <c r="AH4186" i="11"/>
  <c r="AD4186" i="11"/>
  <c r="N4186" i="11"/>
  <c r="P4186" i="11" s="1"/>
  <c r="K4186" i="11"/>
  <c r="AS4185" i="11"/>
  <c r="AU4185" i="11" s="1"/>
  <c r="AX4185" i="11" s="1"/>
  <c r="AY4185" i="11" s="1"/>
  <c r="AO4185" i="11"/>
  <c r="AP4185" i="11" s="1"/>
  <c r="N4185" i="11"/>
  <c r="P4185" i="11" s="1"/>
  <c r="K4185" i="11"/>
  <c r="AN4184" i="11"/>
  <c r="AH4184" i="11"/>
  <c r="AD4184" i="11"/>
  <c r="N4184" i="11"/>
  <c r="P4184" i="11" s="1"/>
  <c r="K4184" i="11"/>
  <c r="AN4183" i="11"/>
  <c r="AH4183" i="11"/>
  <c r="AD4183" i="11"/>
  <c r="AN4182" i="11"/>
  <c r="AH4182" i="11"/>
  <c r="AD4182" i="11"/>
  <c r="N4182" i="11"/>
  <c r="P4182" i="11" s="1"/>
  <c r="AS4181" i="11"/>
  <c r="AU4181" i="11" s="1"/>
  <c r="AX4181" i="11" s="1"/>
  <c r="AY4181" i="11" s="1"/>
  <c r="AO4181" i="11"/>
  <c r="AP4181" i="11" s="1"/>
  <c r="N4181" i="11"/>
  <c r="P4181" i="11" s="1"/>
  <c r="K4181" i="11"/>
  <c r="AS4180" i="11"/>
  <c r="AU4180" i="11" s="1"/>
  <c r="AX4180" i="11" s="1"/>
  <c r="AY4180" i="11" s="1"/>
  <c r="AO4180" i="11"/>
  <c r="AP4180" i="11" s="1"/>
  <c r="N4180" i="11"/>
  <c r="P4180" i="11" s="1"/>
  <c r="K4180" i="11"/>
  <c r="AN4179" i="11"/>
  <c r="AH4179" i="11"/>
  <c r="AD4179" i="11"/>
  <c r="N4179" i="11"/>
  <c r="P4179" i="11" s="1"/>
  <c r="AN4178" i="11"/>
  <c r="AH4178" i="11"/>
  <c r="AD4178" i="11"/>
  <c r="N4178" i="11"/>
  <c r="P4178" i="11" s="1"/>
  <c r="K4178" i="11"/>
  <c r="AN4177" i="11"/>
  <c r="AH4177" i="11"/>
  <c r="AF4177" i="11"/>
  <c r="AD4177" i="11"/>
  <c r="N4177" i="11"/>
  <c r="P4177" i="11" s="1"/>
  <c r="AH4176" i="11"/>
  <c r="AD4176" i="11"/>
  <c r="N4176" i="11"/>
  <c r="P4176" i="11" s="1"/>
  <c r="AH4175" i="11"/>
  <c r="AD4175" i="11"/>
  <c r="N4175" i="11"/>
  <c r="P4175" i="11" s="1"/>
  <c r="AN4174" i="11"/>
  <c r="AH4174" i="11"/>
  <c r="AD4174" i="11"/>
  <c r="N4174" i="11"/>
  <c r="P4174" i="11" s="1"/>
  <c r="K4174" i="11"/>
  <c r="AH4173" i="11"/>
  <c r="AD4173" i="11"/>
  <c r="N4173" i="11"/>
  <c r="P4173" i="11" s="1"/>
  <c r="AH4172" i="11"/>
  <c r="AD4172" i="11"/>
  <c r="N4172" i="11"/>
  <c r="P4172" i="11" s="1"/>
  <c r="AN4171" i="11"/>
  <c r="N4171" i="11"/>
  <c r="P4171" i="11" s="1"/>
  <c r="K4171" i="11"/>
  <c r="AS4170" i="11"/>
  <c r="AU4170" i="11" s="1"/>
  <c r="AX4170" i="11" s="1"/>
  <c r="AY4170" i="11" s="1"/>
  <c r="AO4170" i="11"/>
  <c r="AP4170" i="11" s="1"/>
  <c r="N4170" i="11"/>
  <c r="P4170" i="11" s="1"/>
  <c r="K4170" i="11"/>
  <c r="AN4169" i="11"/>
  <c r="AH4169" i="11"/>
  <c r="AD4169" i="11"/>
  <c r="N4169" i="11"/>
  <c r="P4169" i="11" s="1"/>
  <c r="K4169" i="11"/>
  <c r="AS4168" i="11"/>
  <c r="AU4168" i="11" s="1"/>
  <c r="AX4168" i="11" s="1"/>
  <c r="AY4168" i="11" s="1"/>
  <c r="AO4168" i="11"/>
  <c r="AP4168" i="11" s="1"/>
  <c r="N4168" i="11"/>
  <c r="P4168" i="11" s="1"/>
  <c r="K4168" i="11"/>
  <c r="AN4167" i="11"/>
  <c r="AH4167" i="11"/>
  <c r="AD4167" i="11"/>
  <c r="N4167" i="11"/>
  <c r="P4167" i="11" s="1"/>
  <c r="K4167" i="11"/>
  <c r="AN4166" i="11"/>
  <c r="AH4166" i="11"/>
  <c r="AD4166" i="11"/>
  <c r="N4166" i="11"/>
  <c r="P4166" i="11" s="1"/>
  <c r="K4166" i="11"/>
  <c r="AS4165" i="11"/>
  <c r="AU4165" i="11" s="1"/>
  <c r="AX4165" i="11" s="1"/>
  <c r="AY4165" i="11" s="1"/>
  <c r="AO4165" i="11"/>
  <c r="AP4165" i="11" s="1"/>
  <c r="N4165" i="11"/>
  <c r="P4165" i="11" s="1"/>
  <c r="K4165" i="11"/>
  <c r="AS4164" i="11"/>
  <c r="AU4164" i="11" s="1"/>
  <c r="AX4164" i="11" s="1"/>
  <c r="AY4164" i="11" s="1"/>
  <c r="AO4164" i="11"/>
  <c r="AP4164" i="11" s="1"/>
  <c r="N4164" i="11"/>
  <c r="P4164" i="11" s="1"/>
  <c r="K4164" i="11"/>
  <c r="AS4163" i="11"/>
  <c r="AU4163" i="11" s="1"/>
  <c r="AX4163" i="11" s="1"/>
  <c r="AY4163" i="11" s="1"/>
  <c r="AO4163" i="11"/>
  <c r="AP4163" i="11" s="1"/>
  <c r="N4163" i="11"/>
  <c r="P4163" i="11" s="1"/>
  <c r="K4163" i="11"/>
  <c r="AS4162" i="11"/>
  <c r="AU4162" i="11" s="1"/>
  <c r="AX4162" i="11" s="1"/>
  <c r="AY4162" i="11" s="1"/>
  <c r="AO4162" i="11"/>
  <c r="AP4162" i="11" s="1"/>
  <c r="N4162" i="11"/>
  <c r="P4162" i="11" s="1"/>
  <c r="K4162" i="11"/>
  <c r="AS4161" i="11"/>
  <c r="AU4161" i="11" s="1"/>
  <c r="AX4161" i="11" s="1"/>
  <c r="AY4161" i="11" s="1"/>
  <c r="AO4161" i="11"/>
  <c r="AP4161" i="11" s="1"/>
  <c r="N4161" i="11"/>
  <c r="P4161" i="11" s="1"/>
  <c r="K4161" i="11"/>
  <c r="AS4160" i="11"/>
  <c r="AU4160" i="11" s="1"/>
  <c r="AX4160" i="11" s="1"/>
  <c r="AY4160" i="11" s="1"/>
  <c r="AO4160" i="11"/>
  <c r="AP4160" i="11" s="1"/>
  <c r="N4160" i="11"/>
  <c r="P4160" i="11" s="1"/>
  <c r="K4160" i="11"/>
  <c r="AS4159" i="11"/>
  <c r="AU4159" i="11" s="1"/>
  <c r="AX4159" i="11" s="1"/>
  <c r="AY4159" i="11" s="1"/>
  <c r="AO4159" i="11"/>
  <c r="AP4159" i="11" s="1"/>
  <c r="N4159" i="11"/>
  <c r="P4159" i="11" s="1"/>
  <c r="K4159" i="11"/>
  <c r="AS4158" i="11"/>
  <c r="AU4158" i="11" s="1"/>
  <c r="AX4158" i="11" s="1"/>
  <c r="AY4158" i="11" s="1"/>
  <c r="AO4158" i="11"/>
  <c r="AP4158" i="11" s="1"/>
  <c r="N4158" i="11"/>
  <c r="P4158" i="11" s="1"/>
  <c r="K4158" i="11"/>
  <c r="AH4157" i="11"/>
  <c r="AD4157" i="11"/>
  <c r="N4157" i="11"/>
  <c r="P4157" i="11" s="1"/>
  <c r="AH4156" i="11"/>
  <c r="AF4156" i="11"/>
  <c r="AS4156" i="11" s="1"/>
  <c r="AU4156" i="11" s="1"/>
  <c r="AX4156" i="11" s="1"/>
  <c r="AY4156" i="11" s="1"/>
  <c r="AD4156" i="11"/>
  <c r="N4156" i="11"/>
  <c r="P4156" i="11" s="1"/>
  <c r="AN4155" i="11"/>
  <c r="AH4155" i="11"/>
  <c r="AD4155" i="11"/>
  <c r="N4155" i="11"/>
  <c r="P4155" i="11" s="1"/>
  <c r="AH4154" i="11"/>
  <c r="AD4154" i="11"/>
  <c r="N4154" i="11"/>
  <c r="P4154" i="11" s="1"/>
  <c r="AH4153" i="11"/>
  <c r="AD4153" i="11"/>
  <c r="N4153" i="11"/>
  <c r="P4153" i="11" s="1"/>
  <c r="AN4152" i="11"/>
  <c r="N4152" i="11"/>
  <c r="P4152" i="11" s="1"/>
  <c r="K4152" i="11"/>
  <c r="AS4151" i="11"/>
  <c r="AU4151" i="11" s="1"/>
  <c r="AX4151" i="11" s="1"/>
  <c r="AY4151" i="11" s="1"/>
  <c r="AO4151" i="11"/>
  <c r="AP4151" i="11" s="1"/>
  <c r="N4151" i="11"/>
  <c r="P4151" i="11" s="1"/>
  <c r="K4151" i="11"/>
  <c r="AS4150" i="11"/>
  <c r="AU4150" i="11" s="1"/>
  <c r="AX4150" i="11" s="1"/>
  <c r="AY4150" i="11" s="1"/>
  <c r="AO4150" i="11"/>
  <c r="AP4150" i="11" s="1"/>
  <c r="N4150" i="11"/>
  <c r="P4150" i="11" s="1"/>
  <c r="K4150" i="11"/>
  <c r="AN4149" i="11"/>
  <c r="AH4149" i="11"/>
  <c r="AD4149" i="11"/>
  <c r="N4149" i="11"/>
  <c r="P4149" i="11" s="1"/>
  <c r="AN4148" i="11"/>
  <c r="AH4148" i="11"/>
  <c r="AD4148" i="11"/>
  <c r="N4148" i="11"/>
  <c r="P4148" i="11" s="1"/>
  <c r="K4148" i="11"/>
  <c r="AS4147" i="11"/>
  <c r="AU4147" i="11" s="1"/>
  <c r="AX4147" i="11" s="1"/>
  <c r="AY4147" i="11" s="1"/>
  <c r="AO4147" i="11"/>
  <c r="AP4147" i="11" s="1"/>
  <c r="N4147" i="11"/>
  <c r="P4147" i="11" s="1"/>
  <c r="AS4146" i="11"/>
  <c r="AU4146" i="11" s="1"/>
  <c r="AX4146" i="11" s="1"/>
  <c r="AY4146" i="11" s="1"/>
  <c r="AO4146" i="11"/>
  <c r="AP4146" i="11" s="1"/>
  <c r="N4146" i="11"/>
  <c r="P4146" i="11" s="1"/>
  <c r="K4146" i="11"/>
  <c r="AS4145" i="11"/>
  <c r="AU4145" i="11" s="1"/>
  <c r="AX4145" i="11" s="1"/>
  <c r="AY4145" i="11" s="1"/>
  <c r="AO4145" i="11"/>
  <c r="AP4145" i="11" s="1"/>
  <c r="N4145" i="11"/>
  <c r="P4145" i="11" s="1"/>
  <c r="K4145" i="11"/>
  <c r="AN4144" i="11"/>
  <c r="AH4144" i="11"/>
  <c r="AD4144" i="11"/>
  <c r="N4144" i="11"/>
  <c r="P4144" i="11" s="1"/>
  <c r="K4144" i="11"/>
  <c r="AN4143" i="11"/>
  <c r="AH4143" i="11"/>
  <c r="AD4143" i="11"/>
  <c r="N4143" i="11"/>
  <c r="P4143" i="11" s="1"/>
  <c r="K4143" i="11"/>
  <c r="AN4142" i="11"/>
  <c r="AH4142" i="11"/>
  <c r="AD4142" i="11"/>
  <c r="N4142" i="11"/>
  <c r="P4142" i="11" s="1"/>
  <c r="AN4141" i="11"/>
  <c r="AH4141" i="11"/>
  <c r="AD4141" i="11"/>
  <c r="N4141" i="11"/>
  <c r="P4141" i="11" s="1"/>
  <c r="AH4140" i="11"/>
  <c r="AD4140" i="11"/>
  <c r="N4140" i="11"/>
  <c r="P4140" i="11" s="1"/>
  <c r="AN4139" i="11"/>
  <c r="AH4139" i="11"/>
  <c r="AD4139" i="11"/>
  <c r="N4139" i="11"/>
  <c r="P4139" i="11" s="1"/>
  <c r="AN4138" i="11"/>
  <c r="AH4138" i="11"/>
  <c r="AD4138" i="11"/>
  <c r="N4138" i="11"/>
  <c r="P4138" i="11" s="1"/>
  <c r="K4138" i="11"/>
  <c r="AN4137" i="11"/>
  <c r="AH4137" i="11"/>
  <c r="AD4137" i="11"/>
  <c r="N4137" i="11"/>
  <c r="P4137" i="11" s="1"/>
  <c r="AN4136" i="11"/>
  <c r="AH4136" i="11"/>
  <c r="AD4136" i="11"/>
  <c r="N4136" i="11"/>
  <c r="P4136" i="11" s="1"/>
  <c r="AH4135" i="11"/>
  <c r="AD4135" i="11"/>
  <c r="N4135" i="11"/>
  <c r="P4135" i="11" s="1"/>
  <c r="K4135" i="11"/>
  <c r="AH4134" i="11"/>
  <c r="AD4134" i="11"/>
  <c r="N4134" i="11"/>
  <c r="P4134" i="11" s="1"/>
  <c r="AN4133" i="11"/>
  <c r="AH4133" i="11"/>
  <c r="AD4133" i="11"/>
  <c r="N4133" i="11"/>
  <c r="P4133" i="11" s="1"/>
  <c r="K4133" i="11"/>
  <c r="AS4132" i="11"/>
  <c r="AU4132" i="11" s="1"/>
  <c r="AX4132" i="11" s="1"/>
  <c r="AY4132" i="11" s="1"/>
  <c r="AG4132" i="11"/>
  <c r="AO4132" i="11" s="1"/>
  <c r="N4132" i="11"/>
  <c r="P4132" i="11" s="1"/>
  <c r="K4132" i="11"/>
  <c r="AN4131" i="11"/>
  <c r="AH4131" i="11"/>
  <c r="AD4131" i="11"/>
  <c r="N4131" i="11"/>
  <c r="P4131" i="11" s="1"/>
  <c r="K4131" i="11"/>
  <c r="AS4130" i="11"/>
  <c r="AU4130" i="11" s="1"/>
  <c r="AX4130" i="11" s="1"/>
  <c r="AY4130" i="11" s="1"/>
  <c r="AO4130" i="11"/>
  <c r="AP4130" i="11" s="1"/>
  <c r="N4130" i="11"/>
  <c r="P4130" i="11" s="1"/>
  <c r="K4130" i="11"/>
  <c r="AH4129" i="11"/>
  <c r="AD4129" i="11"/>
  <c r="N4129" i="11"/>
  <c r="P4129" i="11" s="1"/>
  <c r="AN4128" i="11"/>
  <c r="AH4128" i="11"/>
  <c r="AD4128" i="11"/>
  <c r="N4128" i="11"/>
  <c r="P4128" i="11" s="1"/>
  <c r="K4128" i="11"/>
  <c r="AS4127" i="11"/>
  <c r="AU4127" i="11" s="1"/>
  <c r="AX4127" i="11" s="1"/>
  <c r="AY4127" i="11" s="1"/>
  <c r="AO4127" i="11"/>
  <c r="AP4127" i="11" s="1"/>
  <c r="N4127" i="11"/>
  <c r="P4127" i="11" s="1"/>
  <c r="K4127" i="11"/>
  <c r="AS4126" i="11"/>
  <c r="AU4126" i="11" s="1"/>
  <c r="AX4126" i="11" s="1"/>
  <c r="AY4126" i="11" s="1"/>
  <c r="AO4126" i="11"/>
  <c r="AP4126" i="11" s="1"/>
  <c r="N4126" i="11"/>
  <c r="P4126" i="11" s="1"/>
  <c r="K4126" i="11"/>
  <c r="AS4125" i="11"/>
  <c r="AU4125" i="11" s="1"/>
  <c r="AX4125" i="11" s="1"/>
  <c r="AY4125" i="11" s="1"/>
  <c r="AO4125" i="11"/>
  <c r="AP4125" i="11" s="1"/>
  <c r="N4125" i="11"/>
  <c r="P4125" i="11" s="1"/>
  <c r="K4125" i="11"/>
  <c r="AD4124" i="11"/>
  <c r="N4124" i="11"/>
  <c r="P4124" i="11" s="1"/>
  <c r="AN4123" i="11"/>
  <c r="AD4123" i="11"/>
  <c r="N4123" i="11"/>
  <c r="P4123" i="11" s="1"/>
  <c r="AN4122" i="11"/>
  <c r="AH4122" i="11"/>
  <c r="AD4122" i="11"/>
  <c r="AS4121" i="11"/>
  <c r="AU4121" i="11" s="1"/>
  <c r="AX4121" i="11" s="1"/>
  <c r="AY4121" i="11" s="1"/>
  <c r="AO4121" i="11"/>
  <c r="AP4121" i="11" s="1"/>
  <c r="N4121" i="11"/>
  <c r="P4121" i="11" s="1"/>
  <c r="K4121" i="11"/>
  <c r="AH4120" i="11"/>
  <c r="AD4120" i="11"/>
  <c r="N4120" i="11"/>
  <c r="P4120" i="11" s="1"/>
  <c r="AH4119" i="11"/>
  <c r="AD4119" i="11"/>
  <c r="N4119" i="11"/>
  <c r="P4119" i="11" s="1"/>
  <c r="K4119" i="11"/>
  <c r="AH4118" i="11"/>
  <c r="AD4118" i="11"/>
  <c r="N4118" i="11"/>
  <c r="P4118" i="11" s="1"/>
  <c r="K4118" i="11"/>
  <c r="AN4117" i="11"/>
  <c r="AH4117" i="11"/>
  <c r="AD4117" i="11"/>
  <c r="N4117" i="11"/>
  <c r="P4117" i="11" s="1"/>
  <c r="K4117" i="11"/>
  <c r="AN4116" i="11"/>
  <c r="AH4116" i="11"/>
  <c r="AD4116" i="11"/>
  <c r="N4116" i="11"/>
  <c r="P4116" i="11" s="1"/>
  <c r="K4116" i="11"/>
  <c r="AS4115" i="11"/>
  <c r="AU4115" i="11" s="1"/>
  <c r="AX4115" i="11" s="1"/>
  <c r="AY4115" i="11" s="1"/>
  <c r="AO4115" i="11"/>
  <c r="AP4115" i="11" s="1"/>
  <c r="N4115" i="11"/>
  <c r="P4115" i="11" s="1"/>
  <c r="K4115" i="11"/>
  <c r="AN4114" i="11"/>
  <c r="AD4114" i="11"/>
  <c r="N4114" i="11"/>
  <c r="P4114" i="11" s="1"/>
  <c r="AD4113" i="11"/>
  <c r="N4113" i="11"/>
  <c r="P4113" i="11" s="1"/>
  <c r="AH4112" i="11"/>
  <c r="AD4112" i="11"/>
  <c r="N4112" i="11"/>
  <c r="P4112" i="11" s="1"/>
  <c r="AN4111" i="11"/>
  <c r="N4111" i="11"/>
  <c r="P4111" i="11" s="1"/>
  <c r="K4111" i="11"/>
  <c r="AS4110" i="11"/>
  <c r="AU4110" i="11" s="1"/>
  <c r="AX4110" i="11" s="1"/>
  <c r="AY4110" i="11" s="1"/>
  <c r="AO4110" i="11"/>
  <c r="AP4110" i="11" s="1"/>
  <c r="N4110" i="11"/>
  <c r="P4110" i="11" s="1"/>
  <c r="K4110" i="11"/>
  <c r="AD4109" i="11"/>
  <c r="N4109" i="11"/>
  <c r="P4109" i="11" s="1"/>
  <c r="AH4108" i="11"/>
  <c r="AD4108" i="11"/>
  <c r="N4108" i="11"/>
  <c r="P4108" i="11" s="1"/>
  <c r="AN4107" i="11"/>
  <c r="N4107" i="11"/>
  <c r="P4107" i="11" s="1"/>
  <c r="K4107" i="11"/>
  <c r="AD4106" i="11"/>
  <c r="N4106" i="11"/>
  <c r="P4106" i="11" s="1"/>
  <c r="AH4105" i="11"/>
  <c r="AD4105" i="11"/>
  <c r="N4105" i="11"/>
  <c r="P4105" i="11" s="1"/>
  <c r="AN4104" i="11"/>
  <c r="N4104" i="11"/>
  <c r="P4104" i="11" s="1"/>
  <c r="K4104" i="11"/>
  <c r="AS4103" i="11"/>
  <c r="AU4103" i="11" s="1"/>
  <c r="AX4103" i="11" s="1"/>
  <c r="AY4103" i="11" s="1"/>
  <c r="AO4103" i="11"/>
  <c r="AP4103" i="11" s="1"/>
  <c r="N4103" i="11"/>
  <c r="P4103" i="11" s="1"/>
  <c r="K4103" i="11"/>
  <c r="AN4102" i="11"/>
  <c r="N4102" i="11"/>
  <c r="P4102" i="11" s="1"/>
  <c r="N4101" i="11"/>
  <c r="P4101" i="11" s="1"/>
  <c r="AH4100" i="11"/>
  <c r="AD4100" i="11"/>
  <c r="N4100" i="11"/>
  <c r="P4100" i="11" s="1"/>
  <c r="AN4099" i="11"/>
  <c r="AH4099" i="11"/>
  <c r="N4099" i="11"/>
  <c r="P4099" i="11" s="1"/>
  <c r="AH4098" i="11"/>
  <c r="AD4098" i="11"/>
  <c r="N4098" i="11"/>
  <c r="P4098" i="11" s="1"/>
  <c r="K4098" i="11"/>
  <c r="AH4097" i="11"/>
  <c r="AD4097" i="11"/>
  <c r="AN4096" i="11"/>
  <c r="AH4096" i="11"/>
  <c r="AD4096" i="11"/>
  <c r="N4096" i="11"/>
  <c r="P4096" i="11" s="1"/>
  <c r="AS4095" i="11"/>
  <c r="AU4095" i="11" s="1"/>
  <c r="AX4095" i="11" s="1"/>
  <c r="AY4095" i="11" s="1"/>
  <c r="AO4095" i="11"/>
  <c r="AP4095" i="11" s="1"/>
  <c r="N4095" i="11"/>
  <c r="P4095" i="11" s="1"/>
  <c r="K4095" i="11"/>
  <c r="AN4094" i="11"/>
  <c r="AH4094" i="11"/>
  <c r="AD4094" i="11"/>
  <c r="N4094" i="11"/>
  <c r="P4094" i="11" s="1"/>
  <c r="K4094" i="11"/>
  <c r="AN4093" i="11"/>
  <c r="AH4093" i="11"/>
  <c r="AD4093" i="11"/>
  <c r="N4093" i="11"/>
  <c r="P4093" i="11" s="1"/>
  <c r="AN4092" i="11"/>
  <c r="AH4092" i="11"/>
  <c r="AD4092" i="11"/>
  <c r="AS4091" i="11"/>
  <c r="AU4091" i="11" s="1"/>
  <c r="AX4091" i="11" s="1"/>
  <c r="AY4091" i="11" s="1"/>
  <c r="AO4091" i="11"/>
  <c r="AP4091" i="11" s="1"/>
  <c r="N4091" i="11"/>
  <c r="P4091" i="11" s="1"/>
  <c r="K4091" i="11"/>
  <c r="AS4090" i="11"/>
  <c r="AU4090" i="11" s="1"/>
  <c r="AX4090" i="11" s="1"/>
  <c r="AY4090" i="11" s="1"/>
  <c r="AO4090" i="11"/>
  <c r="AP4090" i="11" s="1"/>
  <c r="N4090" i="11"/>
  <c r="P4090" i="11" s="1"/>
  <c r="K4090" i="11"/>
  <c r="AS4089" i="11"/>
  <c r="AU4089" i="11" s="1"/>
  <c r="AX4089" i="11" s="1"/>
  <c r="AY4089" i="11" s="1"/>
  <c r="AO4089" i="11"/>
  <c r="AP4089" i="11" s="1"/>
  <c r="N4089" i="11"/>
  <c r="P4089" i="11" s="1"/>
  <c r="K4089" i="11"/>
  <c r="AS4088" i="11"/>
  <c r="AU4088" i="11" s="1"/>
  <c r="AX4088" i="11" s="1"/>
  <c r="AY4088" i="11" s="1"/>
  <c r="AO4088" i="11"/>
  <c r="AP4088" i="11" s="1"/>
  <c r="N4088" i="11"/>
  <c r="P4088" i="11" s="1"/>
  <c r="K4088" i="11"/>
  <c r="AS4087" i="11"/>
  <c r="AU4087" i="11" s="1"/>
  <c r="AX4087" i="11" s="1"/>
  <c r="AY4087" i="11" s="1"/>
  <c r="AO4087" i="11"/>
  <c r="AP4087" i="11" s="1"/>
  <c r="N4087" i="11"/>
  <c r="P4087" i="11" s="1"/>
  <c r="K4087" i="11"/>
  <c r="AS4086" i="11"/>
  <c r="AU4086" i="11" s="1"/>
  <c r="AX4086" i="11" s="1"/>
  <c r="AY4086" i="11" s="1"/>
  <c r="AO4086" i="11"/>
  <c r="AP4086" i="11" s="1"/>
  <c r="N4086" i="11"/>
  <c r="P4086" i="11" s="1"/>
  <c r="K4086" i="11"/>
  <c r="AN4085" i="11"/>
  <c r="AH4085" i="11"/>
  <c r="AD4085" i="11"/>
  <c r="N4085" i="11"/>
  <c r="P4085" i="11" s="1"/>
  <c r="AN4084" i="11"/>
  <c r="AH4084" i="11"/>
  <c r="AD4084" i="11"/>
  <c r="N4084" i="11"/>
  <c r="P4084" i="11" s="1"/>
  <c r="AN4083" i="11"/>
  <c r="AH4083" i="11"/>
  <c r="AD4083" i="11"/>
  <c r="AS4082" i="11"/>
  <c r="AU4082" i="11" s="1"/>
  <c r="AX4082" i="11" s="1"/>
  <c r="AY4082" i="11" s="1"/>
  <c r="AO4082" i="11"/>
  <c r="AP4082" i="11" s="1"/>
  <c r="N4082" i="11"/>
  <c r="P4082" i="11" s="1"/>
  <c r="K4082" i="11"/>
  <c r="AS4081" i="11"/>
  <c r="AU4081" i="11" s="1"/>
  <c r="AX4081" i="11" s="1"/>
  <c r="AY4081" i="11" s="1"/>
  <c r="AO4081" i="11"/>
  <c r="AP4081" i="11" s="1"/>
  <c r="N4081" i="11"/>
  <c r="P4081" i="11" s="1"/>
  <c r="K4081" i="11"/>
  <c r="AS4080" i="11"/>
  <c r="AU4080" i="11" s="1"/>
  <c r="AX4080" i="11" s="1"/>
  <c r="AY4080" i="11" s="1"/>
  <c r="AO4080" i="11"/>
  <c r="AP4080" i="11" s="1"/>
  <c r="N4080" i="11"/>
  <c r="P4080" i="11" s="1"/>
  <c r="K4080" i="11"/>
  <c r="AN4079" i="11"/>
  <c r="AH4079" i="11"/>
  <c r="AD4079" i="11"/>
  <c r="N4079" i="11"/>
  <c r="P4079" i="11" s="1"/>
  <c r="AN4078" i="11"/>
  <c r="AH4078" i="11"/>
  <c r="AD4078" i="11"/>
  <c r="N4078" i="11"/>
  <c r="P4078" i="11" s="1"/>
  <c r="K4078" i="11"/>
  <c r="AN4077" i="11"/>
  <c r="AH4077" i="11"/>
  <c r="AD4077" i="11"/>
  <c r="N4077" i="11"/>
  <c r="P4077" i="11" s="1"/>
  <c r="AN4076" i="11"/>
  <c r="AH4076" i="11"/>
  <c r="AD4076" i="11"/>
  <c r="N4076" i="11"/>
  <c r="P4076" i="11" s="1"/>
  <c r="AN4075" i="11"/>
  <c r="AH4075" i="11"/>
  <c r="AD4075" i="11"/>
  <c r="N4075" i="11"/>
  <c r="P4075" i="11" s="1"/>
  <c r="AN4074" i="11"/>
  <c r="AH4074" i="11"/>
  <c r="AD4074" i="11"/>
  <c r="N4074" i="11"/>
  <c r="P4074" i="11" s="1"/>
  <c r="K4074" i="11"/>
  <c r="AS4073" i="11"/>
  <c r="AU4073" i="11" s="1"/>
  <c r="AX4073" i="11" s="1"/>
  <c r="AY4073" i="11" s="1"/>
  <c r="AO4073" i="11"/>
  <c r="AP4073" i="11" s="1"/>
  <c r="N4073" i="11"/>
  <c r="P4073" i="11" s="1"/>
  <c r="K4073" i="11"/>
  <c r="AH4072" i="11"/>
  <c r="AD4072" i="11"/>
  <c r="N4072" i="11"/>
  <c r="P4072" i="11" s="1"/>
  <c r="AH4071" i="11"/>
  <c r="AD4071" i="11"/>
  <c r="N4071" i="11"/>
  <c r="P4071" i="11" s="1"/>
  <c r="AN4070" i="11"/>
  <c r="AN4071" i="11" s="1"/>
  <c r="AN4072" i="11" s="1"/>
  <c r="N4070" i="11"/>
  <c r="P4070" i="11" s="1"/>
  <c r="K4070" i="11"/>
  <c r="AN4069" i="11"/>
  <c r="AH4069" i="11"/>
  <c r="AD4069" i="11"/>
  <c r="N4069" i="11"/>
  <c r="P4069" i="11" s="1"/>
  <c r="K4069" i="11"/>
  <c r="AN4068" i="11"/>
  <c r="AH4068" i="11"/>
  <c r="AD4068" i="11"/>
  <c r="N4068" i="11"/>
  <c r="P4068" i="11" s="1"/>
  <c r="AN4067" i="11"/>
  <c r="AH4067" i="11"/>
  <c r="AD4067" i="11"/>
  <c r="N4067" i="11"/>
  <c r="P4067" i="11" s="1"/>
  <c r="K4067" i="11"/>
  <c r="AH4066" i="11"/>
  <c r="AD4066" i="11"/>
  <c r="N4066" i="11"/>
  <c r="P4066" i="11" s="1"/>
  <c r="AH4065" i="11"/>
  <c r="AD4065" i="11"/>
  <c r="N4065" i="11"/>
  <c r="P4065" i="11" s="1"/>
  <c r="AN4064" i="11"/>
  <c r="AN4065" i="11" s="1"/>
  <c r="AN4066" i="11" s="1"/>
  <c r="N4064" i="11"/>
  <c r="P4064" i="11" s="1"/>
  <c r="AS4063" i="11"/>
  <c r="AU4063" i="11" s="1"/>
  <c r="AX4063" i="11" s="1"/>
  <c r="AY4063" i="11" s="1"/>
  <c r="AO4063" i="11"/>
  <c r="AP4063" i="11" s="1"/>
  <c r="N4063" i="11"/>
  <c r="P4063" i="11" s="1"/>
  <c r="K4063" i="11"/>
  <c r="AS4062" i="11"/>
  <c r="AU4062" i="11" s="1"/>
  <c r="AX4062" i="11" s="1"/>
  <c r="AY4062" i="11" s="1"/>
  <c r="AO4062" i="11"/>
  <c r="AP4062" i="11" s="1"/>
  <c r="N4062" i="11"/>
  <c r="P4062" i="11" s="1"/>
  <c r="K4062" i="11"/>
  <c r="AH4061" i="11"/>
  <c r="AD4061" i="11"/>
  <c r="N4061" i="11"/>
  <c r="P4061" i="11" s="1"/>
  <c r="AH4060" i="11"/>
  <c r="AD4060" i="11"/>
  <c r="N4060" i="11"/>
  <c r="P4060" i="11" s="1"/>
  <c r="N4059" i="11"/>
  <c r="P4059" i="11" s="1"/>
  <c r="K4059" i="11"/>
  <c r="AH4058" i="11"/>
  <c r="AD4058" i="11"/>
  <c r="N4058" i="11"/>
  <c r="P4058" i="11" s="1"/>
  <c r="AH4057" i="11"/>
  <c r="AD4057" i="11"/>
  <c r="N4057" i="11"/>
  <c r="P4057" i="11" s="1"/>
  <c r="AN4056" i="11"/>
  <c r="AN4057" i="11" s="1"/>
  <c r="AN4058" i="11" s="1"/>
  <c r="AN4059" i="11" s="1"/>
  <c r="AN4060" i="11" s="1"/>
  <c r="AN4061" i="11" s="1"/>
  <c r="N4056" i="11"/>
  <c r="P4056" i="11" s="1"/>
  <c r="K4056" i="11"/>
  <c r="AS4055" i="11"/>
  <c r="AU4055" i="11" s="1"/>
  <c r="AX4055" i="11" s="1"/>
  <c r="AY4055" i="11" s="1"/>
  <c r="AO4055" i="11"/>
  <c r="AP4055" i="11" s="1"/>
  <c r="N4055" i="11"/>
  <c r="P4055" i="11" s="1"/>
  <c r="K4055" i="11"/>
  <c r="AS4054" i="11"/>
  <c r="AU4054" i="11" s="1"/>
  <c r="AX4054" i="11" s="1"/>
  <c r="AY4054" i="11" s="1"/>
  <c r="AO4054" i="11"/>
  <c r="AP4054" i="11" s="1"/>
  <c r="N4054" i="11"/>
  <c r="P4054" i="11" s="1"/>
  <c r="K4054" i="11"/>
  <c r="AS4053" i="11"/>
  <c r="AU4053" i="11" s="1"/>
  <c r="AX4053" i="11" s="1"/>
  <c r="AY4053" i="11" s="1"/>
  <c r="AO4053" i="11"/>
  <c r="AP4053" i="11" s="1"/>
  <c r="N4053" i="11"/>
  <c r="P4053" i="11" s="1"/>
  <c r="K4053" i="11"/>
  <c r="AN4052" i="11"/>
  <c r="AH4052" i="11"/>
  <c r="AD4052" i="11"/>
  <c r="N4052" i="11"/>
  <c r="P4052" i="11" s="1"/>
  <c r="AN4051" i="11"/>
  <c r="AH4051" i="11"/>
  <c r="AD4051" i="11"/>
  <c r="N4051" i="11"/>
  <c r="P4051" i="11" s="1"/>
  <c r="AN4050" i="11"/>
  <c r="AH4050" i="11"/>
  <c r="AD4050" i="11"/>
  <c r="N4050" i="11"/>
  <c r="P4050" i="11" s="1"/>
  <c r="K4050" i="11"/>
  <c r="AS4049" i="11"/>
  <c r="AU4049" i="11" s="1"/>
  <c r="AX4049" i="11" s="1"/>
  <c r="AY4049" i="11" s="1"/>
  <c r="AO4049" i="11"/>
  <c r="AP4049" i="11" s="1"/>
  <c r="N4049" i="11"/>
  <c r="P4049" i="11" s="1"/>
  <c r="K4049" i="11"/>
  <c r="AN4048" i="11"/>
  <c r="AH4048" i="11"/>
  <c r="AF4048" i="11"/>
  <c r="AD4048" i="11"/>
  <c r="N4048" i="11"/>
  <c r="P4048" i="11" s="1"/>
  <c r="K4048" i="11"/>
  <c r="AS4047" i="11"/>
  <c r="AU4047" i="11" s="1"/>
  <c r="AX4047" i="11" s="1"/>
  <c r="AY4047" i="11" s="1"/>
  <c r="AR4047" i="11"/>
  <c r="N4047" i="11"/>
  <c r="P4047" i="11" s="1"/>
  <c r="K4047" i="11"/>
  <c r="AS4046" i="11"/>
  <c r="AT4046" i="11" s="1"/>
  <c r="AR4046" i="11"/>
  <c r="N4046" i="11"/>
  <c r="P4046" i="11" s="1"/>
  <c r="K4046" i="11"/>
  <c r="AN4045" i="11"/>
  <c r="AH4045" i="11"/>
  <c r="AD4045" i="11"/>
  <c r="AH4044" i="11"/>
  <c r="AD4044" i="11"/>
  <c r="AH4043" i="11"/>
  <c r="AD4043" i="11"/>
  <c r="AN4042" i="11"/>
  <c r="N4042" i="11"/>
  <c r="P4042" i="11" s="1"/>
  <c r="K4042" i="11"/>
  <c r="AN4041" i="11"/>
  <c r="AH4041" i="11"/>
  <c r="AD4041" i="11"/>
  <c r="N4041" i="11"/>
  <c r="P4041" i="11" s="1"/>
  <c r="AN4040" i="11"/>
  <c r="AN4043" i="11" s="1"/>
  <c r="AN4044" i="11" s="1"/>
  <c r="AH4040" i="11"/>
  <c r="AD4040" i="11"/>
  <c r="AS4039" i="11"/>
  <c r="AU4039" i="11" s="1"/>
  <c r="AX4039" i="11" s="1"/>
  <c r="AY4039" i="11" s="1"/>
  <c r="AO4039" i="11"/>
  <c r="AP4039" i="11" s="1"/>
  <c r="N4039" i="11"/>
  <c r="P4039" i="11" s="1"/>
  <c r="K4039" i="11"/>
  <c r="AN4038" i="11"/>
  <c r="AH4038" i="11"/>
  <c r="AD4038" i="11"/>
  <c r="N4038" i="11"/>
  <c r="P4038" i="11" s="1"/>
  <c r="K4038" i="11"/>
  <c r="AN4037" i="11"/>
  <c r="AH4037" i="11"/>
  <c r="AD4037" i="11"/>
  <c r="N4037" i="11"/>
  <c r="P4037" i="11" s="1"/>
  <c r="K4037" i="11"/>
  <c r="AH4036" i="11"/>
  <c r="AD4036" i="11"/>
  <c r="N4036" i="11"/>
  <c r="P4036" i="11" s="1"/>
  <c r="AN4035" i="11"/>
  <c r="AN4036" i="11" s="1"/>
  <c r="AH4035" i="11"/>
  <c r="AD4035" i="11"/>
  <c r="N4035" i="11"/>
  <c r="P4035" i="11" s="1"/>
  <c r="AH4034" i="11"/>
  <c r="AD4034" i="11"/>
  <c r="N4034" i="11"/>
  <c r="P4034" i="11" s="1"/>
  <c r="AH4033" i="11"/>
  <c r="AD4033" i="11"/>
  <c r="N4033" i="11"/>
  <c r="P4033" i="11" s="1"/>
  <c r="AN4032" i="11"/>
  <c r="AN4033" i="11" s="1"/>
  <c r="AN4034" i="11" s="1"/>
  <c r="N4032" i="11"/>
  <c r="P4032" i="11" s="1"/>
  <c r="K4032" i="11"/>
  <c r="AS4031" i="11"/>
  <c r="AU4031" i="11" s="1"/>
  <c r="AX4031" i="11" s="1"/>
  <c r="AY4031" i="11" s="1"/>
  <c r="AO4031" i="11"/>
  <c r="AP4031" i="11" s="1"/>
  <c r="N4031" i="11"/>
  <c r="P4031" i="11" s="1"/>
  <c r="K4031" i="11"/>
  <c r="AN4030" i="11"/>
  <c r="AH4030" i="11"/>
  <c r="AD4030" i="11"/>
  <c r="N4030" i="11"/>
  <c r="P4030" i="11" s="1"/>
  <c r="K4030" i="11"/>
  <c r="AS4029" i="11"/>
  <c r="AU4029" i="11" s="1"/>
  <c r="AX4029" i="11" s="1"/>
  <c r="AY4029" i="11" s="1"/>
  <c r="AO4029" i="11"/>
  <c r="AP4029" i="11" s="1"/>
  <c r="N4029" i="11"/>
  <c r="P4029" i="11" s="1"/>
  <c r="K4029" i="11"/>
  <c r="AS4028" i="11"/>
  <c r="AU4028" i="11" s="1"/>
  <c r="AX4028" i="11" s="1"/>
  <c r="AY4028" i="11" s="1"/>
  <c r="AO4028" i="11"/>
  <c r="AP4028" i="11" s="1"/>
  <c r="N4028" i="11"/>
  <c r="P4028" i="11" s="1"/>
  <c r="K4028" i="11"/>
  <c r="AS4027" i="11"/>
  <c r="AU4027" i="11" s="1"/>
  <c r="AX4027" i="11" s="1"/>
  <c r="AY4027" i="11" s="1"/>
  <c r="AO4027" i="11"/>
  <c r="AP4027" i="11" s="1"/>
  <c r="N4027" i="11"/>
  <c r="P4027" i="11" s="1"/>
  <c r="K4027" i="11"/>
  <c r="AS4026" i="11"/>
  <c r="AU4026" i="11" s="1"/>
  <c r="AX4026" i="11" s="1"/>
  <c r="AY4026" i="11" s="1"/>
  <c r="AO4026" i="11"/>
  <c r="AP4026" i="11" s="1"/>
  <c r="N4026" i="11"/>
  <c r="P4026" i="11" s="1"/>
  <c r="K4026" i="11"/>
  <c r="AN4025" i="11"/>
  <c r="AH4025" i="11"/>
  <c r="AD4025" i="11"/>
  <c r="N4025" i="11"/>
  <c r="P4025" i="11" s="1"/>
  <c r="AN4024" i="11"/>
  <c r="AH4024" i="11"/>
  <c r="AD4024" i="11"/>
  <c r="N4024" i="11"/>
  <c r="P4024" i="11" s="1"/>
  <c r="AN4023" i="11"/>
  <c r="AH4023" i="11"/>
  <c r="AD4023" i="11"/>
  <c r="K4023" i="11"/>
  <c r="L4023" i="11" s="1"/>
  <c r="N4023" i="11" s="1"/>
  <c r="P4023" i="11" s="1"/>
  <c r="AN4022" i="11"/>
  <c r="AH4022" i="11"/>
  <c r="AD4022" i="11"/>
  <c r="N4022" i="11"/>
  <c r="P4022" i="11" s="1"/>
  <c r="K4022" i="11"/>
  <c r="AS4021" i="11"/>
  <c r="AU4021" i="11" s="1"/>
  <c r="AX4021" i="11" s="1"/>
  <c r="AY4021" i="11" s="1"/>
  <c r="AO4021" i="11"/>
  <c r="AP4021" i="11" s="1"/>
  <c r="N4021" i="11"/>
  <c r="P4021" i="11" s="1"/>
  <c r="K4021" i="11"/>
  <c r="AH4020" i="11"/>
  <c r="AD4020" i="11"/>
  <c r="N4020" i="11"/>
  <c r="P4020" i="11" s="1"/>
  <c r="AH4019" i="11"/>
  <c r="AD4019" i="11"/>
  <c r="N4019" i="11"/>
  <c r="P4019" i="11" s="1"/>
  <c r="AN4018" i="11"/>
  <c r="AN4019" i="11" s="1"/>
  <c r="AN4020" i="11" s="1"/>
  <c r="AJ4018" i="11"/>
  <c r="N4018" i="11"/>
  <c r="P4018" i="11" s="1"/>
  <c r="AS4017" i="11"/>
  <c r="AU4017" i="11" s="1"/>
  <c r="AX4017" i="11" s="1"/>
  <c r="AY4017" i="11" s="1"/>
  <c r="AO4017" i="11"/>
  <c r="AP4017" i="11" s="1"/>
  <c r="N4017" i="11"/>
  <c r="P4017" i="11" s="1"/>
  <c r="K4017" i="11"/>
  <c r="AS4016" i="11"/>
  <c r="AU4016" i="11" s="1"/>
  <c r="AX4016" i="11" s="1"/>
  <c r="AY4016" i="11" s="1"/>
  <c r="AO4016" i="11"/>
  <c r="AP4016" i="11" s="1"/>
  <c r="N4016" i="11"/>
  <c r="P4016" i="11" s="1"/>
  <c r="K4016" i="11"/>
  <c r="AN4015" i="11"/>
  <c r="AH4015" i="11"/>
  <c r="AD4015" i="11"/>
  <c r="N4015" i="11"/>
  <c r="P4015" i="11" s="1"/>
  <c r="K4015" i="11"/>
  <c r="AS4014" i="11"/>
  <c r="AU4014" i="11" s="1"/>
  <c r="AX4014" i="11" s="1"/>
  <c r="AY4014" i="11" s="1"/>
  <c r="AO4014" i="11"/>
  <c r="AP4014" i="11" s="1"/>
  <c r="N4014" i="11"/>
  <c r="P4014" i="11" s="1"/>
  <c r="K4014" i="11"/>
  <c r="AS4013" i="11"/>
  <c r="AU4013" i="11" s="1"/>
  <c r="AX4013" i="11" s="1"/>
  <c r="AY4013" i="11" s="1"/>
  <c r="AO4013" i="11"/>
  <c r="AP4013" i="11" s="1"/>
  <c r="N4013" i="11"/>
  <c r="P4013" i="11" s="1"/>
  <c r="K4013" i="11"/>
  <c r="AH4012" i="11"/>
  <c r="AD4012" i="11"/>
  <c r="N4012" i="11"/>
  <c r="P4012" i="11" s="1"/>
  <c r="AN4011" i="11"/>
  <c r="AN4012" i="11" s="1"/>
  <c r="AH4011" i="11"/>
  <c r="AD4011" i="11"/>
  <c r="N4011" i="11"/>
  <c r="P4011" i="11" s="1"/>
  <c r="K4011" i="11"/>
  <c r="AH4010" i="11"/>
  <c r="AD4010" i="11"/>
  <c r="N4010" i="11"/>
  <c r="P4010" i="11" s="1"/>
  <c r="AN4009" i="11"/>
  <c r="AN4010" i="11" s="1"/>
  <c r="AH4009" i="11"/>
  <c r="AD4009" i="11"/>
  <c r="N4009" i="11"/>
  <c r="P4009" i="11" s="1"/>
  <c r="K4009" i="11"/>
  <c r="AS4008" i="11"/>
  <c r="AU4008" i="11" s="1"/>
  <c r="AX4008" i="11" s="1"/>
  <c r="AY4008" i="11" s="1"/>
  <c r="AO4008" i="11"/>
  <c r="AP4008" i="11" s="1"/>
  <c r="N4008" i="11"/>
  <c r="P4008" i="11" s="1"/>
  <c r="AS4007" i="11"/>
  <c r="AU4007" i="11" s="1"/>
  <c r="AX4007" i="11" s="1"/>
  <c r="AY4007" i="11" s="1"/>
  <c r="AO4007" i="11"/>
  <c r="AP4007" i="11" s="1"/>
  <c r="N4007" i="11"/>
  <c r="P4007" i="11" s="1"/>
  <c r="K4007" i="11"/>
  <c r="AS4006" i="11"/>
  <c r="AU4006" i="11" s="1"/>
  <c r="AX4006" i="11" s="1"/>
  <c r="AY4006" i="11" s="1"/>
  <c r="AO4006" i="11"/>
  <c r="AP4006" i="11" s="1"/>
  <c r="N4006" i="11"/>
  <c r="P4006" i="11" s="1"/>
  <c r="K4006" i="11"/>
  <c r="AN4005" i="11"/>
  <c r="AH4005" i="11"/>
  <c r="AD4005" i="11"/>
  <c r="N4005" i="11"/>
  <c r="P4005" i="11" s="1"/>
  <c r="AN4004" i="11"/>
  <c r="AH4004" i="11"/>
  <c r="AD4004" i="11"/>
  <c r="AS4003" i="11"/>
  <c r="AU4003" i="11" s="1"/>
  <c r="AX4003" i="11" s="1"/>
  <c r="AY4003" i="11" s="1"/>
  <c r="AO4003" i="11"/>
  <c r="AP4003" i="11" s="1"/>
  <c r="N4003" i="11"/>
  <c r="P4003" i="11" s="1"/>
  <c r="AS4002" i="11"/>
  <c r="AU4002" i="11" s="1"/>
  <c r="AX4002" i="11" s="1"/>
  <c r="AY4002" i="11" s="1"/>
  <c r="AO4002" i="11"/>
  <c r="AP4002" i="11" s="1"/>
  <c r="N4002" i="11"/>
  <c r="P4002" i="11" s="1"/>
  <c r="K4002" i="11"/>
  <c r="AS4001" i="11"/>
  <c r="AU4001" i="11" s="1"/>
  <c r="AX4001" i="11" s="1"/>
  <c r="AY4001" i="11" s="1"/>
  <c r="AO4001" i="11"/>
  <c r="AP4001" i="11" s="1"/>
  <c r="N4001" i="11"/>
  <c r="P4001" i="11" s="1"/>
  <c r="K4001" i="11"/>
  <c r="AH4000" i="11"/>
  <c r="AD4000" i="11"/>
  <c r="N4000" i="11"/>
  <c r="P4000" i="11" s="1"/>
  <c r="AN3999" i="11"/>
  <c r="AN4000" i="11" s="1"/>
  <c r="AH3999" i="11"/>
  <c r="AD3999" i="11"/>
  <c r="N3999" i="11"/>
  <c r="P3999" i="11" s="1"/>
  <c r="K3999" i="11"/>
  <c r="AN3998" i="11"/>
  <c r="AH3998" i="11"/>
  <c r="AD3998" i="11"/>
  <c r="N3998" i="11"/>
  <c r="P3998" i="11" s="1"/>
  <c r="AN3997" i="11"/>
  <c r="AH3997" i="11"/>
  <c r="AD3997" i="11"/>
  <c r="AS3996" i="11"/>
  <c r="AU3996" i="11" s="1"/>
  <c r="AX3996" i="11" s="1"/>
  <c r="AY3996" i="11" s="1"/>
  <c r="AO3996" i="11"/>
  <c r="AP3996" i="11" s="1"/>
  <c r="N3996" i="11"/>
  <c r="P3996" i="11" s="1"/>
  <c r="K3996" i="11"/>
  <c r="AN3995" i="11"/>
  <c r="AH3995" i="11"/>
  <c r="AD3995" i="11"/>
  <c r="N3995" i="11"/>
  <c r="P3995" i="11" s="1"/>
  <c r="AN3994" i="11"/>
  <c r="AH3994" i="11"/>
  <c r="AD3994" i="11"/>
  <c r="N3994" i="11"/>
  <c r="P3994" i="11" s="1"/>
  <c r="K3994" i="11"/>
  <c r="AN3993" i="11"/>
  <c r="AH3993" i="11"/>
  <c r="AD3993" i="11"/>
  <c r="N3993" i="11"/>
  <c r="P3993" i="11" s="1"/>
  <c r="AH3992" i="11"/>
  <c r="AD3992" i="11"/>
  <c r="N3992" i="11"/>
  <c r="P3992" i="11" s="1"/>
  <c r="AH3991" i="11"/>
  <c r="AD3991" i="11"/>
  <c r="N3991" i="11"/>
  <c r="P3991" i="11" s="1"/>
  <c r="AN3990" i="11"/>
  <c r="N3990" i="11"/>
  <c r="P3990" i="11" s="1"/>
  <c r="K3990" i="11"/>
  <c r="AS3989" i="11"/>
  <c r="AU3989" i="11" s="1"/>
  <c r="AX3989" i="11" s="1"/>
  <c r="AY3989" i="11" s="1"/>
  <c r="AO3989" i="11"/>
  <c r="AP3989" i="11" s="1"/>
  <c r="N3989" i="11"/>
  <c r="P3989" i="11" s="1"/>
  <c r="K3989" i="11"/>
  <c r="AS3988" i="11"/>
  <c r="AU3988" i="11" s="1"/>
  <c r="AX3988" i="11" s="1"/>
  <c r="AY3988" i="11" s="1"/>
  <c r="AO3988" i="11"/>
  <c r="AP3988" i="11" s="1"/>
  <c r="N3988" i="11"/>
  <c r="P3988" i="11" s="1"/>
  <c r="K3988" i="11"/>
  <c r="AN3987" i="11"/>
  <c r="AH3987" i="11"/>
  <c r="AD3987" i="11"/>
  <c r="N3987" i="11"/>
  <c r="P3987" i="11" s="1"/>
  <c r="AH3986" i="11"/>
  <c r="AD3986" i="11"/>
  <c r="N3986" i="11"/>
  <c r="P3986" i="11" s="1"/>
  <c r="AH3985" i="11"/>
  <c r="AD3985" i="11"/>
  <c r="N3985" i="11"/>
  <c r="P3985" i="11" s="1"/>
  <c r="AN3984" i="11"/>
  <c r="AN3985" i="11" s="1"/>
  <c r="AN3986" i="11" s="1"/>
  <c r="N3984" i="11"/>
  <c r="P3984" i="11" s="1"/>
  <c r="K3984" i="11"/>
  <c r="AS3983" i="11"/>
  <c r="AU3983" i="11" s="1"/>
  <c r="AX3983" i="11" s="1"/>
  <c r="AY3983" i="11" s="1"/>
  <c r="AO3983" i="11"/>
  <c r="AP3983" i="11" s="1"/>
  <c r="N3983" i="11"/>
  <c r="P3983" i="11" s="1"/>
  <c r="K3983" i="11"/>
  <c r="AS3982" i="11"/>
  <c r="AU3982" i="11" s="1"/>
  <c r="AX3982" i="11" s="1"/>
  <c r="AY3982" i="11" s="1"/>
  <c r="AO3982" i="11"/>
  <c r="AP3982" i="11" s="1"/>
  <c r="N3982" i="11"/>
  <c r="P3982" i="11" s="1"/>
  <c r="K3982" i="11"/>
  <c r="AS3981" i="11"/>
  <c r="AU3981" i="11" s="1"/>
  <c r="AX3981" i="11" s="1"/>
  <c r="AY3981" i="11" s="1"/>
  <c r="AO3981" i="11"/>
  <c r="AP3981" i="11" s="1"/>
  <c r="N3981" i="11"/>
  <c r="P3981" i="11" s="1"/>
  <c r="K3981" i="11"/>
  <c r="AS3980" i="11"/>
  <c r="AU3980" i="11" s="1"/>
  <c r="AX3980" i="11" s="1"/>
  <c r="AY3980" i="11" s="1"/>
  <c r="AO3980" i="11"/>
  <c r="AP3980" i="11" s="1"/>
  <c r="N3980" i="11"/>
  <c r="P3980" i="11" s="1"/>
  <c r="K3980" i="11"/>
  <c r="AS3979" i="11"/>
  <c r="AU3979" i="11" s="1"/>
  <c r="AX3979" i="11" s="1"/>
  <c r="AY3979" i="11" s="1"/>
  <c r="AO3979" i="11"/>
  <c r="AP3979" i="11" s="1"/>
  <c r="N3979" i="11"/>
  <c r="P3979" i="11" s="1"/>
  <c r="K3979" i="11"/>
  <c r="AS3978" i="11"/>
  <c r="AU3978" i="11" s="1"/>
  <c r="AX3978" i="11" s="1"/>
  <c r="AY3978" i="11" s="1"/>
  <c r="AO3978" i="11"/>
  <c r="AP3978" i="11" s="1"/>
  <c r="N3978" i="11"/>
  <c r="P3978" i="11" s="1"/>
  <c r="K3978" i="11"/>
  <c r="AN3977" i="11"/>
  <c r="AH3977" i="11"/>
  <c r="AD3977" i="11"/>
  <c r="N3977" i="11"/>
  <c r="P3977" i="11" s="1"/>
  <c r="K3977" i="11"/>
  <c r="AS3976" i="11"/>
  <c r="AU3976" i="11" s="1"/>
  <c r="AX3976" i="11" s="1"/>
  <c r="AY3976" i="11" s="1"/>
  <c r="AO3976" i="11"/>
  <c r="AP3976" i="11" s="1"/>
  <c r="N3976" i="11"/>
  <c r="P3976" i="11" s="1"/>
  <c r="K3976" i="11"/>
  <c r="AS3975" i="11"/>
  <c r="AU3975" i="11" s="1"/>
  <c r="AX3975" i="11" s="1"/>
  <c r="AY3975" i="11" s="1"/>
  <c r="AO3975" i="11"/>
  <c r="AP3975" i="11" s="1"/>
  <c r="N3975" i="11"/>
  <c r="P3975" i="11" s="1"/>
  <c r="K3975" i="11"/>
  <c r="AN3974" i="11"/>
  <c r="AH3974" i="11"/>
  <c r="AD3974" i="11"/>
  <c r="N3974" i="11"/>
  <c r="P3974" i="11" s="1"/>
  <c r="AN3973" i="11"/>
  <c r="AH3973" i="11"/>
  <c r="AD3973" i="11"/>
  <c r="N3973" i="11"/>
  <c r="P3973" i="11" s="1"/>
  <c r="K3973" i="11"/>
  <c r="AN3972" i="11"/>
  <c r="AH3972" i="11"/>
  <c r="AF3972" i="11"/>
  <c r="AD3972" i="11"/>
  <c r="N3972" i="11"/>
  <c r="P3972" i="11" s="1"/>
  <c r="AN3971" i="11"/>
  <c r="AH3971" i="11"/>
  <c r="AD3971" i="11"/>
  <c r="N3971" i="11"/>
  <c r="P3971" i="11" s="1"/>
  <c r="K3971" i="11"/>
  <c r="AS3970" i="11"/>
  <c r="AU3970" i="11" s="1"/>
  <c r="AX3970" i="11" s="1"/>
  <c r="AY3970" i="11" s="1"/>
  <c r="AO3970" i="11"/>
  <c r="AP3970" i="11" s="1"/>
  <c r="N3970" i="11"/>
  <c r="P3970" i="11" s="1"/>
  <c r="K3970" i="11"/>
  <c r="AN3969" i="11"/>
  <c r="AH3969" i="11"/>
  <c r="AF3969" i="11"/>
  <c r="AD3969" i="11"/>
  <c r="N3969" i="11"/>
  <c r="P3969" i="11" s="1"/>
  <c r="K3969" i="11"/>
  <c r="AS3968" i="11"/>
  <c r="AU3968" i="11" s="1"/>
  <c r="AX3968" i="11" s="1"/>
  <c r="AY3968" i="11" s="1"/>
  <c r="AO3968" i="11"/>
  <c r="AP3968" i="11" s="1"/>
  <c r="N3968" i="11"/>
  <c r="P3968" i="11" s="1"/>
  <c r="K3968" i="11"/>
  <c r="AS3967" i="11"/>
  <c r="AU3967" i="11" s="1"/>
  <c r="AX3967" i="11" s="1"/>
  <c r="AY3967" i="11" s="1"/>
  <c r="AO3967" i="11"/>
  <c r="AP3967" i="11" s="1"/>
  <c r="N3967" i="11"/>
  <c r="P3967" i="11" s="1"/>
  <c r="K3967" i="11"/>
  <c r="AS3966" i="11"/>
  <c r="AU3966" i="11" s="1"/>
  <c r="AX3966" i="11" s="1"/>
  <c r="AY3966" i="11" s="1"/>
  <c r="AO3966" i="11"/>
  <c r="AP3966" i="11" s="1"/>
  <c r="N3966" i="11"/>
  <c r="P3966" i="11" s="1"/>
  <c r="K3966" i="11"/>
  <c r="AS3965" i="11"/>
  <c r="AU3965" i="11" s="1"/>
  <c r="AX3965" i="11" s="1"/>
  <c r="AY3965" i="11" s="1"/>
  <c r="AO3965" i="11"/>
  <c r="AP3965" i="11" s="1"/>
  <c r="N3965" i="11"/>
  <c r="P3965" i="11" s="1"/>
  <c r="K3965" i="11"/>
  <c r="AS3964" i="11"/>
  <c r="AU3964" i="11" s="1"/>
  <c r="AX3964" i="11" s="1"/>
  <c r="AY3964" i="11" s="1"/>
  <c r="AO3964" i="11"/>
  <c r="AP3964" i="11" s="1"/>
  <c r="N3964" i="11"/>
  <c r="P3964" i="11" s="1"/>
  <c r="K3964" i="11"/>
  <c r="AS3963" i="11"/>
  <c r="AU3963" i="11" s="1"/>
  <c r="AX3963" i="11" s="1"/>
  <c r="AY3963" i="11" s="1"/>
  <c r="AO3963" i="11"/>
  <c r="AP3963" i="11" s="1"/>
  <c r="N3963" i="11"/>
  <c r="P3963" i="11" s="1"/>
  <c r="K3963" i="11"/>
  <c r="AS3962" i="11"/>
  <c r="AU3962" i="11" s="1"/>
  <c r="AX3962" i="11" s="1"/>
  <c r="AY3962" i="11" s="1"/>
  <c r="AO3962" i="11"/>
  <c r="AP3962" i="11" s="1"/>
  <c r="N3962" i="11"/>
  <c r="P3962" i="11" s="1"/>
  <c r="K3962" i="11"/>
  <c r="AS3961" i="11"/>
  <c r="AU3961" i="11" s="1"/>
  <c r="AX3961" i="11" s="1"/>
  <c r="AY3961" i="11" s="1"/>
  <c r="AO3961" i="11"/>
  <c r="AP3961" i="11" s="1"/>
  <c r="N3961" i="11"/>
  <c r="P3961" i="11" s="1"/>
  <c r="K3961" i="11"/>
  <c r="AN3960" i="11"/>
  <c r="AH3960" i="11"/>
  <c r="AD3960" i="11"/>
  <c r="AS3959" i="11"/>
  <c r="AU3959" i="11" s="1"/>
  <c r="AX3959" i="11" s="1"/>
  <c r="AY3959" i="11" s="1"/>
  <c r="AO3959" i="11"/>
  <c r="AP3959" i="11" s="1"/>
  <c r="N3959" i="11"/>
  <c r="P3959" i="11" s="1"/>
  <c r="K3959" i="11"/>
  <c r="AN3958" i="11"/>
  <c r="AH3958" i="11"/>
  <c r="AD3958" i="11"/>
  <c r="N3958" i="11"/>
  <c r="P3958" i="11" s="1"/>
  <c r="K3958" i="11"/>
  <c r="AS3957" i="11"/>
  <c r="AU3957" i="11" s="1"/>
  <c r="AX3957" i="11" s="1"/>
  <c r="AY3957" i="11" s="1"/>
  <c r="AO3957" i="11"/>
  <c r="AP3957" i="11" s="1"/>
  <c r="N3957" i="11"/>
  <c r="P3957" i="11" s="1"/>
  <c r="K3957" i="11"/>
  <c r="AN3956" i="11"/>
  <c r="AD3956" i="11"/>
  <c r="AS3955" i="11"/>
  <c r="AU3955" i="11" s="1"/>
  <c r="AX3955" i="11" s="1"/>
  <c r="AY3955" i="11" s="1"/>
  <c r="AO3955" i="11"/>
  <c r="AP3955" i="11" s="1"/>
  <c r="N3955" i="11"/>
  <c r="P3955" i="11" s="1"/>
  <c r="K3955" i="11"/>
  <c r="AS3954" i="11"/>
  <c r="AU3954" i="11" s="1"/>
  <c r="AX3954" i="11" s="1"/>
  <c r="AY3954" i="11" s="1"/>
  <c r="AO3954" i="11"/>
  <c r="AP3954" i="11" s="1"/>
  <c r="N3954" i="11"/>
  <c r="P3954" i="11" s="1"/>
  <c r="K3954" i="11"/>
  <c r="AN3953" i="11"/>
  <c r="AH3953" i="11"/>
  <c r="AD3953" i="11"/>
  <c r="N3953" i="11"/>
  <c r="P3953" i="11" s="1"/>
  <c r="AN3952" i="11"/>
  <c r="AH3952" i="11"/>
  <c r="AD3952" i="11"/>
  <c r="N3952" i="11"/>
  <c r="P3952" i="11" s="1"/>
  <c r="AH3951" i="11"/>
  <c r="AD3951" i="11"/>
  <c r="N3951" i="11"/>
  <c r="P3951" i="11" s="1"/>
  <c r="AN3950" i="11"/>
  <c r="AN3951" i="11" s="1"/>
  <c r="AH3950" i="11"/>
  <c r="AD3950" i="11"/>
  <c r="N3950" i="11"/>
  <c r="P3950" i="11" s="1"/>
  <c r="AN3949" i="11"/>
  <c r="AH3949" i="11"/>
  <c r="AF3949" i="11"/>
  <c r="AF3952" i="11" s="1"/>
  <c r="AD3949" i="11"/>
  <c r="N3949" i="11"/>
  <c r="P3949" i="11" s="1"/>
  <c r="AH3948" i="11"/>
  <c r="AD3948" i="11"/>
  <c r="N3948" i="11"/>
  <c r="P3948" i="11" s="1"/>
  <c r="AH3947" i="11"/>
  <c r="AD3947" i="11"/>
  <c r="N3947" i="11"/>
  <c r="P3947" i="11" s="1"/>
  <c r="AN3946" i="11"/>
  <c r="AN3947" i="11" s="1"/>
  <c r="AN3948" i="11" s="1"/>
  <c r="AS3945" i="11"/>
  <c r="AU3945" i="11" s="1"/>
  <c r="AX3945" i="11" s="1"/>
  <c r="AY3945" i="11" s="1"/>
  <c r="AO3945" i="11"/>
  <c r="AP3945" i="11" s="1"/>
  <c r="N3945" i="11"/>
  <c r="P3945" i="11" s="1"/>
  <c r="K3945" i="11"/>
  <c r="AS3944" i="11"/>
  <c r="AU3944" i="11" s="1"/>
  <c r="AX3944" i="11" s="1"/>
  <c r="AY3944" i="11" s="1"/>
  <c r="AO3944" i="11"/>
  <c r="AP3944" i="11" s="1"/>
  <c r="N3944" i="11"/>
  <c r="P3944" i="11" s="1"/>
  <c r="K3944" i="11"/>
  <c r="AS3943" i="11"/>
  <c r="AU3943" i="11" s="1"/>
  <c r="AX3943" i="11" s="1"/>
  <c r="AY3943" i="11" s="1"/>
  <c r="AO3943" i="11"/>
  <c r="AP3943" i="11" s="1"/>
  <c r="N3943" i="11"/>
  <c r="P3943" i="11" s="1"/>
  <c r="K3943" i="11"/>
  <c r="AN3942" i="11"/>
  <c r="AH3942" i="11"/>
  <c r="AF3942" i="11"/>
  <c r="AF3946" i="11" s="1"/>
  <c r="AD3942" i="11"/>
  <c r="N3942" i="11"/>
  <c r="P3942" i="11" s="1"/>
  <c r="K3942" i="11"/>
  <c r="AS3941" i="11"/>
  <c r="AU3941" i="11" s="1"/>
  <c r="AX3941" i="11" s="1"/>
  <c r="AY3941" i="11" s="1"/>
  <c r="AO3941" i="11"/>
  <c r="AP3941" i="11" s="1"/>
  <c r="N3941" i="11"/>
  <c r="P3941" i="11" s="1"/>
  <c r="K3941" i="11"/>
  <c r="AS3940" i="11"/>
  <c r="AU3940" i="11" s="1"/>
  <c r="AX3940" i="11" s="1"/>
  <c r="AY3940" i="11" s="1"/>
  <c r="AO3940" i="11"/>
  <c r="AP3940" i="11" s="1"/>
  <c r="N3940" i="11"/>
  <c r="P3940" i="11" s="1"/>
  <c r="K3940" i="11"/>
  <c r="AS3939" i="11"/>
  <c r="AU3939" i="11" s="1"/>
  <c r="AX3939" i="11" s="1"/>
  <c r="AY3939" i="11" s="1"/>
  <c r="AO3939" i="11"/>
  <c r="AP3939" i="11" s="1"/>
  <c r="N3939" i="11"/>
  <c r="P3939" i="11" s="1"/>
  <c r="K3939" i="11"/>
  <c r="AS3938" i="11"/>
  <c r="AU3938" i="11" s="1"/>
  <c r="AX3938" i="11" s="1"/>
  <c r="AY3938" i="11" s="1"/>
  <c r="AO3938" i="11"/>
  <c r="AP3938" i="11" s="1"/>
  <c r="N3938" i="11"/>
  <c r="P3938" i="11" s="1"/>
  <c r="K3938" i="11"/>
  <c r="AN3937" i="11"/>
  <c r="AH3937" i="11"/>
  <c r="AD3937" i="11"/>
  <c r="P3937" i="11"/>
  <c r="AN3936" i="11"/>
  <c r="AH3936" i="11"/>
  <c r="AF3936" i="11"/>
  <c r="AF3937" i="11" s="1"/>
  <c r="AD3936" i="11"/>
  <c r="P3936" i="11"/>
  <c r="AN3935" i="11"/>
  <c r="AH3935" i="11"/>
  <c r="AF3935" i="11"/>
  <c r="AD3935" i="11"/>
  <c r="N3935" i="11"/>
  <c r="P3935" i="11" s="1"/>
  <c r="K3935" i="11"/>
  <c r="AS3934" i="11"/>
  <c r="AU3934" i="11" s="1"/>
  <c r="AX3934" i="11" s="1"/>
  <c r="AY3934" i="11" s="1"/>
  <c r="AP3934" i="11"/>
  <c r="N3934" i="11"/>
  <c r="P3934" i="11" s="1"/>
  <c r="K3934" i="11"/>
  <c r="AS3933" i="11"/>
  <c r="AU3933" i="11" s="1"/>
  <c r="AX3933" i="11" s="1"/>
  <c r="AY3933" i="11" s="1"/>
  <c r="AP3933" i="11"/>
  <c r="N3933" i="11"/>
  <c r="P3933" i="11" s="1"/>
  <c r="K3933" i="11"/>
  <c r="AS3932" i="11"/>
  <c r="AU3932" i="11" s="1"/>
  <c r="AX3932" i="11" s="1"/>
  <c r="AY3932" i="11" s="1"/>
  <c r="AP3932" i="11"/>
  <c r="N3932" i="11"/>
  <c r="P3932" i="11" s="1"/>
  <c r="K3932" i="11"/>
  <c r="AS3931" i="11"/>
  <c r="AU3931" i="11" s="1"/>
  <c r="AX3931" i="11" s="1"/>
  <c r="AY3931" i="11" s="1"/>
  <c r="AP3931" i="11"/>
  <c r="N3931" i="11"/>
  <c r="P3931" i="11" s="1"/>
  <c r="K3931" i="11"/>
  <c r="AP3930" i="11"/>
  <c r="O3930" i="11"/>
  <c r="AS3930" i="11" s="1"/>
  <c r="AU3930" i="11" s="1"/>
  <c r="AX3930" i="11" s="1"/>
  <c r="AY3930" i="11" s="1"/>
  <c r="N3930" i="11"/>
  <c r="K3930" i="11"/>
  <c r="AP3929" i="11"/>
  <c r="O3929" i="11"/>
  <c r="AS3929" i="11" s="1"/>
  <c r="AU3929" i="11" s="1"/>
  <c r="AX3929" i="11" s="1"/>
  <c r="AY3929" i="11" s="1"/>
  <c r="N3929" i="11"/>
  <c r="K3929" i="11"/>
  <c r="AS3928" i="11"/>
  <c r="AU3928" i="11" s="1"/>
  <c r="AX3928" i="11" s="1"/>
  <c r="AY3928" i="11" s="1"/>
  <c r="AP3928" i="11"/>
  <c r="N3928" i="11"/>
  <c r="P3928" i="11" s="1"/>
  <c r="K3928" i="11"/>
  <c r="AH3927" i="11"/>
  <c r="AD3927" i="11"/>
  <c r="N3927" i="11"/>
  <c r="P3927" i="11" s="1"/>
  <c r="K3927" i="11"/>
  <c r="AN3926" i="11"/>
  <c r="AH3926" i="11"/>
  <c r="AD3926" i="11"/>
  <c r="P3926" i="11"/>
  <c r="AN3925" i="11"/>
  <c r="AN3927" i="11" s="1"/>
  <c r="AH3925" i="11"/>
  <c r="AD3925" i="11"/>
  <c r="N3925" i="11"/>
  <c r="P3925" i="11" s="1"/>
  <c r="K3925" i="11"/>
  <c r="AN3890" i="11"/>
  <c r="AH3890" i="11"/>
  <c r="AD3890" i="11"/>
  <c r="P3890" i="11"/>
  <c r="AV3889" i="11"/>
  <c r="AN3889" i="11"/>
  <c r="AH3889" i="11"/>
  <c r="AD3889" i="11"/>
  <c r="P3889" i="11"/>
  <c r="L3889" i="11"/>
  <c r="K3889" i="11"/>
  <c r="AV3888" i="11"/>
  <c r="AN3888" i="11"/>
  <c r="AH3888" i="11"/>
  <c r="AD3888" i="11"/>
  <c r="V3888" i="11"/>
  <c r="L3888" i="11"/>
  <c r="N3888" i="11" s="1"/>
  <c r="P3888" i="11" s="1"/>
  <c r="K3888" i="11"/>
  <c r="AH3852" i="11"/>
  <c r="AD3852" i="11"/>
  <c r="AN3851" i="11"/>
  <c r="AN3852" i="11" s="1"/>
  <c r="AH3851" i="11"/>
  <c r="AD3851" i="11"/>
  <c r="AH3816" i="11"/>
  <c r="AD3816" i="11"/>
  <c r="AH3815" i="11"/>
  <c r="AD3815" i="11"/>
  <c r="AN3814" i="11"/>
  <c r="AN3815" i="11" s="1"/>
  <c r="AN3816" i="11" s="1"/>
  <c r="AH3814" i="11"/>
  <c r="AS3782" i="11"/>
  <c r="AU3782" i="11" s="1"/>
  <c r="AX3782" i="11" s="1"/>
  <c r="AY3782" i="11" s="1"/>
  <c r="L3782" i="11"/>
  <c r="N3782" i="11" s="1"/>
  <c r="P3782" i="11" s="1"/>
  <c r="AQ3782" i="11" s="1"/>
  <c r="K3782" i="11"/>
  <c r="AV3781" i="11"/>
  <c r="AN3781" i="11"/>
  <c r="AH3781" i="11"/>
  <c r="AF3781" i="11"/>
  <c r="AD3781" i="11"/>
  <c r="L3781" i="11"/>
  <c r="N3781" i="11" s="1"/>
  <c r="P3781" i="11" s="1"/>
  <c r="K3781" i="11"/>
  <c r="AN3780" i="11"/>
  <c r="AH3780" i="11"/>
  <c r="AF3780" i="11"/>
  <c r="AF3889" i="11" s="1"/>
  <c r="AD3780" i="11"/>
  <c r="L3780" i="11"/>
  <c r="N3780" i="11" s="1"/>
  <c r="P3780" i="11" s="1"/>
  <c r="K3780" i="11"/>
  <c r="AH3779" i="11"/>
  <c r="AF3779" i="11"/>
  <c r="AS3779" i="11" s="1"/>
  <c r="AU3779" i="11" s="1"/>
  <c r="AX3779" i="11" s="1"/>
  <c r="AY3779" i="11" s="1"/>
  <c r="AD3779" i="11"/>
  <c r="L3779" i="11"/>
  <c r="N3779" i="11" s="1"/>
  <c r="P3779" i="11" s="1"/>
  <c r="K3779" i="11"/>
  <c r="AV3777" i="11"/>
  <c r="AN3777" i="11"/>
  <c r="AH3777" i="11"/>
  <c r="AD3777" i="11"/>
  <c r="V3777" i="11"/>
  <c r="L3777" i="11"/>
  <c r="N3777" i="11" s="1"/>
  <c r="P3777" i="11" s="1"/>
  <c r="K3777" i="11"/>
  <c r="AN3740" i="11"/>
  <c r="AH3740" i="11"/>
  <c r="AN3703" i="11"/>
  <c r="AH3703" i="11"/>
  <c r="AD3703" i="11"/>
  <c r="AH3668" i="11"/>
  <c r="AD3668" i="11"/>
  <c r="AH3667" i="11"/>
  <c r="AD3667" i="11"/>
  <c r="AN3666" i="11"/>
  <c r="AN3667" i="11" s="1"/>
  <c r="AN3668" i="11" s="1"/>
  <c r="AN3629" i="11"/>
  <c r="AH3629" i="11"/>
  <c r="AF3629" i="11"/>
  <c r="AF3666" i="11" s="1"/>
  <c r="AD3629" i="11"/>
  <c r="AN3592" i="11"/>
  <c r="AH3592" i="11"/>
  <c r="AD3592" i="11"/>
  <c r="AV3555" i="11"/>
  <c r="AN3555" i="11"/>
  <c r="AH3555" i="11"/>
  <c r="AD3555" i="11"/>
  <c r="AV3518" i="11"/>
  <c r="AS3518" i="11"/>
  <c r="AU3518" i="11" s="1"/>
  <c r="L3518" i="11"/>
  <c r="N3518" i="11" s="1"/>
  <c r="P3518" i="11" s="1"/>
  <c r="AQ3518" i="11" s="1"/>
  <c r="AN3481" i="11"/>
  <c r="AH3481" i="11"/>
  <c r="AD3481" i="11"/>
  <c r="P3481" i="11"/>
  <c r="L3481" i="11"/>
  <c r="AH3446" i="11"/>
  <c r="AD3446" i="11"/>
  <c r="P3446" i="11"/>
  <c r="L3446" i="11"/>
  <c r="AH3445" i="11"/>
  <c r="AD3445" i="11"/>
  <c r="P3445" i="11"/>
  <c r="L3445" i="11"/>
  <c r="AN3444" i="11"/>
  <c r="AN3445" i="11" s="1"/>
  <c r="AN3446" i="11" s="1"/>
  <c r="P3444" i="11"/>
  <c r="L3444" i="11"/>
  <c r="AH3409" i="11"/>
  <c r="AD3409" i="11"/>
  <c r="AH3408" i="11"/>
  <c r="AD3408" i="11"/>
  <c r="AN3407" i="11"/>
  <c r="AN3408" i="11" s="1"/>
  <c r="AN3409" i="11" s="1"/>
  <c r="AV3370" i="11"/>
  <c r="AN3370" i="11"/>
  <c r="AH3370" i="11"/>
  <c r="AD3370" i="11"/>
  <c r="AH3335" i="11"/>
  <c r="AD3335" i="11"/>
  <c r="AH3334" i="11"/>
  <c r="AD3334" i="11"/>
  <c r="AN3333" i="11"/>
  <c r="AN3334" i="11" s="1"/>
  <c r="AN3335" i="11" s="1"/>
  <c r="AN3297" i="11"/>
  <c r="AH3297" i="11"/>
  <c r="AD3297" i="11"/>
  <c r="P3297" i="11"/>
  <c r="L3297" i="11"/>
  <c r="AN3296" i="11"/>
  <c r="AH3296" i="11"/>
  <c r="AD3296" i="11"/>
  <c r="P3296" i="11"/>
  <c r="L3296" i="11"/>
  <c r="AN3263" i="11"/>
  <c r="AH3263" i="11"/>
  <c r="AD3263" i="11"/>
  <c r="AH3262" i="11"/>
  <c r="AD3262" i="11"/>
  <c r="AH3260" i="11"/>
  <c r="AD3260" i="11"/>
  <c r="AV3259" i="11"/>
  <c r="AN3259" i="11"/>
  <c r="AN3260" i="11" s="1"/>
  <c r="AN3262" i="11" s="1"/>
  <c r="AV3226" i="11"/>
  <c r="AN3226" i="11"/>
  <c r="AH3226" i="11"/>
  <c r="AD3226" i="11"/>
  <c r="AN3225" i="11"/>
  <c r="AH3225" i="11"/>
  <c r="AD3225" i="11"/>
  <c r="AH3224" i="11"/>
  <c r="AD3224" i="11"/>
  <c r="AH3223" i="11"/>
  <c r="AD3223" i="11"/>
  <c r="AN3222" i="11"/>
  <c r="AN3223" i="11" s="1"/>
  <c r="AN3224" i="11" s="1"/>
  <c r="AJ3222" i="11"/>
  <c r="AH3222" i="11" s="1"/>
  <c r="AN3188" i="11"/>
  <c r="AH3188" i="11"/>
  <c r="AD3188" i="11"/>
  <c r="AH3187" i="11"/>
  <c r="AD3187" i="11"/>
  <c r="AH3186" i="11"/>
  <c r="AD3186" i="11"/>
  <c r="AN3185" i="11"/>
  <c r="AN3186" i="11" s="1"/>
  <c r="AN3187" i="11" s="1"/>
  <c r="AJ3185" i="11"/>
  <c r="AH3185" i="11" s="1"/>
  <c r="AV3148" i="11"/>
  <c r="AS3148" i="11"/>
  <c r="AU3148" i="11" s="1"/>
  <c r="L3148" i="11"/>
  <c r="N3148" i="11" s="1"/>
  <c r="P3148" i="11" s="1"/>
  <c r="AQ3148" i="11" s="1"/>
  <c r="K3148" i="11"/>
  <c r="AN3111" i="11"/>
  <c r="AH3111" i="11"/>
  <c r="AD3111" i="11"/>
  <c r="AN3074" i="11"/>
  <c r="AH3074" i="11"/>
  <c r="AD3074" i="11"/>
  <c r="AN3037" i="11"/>
  <c r="AH3037" i="11"/>
  <c r="AD3037" i="11"/>
  <c r="P3037" i="11"/>
  <c r="AH3002" i="11"/>
  <c r="AD3002" i="11"/>
  <c r="AV3000" i="11"/>
  <c r="AN3000" i="11"/>
  <c r="AN3002" i="11" s="1"/>
  <c r="AH3000" i="11"/>
  <c r="AD3000" i="11"/>
  <c r="V3000" i="11"/>
  <c r="L3000" i="11"/>
  <c r="N3000" i="11" s="1"/>
  <c r="P3000" i="11" s="1"/>
  <c r="K3000" i="11"/>
  <c r="AV2963" i="11"/>
  <c r="AN2963" i="11"/>
  <c r="AH2963" i="11"/>
  <c r="AD2963" i="11"/>
  <c r="AV2928" i="11"/>
  <c r="AS2928" i="11"/>
  <c r="AU2928" i="11" s="1"/>
  <c r="L2928" i="11"/>
  <c r="N2928" i="11" s="1"/>
  <c r="P2928" i="11" s="1"/>
  <c r="AQ2928" i="11" s="1"/>
  <c r="K2928" i="11"/>
  <c r="AN2893" i="11"/>
  <c r="AH2893" i="11"/>
  <c r="AD2893" i="11"/>
  <c r="AV2858" i="11"/>
  <c r="AN2858" i="11"/>
  <c r="AH2858" i="11"/>
  <c r="AF2858" i="11"/>
  <c r="AD2858" i="11"/>
  <c r="AN2824" i="11"/>
  <c r="AH2824" i="11"/>
  <c r="AD2824" i="11"/>
  <c r="AV2823" i="11"/>
  <c r="AN2823" i="11"/>
  <c r="AH2823" i="11"/>
  <c r="AD2823" i="11"/>
  <c r="V2823" i="11"/>
  <c r="L2823" i="11"/>
  <c r="N2823" i="11" s="1"/>
  <c r="P2823" i="11" s="1"/>
  <c r="K2823" i="11"/>
  <c r="AV2789" i="11"/>
  <c r="AH2789" i="11"/>
  <c r="AF2789" i="11"/>
  <c r="AD2789" i="11"/>
  <c r="AN2788" i="11"/>
  <c r="AH2788" i="11"/>
  <c r="AD2788" i="11"/>
  <c r="AV2786" i="11"/>
  <c r="AN2786" i="11"/>
  <c r="AN2789" i="11" s="1"/>
  <c r="AH2786" i="11"/>
  <c r="AD2786" i="11"/>
  <c r="AV2752" i="11"/>
  <c r="AS2752" i="11"/>
  <c r="AU2752" i="11" s="1"/>
  <c r="L2752" i="11"/>
  <c r="N2752" i="11" s="1"/>
  <c r="P2752" i="11" s="1"/>
  <c r="AQ2752" i="11" s="1"/>
  <c r="K2752" i="11"/>
  <c r="AH2751" i="11"/>
  <c r="AF2751" i="11"/>
  <c r="AF2788" i="11" s="1"/>
  <c r="AD2751" i="11"/>
  <c r="P2751" i="11"/>
  <c r="L2751" i="11"/>
  <c r="K2751" i="11"/>
  <c r="AV2749" i="11"/>
  <c r="AN2749" i="11"/>
  <c r="AN2751" i="11" s="1"/>
  <c r="AH2749" i="11"/>
  <c r="AF2749" i="11"/>
  <c r="AF2786" i="11" s="1"/>
  <c r="V2749" i="11"/>
  <c r="L2749" i="11"/>
  <c r="N2749" i="11" s="1"/>
  <c r="P2749" i="11" s="1"/>
  <c r="K2749" i="11"/>
  <c r="AS2719" i="11"/>
  <c r="AU2719" i="11" s="1"/>
  <c r="AX2719" i="11" s="1"/>
  <c r="AY2719" i="11" s="1"/>
  <c r="L2719" i="11"/>
  <c r="N2719" i="11" s="1"/>
  <c r="P2719" i="11" s="1"/>
  <c r="AQ2719" i="11" s="1"/>
  <c r="K2719" i="11"/>
  <c r="AS2718" i="11"/>
  <c r="AU2718" i="11" s="1"/>
  <c r="AX2718" i="11" s="1"/>
  <c r="AY2718" i="11" s="1"/>
  <c r="L2718" i="11"/>
  <c r="N2718" i="11" s="1"/>
  <c r="P2718" i="11" s="1"/>
  <c r="AQ2718" i="11" s="1"/>
  <c r="K2718" i="11"/>
  <c r="AS2717" i="11"/>
  <c r="AU2717" i="11" s="1"/>
  <c r="AX2717" i="11" s="1"/>
  <c r="AY2717" i="11" s="1"/>
  <c r="L2717" i="11"/>
  <c r="N2717" i="11" s="1"/>
  <c r="P2717" i="11" s="1"/>
  <c r="AQ2717" i="11" s="1"/>
  <c r="K2717" i="11"/>
  <c r="AS2716" i="11"/>
  <c r="AU2716" i="11" s="1"/>
  <c r="AX2716" i="11" s="1"/>
  <c r="AY2716" i="11" s="1"/>
  <c r="L2716" i="11"/>
  <c r="N2716" i="11" s="1"/>
  <c r="P2716" i="11" s="1"/>
  <c r="AQ2716" i="11" s="1"/>
  <c r="K2716" i="11"/>
  <c r="AN2715" i="11"/>
  <c r="AH2715" i="11"/>
  <c r="AF2715" i="11"/>
  <c r="AD2715" i="11"/>
  <c r="P2715" i="11"/>
  <c r="L2715" i="11"/>
  <c r="K2715" i="11"/>
  <c r="AN2714" i="11"/>
  <c r="AH2714" i="11"/>
  <c r="AF2714" i="11"/>
  <c r="AD2714" i="11"/>
  <c r="L2714" i="11"/>
  <c r="N2714" i="11" s="1"/>
  <c r="P2714" i="11" s="1"/>
  <c r="K2714" i="11"/>
  <c r="AV2712" i="11"/>
  <c r="AN2712" i="11"/>
  <c r="AH2712" i="11"/>
  <c r="AF2712" i="11"/>
  <c r="AD2712" i="11"/>
  <c r="V2712" i="11"/>
  <c r="L2712" i="11"/>
  <c r="N2712" i="11" s="1"/>
  <c r="P2712" i="11" s="1"/>
  <c r="K2712" i="11"/>
  <c r="AS2682" i="11"/>
  <c r="AU2682" i="11" s="1"/>
  <c r="AX2682" i="11" s="1"/>
  <c r="AY2682" i="11" s="1"/>
  <c r="AO2682" i="11"/>
  <c r="AP2682" i="11" s="1"/>
  <c r="L2682" i="11"/>
  <c r="N2682" i="11" s="1"/>
  <c r="P2682" i="11" s="1"/>
  <c r="K2682" i="11"/>
  <c r="AS2681" i="11"/>
  <c r="AU2681" i="11" s="1"/>
  <c r="AX2681" i="11" s="1"/>
  <c r="AY2681" i="11" s="1"/>
  <c r="AO2681" i="11"/>
  <c r="AP2681" i="11" s="1"/>
  <c r="L2681" i="11"/>
  <c r="N2681" i="11" s="1"/>
  <c r="P2681" i="11" s="1"/>
  <c r="K2681" i="11"/>
  <c r="AN2680" i="11"/>
  <c r="AH2680" i="11"/>
  <c r="AF2680" i="11"/>
  <c r="AD2680" i="11"/>
  <c r="N2680" i="11"/>
  <c r="P2680" i="11" s="1"/>
  <c r="AN2679" i="11"/>
  <c r="AH2679" i="11"/>
  <c r="AF2679" i="11"/>
  <c r="AD2679" i="11"/>
  <c r="N2679" i="11"/>
  <c r="P2679" i="11" s="1"/>
  <c r="AN2678" i="11"/>
  <c r="AF2678" i="11"/>
  <c r="L2678" i="11"/>
  <c r="N2678" i="11" s="1"/>
  <c r="P2678" i="11" s="1"/>
  <c r="K2678" i="11"/>
  <c r="AV2677" i="11"/>
  <c r="AN2677" i="11"/>
  <c r="AH2677" i="11"/>
  <c r="AF2677" i="11"/>
  <c r="AD2677" i="11"/>
  <c r="L2677" i="11"/>
  <c r="N2677" i="11" s="1"/>
  <c r="P2677" i="11" s="1"/>
  <c r="K2677" i="11"/>
  <c r="AN2676" i="11"/>
  <c r="AH2676" i="11"/>
  <c r="AF2676" i="11"/>
  <c r="AD2676" i="11"/>
  <c r="L2676" i="11"/>
  <c r="N2676" i="11" s="1"/>
  <c r="P2676" i="11" s="1"/>
  <c r="K2676" i="11"/>
  <c r="AV2675" i="11"/>
  <c r="AN2675" i="11"/>
  <c r="AH2675" i="11"/>
  <c r="AF2675" i="11"/>
  <c r="AD2675" i="11"/>
  <c r="V2675" i="11"/>
  <c r="L2675" i="11"/>
  <c r="N2675" i="11" s="1"/>
  <c r="P2675" i="11" s="1"/>
  <c r="K2675" i="11"/>
  <c r="AV2638" i="11"/>
  <c r="AN2638" i="11"/>
  <c r="AH2638" i="11"/>
  <c r="AD2638" i="11"/>
  <c r="AV2601" i="11"/>
  <c r="AN2601" i="11"/>
  <c r="AH2601" i="11"/>
  <c r="AF2601" i="11"/>
  <c r="L2601" i="11"/>
  <c r="N2601" i="11" s="1"/>
  <c r="P2601" i="11" s="1"/>
  <c r="K2601" i="11"/>
  <c r="AN2568" i="11"/>
  <c r="AH2568" i="11"/>
  <c r="AF2568" i="11"/>
  <c r="AN2567" i="11"/>
  <c r="AH2567" i="11"/>
  <c r="AF2567" i="11"/>
  <c r="AD2567" i="11"/>
  <c r="AU2566" i="11"/>
  <c r="AV2565" i="11"/>
  <c r="AN2565" i="11"/>
  <c r="AH2565" i="11"/>
  <c r="AD2565" i="11"/>
  <c r="AN2564" i="11"/>
  <c r="AH2564" i="11"/>
  <c r="AD2564" i="11"/>
  <c r="AN2530" i="11"/>
  <c r="AH2530" i="11"/>
  <c r="AD2530" i="11"/>
  <c r="P2530" i="11"/>
  <c r="L2530" i="11"/>
  <c r="K2530" i="11"/>
  <c r="AH2529" i="11"/>
  <c r="AD2529" i="11"/>
  <c r="P2529" i="11"/>
  <c r="L2529" i="11"/>
  <c r="K2529" i="11"/>
  <c r="AH2528" i="11"/>
  <c r="AD2528" i="11"/>
  <c r="P2528" i="11"/>
  <c r="AV2527" i="11"/>
  <c r="AN2527" i="11"/>
  <c r="AN2528" i="11" s="1"/>
  <c r="AN2529" i="11" s="1"/>
  <c r="AJ2527" i="11"/>
  <c r="AH2527" i="11" s="1"/>
  <c r="V2527" i="11"/>
  <c r="L2527" i="11"/>
  <c r="N2527" i="11" s="1"/>
  <c r="P2527" i="11" s="1"/>
  <c r="K2527" i="11"/>
  <c r="AN2494" i="11"/>
  <c r="AH2494" i="11"/>
  <c r="AF2494" i="11"/>
  <c r="AD2494" i="11"/>
  <c r="P2494" i="11"/>
  <c r="L2494" i="11"/>
  <c r="K2494" i="11"/>
  <c r="AN2493" i="11"/>
  <c r="AH2493" i="11"/>
  <c r="AF2493" i="11"/>
  <c r="AD2493" i="11"/>
  <c r="P2493" i="11"/>
  <c r="L2493" i="11"/>
  <c r="K2493" i="11"/>
  <c r="AN2491" i="11"/>
  <c r="AH2491" i="11"/>
  <c r="AF2491" i="11"/>
  <c r="AG2491" i="11" s="1"/>
  <c r="P2491" i="11"/>
  <c r="L2491" i="11"/>
  <c r="K2491" i="11"/>
  <c r="AV2490" i="11"/>
  <c r="AN2490" i="11"/>
  <c r="AK2490" i="11"/>
  <c r="AJ2490" i="11"/>
  <c r="AF2490" i="11"/>
  <c r="V2490" i="11"/>
  <c r="L2490" i="11"/>
  <c r="N2490" i="11" s="1"/>
  <c r="P2490" i="11" s="1"/>
  <c r="K2490" i="11"/>
  <c r="AN2454" i="11"/>
  <c r="AH2454" i="11"/>
  <c r="AF2454" i="11"/>
  <c r="AD2454" i="11"/>
  <c r="AN2453" i="11"/>
  <c r="AH2453" i="11"/>
  <c r="AF2453" i="11"/>
  <c r="AD2453" i="11"/>
  <c r="AN2420" i="11"/>
  <c r="AH2420" i="11"/>
  <c r="AF2420" i="11"/>
  <c r="AD2420" i="11"/>
  <c r="P2420" i="11"/>
  <c r="AN2419" i="11"/>
  <c r="AH2419" i="11"/>
  <c r="AF2419" i="11"/>
  <c r="AD2419" i="11"/>
  <c r="P2419" i="11"/>
  <c r="AN2418" i="11"/>
  <c r="AH2418" i="11"/>
  <c r="AF2418" i="11"/>
  <c r="AD2418" i="11"/>
  <c r="P2418" i="11"/>
  <c r="AN2417" i="11"/>
  <c r="AH2417" i="11"/>
  <c r="AF2417" i="11"/>
  <c r="AD2417" i="11"/>
  <c r="P2417" i="11"/>
  <c r="AV2416" i="11"/>
  <c r="AN2416" i="11"/>
  <c r="AF2416" i="11"/>
  <c r="AN2381" i="11"/>
  <c r="AH2381" i="11"/>
  <c r="AF2381" i="11"/>
  <c r="AD2381" i="11"/>
  <c r="P2381" i="11"/>
  <c r="AN2380" i="11"/>
  <c r="AH2380" i="11"/>
  <c r="AF2380" i="11"/>
  <c r="AD2380" i="11"/>
  <c r="P2380" i="11"/>
  <c r="AN2379" i="11"/>
  <c r="AF2379" i="11"/>
  <c r="P2379" i="11"/>
  <c r="AV2342" i="11"/>
  <c r="AN2342" i="11"/>
  <c r="AH2342" i="11"/>
  <c r="AF2342" i="11"/>
  <c r="AD2342" i="11"/>
  <c r="AS2231" i="11"/>
  <c r="AU2231" i="11" s="1"/>
  <c r="AX2231" i="11" s="1"/>
  <c r="AY2231" i="11" s="1"/>
  <c r="L2231" i="11"/>
  <c r="N2231" i="11" s="1"/>
  <c r="P2231" i="11" s="1"/>
  <c r="AQ2231" i="11" s="1"/>
  <c r="K2231" i="11"/>
  <c r="AN2306" i="11"/>
  <c r="AH2306" i="11"/>
  <c r="AD2306" i="11"/>
  <c r="P2306" i="11"/>
  <c r="AH2305" i="11"/>
  <c r="AD2305" i="11"/>
  <c r="P2305" i="11"/>
  <c r="AH2304" i="11"/>
  <c r="AD2304" i="11"/>
  <c r="P2304" i="11"/>
  <c r="AH2303" i="11"/>
  <c r="AS2230" i="11"/>
  <c r="AU2230" i="11" s="1"/>
  <c r="AX2230" i="11" s="1"/>
  <c r="AY2230" i="11" s="1"/>
  <c r="AG2230" i="11"/>
  <c r="L2230" i="11"/>
  <c r="N2230" i="11" s="1"/>
  <c r="P2230" i="11" s="1"/>
  <c r="K2230" i="11"/>
  <c r="AN2271" i="11"/>
  <c r="AH2271" i="11"/>
  <c r="AD2271" i="11"/>
  <c r="AV2270" i="11"/>
  <c r="AN2270" i="11"/>
  <c r="AH2270" i="11"/>
  <c r="AF2270" i="11"/>
  <c r="AD2270" i="11"/>
  <c r="AH2269" i="11"/>
  <c r="AD2269" i="11"/>
  <c r="AH2267" i="11"/>
  <c r="AD2267" i="11"/>
  <c r="AV2266" i="11"/>
  <c r="AN2266" i="11"/>
  <c r="AN2303" i="11" s="1"/>
  <c r="AN2304" i="11" s="1"/>
  <c r="AN2305" i="11" s="1"/>
  <c r="AK2266" i="11"/>
  <c r="AJ2266" i="11"/>
  <c r="AV2229" i="11"/>
  <c r="AS2229" i="11"/>
  <c r="AU2229" i="11" s="1"/>
  <c r="AG2229" i="11"/>
  <c r="AO2229" i="11" s="1"/>
  <c r="L2229" i="11"/>
  <c r="N2229" i="11" s="1"/>
  <c r="P2229" i="11" s="1"/>
  <c r="K2229" i="11"/>
  <c r="AN2198" i="11"/>
  <c r="AH2198" i="11"/>
  <c r="AF2198" i="11"/>
  <c r="AD2198" i="11"/>
  <c r="P2198" i="11"/>
  <c r="AN2197" i="11"/>
  <c r="AH2197" i="11"/>
  <c r="AF2197" i="11"/>
  <c r="AD2197" i="11"/>
  <c r="P2197" i="11"/>
  <c r="AN2196" i="11"/>
  <c r="AH2196" i="11"/>
  <c r="AF2196" i="11"/>
  <c r="AD2196" i="11"/>
  <c r="P2196" i="11"/>
  <c r="AN2195" i="11"/>
  <c r="AH2195" i="11"/>
  <c r="AF2195" i="11"/>
  <c r="AF2266" i="11" s="1"/>
  <c r="AD2195" i="11"/>
  <c r="P2195" i="11"/>
  <c r="AU2194" i="11"/>
  <c r="AN2193" i="11"/>
  <c r="AH2193" i="11"/>
  <c r="AF2193" i="11"/>
  <c r="AD2193" i="11"/>
  <c r="P2193" i="11"/>
  <c r="AV2192" i="11"/>
  <c r="AN2192" i="11"/>
  <c r="AK2192" i="11"/>
  <c r="AJ2192" i="11"/>
  <c r="AF2192" i="11"/>
  <c r="V2192" i="11"/>
  <c r="L2192" i="11"/>
  <c r="N2192" i="11" s="1"/>
  <c r="P2192" i="11" s="1"/>
  <c r="K2192" i="11"/>
  <c r="AS2160" i="11"/>
  <c r="AU2160" i="11" s="1"/>
  <c r="AX2160" i="11" s="1"/>
  <c r="AY2160" i="11" s="1"/>
  <c r="AG2160" i="11"/>
  <c r="AO2160" i="11" s="1"/>
  <c r="N2160" i="11"/>
  <c r="P2160" i="11" s="1"/>
  <c r="K2160" i="11"/>
  <c r="AN2159" i="11"/>
  <c r="AH2159" i="11"/>
  <c r="AF2159" i="11"/>
  <c r="AD2159" i="11"/>
  <c r="P2159" i="11"/>
  <c r="L2159" i="11"/>
  <c r="K2159" i="11"/>
  <c r="AN2158" i="11"/>
  <c r="AH2158" i="11"/>
  <c r="AF2158" i="11"/>
  <c r="AD2158" i="11"/>
  <c r="P2158" i="11"/>
  <c r="L2158" i="11"/>
  <c r="K2158" i="11"/>
  <c r="AN2156" i="11"/>
  <c r="AH2156" i="11"/>
  <c r="AF2156" i="11"/>
  <c r="AD2156" i="11"/>
  <c r="P2156" i="11"/>
  <c r="AV2155" i="11"/>
  <c r="AN2155" i="11"/>
  <c r="AK2155" i="11"/>
  <c r="AJ2155" i="11"/>
  <c r="AF2155" i="11"/>
  <c r="V2155" i="11"/>
  <c r="L2155" i="11"/>
  <c r="N2155" i="11" s="1"/>
  <c r="P2155" i="11" s="1"/>
  <c r="K2155" i="11"/>
  <c r="AS2124" i="11"/>
  <c r="AU2124" i="11" s="1"/>
  <c r="AX2124" i="11" s="1"/>
  <c r="AY2124" i="11" s="1"/>
  <c r="AG2124" i="11"/>
  <c r="AO2124" i="11" s="1"/>
  <c r="L2124" i="11"/>
  <c r="N2124" i="11" s="1"/>
  <c r="P2124" i="11" s="1"/>
  <c r="K2124" i="11"/>
  <c r="AS2123" i="11"/>
  <c r="AU2123" i="11" s="1"/>
  <c r="AX2123" i="11" s="1"/>
  <c r="AY2123" i="11" s="1"/>
  <c r="AG2123" i="11"/>
  <c r="L2123" i="11"/>
  <c r="N2123" i="11" s="1"/>
  <c r="P2123" i="11" s="1"/>
  <c r="K2123" i="11"/>
  <c r="AN2122" i="11"/>
  <c r="AH2122" i="11"/>
  <c r="AF2122" i="11"/>
  <c r="AD2122" i="11"/>
  <c r="P2122" i="11"/>
  <c r="L2122" i="11"/>
  <c r="K2122" i="11"/>
  <c r="AN2121" i="11"/>
  <c r="AH2121" i="11"/>
  <c r="AF2121" i="11"/>
  <c r="AD2121" i="11"/>
  <c r="P2121" i="11"/>
  <c r="L2121" i="11"/>
  <c r="K2121" i="11"/>
  <c r="AN2120" i="11"/>
  <c r="AH2120" i="11"/>
  <c r="AF2120" i="11"/>
  <c r="AD2120" i="11"/>
  <c r="P2120" i="11"/>
  <c r="L2120" i="11"/>
  <c r="K2120" i="11"/>
  <c r="AV2119" i="11"/>
  <c r="AN2119" i="11"/>
  <c r="AH2119" i="11"/>
  <c r="AF2119" i="11"/>
  <c r="AD2119" i="11"/>
  <c r="P2119" i="11"/>
  <c r="L2119" i="11"/>
  <c r="K2119" i="11"/>
  <c r="AV2118" i="11"/>
  <c r="AN2118" i="11"/>
  <c r="AH2118" i="11"/>
  <c r="AF2118" i="11"/>
  <c r="AD2118" i="11"/>
  <c r="V2118" i="11"/>
  <c r="L2118" i="11"/>
  <c r="N2118" i="11" s="1"/>
  <c r="P2118" i="11" s="1"/>
  <c r="K2118" i="11"/>
  <c r="AV2081" i="11"/>
  <c r="AN2081" i="11"/>
  <c r="AH2081" i="11"/>
  <c r="AF2081" i="11"/>
  <c r="AD2081" i="11"/>
  <c r="AV1862" i="11"/>
  <c r="AS1862" i="11"/>
  <c r="AU1862" i="11" s="1"/>
  <c r="L1862" i="11"/>
  <c r="N1862" i="11" s="1"/>
  <c r="P1862" i="11" s="1"/>
  <c r="AQ1862" i="11" s="1"/>
  <c r="K1862" i="11"/>
  <c r="AN2044" i="11"/>
  <c r="AH2044" i="11"/>
  <c r="AF2044" i="11"/>
  <c r="AD2044" i="11"/>
  <c r="P2044" i="11"/>
  <c r="AN2007" i="11"/>
  <c r="AH2007" i="11"/>
  <c r="AF2007" i="11"/>
  <c r="AD2007" i="11"/>
  <c r="P2007" i="11"/>
  <c r="AN1972" i="11"/>
  <c r="AH1972" i="11"/>
  <c r="AF1972" i="11"/>
  <c r="AD1972" i="11"/>
  <c r="P1972" i="11"/>
  <c r="AN1971" i="11"/>
  <c r="AH1971" i="11"/>
  <c r="AF1971" i="11"/>
  <c r="AD1971" i="11"/>
  <c r="P1971" i="11"/>
  <c r="AN1970" i="11"/>
  <c r="AH1970" i="11"/>
  <c r="AF1970" i="11"/>
  <c r="AD1970" i="11"/>
  <c r="P1970" i="11"/>
  <c r="AN1933" i="11"/>
  <c r="AH1933" i="11"/>
  <c r="AF1933" i="11"/>
  <c r="AD1933" i="11"/>
  <c r="P1933" i="11"/>
  <c r="AV1896" i="11"/>
  <c r="AN1896" i="11"/>
  <c r="AH1896" i="11"/>
  <c r="AF1896" i="11"/>
  <c r="AD1896" i="11"/>
  <c r="P1896" i="11"/>
  <c r="AN1861" i="11"/>
  <c r="AH1861" i="11"/>
  <c r="AF1861" i="11"/>
  <c r="AD1861" i="11"/>
  <c r="P1861" i="11"/>
  <c r="AS1860" i="11"/>
  <c r="AU1860" i="11" s="1"/>
  <c r="AX1860" i="11" s="1"/>
  <c r="AY1860" i="11" s="1"/>
  <c r="AR1860" i="11"/>
  <c r="AG1860" i="11"/>
  <c r="P1860" i="11"/>
  <c r="AV1859" i="11"/>
  <c r="AN1859" i="11"/>
  <c r="AF1859" i="11"/>
  <c r="AD1859" i="11"/>
  <c r="L1859" i="11"/>
  <c r="N1859" i="11" s="1"/>
  <c r="P1859" i="11" s="1"/>
  <c r="K1859" i="11"/>
  <c r="AS1788" i="11"/>
  <c r="AU1788" i="11" s="1"/>
  <c r="AX1788" i="11" s="1"/>
  <c r="AY1788" i="11" s="1"/>
  <c r="AG1788" i="11"/>
  <c r="AO1788" i="11" s="1"/>
  <c r="L1788" i="11"/>
  <c r="N1788" i="11" s="1"/>
  <c r="P1788" i="11" s="1"/>
  <c r="AS1787" i="11"/>
  <c r="AU1787" i="11" s="1"/>
  <c r="AX1787" i="11" s="1"/>
  <c r="AY1787" i="11" s="1"/>
  <c r="AG1787" i="11"/>
  <c r="AO1787" i="11" s="1"/>
  <c r="K1787" i="11"/>
  <c r="L1787" i="11" s="1"/>
  <c r="AN1822" i="11"/>
  <c r="AH1822" i="11"/>
  <c r="AD1822" i="11"/>
  <c r="P1822" i="11"/>
  <c r="AV1786" i="11"/>
  <c r="AN1786" i="11"/>
  <c r="AH1786" i="11"/>
  <c r="AF1786" i="11"/>
  <c r="AD1786" i="11"/>
  <c r="P1786" i="11"/>
  <c r="AV1785" i="11"/>
  <c r="AN1785" i="11"/>
  <c r="AH1785" i="11"/>
  <c r="AD1785" i="11"/>
  <c r="V1785" i="11"/>
  <c r="L1785" i="11"/>
  <c r="N1785" i="11" s="1"/>
  <c r="P1785" i="11" s="1"/>
  <c r="K1785" i="11"/>
  <c r="AV1749" i="11"/>
  <c r="AN1749" i="11"/>
  <c r="AH1749" i="11"/>
  <c r="AF1749" i="11"/>
  <c r="AD1749" i="11"/>
  <c r="P1749" i="11"/>
  <c r="L1749" i="11"/>
  <c r="K1749" i="11"/>
  <c r="AV1748" i="11"/>
  <c r="AN1748" i="11"/>
  <c r="AH1748" i="11"/>
  <c r="AD1748" i="11"/>
  <c r="P1748" i="11"/>
  <c r="K1748" i="11"/>
  <c r="AS1715" i="11"/>
  <c r="AU1715" i="11" s="1"/>
  <c r="AX1715" i="11" s="1"/>
  <c r="AY1715" i="11" s="1"/>
  <c r="AG1715" i="11"/>
  <c r="L1715" i="11"/>
  <c r="N1715" i="11" s="1"/>
  <c r="P1715" i="11" s="1"/>
  <c r="K1715" i="11"/>
  <c r="AN1714" i="11"/>
  <c r="AH1714" i="11"/>
  <c r="AF1714" i="11"/>
  <c r="AF1748" i="11" s="1"/>
  <c r="AD1714" i="11"/>
  <c r="P1714" i="11"/>
  <c r="L1714" i="11"/>
  <c r="K1714" i="11"/>
  <c r="AN1712" i="11"/>
  <c r="AF1712" i="11"/>
  <c r="AD1712" i="11"/>
  <c r="P1712" i="11"/>
  <c r="AV1711" i="11"/>
  <c r="AN1711" i="11"/>
  <c r="AH1711" i="11"/>
  <c r="AF1711" i="11"/>
  <c r="V1711" i="11"/>
  <c r="L1711" i="11"/>
  <c r="N1711" i="11" s="1"/>
  <c r="P1711" i="11" s="1"/>
  <c r="K1711" i="11"/>
  <c r="AN1677" i="11"/>
  <c r="AH1677" i="11"/>
  <c r="AF1677" i="11"/>
  <c r="P1677" i="11"/>
  <c r="L1677" i="11"/>
  <c r="K1677" i="11"/>
  <c r="AN1675" i="11"/>
  <c r="AH1675" i="11"/>
  <c r="AF1675" i="11"/>
  <c r="AD1675" i="11"/>
  <c r="P1675" i="11"/>
  <c r="L1675" i="11"/>
  <c r="K1675" i="11"/>
  <c r="AV1674" i="11"/>
  <c r="AN1674" i="11"/>
  <c r="AH1674" i="11"/>
  <c r="AF1674" i="11"/>
  <c r="AG1674" i="11" s="1"/>
  <c r="V1674" i="11"/>
  <c r="L1674" i="11"/>
  <c r="N1674" i="11" s="1"/>
  <c r="P1674" i="11" s="1"/>
  <c r="K1674" i="11"/>
  <c r="AV1637" i="11"/>
  <c r="AN1637" i="11"/>
  <c r="AH1637" i="11"/>
  <c r="AF1637" i="11"/>
  <c r="AD1637" i="11"/>
  <c r="AV1600" i="11"/>
  <c r="AS1600" i="11"/>
  <c r="AU1600" i="11" s="1"/>
  <c r="L1600" i="11"/>
  <c r="N1600" i="11" s="1"/>
  <c r="P1600" i="11" s="1"/>
  <c r="AQ1600" i="11" s="1"/>
  <c r="K1600" i="11"/>
  <c r="AS1566" i="11"/>
  <c r="AU1566" i="11" s="1"/>
  <c r="AX1566" i="11" s="1"/>
  <c r="AY1566" i="11" s="1"/>
  <c r="L1566" i="11"/>
  <c r="N1566" i="11" s="1"/>
  <c r="P1566" i="11" s="1"/>
  <c r="AQ1566" i="11" s="1"/>
  <c r="K1566" i="11"/>
  <c r="AS1565" i="11"/>
  <c r="AU1565" i="11" s="1"/>
  <c r="AX1565" i="11" s="1"/>
  <c r="AY1565" i="11" s="1"/>
  <c r="L1565" i="11"/>
  <c r="N1565" i="11" s="1"/>
  <c r="P1565" i="11" s="1"/>
  <c r="AQ1565" i="11" s="1"/>
  <c r="K1565" i="11"/>
  <c r="AS1564" i="11"/>
  <c r="AU1564" i="11" s="1"/>
  <c r="AX1564" i="11" s="1"/>
  <c r="AY1564" i="11" s="1"/>
  <c r="L1564" i="11"/>
  <c r="N1564" i="11" s="1"/>
  <c r="P1564" i="11" s="1"/>
  <c r="AQ1564" i="11" s="1"/>
  <c r="K1564" i="11"/>
  <c r="AV1563" i="11"/>
  <c r="AN1563" i="11"/>
  <c r="AH1563" i="11"/>
  <c r="AF1563" i="11"/>
  <c r="AD1563" i="11"/>
  <c r="AU1527" i="11"/>
  <c r="AV1526" i="11"/>
  <c r="AN1526" i="11"/>
  <c r="AH1526" i="11"/>
  <c r="AF1526" i="11"/>
  <c r="AD1526" i="11"/>
  <c r="AN1489" i="11"/>
  <c r="AH1489" i="11"/>
  <c r="AF1489" i="11"/>
  <c r="AD1489" i="11"/>
  <c r="P1489" i="11"/>
  <c r="AV1454" i="11"/>
  <c r="AN1454" i="11"/>
  <c r="AH1454" i="11"/>
  <c r="AF1454" i="11"/>
  <c r="AD1454" i="11"/>
  <c r="P1454" i="11"/>
  <c r="L1454" i="11"/>
  <c r="K1454" i="11"/>
  <c r="AV1452" i="11"/>
  <c r="AN1452" i="11"/>
  <c r="AH1452" i="11"/>
  <c r="AF1452" i="11"/>
  <c r="AD1452" i="11"/>
  <c r="L1452" i="11"/>
  <c r="N1452" i="11" s="1"/>
  <c r="P1452" i="11" s="1"/>
  <c r="K1452" i="11"/>
  <c r="AV1415" i="11"/>
  <c r="AN1415" i="11"/>
  <c r="AH1415" i="11"/>
  <c r="AF1415" i="11"/>
  <c r="AD1415" i="11"/>
  <c r="P1415" i="11"/>
  <c r="L1415" i="11"/>
  <c r="K1415" i="11"/>
  <c r="AV1380" i="11"/>
  <c r="AH1380" i="11"/>
  <c r="AF1380" i="11"/>
  <c r="AD1380" i="11"/>
  <c r="P1380" i="11"/>
  <c r="L1380" i="11"/>
  <c r="K1380" i="11"/>
  <c r="AV1379" i="11"/>
  <c r="AN1379" i="11"/>
  <c r="AH1379" i="11"/>
  <c r="AF1379" i="11"/>
  <c r="AD1379" i="11"/>
  <c r="V1379" i="11"/>
  <c r="L1379" i="11"/>
  <c r="N1379" i="11" s="1"/>
  <c r="P1379" i="11" s="1"/>
  <c r="K1379" i="11"/>
  <c r="AV1346" i="11"/>
  <c r="AN1346" i="11"/>
  <c r="AH1346" i="11"/>
  <c r="AF1346" i="11"/>
  <c r="AD1346" i="11"/>
  <c r="AN1345" i="11"/>
  <c r="AH1345" i="11"/>
  <c r="AF1345" i="11"/>
  <c r="AD1345" i="11"/>
  <c r="AN1344" i="11"/>
  <c r="AH1344" i="11"/>
  <c r="AF1344" i="11"/>
  <c r="AD1344" i="11"/>
  <c r="AV1343" i="11"/>
  <c r="AN1343" i="11"/>
  <c r="AJ1343" i="11"/>
  <c r="AH1343" i="11" s="1"/>
  <c r="AF1343" i="11"/>
  <c r="V1343" i="11"/>
  <c r="L1343" i="11"/>
  <c r="N1343" i="11" s="1"/>
  <c r="P1343" i="11" s="1"/>
  <c r="K1343" i="11"/>
  <c r="AS1198" i="11"/>
  <c r="AU1198" i="11" s="1"/>
  <c r="AX1198" i="11" s="1"/>
  <c r="AY1198" i="11" s="1"/>
  <c r="AG1198" i="11"/>
  <c r="L1198" i="11"/>
  <c r="N1198" i="11" s="1"/>
  <c r="P1198" i="11" s="1"/>
  <c r="AQ1198" i="11" s="1"/>
  <c r="K1198" i="11"/>
  <c r="AS1197" i="11"/>
  <c r="AU1197" i="11" s="1"/>
  <c r="AX1197" i="11" s="1"/>
  <c r="AY1197" i="11" s="1"/>
  <c r="AG1197" i="11"/>
  <c r="L1197" i="11"/>
  <c r="N1197" i="11" s="1"/>
  <c r="P1197" i="11" s="1"/>
  <c r="AQ1197" i="11" s="1"/>
  <c r="K1197" i="11"/>
  <c r="AN1308" i="11"/>
  <c r="AH1308" i="11"/>
  <c r="AF1308" i="11"/>
  <c r="AD1308" i="11"/>
  <c r="P1308" i="11"/>
  <c r="L1308" i="11"/>
  <c r="K1308" i="11"/>
  <c r="AN1307" i="11"/>
  <c r="AH1307" i="11"/>
  <c r="AF1307" i="11"/>
  <c r="AD1307" i="11"/>
  <c r="P1307" i="11"/>
  <c r="L1307" i="11"/>
  <c r="K1307" i="11"/>
  <c r="AN1271" i="11"/>
  <c r="AH1271" i="11"/>
  <c r="AF1271" i="11"/>
  <c r="AD1271" i="11"/>
  <c r="P1271" i="11"/>
  <c r="L1271" i="11"/>
  <c r="K1271" i="11"/>
  <c r="AN1232" i="11"/>
  <c r="AH1232" i="11"/>
  <c r="AF1232" i="11"/>
  <c r="AD1232" i="11"/>
  <c r="P1232" i="11"/>
  <c r="L1232" i="11"/>
  <c r="K1232" i="11"/>
  <c r="AV1195" i="11"/>
  <c r="AN1195" i="11"/>
  <c r="AH1195" i="11"/>
  <c r="AF1195" i="11"/>
  <c r="AD1195" i="11"/>
  <c r="V1195" i="11"/>
  <c r="L1195" i="11"/>
  <c r="N1195" i="11" s="1"/>
  <c r="P1195" i="11" s="1"/>
  <c r="K1195" i="11"/>
  <c r="AV1167" i="11"/>
  <c r="AN1167" i="11"/>
  <c r="AH1167" i="11"/>
  <c r="AF1167" i="11"/>
  <c r="AD1167" i="11"/>
  <c r="P1167" i="11"/>
  <c r="L1167" i="11"/>
  <c r="K1167" i="11"/>
  <c r="AV1166" i="11"/>
  <c r="AN1166" i="11"/>
  <c r="AH1166" i="11"/>
  <c r="AF1166" i="11"/>
  <c r="AD1166" i="11"/>
  <c r="P1166" i="11"/>
  <c r="L1166" i="11"/>
  <c r="K1166" i="11"/>
  <c r="AV1165" i="11"/>
  <c r="AN1165" i="11"/>
  <c r="AH1165" i="11"/>
  <c r="AF1165" i="11"/>
  <c r="AD1165" i="11"/>
  <c r="P1165" i="11"/>
  <c r="L1165" i="11"/>
  <c r="K1165" i="11"/>
  <c r="AV1164" i="11"/>
  <c r="AN1164" i="11"/>
  <c r="AH1164" i="11"/>
  <c r="AF1164" i="11"/>
  <c r="AD1164" i="11"/>
  <c r="P1164" i="11"/>
  <c r="L1164" i="11"/>
  <c r="K1164" i="11"/>
  <c r="AV1163" i="11"/>
  <c r="AN1163" i="11"/>
  <c r="AH1163" i="11"/>
  <c r="AF1163" i="11"/>
  <c r="AD1163" i="11"/>
  <c r="P1163" i="11"/>
  <c r="L1163" i="11"/>
  <c r="K1163" i="11"/>
  <c r="AV1162" i="11"/>
  <c r="AN1162" i="11"/>
  <c r="AH1162" i="11"/>
  <c r="AF1162" i="11"/>
  <c r="AD1162" i="11"/>
  <c r="P1162" i="11"/>
  <c r="L1162" i="11"/>
  <c r="K1162" i="11"/>
  <c r="AV1161" i="11"/>
  <c r="AN1161" i="11"/>
  <c r="AH1161" i="11"/>
  <c r="AF1161" i="11"/>
  <c r="P1161" i="11"/>
  <c r="L1161" i="11"/>
  <c r="K1161" i="11"/>
  <c r="AN1160" i="11"/>
  <c r="AH1160" i="11"/>
  <c r="AF1160" i="11"/>
  <c r="AD1160" i="11"/>
  <c r="P1160" i="11"/>
  <c r="L1160" i="11"/>
  <c r="K1160" i="11"/>
  <c r="AN1159" i="11"/>
  <c r="AH1159" i="11"/>
  <c r="AF1159" i="11"/>
  <c r="AD1159" i="11"/>
  <c r="P1159" i="11"/>
  <c r="L1159" i="11"/>
  <c r="K1159" i="11"/>
  <c r="AV1158" i="11"/>
  <c r="AN1158" i="11"/>
  <c r="AH1158" i="11"/>
  <c r="AF1158" i="11"/>
  <c r="V1158" i="11"/>
  <c r="L1158" i="11"/>
  <c r="N1158" i="11" s="1"/>
  <c r="P1158" i="11" s="1"/>
  <c r="K1158" i="11"/>
  <c r="AN1125" i="11"/>
  <c r="AF1125" i="11"/>
  <c r="P1125" i="11"/>
  <c r="AN1124" i="11"/>
  <c r="AF1124" i="11"/>
  <c r="P1124" i="11"/>
  <c r="AN1123" i="11"/>
  <c r="AH1123" i="11"/>
  <c r="AF1123" i="11"/>
  <c r="AD1123" i="11"/>
  <c r="P1123" i="11"/>
  <c r="AN1122" i="11"/>
  <c r="AH1122" i="11"/>
  <c r="AF1122" i="11"/>
  <c r="AD1122" i="11"/>
  <c r="P1122" i="11"/>
  <c r="AN1121" i="11"/>
  <c r="AH1121" i="11"/>
  <c r="AF1121" i="11"/>
  <c r="P1121" i="11"/>
  <c r="AV1089" i="11"/>
  <c r="AN1089" i="11"/>
  <c r="AH1089" i="11"/>
  <c r="AF1089" i="11"/>
  <c r="AD1089" i="11"/>
  <c r="P1089" i="11"/>
  <c r="AN1088" i="11"/>
  <c r="AF1088" i="11"/>
  <c r="AD1088" i="11"/>
  <c r="P1088" i="11"/>
  <c r="AN1087" i="11"/>
  <c r="AH1087" i="11"/>
  <c r="AF1087" i="11"/>
  <c r="AG1087" i="11" s="1"/>
  <c r="P1087" i="11"/>
  <c r="AN1086" i="11"/>
  <c r="AH1086" i="11"/>
  <c r="AF1086" i="11"/>
  <c r="AD1086" i="11"/>
  <c r="P1086" i="11"/>
  <c r="L1086" i="11"/>
  <c r="K1086" i="11"/>
  <c r="AN1085" i="11"/>
  <c r="AH1085" i="11"/>
  <c r="AF1085" i="11"/>
  <c r="AD1085" i="11"/>
  <c r="P1085" i="11"/>
  <c r="L1085" i="11"/>
  <c r="K1085" i="11"/>
  <c r="AN1084" i="11"/>
  <c r="AH1084" i="11"/>
  <c r="AF1084" i="11"/>
  <c r="AV1047" i="11"/>
  <c r="AS1047" i="11"/>
  <c r="AU1047" i="11" s="1"/>
  <c r="L1047" i="11"/>
  <c r="N1047" i="11" s="1"/>
  <c r="P1047" i="11" s="1"/>
  <c r="AQ1047" i="11" s="1"/>
  <c r="K1047" i="11"/>
  <c r="AS1012" i="11"/>
  <c r="AU1012" i="11" s="1"/>
  <c r="AX1012" i="11" s="1"/>
  <c r="AY1012" i="11" s="1"/>
  <c r="AG1012" i="11"/>
  <c r="N1012" i="11"/>
  <c r="P1012" i="11" s="1"/>
  <c r="AS1011" i="11"/>
  <c r="AU1011" i="11" s="1"/>
  <c r="AX1011" i="11" s="1"/>
  <c r="AY1011" i="11" s="1"/>
  <c r="AG1011" i="11"/>
  <c r="N1011" i="11"/>
  <c r="P1011" i="11" s="1"/>
  <c r="AV1010" i="11"/>
  <c r="AN1010" i="11"/>
  <c r="AF1010" i="11"/>
  <c r="AN973" i="11"/>
  <c r="AF973" i="11"/>
  <c r="P973" i="11"/>
  <c r="AN936" i="11"/>
  <c r="AF936" i="11"/>
  <c r="P936" i="11"/>
  <c r="AN899" i="11"/>
  <c r="AF899" i="11"/>
  <c r="P899" i="11"/>
  <c r="AV862" i="11"/>
  <c r="AN862" i="11"/>
  <c r="AF862" i="11"/>
  <c r="AD862" i="11"/>
  <c r="AV825" i="11"/>
  <c r="AN825" i="11"/>
  <c r="AF825" i="11"/>
  <c r="AD825" i="11"/>
  <c r="AH825" i="11" s="1"/>
  <c r="AK825" i="11" s="1"/>
  <c r="V825" i="11"/>
  <c r="P825" i="11"/>
  <c r="AV788" i="11"/>
  <c r="AN788" i="11"/>
  <c r="AF788" i="11"/>
  <c r="AD788" i="11"/>
  <c r="AH788" i="11" s="1"/>
  <c r="AJ788" i="11" s="1"/>
  <c r="AU752" i="11"/>
  <c r="AV751" i="11"/>
  <c r="AN751" i="11"/>
  <c r="AF751" i="11"/>
  <c r="AD751" i="11"/>
  <c r="AN716" i="11"/>
  <c r="AF716" i="11"/>
  <c r="AD716" i="11"/>
  <c r="AH716" i="11" s="1"/>
  <c r="AJ716" i="11" s="1"/>
  <c r="AV715" i="11"/>
  <c r="AN715" i="11"/>
  <c r="AF715" i="11"/>
  <c r="AD715" i="11"/>
  <c r="AN714" i="11"/>
  <c r="AF714" i="11"/>
  <c r="AD714" i="11"/>
  <c r="V714" i="11"/>
  <c r="AV679" i="11"/>
  <c r="AN679" i="11"/>
  <c r="AF679" i="11"/>
  <c r="AD679" i="11"/>
  <c r="P679" i="11"/>
  <c r="L679" i="11"/>
  <c r="K679" i="11"/>
  <c r="AN678" i="11"/>
  <c r="AF678" i="11"/>
  <c r="AD678" i="11"/>
  <c r="P678" i="11"/>
  <c r="L678" i="11"/>
  <c r="K678" i="11"/>
  <c r="AV677" i="11"/>
  <c r="AN677" i="11"/>
  <c r="AF677" i="11"/>
  <c r="AD677" i="11"/>
  <c r="AH677" i="11" s="1"/>
  <c r="AJ677" i="11" s="1"/>
  <c r="V677" i="11"/>
  <c r="O677" i="11"/>
  <c r="L677" i="11"/>
  <c r="N677" i="11" s="1"/>
  <c r="K677" i="11"/>
  <c r="AV640" i="11"/>
  <c r="AN640" i="11"/>
  <c r="AF640" i="11"/>
  <c r="AD640" i="11"/>
  <c r="V640" i="11"/>
  <c r="P640" i="11"/>
  <c r="AG639" i="11"/>
  <c r="AS639" i="11"/>
  <c r="AU639" i="11" s="1"/>
  <c r="AX639" i="11" s="1"/>
  <c r="AY639" i="11" s="1"/>
  <c r="AG638" i="11"/>
  <c r="AS638" i="11"/>
  <c r="AU638" i="11" s="1"/>
  <c r="AX638" i="11" s="1"/>
  <c r="AY638" i="11" s="1"/>
  <c r="AN606" i="11"/>
  <c r="AF606" i="11"/>
  <c r="AD606" i="11"/>
  <c r="P606" i="11"/>
  <c r="AN605" i="11"/>
  <c r="AF605" i="11"/>
  <c r="AD605" i="11"/>
  <c r="P605" i="11"/>
  <c r="AN604" i="11"/>
  <c r="AH604" i="11"/>
  <c r="AJ604" i="11" s="1"/>
  <c r="AF604" i="11"/>
  <c r="P604" i="11"/>
  <c r="AN603" i="11"/>
  <c r="AH603" i="11"/>
  <c r="AJ603" i="11" s="1"/>
  <c r="AF603" i="11"/>
  <c r="P603" i="11"/>
  <c r="L603" i="11"/>
  <c r="K603" i="11"/>
  <c r="AV566" i="11"/>
  <c r="AN566" i="11"/>
  <c r="AF566" i="11"/>
  <c r="AD566" i="11"/>
  <c r="AH566" i="11" s="1"/>
  <c r="AJ566" i="11" s="1"/>
  <c r="AN530" i="11"/>
  <c r="AF530" i="11"/>
  <c r="AD530" i="11"/>
  <c r="AH530" i="11" s="1"/>
  <c r="AJ530" i="11" s="1"/>
  <c r="P530" i="11"/>
  <c r="L530" i="11"/>
  <c r="K530" i="11"/>
  <c r="AN529" i="11"/>
  <c r="AF529" i="11"/>
  <c r="AD529" i="11"/>
  <c r="AH529" i="11" s="1"/>
  <c r="AJ529" i="11" s="1"/>
  <c r="P529" i="11"/>
  <c r="L529" i="11"/>
  <c r="K529" i="11"/>
  <c r="AN495" i="11"/>
  <c r="AF495" i="11"/>
  <c r="AD495" i="11"/>
  <c r="P495" i="11"/>
  <c r="L495" i="11"/>
  <c r="K495" i="11"/>
  <c r="AU494" i="11"/>
  <c r="AX494" i="11" s="1"/>
  <c r="AY494" i="11" s="1"/>
  <c r="AN493" i="11"/>
  <c r="AF493" i="11"/>
  <c r="AD493" i="11"/>
  <c r="AH493" i="11" s="1"/>
  <c r="P493" i="11"/>
  <c r="L493" i="11"/>
  <c r="K493" i="11"/>
  <c r="AV492" i="11"/>
  <c r="AN492" i="11"/>
  <c r="AF492" i="11"/>
  <c r="AN456" i="11"/>
  <c r="AF456" i="11"/>
  <c r="AD456" i="11"/>
  <c r="AH456" i="11" s="1"/>
  <c r="AJ456" i="11" s="1"/>
  <c r="P456" i="11"/>
  <c r="AN455" i="11"/>
  <c r="AF455" i="11"/>
  <c r="AD455" i="11"/>
  <c r="AH455" i="11" s="1"/>
  <c r="AJ455" i="11" s="1"/>
  <c r="P455" i="11"/>
  <c r="AV418" i="11"/>
  <c r="AN418" i="11"/>
  <c r="AF418" i="11"/>
  <c r="AD418" i="11"/>
  <c r="AH418" i="11" s="1"/>
  <c r="AJ418" i="11" s="1"/>
  <c r="AN383" i="11"/>
  <c r="AH383" i="11"/>
  <c r="AJ383" i="11" s="1"/>
  <c r="AF383" i="11"/>
  <c r="P383" i="11"/>
  <c r="AN382" i="11"/>
  <c r="AF382" i="11"/>
  <c r="AD382" i="11"/>
  <c r="P382" i="11"/>
  <c r="AN381" i="11"/>
  <c r="AF381" i="11"/>
  <c r="AD381" i="11"/>
  <c r="P381" i="11"/>
  <c r="AU345" i="11"/>
  <c r="AV344" i="11"/>
  <c r="AN344" i="11"/>
  <c r="AH344" i="11"/>
  <c r="AF344" i="11"/>
  <c r="AD344" i="11"/>
  <c r="AV307" i="11"/>
  <c r="AN307" i="11"/>
  <c r="AH307" i="11"/>
  <c r="AF307" i="11"/>
  <c r="AD307" i="11"/>
  <c r="AV270" i="11"/>
  <c r="O270" i="11"/>
  <c r="AS270" i="11" s="1"/>
  <c r="AU270" i="11" s="1"/>
  <c r="L270" i="11"/>
  <c r="N270" i="11" s="1"/>
  <c r="K270" i="11"/>
  <c r="AR236" i="11"/>
  <c r="AO236" i="11"/>
  <c r="AP236" i="11" s="1"/>
  <c r="O236" i="11"/>
  <c r="AS236" i="11" s="1"/>
  <c r="N236" i="11"/>
  <c r="AN235" i="11"/>
  <c r="AH235" i="11"/>
  <c r="AF235" i="11"/>
  <c r="AD235" i="11"/>
  <c r="P235" i="11"/>
  <c r="AU234" i="11"/>
  <c r="AV233" i="11"/>
  <c r="AN233" i="11"/>
  <c r="AH233" i="11"/>
  <c r="AF233" i="11"/>
  <c r="P233" i="11"/>
  <c r="AS204" i="11"/>
  <c r="AU204" i="11" s="1"/>
  <c r="AX204" i="11" s="1"/>
  <c r="AY204" i="11" s="1"/>
  <c r="AR204" i="11"/>
  <c r="AO204" i="11"/>
  <c r="AP204" i="11" s="1"/>
  <c r="N204" i="11"/>
  <c r="P204" i="11" s="1"/>
  <c r="AS203" i="11"/>
  <c r="AU203" i="11" s="1"/>
  <c r="AX203" i="11" s="1"/>
  <c r="AY203" i="11" s="1"/>
  <c r="AR203" i="11"/>
  <c r="AO203" i="11"/>
  <c r="AP203" i="11" s="1"/>
  <c r="N203" i="11"/>
  <c r="P203" i="11" s="1"/>
  <c r="AS202" i="11"/>
  <c r="AU202" i="11" s="1"/>
  <c r="AX202" i="11" s="1"/>
  <c r="AY202" i="11" s="1"/>
  <c r="AR202" i="11"/>
  <c r="AO202" i="11"/>
  <c r="AP202" i="11" s="1"/>
  <c r="N202" i="11"/>
  <c r="P202" i="11" s="1"/>
  <c r="AN201" i="11"/>
  <c r="AH201" i="11"/>
  <c r="AF201" i="11"/>
  <c r="AD201" i="11"/>
  <c r="P201" i="11"/>
  <c r="AN200" i="11"/>
  <c r="AH200" i="11"/>
  <c r="AF200" i="11"/>
  <c r="AD200" i="11"/>
  <c r="P200" i="11"/>
  <c r="AH199" i="11"/>
  <c r="AD199" i="11"/>
  <c r="P199" i="11"/>
  <c r="AR198" i="11"/>
  <c r="AH197" i="11"/>
  <c r="AF197" i="11"/>
  <c r="AF199" i="11" s="1"/>
  <c r="AD197" i="11"/>
  <c r="P197" i="11"/>
  <c r="AV196" i="11"/>
  <c r="AN196" i="11"/>
  <c r="AN197" i="11" s="1"/>
  <c r="AN199" i="11" s="1"/>
  <c r="AH196" i="11"/>
  <c r="AF196" i="11"/>
  <c r="V196" i="11"/>
  <c r="L196" i="11"/>
  <c r="N196" i="11" s="1"/>
  <c r="P196" i="11" s="1"/>
  <c r="K196" i="11"/>
  <c r="AN159" i="11"/>
  <c r="AH159" i="11"/>
  <c r="AF159" i="11"/>
  <c r="AD159" i="11"/>
  <c r="P159" i="11"/>
  <c r="AV122" i="11"/>
  <c r="AN122" i="11"/>
  <c r="AH122" i="11"/>
  <c r="AF122" i="11"/>
  <c r="AD122" i="11"/>
  <c r="AN85" i="11"/>
  <c r="AH85" i="11"/>
  <c r="AF85" i="11"/>
  <c r="AD85" i="11"/>
  <c r="AN50" i="11"/>
  <c r="AH50" i="11"/>
  <c r="AF50" i="11"/>
  <c r="AD50" i="11"/>
  <c r="AV49" i="11"/>
  <c r="AN49" i="11"/>
  <c r="AH49" i="11"/>
  <c r="AF49" i="11"/>
  <c r="AD49" i="11"/>
  <c r="AN48" i="11"/>
  <c r="AH48" i="11"/>
  <c r="AF48" i="11"/>
  <c r="AD48" i="11"/>
  <c r="AH14" i="11"/>
  <c r="AD14" i="11"/>
  <c r="AR13" i="11"/>
  <c r="AH12" i="11"/>
  <c r="AD12" i="11"/>
  <c r="N12" i="11"/>
  <c r="AV11" i="11"/>
  <c r="AN11" i="11"/>
  <c r="AH11" i="11"/>
  <c r="AF11" i="11"/>
  <c r="AF12" i="11" s="1"/>
  <c r="V11" i="11"/>
  <c r="L11" i="11"/>
  <c r="N11" i="11" s="1"/>
  <c r="P11" i="11" s="1"/>
  <c r="AR2603" i="11" l="1"/>
  <c r="AD2192" i="11"/>
  <c r="AG2192" i="11" s="1"/>
  <c r="AO2192" i="11" s="1"/>
  <c r="AP2192" i="11" s="1"/>
  <c r="AQ2192" i="11" s="1"/>
  <c r="AS2789" i="11"/>
  <c r="AU2789" i="11" s="1"/>
  <c r="AX2789" i="11" s="1"/>
  <c r="AY2789" i="11" s="1"/>
  <c r="AT2607" i="11"/>
  <c r="AR2602" i="11"/>
  <c r="AS50" i="11"/>
  <c r="AU50" i="11" s="1"/>
  <c r="AX50" i="11" s="1"/>
  <c r="AY50" i="11" s="1"/>
  <c r="AS233" i="11"/>
  <c r="AU233" i="11" s="1"/>
  <c r="AX233" i="11" s="1"/>
  <c r="AY233" i="11" s="1"/>
  <c r="AS603" i="11"/>
  <c r="AU603" i="11" s="1"/>
  <c r="AX603" i="11" s="1"/>
  <c r="AY603" i="11" s="1"/>
  <c r="AS1085" i="11"/>
  <c r="AU1085" i="11" s="1"/>
  <c r="AX1085" i="11" s="1"/>
  <c r="AY1085" i="11" s="1"/>
  <c r="AS1089" i="11"/>
  <c r="AU1089" i="11" s="1"/>
  <c r="AX1089" i="11" s="1"/>
  <c r="AY1089" i="11" s="1"/>
  <c r="AS1162" i="11"/>
  <c r="AU1162" i="11" s="1"/>
  <c r="AX1162" i="11" s="1"/>
  <c r="AY1162" i="11" s="1"/>
  <c r="AS1163" i="11"/>
  <c r="AU1163" i="11" s="1"/>
  <c r="AX1163" i="11" s="1"/>
  <c r="AY1163" i="11" s="1"/>
  <c r="AS1164" i="11"/>
  <c r="AU1164" i="11" s="1"/>
  <c r="AX1164" i="11" s="1"/>
  <c r="AY1164" i="11" s="1"/>
  <c r="AS1165" i="11"/>
  <c r="AU1165" i="11" s="1"/>
  <c r="AX1165" i="11" s="1"/>
  <c r="AY1165" i="11" s="1"/>
  <c r="AS1166" i="11"/>
  <c r="AU1166" i="11" s="1"/>
  <c r="AX1166" i="11" s="1"/>
  <c r="AY1166" i="11" s="1"/>
  <c r="AS1167" i="11"/>
  <c r="AU1167" i="11" s="1"/>
  <c r="AS1195" i="11"/>
  <c r="AU1195" i="11" s="1"/>
  <c r="AX1195" i="11" s="1"/>
  <c r="AY1195" i="11" s="1"/>
  <c r="AS1232" i="11"/>
  <c r="AU1232" i="11" s="1"/>
  <c r="AX1232" i="11" s="1"/>
  <c r="AY1232" i="11" s="1"/>
  <c r="AS1452" i="11"/>
  <c r="AU1452" i="11" s="1"/>
  <c r="AX1452" i="11" s="1"/>
  <c r="AS1454" i="11"/>
  <c r="AU1454" i="11" s="1"/>
  <c r="AX1454" i="11" s="1"/>
  <c r="AY1454" i="11" s="1"/>
  <c r="AS1786" i="11"/>
  <c r="AU1786" i="11" s="1"/>
  <c r="AX1786" i="11" s="1"/>
  <c r="AY1786" i="11" s="1"/>
  <c r="AS1972" i="11"/>
  <c r="AU1972" i="11" s="1"/>
  <c r="AX1972" i="11" s="1"/>
  <c r="AY1972" i="11" s="1"/>
  <c r="AS2122" i="11"/>
  <c r="AU2122" i="11" s="1"/>
  <c r="AX2122" i="11" s="1"/>
  <c r="AY2122" i="11" s="1"/>
  <c r="AS2158" i="11"/>
  <c r="AU2158" i="11" s="1"/>
  <c r="AX2158" i="11" s="1"/>
  <c r="AY2158" i="11" s="1"/>
  <c r="AS2197" i="11"/>
  <c r="AU2197" i="11" s="1"/>
  <c r="AX2197" i="11" s="1"/>
  <c r="AY2197" i="11" s="1"/>
  <c r="AS2381" i="11"/>
  <c r="AU2381" i="11" s="1"/>
  <c r="AX2381" i="11" s="1"/>
  <c r="AY2381" i="11" s="1"/>
  <c r="AS2453" i="11"/>
  <c r="AU2453" i="11" s="1"/>
  <c r="AX2453" i="11" s="1"/>
  <c r="AY2453" i="11" s="1"/>
  <c r="AS2568" i="11"/>
  <c r="AU2568" i="11" s="1"/>
  <c r="AX2568" i="11" s="1"/>
  <c r="AY2568" i="11" s="1"/>
  <c r="AS2714" i="11"/>
  <c r="AU2714" i="11" s="1"/>
  <c r="AX2714" i="11" s="1"/>
  <c r="AY2714" i="11" s="1"/>
  <c r="AS3937" i="11"/>
  <c r="AU3937" i="11" s="1"/>
  <c r="AX3937" i="11" s="1"/>
  <c r="AY3937" i="11" s="1"/>
  <c r="AS85" i="11"/>
  <c r="AU85" i="11" s="1"/>
  <c r="AX85" i="11" s="1"/>
  <c r="AY85" i="11" s="1"/>
  <c r="AS196" i="11"/>
  <c r="AU196" i="11" s="1"/>
  <c r="AX196" i="11" s="1"/>
  <c r="AY196" i="11" s="1"/>
  <c r="AS1084" i="11"/>
  <c r="AU1084" i="11" s="1"/>
  <c r="AX1084" i="11" s="1"/>
  <c r="AY1084" i="11" s="1"/>
  <c r="AS1121" i="11"/>
  <c r="AU1121" i="11" s="1"/>
  <c r="AX1121" i="11" s="1"/>
  <c r="AY1121" i="11" s="1"/>
  <c r="AS1308" i="11"/>
  <c r="AU1308" i="11" s="1"/>
  <c r="AX1308" i="11" s="1"/>
  <c r="AY1308" i="11" s="1"/>
  <c r="AS1346" i="11"/>
  <c r="AU1346" i="11" s="1"/>
  <c r="AX1346" i="11" s="1"/>
  <c r="AY1346" i="11" s="1"/>
  <c r="AS1379" i="11"/>
  <c r="AU1379" i="11" s="1"/>
  <c r="AX1379" i="11" s="1"/>
  <c r="AS1380" i="11"/>
  <c r="AU1380" i="11" s="1"/>
  <c r="AX1380" i="11" s="1"/>
  <c r="AY1380" i="11" s="1"/>
  <c r="AS1415" i="11"/>
  <c r="AU1415" i="11" s="1"/>
  <c r="AX1415" i="11" s="1"/>
  <c r="AY1415" i="11" s="1"/>
  <c r="AS1933" i="11"/>
  <c r="AU1933" i="11" s="1"/>
  <c r="AX1933" i="11" s="1"/>
  <c r="AY1933" i="11" s="1"/>
  <c r="AS2007" i="11"/>
  <c r="AU2007" i="11" s="1"/>
  <c r="AX2007" i="11" s="1"/>
  <c r="AY2007" i="11" s="1"/>
  <c r="AS2156" i="11"/>
  <c r="AU2156" i="11" s="1"/>
  <c r="AX2156" i="11" s="1"/>
  <c r="AY2156" i="11" s="1"/>
  <c r="AS2196" i="11"/>
  <c r="AU2196" i="11" s="1"/>
  <c r="AX2196" i="11" s="1"/>
  <c r="AY2196" i="11" s="1"/>
  <c r="AS2270" i="11"/>
  <c r="AU2270" i="11" s="1"/>
  <c r="AX2270" i="11" s="1"/>
  <c r="AY2270" i="11" s="1"/>
  <c r="AS2418" i="11"/>
  <c r="AU2418" i="11" s="1"/>
  <c r="AX2418" i="11" s="1"/>
  <c r="AY2418" i="11" s="1"/>
  <c r="AS2454" i="11"/>
  <c r="AU2454" i="11" s="1"/>
  <c r="AX2454" i="11" s="1"/>
  <c r="AY2454" i="11" s="1"/>
  <c r="AS2494" i="11"/>
  <c r="AU2494" i="11" s="1"/>
  <c r="AX2494" i="11" s="1"/>
  <c r="AY2494" i="11" s="1"/>
  <c r="AS2676" i="11"/>
  <c r="AU2676" i="11" s="1"/>
  <c r="AX2676" i="11" s="1"/>
  <c r="AY2676" i="11" s="1"/>
  <c r="AS2679" i="11"/>
  <c r="AU2679" i="11" s="1"/>
  <c r="AX2679" i="11" s="1"/>
  <c r="AY2679" i="11" s="1"/>
  <c r="AS2712" i="11"/>
  <c r="AU2712" i="11" s="1"/>
  <c r="AX2712" i="11" s="1"/>
  <c r="AY2712" i="11" s="1"/>
  <c r="AS2858" i="11"/>
  <c r="AU2858" i="11" s="1"/>
  <c r="AX2858" i="11" s="1"/>
  <c r="AY2858" i="11" s="1"/>
  <c r="AS3969" i="11"/>
  <c r="AU3969" i="11" s="1"/>
  <c r="AX3969" i="11" s="1"/>
  <c r="AY3969" i="11" s="1"/>
  <c r="AS383" i="11"/>
  <c r="AU383" i="11" s="1"/>
  <c r="AX383" i="11" s="1"/>
  <c r="AY383" i="11" s="1"/>
  <c r="AS1122" i="11"/>
  <c r="AU1122" i="11" s="1"/>
  <c r="AX1122" i="11" s="1"/>
  <c r="AY1122" i="11" s="1"/>
  <c r="AS1160" i="11"/>
  <c r="AU1160" i="11" s="1"/>
  <c r="AX1160" i="11" s="1"/>
  <c r="AY1160" i="11" s="1"/>
  <c r="AS1307" i="11"/>
  <c r="AU1307" i="11" s="1"/>
  <c r="AX1307" i="11" s="1"/>
  <c r="AY1307" i="11" s="1"/>
  <c r="AS1345" i="11"/>
  <c r="AU1345" i="11" s="1"/>
  <c r="AX1345" i="11" s="1"/>
  <c r="AY1345" i="11" s="1"/>
  <c r="AS1489" i="11"/>
  <c r="AU1489" i="11" s="1"/>
  <c r="AX1489" i="11" s="1"/>
  <c r="AY1489" i="11" s="1"/>
  <c r="AS1526" i="11"/>
  <c r="AU1526" i="11" s="1"/>
  <c r="AX1526" i="11" s="1"/>
  <c r="AY1526" i="11" s="1"/>
  <c r="AS1675" i="11"/>
  <c r="AU1675" i="11" s="1"/>
  <c r="AX1675" i="11" s="1"/>
  <c r="AY1675" i="11" s="1"/>
  <c r="AS1861" i="11"/>
  <c r="AU1861" i="11" s="1"/>
  <c r="AX1861" i="11" s="1"/>
  <c r="AY1861" i="11" s="1"/>
  <c r="AS1970" i="11"/>
  <c r="AU1970" i="11" s="1"/>
  <c r="AX1970" i="11" s="1"/>
  <c r="AY1970" i="11" s="1"/>
  <c r="AS2120" i="11"/>
  <c r="AU2120" i="11" s="1"/>
  <c r="AX2120" i="11" s="1"/>
  <c r="AY2120" i="11" s="1"/>
  <c r="AS2193" i="11"/>
  <c r="AU2193" i="11" s="1"/>
  <c r="AX2193" i="11" s="1"/>
  <c r="AY2193" i="11" s="1"/>
  <c r="AS2419" i="11"/>
  <c r="AU2419" i="11" s="1"/>
  <c r="AX2419" i="11" s="1"/>
  <c r="AY2419" i="11" s="1"/>
  <c r="AS2567" i="11"/>
  <c r="AU2567" i="11" s="1"/>
  <c r="AX2567" i="11" s="1"/>
  <c r="AY2567" i="11" s="1"/>
  <c r="AS2675" i="11"/>
  <c r="AU2675" i="11" s="1"/>
  <c r="AX2675" i="11" s="1"/>
  <c r="AS2680" i="11"/>
  <c r="AU2680" i="11" s="1"/>
  <c r="AX2680" i="11" s="1"/>
  <c r="AY2680" i="11" s="1"/>
  <c r="AS159" i="11"/>
  <c r="AU159" i="11" s="1"/>
  <c r="AX159" i="11" s="1"/>
  <c r="AY159" i="11" s="1"/>
  <c r="AS235" i="11"/>
  <c r="AU235" i="11" s="1"/>
  <c r="AX235" i="11" s="1"/>
  <c r="AY235" i="11" s="1"/>
  <c r="AS307" i="11"/>
  <c r="AU307" i="11" s="1"/>
  <c r="AX307" i="11" s="1"/>
  <c r="AY307" i="11" s="1"/>
  <c r="AS1086" i="11"/>
  <c r="AU1086" i="11" s="1"/>
  <c r="AX1086" i="11" s="1"/>
  <c r="AY1086" i="11" s="1"/>
  <c r="AS1123" i="11"/>
  <c r="AU1123" i="11" s="1"/>
  <c r="AX1123" i="11" s="1"/>
  <c r="AY1123" i="11" s="1"/>
  <c r="AS1159" i="11"/>
  <c r="AU1159" i="11" s="1"/>
  <c r="AX1159" i="11" s="1"/>
  <c r="AY1159" i="11" s="1"/>
  <c r="AS1271" i="11"/>
  <c r="AU1271" i="11" s="1"/>
  <c r="AX1271" i="11" s="1"/>
  <c r="AY1271" i="11" s="1"/>
  <c r="AS1344" i="11"/>
  <c r="AU1344" i="11" s="1"/>
  <c r="AX1344" i="11" s="1"/>
  <c r="AY1344" i="11" s="1"/>
  <c r="AS1637" i="11"/>
  <c r="AU1637" i="11" s="1"/>
  <c r="AX1637" i="11" s="1"/>
  <c r="AY1637" i="11" s="1"/>
  <c r="AS1749" i="11"/>
  <c r="AU1749" i="11" s="1"/>
  <c r="AX1749" i="11" s="1"/>
  <c r="AY1749" i="11" s="1"/>
  <c r="AS1896" i="11"/>
  <c r="AU1896" i="11" s="1"/>
  <c r="AX1896" i="11" s="1"/>
  <c r="AY1896" i="11" s="1"/>
  <c r="AS2159" i="11"/>
  <c r="AU2159" i="11" s="1"/>
  <c r="AX2159" i="11" s="1"/>
  <c r="AY2159" i="11" s="1"/>
  <c r="AS2198" i="11"/>
  <c r="AU2198" i="11" s="1"/>
  <c r="AX2198" i="11" s="1"/>
  <c r="AY2198" i="11" s="1"/>
  <c r="AS2380" i="11"/>
  <c r="AU2380" i="11" s="1"/>
  <c r="AX2380" i="11" s="1"/>
  <c r="AY2380" i="11" s="1"/>
  <c r="AS2420" i="11"/>
  <c r="AU2420" i="11" s="1"/>
  <c r="AX2420" i="11" s="1"/>
  <c r="AY2420" i="11" s="1"/>
  <c r="AS2677" i="11"/>
  <c r="AU2677" i="11" s="1"/>
  <c r="AX2677" i="11" s="1"/>
  <c r="AY2677" i="11" s="1"/>
  <c r="AS2715" i="11"/>
  <c r="AU2715" i="11" s="1"/>
  <c r="AX2715" i="11" s="1"/>
  <c r="AY2715" i="11" s="1"/>
  <c r="AS3781" i="11"/>
  <c r="AU3781" i="11" s="1"/>
  <c r="AX3781" i="11" s="1"/>
  <c r="AY3781" i="11" s="1"/>
  <c r="AS3935" i="11"/>
  <c r="AU3935" i="11" s="1"/>
  <c r="AX3935" i="11" s="1"/>
  <c r="AY3935" i="11" s="1"/>
  <c r="AS3972" i="11"/>
  <c r="AU3972" i="11" s="1"/>
  <c r="AX3972" i="11" s="1"/>
  <c r="AY3972" i="11" s="1"/>
  <c r="AT2604" i="11"/>
  <c r="AT2606" i="11"/>
  <c r="AR2605" i="11"/>
  <c r="AT2605" i="11"/>
  <c r="AS2081" i="11"/>
  <c r="AU2081" i="11" s="1"/>
  <c r="AX2081" i="11" s="1"/>
  <c r="AY2081" i="11" s="1"/>
  <c r="AS2119" i="11"/>
  <c r="AU2119" i="11" s="1"/>
  <c r="AX2119" i="11" s="1"/>
  <c r="AY2119" i="11" s="1"/>
  <c r="AS2044" i="11"/>
  <c r="AU2044" i="11" s="1"/>
  <c r="AX2044" i="11" s="1"/>
  <c r="AY2044" i="11" s="1"/>
  <c r="AS2118" i="11"/>
  <c r="AU2118" i="11" s="1"/>
  <c r="AX2118" i="11" s="1"/>
  <c r="AS1161" i="11"/>
  <c r="AU1161" i="11" s="1"/>
  <c r="AX1161" i="11" s="1"/>
  <c r="AY1161" i="11" s="1"/>
  <c r="AS1971" i="11"/>
  <c r="AU1971" i="11" s="1"/>
  <c r="AX1971" i="11" s="1"/>
  <c r="AY1971" i="11" s="1"/>
  <c r="AS201" i="11"/>
  <c r="AU201" i="11" s="1"/>
  <c r="AX201" i="11" s="1"/>
  <c r="AY201" i="11" s="1"/>
  <c r="P567" i="11"/>
  <c r="AQ567" i="11" s="1"/>
  <c r="AR567" i="11" s="1"/>
  <c r="P568" i="11"/>
  <c r="AQ568" i="11" s="1"/>
  <c r="AR568" i="11" s="1"/>
  <c r="AS200" i="11"/>
  <c r="AU200" i="11" s="1"/>
  <c r="AX200" i="11" s="1"/>
  <c r="AY200" i="11" s="1"/>
  <c r="AS2417" i="11"/>
  <c r="AU2417" i="11" s="1"/>
  <c r="AX2417" i="11" s="1"/>
  <c r="AY2417" i="11" s="1"/>
  <c r="AS1158" i="11"/>
  <c r="AU1158" i="11" s="1"/>
  <c r="AS49" i="11"/>
  <c r="AU49" i="11" s="1"/>
  <c r="AX49" i="11" s="1"/>
  <c r="AY49" i="11" s="1"/>
  <c r="AD196" i="11"/>
  <c r="AG196" i="11" s="1"/>
  <c r="AO196" i="11" s="1"/>
  <c r="AP196" i="11" s="1"/>
  <c r="AQ196" i="11" s="1"/>
  <c r="AD3185" i="11"/>
  <c r="AD4152" i="11"/>
  <c r="P418" i="11"/>
  <c r="AS2121" i="11"/>
  <c r="AU2121" i="11" s="1"/>
  <c r="AX2121" i="11" s="1"/>
  <c r="AY2121" i="11" s="1"/>
  <c r="AD1084" i="11"/>
  <c r="AG1084" i="11" s="1"/>
  <c r="AD4111" i="11"/>
  <c r="AD2155" i="11"/>
  <c r="AG2155" i="11" s="1"/>
  <c r="AO2155" i="11" s="1"/>
  <c r="AP2155" i="11" s="1"/>
  <c r="AQ2155" i="11" s="1"/>
  <c r="AH2490" i="11"/>
  <c r="AQ3933" i="11"/>
  <c r="AT3933" i="11" s="1"/>
  <c r="AQ3954" i="11"/>
  <c r="AR3954" i="11" s="1"/>
  <c r="AQ3955" i="11"/>
  <c r="AR3955" i="11" s="1"/>
  <c r="AQ3961" i="11"/>
  <c r="AR3961" i="11" s="1"/>
  <c r="AQ4086" i="11"/>
  <c r="AR4086" i="11" s="1"/>
  <c r="AQ4087" i="11"/>
  <c r="AT4087" i="11" s="1"/>
  <c r="AQ4088" i="11"/>
  <c r="AR4088" i="11" s="1"/>
  <c r="AQ4089" i="11"/>
  <c r="AR4089" i="11" s="1"/>
  <c r="AQ4090" i="11"/>
  <c r="AR4090" i="11" s="1"/>
  <c r="AQ4091" i="11"/>
  <c r="AT4091" i="11" s="1"/>
  <c r="AD4107" i="11"/>
  <c r="AQ4130" i="11"/>
  <c r="AR4130" i="11" s="1"/>
  <c r="AQ4147" i="11"/>
  <c r="AT4147" i="11" s="1"/>
  <c r="AT203" i="11"/>
  <c r="AS1563" i="11"/>
  <c r="AU1563" i="11" s="1"/>
  <c r="AX1563" i="11" s="1"/>
  <c r="AY1563" i="11" s="1"/>
  <c r="AT4089" i="11"/>
  <c r="AD2303" i="11"/>
  <c r="AQ4001" i="11"/>
  <c r="AR4001" i="11" s="1"/>
  <c r="AQ4008" i="11"/>
  <c r="AT4008" i="11" s="1"/>
  <c r="AQ4073" i="11"/>
  <c r="AT4073" i="11" s="1"/>
  <c r="AQ4170" i="11"/>
  <c r="AT4170" i="11" s="1"/>
  <c r="AS122" i="11"/>
  <c r="AU122" i="11" s="1"/>
  <c r="AX122" i="11" s="1"/>
  <c r="AY122" i="11" s="1"/>
  <c r="AS492" i="11"/>
  <c r="AU492" i="11" s="1"/>
  <c r="AX492" i="11" s="1"/>
  <c r="AY492" i="11" s="1"/>
  <c r="AS716" i="11"/>
  <c r="AU716" i="11" s="1"/>
  <c r="AX716" i="11" s="1"/>
  <c r="AY716" i="11" s="1"/>
  <c r="AH2266" i="11"/>
  <c r="AQ3939" i="11"/>
  <c r="AT3939" i="11" s="1"/>
  <c r="AQ3978" i="11"/>
  <c r="AT3978" i="11" s="1"/>
  <c r="AQ3979" i="11"/>
  <c r="AT3979" i="11" s="1"/>
  <c r="AQ3980" i="11"/>
  <c r="AR3980" i="11" s="1"/>
  <c r="AQ3981" i="11"/>
  <c r="AT3981" i="11" s="1"/>
  <c r="AQ3982" i="11"/>
  <c r="AT3982" i="11" s="1"/>
  <c r="AQ3983" i="11"/>
  <c r="AT3983" i="11" s="1"/>
  <c r="AQ4016" i="11"/>
  <c r="AT4016" i="11" s="1"/>
  <c r="AQ4017" i="11"/>
  <c r="AR4017" i="11" s="1"/>
  <c r="AD4018" i="11"/>
  <c r="AQ4031" i="11"/>
  <c r="AR4031" i="11" s="1"/>
  <c r="AQ4039" i="11"/>
  <c r="AT4039" i="11" s="1"/>
  <c r="AQ4049" i="11"/>
  <c r="AT4049" i="11" s="1"/>
  <c r="AQ4080" i="11"/>
  <c r="AT4080" i="11" s="1"/>
  <c r="AQ4165" i="11"/>
  <c r="AR4165" i="11" s="1"/>
  <c r="AQ4168" i="11"/>
  <c r="AR4168" i="11" s="1"/>
  <c r="AQ4304" i="11"/>
  <c r="AR4304" i="11" s="1"/>
  <c r="AQ4305" i="11"/>
  <c r="AT4305" i="11" s="1"/>
  <c r="AQ4306" i="11"/>
  <c r="AR4306" i="11" s="1"/>
  <c r="P122" i="11"/>
  <c r="AS48" i="11"/>
  <c r="AU48" i="11" s="1"/>
  <c r="AX48" i="11" s="1"/>
  <c r="AY48" i="11" s="1"/>
  <c r="AQ4313" i="11"/>
  <c r="AT4313" i="11" s="1"/>
  <c r="AQ4314" i="11"/>
  <c r="AR4314" i="11" s="1"/>
  <c r="AQ4081" i="11"/>
  <c r="AT4081" i="11" s="1"/>
  <c r="AQ4082" i="11"/>
  <c r="AT4082" i="11" s="1"/>
  <c r="AG4156" i="11"/>
  <c r="AO4156" i="11" s="1"/>
  <c r="AP4156" i="11" s="1"/>
  <c r="AQ4156" i="11" s="1"/>
  <c r="AD2266" i="11"/>
  <c r="AG2266" i="11" s="1"/>
  <c r="AQ4223" i="11"/>
  <c r="AT4223" i="11" s="1"/>
  <c r="AD492" i="11"/>
  <c r="AH492" i="11" s="1"/>
  <c r="AD1158" i="11"/>
  <c r="AG1158" i="11" s="1"/>
  <c r="AQ2682" i="11"/>
  <c r="AT2682" i="11" s="1"/>
  <c r="AQ3928" i="11"/>
  <c r="AR3928" i="11" s="1"/>
  <c r="AQ3931" i="11"/>
  <c r="AT3931" i="11" s="1"/>
  <c r="AQ3940" i="11"/>
  <c r="AR3940" i="11" s="1"/>
  <c r="AQ3941" i="11"/>
  <c r="AT3941" i="11" s="1"/>
  <c r="AQ4062" i="11"/>
  <c r="AT4062" i="11" s="1"/>
  <c r="AQ4063" i="11"/>
  <c r="AT4063" i="11" s="1"/>
  <c r="AQ4194" i="11"/>
  <c r="AR4194" i="11" s="1"/>
  <c r="AQ4195" i="11"/>
  <c r="AT4195" i="11" s="1"/>
  <c r="AQ4196" i="11"/>
  <c r="AR4196" i="11" s="1"/>
  <c r="AQ4197" i="11"/>
  <c r="AT4197" i="11" s="1"/>
  <c r="AD3222" i="11"/>
  <c r="AQ3962" i="11"/>
  <c r="AR3962" i="11" s="1"/>
  <c r="AQ3963" i="11"/>
  <c r="AT3963" i="11" s="1"/>
  <c r="AQ3964" i="11"/>
  <c r="AR3964" i="11" s="1"/>
  <c r="AQ3965" i="11"/>
  <c r="AR3965" i="11" s="1"/>
  <c r="AQ3966" i="11"/>
  <c r="AR3966" i="11" s="1"/>
  <c r="AQ3967" i="11"/>
  <c r="AT3967" i="11" s="1"/>
  <c r="AQ3968" i="11"/>
  <c r="AR3968" i="11" s="1"/>
  <c r="AQ3934" i="11"/>
  <c r="AR3934" i="11" s="1"/>
  <c r="AQ3996" i="11"/>
  <c r="AT3996" i="11" s="1"/>
  <c r="AQ4013" i="11"/>
  <c r="AT4013" i="11" s="1"/>
  <c r="AQ4014" i="11"/>
  <c r="AR4014" i="11" s="1"/>
  <c r="AQ4026" i="11"/>
  <c r="AR4026" i="11" s="1"/>
  <c r="AQ4027" i="11"/>
  <c r="AR4027" i="11" s="1"/>
  <c r="AQ4028" i="11"/>
  <c r="AR4028" i="11" s="1"/>
  <c r="AQ4029" i="11"/>
  <c r="AT4029" i="11" s="1"/>
  <c r="AQ4053" i="11"/>
  <c r="AT4053" i="11" s="1"/>
  <c r="AQ4054" i="11"/>
  <c r="AT4054" i="11" s="1"/>
  <c r="AQ4055" i="11"/>
  <c r="AT4055" i="11" s="1"/>
  <c r="AQ4095" i="11"/>
  <c r="AR4095" i="11" s="1"/>
  <c r="AD4104" i="11"/>
  <c r="AQ4110" i="11"/>
  <c r="AR4110" i="11" s="1"/>
  <c r="AQ4115" i="11"/>
  <c r="AR4115" i="11" s="1"/>
  <c r="AQ4145" i="11"/>
  <c r="AT4145" i="11" s="1"/>
  <c r="AQ4146" i="11"/>
  <c r="AT4146" i="11" s="1"/>
  <c r="AQ4162" i="11"/>
  <c r="AT4162" i="11" s="1"/>
  <c r="AQ4163" i="11"/>
  <c r="AT4163" i="11" s="1"/>
  <c r="AQ4180" i="11"/>
  <c r="AR4180" i="11" s="1"/>
  <c r="AQ4181" i="11"/>
  <c r="AT4181" i="11" s="1"/>
  <c r="AQ4301" i="11"/>
  <c r="AR4301" i="11" s="1"/>
  <c r="AQ4302" i="11"/>
  <c r="AR4302" i="11" s="1"/>
  <c r="AS418" i="11"/>
  <c r="AU418" i="11" s="1"/>
  <c r="AX418" i="11" s="1"/>
  <c r="AY418" i="11" s="1"/>
  <c r="AS493" i="11"/>
  <c r="AU493" i="11" s="1"/>
  <c r="AX493" i="11" s="1"/>
  <c r="AY493" i="11" s="1"/>
  <c r="AS495" i="11"/>
  <c r="AU495" i="11" s="1"/>
  <c r="AX495" i="11" s="1"/>
  <c r="AY495" i="11" s="1"/>
  <c r="AS529" i="11"/>
  <c r="AU529" i="11" s="1"/>
  <c r="AX529" i="11" s="1"/>
  <c r="AY529" i="11" s="1"/>
  <c r="AS530" i="11"/>
  <c r="AU530" i="11" s="1"/>
  <c r="AX530" i="11" s="1"/>
  <c r="AY530" i="11" s="1"/>
  <c r="AS566" i="11"/>
  <c r="AU566" i="11" s="1"/>
  <c r="AX566" i="11" s="1"/>
  <c r="AY566" i="11" s="1"/>
  <c r="AS788" i="11"/>
  <c r="AU788" i="11" s="1"/>
  <c r="AX788" i="11" s="1"/>
  <c r="AY788" i="11" s="1"/>
  <c r="AQ4002" i="11"/>
  <c r="AR4002" i="11" s="1"/>
  <c r="AQ3959" i="11"/>
  <c r="AT3959" i="11" s="1"/>
  <c r="AH495" i="11"/>
  <c r="AJ495" i="11" s="1"/>
  <c r="AS825" i="11"/>
  <c r="AU825" i="11" s="1"/>
  <c r="AX825" i="11" s="1"/>
  <c r="AY825" i="11" s="1"/>
  <c r="Q1788" i="11"/>
  <c r="AT4312" i="11"/>
  <c r="AR4312" i="11"/>
  <c r="AT202" i="11"/>
  <c r="AT204" i="11"/>
  <c r="AS604" i="11"/>
  <c r="AU604" i="11" s="1"/>
  <c r="AX604" i="11" s="1"/>
  <c r="AY604" i="11" s="1"/>
  <c r="AS678" i="11"/>
  <c r="AU678" i="11" s="1"/>
  <c r="AX678" i="11" s="1"/>
  <c r="AY678" i="11" s="1"/>
  <c r="AS714" i="11"/>
  <c r="AU714" i="11" s="1"/>
  <c r="AX714" i="11" s="1"/>
  <c r="AY714" i="11" s="1"/>
  <c r="AG1786" i="11"/>
  <c r="AO1786" i="11" s="1"/>
  <c r="AP1786" i="11" s="1"/>
  <c r="AQ1786" i="11" s="1"/>
  <c r="AP1787" i="11"/>
  <c r="AP1788" i="11"/>
  <c r="AQ1788" i="11" s="1"/>
  <c r="AS1859" i="11"/>
  <c r="AU1859" i="11" s="1"/>
  <c r="AX1859" i="11" s="1"/>
  <c r="AG1861" i="11"/>
  <c r="AO1861" i="11" s="1"/>
  <c r="AP1861" i="11" s="1"/>
  <c r="AQ1861" i="11" s="1"/>
  <c r="AG1970" i="11"/>
  <c r="AO1970" i="11" s="1"/>
  <c r="AP1970" i="11" s="1"/>
  <c r="AQ1970" i="11" s="1"/>
  <c r="AG1972" i="11"/>
  <c r="AO1972" i="11" s="1"/>
  <c r="AP1972" i="11" s="1"/>
  <c r="AQ1972" i="11" s="1"/>
  <c r="AG2044" i="11"/>
  <c r="AO2044" i="11" s="1"/>
  <c r="AP2044" i="11" s="1"/>
  <c r="AQ2044" i="11" s="1"/>
  <c r="AX1862" i="11"/>
  <c r="AY1862" i="11" s="1"/>
  <c r="AG2081" i="11"/>
  <c r="AO2081" i="11" s="1"/>
  <c r="AP2081" i="11" s="1"/>
  <c r="AQ2081" i="11" s="1"/>
  <c r="AG2121" i="11"/>
  <c r="AO2121" i="11" s="1"/>
  <c r="AP2121" i="11" s="1"/>
  <c r="AQ2121" i="11" s="1"/>
  <c r="AO2123" i="11"/>
  <c r="AP2123" i="11" s="1"/>
  <c r="AQ2123" i="11" s="1"/>
  <c r="AP2124" i="11"/>
  <c r="AQ2124" i="11" s="1"/>
  <c r="AH2155" i="11"/>
  <c r="AG2158" i="11"/>
  <c r="AO2158" i="11" s="1"/>
  <c r="AP2158" i="11" s="1"/>
  <c r="AQ2158" i="11" s="1"/>
  <c r="AP2160" i="11"/>
  <c r="AQ2160" i="11" s="1"/>
  <c r="AH2192" i="11"/>
  <c r="AG2196" i="11"/>
  <c r="AO2196" i="11" s="1"/>
  <c r="AP2196" i="11" s="1"/>
  <c r="AQ2196" i="11" s="1"/>
  <c r="AG2198" i="11"/>
  <c r="AO2198" i="11" s="1"/>
  <c r="AP2198" i="11" s="1"/>
  <c r="AQ2198" i="11" s="1"/>
  <c r="AP2229" i="11"/>
  <c r="AQ2229" i="11" s="1"/>
  <c r="AX2229" i="11"/>
  <c r="AY2229" i="11" s="1"/>
  <c r="AG2270" i="11"/>
  <c r="AO2270" i="11" s="1"/>
  <c r="AP2270" i="11" s="1"/>
  <c r="AQ2270" i="11" s="1"/>
  <c r="AS2490" i="11"/>
  <c r="AU2490" i="11" s="1"/>
  <c r="AX2490" i="11" s="1"/>
  <c r="AY2490" i="11" s="1"/>
  <c r="AG2494" i="11"/>
  <c r="AO2494" i="11" s="1"/>
  <c r="AP2494" i="11" s="1"/>
  <c r="AQ2494" i="11" s="1"/>
  <c r="AQ3932" i="11"/>
  <c r="AR3932" i="11" s="1"/>
  <c r="AQ3957" i="11"/>
  <c r="AR3957" i="11" s="1"/>
  <c r="AT4047" i="11"/>
  <c r="AD4059" i="11"/>
  <c r="AQ4121" i="11"/>
  <c r="AQ4185" i="11"/>
  <c r="AR4185" i="11" s="1"/>
  <c r="AQ4103" i="11"/>
  <c r="AR4103" i="11" s="1"/>
  <c r="AQ4125" i="11"/>
  <c r="AR4125" i="11" s="1"/>
  <c r="AQ4127" i="11"/>
  <c r="AR4127" i="11" s="1"/>
  <c r="AQ4150" i="11"/>
  <c r="AT4150" i="11" s="1"/>
  <c r="AQ4158" i="11"/>
  <c r="AT4158" i="11" s="1"/>
  <c r="AQ4159" i="11"/>
  <c r="AT4159" i="11" s="1"/>
  <c r="AQ4161" i="11"/>
  <c r="AR4161" i="11" s="1"/>
  <c r="AQ4309" i="11"/>
  <c r="AT4309" i="11" s="1"/>
  <c r="AG49" i="11"/>
  <c r="AO49" i="11" s="1"/>
  <c r="AP49" i="11" s="1"/>
  <c r="AQ49" i="11" s="1"/>
  <c r="AX270" i="11"/>
  <c r="AY270" i="11" s="1"/>
  <c r="AG307" i="11"/>
  <c r="AO307" i="11" s="1"/>
  <c r="AP307" i="11" s="1"/>
  <c r="AQ307" i="11" s="1"/>
  <c r="AG381" i="11"/>
  <c r="AO381" i="11" s="1"/>
  <c r="AP381" i="11" s="1"/>
  <c r="AQ381" i="11" s="1"/>
  <c r="AG418" i="11"/>
  <c r="AO418" i="11" s="1"/>
  <c r="AP418" i="11" s="1"/>
  <c r="AG495" i="11"/>
  <c r="AO495" i="11" s="1"/>
  <c r="AP495" i="11" s="1"/>
  <c r="AQ495" i="11" s="1"/>
  <c r="AG530" i="11"/>
  <c r="AO530" i="11" s="1"/>
  <c r="AP530" i="11" s="1"/>
  <c r="AQ530" i="11" s="1"/>
  <c r="AG604" i="11"/>
  <c r="AO604" i="11" s="1"/>
  <c r="AG605" i="11"/>
  <c r="AO605" i="11" s="1"/>
  <c r="AP605" i="11" s="1"/>
  <c r="AQ605" i="11" s="1"/>
  <c r="AG2858" i="11"/>
  <c r="AO2858" i="11" s="1"/>
  <c r="AP2858" i="11" s="1"/>
  <c r="AQ2858" i="11" s="1"/>
  <c r="AX3148" i="11"/>
  <c r="AY3148" i="11" s="1"/>
  <c r="AG3629" i="11"/>
  <c r="AO3629" i="11" s="1"/>
  <c r="AP3629" i="11" s="1"/>
  <c r="AQ3629" i="11" s="1"/>
  <c r="AF2638" i="11"/>
  <c r="AS2638" i="11" s="1"/>
  <c r="AU2638" i="11" s="1"/>
  <c r="AX2638" i="11" s="1"/>
  <c r="AY2638" i="11" s="1"/>
  <c r="AG2601" i="11"/>
  <c r="AO2601" i="11" s="1"/>
  <c r="AP2601" i="11" s="1"/>
  <c r="AQ2601" i="11" s="1"/>
  <c r="AS1125" i="11"/>
  <c r="AU1125" i="11" s="1"/>
  <c r="AX1125" i="11" s="1"/>
  <c r="AY1125" i="11" s="1"/>
  <c r="AG1125" i="11"/>
  <c r="AO1125" i="11" s="1"/>
  <c r="AS2342" i="11"/>
  <c r="AU2342" i="11" s="1"/>
  <c r="AX2342" i="11" s="1"/>
  <c r="AY2342" i="11" s="1"/>
  <c r="AF2303" i="11"/>
  <c r="AF2304" i="11" s="1"/>
  <c r="AS2304" i="11" s="1"/>
  <c r="AU2304" i="11" s="1"/>
  <c r="AX2304" i="11" s="1"/>
  <c r="AY2304" i="11" s="1"/>
  <c r="AS2416" i="11"/>
  <c r="AU2416" i="11" s="1"/>
  <c r="AX2416" i="11" s="1"/>
  <c r="AY2416" i="11" s="1"/>
  <c r="AG2416" i="11"/>
  <c r="AO2416" i="11" s="1"/>
  <c r="AF4051" i="11"/>
  <c r="AG4051" i="11" s="1"/>
  <c r="AO4051" i="11" s="1"/>
  <c r="AS4048" i="11"/>
  <c r="AU4048" i="11" s="1"/>
  <c r="AX4048" i="11" s="1"/>
  <c r="AY4048" i="11" s="1"/>
  <c r="AG50" i="11"/>
  <c r="AO50" i="11" s="1"/>
  <c r="AP50" i="11" s="1"/>
  <c r="AQ50" i="11" s="1"/>
  <c r="AG122" i="11"/>
  <c r="AO122" i="11" s="1"/>
  <c r="AP122" i="11" s="1"/>
  <c r="AG159" i="11"/>
  <c r="AO159" i="11" s="1"/>
  <c r="AP159" i="11" s="1"/>
  <c r="AQ159" i="11" s="1"/>
  <c r="AG201" i="11"/>
  <c r="AO201" i="11" s="1"/>
  <c r="AP201" i="11" s="1"/>
  <c r="AQ201" i="11" s="1"/>
  <c r="AS381" i="11"/>
  <c r="AU381" i="11" s="1"/>
  <c r="AX381" i="11" s="1"/>
  <c r="AY381" i="11" s="1"/>
  <c r="AS382" i="11"/>
  <c r="AU382" i="11" s="1"/>
  <c r="AX382" i="11" s="1"/>
  <c r="AY382" i="11" s="1"/>
  <c r="AS455" i="11"/>
  <c r="AU455" i="11" s="1"/>
  <c r="AX455" i="11" s="1"/>
  <c r="AY455" i="11" s="1"/>
  <c r="AS456" i="11"/>
  <c r="AU456" i="11" s="1"/>
  <c r="AX456" i="11" s="1"/>
  <c r="AY456" i="11" s="1"/>
  <c r="AS605" i="11"/>
  <c r="AU605" i="11" s="1"/>
  <c r="AX605" i="11" s="1"/>
  <c r="AY605" i="11" s="1"/>
  <c r="AS606" i="11"/>
  <c r="AU606" i="11" s="1"/>
  <c r="AX606" i="11" s="1"/>
  <c r="AY606" i="11" s="1"/>
  <c r="AG640" i="11"/>
  <c r="AO640" i="11" s="1"/>
  <c r="AP640" i="11" s="1"/>
  <c r="AQ640" i="11" s="1"/>
  <c r="AS677" i="11"/>
  <c r="AU677" i="11" s="1"/>
  <c r="AX677" i="11" s="1"/>
  <c r="AY677" i="11" s="1"/>
  <c r="AG677" i="11"/>
  <c r="AO677" i="11" s="1"/>
  <c r="AP677" i="11" s="1"/>
  <c r="AG678" i="11"/>
  <c r="AO678" i="11" s="1"/>
  <c r="AP678" i="11" s="1"/>
  <c r="AQ678" i="11" s="1"/>
  <c r="AG715" i="11"/>
  <c r="AO715" i="11" s="1"/>
  <c r="AP715" i="11" s="1"/>
  <c r="AQ715" i="11" s="1"/>
  <c r="AG751" i="11"/>
  <c r="AO751" i="11" s="1"/>
  <c r="AP751" i="11" s="1"/>
  <c r="AQ751" i="11" s="1"/>
  <c r="AG788" i="11"/>
  <c r="AO788" i="11" s="1"/>
  <c r="AP788" i="11" s="1"/>
  <c r="AQ788" i="11" s="1"/>
  <c r="AG862" i="11"/>
  <c r="AO862" i="11" s="1"/>
  <c r="AP862" i="11" s="1"/>
  <c r="AQ862" i="11" s="1"/>
  <c r="AS936" i="11"/>
  <c r="AU936" i="11" s="1"/>
  <c r="AX936" i="11" s="1"/>
  <c r="AY936" i="11" s="1"/>
  <c r="AS1010" i="11"/>
  <c r="AU1010" i="11" s="1"/>
  <c r="AX1010" i="11" s="1"/>
  <c r="AY1010" i="11" s="1"/>
  <c r="AX1047" i="11"/>
  <c r="AY1047" i="11" s="1"/>
  <c r="AG1086" i="11"/>
  <c r="AO1086" i="11" s="1"/>
  <c r="AP1086" i="11" s="1"/>
  <c r="AQ1086" i="11" s="1"/>
  <c r="AG1088" i="11"/>
  <c r="AO1088" i="11" s="1"/>
  <c r="AP1088" i="11" s="1"/>
  <c r="AQ1088" i="11" s="1"/>
  <c r="AG1089" i="11"/>
  <c r="AO1089" i="11" s="1"/>
  <c r="AP1089" i="11" s="1"/>
  <c r="AQ1089" i="11" s="1"/>
  <c r="AG1122" i="11"/>
  <c r="AO1122" i="11" s="1"/>
  <c r="AP1122" i="11" s="1"/>
  <c r="AQ1122" i="11" s="1"/>
  <c r="AS1124" i="11"/>
  <c r="AU1124" i="11" s="1"/>
  <c r="AX1124" i="11" s="1"/>
  <c r="AY1124" i="11" s="1"/>
  <c r="AG1159" i="11"/>
  <c r="AO1159" i="11" s="1"/>
  <c r="AP1159" i="11" s="1"/>
  <c r="AQ1159" i="11" s="1"/>
  <c r="AG1195" i="11"/>
  <c r="AO1195" i="11" s="1"/>
  <c r="AP1195" i="11" s="1"/>
  <c r="AQ1195" i="11" s="1"/>
  <c r="AG1232" i="11"/>
  <c r="AO1232" i="11" s="1"/>
  <c r="AP1232" i="11" s="1"/>
  <c r="AQ1232" i="11" s="1"/>
  <c r="AG1307" i="11"/>
  <c r="AO1307" i="11" s="1"/>
  <c r="AP1307" i="11" s="1"/>
  <c r="AQ1307" i="11" s="1"/>
  <c r="AG1345" i="11"/>
  <c r="AO1345" i="11" s="1"/>
  <c r="AP1345" i="11" s="1"/>
  <c r="AQ1345" i="11" s="1"/>
  <c r="AG1452" i="11"/>
  <c r="AO1452" i="11" s="1"/>
  <c r="AP1452" i="11" s="1"/>
  <c r="AQ1452" i="11" s="1"/>
  <c r="AG1454" i="11"/>
  <c r="AO1454" i="11" s="1"/>
  <c r="AP1454" i="11" s="1"/>
  <c r="AQ1454" i="11" s="1"/>
  <c r="AG1489" i="11"/>
  <c r="AO1489" i="11" s="1"/>
  <c r="AP1489" i="11" s="1"/>
  <c r="AQ1489" i="11" s="1"/>
  <c r="AG1526" i="11"/>
  <c r="AO1526" i="11" s="1"/>
  <c r="AP1526" i="11" s="1"/>
  <c r="AQ1526" i="11" s="1"/>
  <c r="AG1637" i="11"/>
  <c r="AO1637" i="11" s="1"/>
  <c r="AP1637" i="11" s="1"/>
  <c r="AQ1637" i="11" s="1"/>
  <c r="AG1712" i="11"/>
  <c r="AO1712" i="11" s="1"/>
  <c r="AP1712" i="11" s="1"/>
  <c r="AQ1712" i="11" s="1"/>
  <c r="AG2342" i="11"/>
  <c r="AO2342" i="11" s="1"/>
  <c r="AP2342" i="11" s="1"/>
  <c r="AQ2342" i="11" s="1"/>
  <c r="AS2379" i="11"/>
  <c r="AU2379" i="11" s="1"/>
  <c r="AX2379" i="11" s="1"/>
  <c r="AY2379" i="11" s="1"/>
  <c r="AG2381" i="11"/>
  <c r="AO2381" i="11" s="1"/>
  <c r="AP2381" i="11" s="1"/>
  <c r="AQ2381" i="11" s="1"/>
  <c r="AG2418" i="11"/>
  <c r="AO2418" i="11" s="1"/>
  <c r="AP2418" i="11" s="1"/>
  <c r="AQ2418" i="11" s="1"/>
  <c r="AG2420" i="11"/>
  <c r="AO2420" i="11" s="1"/>
  <c r="AP2420" i="11" s="1"/>
  <c r="AQ2420" i="11" s="1"/>
  <c r="AG2454" i="11"/>
  <c r="AO2454" i="11" s="1"/>
  <c r="AP2454" i="11" s="1"/>
  <c r="AQ2454" i="11" s="1"/>
  <c r="AG2675" i="11"/>
  <c r="AO2675" i="11" s="1"/>
  <c r="AP2675" i="11" s="1"/>
  <c r="AQ2675" i="11" s="1"/>
  <c r="AG2679" i="11"/>
  <c r="AO2679" i="11" s="1"/>
  <c r="AP2679" i="11" s="1"/>
  <c r="AQ2679" i="11" s="1"/>
  <c r="AG2715" i="11"/>
  <c r="AO2715" i="11" s="1"/>
  <c r="AP2715" i="11" s="1"/>
  <c r="AQ2715" i="11" s="1"/>
  <c r="AG2751" i="11"/>
  <c r="AO2751" i="11" s="1"/>
  <c r="AP2751" i="11" s="1"/>
  <c r="AQ2751" i="11" s="1"/>
  <c r="AG2788" i="11"/>
  <c r="AO2788" i="11" s="1"/>
  <c r="AP2788" i="11" s="1"/>
  <c r="AQ2788" i="11" s="1"/>
  <c r="AG2789" i="11"/>
  <c r="AO2789" i="11" s="1"/>
  <c r="AP2789" i="11" s="1"/>
  <c r="AQ2789" i="11" s="1"/>
  <c r="AG3936" i="11"/>
  <c r="AO3936" i="11" s="1"/>
  <c r="AP3936" i="11" s="1"/>
  <c r="AQ3936" i="11" s="1"/>
  <c r="AG3942" i="11"/>
  <c r="AO3942" i="11" s="1"/>
  <c r="AP3942" i="11" s="1"/>
  <c r="AQ3942" i="11" s="1"/>
  <c r="AG3969" i="11"/>
  <c r="AO3969" i="11" s="1"/>
  <c r="AP3969" i="11" s="1"/>
  <c r="AQ3969" i="11" s="1"/>
  <c r="AG3972" i="11"/>
  <c r="AO3972" i="11" s="1"/>
  <c r="AP3972" i="11" s="1"/>
  <c r="AQ3972" i="11" s="1"/>
  <c r="AG4048" i="11"/>
  <c r="AO4048" i="11" s="1"/>
  <c r="AP4048" i="11" s="1"/>
  <c r="AQ4048" i="11" s="1"/>
  <c r="AU344" i="11"/>
  <c r="AX344" i="11" s="1"/>
  <c r="AY344" i="11" s="1"/>
  <c r="AS1677" i="11"/>
  <c r="AU1677" i="11" s="1"/>
  <c r="AX1677" i="11" s="1"/>
  <c r="AY1677" i="11" s="1"/>
  <c r="AG1677" i="11"/>
  <c r="AO1677" i="11" s="1"/>
  <c r="AP1677" i="11" s="1"/>
  <c r="AQ1677" i="11" s="1"/>
  <c r="AG48" i="11"/>
  <c r="AO48" i="11" s="1"/>
  <c r="AP48" i="11" s="1"/>
  <c r="AQ48" i="11" s="1"/>
  <c r="AG85" i="11"/>
  <c r="AO85" i="11" s="1"/>
  <c r="AP85" i="11" s="1"/>
  <c r="AQ85" i="11" s="1"/>
  <c r="AG197" i="11"/>
  <c r="AO197" i="11" s="1"/>
  <c r="AP197" i="11" s="1"/>
  <c r="AQ197" i="11" s="1"/>
  <c r="AG200" i="11"/>
  <c r="AG233" i="11"/>
  <c r="AO233" i="11" s="1"/>
  <c r="AG235" i="11"/>
  <c r="AO235" i="11" s="1"/>
  <c r="P236" i="11"/>
  <c r="P270" i="11"/>
  <c r="AQ270" i="11" s="1"/>
  <c r="AT270" i="11" s="1"/>
  <c r="AG344" i="11"/>
  <c r="AO344" i="11" s="1"/>
  <c r="AP344" i="11" s="1"/>
  <c r="AQ344" i="11" s="1"/>
  <c r="AG382" i="11"/>
  <c r="AO382" i="11" s="1"/>
  <c r="AP382" i="11" s="1"/>
  <c r="AQ382" i="11" s="1"/>
  <c r="AG493" i="11"/>
  <c r="AO493" i="11" s="1"/>
  <c r="AP493" i="11" s="1"/>
  <c r="AQ493" i="11" s="1"/>
  <c r="AG529" i="11"/>
  <c r="AO529" i="11" s="1"/>
  <c r="AP529" i="11" s="1"/>
  <c r="AQ529" i="11" s="1"/>
  <c r="AG566" i="11"/>
  <c r="AO566" i="11" s="1"/>
  <c r="AP566" i="11" s="1"/>
  <c r="AQ566" i="11" s="1"/>
  <c r="AG606" i="11"/>
  <c r="AO606" i="11" s="1"/>
  <c r="AP606" i="11" s="1"/>
  <c r="AQ606" i="11" s="1"/>
  <c r="AO638" i="11"/>
  <c r="AP638" i="11" s="1"/>
  <c r="AS640" i="11"/>
  <c r="AU640" i="11" s="1"/>
  <c r="AX640" i="11" s="1"/>
  <c r="AY640" i="11" s="1"/>
  <c r="P677" i="11"/>
  <c r="AG679" i="11"/>
  <c r="AO679" i="11" s="1"/>
  <c r="AP679" i="11" s="1"/>
  <c r="AQ679" i="11" s="1"/>
  <c r="AG714" i="11"/>
  <c r="AO714" i="11" s="1"/>
  <c r="AP714" i="11" s="1"/>
  <c r="AQ714" i="11" s="1"/>
  <c r="AG716" i="11"/>
  <c r="AO716" i="11" s="1"/>
  <c r="AP716" i="11" s="1"/>
  <c r="AQ716" i="11" s="1"/>
  <c r="AS751" i="11"/>
  <c r="AU751" i="11" s="1"/>
  <c r="AX751" i="11" s="1"/>
  <c r="AY751" i="11" s="1"/>
  <c r="AG825" i="11"/>
  <c r="AO825" i="11" s="1"/>
  <c r="AP825" i="11" s="1"/>
  <c r="AQ825" i="11" s="1"/>
  <c r="AS862" i="11"/>
  <c r="AU862" i="11" s="1"/>
  <c r="AX862" i="11" s="1"/>
  <c r="AY862" i="11" s="1"/>
  <c r="AS899" i="11"/>
  <c r="AU899" i="11" s="1"/>
  <c r="AX899" i="11" s="1"/>
  <c r="AY899" i="11" s="1"/>
  <c r="AG936" i="11"/>
  <c r="AO936" i="11" s="1"/>
  <c r="AS973" i="11"/>
  <c r="AU973" i="11" s="1"/>
  <c r="AX973" i="11" s="1"/>
  <c r="AY973" i="11" s="1"/>
  <c r="AG1010" i="11"/>
  <c r="AO1010" i="11" s="1"/>
  <c r="AG1085" i="11"/>
  <c r="AO1085" i="11" s="1"/>
  <c r="AP1085" i="11" s="1"/>
  <c r="AQ1085" i="11" s="1"/>
  <c r="AS1087" i="11"/>
  <c r="AU1087" i="11" s="1"/>
  <c r="AX1087" i="11" s="1"/>
  <c r="AY1087" i="11" s="1"/>
  <c r="AS1088" i="11"/>
  <c r="AU1088" i="11" s="1"/>
  <c r="AX1088" i="11" s="1"/>
  <c r="AY1088" i="11" s="1"/>
  <c r="AG1123" i="11"/>
  <c r="AO1123" i="11" s="1"/>
  <c r="AP1123" i="11" s="1"/>
  <c r="AQ1123" i="11" s="1"/>
  <c r="AG1160" i="11"/>
  <c r="AO1160" i="11" s="1"/>
  <c r="AP1160" i="11" s="1"/>
  <c r="AQ1160" i="11" s="1"/>
  <c r="AG1162" i="11"/>
  <c r="AO1162" i="11" s="1"/>
  <c r="AG1163" i="11"/>
  <c r="AO1163" i="11" s="1"/>
  <c r="AP1163" i="11" s="1"/>
  <c r="AQ1163" i="11" s="1"/>
  <c r="AS1711" i="11"/>
  <c r="AU1711" i="11" s="1"/>
  <c r="AX1711" i="11" s="1"/>
  <c r="AY1711" i="11" s="1"/>
  <c r="AG1711" i="11"/>
  <c r="AO1711" i="11" s="1"/>
  <c r="AP1711" i="11" s="1"/>
  <c r="AQ1711" i="11" s="1"/>
  <c r="AS1712" i="11"/>
  <c r="AU1712" i="11" s="1"/>
  <c r="AX1712" i="11" s="1"/>
  <c r="AY1712" i="11" s="1"/>
  <c r="AS2493" i="11"/>
  <c r="AU2493" i="11" s="1"/>
  <c r="AX2493" i="11" s="1"/>
  <c r="AY2493" i="11" s="1"/>
  <c r="AF2527" i="11"/>
  <c r="AF2528" i="11" s="1"/>
  <c r="AF2529" i="11" s="1"/>
  <c r="AG2529" i="11" s="1"/>
  <c r="AG1164" i="11"/>
  <c r="AO1164" i="11" s="1"/>
  <c r="AP1164" i="11" s="1"/>
  <c r="AQ1164" i="11" s="1"/>
  <c r="AG1165" i="11"/>
  <c r="AO1165" i="11" s="1"/>
  <c r="AP1165" i="11" s="1"/>
  <c r="AQ1165" i="11" s="1"/>
  <c r="AG1166" i="11"/>
  <c r="AO1166" i="11" s="1"/>
  <c r="AP1166" i="11" s="1"/>
  <c r="AQ1166" i="11" s="1"/>
  <c r="AG1167" i="11"/>
  <c r="AO1167" i="11" s="1"/>
  <c r="AP1167" i="11" s="1"/>
  <c r="AQ1167" i="11" s="1"/>
  <c r="AG1271" i="11"/>
  <c r="AO1271" i="11" s="1"/>
  <c r="AP1271" i="11" s="1"/>
  <c r="AQ1271" i="11" s="1"/>
  <c r="AG1308" i="11"/>
  <c r="AO1308" i="11" s="1"/>
  <c r="AP1308" i="11" s="1"/>
  <c r="AQ1308" i="11" s="1"/>
  <c r="AS1343" i="11"/>
  <c r="AU1343" i="11" s="1"/>
  <c r="AX1343" i="11" s="1"/>
  <c r="AG1344" i="11"/>
  <c r="AO1344" i="11" s="1"/>
  <c r="AP1344" i="11" s="1"/>
  <c r="AQ1344" i="11" s="1"/>
  <c r="AG1346" i="11"/>
  <c r="AO1346" i="11" s="1"/>
  <c r="AP1346" i="11" s="1"/>
  <c r="AQ1346" i="11" s="1"/>
  <c r="AG1379" i="11"/>
  <c r="AO1379" i="11" s="1"/>
  <c r="AP1379" i="11" s="1"/>
  <c r="AQ1379" i="11" s="1"/>
  <c r="AG1380" i="11"/>
  <c r="AO1380" i="11" s="1"/>
  <c r="AG1415" i="11"/>
  <c r="AO1415" i="11" s="1"/>
  <c r="AP1415" i="11" s="1"/>
  <c r="AQ1415" i="11" s="1"/>
  <c r="AG1563" i="11"/>
  <c r="AO1563" i="11" s="1"/>
  <c r="AP1563" i="11" s="1"/>
  <c r="AQ1563" i="11" s="1"/>
  <c r="AX1600" i="11"/>
  <c r="AY1600" i="11" s="1"/>
  <c r="AS1674" i="11"/>
  <c r="AU1674" i="11" s="1"/>
  <c r="AX1674" i="11" s="1"/>
  <c r="AY1674" i="11" s="1"/>
  <c r="AG1675" i="11"/>
  <c r="AO1675" i="11" s="1"/>
  <c r="AP1675" i="11" s="1"/>
  <c r="AQ1675" i="11" s="1"/>
  <c r="AG1714" i="11"/>
  <c r="AO1714" i="11" s="1"/>
  <c r="AP1714" i="11" s="1"/>
  <c r="AQ1714" i="11" s="1"/>
  <c r="AG1749" i="11"/>
  <c r="AO1749" i="11" s="1"/>
  <c r="AP1749" i="11" s="1"/>
  <c r="AQ1749" i="11" s="1"/>
  <c r="AG1859" i="11"/>
  <c r="AO1859" i="11" s="1"/>
  <c r="AP1859" i="11" s="1"/>
  <c r="AQ1859" i="11" s="1"/>
  <c r="AG1896" i="11"/>
  <c r="AO1896" i="11" s="1"/>
  <c r="AG1933" i="11"/>
  <c r="AO1933" i="11" s="1"/>
  <c r="AP1933" i="11" s="1"/>
  <c r="AQ1933" i="11" s="1"/>
  <c r="AG1971" i="11"/>
  <c r="AO1971" i="11" s="1"/>
  <c r="AP1971" i="11" s="1"/>
  <c r="AQ1971" i="11" s="1"/>
  <c r="AG2007" i="11"/>
  <c r="AO2007" i="11" s="1"/>
  <c r="AP2007" i="11" s="1"/>
  <c r="AQ2007" i="11" s="1"/>
  <c r="AG2118" i="11"/>
  <c r="AO2118" i="11" s="1"/>
  <c r="AP2118" i="11" s="1"/>
  <c r="AQ2118" i="11" s="1"/>
  <c r="AG2119" i="11"/>
  <c r="AO2119" i="11" s="1"/>
  <c r="AP2119" i="11" s="1"/>
  <c r="AQ2119" i="11" s="1"/>
  <c r="AG2120" i="11"/>
  <c r="AO2120" i="11" s="1"/>
  <c r="AP2120" i="11" s="1"/>
  <c r="AQ2120" i="11" s="1"/>
  <c r="AG2122" i="11"/>
  <c r="AO2122" i="11" s="1"/>
  <c r="AP2122" i="11" s="1"/>
  <c r="AQ2122" i="11" s="1"/>
  <c r="AS2155" i="11"/>
  <c r="AU2155" i="11" s="1"/>
  <c r="AX2155" i="11" s="1"/>
  <c r="AY2155" i="11" s="1"/>
  <c r="AG2156" i="11"/>
  <c r="AO2156" i="11" s="1"/>
  <c r="AP2156" i="11" s="1"/>
  <c r="AQ2156" i="11" s="1"/>
  <c r="AG2159" i="11"/>
  <c r="AO2159" i="11" s="1"/>
  <c r="AP2159" i="11" s="1"/>
  <c r="AQ2159" i="11" s="1"/>
  <c r="AS2192" i="11"/>
  <c r="AU2192" i="11" s="1"/>
  <c r="AX2192" i="11" s="1"/>
  <c r="AY2192" i="11" s="1"/>
  <c r="AG2193" i="11"/>
  <c r="AO2193" i="11" s="1"/>
  <c r="AP2193" i="11" s="1"/>
  <c r="AQ2193" i="11" s="1"/>
  <c r="AG2195" i="11"/>
  <c r="AO2195" i="11" s="1"/>
  <c r="AP2195" i="11" s="1"/>
  <c r="AQ2195" i="11" s="1"/>
  <c r="AG2197" i="11"/>
  <c r="AO2197" i="11" s="1"/>
  <c r="AP2197" i="11" s="1"/>
  <c r="AQ2197" i="11" s="1"/>
  <c r="AG2380" i="11"/>
  <c r="AO2380" i="11" s="1"/>
  <c r="AP2380" i="11" s="1"/>
  <c r="AQ2380" i="11" s="1"/>
  <c r="AG2417" i="11"/>
  <c r="AO2417" i="11" s="1"/>
  <c r="AG2419" i="11"/>
  <c r="AO2419" i="11" s="1"/>
  <c r="AP2419" i="11" s="1"/>
  <c r="AQ2419" i="11" s="1"/>
  <c r="AG2453" i="11"/>
  <c r="AO2453" i="11" s="1"/>
  <c r="AP2453" i="11" s="1"/>
  <c r="AQ2453" i="11" s="1"/>
  <c r="AS2491" i="11"/>
  <c r="AU2491" i="11" s="1"/>
  <c r="AX2491" i="11" s="1"/>
  <c r="AY2491" i="11" s="1"/>
  <c r="AF2492" i="11"/>
  <c r="AS2492" i="11" s="1"/>
  <c r="AU2492" i="11" s="1"/>
  <c r="AG2493" i="11"/>
  <c r="AO2493" i="11" s="1"/>
  <c r="AP2493" i="11" s="1"/>
  <c r="AQ2493" i="11" s="1"/>
  <c r="AG2567" i="11"/>
  <c r="AO2567" i="11" s="1"/>
  <c r="AG2676" i="11"/>
  <c r="AO2676" i="11" s="1"/>
  <c r="AP2676" i="11" s="1"/>
  <c r="AQ2676" i="11" s="1"/>
  <c r="AG2677" i="11"/>
  <c r="AO2677" i="11" s="1"/>
  <c r="AP2677" i="11" s="1"/>
  <c r="AQ2677" i="11" s="1"/>
  <c r="AS2678" i="11"/>
  <c r="AU2678" i="11" s="1"/>
  <c r="AX2678" i="11" s="1"/>
  <c r="AY2678" i="11" s="1"/>
  <c r="AG2680" i="11"/>
  <c r="AO2680" i="11" s="1"/>
  <c r="AP2680" i="11" s="1"/>
  <c r="AQ2680" i="11" s="1"/>
  <c r="AG2712" i="11"/>
  <c r="AO2712" i="11" s="1"/>
  <c r="AG2714" i="11"/>
  <c r="AO2714" i="11" s="1"/>
  <c r="AP2714" i="11" s="1"/>
  <c r="AQ2714" i="11" s="1"/>
  <c r="AX2752" i="11"/>
  <c r="AY2752" i="11" s="1"/>
  <c r="AX2928" i="11"/>
  <c r="AY2928" i="11" s="1"/>
  <c r="AX3518" i="11"/>
  <c r="AY3518" i="11" s="1"/>
  <c r="AG3779" i="11"/>
  <c r="AO3779" i="11" s="1"/>
  <c r="AP3779" i="11" s="1"/>
  <c r="AQ3779" i="11" s="1"/>
  <c r="AG3780" i="11"/>
  <c r="AO3780" i="11" s="1"/>
  <c r="AP3780" i="11" s="1"/>
  <c r="AQ3780" i="11" s="1"/>
  <c r="AG3781" i="11"/>
  <c r="AO3781" i="11" s="1"/>
  <c r="AP3781" i="11" s="1"/>
  <c r="AQ3781" i="11" s="1"/>
  <c r="P3929" i="11"/>
  <c r="AQ3929" i="11" s="1"/>
  <c r="AT3929" i="11" s="1"/>
  <c r="P3930" i="11"/>
  <c r="AQ3930" i="11" s="1"/>
  <c r="AR3930" i="11" s="1"/>
  <c r="AG3935" i="11"/>
  <c r="AO3935" i="11" s="1"/>
  <c r="AP3935" i="11" s="1"/>
  <c r="AQ3935" i="11" s="1"/>
  <c r="AG3949" i="11"/>
  <c r="AO3949" i="11" s="1"/>
  <c r="AP3949" i="11" s="1"/>
  <c r="AQ3949" i="11" s="1"/>
  <c r="AF3974" i="11"/>
  <c r="AF3987" i="11" s="1"/>
  <c r="AF3993" i="11" s="1"/>
  <c r="AG3993" i="11" s="1"/>
  <c r="AG4177" i="11"/>
  <c r="AO4177" i="11" s="1"/>
  <c r="AP4177" i="11" s="1"/>
  <c r="AQ4177" i="11" s="1"/>
  <c r="AG12" i="11"/>
  <c r="AT1047" i="11"/>
  <c r="AR1047" i="11"/>
  <c r="AT1197" i="11"/>
  <c r="AR1197" i="11"/>
  <c r="AT1564" i="11"/>
  <c r="AR1564" i="11"/>
  <c r="AT1565" i="11"/>
  <c r="AR1565" i="11"/>
  <c r="Q1787" i="11"/>
  <c r="N1787" i="11"/>
  <c r="P1787" i="11" s="1"/>
  <c r="AT1862" i="11"/>
  <c r="AR1862" i="11"/>
  <c r="AT2231" i="11"/>
  <c r="AR2231" i="11"/>
  <c r="AQ2681" i="11"/>
  <c r="AT2716" i="11"/>
  <c r="AR2716" i="11"/>
  <c r="AT2717" i="11"/>
  <c r="AR2717" i="11"/>
  <c r="AS2786" i="11"/>
  <c r="AU2786" i="11" s="1"/>
  <c r="AX2786" i="11" s="1"/>
  <c r="AF2823" i="11"/>
  <c r="AG2823" i="11" s="1"/>
  <c r="AF2824" i="11"/>
  <c r="AG2824" i="11" s="1"/>
  <c r="AS2788" i="11"/>
  <c r="AU2788" i="11" s="1"/>
  <c r="AX2788" i="11" s="1"/>
  <c r="AY2788" i="11" s="1"/>
  <c r="AG2786" i="11"/>
  <c r="AF14" i="11"/>
  <c r="AS14" i="11" s="1"/>
  <c r="AU14" i="11" s="1"/>
  <c r="AX14" i="11" s="1"/>
  <c r="AY14" i="11" s="1"/>
  <c r="AS12" i="11"/>
  <c r="AU12" i="11" s="1"/>
  <c r="AX12" i="11" s="1"/>
  <c r="AY12" i="11" s="1"/>
  <c r="AS199" i="11"/>
  <c r="AU199" i="11" s="1"/>
  <c r="AX199" i="11" s="1"/>
  <c r="AY199" i="11" s="1"/>
  <c r="AG199" i="11"/>
  <c r="AT236" i="11"/>
  <c r="AU236" i="11"/>
  <c r="AX236" i="11" s="1"/>
  <c r="AY236" i="11" s="1"/>
  <c r="AT1198" i="11"/>
  <c r="AR1198" i="11"/>
  <c r="AT1566" i="11"/>
  <c r="AR1566" i="11"/>
  <c r="AT1600" i="11"/>
  <c r="AR1600" i="11"/>
  <c r="AF1785" i="11"/>
  <c r="AS1748" i="11"/>
  <c r="AU1748" i="11" s="1"/>
  <c r="AX1748" i="11" s="1"/>
  <c r="AG1748" i="11"/>
  <c r="AF2267" i="11"/>
  <c r="AG2267" i="11" s="1"/>
  <c r="AS2266" i="11"/>
  <c r="AU2266" i="11" s="1"/>
  <c r="AX2266" i="11" s="1"/>
  <c r="AT2718" i="11"/>
  <c r="AR2718" i="11"/>
  <c r="AT2719" i="11"/>
  <c r="AR2719" i="11"/>
  <c r="AT2752" i="11"/>
  <c r="AR2752" i="11"/>
  <c r="AG455" i="11"/>
  <c r="AG456" i="11"/>
  <c r="AS11" i="11"/>
  <c r="AU11" i="11" s="1"/>
  <c r="AX11" i="11" s="1"/>
  <c r="AY11" i="11" s="1"/>
  <c r="AS197" i="11"/>
  <c r="AU197" i="11" s="1"/>
  <c r="AX197" i="11" s="1"/>
  <c r="AY197" i="11" s="1"/>
  <c r="AH381" i="11"/>
  <c r="AJ381" i="11" s="1"/>
  <c r="AH382" i="11"/>
  <c r="AJ382" i="11" s="1"/>
  <c r="AG383" i="11"/>
  <c r="AG603" i="11"/>
  <c r="AH605" i="11"/>
  <c r="AJ605" i="11" s="1"/>
  <c r="AH606" i="11"/>
  <c r="AJ606" i="11" s="1"/>
  <c r="AO639" i="11"/>
  <c r="AP639" i="11" s="1"/>
  <c r="AH640" i="11"/>
  <c r="AH678" i="11"/>
  <c r="AJ678" i="11" s="1"/>
  <c r="AH679" i="11"/>
  <c r="AK679" i="11" s="1"/>
  <c r="AS679" i="11" s="1"/>
  <c r="AU679" i="11" s="1"/>
  <c r="AX679" i="11" s="1"/>
  <c r="AY679" i="11" s="1"/>
  <c r="AH714" i="11"/>
  <c r="AJ714" i="11" s="1"/>
  <c r="AH715" i="11"/>
  <c r="AK715" i="11" s="1"/>
  <c r="AS715" i="11" s="1"/>
  <c r="AU715" i="11" s="1"/>
  <c r="AX715" i="11" s="1"/>
  <c r="AY715" i="11" s="1"/>
  <c r="AH751" i="11"/>
  <c r="AG899" i="11"/>
  <c r="AG973" i="11"/>
  <c r="AO1011" i="11"/>
  <c r="AP1011" i="11" s="1"/>
  <c r="AQ1011" i="11" s="1"/>
  <c r="AO1012" i="11"/>
  <c r="AP1012" i="11" s="1"/>
  <c r="AQ1012" i="11" s="1"/>
  <c r="AR1012" i="11" s="1"/>
  <c r="AO1087" i="11"/>
  <c r="AP1087" i="11" s="1"/>
  <c r="AQ1087" i="11" s="1"/>
  <c r="AD1121" i="11"/>
  <c r="AG1121" i="11" s="1"/>
  <c r="AG1124" i="11"/>
  <c r="AG1161" i="11"/>
  <c r="AO1197" i="11"/>
  <c r="AP1197" i="11" s="1"/>
  <c r="AO1198" i="11"/>
  <c r="AP1198" i="11" s="1"/>
  <c r="AD1343" i="11"/>
  <c r="AG1343" i="11" s="1"/>
  <c r="AO1674" i="11"/>
  <c r="AP1674" i="11" s="1"/>
  <c r="AQ1674" i="11" s="1"/>
  <c r="AS1714" i="11"/>
  <c r="AU1714" i="11" s="1"/>
  <c r="AX1714" i="11" s="1"/>
  <c r="AY1714" i="11" s="1"/>
  <c r="AO1715" i="11"/>
  <c r="AP1715" i="11" s="1"/>
  <c r="AQ1715" i="11" s="1"/>
  <c r="AO1860" i="11"/>
  <c r="AP1860" i="11" s="1"/>
  <c r="AT1860" i="11"/>
  <c r="AS2195" i="11"/>
  <c r="AU2195" i="11" s="1"/>
  <c r="AX2195" i="11" s="1"/>
  <c r="AY2195" i="11" s="1"/>
  <c r="AF2271" i="11"/>
  <c r="AO2230" i="11"/>
  <c r="AP2230" i="11" s="1"/>
  <c r="AQ2230" i="11" s="1"/>
  <c r="AG2379" i="11"/>
  <c r="AD2490" i="11"/>
  <c r="AG2490" i="11" s="1"/>
  <c r="AO2491" i="11"/>
  <c r="AP2491" i="11" s="1"/>
  <c r="AQ2491" i="11" s="1"/>
  <c r="AF2530" i="11"/>
  <c r="AS2530" i="11" s="1"/>
  <c r="AU2530" i="11" s="1"/>
  <c r="AX2530" i="11" s="1"/>
  <c r="AY2530" i="11" s="1"/>
  <c r="AG2568" i="11"/>
  <c r="AS2601" i="11"/>
  <c r="AU2601" i="11" s="1"/>
  <c r="AX2601" i="11" s="1"/>
  <c r="AY2601" i="11" s="1"/>
  <c r="AG2678" i="11"/>
  <c r="AG2749" i="11"/>
  <c r="AT3148" i="11"/>
  <c r="AR3148" i="11"/>
  <c r="AF3667" i="11"/>
  <c r="AG3667" i="11" s="1"/>
  <c r="AS3666" i="11"/>
  <c r="AU3666" i="11" s="1"/>
  <c r="AX3666" i="11" s="1"/>
  <c r="AY3666" i="11" s="1"/>
  <c r="AG3666" i="11"/>
  <c r="AG3889" i="11"/>
  <c r="AG3937" i="11"/>
  <c r="AQ3938" i="11"/>
  <c r="AF3947" i="11"/>
  <c r="AG3947" i="11" s="1"/>
  <c r="AS3946" i="11"/>
  <c r="AU3946" i="11" s="1"/>
  <c r="AX3946" i="11" s="1"/>
  <c r="AY3946" i="11" s="1"/>
  <c r="AG3946" i="11"/>
  <c r="AQ3943" i="11"/>
  <c r="AQ3944" i="11"/>
  <c r="AQ3945" i="11"/>
  <c r="AQ3970" i="11"/>
  <c r="AQ3975" i="11"/>
  <c r="AQ3976" i="11"/>
  <c r="AQ3988" i="11"/>
  <c r="AQ3989" i="11"/>
  <c r="AN2267" i="11"/>
  <c r="AN2269" i="11" s="1"/>
  <c r="AS2749" i="11"/>
  <c r="AU2749" i="11" s="1"/>
  <c r="AX2749" i="11" s="1"/>
  <c r="AS2751" i="11"/>
  <c r="AU2751" i="11" s="1"/>
  <c r="AX2751" i="11" s="1"/>
  <c r="AY2751" i="11" s="1"/>
  <c r="AT2928" i="11"/>
  <c r="AR2928" i="11"/>
  <c r="AT3518" i="11"/>
  <c r="AR3518" i="11"/>
  <c r="AF3926" i="11"/>
  <c r="AS3926" i="11" s="1"/>
  <c r="AU3926" i="11" s="1"/>
  <c r="AX3926" i="11" s="1"/>
  <c r="AY3926" i="11" s="1"/>
  <c r="AS3889" i="11"/>
  <c r="AU3889" i="11" s="1"/>
  <c r="AX3889" i="11" s="1"/>
  <c r="AY3889" i="11" s="1"/>
  <c r="AT3782" i="11"/>
  <c r="AR3782" i="11"/>
  <c r="AF3956" i="11"/>
  <c r="AS3956" i="11" s="1"/>
  <c r="AU3956" i="11" s="1"/>
  <c r="AX3956" i="11" s="1"/>
  <c r="AY3956" i="11" s="1"/>
  <c r="AS3952" i="11"/>
  <c r="AU3952" i="11" s="1"/>
  <c r="AX3952" i="11" s="1"/>
  <c r="AY3952" i="11" s="1"/>
  <c r="AG3952" i="11"/>
  <c r="AS3780" i="11"/>
  <c r="AU3780" i="11" s="1"/>
  <c r="AX3780" i="11" s="1"/>
  <c r="AY3780" i="11" s="1"/>
  <c r="AS3936" i="11"/>
  <c r="AU3936" i="11" s="1"/>
  <c r="AX3936" i="11" s="1"/>
  <c r="AY3936" i="11" s="1"/>
  <c r="AS3942" i="11"/>
  <c r="AU3942" i="11" s="1"/>
  <c r="AX3942" i="11" s="1"/>
  <c r="AY3942" i="11" s="1"/>
  <c r="AS3949" i="11"/>
  <c r="AU3949" i="11" s="1"/>
  <c r="AX3949" i="11" s="1"/>
  <c r="AY3949" i="11" s="1"/>
  <c r="AF3971" i="11"/>
  <c r="AG3971" i="11" s="1"/>
  <c r="AQ4003" i="11"/>
  <c r="AQ4006" i="11"/>
  <c r="AQ4007" i="11"/>
  <c r="AQ4021" i="11"/>
  <c r="AS3629" i="11"/>
  <c r="AU3629" i="11" s="1"/>
  <c r="AX3629" i="11" s="1"/>
  <c r="AY3629" i="11" s="1"/>
  <c r="AU4046" i="11"/>
  <c r="AX4046" i="11" s="1"/>
  <c r="AY4046" i="11" s="1"/>
  <c r="AD4056" i="11"/>
  <c r="AD4070" i="11"/>
  <c r="AQ4126" i="11"/>
  <c r="AQ4151" i="11"/>
  <c r="AQ4160" i="11"/>
  <c r="AQ4164" i="11"/>
  <c r="AD4171" i="11"/>
  <c r="AP4132" i="11"/>
  <c r="AQ4132" i="11" s="1"/>
  <c r="AS4177" i="11"/>
  <c r="AU4177" i="11" s="1"/>
  <c r="AX4177" i="11" s="1"/>
  <c r="AY4177" i="11" s="1"/>
  <c r="AQ4310" i="11"/>
  <c r="AY680" i="11" l="1"/>
  <c r="AY1859" i="11"/>
  <c r="AX1863" i="11"/>
  <c r="AY1863" i="11" s="1"/>
  <c r="AY1452" i="11"/>
  <c r="AY1455" i="11" s="1"/>
  <c r="AX1455" i="11"/>
  <c r="AY1748" i="11"/>
  <c r="AY1750" i="11" s="1"/>
  <c r="AX1750" i="11"/>
  <c r="AY1343" i="11"/>
  <c r="AZ1343" i="11" s="1"/>
  <c r="AX1347" i="11"/>
  <c r="AY1347" i="11" s="1"/>
  <c r="AY2749" i="11"/>
  <c r="AX2753" i="11"/>
  <c r="AY2786" i="11"/>
  <c r="AY2790" i="11" s="1"/>
  <c r="AX2790" i="11"/>
  <c r="AY2675" i="11"/>
  <c r="AY2683" i="11" s="1"/>
  <c r="AX2683" i="11"/>
  <c r="AY2266" i="11"/>
  <c r="AY2118" i="11"/>
  <c r="AX2125" i="11"/>
  <c r="AY2125" i="11" s="1"/>
  <c r="AY1379" i="11"/>
  <c r="AY1381" i="11" s="1"/>
  <c r="AX1381" i="11"/>
  <c r="AR4146" i="11"/>
  <c r="AY2753" i="11"/>
  <c r="AT4001" i="11"/>
  <c r="AR4091" i="11"/>
  <c r="AR4039" i="11"/>
  <c r="AR4013" i="11"/>
  <c r="AR4053" i="11"/>
  <c r="AT4026" i="11"/>
  <c r="AR3978" i="11"/>
  <c r="AX1167" i="11"/>
  <c r="AR3967" i="11"/>
  <c r="AT4130" i="11"/>
  <c r="AT3961" i="11"/>
  <c r="AX1158" i="11"/>
  <c r="AY1158" i="11" s="1"/>
  <c r="AT567" i="11"/>
  <c r="AG3926" i="11"/>
  <c r="AO3926" i="11" s="1"/>
  <c r="AP3926" i="11" s="1"/>
  <c r="AQ3926" i="11" s="1"/>
  <c r="AG14" i="11"/>
  <c r="AO14" i="11" s="1"/>
  <c r="AP14" i="11" s="1"/>
  <c r="AQ14" i="11" s="1"/>
  <c r="AT3940" i="11"/>
  <c r="AT4168" i="11"/>
  <c r="AR3982" i="11"/>
  <c r="AR3963" i="11"/>
  <c r="AT3928" i="11"/>
  <c r="AR4087" i="11"/>
  <c r="AT4002" i="11"/>
  <c r="AT3954" i="11"/>
  <c r="AR4313" i="11"/>
  <c r="AT4302" i="11"/>
  <c r="AR4181" i="11"/>
  <c r="AR4163" i="11"/>
  <c r="AR4080" i="11"/>
  <c r="AT4115" i="11"/>
  <c r="AR4016" i="11"/>
  <c r="AT4028" i="11"/>
  <c r="AT3980" i="11"/>
  <c r="AT3965" i="11"/>
  <c r="AT3934" i="11"/>
  <c r="AT4086" i="11"/>
  <c r="AT4161" i="11"/>
  <c r="AR3983" i="11"/>
  <c r="AR3981" i="11"/>
  <c r="AR3979" i="11"/>
  <c r="AR4197" i="11"/>
  <c r="AT4165" i="11"/>
  <c r="AT4095" i="11"/>
  <c r="AR4063" i="11"/>
  <c r="AR4049" i="11"/>
  <c r="AT4031" i="11"/>
  <c r="AT4027" i="11"/>
  <c r="AR3959" i="11"/>
  <c r="AR3939" i="11"/>
  <c r="AR3933" i="11"/>
  <c r="AT4304" i="11"/>
  <c r="AR4195" i="11"/>
  <c r="AT4306" i="11"/>
  <c r="AT4301" i="11"/>
  <c r="AR4162" i="11"/>
  <c r="AT4017" i="11"/>
  <c r="AR3996" i="11"/>
  <c r="AT4014" i="11"/>
  <c r="AR4008" i="11"/>
  <c r="AT3932" i="11"/>
  <c r="AT3955" i="11"/>
  <c r="AR4145" i="11"/>
  <c r="AT4180" i="11"/>
  <c r="AR4159" i="11"/>
  <c r="AR4082" i="11"/>
  <c r="AT4110" i="11"/>
  <c r="AR4029" i="11"/>
  <c r="AR3931" i="11"/>
  <c r="AT3968" i="11"/>
  <c r="AT3966" i="11"/>
  <c r="AT3964" i="11"/>
  <c r="AT3962" i="11"/>
  <c r="AR3941" i="11"/>
  <c r="AR4170" i="11"/>
  <c r="AT4185" i="11"/>
  <c r="AR4309" i="11"/>
  <c r="AR4150" i="11"/>
  <c r="AT4125" i="11"/>
  <c r="AR2682" i="11"/>
  <c r="AT4090" i="11"/>
  <c r="AR1011" i="11"/>
  <c r="AT1011" i="11"/>
  <c r="AT1012" i="11"/>
  <c r="AR4158" i="11"/>
  <c r="AT4127" i="11"/>
  <c r="AT4103" i="11"/>
  <c r="AR4055" i="11"/>
  <c r="AT3957" i="11"/>
  <c r="AT4194" i="11"/>
  <c r="AT568" i="11"/>
  <c r="AQ418" i="11"/>
  <c r="AR418" i="11" s="1"/>
  <c r="AT4314" i="11"/>
  <c r="AR4147" i="11"/>
  <c r="AT4088" i="11"/>
  <c r="AQ1787" i="11"/>
  <c r="AT1787" i="11" s="1"/>
  <c r="AG492" i="11"/>
  <c r="AO492" i="11" s="1"/>
  <c r="AP492" i="11" s="1"/>
  <c r="AQ492" i="11" s="1"/>
  <c r="AR492" i="11" s="1"/>
  <c r="AT4196" i="11"/>
  <c r="AR4223" i="11"/>
  <c r="AR4073" i="11"/>
  <c r="AR4054" i="11"/>
  <c r="AR4062" i="11"/>
  <c r="AR4305" i="11"/>
  <c r="AR4081" i="11"/>
  <c r="AQ122" i="11"/>
  <c r="AR122" i="11" s="1"/>
  <c r="AG2304" i="11"/>
  <c r="AO2304" i="11" s="1"/>
  <c r="AP2304" i="11" s="1"/>
  <c r="AQ2304" i="11" s="1"/>
  <c r="AR2304" i="11" s="1"/>
  <c r="AS3987" i="11"/>
  <c r="AU3987" i="11" s="1"/>
  <c r="AX3987" i="11" s="1"/>
  <c r="AY3987" i="11" s="1"/>
  <c r="AT2123" i="11"/>
  <c r="AR2123" i="11"/>
  <c r="AR1788" i="11"/>
  <c r="AT1788" i="11"/>
  <c r="AT4121" i="11"/>
  <c r="AR4121" i="11"/>
  <c r="AP2416" i="11"/>
  <c r="AF2305" i="11"/>
  <c r="AS2305" i="11" s="1"/>
  <c r="AU2305" i="11" s="1"/>
  <c r="AX2305" i="11" s="1"/>
  <c r="AY2305" i="11" s="1"/>
  <c r="AP1125" i="11"/>
  <c r="AQ1125" i="11" s="1"/>
  <c r="AR1125" i="11" s="1"/>
  <c r="AP604" i="11"/>
  <c r="AQ604" i="11" s="1"/>
  <c r="AT604" i="11" s="1"/>
  <c r="AS2303" i="11"/>
  <c r="AU2303" i="11" s="1"/>
  <c r="AX2303" i="11" s="1"/>
  <c r="AY2303" i="11" s="1"/>
  <c r="AQ638" i="11"/>
  <c r="AT638" i="11" s="1"/>
  <c r="AS2527" i="11"/>
  <c r="AU2527" i="11" s="1"/>
  <c r="AX2527" i="11" s="1"/>
  <c r="AY2527" i="11" s="1"/>
  <c r="AQ639" i="11"/>
  <c r="AT639" i="11" s="1"/>
  <c r="AS4051" i="11"/>
  <c r="AU4051" i="11" s="1"/>
  <c r="AX4051" i="11" s="1"/>
  <c r="AY4051" i="11" s="1"/>
  <c r="AT3930" i="11"/>
  <c r="AP235" i="11"/>
  <c r="AQ235" i="11" s="1"/>
  <c r="AT235" i="11" s="1"/>
  <c r="AQ677" i="11"/>
  <c r="AT677" i="11" s="1"/>
  <c r="AF4068" i="11"/>
  <c r="AG4068" i="11" s="1"/>
  <c r="AO4068" i="11" s="1"/>
  <c r="AP4068" i="11" s="1"/>
  <c r="AQ4068" i="11" s="1"/>
  <c r="AR3929" i="11"/>
  <c r="AO1158" i="11"/>
  <c r="AP1158" i="11" s="1"/>
  <c r="AQ1158" i="11" s="1"/>
  <c r="AO1084" i="11"/>
  <c r="AP1084" i="11" s="1"/>
  <c r="AQ1084" i="11" s="1"/>
  <c r="AG2638" i="11"/>
  <c r="AO2638" i="11" s="1"/>
  <c r="AP2638" i="11" s="1"/>
  <c r="AQ2638" i="11" s="1"/>
  <c r="AS2528" i="11"/>
  <c r="AU2528" i="11" s="1"/>
  <c r="AX2528" i="11" s="1"/>
  <c r="AY2528" i="11" s="1"/>
  <c r="AR270" i="11"/>
  <c r="AO200" i="11"/>
  <c r="AP200" i="11" s="1"/>
  <c r="AQ200" i="11" s="1"/>
  <c r="AP2567" i="11"/>
  <c r="AQ2567" i="11" s="1"/>
  <c r="AR2567" i="11" s="1"/>
  <c r="AP2417" i="11"/>
  <c r="AQ2417" i="11" s="1"/>
  <c r="AT2417" i="11" s="1"/>
  <c r="AP4051" i="11"/>
  <c r="AQ4051" i="11" s="1"/>
  <c r="AR4051" i="11" s="1"/>
  <c r="AF4052" i="11"/>
  <c r="AS4052" i="11" s="1"/>
  <c r="AU4052" i="11" s="1"/>
  <c r="AX4052" i="11" s="1"/>
  <c r="AY4052" i="11" s="1"/>
  <c r="AS3974" i="11"/>
  <c r="AU3974" i="11" s="1"/>
  <c r="AX3974" i="11" s="1"/>
  <c r="AY3974" i="11" s="1"/>
  <c r="AG3987" i="11"/>
  <c r="AO3987" i="11" s="1"/>
  <c r="AP3987" i="11" s="1"/>
  <c r="AQ3987" i="11" s="1"/>
  <c r="AG2527" i="11"/>
  <c r="AO2527" i="11" s="1"/>
  <c r="AP2527" i="11" s="1"/>
  <c r="AQ2527" i="11" s="1"/>
  <c r="AG2528" i="11"/>
  <c r="AO2528" i="11" s="1"/>
  <c r="AP2712" i="11"/>
  <c r="AQ2712" i="11" s="1"/>
  <c r="AT2712" i="11" s="1"/>
  <c r="AP1896" i="11"/>
  <c r="AQ1896" i="11" s="1"/>
  <c r="AR1896" i="11" s="1"/>
  <c r="AP1380" i="11"/>
  <c r="AQ1380" i="11" s="1"/>
  <c r="AT1380" i="11" s="1"/>
  <c r="AG3974" i="11"/>
  <c r="AO3974" i="11" s="1"/>
  <c r="AP3974" i="11" s="1"/>
  <c r="AQ3974" i="11" s="1"/>
  <c r="AR3974" i="11" s="1"/>
  <c r="AP1162" i="11"/>
  <c r="AQ1162" i="11" s="1"/>
  <c r="AR1162" i="11" s="1"/>
  <c r="AG2303" i="11"/>
  <c r="AP1010" i="11"/>
  <c r="AP936" i="11"/>
  <c r="AQ936" i="11" s="1"/>
  <c r="AT936" i="11" s="1"/>
  <c r="AP233" i="11"/>
  <c r="AQ233" i="11" s="1"/>
  <c r="AR233" i="11" s="1"/>
  <c r="AT4132" i="11"/>
  <c r="AR4132" i="11"/>
  <c r="AT4156" i="11"/>
  <c r="AR4156" i="11"/>
  <c r="AT3942" i="11"/>
  <c r="AR3942" i="11"/>
  <c r="AT3936" i="11"/>
  <c r="AR3936" i="11"/>
  <c r="AT3629" i="11"/>
  <c r="AR3629" i="11"/>
  <c r="AT3780" i="11"/>
  <c r="AR3780" i="11"/>
  <c r="AT4177" i="11"/>
  <c r="AR4177" i="11"/>
  <c r="AT4048" i="11"/>
  <c r="AR4048" i="11"/>
  <c r="AT3972" i="11"/>
  <c r="AR3972" i="11"/>
  <c r="AT3969" i="11"/>
  <c r="AR3969" i="11"/>
  <c r="AT2858" i="11"/>
  <c r="AR2858" i="11"/>
  <c r="AT3935" i="11"/>
  <c r="AR3935" i="11"/>
  <c r="AT3781" i="11"/>
  <c r="AR3781" i="11"/>
  <c r="AT3779" i="11"/>
  <c r="AR3779" i="11"/>
  <c r="AT2601" i="11"/>
  <c r="AR2601" i="11"/>
  <c r="AT2230" i="11"/>
  <c r="AR2230" i="11"/>
  <c r="AT1715" i="11"/>
  <c r="AR1715" i="11"/>
  <c r="AT1711" i="11"/>
  <c r="AR1711" i="11"/>
  <c r="AT1674" i="11"/>
  <c r="AR1674" i="11"/>
  <c r="AT1087" i="11"/>
  <c r="AR1087" i="11"/>
  <c r="AT2789" i="11"/>
  <c r="AR2789" i="11"/>
  <c r="AT2494" i="11"/>
  <c r="AR2494" i="11"/>
  <c r="AT2270" i="11"/>
  <c r="AR2270" i="11"/>
  <c r="AT2196" i="11"/>
  <c r="AR2196" i="11"/>
  <c r="AT2192" i="11"/>
  <c r="AR2192" i="11"/>
  <c r="AT2158" i="11"/>
  <c r="AR2158" i="11"/>
  <c r="AT2121" i="11"/>
  <c r="AR2121" i="11"/>
  <c r="AT1972" i="11"/>
  <c r="AR1972" i="11"/>
  <c r="AT1861" i="11"/>
  <c r="AR1861" i="11"/>
  <c r="AT1489" i="11"/>
  <c r="AR1489" i="11"/>
  <c r="AT1454" i="11"/>
  <c r="AR1454" i="11"/>
  <c r="AT1452" i="11"/>
  <c r="AR1452" i="11"/>
  <c r="AT1345" i="11"/>
  <c r="AR1345" i="11"/>
  <c r="AT1307" i="11"/>
  <c r="AR1307" i="11"/>
  <c r="AT1195" i="11"/>
  <c r="AR1195" i="11"/>
  <c r="AT1088" i="11"/>
  <c r="AR1088" i="11"/>
  <c r="AT788" i="11"/>
  <c r="AR788" i="11"/>
  <c r="AT715" i="11"/>
  <c r="AR715" i="11"/>
  <c r="AT605" i="11"/>
  <c r="AR605" i="11"/>
  <c r="AT201" i="11"/>
  <c r="AR201" i="11"/>
  <c r="AT159" i="11"/>
  <c r="AR159" i="11"/>
  <c r="AT2714" i="11"/>
  <c r="AR2714" i="11"/>
  <c r="AT2680" i="11"/>
  <c r="AR2680" i="11"/>
  <c r="AT2676" i="11"/>
  <c r="AR2676" i="11"/>
  <c r="AT2380" i="11"/>
  <c r="AR2380" i="11"/>
  <c r="AT2195" i="11"/>
  <c r="AR2195" i="11"/>
  <c r="AT2118" i="11"/>
  <c r="AR2118" i="11"/>
  <c r="AT1971" i="11"/>
  <c r="AR1971" i="11"/>
  <c r="AT1346" i="11"/>
  <c r="AR1346" i="11"/>
  <c r="AT1166" i="11"/>
  <c r="AR1166" i="11"/>
  <c r="AT1164" i="11"/>
  <c r="AR1164" i="11"/>
  <c r="AT1160" i="11"/>
  <c r="AR1160" i="11"/>
  <c r="AT1085" i="11"/>
  <c r="AR1085" i="11"/>
  <c r="AT716" i="11"/>
  <c r="AR716" i="11"/>
  <c r="AT566" i="11"/>
  <c r="AR566" i="11"/>
  <c r="AT493" i="11"/>
  <c r="AR493" i="11"/>
  <c r="AT344" i="11"/>
  <c r="AR344" i="11"/>
  <c r="AT196" i="11"/>
  <c r="AR196" i="11"/>
  <c r="AT85" i="11"/>
  <c r="AR85" i="11"/>
  <c r="AR48" i="11"/>
  <c r="AT48" i="11"/>
  <c r="AO3667" i="11"/>
  <c r="AP3667" i="11" s="1"/>
  <c r="AQ3667" i="11" s="1"/>
  <c r="AT2491" i="11"/>
  <c r="AR2491" i="11"/>
  <c r="AT1677" i="11"/>
  <c r="AR1677" i="11"/>
  <c r="AT2788" i="11"/>
  <c r="AR2788" i="11"/>
  <c r="AT2751" i="11"/>
  <c r="AR2751" i="11"/>
  <c r="AT2715" i="11"/>
  <c r="AR2715" i="11"/>
  <c r="AT2679" i="11"/>
  <c r="AR2679" i="11"/>
  <c r="AT2675" i="11"/>
  <c r="AR2675" i="11"/>
  <c r="AT2454" i="11"/>
  <c r="AR2454" i="11"/>
  <c r="AT2420" i="11"/>
  <c r="AR2420" i="11"/>
  <c r="AT2418" i="11"/>
  <c r="AR2418" i="11"/>
  <c r="AT2381" i="11"/>
  <c r="AR2381" i="11"/>
  <c r="AT2198" i="11"/>
  <c r="AR2198" i="11"/>
  <c r="AT2155" i="11"/>
  <c r="AR2155" i="11"/>
  <c r="AT2044" i="11"/>
  <c r="AR2044" i="11"/>
  <c r="AT1970" i="11"/>
  <c r="AR1970" i="11"/>
  <c r="AT1786" i="11"/>
  <c r="AR1786" i="11"/>
  <c r="AT1712" i="11"/>
  <c r="AR1712" i="11"/>
  <c r="AT1232" i="11"/>
  <c r="AR1232" i="11"/>
  <c r="AT1122" i="11"/>
  <c r="AR1122" i="11"/>
  <c r="AT862" i="11"/>
  <c r="AR862" i="11"/>
  <c r="AT751" i="11"/>
  <c r="AR751" i="11"/>
  <c r="AT678" i="11"/>
  <c r="AR678" i="11"/>
  <c r="AT2677" i="11"/>
  <c r="AR2677" i="11"/>
  <c r="AT2419" i="11"/>
  <c r="AR2419" i="11"/>
  <c r="AT2193" i="11"/>
  <c r="AR2193" i="11"/>
  <c r="AT2156" i="11"/>
  <c r="AR2156" i="11"/>
  <c r="AT2122" i="11"/>
  <c r="AR2122" i="11"/>
  <c r="AT1675" i="11"/>
  <c r="AR1675" i="11"/>
  <c r="AT1563" i="11"/>
  <c r="AR1563" i="11"/>
  <c r="AT1379" i="11"/>
  <c r="AR1379" i="11"/>
  <c r="AT1167" i="11"/>
  <c r="AR1167" i="11"/>
  <c r="AT1165" i="11"/>
  <c r="AR1165" i="11"/>
  <c r="AT1163" i="11"/>
  <c r="AR1163" i="11"/>
  <c r="AT1123" i="11"/>
  <c r="AR1123" i="11"/>
  <c r="AT825" i="11"/>
  <c r="AR825" i="11"/>
  <c r="AT714" i="11"/>
  <c r="AR714" i="11"/>
  <c r="AT679" i="11"/>
  <c r="AR679" i="11"/>
  <c r="AT529" i="11"/>
  <c r="AR529" i="11"/>
  <c r="AT382" i="11"/>
  <c r="AR382" i="11"/>
  <c r="AT197" i="11"/>
  <c r="AR197" i="11"/>
  <c r="AT50" i="11"/>
  <c r="AR50" i="11"/>
  <c r="AT4164" i="11"/>
  <c r="AR4164" i="11"/>
  <c r="AT4310" i="11"/>
  <c r="AR4310" i="11"/>
  <c r="AT4160" i="11"/>
  <c r="AR4160" i="11"/>
  <c r="AT4151" i="11"/>
  <c r="AR4151" i="11"/>
  <c r="AT4007" i="11"/>
  <c r="AR4007" i="11"/>
  <c r="AO3993" i="11"/>
  <c r="AP3993" i="11" s="1"/>
  <c r="AQ3993" i="11" s="1"/>
  <c r="AF3973" i="11"/>
  <c r="AS3971" i="11"/>
  <c r="AU3971" i="11" s="1"/>
  <c r="AX3971" i="11" s="1"/>
  <c r="AY3971" i="11" s="1"/>
  <c r="AT3949" i="11"/>
  <c r="AR3949" i="11"/>
  <c r="AO2823" i="11"/>
  <c r="AP2823" i="11" s="1"/>
  <c r="AQ2823" i="11" s="1"/>
  <c r="AT3988" i="11"/>
  <c r="AR3988" i="11"/>
  <c r="AT3976" i="11"/>
  <c r="AR3976" i="11"/>
  <c r="AT3970" i="11"/>
  <c r="AR3970" i="11"/>
  <c r="AT3945" i="11"/>
  <c r="AR3945" i="11"/>
  <c r="AT3943" i="11"/>
  <c r="AR3943" i="11"/>
  <c r="AO3937" i="11"/>
  <c r="AP3937" i="11" s="1"/>
  <c r="AQ3937" i="11" s="1"/>
  <c r="AO3889" i="11"/>
  <c r="AP3889" i="11" s="1"/>
  <c r="AQ3889" i="11" s="1"/>
  <c r="AO2749" i="11"/>
  <c r="AP2749" i="11" s="1"/>
  <c r="AQ2749" i="11" s="1"/>
  <c r="AO2568" i="11"/>
  <c r="AP2568" i="11" s="1"/>
  <c r="AQ2568" i="11" s="1"/>
  <c r="AF2306" i="11"/>
  <c r="AS2271" i="11"/>
  <c r="AU2271" i="11" s="1"/>
  <c r="AX2271" i="11" s="1"/>
  <c r="AY2271" i="11" s="1"/>
  <c r="AO1343" i="11"/>
  <c r="AP1343" i="11" s="1"/>
  <c r="AQ1343" i="11" s="1"/>
  <c r="AO1121" i="11"/>
  <c r="AP1121" i="11" s="1"/>
  <c r="AQ1121" i="11" s="1"/>
  <c r="AO603" i="11"/>
  <c r="AP603" i="11" s="1"/>
  <c r="AQ603" i="11" s="1"/>
  <c r="AO456" i="11"/>
  <c r="AP456" i="11" s="1"/>
  <c r="AQ456" i="11" s="1"/>
  <c r="AO2529" i="11"/>
  <c r="AP2529" i="11" s="1"/>
  <c r="AQ2529" i="11" s="1"/>
  <c r="AT2493" i="11"/>
  <c r="AR2493" i="11"/>
  <c r="AT2453" i="11"/>
  <c r="AR2453" i="11"/>
  <c r="AO2266" i="11"/>
  <c r="AP2266" i="11" s="1"/>
  <c r="AQ2266" i="11" s="1"/>
  <c r="AT2119" i="11"/>
  <c r="AR2119" i="11"/>
  <c r="AT1859" i="11"/>
  <c r="AR1859" i="11"/>
  <c r="AT1749" i="11"/>
  <c r="AR1749" i="11"/>
  <c r="AF1822" i="11"/>
  <c r="AS1785" i="11"/>
  <c r="AU1785" i="11" s="1"/>
  <c r="AX1785" i="11" s="1"/>
  <c r="AT1344" i="11"/>
  <c r="AR1344" i="11"/>
  <c r="AT2681" i="11"/>
  <c r="AR2681" i="11"/>
  <c r="AT2229" i="11"/>
  <c r="AR2229" i="11"/>
  <c r="AG1785" i="11"/>
  <c r="AT4126" i="11"/>
  <c r="AR4126" i="11"/>
  <c r="AT4021" i="11"/>
  <c r="AR4021" i="11"/>
  <c r="AT4006" i="11"/>
  <c r="AR4006" i="11"/>
  <c r="AT4003" i="11"/>
  <c r="AR4003" i="11"/>
  <c r="AO3971" i="11"/>
  <c r="AP3971" i="11" s="1"/>
  <c r="AQ3971" i="11" s="1"/>
  <c r="AO3952" i="11"/>
  <c r="AP3952" i="11" s="1"/>
  <c r="AQ3952" i="11" s="1"/>
  <c r="AT3989" i="11"/>
  <c r="AR3989" i="11"/>
  <c r="AT3975" i="11"/>
  <c r="AR3975" i="11"/>
  <c r="AF3998" i="11"/>
  <c r="AF3995" i="11"/>
  <c r="AS3993" i="11"/>
  <c r="AU3993" i="11" s="1"/>
  <c r="AX3993" i="11" s="1"/>
  <c r="AY3993" i="11" s="1"/>
  <c r="AG3956" i="11"/>
  <c r="AO3947" i="11"/>
  <c r="AP3947" i="11" s="1"/>
  <c r="AQ3947" i="11" s="1"/>
  <c r="AT3944" i="11"/>
  <c r="AR3944" i="11"/>
  <c r="AO3946" i="11"/>
  <c r="AP3946" i="11" s="1"/>
  <c r="AQ3946" i="11" s="1"/>
  <c r="AF3948" i="11"/>
  <c r="AS3947" i="11"/>
  <c r="AU3947" i="11" s="1"/>
  <c r="AX3947" i="11" s="1"/>
  <c r="AY3947" i="11" s="1"/>
  <c r="AT3938" i="11"/>
  <c r="AR3938" i="11"/>
  <c r="AO3666" i="11"/>
  <c r="AP3666" i="11" s="1"/>
  <c r="AQ3666" i="11" s="1"/>
  <c r="AS3667" i="11"/>
  <c r="AU3667" i="11" s="1"/>
  <c r="AX3667" i="11" s="1"/>
  <c r="AY3667" i="11" s="1"/>
  <c r="AF3668" i="11"/>
  <c r="AO2824" i="11"/>
  <c r="AP2824" i="11" s="1"/>
  <c r="AQ2824" i="11" s="1"/>
  <c r="AO2678" i="11"/>
  <c r="AP2678" i="11" s="1"/>
  <c r="AQ2678" i="11" s="1"/>
  <c r="AO2490" i="11"/>
  <c r="AP2490" i="11" s="1"/>
  <c r="AQ2490" i="11" s="1"/>
  <c r="AO2379" i="11"/>
  <c r="AP2379" i="11" s="1"/>
  <c r="AQ2379" i="11" s="1"/>
  <c r="AO1161" i="11"/>
  <c r="AP1161" i="11" s="1"/>
  <c r="AQ1161" i="11" s="1"/>
  <c r="AO1124" i="11"/>
  <c r="AP1124" i="11" s="1"/>
  <c r="AQ1124" i="11" s="1"/>
  <c r="AO973" i="11"/>
  <c r="AP973" i="11" s="1"/>
  <c r="AQ973" i="11" s="1"/>
  <c r="AO899" i="11"/>
  <c r="AP899" i="11" s="1"/>
  <c r="AQ899" i="11" s="1"/>
  <c r="AO383" i="11"/>
  <c r="AP383" i="11" s="1"/>
  <c r="AQ383" i="11" s="1"/>
  <c r="AO455" i="11"/>
  <c r="AP455" i="11" s="1"/>
  <c r="AQ455" i="11" s="1"/>
  <c r="AT2342" i="11"/>
  <c r="AR2342" i="11"/>
  <c r="AG2271" i="11"/>
  <c r="AO2267" i="11"/>
  <c r="AP2267" i="11" s="1"/>
  <c r="AQ2267" i="11" s="1"/>
  <c r="AT2197" i="11"/>
  <c r="AR2197" i="11"/>
  <c r="AF2269" i="11"/>
  <c r="AS2267" i="11"/>
  <c r="AU2267" i="11" s="1"/>
  <c r="AX2267" i="11" s="1"/>
  <c r="AY2267" i="11" s="1"/>
  <c r="AT2159" i="11"/>
  <c r="AR2159" i="11"/>
  <c r="AT2120" i="11"/>
  <c r="AR2120" i="11"/>
  <c r="AT2081" i="11"/>
  <c r="AR2081" i="11"/>
  <c r="AT2007" i="11"/>
  <c r="AR2007" i="11"/>
  <c r="AT1933" i="11"/>
  <c r="AR1933" i="11"/>
  <c r="AO1748" i="11"/>
  <c r="AP1748" i="11" s="1"/>
  <c r="AQ1748" i="11" s="1"/>
  <c r="AT1714" i="11"/>
  <c r="AR1714" i="11"/>
  <c r="AT1637" i="11"/>
  <c r="AR1637" i="11"/>
  <c r="AT1526" i="11"/>
  <c r="AR1526" i="11"/>
  <c r="AT1415" i="11"/>
  <c r="AR1415" i="11"/>
  <c r="AT1159" i="11"/>
  <c r="AR1159" i="11"/>
  <c r="AT1089" i="11"/>
  <c r="AR1089" i="11"/>
  <c r="AT1086" i="11"/>
  <c r="AR1086" i="11"/>
  <c r="AT640" i="11"/>
  <c r="AR640" i="11"/>
  <c r="AT530" i="11"/>
  <c r="AR530" i="11"/>
  <c r="AT495" i="11"/>
  <c r="AR495" i="11"/>
  <c r="AT381" i="11"/>
  <c r="AR381" i="11"/>
  <c r="AT307" i="11"/>
  <c r="AR307" i="11"/>
  <c r="AO199" i="11"/>
  <c r="AP199" i="11" s="1"/>
  <c r="AQ199" i="11" s="1"/>
  <c r="AO2786" i="11"/>
  <c r="AP2786" i="11" s="1"/>
  <c r="AQ2786" i="11" s="1"/>
  <c r="AF3002" i="11"/>
  <c r="AS2824" i="11"/>
  <c r="AU2824" i="11" s="1"/>
  <c r="AX2824" i="11" s="1"/>
  <c r="AY2824" i="11" s="1"/>
  <c r="AF2893" i="11"/>
  <c r="AS2823" i="11"/>
  <c r="AU2823" i="11" s="1"/>
  <c r="AX2823" i="11" s="1"/>
  <c r="AY2823" i="11" s="1"/>
  <c r="AG2530" i="11"/>
  <c r="AF2564" i="11"/>
  <c r="AS2529" i="11"/>
  <c r="AU2529" i="11" s="1"/>
  <c r="AX2529" i="11" s="1"/>
  <c r="AY2529" i="11" s="1"/>
  <c r="AT2160" i="11"/>
  <c r="AR2160" i="11"/>
  <c r="AT2124" i="11"/>
  <c r="AR2124" i="11"/>
  <c r="AT1308" i="11"/>
  <c r="AR1308" i="11"/>
  <c r="AT1271" i="11"/>
  <c r="AR1271" i="11"/>
  <c r="AT606" i="11"/>
  <c r="AR606" i="11"/>
  <c r="AT49" i="11"/>
  <c r="AR49" i="11"/>
  <c r="AO12" i="11"/>
  <c r="AP12" i="11" s="1"/>
  <c r="AQ12" i="11" s="1"/>
  <c r="AU171" i="10"/>
  <c r="AZ1379" i="11" l="1"/>
  <c r="AY1785" i="11"/>
  <c r="AX1789" i="11"/>
  <c r="AY1789" i="11" s="1"/>
  <c r="AX1168" i="11"/>
  <c r="AY1168" i="11" s="1"/>
  <c r="AY1167" i="11"/>
  <c r="AG11" i="11"/>
  <c r="AT2304" i="11"/>
  <c r="AQ2416" i="11"/>
  <c r="AT2416" i="11" s="1"/>
  <c r="AR1787" i="11"/>
  <c r="AQ1010" i="11"/>
  <c r="AR1010" i="11" s="1"/>
  <c r="AT492" i="11"/>
  <c r="AT418" i="11"/>
  <c r="AT1125" i="11"/>
  <c r="AR235" i="11"/>
  <c r="AT2567" i="11"/>
  <c r="AS4068" i="11"/>
  <c r="AU4068" i="11" s="1"/>
  <c r="AX4068" i="11" s="1"/>
  <c r="AY4068" i="11" s="1"/>
  <c r="AT233" i="11"/>
  <c r="AR604" i="11"/>
  <c r="AR638" i="11"/>
  <c r="AG2305" i="11"/>
  <c r="AO2305" i="11" s="1"/>
  <c r="AP2305" i="11" s="1"/>
  <c r="AQ2305" i="11" s="1"/>
  <c r="AT1162" i="11"/>
  <c r="AR1380" i="11"/>
  <c r="AR2712" i="11"/>
  <c r="AT1896" i="11"/>
  <c r="AR2417" i="11"/>
  <c r="AR677" i="11"/>
  <c r="AR639" i="11"/>
  <c r="AT200" i="11"/>
  <c r="AR200" i="11"/>
  <c r="AT1084" i="11"/>
  <c r="AR1084" i="11"/>
  <c r="AT122" i="11"/>
  <c r="AT4051" i="11"/>
  <c r="AT1158" i="11"/>
  <c r="AR1158" i="11"/>
  <c r="AF4077" i="11"/>
  <c r="AF4079" i="11" s="1"/>
  <c r="AT3974" i="11"/>
  <c r="AP2528" i="11"/>
  <c r="AQ2528" i="11" s="1"/>
  <c r="AT2528" i="11" s="1"/>
  <c r="AO2303" i="11"/>
  <c r="AP2303" i="11" s="1"/>
  <c r="AQ2303" i="11" s="1"/>
  <c r="AR936" i="11"/>
  <c r="AG4052" i="11"/>
  <c r="AO4052" i="11" s="1"/>
  <c r="AP4052" i="11" s="1"/>
  <c r="AQ4052" i="11" s="1"/>
  <c r="AT899" i="11"/>
  <c r="AR899" i="11"/>
  <c r="AT1124" i="11"/>
  <c r="AR1124" i="11"/>
  <c r="AT2527" i="11"/>
  <c r="AR2527" i="11"/>
  <c r="AT2824" i="11"/>
  <c r="AR2824" i="11"/>
  <c r="AT3946" i="11"/>
  <c r="AR3946" i="11"/>
  <c r="AT3952" i="11"/>
  <c r="AR3952" i="11"/>
  <c r="AR4068" i="11"/>
  <c r="AT2529" i="11"/>
  <c r="AR2529" i="11"/>
  <c r="AT1121" i="11"/>
  <c r="AR1121" i="11"/>
  <c r="AT2749" i="11"/>
  <c r="AR2749" i="11"/>
  <c r="AT14" i="11"/>
  <c r="AR14" i="11"/>
  <c r="AT1748" i="11"/>
  <c r="AR1748" i="11"/>
  <c r="AT199" i="11"/>
  <c r="AR199" i="11"/>
  <c r="AT2267" i="11"/>
  <c r="AR2267" i="11"/>
  <c r="AT973" i="11"/>
  <c r="AR973" i="11"/>
  <c r="AT2379" i="11"/>
  <c r="AR2379" i="11"/>
  <c r="AT2678" i="11"/>
  <c r="AR2678" i="11"/>
  <c r="AT3666" i="11"/>
  <c r="AR3666" i="11"/>
  <c r="AT3947" i="11"/>
  <c r="AR3947" i="11"/>
  <c r="AT3971" i="11"/>
  <c r="AR3971" i="11"/>
  <c r="AT456" i="11"/>
  <c r="AR456" i="11"/>
  <c r="AT2568" i="11"/>
  <c r="AR2568" i="11"/>
  <c r="AT3937" i="11"/>
  <c r="AR3937" i="11"/>
  <c r="AT3667" i="11"/>
  <c r="AR3667" i="11"/>
  <c r="AS2564" i="11"/>
  <c r="AU2564" i="11" s="1"/>
  <c r="AX2564" i="11" s="1"/>
  <c r="AY2564" i="11" s="1"/>
  <c r="AF2565" i="11"/>
  <c r="AG2564" i="11"/>
  <c r="AT2786" i="11"/>
  <c r="AR2786" i="11"/>
  <c r="AO11" i="11"/>
  <c r="AP11" i="11" s="1"/>
  <c r="AQ11" i="11" s="1"/>
  <c r="AO2530" i="11"/>
  <c r="AP2530" i="11" s="1"/>
  <c r="AQ2530" i="11" s="1"/>
  <c r="AF2963" i="11"/>
  <c r="AS2893" i="11"/>
  <c r="AU2893" i="11" s="1"/>
  <c r="AX2893" i="11" s="1"/>
  <c r="AY2893" i="11" s="1"/>
  <c r="AY2894" i="11" s="1"/>
  <c r="AG2893" i="11"/>
  <c r="AS3002" i="11"/>
  <c r="AU3002" i="11" s="1"/>
  <c r="AX3002" i="11" s="1"/>
  <c r="AY3002" i="11" s="1"/>
  <c r="AF3188" i="11"/>
  <c r="AG3002" i="11"/>
  <c r="AS2269" i="11"/>
  <c r="AU2269" i="11" s="1"/>
  <c r="AX2269" i="11" s="1"/>
  <c r="AG2269" i="11"/>
  <c r="AF3951" i="11"/>
  <c r="AF3950" i="11"/>
  <c r="AS3948" i="11"/>
  <c r="AU3948" i="11" s="1"/>
  <c r="AX3948" i="11" s="1"/>
  <c r="AY3948" i="11" s="1"/>
  <c r="AG3948" i="11"/>
  <c r="AS3998" i="11"/>
  <c r="AU3998" i="11" s="1"/>
  <c r="AX3998" i="11" s="1"/>
  <c r="AY3998" i="11" s="1"/>
  <c r="AF4000" i="11"/>
  <c r="AG3998" i="11"/>
  <c r="AT12" i="11"/>
  <c r="AR12" i="11"/>
  <c r="AO2271" i="11"/>
  <c r="AP2271" i="11" s="1"/>
  <c r="AQ2271" i="11" s="1"/>
  <c r="AT455" i="11"/>
  <c r="AR455" i="11"/>
  <c r="AT383" i="11"/>
  <c r="AR383" i="11"/>
  <c r="AT1161" i="11"/>
  <c r="AR1161" i="11"/>
  <c r="AT2490" i="11"/>
  <c r="AR2490" i="11"/>
  <c r="AF3703" i="11"/>
  <c r="AS3668" i="11"/>
  <c r="AU3668" i="11" s="1"/>
  <c r="AX3668" i="11" s="1"/>
  <c r="AY3668" i="11" s="1"/>
  <c r="AG3668" i="11"/>
  <c r="AO3956" i="11"/>
  <c r="AP3956" i="11" s="1"/>
  <c r="AQ3956" i="11" s="1"/>
  <c r="AS3995" i="11"/>
  <c r="AU3995" i="11" s="1"/>
  <c r="AX3995" i="11" s="1"/>
  <c r="AY3995" i="11" s="1"/>
  <c r="AG3995" i="11"/>
  <c r="AT3987" i="11"/>
  <c r="AR3987" i="11"/>
  <c r="AO1785" i="11"/>
  <c r="AP1785" i="11" s="1"/>
  <c r="AQ1785" i="11" s="1"/>
  <c r="AT2638" i="11"/>
  <c r="AR2638" i="11"/>
  <c r="AS1822" i="11"/>
  <c r="AU1822" i="11" s="1"/>
  <c r="AX1822" i="11" s="1"/>
  <c r="AY1822" i="11" s="1"/>
  <c r="AG1822" i="11"/>
  <c r="AT2266" i="11"/>
  <c r="AR2266" i="11"/>
  <c r="AT603" i="11"/>
  <c r="AR603" i="11"/>
  <c r="AT1343" i="11"/>
  <c r="AR1343" i="11"/>
  <c r="AS2306" i="11"/>
  <c r="AU2306" i="11" s="1"/>
  <c r="AX2306" i="11" s="1"/>
  <c r="AY2306" i="11" s="1"/>
  <c r="AG2306" i="11"/>
  <c r="AT3889" i="11"/>
  <c r="AR3889" i="11"/>
  <c r="AT2823" i="11"/>
  <c r="AR2823" i="11"/>
  <c r="AT3926" i="11"/>
  <c r="AR3926" i="11"/>
  <c r="AS3973" i="11"/>
  <c r="AU3973" i="11" s="1"/>
  <c r="AX3973" i="11" s="1"/>
  <c r="AY3973" i="11" s="1"/>
  <c r="AF3977" i="11"/>
  <c r="AG3973" i="11"/>
  <c r="AT3993" i="11"/>
  <c r="AR3993" i="11"/>
  <c r="AD12" i="10"/>
  <c r="AX42" i="10"/>
  <c r="AY42" i="10" s="1"/>
  <c r="AY2269" i="11" l="1"/>
  <c r="AX2272" i="11"/>
  <c r="AY2272" i="11" s="1"/>
  <c r="AR2416" i="11"/>
  <c r="AT1010" i="11"/>
  <c r="AT4068" i="11"/>
  <c r="AS4077" i="11"/>
  <c r="AU4077" i="11" s="1"/>
  <c r="AX4077" i="11" s="1"/>
  <c r="AY4077" i="11" s="1"/>
  <c r="AR2528" i="11"/>
  <c r="AG4077" i="11"/>
  <c r="AO4077" i="11" s="1"/>
  <c r="AP4077" i="11" s="1"/>
  <c r="AQ4077" i="11" s="1"/>
  <c r="AT2303" i="11"/>
  <c r="AR2303" i="11"/>
  <c r="AT2530" i="11"/>
  <c r="AR2530" i="11"/>
  <c r="AT1785" i="11"/>
  <c r="AR1785" i="11"/>
  <c r="AT4052" i="11"/>
  <c r="AR4052" i="11"/>
  <c r="AT2305" i="11"/>
  <c r="AR2305" i="11"/>
  <c r="AT11" i="11"/>
  <c r="AR11" i="11"/>
  <c r="AO3973" i="11"/>
  <c r="AP3973" i="11" s="1"/>
  <c r="AQ3973" i="11" s="1"/>
  <c r="AO3998" i="11"/>
  <c r="AP3998" i="11" s="1"/>
  <c r="AQ3998" i="11" s="1"/>
  <c r="AF3958" i="11"/>
  <c r="AF3953" i="11"/>
  <c r="AS3951" i="11"/>
  <c r="AU3951" i="11" s="1"/>
  <c r="AX3951" i="11" s="1"/>
  <c r="AY3951" i="11" s="1"/>
  <c r="AG3951" i="11"/>
  <c r="AF3225" i="11"/>
  <c r="AF3263" i="11"/>
  <c r="AS3188" i="11"/>
  <c r="AU3188" i="11" s="1"/>
  <c r="AX3188" i="11" s="1"/>
  <c r="AY3188" i="11" s="1"/>
  <c r="AG3188" i="11"/>
  <c r="AO2893" i="11"/>
  <c r="AP2893" i="11" s="1"/>
  <c r="AQ2893" i="11" s="1"/>
  <c r="AF3000" i="11"/>
  <c r="AS2963" i="11"/>
  <c r="AU2963" i="11" s="1"/>
  <c r="AX2963" i="11" s="1"/>
  <c r="AY2963" i="11" s="1"/>
  <c r="AG2963" i="11"/>
  <c r="AS2565" i="11"/>
  <c r="AU2565" i="11" s="1"/>
  <c r="AX2565" i="11" s="1"/>
  <c r="AY2565" i="11" s="1"/>
  <c r="AG2565" i="11"/>
  <c r="AF4102" i="11"/>
  <c r="AF4084" i="11"/>
  <c r="AS4079" i="11"/>
  <c r="AU4079" i="11" s="1"/>
  <c r="AX4079" i="11" s="1"/>
  <c r="AY4079" i="11" s="1"/>
  <c r="AG4079" i="11"/>
  <c r="AF3984" i="11"/>
  <c r="AS3977" i="11"/>
  <c r="AU3977" i="11" s="1"/>
  <c r="AX3977" i="11" s="1"/>
  <c r="AY3977" i="11" s="1"/>
  <c r="AG3977" i="11"/>
  <c r="AO2306" i="11"/>
  <c r="AP2306" i="11" s="1"/>
  <c r="AQ2306" i="11" s="1"/>
  <c r="AO1822" i="11"/>
  <c r="AP1822" i="11" s="1"/>
  <c r="AQ1822" i="11" s="1"/>
  <c r="AO3995" i="11"/>
  <c r="AP3995" i="11" s="1"/>
  <c r="AQ3995" i="11" s="1"/>
  <c r="AT3956" i="11"/>
  <c r="AR3956" i="11"/>
  <c r="AO3668" i="11"/>
  <c r="AP3668" i="11" s="1"/>
  <c r="AQ3668" i="11" s="1"/>
  <c r="AF3740" i="11"/>
  <c r="AS3703" i="11"/>
  <c r="AU3703" i="11" s="1"/>
  <c r="AX3703" i="11" s="1"/>
  <c r="AY3703" i="11" s="1"/>
  <c r="AG3703" i="11"/>
  <c r="AT2271" i="11"/>
  <c r="AR2271" i="11"/>
  <c r="AF4010" i="11"/>
  <c r="AS4000" i="11"/>
  <c r="AU4000" i="11" s="1"/>
  <c r="AX4000" i="11" s="1"/>
  <c r="AY4000" i="11" s="1"/>
  <c r="AG4000" i="11"/>
  <c r="AO3948" i="11"/>
  <c r="AP3948" i="11" s="1"/>
  <c r="AQ3948" i="11" s="1"/>
  <c r="AS3950" i="11"/>
  <c r="AU3950" i="11" s="1"/>
  <c r="AX3950" i="11" s="1"/>
  <c r="AY3950" i="11" s="1"/>
  <c r="AG3950" i="11"/>
  <c r="AO2269" i="11"/>
  <c r="AP2269" i="11" s="1"/>
  <c r="AQ2269" i="11" s="1"/>
  <c r="AO3002" i="11"/>
  <c r="AP3002" i="11" s="1"/>
  <c r="AQ3002" i="11" s="1"/>
  <c r="AO2564" i="11"/>
  <c r="AP2564" i="11" s="1"/>
  <c r="AQ2564" i="11" s="1"/>
  <c r="AU32" i="10"/>
  <c r="N642" i="10"/>
  <c r="P642" i="10" s="1"/>
  <c r="K642" i="10"/>
  <c r="N641" i="10"/>
  <c r="P641" i="10" s="1"/>
  <c r="K641" i="10"/>
  <c r="N637" i="10"/>
  <c r="P637" i="10" s="1"/>
  <c r="K637" i="10"/>
  <c r="N636" i="10"/>
  <c r="P636" i="10" s="1"/>
  <c r="K636" i="10"/>
  <c r="AH635" i="10"/>
  <c r="AD635" i="10"/>
  <c r="AH634" i="10"/>
  <c r="AD634" i="10"/>
  <c r="N634" i="10"/>
  <c r="P634" i="10" s="1"/>
  <c r="K634" i="10"/>
  <c r="N633" i="10"/>
  <c r="P633" i="10" s="1"/>
  <c r="K633" i="10"/>
  <c r="N632" i="10"/>
  <c r="P632" i="10" s="1"/>
  <c r="K632" i="10"/>
  <c r="N631" i="10"/>
  <c r="P631" i="10" s="1"/>
  <c r="K631" i="10"/>
  <c r="AH630" i="10"/>
  <c r="AD630" i="10"/>
  <c r="N630" i="10"/>
  <c r="P630" i="10" s="1"/>
  <c r="K630" i="10"/>
  <c r="N629" i="10"/>
  <c r="P629" i="10" s="1"/>
  <c r="K629" i="10"/>
  <c r="N628" i="10"/>
  <c r="P628" i="10" s="1"/>
  <c r="K628" i="10"/>
  <c r="AH627" i="10"/>
  <c r="AD627" i="10"/>
  <c r="N627" i="10"/>
  <c r="P627" i="10" s="1"/>
  <c r="K627" i="10"/>
  <c r="AH53" i="10"/>
  <c r="AD53" i="10"/>
  <c r="AS52" i="10"/>
  <c r="AU52" i="10" s="1"/>
  <c r="AX52" i="10" s="1"/>
  <c r="AY52" i="10" s="1"/>
  <c r="N52" i="10"/>
  <c r="P52" i="10" s="1"/>
  <c r="K52" i="10"/>
  <c r="AH626" i="10"/>
  <c r="AD626" i="10"/>
  <c r="AH625" i="10"/>
  <c r="AD625" i="10"/>
  <c r="AH624" i="10"/>
  <c r="AD624" i="10"/>
  <c r="N624" i="10"/>
  <c r="P624" i="10" s="1"/>
  <c r="K624" i="10"/>
  <c r="N623" i="10"/>
  <c r="P623" i="10" s="1"/>
  <c r="K623" i="10"/>
  <c r="N622" i="10"/>
  <c r="P622" i="10" s="1"/>
  <c r="K622" i="10"/>
  <c r="N621" i="10"/>
  <c r="P621" i="10" s="1"/>
  <c r="K621" i="10"/>
  <c r="N620" i="10"/>
  <c r="P620" i="10" s="1"/>
  <c r="K620" i="10"/>
  <c r="AH619" i="10"/>
  <c r="AD619" i="10"/>
  <c r="AH618" i="10"/>
  <c r="AD618" i="10"/>
  <c r="AH617" i="10"/>
  <c r="AD617" i="10"/>
  <c r="N616" i="10"/>
  <c r="P616" i="10" s="1"/>
  <c r="K616" i="10"/>
  <c r="AH615" i="10"/>
  <c r="AD615" i="10"/>
  <c r="AH614" i="10"/>
  <c r="AD614" i="10"/>
  <c r="AH613" i="10"/>
  <c r="AD613" i="10"/>
  <c r="AH612" i="10"/>
  <c r="AD612" i="10"/>
  <c r="N612" i="10"/>
  <c r="P612" i="10" s="1"/>
  <c r="K612" i="10"/>
  <c r="N611" i="10"/>
  <c r="P611" i="10" s="1"/>
  <c r="K611" i="10"/>
  <c r="AH610" i="10"/>
  <c r="AD610" i="10"/>
  <c r="N610" i="10"/>
  <c r="P610" i="10" s="1"/>
  <c r="K610" i="10"/>
  <c r="AH609" i="10"/>
  <c r="AD609" i="10"/>
  <c r="AH608" i="10"/>
  <c r="AD608" i="10"/>
  <c r="N607" i="10"/>
  <c r="P607" i="10" s="1"/>
  <c r="K607" i="10"/>
  <c r="N606" i="10"/>
  <c r="P606" i="10" s="1"/>
  <c r="K606" i="10"/>
  <c r="AH605" i="10"/>
  <c r="AD605" i="10"/>
  <c r="AH604" i="10"/>
  <c r="AD604" i="10"/>
  <c r="N604" i="10"/>
  <c r="P604" i="10" s="1"/>
  <c r="K604" i="10"/>
  <c r="AH603" i="10"/>
  <c r="AF603" i="10"/>
  <c r="AD603" i="10"/>
  <c r="AH602" i="10"/>
  <c r="AD602" i="10"/>
  <c r="AH601" i="10"/>
  <c r="AD601" i="10"/>
  <c r="AH600" i="10"/>
  <c r="AD600" i="10"/>
  <c r="N600" i="10"/>
  <c r="P600" i="10" s="1"/>
  <c r="K600" i="10"/>
  <c r="AH599" i="10"/>
  <c r="AD599" i="10"/>
  <c r="AH598" i="10"/>
  <c r="AD598" i="10"/>
  <c r="N597" i="10"/>
  <c r="P597" i="10" s="1"/>
  <c r="K597" i="10"/>
  <c r="N596" i="10"/>
  <c r="P596" i="10" s="1"/>
  <c r="K596" i="10"/>
  <c r="AH595" i="10"/>
  <c r="AD595" i="10"/>
  <c r="N595" i="10"/>
  <c r="P595" i="10" s="1"/>
  <c r="K595" i="10"/>
  <c r="N594" i="10"/>
  <c r="P594" i="10" s="1"/>
  <c r="K594" i="10"/>
  <c r="AH593" i="10"/>
  <c r="AD593" i="10"/>
  <c r="N593" i="10"/>
  <c r="P593" i="10" s="1"/>
  <c r="K593" i="10"/>
  <c r="AH592" i="10"/>
  <c r="AD592" i="10"/>
  <c r="N592" i="10"/>
  <c r="P592" i="10" s="1"/>
  <c r="K592" i="10"/>
  <c r="N591" i="10"/>
  <c r="P591" i="10" s="1"/>
  <c r="K591" i="10"/>
  <c r="N590" i="10"/>
  <c r="P590" i="10" s="1"/>
  <c r="K590" i="10"/>
  <c r="N589" i="10"/>
  <c r="P589" i="10" s="1"/>
  <c r="K589" i="10"/>
  <c r="N588" i="10"/>
  <c r="P588" i="10" s="1"/>
  <c r="K588" i="10"/>
  <c r="N587" i="10"/>
  <c r="P587" i="10" s="1"/>
  <c r="K587" i="10"/>
  <c r="N586" i="10"/>
  <c r="P586" i="10" s="1"/>
  <c r="K586" i="10"/>
  <c r="N585" i="10"/>
  <c r="P585" i="10" s="1"/>
  <c r="K585" i="10"/>
  <c r="N584" i="10"/>
  <c r="P584" i="10" s="1"/>
  <c r="K584" i="10"/>
  <c r="AH583" i="10"/>
  <c r="AD583" i="10"/>
  <c r="AH582" i="10"/>
  <c r="AF582" i="10"/>
  <c r="AD582" i="10"/>
  <c r="AH581" i="10"/>
  <c r="AD581" i="10"/>
  <c r="AH580" i="10"/>
  <c r="AD580" i="10"/>
  <c r="AH579" i="10"/>
  <c r="AD579" i="10"/>
  <c r="N578" i="10"/>
  <c r="P578" i="10" s="1"/>
  <c r="K578" i="10"/>
  <c r="N577" i="10"/>
  <c r="P577" i="10" s="1"/>
  <c r="K577" i="10"/>
  <c r="N576" i="10"/>
  <c r="P576" i="10" s="1"/>
  <c r="K576" i="10"/>
  <c r="AH575" i="10"/>
  <c r="AD575" i="10"/>
  <c r="AH574" i="10"/>
  <c r="AD574" i="10"/>
  <c r="N574" i="10"/>
  <c r="P574" i="10" s="1"/>
  <c r="K574" i="10"/>
  <c r="N572" i="10"/>
  <c r="P572" i="10" s="1"/>
  <c r="K572" i="10"/>
  <c r="N571" i="10"/>
  <c r="P571" i="10" s="1"/>
  <c r="K571" i="10"/>
  <c r="AH570" i="10"/>
  <c r="AD570" i="10"/>
  <c r="N570" i="10"/>
  <c r="P570" i="10" s="1"/>
  <c r="K570" i="10"/>
  <c r="AH569" i="10"/>
  <c r="AD569" i="10"/>
  <c r="N569" i="10"/>
  <c r="P569" i="10" s="1"/>
  <c r="K569" i="10"/>
  <c r="AH568" i="10"/>
  <c r="AD568" i="10"/>
  <c r="AH567" i="10"/>
  <c r="AD567" i="10"/>
  <c r="AH566" i="10"/>
  <c r="AD566" i="10"/>
  <c r="AH565" i="10"/>
  <c r="AD565" i="10"/>
  <c r="AH564" i="10"/>
  <c r="AD564" i="10"/>
  <c r="N564" i="10"/>
  <c r="P564" i="10" s="1"/>
  <c r="K564" i="10"/>
  <c r="AH563" i="10"/>
  <c r="AD563" i="10"/>
  <c r="AH562" i="10"/>
  <c r="AD562" i="10"/>
  <c r="AH561" i="10"/>
  <c r="AD561" i="10"/>
  <c r="N561" i="10"/>
  <c r="P561" i="10" s="1"/>
  <c r="K561" i="10"/>
  <c r="AH560" i="10"/>
  <c r="AD560" i="10"/>
  <c r="AH559" i="10"/>
  <c r="AD559" i="10"/>
  <c r="N559" i="10"/>
  <c r="P559" i="10" s="1"/>
  <c r="K559" i="10"/>
  <c r="N555" i="10"/>
  <c r="P555" i="10" s="1"/>
  <c r="K555" i="10"/>
  <c r="N554" i="10"/>
  <c r="P554" i="10" s="1"/>
  <c r="K554" i="10"/>
  <c r="AH553" i="10"/>
  <c r="AD553" i="10"/>
  <c r="AH552" i="10"/>
  <c r="AD552" i="10"/>
  <c r="N552" i="10"/>
  <c r="P552" i="10" s="1"/>
  <c r="K552" i="10"/>
  <c r="N551" i="10"/>
  <c r="P551" i="10" s="1"/>
  <c r="K551" i="10"/>
  <c r="N547" i="10"/>
  <c r="P547" i="10" s="1"/>
  <c r="K547" i="10"/>
  <c r="N546" i="10"/>
  <c r="P546" i="10" s="1"/>
  <c r="K546" i="10"/>
  <c r="AD545" i="10"/>
  <c r="AD544" i="10"/>
  <c r="AH543" i="10"/>
  <c r="AD543" i="10"/>
  <c r="N542" i="10"/>
  <c r="P542" i="10" s="1"/>
  <c r="K542" i="10"/>
  <c r="AH541" i="10"/>
  <c r="AD541" i="10"/>
  <c r="AH540" i="10"/>
  <c r="AD540" i="10"/>
  <c r="N540" i="10"/>
  <c r="P540" i="10" s="1"/>
  <c r="K540" i="10"/>
  <c r="AH539" i="10"/>
  <c r="AD539" i="10"/>
  <c r="N539" i="10"/>
  <c r="P539" i="10" s="1"/>
  <c r="K539" i="10"/>
  <c r="AH538" i="10"/>
  <c r="AD538" i="10"/>
  <c r="N538" i="10"/>
  <c r="P538" i="10" s="1"/>
  <c r="K538" i="10"/>
  <c r="AH537" i="10"/>
  <c r="AD537" i="10"/>
  <c r="N537" i="10"/>
  <c r="P537" i="10" s="1"/>
  <c r="K537" i="10"/>
  <c r="N536" i="10"/>
  <c r="P536" i="10" s="1"/>
  <c r="K536" i="10"/>
  <c r="AD535" i="10"/>
  <c r="AD534" i="10"/>
  <c r="AH533" i="10"/>
  <c r="AD533" i="10"/>
  <c r="N532" i="10"/>
  <c r="P532" i="10" s="1"/>
  <c r="K532" i="10"/>
  <c r="N531" i="10"/>
  <c r="P531" i="10" s="1"/>
  <c r="K531" i="10"/>
  <c r="AD530" i="10"/>
  <c r="AH529" i="10"/>
  <c r="AD529" i="10"/>
  <c r="N528" i="10"/>
  <c r="P528" i="10" s="1"/>
  <c r="K528" i="10"/>
  <c r="AD527" i="10"/>
  <c r="AH526" i="10"/>
  <c r="AD526" i="10"/>
  <c r="N525" i="10"/>
  <c r="P525" i="10" s="1"/>
  <c r="K525" i="10"/>
  <c r="N524" i="10"/>
  <c r="P524" i="10" s="1"/>
  <c r="K524" i="10"/>
  <c r="AH521" i="10"/>
  <c r="AD521" i="10"/>
  <c r="AH520" i="10"/>
  <c r="AH519" i="10"/>
  <c r="AD519" i="10"/>
  <c r="N519" i="10"/>
  <c r="P519" i="10" s="1"/>
  <c r="K519" i="10"/>
  <c r="AH518" i="10"/>
  <c r="AD518" i="10"/>
  <c r="AH517" i="10"/>
  <c r="AD517" i="10"/>
  <c r="N516" i="10"/>
  <c r="P516" i="10" s="1"/>
  <c r="K516" i="10"/>
  <c r="AH515" i="10"/>
  <c r="AD515" i="10"/>
  <c r="N515" i="10"/>
  <c r="P515" i="10" s="1"/>
  <c r="K515" i="10"/>
  <c r="AH514" i="10"/>
  <c r="AD514" i="10"/>
  <c r="AH513" i="10"/>
  <c r="AD513" i="10"/>
  <c r="N512" i="10"/>
  <c r="P512" i="10" s="1"/>
  <c r="K512" i="10"/>
  <c r="N511" i="10"/>
  <c r="P511" i="10" s="1"/>
  <c r="K511" i="10"/>
  <c r="N510" i="10"/>
  <c r="P510" i="10" s="1"/>
  <c r="K510" i="10"/>
  <c r="N509" i="10"/>
  <c r="P509" i="10" s="1"/>
  <c r="K509" i="10"/>
  <c r="N508" i="10"/>
  <c r="P508" i="10" s="1"/>
  <c r="K508" i="10"/>
  <c r="N507" i="10"/>
  <c r="P507" i="10" s="1"/>
  <c r="K507" i="10"/>
  <c r="AH506" i="10"/>
  <c r="AD506" i="10"/>
  <c r="AH505" i="10"/>
  <c r="AD505" i="10"/>
  <c r="AH504" i="10"/>
  <c r="AD504" i="10"/>
  <c r="N503" i="10"/>
  <c r="P503" i="10" s="1"/>
  <c r="K503" i="10"/>
  <c r="N502" i="10"/>
  <c r="P502" i="10" s="1"/>
  <c r="K502" i="10"/>
  <c r="N501" i="10"/>
  <c r="P501" i="10" s="1"/>
  <c r="K501" i="10"/>
  <c r="AH500" i="10"/>
  <c r="AD500" i="10"/>
  <c r="AH499" i="10"/>
  <c r="AD499" i="10"/>
  <c r="N499" i="10"/>
  <c r="P499" i="10" s="1"/>
  <c r="K499" i="10"/>
  <c r="AH498" i="10"/>
  <c r="AD498" i="10"/>
  <c r="AH497" i="10"/>
  <c r="AD497" i="10"/>
  <c r="AH496" i="10"/>
  <c r="AD496" i="10"/>
  <c r="AH495" i="10"/>
  <c r="AD495" i="10"/>
  <c r="N495" i="10"/>
  <c r="P495" i="10" s="1"/>
  <c r="K495" i="10"/>
  <c r="N494" i="10"/>
  <c r="P494" i="10" s="1"/>
  <c r="K494" i="10"/>
  <c r="AH493" i="10"/>
  <c r="AD493" i="10"/>
  <c r="AH492" i="10"/>
  <c r="AD492" i="10"/>
  <c r="N491" i="10"/>
  <c r="P491" i="10" s="1"/>
  <c r="K491" i="10"/>
  <c r="AH490" i="10"/>
  <c r="AD490" i="10"/>
  <c r="N490" i="10"/>
  <c r="P490" i="10" s="1"/>
  <c r="K490" i="10"/>
  <c r="AH489" i="10"/>
  <c r="AD489" i="10"/>
  <c r="AH488" i="10"/>
  <c r="AD488" i="10"/>
  <c r="N488" i="10"/>
  <c r="P488" i="10" s="1"/>
  <c r="K488" i="10"/>
  <c r="AH487" i="10"/>
  <c r="AD487" i="10"/>
  <c r="AH486" i="10"/>
  <c r="AD486" i="10"/>
  <c r="N484" i="10"/>
  <c r="P484" i="10" s="1"/>
  <c r="K484" i="10"/>
  <c r="N483" i="10"/>
  <c r="P483" i="10" s="1"/>
  <c r="K483" i="10"/>
  <c r="AH482" i="10"/>
  <c r="AD482" i="10"/>
  <c r="AH481" i="10"/>
  <c r="AD481" i="10"/>
  <c r="N480" i="10"/>
  <c r="P480" i="10" s="1"/>
  <c r="K480" i="10"/>
  <c r="AH479" i="10"/>
  <c r="AD479" i="10"/>
  <c r="AH478" i="10"/>
  <c r="AD478" i="10"/>
  <c r="N477" i="10"/>
  <c r="P477" i="10" s="1"/>
  <c r="K477" i="10"/>
  <c r="N476" i="10"/>
  <c r="P476" i="10" s="1"/>
  <c r="K476" i="10"/>
  <c r="N475" i="10"/>
  <c r="P475" i="10" s="1"/>
  <c r="K475" i="10"/>
  <c r="N474" i="10"/>
  <c r="P474" i="10" s="1"/>
  <c r="K474" i="10"/>
  <c r="AH473" i="10"/>
  <c r="AD473" i="10"/>
  <c r="AH472" i="10"/>
  <c r="AD472" i="10"/>
  <c r="AH471" i="10"/>
  <c r="AD471" i="10"/>
  <c r="N471" i="10"/>
  <c r="P471" i="10" s="1"/>
  <c r="K471" i="10"/>
  <c r="N470" i="10"/>
  <c r="P470" i="10" s="1"/>
  <c r="K470" i="10"/>
  <c r="AH469" i="10"/>
  <c r="AF469" i="10"/>
  <c r="AF472" i="10" s="1"/>
  <c r="AD469" i="10"/>
  <c r="N469" i="10"/>
  <c r="P469" i="10" s="1"/>
  <c r="K469" i="10"/>
  <c r="N468" i="10"/>
  <c r="P468" i="10" s="1"/>
  <c r="K468" i="10"/>
  <c r="N467" i="10"/>
  <c r="P467" i="10" s="1"/>
  <c r="K467" i="10"/>
  <c r="AH466" i="10"/>
  <c r="AD466" i="10"/>
  <c r="AH465" i="10"/>
  <c r="AD465" i="10"/>
  <c r="AH464" i="10"/>
  <c r="AD464" i="10"/>
  <c r="N463" i="10"/>
  <c r="P463" i="10" s="1"/>
  <c r="K463" i="10"/>
  <c r="AH462" i="10"/>
  <c r="AD462" i="10"/>
  <c r="AH461" i="10"/>
  <c r="AD461" i="10"/>
  <c r="N460" i="10"/>
  <c r="P460" i="10" s="1"/>
  <c r="K460" i="10"/>
  <c r="AH459" i="10"/>
  <c r="AD459" i="10"/>
  <c r="N459" i="10"/>
  <c r="P459" i="10" s="1"/>
  <c r="K459" i="10"/>
  <c r="AH458" i="10"/>
  <c r="AD458" i="10"/>
  <c r="N458" i="10"/>
  <c r="P458" i="10" s="1"/>
  <c r="K458" i="10"/>
  <c r="AH457" i="10"/>
  <c r="AD457" i="10"/>
  <c r="AH456" i="10"/>
  <c r="AD456" i="10"/>
  <c r="AH455" i="10"/>
  <c r="AD455" i="10"/>
  <c r="AH454" i="10"/>
  <c r="AD454" i="10"/>
  <c r="N453" i="10"/>
  <c r="P453" i="10" s="1"/>
  <c r="K453" i="10"/>
  <c r="N452" i="10"/>
  <c r="P452" i="10" s="1"/>
  <c r="K452" i="10"/>
  <c r="AH451" i="10"/>
  <c r="AD451" i="10"/>
  <c r="N451" i="10"/>
  <c r="P451" i="10" s="1"/>
  <c r="K451" i="10"/>
  <c r="N450" i="10"/>
  <c r="P450" i="10" s="1"/>
  <c r="K450" i="10"/>
  <c r="N449" i="10"/>
  <c r="P449" i="10" s="1"/>
  <c r="K449" i="10"/>
  <c r="N448" i="10"/>
  <c r="P448" i="10" s="1"/>
  <c r="K448" i="10"/>
  <c r="N447" i="10"/>
  <c r="P447" i="10" s="1"/>
  <c r="K447" i="10"/>
  <c r="AH446" i="10"/>
  <c r="AD446" i="10"/>
  <c r="AH445" i="10"/>
  <c r="AD445" i="10"/>
  <c r="AH444" i="10"/>
  <c r="AD444" i="10"/>
  <c r="K444" i="10"/>
  <c r="L444" i="10" s="1"/>
  <c r="N444" i="10" s="1"/>
  <c r="P444" i="10" s="1"/>
  <c r="AH443" i="10"/>
  <c r="AD443" i="10"/>
  <c r="N443" i="10"/>
  <c r="P443" i="10" s="1"/>
  <c r="K443" i="10"/>
  <c r="N442" i="10"/>
  <c r="P442" i="10" s="1"/>
  <c r="K442" i="10"/>
  <c r="AH441" i="10"/>
  <c r="AD441" i="10"/>
  <c r="AH440" i="10"/>
  <c r="AD440" i="10"/>
  <c r="AJ439" i="10"/>
  <c r="N438" i="10"/>
  <c r="P438" i="10" s="1"/>
  <c r="K438" i="10"/>
  <c r="N437" i="10"/>
  <c r="P437" i="10" s="1"/>
  <c r="K437" i="10"/>
  <c r="AH436" i="10"/>
  <c r="AD436" i="10"/>
  <c r="N436" i="10"/>
  <c r="P436" i="10" s="1"/>
  <c r="K436" i="10"/>
  <c r="N435" i="10"/>
  <c r="P435" i="10" s="1"/>
  <c r="K435" i="10"/>
  <c r="N434" i="10"/>
  <c r="P434" i="10" s="1"/>
  <c r="K434" i="10"/>
  <c r="AH433" i="10"/>
  <c r="AD433" i="10"/>
  <c r="AH432" i="10"/>
  <c r="AD432" i="10"/>
  <c r="N432" i="10"/>
  <c r="P432" i="10" s="1"/>
  <c r="K432" i="10"/>
  <c r="AH431" i="10"/>
  <c r="AD431" i="10"/>
  <c r="AH429" i="10"/>
  <c r="AD429" i="10"/>
  <c r="N429" i="10"/>
  <c r="P429" i="10" s="1"/>
  <c r="K429" i="10"/>
  <c r="N428" i="10"/>
  <c r="P428" i="10" s="1"/>
  <c r="K428" i="10"/>
  <c r="N427" i="10"/>
  <c r="P427" i="10" s="1"/>
  <c r="K427" i="10"/>
  <c r="AH426" i="10"/>
  <c r="AD426" i="10"/>
  <c r="AH425" i="10"/>
  <c r="AD425" i="10"/>
  <c r="N423" i="10"/>
  <c r="P423" i="10" s="1"/>
  <c r="K423" i="10"/>
  <c r="N422" i="10"/>
  <c r="P422" i="10" s="1"/>
  <c r="AS422" i="10" s="1"/>
  <c r="AU422" i="10" s="1"/>
  <c r="AX422" i="10" s="1"/>
  <c r="AY422" i="10" s="1"/>
  <c r="K422" i="10"/>
  <c r="AH421" i="10"/>
  <c r="AD421" i="10"/>
  <c r="AH420" i="10"/>
  <c r="AD420" i="10"/>
  <c r="N420" i="10"/>
  <c r="P420" i="10" s="1"/>
  <c r="K420" i="10"/>
  <c r="AH418" i="10"/>
  <c r="AD418" i="10"/>
  <c r="AH417" i="10"/>
  <c r="AD417" i="10"/>
  <c r="N416" i="10"/>
  <c r="P416" i="10" s="1"/>
  <c r="K416" i="10"/>
  <c r="AH415" i="10"/>
  <c r="AD415" i="10"/>
  <c r="AH414" i="10"/>
  <c r="AD414" i="10"/>
  <c r="N414" i="10"/>
  <c r="P414" i="10" s="1"/>
  <c r="K414" i="10"/>
  <c r="AH413" i="10"/>
  <c r="AD413" i="10"/>
  <c r="AH412" i="10"/>
  <c r="AD412" i="10"/>
  <c r="AH411" i="10"/>
  <c r="AD411" i="10"/>
  <c r="N410" i="10"/>
  <c r="P410" i="10" s="1"/>
  <c r="K410" i="10"/>
  <c r="AO409" i="10"/>
  <c r="AP409" i="10" s="1"/>
  <c r="N409" i="10"/>
  <c r="P409" i="10" s="1"/>
  <c r="K409" i="10"/>
  <c r="AO408" i="10"/>
  <c r="AP408" i="10" s="1"/>
  <c r="N408" i="10"/>
  <c r="P408" i="10" s="1"/>
  <c r="K408" i="10"/>
  <c r="AH407" i="10"/>
  <c r="AD407" i="10"/>
  <c r="AH406" i="10"/>
  <c r="AD406" i="10"/>
  <c r="AH405" i="10"/>
  <c r="AD405" i="10"/>
  <c r="N404" i="10"/>
  <c r="P404" i="10" s="1"/>
  <c r="K404" i="10"/>
  <c r="N403" i="10"/>
  <c r="P403" i="10" s="1"/>
  <c r="K403" i="10"/>
  <c r="N402" i="10"/>
  <c r="P402" i="10" s="1"/>
  <c r="K402" i="10"/>
  <c r="N401" i="10"/>
  <c r="P401" i="10" s="1"/>
  <c r="K401" i="10"/>
  <c r="N400" i="10"/>
  <c r="P400" i="10" s="1"/>
  <c r="K400" i="10"/>
  <c r="N399" i="10"/>
  <c r="P399" i="10" s="1"/>
  <c r="K399" i="10"/>
  <c r="N398" i="10"/>
  <c r="P398" i="10" s="1"/>
  <c r="K398" i="10"/>
  <c r="AH397" i="10"/>
  <c r="AD397" i="10"/>
  <c r="N397" i="10"/>
  <c r="P397" i="10" s="1"/>
  <c r="K397" i="10"/>
  <c r="N396" i="10"/>
  <c r="P396" i="10" s="1"/>
  <c r="K396" i="10"/>
  <c r="N395" i="10"/>
  <c r="P395" i="10" s="1"/>
  <c r="AS395" i="10" s="1"/>
  <c r="AU395" i="10" s="1"/>
  <c r="AX395" i="10" s="1"/>
  <c r="AY395" i="10" s="1"/>
  <c r="K395" i="10"/>
  <c r="AH394" i="10"/>
  <c r="AD394" i="10"/>
  <c r="AH393" i="10"/>
  <c r="AD393" i="10"/>
  <c r="N393" i="10"/>
  <c r="P393" i="10" s="1"/>
  <c r="K393" i="10"/>
  <c r="AH392" i="10"/>
  <c r="AF392" i="10"/>
  <c r="AF394" i="10" s="1"/>
  <c r="AD392" i="10"/>
  <c r="AH391" i="10"/>
  <c r="AD391" i="10"/>
  <c r="N391" i="10"/>
  <c r="P391" i="10" s="1"/>
  <c r="K391" i="10"/>
  <c r="AO390" i="10"/>
  <c r="AP390" i="10" s="1"/>
  <c r="N390" i="10"/>
  <c r="P390" i="10" s="1"/>
  <c r="K390" i="10"/>
  <c r="AH389" i="10"/>
  <c r="AF389" i="10"/>
  <c r="AF391" i="10" s="1"/>
  <c r="AD389" i="10"/>
  <c r="N389" i="10"/>
  <c r="P389" i="10" s="1"/>
  <c r="K389" i="10"/>
  <c r="AP388" i="10"/>
  <c r="N388" i="10"/>
  <c r="P388" i="10" s="1"/>
  <c r="K388" i="10"/>
  <c r="AP387" i="10"/>
  <c r="N387" i="10"/>
  <c r="P387" i="10" s="1"/>
  <c r="K387" i="10"/>
  <c r="AP386" i="10"/>
  <c r="N386" i="10"/>
  <c r="P386" i="10" s="1"/>
  <c r="K386" i="10"/>
  <c r="AP385" i="10"/>
  <c r="N385" i="10"/>
  <c r="P385" i="10" s="1"/>
  <c r="K385" i="10"/>
  <c r="AP384" i="10"/>
  <c r="N384" i="10"/>
  <c r="P384" i="10" s="1"/>
  <c r="K384" i="10"/>
  <c r="AP383" i="10"/>
  <c r="N383" i="10"/>
  <c r="P383" i="10" s="1"/>
  <c r="K383" i="10"/>
  <c r="AP382" i="10"/>
  <c r="N382" i="10"/>
  <c r="P382" i="10" s="1"/>
  <c r="K382" i="10"/>
  <c r="N381" i="10"/>
  <c r="P381" i="10" s="1"/>
  <c r="K381" i="10"/>
  <c r="AH380" i="10"/>
  <c r="AD380" i="10"/>
  <c r="N379" i="10"/>
  <c r="P379" i="10" s="1"/>
  <c r="K379" i="10"/>
  <c r="AH378" i="10"/>
  <c r="AD378" i="10"/>
  <c r="N378" i="10"/>
  <c r="P378" i="10" s="1"/>
  <c r="K378" i="10"/>
  <c r="N377" i="10"/>
  <c r="P377" i="10" s="1"/>
  <c r="K377" i="10"/>
  <c r="AD376" i="10"/>
  <c r="N375" i="10"/>
  <c r="P375" i="10" s="1"/>
  <c r="K375" i="10"/>
  <c r="N374" i="10"/>
  <c r="P374" i="10" s="1"/>
  <c r="K374" i="10"/>
  <c r="AH373" i="10"/>
  <c r="AD373" i="10"/>
  <c r="AH372" i="10"/>
  <c r="AD372" i="10"/>
  <c r="AH371" i="10"/>
  <c r="AD371" i="10"/>
  <c r="AH370" i="10"/>
  <c r="AD370" i="10"/>
  <c r="AH369" i="10"/>
  <c r="AF369" i="10"/>
  <c r="AF372" i="10" s="1"/>
  <c r="AF376" i="10" s="1"/>
  <c r="AD369" i="10"/>
  <c r="AH368" i="10"/>
  <c r="AD368" i="10"/>
  <c r="AH367" i="10"/>
  <c r="AD367" i="10"/>
  <c r="N365" i="10"/>
  <c r="P365" i="10" s="1"/>
  <c r="K365" i="10"/>
  <c r="N364" i="10"/>
  <c r="P364" i="10" s="1"/>
  <c r="K364" i="10"/>
  <c r="N363" i="10"/>
  <c r="P363" i="10" s="1"/>
  <c r="K363" i="10"/>
  <c r="AH362" i="10"/>
  <c r="AF362" i="10"/>
  <c r="AF366" i="10" s="1"/>
  <c r="AG366" i="10" s="1"/>
  <c r="AD362" i="10"/>
  <c r="N362" i="10"/>
  <c r="P362" i="10" s="1"/>
  <c r="K362" i="10"/>
  <c r="N361" i="10"/>
  <c r="P361" i="10" s="1"/>
  <c r="K361" i="10"/>
  <c r="N360" i="10"/>
  <c r="P360" i="10" s="1"/>
  <c r="K360" i="10"/>
  <c r="N359" i="10"/>
  <c r="P359" i="10" s="1"/>
  <c r="K359" i="10"/>
  <c r="N358" i="10"/>
  <c r="P358" i="10" s="1"/>
  <c r="K358" i="10"/>
  <c r="AH357" i="10"/>
  <c r="AD357" i="10"/>
  <c r="AH356" i="10"/>
  <c r="AF356" i="10"/>
  <c r="AF357" i="10" s="1"/>
  <c r="AD356" i="10"/>
  <c r="AH355" i="10"/>
  <c r="AF355" i="10"/>
  <c r="AD355" i="10"/>
  <c r="N355" i="10"/>
  <c r="P355" i="10" s="1"/>
  <c r="K355" i="10"/>
  <c r="N354" i="10"/>
  <c r="P354" i="10" s="1"/>
  <c r="K354" i="10"/>
  <c r="N353" i="10"/>
  <c r="P353" i="10" s="1"/>
  <c r="K353" i="10"/>
  <c r="N352" i="10"/>
  <c r="P352" i="10" s="1"/>
  <c r="K352" i="10"/>
  <c r="N351" i="10"/>
  <c r="P351" i="10" s="1"/>
  <c r="K351" i="10"/>
  <c r="N350" i="10"/>
  <c r="K350" i="10"/>
  <c r="N349" i="10"/>
  <c r="K349" i="10"/>
  <c r="N348" i="10"/>
  <c r="P348" i="10" s="1"/>
  <c r="K348" i="10"/>
  <c r="AH347" i="10"/>
  <c r="AD347" i="10"/>
  <c r="N347" i="10"/>
  <c r="P347" i="10" s="1"/>
  <c r="K347" i="10"/>
  <c r="AH346" i="10"/>
  <c r="AD346" i="10"/>
  <c r="AH345" i="10"/>
  <c r="AD345" i="10"/>
  <c r="N345" i="10"/>
  <c r="P345" i="10" s="1"/>
  <c r="K345" i="10"/>
  <c r="AH304" i="10"/>
  <c r="AD304" i="10"/>
  <c r="L303" i="10"/>
  <c r="K303" i="10"/>
  <c r="AV302" i="10"/>
  <c r="AH302" i="10"/>
  <c r="AD302" i="10"/>
  <c r="V302" i="10"/>
  <c r="N302" i="10"/>
  <c r="P302" i="10" s="1"/>
  <c r="AH301" i="10"/>
  <c r="AD301" i="10"/>
  <c r="AH300" i="10"/>
  <c r="AD300" i="10"/>
  <c r="AH299" i="10"/>
  <c r="AD299" i="10"/>
  <c r="AH298" i="10"/>
  <c r="AD298" i="10"/>
  <c r="AH297" i="10"/>
  <c r="L296" i="10"/>
  <c r="N296" i="10" s="1"/>
  <c r="P296" i="10" s="1"/>
  <c r="AQ296" i="10" s="1"/>
  <c r="AR296" i="10" s="1"/>
  <c r="K296" i="10"/>
  <c r="AV295" i="10"/>
  <c r="AH295" i="10"/>
  <c r="AF295" i="10"/>
  <c r="AD295" i="10"/>
  <c r="AH294" i="10"/>
  <c r="AF294" i="10"/>
  <c r="AF303" i="10" s="1"/>
  <c r="AD294" i="10"/>
  <c r="AH293" i="10"/>
  <c r="AF293" i="10"/>
  <c r="AD293" i="10"/>
  <c r="AV291" i="10"/>
  <c r="AH291" i="10"/>
  <c r="AD291" i="10"/>
  <c r="V291" i="10"/>
  <c r="L291" i="10"/>
  <c r="N291" i="10" s="1"/>
  <c r="P291" i="10" s="1"/>
  <c r="K291" i="10"/>
  <c r="AH290" i="10"/>
  <c r="AH289" i="10"/>
  <c r="AD289" i="10"/>
  <c r="AH288" i="10"/>
  <c r="AD288" i="10"/>
  <c r="AH287" i="10"/>
  <c r="AD287" i="10"/>
  <c r="AH285" i="10"/>
  <c r="AF285" i="10"/>
  <c r="AF286" i="10" s="1"/>
  <c r="AD285" i="10"/>
  <c r="AH284" i="10"/>
  <c r="AV282" i="10"/>
  <c r="AH282" i="10"/>
  <c r="AD282" i="10"/>
  <c r="AV281" i="10"/>
  <c r="AS281" i="10"/>
  <c r="AU281" i="10" s="1"/>
  <c r="L281" i="10"/>
  <c r="N281" i="10" s="1"/>
  <c r="P281" i="10" s="1"/>
  <c r="AQ281" i="10" s="1"/>
  <c r="AR281" i="10" s="1"/>
  <c r="AH280" i="10"/>
  <c r="AD280" i="10"/>
  <c r="AH279" i="10"/>
  <c r="AD279" i="10"/>
  <c r="AH278" i="10"/>
  <c r="AD278" i="10"/>
  <c r="AH276" i="10"/>
  <c r="AD276" i="10"/>
  <c r="AH275" i="10"/>
  <c r="AD275" i="10"/>
  <c r="AV273" i="10"/>
  <c r="AH273" i="10"/>
  <c r="AD273" i="10"/>
  <c r="AH272" i="10"/>
  <c r="AD272" i="10"/>
  <c r="AH271" i="10"/>
  <c r="AD271" i="10"/>
  <c r="AH269" i="10"/>
  <c r="AD269" i="10"/>
  <c r="AH268" i="10"/>
  <c r="AD268" i="10"/>
  <c r="AH267" i="10"/>
  <c r="AD267" i="10"/>
  <c r="AH266" i="10"/>
  <c r="AD266" i="10"/>
  <c r="AH264" i="10"/>
  <c r="AD264" i="10"/>
  <c r="AV263" i="10"/>
  <c r="AH260" i="10"/>
  <c r="AD260" i="10"/>
  <c r="AH259" i="10"/>
  <c r="AD259" i="10"/>
  <c r="AH258" i="10"/>
  <c r="AD258" i="10"/>
  <c r="AH257" i="10"/>
  <c r="AD257" i="10"/>
  <c r="AV255" i="10"/>
  <c r="AH255" i="10"/>
  <c r="AD255" i="10"/>
  <c r="V255" i="10"/>
  <c r="L255" i="10"/>
  <c r="N255" i="10" s="1"/>
  <c r="P255" i="10" s="1"/>
  <c r="K255" i="10"/>
  <c r="AV253" i="10"/>
  <c r="AH253" i="10"/>
  <c r="AD253" i="10"/>
  <c r="AV252" i="10"/>
  <c r="AS252" i="10"/>
  <c r="AU252" i="10" s="1"/>
  <c r="L252" i="10"/>
  <c r="N252" i="10" s="1"/>
  <c r="P252" i="10" s="1"/>
  <c r="AQ252" i="10" s="1"/>
  <c r="AR252" i="10" s="1"/>
  <c r="K252" i="10"/>
  <c r="L251" i="10"/>
  <c r="N251" i="10" s="1"/>
  <c r="P251" i="10" s="1"/>
  <c r="AQ251" i="10" s="1"/>
  <c r="AR251" i="10" s="1"/>
  <c r="K251" i="10"/>
  <c r="AH250" i="10"/>
  <c r="AD250" i="10"/>
  <c r="AH249" i="10"/>
  <c r="AD249" i="10"/>
  <c r="AV247" i="10"/>
  <c r="AH247" i="10"/>
  <c r="AD247" i="10"/>
  <c r="V247" i="10"/>
  <c r="L247" i="10"/>
  <c r="N247" i="10" s="1"/>
  <c r="P247" i="10" s="1"/>
  <c r="K247" i="10"/>
  <c r="AV246" i="10"/>
  <c r="AH246" i="10"/>
  <c r="AF246" i="10"/>
  <c r="AS246" i="10" s="1"/>
  <c r="AU246" i="10" s="1"/>
  <c r="AD246" i="10"/>
  <c r="AH245" i="10"/>
  <c r="AD245" i="10"/>
  <c r="AV243" i="10"/>
  <c r="AH243" i="10"/>
  <c r="AD243" i="10"/>
  <c r="AV242" i="10"/>
  <c r="AS242" i="10"/>
  <c r="AU242" i="10" s="1"/>
  <c r="L242" i="10"/>
  <c r="N242" i="10" s="1"/>
  <c r="P242" i="10" s="1"/>
  <c r="AQ242" i="10" s="1"/>
  <c r="AR242" i="10" s="1"/>
  <c r="K242" i="10"/>
  <c r="AH241" i="10"/>
  <c r="AF241" i="10"/>
  <c r="AF245" i="10" s="1"/>
  <c r="AD241" i="10"/>
  <c r="AV239" i="10"/>
  <c r="AH239" i="10"/>
  <c r="AF239" i="10"/>
  <c r="AF243" i="10" s="1"/>
  <c r="AS243" i="10" s="1"/>
  <c r="V239" i="10"/>
  <c r="L239" i="10"/>
  <c r="N239" i="10" s="1"/>
  <c r="P239" i="10" s="1"/>
  <c r="K239" i="10"/>
  <c r="L238" i="10"/>
  <c r="N238" i="10" s="1"/>
  <c r="P238" i="10" s="1"/>
  <c r="AQ238" i="10" s="1"/>
  <c r="AR238" i="10" s="1"/>
  <c r="K238" i="10"/>
  <c r="L237" i="10"/>
  <c r="N237" i="10" s="1"/>
  <c r="P237" i="10" s="1"/>
  <c r="AQ237" i="10" s="1"/>
  <c r="AR237" i="10" s="1"/>
  <c r="K237" i="10"/>
  <c r="L236" i="10"/>
  <c r="N236" i="10" s="1"/>
  <c r="P236" i="10" s="1"/>
  <c r="AQ236" i="10" s="1"/>
  <c r="AR236" i="10" s="1"/>
  <c r="K236" i="10"/>
  <c r="L235" i="10"/>
  <c r="N235" i="10" s="1"/>
  <c r="P235" i="10" s="1"/>
  <c r="AQ235" i="10" s="1"/>
  <c r="AR235" i="10" s="1"/>
  <c r="K235" i="10"/>
  <c r="AH234" i="10"/>
  <c r="AF234" i="10"/>
  <c r="AD234" i="10"/>
  <c r="AH233" i="10"/>
  <c r="AF233" i="10"/>
  <c r="AD233" i="10"/>
  <c r="L233" i="10"/>
  <c r="N233" i="10" s="1"/>
  <c r="P233" i="10" s="1"/>
  <c r="K233" i="10"/>
  <c r="AV231" i="10"/>
  <c r="AH231" i="10"/>
  <c r="AF231" i="10"/>
  <c r="AD231" i="10"/>
  <c r="V231" i="10"/>
  <c r="L231" i="10"/>
  <c r="N231" i="10" s="1"/>
  <c r="P231" i="10" s="1"/>
  <c r="K231" i="10"/>
  <c r="L230" i="10"/>
  <c r="N230" i="10" s="1"/>
  <c r="P230" i="10" s="1"/>
  <c r="K230" i="10"/>
  <c r="L229" i="10"/>
  <c r="N229" i="10" s="1"/>
  <c r="P229" i="10" s="1"/>
  <c r="K229" i="10"/>
  <c r="AH228" i="10"/>
  <c r="AF228" i="10"/>
  <c r="AD228" i="10"/>
  <c r="AH227" i="10"/>
  <c r="AF227" i="10"/>
  <c r="AD227" i="10"/>
  <c r="AF226" i="10"/>
  <c r="L226" i="10"/>
  <c r="N226" i="10" s="1"/>
  <c r="P226" i="10" s="1"/>
  <c r="K226" i="10"/>
  <c r="AV225" i="10"/>
  <c r="AH225" i="10"/>
  <c r="AF225" i="10"/>
  <c r="AS225" i="10" s="1"/>
  <c r="AU225" i="10" s="1"/>
  <c r="AD225" i="10"/>
  <c r="AH224" i="10"/>
  <c r="AF224" i="10"/>
  <c r="AD224" i="10"/>
  <c r="AV223" i="10"/>
  <c r="AH223" i="10"/>
  <c r="AF223" i="10"/>
  <c r="AD223" i="10"/>
  <c r="V223" i="10"/>
  <c r="L223" i="10"/>
  <c r="N223" i="10" s="1"/>
  <c r="P223" i="10" s="1"/>
  <c r="K223" i="10"/>
  <c r="L222" i="10"/>
  <c r="N222" i="10" s="1"/>
  <c r="P222" i="10" s="1"/>
  <c r="AS222" i="10" s="1"/>
  <c r="AU222" i="10" s="1"/>
  <c r="AX222" i="10" s="1"/>
  <c r="AY222" i="10" s="1"/>
  <c r="K222" i="10"/>
  <c r="L221" i="10"/>
  <c r="N221" i="10" s="1"/>
  <c r="P221" i="10" s="1"/>
  <c r="AS221" i="10" s="1"/>
  <c r="AU221" i="10" s="1"/>
  <c r="AX221" i="10" s="1"/>
  <c r="AY221" i="10" s="1"/>
  <c r="K221" i="10"/>
  <c r="L220" i="10"/>
  <c r="N220" i="10" s="1"/>
  <c r="P220" i="10" s="1"/>
  <c r="K220" i="10"/>
  <c r="L219" i="10"/>
  <c r="N219" i="10" s="1"/>
  <c r="P219" i="10" s="1"/>
  <c r="K219" i="10"/>
  <c r="L218" i="10"/>
  <c r="N218" i="10" s="1"/>
  <c r="P218" i="10" s="1"/>
  <c r="K218" i="10"/>
  <c r="AV216" i="10"/>
  <c r="AH216" i="10"/>
  <c r="AD216" i="10"/>
  <c r="AV215" i="10"/>
  <c r="AH215" i="10"/>
  <c r="AF215" i="10"/>
  <c r="AF216" i="10" s="1"/>
  <c r="L215" i="10"/>
  <c r="N215" i="10" s="1"/>
  <c r="P215" i="10" s="1"/>
  <c r="K215" i="10"/>
  <c r="AH214" i="10"/>
  <c r="AF214" i="10"/>
  <c r="AH213" i="10"/>
  <c r="AF213" i="10"/>
  <c r="AD213" i="10"/>
  <c r="AV211" i="10"/>
  <c r="AH211" i="10"/>
  <c r="AD211" i="10"/>
  <c r="AH210" i="10"/>
  <c r="AD210" i="10"/>
  <c r="AH209" i="10"/>
  <c r="AD209" i="10"/>
  <c r="AH208" i="10"/>
  <c r="AD208" i="10"/>
  <c r="AH207" i="10"/>
  <c r="AD207" i="10"/>
  <c r="AV206" i="10"/>
  <c r="AJ206" i="10"/>
  <c r="AH206" i="10" s="1"/>
  <c r="V206" i="10"/>
  <c r="L206" i="10"/>
  <c r="N206" i="10" s="1"/>
  <c r="P206" i="10" s="1"/>
  <c r="K206" i="10"/>
  <c r="AH205" i="10"/>
  <c r="AF205" i="10"/>
  <c r="AF209" i="10" s="1"/>
  <c r="AD205" i="10"/>
  <c r="AH204" i="10"/>
  <c r="AF204" i="10"/>
  <c r="AF206" i="10" s="1"/>
  <c r="AF207" i="10" s="1"/>
  <c r="AD204" i="10"/>
  <c r="AD201" i="10" s="1"/>
  <c r="AH202" i="10"/>
  <c r="AF202" i="10"/>
  <c r="AV201" i="10"/>
  <c r="AK201" i="10"/>
  <c r="AJ201" i="10"/>
  <c r="AF201" i="10"/>
  <c r="V201" i="10"/>
  <c r="L201" i="10"/>
  <c r="N201" i="10" s="1"/>
  <c r="P201" i="10" s="1"/>
  <c r="K201" i="10"/>
  <c r="AH200" i="10"/>
  <c r="AF200" i="10"/>
  <c r="AD200" i="10"/>
  <c r="AH199" i="10"/>
  <c r="AF199" i="10"/>
  <c r="AD199" i="10"/>
  <c r="AH198" i="10"/>
  <c r="AF198" i="10"/>
  <c r="AD198" i="10"/>
  <c r="AH197" i="10"/>
  <c r="AF197" i="10"/>
  <c r="AD197" i="10"/>
  <c r="AV189" i="10"/>
  <c r="AF189" i="10"/>
  <c r="AF191" i="10" s="1"/>
  <c r="AG191" i="10" s="1"/>
  <c r="AH196" i="10"/>
  <c r="AF196" i="10"/>
  <c r="AD196" i="10"/>
  <c r="AH195" i="10"/>
  <c r="AF195" i="10"/>
  <c r="AD195" i="10"/>
  <c r="AF194" i="10"/>
  <c r="AV192" i="10"/>
  <c r="AH192" i="10"/>
  <c r="AF192" i="10"/>
  <c r="AD192" i="10"/>
  <c r="L188" i="10"/>
  <c r="N188" i="10" s="1"/>
  <c r="P188" i="10" s="1"/>
  <c r="K188" i="10"/>
  <c r="AH187" i="10"/>
  <c r="AD187" i="10"/>
  <c r="AH186" i="10"/>
  <c r="AD186" i="10"/>
  <c r="AH185" i="10"/>
  <c r="AD185" i="10"/>
  <c r="AH184" i="10"/>
  <c r="AG183" i="10"/>
  <c r="L183" i="10"/>
  <c r="N183" i="10" s="1"/>
  <c r="P183" i="10" s="1"/>
  <c r="K183" i="10"/>
  <c r="AH182" i="10"/>
  <c r="AD182" i="10"/>
  <c r="AV181" i="10"/>
  <c r="AH181" i="10"/>
  <c r="AF181" i="10"/>
  <c r="AD181" i="10"/>
  <c r="AH180" i="10"/>
  <c r="AD180" i="10"/>
  <c r="AH178" i="10"/>
  <c r="AD178" i="10"/>
  <c r="AV177" i="10"/>
  <c r="AK177" i="10"/>
  <c r="AJ177" i="10"/>
  <c r="AV176" i="10"/>
  <c r="AS176" i="10"/>
  <c r="AU176" i="10" s="1"/>
  <c r="L176" i="10"/>
  <c r="N176" i="10" s="1"/>
  <c r="P176" i="10" s="1"/>
  <c r="K176" i="10"/>
  <c r="AH175" i="10"/>
  <c r="AF175" i="10"/>
  <c r="AD175" i="10"/>
  <c r="AH174" i="10"/>
  <c r="AF174" i="10"/>
  <c r="AD174" i="10"/>
  <c r="AH173" i="10"/>
  <c r="AF173" i="10"/>
  <c r="AD173" i="10"/>
  <c r="AH172" i="10"/>
  <c r="AF172" i="10"/>
  <c r="AF177" i="10" s="1"/>
  <c r="AF178" i="10" s="1"/>
  <c r="AD172" i="10"/>
  <c r="AH170" i="10"/>
  <c r="AF170" i="10"/>
  <c r="AD170" i="10"/>
  <c r="AV169" i="10"/>
  <c r="AK169" i="10"/>
  <c r="AJ169" i="10"/>
  <c r="AF169" i="10"/>
  <c r="V169" i="10"/>
  <c r="L169" i="10"/>
  <c r="N169" i="10" s="1"/>
  <c r="P169" i="10" s="1"/>
  <c r="K169" i="10"/>
  <c r="N168" i="10"/>
  <c r="P168" i="10" s="1"/>
  <c r="K168" i="10"/>
  <c r="AH167" i="10"/>
  <c r="AF167" i="10"/>
  <c r="AD167" i="10"/>
  <c r="AH166" i="10"/>
  <c r="AF166" i="10"/>
  <c r="AD166" i="10"/>
  <c r="AH164" i="10"/>
  <c r="AF164" i="10"/>
  <c r="AS164" i="10" s="1"/>
  <c r="AD164" i="10"/>
  <c r="AV163" i="10"/>
  <c r="AK163" i="10"/>
  <c r="AJ163" i="10"/>
  <c r="AF163" i="10"/>
  <c r="AS163" i="10" s="1"/>
  <c r="V163" i="10"/>
  <c r="L163" i="10"/>
  <c r="N163" i="10" s="1"/>
  <c r="P163" i="10" s="1"/>
  <c r="K163" i="10"/>
  <c r="L162" i="10"/>
  <c r="N162" i="10" s="1"/>
  <c r="P162" i="10" s="1"/>
  <c r="K162" i="10"/>
  <c r="L161" i="10"/>
  <c r="N161" i="10" s="1"/>
  <c r="P161" i="10" s="1"/>
  <c r="K161" i="10"/>
  <c r="AH158" i="10"/>
  <c r="AF158" i="10"/>
  <c r="AF182" i="10" s="1"/>
  <c r="AF187" i="10" s="1"/>
  <c r="AD158" i="10"/>
  <c r="AH157" i="10"/>
  <c r="AF157" i="10"/>
  <c r="AD157" i="10"/>
  <c r="AH156" i="10"/>
  <c r="AF156" i="10"/>
  <c r="AD156" i="10"/>
  <c r="AV155" i="10"/>
  <c r="AH155" i="10"/>
  <c r="AF155" i="10"/>
  <c r="AS155" i="10" s="1"/>
  <c r="AU155" i="10" s="1"/>
  <c r="AD155" i="10"/>
  <c r="AV154" i="10"/>
  <c r="AH154" i="10"/>
  <c r="AF154" i="10"/>
  <c r="AD154" i="10"/>
  <c r="V154" i="10"/>
  <c r="L154" i="10"/>
  <c r="N154" i="10" s="1"/>
  <c r="P154" i="10" s="1"/>
  <c r="K154" i="10"/>
  <c r="AV152" i="10"/>
  <c r="AH152" i="10"/>
  <c r="AF152" i="10"/>
  <c r="AS152" i="10" s="1"/>
  <c r="AD152" i="10"/>
  <c r="AV151" i="10"/>
  <c r="AS151" i="10"/>
  <c r="AU151" i="10" s="1"/>
  <c r="L151" i="10"/>
  <c r="N151" i="10" s="1"/>
  <c r="P151" i="10" s="1"/>
  <c r="AQ151" i="10" s="1"/>
  <c r="K151" i="10"/>
  <c r="AH149" i="10"/>
  <c r="AF149" i="10"/>
  <c r="AD149" i="10"/>
  <c r="AH148" i="10"/>
  <c r="AF148" i="10"/>
  <c r="AD148" i="10"/>
  <c r="AH147" i="10"/>
  <c r="AF147" i="10"/>
  <c r="AD147" i="10"/>
  <c r="AH146" i="10"/>
  <c r="AF146" i="10"/>
  <c r="AD146" i="10"/>
  <c r="AH145" i="10"/>
  <c r="AF145" i="10"/>
  <c r="AD145" i="10"/>
  <c r="AH144" i="10"/>
  <c r="AF144" i="10"/>
  <c r="AD144" i="10"/>
  <c r="AV142" i="10"/>
  <c r="AH142" i="10"/>
  <c r="AF142" i="10"/>
  <c r="AD142" i="10"/>
  <c r="AH141" i="10"/>
  <c r="AF141" i="10"/>
  <c r="AD141" i="10"/>
  <c r="AG140" i="10"/>
  <c r="AV139" i="10"/>
  <c r="AF139" i="10"/>
  <c r="AD139" i="10"/>
  <c r="L139" i="10"/>
  <c r="N139" i="10" s="1"/>
  <c r="P139" i="10" s="1"/>
  <c r="K139" i="10"/>
  <c r="AG138" i="10"/>
  <c r="L138" i="10"/>
  <c r="Q138" i="10" s="1"/>
  <c r="AG137" i="10"/>
  <c r="K137" i="10"/>
  <c r="L137" i="10" s="1"/>
  <c r="AH136" i="10"/>
  <c r="AD136" i="10"/>
  <c r="AH135" i="10"/>
  <c r="AF135" i="10"/>
  <c r="AD135" i="10"/>
  <c r="AH134" i="10"/>
  <c r="AD134" i="10"/>
  <c r="V134" i="10"/>
  <c r="L134" i="10"/>
  <c r="N134" i="10" s="1"/>
  <c r="P134" i="10" s="1"/>
  <c r="K134" i="10"/>
  <c r="AH133" i="10"/>
  <c r="AF133" i="10"/>
  <c r="AD133" i="10"/>
  <c r="AV131" i="10"/>
  <c r="AH131" i="10"/>
  <c r="AD131" i="10"/>
  <c r="AG130" i="10"/>
  <c r="L130" i="10"/>
  <c r="N130" i="10" s="1"/>
  <c r="P130" i="10" s="1"/>
  <c r="K130" i="10"/>
  <c r="AH129" i="10"/>
  <c r="AF129" i="10"/>
  <c r="AF131" i="10" s="1"/>
  <c r="AS131" i="10" s="1"/>
  <c r="AD129" i="10"/>
  <c r="AF127" i="10"/>
  <c r="AD127" i="10"/>
  <c r="AV126" i="10"/>
  <c r="AH126" i="10"/>
  <c r="AF126" i="10"/>
  <c r="V126" i="10"/>
  <c r="L126" i="10"/>
  <c r="N126" i="10" s="1"/>
  <c r="P126" i="10" s="1"/>
  <c r="K126" i="10"/>
  <c r="AH125" i="10"/>
  <c r="AF125" i="10"/>
  <c r="AG125" i="10" s="1"/>
  <c r="AH123" i="10"/>
  <c r="AF123" i="10"/>
  <c r="AD123" i="10"/>
  <c r="AV122" i="10"/>
  <c r="AH122" i="10"/>
  <c r="AF122" i="10"/>
  <c r="AG122" i="10" s="1"/>
  <c r="V122" i="10"/>
  <c r="L122" i="10"/>
  <c r="N122" i="10" s="1"/>
  <c r="P122" i="10" s="1"/>
  <c r="K122" i="10"/>
  <c r="AV121" i="10"/>
  <c r="AH121" i="10"/>
  <c r="AF121" i="10"/>
  <c r="AD121" i="10"/>
  <c r="AV120" i="10"/>
  <c r="AS120" i="10"/>
  <c r="AU120" i="10" s="1"/>
  <c r="L120" i="10"/>
  <c r="N120" i="10" s="1"/>
  <c r="P120" i="10" s="1"/>
  <c r="AQ120" i="10" s="1"/>
  <c r="K120" i="10"/>
  <c r="L119" i="10"/>
  <c r="N119" i="10" s="1"/>
  <c r="P119" i="10" s="1"/>
  <c r="AQ119" i="10" s="1"/>
  <c r="AR119" i="10" s="1"/>
  <c r="K119" i="10"/>
  <c r="L118" i="10"/>
  <c r="N118" i="10" s="1"/>
  <c r="P118" i="10" s="1"/>
  <c r="AQ118" i="10" s="1"/>
  <c r="K118" i="10"/>
  <c r="L117" i="10"/>
  <c r="N117" i="10" s="1"/>
  <c r="P117" i="10" s="1"/>
  <c r="AQ117" i="10" s="1"/>
  <c r="AR117" i="10" s="1"/>
  <c r="K117" i="10"/>
  <c r="AV114" i="10"/>
  <c r="AH114" i="10"/>
  <c r="AF114" i="10"/>
  <c r="AD114" i="10"/>
  <c r="AV115" i="10"/>
  <c r="AH115" i="10"/>
  <c r="AF115" i="10"/>
  <c r="AS115" i="10" s="1"/>
  <c r="AH113" i="10"/>
  <c r="AF113" i="10"/>
  <c r="AD113" i="10"/>
  <c r="AV112" i="10"/>
  <c r="AH112" i="10"/>
  <c r="AF112" i="10"/>
  <c r="AD112" i="10"/>
  <c r="AV110" i="10"/>
  <c r="AH110" i="10"/>
  <c r="AF110" i="10"/>
  <c r="AD110" i="10"/>
  <c r="L110" i="10"/>
  <c r="N110" i="10" s="1"/>
  <c r="P110" i="10" s="1"/>
  <c r="K110" i="10"/>
  <c r="AV109" i="10"/>
  <c r="AH109" i="10"/>
  <c r="AF109" i="10"/>
  <c r="AS109" i="10" s="1"/>
  <c r="AU109" i="10" s="1"/>
  <c r="AD109" i="10"/>
  <c r="AV108" i="10"/>
  <c r="AH108" i="10"/>
  <c r="AF108" i="10"/>
  <c r="AD108" i="10"/>
  <c r="V108" i="10"/>
  <c r="L108" i="10"/>
  <c r="N108" i="10" s="1"/>
  <c r="P108" i="10" s="1"/>
  <c r="K108" i="10"/>
  <c r="AG107" i="10"/>
  <c r="L107" i="10"/>
  <c r="N107" i="10" s="1"/>
  <c r="P107" i="10" s="1"/>
  <c r="AQ107" i="10" s="1"/>
  <c r="AR107" i="10" s="1"/>
  <c r="K107" i="10"/>
  <c r="AG106" i="10"/>
  <c r="L106" i="10"/>
  <c r="N106" i="10" s="1"/>
  <c r="P106" i="10" s="1"/>
  <c r="AQ106" i="10" s="1"/>
  <c r="K106" i="10"/>
  <c r="AH105" i="10"/>
  <c r="AF105" i="10"/>
  <c r="AD105" i="10"/>
  <c r="AH104" i="10"/>
  <c r="AF104" i="10"/>
  <c r="AD104" i="10"/>
  <c r="AH103" i="10"/>
  <c r="AF103" i="10"/>
  <c r="AD103" i="10"/>
  <c r="AH102" i="10"/>
  <c r="AF102" i="10"/>
  <c r="AD102" i="10"/>
  <c r="AV100" i="10"/>
  <c r="AH100" i="10"/>
  <c r="AF100" i="10"/>
  <c r="AD100" i="10"/>
  <c r="V100" i="10"/>
  <c r="L100" i="10"/>
  <c r="N100" i="10" s="1"/>
  <c r="P100" i="10" s="1"/>
  <c r="K100" i="10"/>
  <c r="AV98" i="10"/>
  <c r="AH98" i="10"/>
  <c r="AF98" i="10"/>
  <c r="AD98" i="10"/>
  <c r="AV97" i="10"/>
  <c r="AH97" i="10"/>
  <c r="AF97" i="10"/>
  <c r="AD97" i="10"/>
  <c r="AV96" i="10"/>
  <c r="AH96" i="10"/>
  <c r="AF96" i="10"/>
  <c r="AD96" i="10"/>
  <c r="AV95" i="10"/>
  <c r="AH95" i="10"/>
  <c r="AF95" i="10"/>
  <c r="AD95" i="10"/>
  <c r="AV94" i="10"/>
  <c r="AH94" i="10"/>
  <c r="AF94" i="10"/>
  <c r="AD94" i="10"/>
  <c r="AV93" i="10"/>
  <c r="AH93" i="10"/>
  <c r="AF93" i="10"/>
  <c r="AD93" i="10"/>
  <c r="AV92" i="10"/>
  <c r="AH92" i="10"/>
  <c r="AF92" i="10"/>
  <c r="AH90" i="10"/>
  <c r="AF90" i="10"/>
  <c r="AD90" i="10"/>
  <c r="AH89" i="10"/>
  <c r="AF89" i="10"/>
  <c r="AD89" i="10"/>
  <c r="AV88" i="10"/>
  <c r="AH88" i="10"/>
  <c r="AF88" i="10"/>
  <c r="V88" i="10"/>
  <c r="L88" i="10"/>
  <c r="N88" i="10" s="1"/>
  <c r="P88" i="10" s="1"/>
  <c r="K88" i="10"/>
  <c r="AF87" i="10"/>
  <c r="AF86" i="10"/>
  <c r="AH85" i="10"/>
  <c r="AF85" i="10"/>
  <c r="AD85" i="10"/>
  <c r="AH84" i="10"/>
  <c r="AF84" i="10"/>
  <c r="AD84" i="10"/>
  <c r="AH83" i="10"/>
  <c r="AV81" i="10"/>
  <c r="AH81" i="10"/>
  <c r="AF81" i="10"/>
  <c r="AD81" i="10"/>
  <c r="AF80" i="10"/>
  <c r="AD80" i="10"/>
  <c r="AH79" i="10"/>
  <c r="AF79" i="10"/>
  <c r="AH78" i="10"/>
  <c r="AF78" i="10"/>
  <c r="AD78" i="10"/>
  <c r="AH77" i="10"/>
  <c r="AF77" i="10"/>
  <c r="AD77" i="10"/>
  <c r="AH76" i="10"/>
  <c r="AF76" i="10"/>
  <c r="AV75" i="10"/>
  <c r="AS75" i="10"/>
  <c r="AU75" i="10" s="1"/>
  <c r="L75" i="10"/>
  <c r="N75" i="10" s="1"/>
  <c r="P75" i="10" s="1"/>
  <c r="AQ75" i="10" s="1"/>
  <c r="AR75" i="10" s="1"/>
  <c r="K75" i="10"/>
  <c r="N74" i="10"/>
  <c r="P74" i="10" s="1"/>
  <c r="AQ74" i="10" s="1"/>
  <c r="AR74" i="10" s="1"/>
  <c r="AV66" i="10"/>
  <c r="AF66" i="10"/>
  <c r="AF73" i="10"/>
  <c r="AF72" i="10"/>
  <c r="AF71" i="10"/>
  <c r="AV67" i="10"/>
  <c r="AF67" i="10"/>
  <c r="AV64" i="10"/>
  <c r="AF64" i="10"/>
  <c r="AD64" i="10"/>
  <c r="V64" i="10"/>
  <c r="AF63" i="10"/>
  <c r="AD63" i="10"/>
  <c r="AV61" i="10"/>
  <c r="AF61" i="10"/>
  <c r="AD61" i="10"/>
  <c r="AF60" i="10"/>
  <c r="AD60" i="10"/>
  <c r="AH60" i="10" s="1"/>
  <c r="AJ60" i="10" s="1"/>
  <c r="V60" i="10"/>
  <c r="AV59" i="10"/>
  <c r="AF59" i="10"/>
  <c r="AD59" i="10"/>
  <c r="AF58" i="10"/>
  <c r="AD58" i="10"/>
  <c r="AH58" i="10" s="1"/>
  <c r="AJ58" i="10" s="1"/>
  <c r="AV57" i="10"/>
  <c r="AF57" i="10"/>
  <c r="AD57" i="10"/>
  <c r="AH57" i="10" s="1"/>
  <c r="AJ57" i="10" s="1"/>
  <c r="V57" i="10"/>
  <c r="O57" i="10"/>
  <c r="L57" i="10"/>
  <c r="N57" i="10" s="1"/>
  <c r="K57" i="10"/>
  <c r="AV55" i="10"/>
  <c r="AF55" i="10"/>
  <c r="AD55" i="10"/>
  <c r="AH55" i="10" s="1"/>
  <c r="V55" i="10"/>
  <c r="AG51" i="10"/>
  <c r="O51" i="10"/>
  <c r="AX51" i="10" s="1"/>
  <c r="AY51" i="10" s="1"/>
  <c r="N51" i="10"/>
  <c r="AG50" i="10"/>
  <c r="O50" i="10"/>
  <c r="AX50" i="10" s="1"/>
  <c r="AY50" i="10" s="1"/>
  <c r="L50" i="10"/>
  <c r="N50" i="10" s="1"/>
  <c r="AF49" i="10"/>
  <c r="AD49" i="10"/>
  <c r="AF48" i="10"/>
  <c r="AD48" i="10"/>
  <c r="AH48" i="10" s="1"/>
  <c r="AJ48" i="10" s="1"/>
  <c r="AH47" i="10"/>
  <c r="AJ47" i="10" s="1"/>
  <c r="AF47" i="10"/>
  <c r="AH46" i="10"/>
  <c r="AJ46" i="10" s="1"/>
  <c r="AF46" i="10"/>
  <c r="AV38" i="10"/>
  <c r="AF38" i="10"/>
  <c r="AD38" i="10"/>
  <c r="AH38" i="10" s="1"/>
  <c r="AJ38" i="10" s="1"/>
  <c r="AF45" i="10"/>
  <c r="AD45" i="10"/>
  <c r="AF44" i="10"/>
  <c r="AD44" i="10"/>
  <c r="AH44" i="10" s="1"/>
  <c r="AJ44" i="10" s="1"/>
  <c r="AF43" i="10"/>
  <c r="AD43" i="10"/>
  <c r="AF41" i="10"/>
  <c r="AD41" i="10"/>
  <c r="AV40" i="10"/>
  <c r="AF40" i="10"/>
  <c r="AF37" i="10"/>
  <c r="AD37" i="10"/>
  <c r="AH37" i="10" s="1"/>
  <c r="AJ37" i="10" s="1"/>
  <c r="AF36" i="10"/>
  <c r="AD36" i="10"/>
  <c r="AV30" i="10"/>
  <c r="AF30" i="10"/>
  <c r="AD30" i="10"/>
  <c r="AH35" i="10"/>
  <c r="AJ35" i="10" s="1"/>
  <c r="AF35" i="10"/>
  <c r="AF34" i="10"/>
  <c r="AD34" i="10"/>
  <c r="AH34" i="10" s="1"/>
  <c r="AJ34" i="10" s="1"/>
  <c r="AF33" i="10"/>
  <c r="AD33" i="10"/>
  <c r="AV31" i="10"/>
  <c r="AH31" i="10"/>
  <c r="AF31" i="10"/>
  <c r="AD31" i="10"/>
  <c r="AV29" i="10"/>
  <c r="AH29" i="10"/>
  <c r="AF29" i="10"/>
  <c r="AD29" i="10"/>
  <c r="AV28" i="10"/>
  <c r="O28" i="10"/>
  <c r="AS28" i="10" s="1"/>
  <c r="AU28" i="10" s="1"/>
  <c r="L28" i="10"/>
  <c r="N28" i="10" s="1"/>
  <c r="K28" i="10"/>
  <c r="O27" i="10"/>
  <c r="N27" i="10"/>
  <c r="AH26" i="10"/>
  <c r="AF26" i="10"/>
  <c r="AD26" i="10"/>
  <c r="AV24" i="10"/>
  <c r="AH24" i="10"/>
  <c r="AF24" i="10"/>
  <c r="N23" i="10"/>
  <c r="P23" i="10" s="1"/>
  <c r="N22" i="10"/>
  <c r="P22" i="10" s="1"/>
  <c r="N21" i="10"/>
  <c r="P21" i="10" s="1"/>
  <c r="AH20" i="10"/>
  <c r="AF20" i="10"/>
  <c r="AD20" i="10"/>
  <c r="AH19" i="10"/>
  <c r="AF19" i="10"/>
  <c r="AD19" i="10"/>
  <c r="AH18" i="10"/>
  <c r="AD18" i="10"/>
  <c r="AH16" i="10"/>
  <c r="AF16" i="10"/>
  <c r="AF18" i="10" s="1"/>
  <c r="AD16" i="10"/>
  <c r="AV15" i="10"/>
  <c r="AH15" i="10"/>
  <c r="AF15" i="10"/>
  <c r="V15" i="10"/>
  <c r="L15" i="10"/>
  <c r="N15" i="10" s="1"/>
  <c r="P15" i="10" s="1"/>
  <c r="K15" i="10"/>
  <c r="AH695" i="10"/>
  <c r="AF695" i="10"/>
  <c r="AD695" i="10"/>
  <c r="AH690" i="10"/>
  <c r="AF690" i="10"/>
  <c r="AD690" i="10"/>
  <c r="AH694" i="10"/>
  <c r="AF694" i="10"/>
  <c r="AD694" i="10"/>
  <c r="AH693" i="10"/>
  <c r="AF693" i="10"/>
  <c r="AD693" i="10"/>
  <c r="AH692" i="10"/>
  <c r="AF692" i="10"/>
  <c r="AD692" i="10"/>
  <c r="AH691" i="10"/>
  <c r="AF691" i="10"/>
  <c r="AD691" i="10"/>
  <c r="AH14" i="10"/>
  <c r="AD14" i="10"/>
  <c r="AH12" i="10"/>
  <c r="AV11" i="10"/>
  <c r="AH11" i="10"/>
  <c r="AF11" i="10"/>
  <c r="AF12" i="10" s="1"/>
  <c r="AF14" i="10" s="1"/>
  <c r="AX14" i="10" s="1"/>
  <c r="AY14" i="10" s="1"/>
  <c r="V11" i="10"/>
  <c r="L11" i="10"/>
  <c r="N11" i="10" s="1"/>
  <c r="P11" i="10" s="1"/>
  <c r="AU131" i="10" l="1"/>
  <c r="AS132" i="10"/>
  <c r="AU132" i="10" s="1"/>
  <c r="AU164" i="10"/>
  <c r="AS165" i="10"/>
  <c r="AU165" i="10" s="1"/>
  <c r="AU115" i="10"/>
  <c r="AS116" i="10"/>
  <c r="AU116" i="10" s="1"/>
  <c r="AU152" i="10"/>
  <c r="AS153" i="10"/>
  <c r="AU153" i="10" s="1"/>
  <c r="AU243" i="10"/>
  <c r="AS244" i="10"/>
  <c r="AU244" i="10" s="1"/>
  <c r="AU438" i="10"/>
  <c r="AX438" i="10" s="1"/>
  <c r="AY438" i="10" s="1"/>
  <c r="AS438" i="10"/>
  <c r="AQ188" i="10"/>
  <c r="AS188" i="10"/>
  <c r="AU188" i="10" s="1"/>
  <c r="AX188" i="10" s="1"/>
  <c r="AY188" i="10" s="1"/>
  <c r="AF184" i="10"/>
  <c r="AF185" i="10" s="1"/>
  <c r="AS192" i="10"/>
  <c r="AO191" i="10"/>
  <c r="AP191" i="10" s="1"/>
  <c r="AQ191" i="10" s="1"/>
  <c r="AR191" i="10" s="1"/>
  <c r="AU163" i="10"/>
  <c r="AX163" i="10" s="1"/>
  <c r="AY163" i="10" s="1"/>
  <c r="AF346" i="10"/>
  <c r="AS303" i="10"/>
  <c r="AU303" i="10" s="1"/>
  <c r="AX303" i="10" s="1"/>
  <c r="AY303" i="10" s="1"/>
  <c r="AD163" i="10"/>
  <c r="AH163" i="10"/>
  <c r="AD532" i="10"/>
  <c r="AD15" i="10"/>
  <c r="AG15" i="10" s="1"/>
  <c r="AO15" i="10" s="1"/>
  <c r="AP15" i="10" s="1"/>
  <c r="AQ15" i="10" s="1"/>
  <c r="AR15" i="10" s="1"/>
  <c r="AS24" i="10"/>
  <c r="AS88" i="10"/>
  <c r="AU88" i="10" s="1"/>
  <c r="AX88" i="10" s="1"/>
  <c r="AS112" i="10"/>
  <c r="AU112" i="10" s="1"/>
  <c r="AX112" i="10" s="1"/>
  <c r="AY112" i="10" s="1"/>
  <c r="AO122" i="10"/>
  <c r="AP122" i="10" s="1"/>
  <c r="AQ122" i="10" s="1"/>
  <c r="AS123" i="10"/>
  <c r="AS126" i="10"/>
  <c r="AU126" i="10" s="1"/>
  <c r="AX126" i="10" s="1"/>
  <c r="AY126" i="10" s="1"/>
  <c r="AS231" i="10"/>
  <c r="AU231" i="10" s="1"/>
  <c r="AX231" i="10" s="1"/>
  <c r="AY231" i="10" s="1"/>
  <c r="AX246" i="10"/>
  <c r="AY246" i="10" s="1"/>
  <c r="AS92" i="10"/>
  <c r="AU92" i="10" s="1"/>
  <c r="AX92" i="10" s="1"/>
  <c r="AY92" i="10" s="1"/>
  <c r="AS93" i="10"/>
  <c r="AU93" i="10" s="1"/>
  <c r="AX93" i="10" s="1"/>
  <c r="AY93" i="10" s="1"/>
  <c r="AS94" i="10"/>
  <c r="AU94" i="10" s="1"/>
  <c r="AX94" i="10" s="1"/>
  <c r="AY94" i="10" s="1"/>
  <c r="AS98" i="10"/>
  <c r="AU98" i="10" s="1"/>
  <c r="AX98" i="10" s="1"/>
  <c r="AY98" i="10" s="1"/>
  <c r="AS216" i="10"/>
  <c r="AT2564" i="11"/>
  <c r="AR2564" i="11"/>
  <c r="AT2269" i="11"/>
  <c r="AR2269" i="11"/>
  <c r="AT2306" i="11"/>
  <c r="AR2306" i="11"/>
  <c r="AT4077" i="11"/>
  <c r="AR4077" i="11"/>
  <c r="AT3998" i="11"/>
  <c r="AR3998" i="11"/>
  <c r="AT3002" i="11"/>
  <c r="AR3002" i="11"/>
  <c r="AT3995" i="11"/>
  <c r="AR3995" i="11"/>
  <c r="AT3973" i="11"/>
  <c r="AR3973" i="11"/>
  <c r="AO3950" i="11"/>
  <c r="AP3950" i="11" s="1"/>
  <c r="AQ3950" i="11" s="1"/>
  <c r="AO4000" i="11"/>
  <c r="AP4000" i="11" s="1"/>
  <c r="AQ4000" i="11" s="1"/>
  <c r="AS4010" i="11"/>
  <c r="AU4010" i="11" s="1"/>
  <c r="AX4010" i="11" s="1"/>
  <c r="AY4010" i="11" s="1"/>
  <c r="AF4012" i="11"/>
  <c r="AG4010" i="11"/>
  <c r="AO3977" i="11"/>
  <c r="AP3977" i="11" s="1"/>
  <c r="AQ3977" i="11" s="1"/>
  <c r="AF3985" i="11"/>
  <c r="AS3984" i="11"/>
  <c r="AU3984" i="11" s="1"/>
  <c r="AX3984" i="11" s="1"/>
  <c r="AY3984" i="11" s="1"/>
  <c r="AG3984" i="11"/>
  <c r="AF4114" i="11"/>
  <c r="AS4102" i="11"/>
  <c r="AU4102" i="11" s="1"/>
  <c r="AX4102" i="11" s="1"/>
  <c r="AY4102" i="11" s="1"/>
  <c r="AG4102" i="11"/>
  <c r="AO3188" i="11"/>
  <c r="AP3188" i="11" s="1"/>
  <c r="AQ3188" i="11" s="1"/>
  <c r="AF3297" i="11"/>
  <c r="AS3263" i="11"/>
  <c r="AU3263" i="11" s="1"/>
  <c r="AX3263" i="11" s="1"/>
  <c r="AY3263" i="11" s="1"/>
  <c r="AG3263" i="11"/>
  <c r="AO3951" i="11"/>
  <c r="AP3951" i="11" s="1"/>
  <c r="AQ3951" i="11" s="1"/>
  <c r="AS3953" i="11"/>
  <c r="AU3953" i="11" s="1"/>
  <c r="AX3953" i="11" s="1"/>
  <c r="AY3953" i="11" s="1"/>
  <c r="AG3953" i="11"/>
  <c r="AT3948" i="11"/>
  <c r="AR3948" i="11"/>
  <c r="AO3703" i="11"/>
  <c r="AP3703" i="11" s="1"/>
  <c r="AQ3703" i="11" s="1"/>
  <c r="AS3740" i="11"/>
  <c r="AU3740" i="11" s="1"/>
  <c r="AX3740" i="11" s="1"/>
  <c r="AY3740" i="11" s="1"/>
  <c r="AF3777" i="11"/>
  <c r="AG3740" i="11"/>
  <c r="AT3668" i="11"/>
  <c r="AR3668" i="11"/>
  <c r="AT1822" i="11"/>
  <c r="AR1822" i="11"/>
  <c r="AO4079" i="11"/>
  <c r="AP4079" i="11" s="1"/>
  <c r="AQ4079" i="11" s="1"/>
  <c r="AF4085" i="11"/>
  <c r="AS4084" i="11"/>
  <c r="AU4084" i="11" s="1"/>
  <c r="AX4084" i="11" s="1"/>
  <c r="AY4084" i="11" s="1"/>
  <c r="AG4084" i="11"/>
  <c r="AO2565" i="11"/>
  <c r="AP2565" i="11" s="1"/>
  <c r="AQ2565" i="11" s="1"/>
  <c r="AO2963" i="11"/>
  <c r="AP2963" i="11" s="1"/>
  <c r="AQ2963" i="11" s="1"/>
  <c r="AS3000" i="11"/>
  <c r="AU3000" i="11" s="1"/>
  <c r="AX3000" i="11" s="1"/>
  <c r="AY3000" i="11" s="1"/>
  <c r="AF3037" i="11"/>
  <c r="AG3000" i="11"/>
  <c r="AT2893" i="11"/>
  <c r="AR2893" i="11"/>
  <c r="AS3225" i="11"/>
  <c r="AU3225" i="11" s="1"/>
  <c r="AX3225" i="11" s="1"/>
  <c r="AY3225" i="11" s="1"/>
  <c r="AG3225" i="11"/>
  <c r="AF3960" i="11"/>
  <c r="AS3958" i="11"/>
  <c r="AU3958" i="11" s="1"/>
  <c r="AX3958" i="11" s="1"/>
  <c r="AY3958" i="11" s="1"/>
  <c r="AG3958" i="11"/>
  <c r="AG202" i="10"/>
  <c r="AO202" i="10" s="1"/>
  <c r="AP202" i="10" s="1"/>
  <c r="AQ202" i="10" s="1"/>
  <c r="AF203" i="10"/>
  <c r="AU203" i="10" s="1"/>
  <c r="AS96" i="10"/>
  <c r="AU96" i="10" s="1"/>
  <c r="AX96" i="10" s="1"/>
  <c r="AY96" i="10" s="1"/>
  <c r="AS31" i="10"/>
  <c r="AU31" i="10" s="1"/>
  <c r="AX31" i="10" s="1"/>
  <c r="AY31" i="10" s="1"/>
  <c r="AS295" i="10"/>
  <c r="AU295" i="10" s="1"/>
  <c r="AX295" i="10" s="1"/>
  <c r="AY295" i="10" s="1"/>
  <c r="AQ447" i="10"/>
  <c r="AT447" i="10" s="1"/>
  <c r="AQ449" i="10"/>
  <c r="AR449" i="10" s="1"/>
  <c r="AD525" i="10"/>
  <c r="AD528" i="10"/>
  <c r="AQ542" i="10"/>
  <c r="AR542" i="10" s="1"/>
  <c r="AQ547" i="10"/>
  <c r="AR547" i="10" s="1"/>
  <c r="AD578" i="10"/>
  <c r="AQ572" i="10"/>
  <c r="AT106" i="10"/>
  <c r="AR106" i="10"/>
  <c r="AD439" i="10"/>
  <c r="AQ588" i="10"/>
  <c r="AQ589" i="10"/>
  <c r="AD597" i="10"/>
  <c r="AT118" i="10"/>
  <c r="AR118" i="10"/>
  <c r="AT120" i="10"/>
  <c r="AR120" i="10"/>
  <c r="AT151" i="10"/>
  <c r="AR151" i="10"/>
  <c r="AR188" i="10"/>
  <c r="AQ637" i="10"/>
  <c r="AD76" i="10"/>
  <c r="AG76" i="10" s="1"/>
  <c r="AO76" i="10" s="1"/>
  <c r="AP76" i="10" s="1"/>
  <c r="AQ76" i="10" s="1"/>
  <c r="AR76" i="10" s="1"/>
  <c r="AQ220" i="10"/>
  <c r="AG223" i="10"/>
  <c r="AO223" i="10" s="1"/>
  <c r="AP223" i="10" s="1"/>
  <c r="AQ223" i="10" s="1"/>
  <c r="AR223" i="10" s="1"/>
  <c r="AG233" i="10"/>
  <c r="AO233" i="10" s="1"/>
  <c r="AP233" i="10" s="1"/>
  <c r="AQ233" i="10" s="1"/>
  <c r="AT235" i="10"/>
  <c r="AT237" i="10"/>
  <c r="AX243" i="10"/>
  <c r="AY243" i="10" s="1"/>
  <c r="AT281" i="10"/>
  <c r="AG285" i="10"/>
  <c r="AO285" i="10" s="1"/>
  <c r="AP285" i="10" s="1"/>
  <c r="AQ285" i="10" s="1"/>
  <c r="AR285" i="10" s="1"/>
  <c r="AQ396" i="10"/>
  <c r="AQ408" i="10"/>
  <c r="AQ416" i="10"/>
  <c r="AQ474" i="10"/>
  <c r="AQ476" i="10"/>
  <c r="AQ507" i="10"/>
  <c r="AQ509" i="10"/>
  <c r="AQ511" i="10"/>
  <c r="AQ516" i="10"/>
  <c r="AX44" i="10"/>
  <c r="AY44" i="10" s="1"/>
  <c r="AU38" i="10"/>
  <c r="AX38" i="10" s="1"/>
  <c r="AX46" i="10"/>
  <c r="AY46" i="10" s="1"/>
  <c r="AX48" i="10"/>
  <c r="AY48" i="10" s="1"/>
  <c r="AG121" i="10"/>
  <c r="AO121" i="10" s="1"/>
  <c r="AP121" i="10" s="1"/>
  <c r="AQ121" i="10" s="1"/>
  <c r="AR121" i="10" s="1"/>
  <c r="AU60" i="10"/>
  <c r="AU66" i="10"/>
  <c r="AX66" i="10" s="1"/>
  <c r="AY66" i="10" s="1"/>
  <c r="AX75" i="10"/>
  <c r="AY75" i="10" s="1"/>
  <c r="AG78" i="10"/>
  <c r="AO78" i="10" s="1"/>
  <c r="AP78" i="10" s="1"/>
  <c r="AQ78" i="10" s="1"/>
  <c r="AR78" i="10" s="1"/>
  <c r="AG89" i="10"/>
  <c r="AO89" i="10" s="1"/>
  <c r="AP89" i="10" s="1"/>
  <c r="AQ89" i="10" s="1"/>
  <c r="AR89" i="10" s="1"/>
  <c r="AG103" i="10"/>
  <c r="AO103" i="10" s="1"/>
  <c r="AP103" i="10" s="1"/>
  <c r="AQ103" i="10" s="1"/>
  <c r="AG105" i="10"/>
  <c r="AO105" i="10" s="1"/>
  <c r="AP105" i="10" s="1"/>
  <c r="AQ105" i="10" s="1"/>
  <c r="AT107" i="10"/>
  <c r="AX109" i="10"/>
  <c r="AY109" i="10" s="1"/>
  <c r="AT117" i="10"/>
  <c r="AT119" i="10"/>
  <c r="AH169" i="10"/>
  <c r="AH177" i="10"/>
  <c r="AH201" i="10"/>
  <c r="AG225" i="10"/>
  <c r="AO225" i="10" s="1"/>
  <c r="AP225" i="10" s="1"/>
  <c r="AQ225" i="10" s="1"/>
  <c r="AG226" i="10"/>
  <c r="AO226" i="10" s="1"/>
  <c r="AP226" i="10" s="1"/>
  <c r="AQ226" i="10" s="1"/>
  <c r="AQ230" i="10"/>
  <c r="AT242" i="10"/>
  <c r="AT251" i="10"/>
  <c r="AQ379" i="10"/>
  <c r="AQ437" i="10"/>
  <c r="AQ358" i="10"/>
  <c r="AQ359" i="10"/>
  <c r="AQ360" i="10"/>
  <c r="AQ361" i="10"/>
  <c r="AQ363" i="10"/>
  <c r="AQ364" i="10"/>
  <c r="AQ365" i="10"/>
  <c r="AQ381" i="10"/>
  <c r="AQ383" i="10"/>
  <c r="AQ385" i="10"/>
  <c r="AQ387" i="10"/>
  <c r="AQ398" i="10"/>
  <c r="AQ399" i="10"/>
  <c r="AQ400" i="10"/>
  <c r="AQ401" i="10"/>
  <c r="AQ402" i="10"/>
  <c r="AQ403" i="10"/>
  <c r="AQ423" i="10"/>
  <c r="AQ438" i="10"/>
  <c r="AD477" i="10"/>
  <c r="AQ484" i="10"/>
  <c r="AD491" i="10"/>
  <c r="AQ494" i="10"/>
  <c r="AQ531" i="10"/>
  <c r="AQ594" i="10"/>
  <c r="AQ621" i="10"/>
  <c r="AQ623" i="10"/>
  <c r="AG691" i="10"/>
  <c r="AO691" i="10" s="1"/>
  <c r="AP691" i="10" s="1"/>
  <c r="AQ691" i="10" s="1"/>
  <c r="AG694" i="10"/>
  <c r="AO694" i="10" s="1"/>
  <c r="AP694" i="10" s="1"/>
  <c r="AQ694" i="10" s="1"/>
  <c r="AX690" i="10"/>
  <c r="AY690" i="10" s="1"/>
  <c r="AG16" i="10"/>
  <c r="AG20" i="10"/>
  <c r="AO20" i="10" s="1"/>
  <c r="AP20" i="10" s="1"/>
  <c r="AQ20" i="10" s="1"/>
  <c r="AG26" i="10"/>
  <c r="AO26" i="10" s="1"/>
  <c r="AP26" i="10" s="1"/>
  <c r="AQ26" i="10" s="1"/>
  <c r="AR26" i="10" s="1"/>
  <c r="P27" i="10"/>
  <c r="AQ554" i="10"/>
  <c r="AQ584" i="10"/>
  <c r="AQ586" i="10"/>
  <c r="AQ590" i="10"/>
  <c r="AQ629" i="10"/>
  <c r="AX115" i="10"/>
  <c r="AD184" i="10"/>
  <c r="AG184" i="10" s="1"/>
  <c r="AO184" i="10" s="1"/>
  <c r="AP184" i="10" s="1"/>
  <c r="AQ184" i="10" s="1"/>
  <c r="AR184" i="10" s="1"/>
  <c r="AQ221" i="10"/>
  <c r="AG224" i="10"/>
  <c r="AO224" i="10" s="1"/>
  <c r="AP224" i="10" s="1"/>
  <c r="AQ224" i="10" s="1"/>
  <c r="AR224" i="10" s="1"/>
  <c r="AT252" i="10"/>
  <c r="AG369" i="10"/>
  <c r="AO369" i="10" s="1"/>
  <c r="AP369" i="10" s="1"/>
  <c r="AQ369" i="10" s="1"/>
  <c r="AR369" i="10" s="1"/>
  <c r="AQ374" i="10"/>
  <c r="AQ642" i="10"/>
  <c r="AX28" i="10"/>
  <c r="AY28" i="10" s="1"/>
  <c r="AS55" i="10"/>
  <c r="AG84" i="10"/>
  <c r="AP84" i="10" s="1"/>
  <c r="AQ84" i="10" s="1"/>
  <c r="AT236" i="10"/>
  <c r="AT238" i="10"/>
  <c r="AG239" i="10"/>
  <c r="AO239" i="10" s="1"/>
  <c r="AD480" i="10"/>
  <c r="AQ501" i="10"/>
  <c r="AQ502" i="10"/>
  <c r="AQ503" i="10"/>
  <c r="AQ375" i="10"/>
  <c r="AQ390" i="10"/>
  <c r="AQ422" i="10"/>
  <c r="AQ427" i="10"/>
  <c r="AQ434" i="10"/>
  <c r="AQ448" i="10"/>
  <c r="AQ450" i="10"/>
  <c r="AQ460" i="10"/>
  <c r="AQ470" i="10"/>
  <c r="AQ508" i="10"/>
  <c r="AQ510" i="10"/>
  <c r="AQ512" i="10"/>
  <c r="AQ576" i="10"/>
  <c r="AQ607" i="10"/>
  <c r="AQ632" i="10"/>
  <c r="AQ641" i="10"/>
  <c r="AD83" i="10"/>
  <c r="AG83" i="10" s="1"/>
  <c r="AO83" i="10" s="1"/>
  <c r="AP83" i="10" s="1"/>
  <c r="AQ83" i="10" s="1"/>
  <c r="AQ161" i="10"/>
  <c r="AS169" i="10"/>
  <c r="AU169" i="10" s="1"/>
  <c r="AX169" i="10" s="1"/>
  <c r="AY169" i="10" s="1"/>
  <c r="AQ222" i="10"/>
  <c r="AT296" i="10"/>
  <c r="AQ428" i="10"/>
  <c r="AQ435" i="10"/>
  <c r="AQ571" i="10"/>
  <c r="AQ585" i="10"/>
  <c r="AQ587" i="10"/>
  <c r="AQ591" i="10"/>
  <c r="AQ611" i="10"/>
  <c r="AQ620" i="10"/>
  <c r="AQ622" i="10"/>
  <c r="AQ52" i="10"/>
  <c r="AQ628" i="10"/>
  <c r="AT640" i="10"/>
  <c r="AQ168" i="10"/>
  <c r="AQ176" i="10"/>
  <c r="AQ348" i="10"/>
  <c r="AQ351" i="10"/>
  <c r="AQ352" i="10"/>
  <c r="AQ353" i="10"/>
  <c r="AQ354" i="10"/>
  <c r="AQ377" i="10"/>
  <c r="AX47" i="10"/>
  <c r="AY47" i="10" s="1"/>
  <c r="AG185" i="10"/>
  <c r="AG192" i="10"/>
  <c r="AO192" i="10" s="1"/>
  <c r="AP192" i="10" s="1"/>
  <c r="AQ192" i="10" s="1"/>
  <c r="AR192" i="10" s="1"/>
  <c r="AG198" i="10"/>
  <c r="AO198" i="10" s="1"/>
  <c r="AP198" i="10" s="1"/>
  <c r="AQ198" i="10" s="1"/>
  <c r="AR198" i="10" s="1"/>
  <c r="AG200" i="10"/>
  <c r="AO200" i="10" s="1"/>
  <c r="AP200" i="10" s="1"/>
  <c r="AQ200" i="10" s="1"/>
  <c r="AR200" i="10" s="1"/>
  <c r="AG31" i="10"/>
  <c r="AO31" i="10" s="1"/>
  <c r="AP31" i="10" s="1"/>
  <c r="AQ31" i="10" s="1"/>
  <c r="AG33" i="10"/>
  <c r="AO33" i="10" s="1"/>
  <c r="AP33" i="10" s="1"/>
  <c r="AQ33" i="10" s="1"/>
  <c r="AR33" i="10" s="1"/>
  <c r="AG34" i="10"/>
  <c r="AO34" i="10" s="1"/>
  <c r="AP34" i="10" s="1"/>
  <c r="AQ34" i="10" s="1"/>
  <c r="AU30" i="10"/>
  <c r="AX30" i="10" s="1"/>
  <c r="AY30" i="10" s="1"/>
  <c r="AG36" i="10"/>
  <c r="AO36" i="10" s="1"/>
  <c r="AP36" i="10" s="1"/>
  <c r="AQ36" i="10" s="1"/>
  <c r="AR36" i="10" s="1"/>
  <c r="AG37" i="10"/>
  <c r="AO37" i="10" s="1"/>
  <c r="AP37" i="10" s="1"/>
  <c r="AQ37" i="10" s="1"/>
  <c r="AS40" i="10"/>
  <c r="AU40" i="10" s="1"/>
  <c r="AX40" i="10" s="1"/>
  <c r="AY40" i="10" s="1"/>
  <c r="AG41" i="10"/>
  <c r="AP41" i="10" s="1"/>
  <c r="AQ41" i="10" s="1"/>
  <c r="AR41" i="10" s="1"/>
  <c r="AS41" i="10"/>
  <c r="AG43" i="10"/>
  <c r="AP43" i="10" s="1"/>
  <c r="AQ43" i="10" s="1"/>
  <c r="AR43" i="10" s="1"/>
  <c r="AG44" i="10"/>
  <c r="AO44" i="10" s="1"/>
  <c r="AP44" i="10" s="1"/>
  <c r="AQ44" i="10" s="1"/>
  <c r="AX45" i="10"/>
  <c r="AY45" i="10" s="1"/>
  <c r="AG46" i="10"/>
  <c r="AO46" i="10" s="1"/>
  <c r="AG47" i="10"/>
  <c r="AG49" i="10"/>
  <c r="AO49" i="10" s="1"/>
  <c r="AP49" i="10" s="1"/>
  <c r="AQ49" i="10" s="1"/>
  <c r="AR49" i="10" s="1"/>
  <c r="P51" i="10"/>
  <c r="AS57" i="10"/>
  <c r="AU57" i="10" s="1"/>
  <c r="AX57" i="10" s="1"/>
  <c r="AY57" i="10" s="1"/>
  <c r="AG57" i="10"/>
  <c r="AO57" i="10" s="1"/>
  <c r="AP57" i="10" s="1"/>
  <c r="AG58" i="10"/>
  <c r="AO58" i="10" s="1"/>
  <c r="AP58" i="10" s="1"/>
  <c r="AQ58" i="10" s="1"/>
  <c r="AR58" i="10" s="1"/>
  <c r="AG61" i="10"/>
  <c r="AO61" i="10" s="1"/>
  <c r="AP61" i="10" s="1"/>
  <c r="AQ61" i="10" s="1"/>
  <c r="AR61" i="10" s="1"/>
  <c r="AS67" i="10"/>
  <c r="AU67" i="10" s="1"/>
  <c r="AX67" i="10" s="1"/>
  <c r="AY67" i="10" s="1"/>
  <c r="AS122" i="10"/>
  <c r="AU122" i="10" s="1"/>
  <c r="AX122" i="10" s="1"/>
  <c r="AY122" i="10" s="1"/>
  <c r="AG123" i="10"/>
  <c r="AO123" i="10" s="1"/>
  <c r="AP123" i="10" s="1"/>
  <c r="AQ123" i="10" s="1"/>
  <c r="AS127" i="10"/>
  <c r="AU127" i="10" s="1"/>
  <c r="AS139" i="10"/>
  <c r="AU139" i="10" s="1"/>
  <c r="AX139" i="10" s="1"/>
  <c r="AY139" i="10" s="1"/>
  <c r="AG141" i="10"/>
  <c r="AO141" i="10" s="1"/>
  <c r="AP141" i="10" s="1"/>
  <c r="AQ141" i="10" s="1"/>
  <c r="AG142" i="10"/>
  <c r="AO142" i="10" s="1"/>
  <c r="AP142" i="10" s="1"/>
  <c r="AQ142" i="10" s="1"/>
  <c r="AR142" i="10" s="1"/>
  <c r="AG144" i="10"/>
  <c r="AO144" i="10" s="1"/>
  <c r="AP144" i="10" s="1"/>
  <c r="AQ144" i="10" s="1"/>
  <c r="AG146" i="10"/>
  <c r="AO146" i="10" s="1"/>
  <c r="AP146" i="10" s="1"/>
  <c r="AQ146" i="10" s="1"/>
  <c r="AG148" i="10"/>
  <c r="AO148" i="10" s="1"/>
  <c r="AP148" i="10" s="1"/>
  <c r="AQ148" i="10" s="1"/>
  <c r="AX151" i="10"/>
  <c r="AY151" i="10" s="1"/>
  <c r="AG152" i="10"/>
  <c r="AO152" i="10" s="1"/>
  <c r="AP152" i="10" s="1"/>
  <c r="AQ152" i="10" s="1"/>
  <c r="AG154" i="10"/>
  <c r="AO154" i="10" s="1"/>
  <c r="AP154" i="10" s="1"/>
  <c r="AQ154" i="10" s="1"/>
  <c r="AR154" i="10" s="1"/>
  <c r="AG155" i="10"/>
  <c r="AO155" i="10" s="1"/>
  <c r="AP155" i="10" s="1"/>
  <c r="AQ155" i="10" s="1"/>
  <c r="AG156" i="10"/>
  <c r="AO156" i="10" s="1"/>
  <c r="AP156" i="10" s="1"/>
  <c r="AQ156" i="10" s="1"/>
  <c r="AR156" i="10" s="1"/>
  <c r="AG158" i="10"/>
  <c r="AO158" i="10" s="1"/>
  <c r="AP158" i="10" s="1"/>
  <c r="AQ158" i="10" s="1"/>
  <c r="AR158" i="10" s="1"/>
  <c r="AG164" i="10"/>
  <c r="AG167" i="10"/>
  <c r="AO167" i="10" s="1"/>
  <c r="AP167" i="10" s="1"/>
  <c r="AQ167" i="10" s="1"/>
  <c r="AG172" i="10"/>
  <c r="AO172" i="10" s="1"/>
  <c r="AP172" i="10" s="1"/>
  <c r="AQ172" i="10" s="1"/>
  <c r="AR172" i="10" s="1"/>
  <c r="AG174" i="10"/>
  <c r="AO174" i="10" s="1"/>
  <c r="AP174" i="10" s="1"/>
  <c r="AQ174" i="10" s="1"/>
  <c r="AR174" i="10" s="1"/>
  <c r="AG195" i="10"/>
  <c r="AO195" i="10" s="1"/>
  <c r="AP195" i="10" s="1"/>
  <c r="AQ195" i="10" s="1"/>
  <c r="AU189" i="10"/>
  <c r="AX189" i="10" s="1"/>
  <c r="AY189" i="10" s="1"/>
  <c r="AG205" i="10"/>
  <c r="AO205" i="10" s="1"/>
  <c r="AP205" i="10" s="1"/>
  <c r="AQ205" i="10" s="1"/>
  <c r="AR205" i="10" s="1"/>
  <c r="AG355" i="10"/>
  <c r="AO355" i="10" s="1"/>
  <c r="AP355" i="10" s="1"/>
  <c r="AQ355" i="10" s="1"/>
  <c r="AR355" i="10" s="1"/>
  <c r="AG392" i="10"/>
  <c r="AO392" i="10" s="1"/>
  <c r="AP392" i="10" s="1"/>
  <c r="AQ392" i="10" s="1"/>
  <c r="AR392" i="10" s="1"/>
  <c r="AG603" i="10"/>
  <c r="AO603" i="10" s="1"/>
  <c r="AP603" i="10" s="1"/>
  <c r="AQ603" i="10" s="1"/>
  <c r="AS81" i="10"/>
  <c r="AU81" i="10" s="1"/>
  <c r="AX81" i="10" s="1"/>
  <c r="AY81" i="10" s="1"/>
  <c r="AS95" i="10"/>
  <c r="AU95" i="10" s="1"/>
  <c r="AX95" i="10" s="1"/>
  <c r="AY95" i="10" s="1"/>
  <c r="AS97" i="10"/>
  <c r="AU97" i="10" s="1"/>
  <c r="AX97" i="10" s="1"/>
  <c r="AY97" i="10" s="1"/>
  <c r="AS100" i="10"/>
  <c r="AS108" i="10"/>
  <c r="AU108" i="10" s="1"/>
  <c r="AX108" i="10" s="1"/>
  <c r="AS110" i="10"/>
  <c r="AU110" i="10" s="1"/>
  <c r="AX110" i="10" s="1"/>
  <c r="AU114" i="10"/>
  <c r="AX114" i="10" s="1"/>
  <c r="AY114" i="10" s="1"/>
  <c r="AS170" i="10"/>
  <c r="AU170" i="10" s="1"/>
  <c r="AG178" i="10"/>
  <c r="AS181" i="10"/>
  <c r="AU181" i="10" s="1"/>
  <c r="AX181" i="10" s="1"/>
  <c r="AY181" i="10" s="1"/>
  <c r="AG303" i="10"/>
  <c r="AG12" i="10"/>
  <c r="AO12" i="10" s="1"/>
  <c r="AP12" i="10" s="1"/>
  <c r="AQ12" i="10" s="1"/>
  <c r="AR12" i="10" s="1"/>
  <c r="AS29" i="10"/>
  <c r="AU29" i="10" s="1"/>
  <c r="AX29" i="10" s="1"/>
  <c r="AY29" i="10" s="1"/>
  <c r="AS11" i="10"/>
  <c r="AU11" i="10" s="1"/>
  <c r="AX11" i="10" s="1"/>
  <c r="AY11" i="10" s="1"/>
  <c r="AG692" i="10"/>
  <c r="AO692" i="10" s="1"/>
  <c r="AP692" i="10" s="1"/>
  <c r="AQ692" i="10" s="1"/>
  <c r="AG693" i="10"/>
  <c r="AO693" i="10" s="1"/>
  <c r="AP693" i="10" s="1"/>
  <c r="AQ693" i="10" s="1"/>
  <c r="AR693" i="10" s="1"/>
  <c r="AG690" i="10"/>
  <c r="AO690" i="10" s="1"/>
  <c r="AP690" i="10" s="1"/>
  <c r="AQ690" i="10" s="1"/>
  <c r="AG695" i="10"/>
  <c r="AO695" i="10" s="1"/>
  <c r="AP695" i="10" s="1"/>
  <c r="AQ695" i="10" s="1"/>
  <c r="AR695" i="10" s="1"/>
  <c r="AS15" i="10"/>
  <c r="AU15" i="10" s="1"/>
  <c r="AX15" i="10" s="1"/>
  <c r="AY15" i="10" s="1"/>
  <c r="AG19" i="10"/>
  <c r="AO19" i="10" s="1"/>
  <c r="AP19" i="10" s="1"/>
  <c r="AQ19" i="10" s="1"/>
  <c r="P28" i="10"/>
  <c r="AQ28" i="10" s="1"/>
  <c r="AG29" i="10"/>
  <c r="AO29" i="10" s="1"/>
  <c r="AP29" i="10" s="1"/>
  <c r="AQ29" i="10" s="1"/>
  <c r="AG30" i="10"/>
  <c r="AO30" i="10" s="1"/>
  <c r="AP30" i="10" s="1"/>
  <c r="AQ30" i="10" s="1"/>
  <c r="AX43" i="10"/>
  <c r="AY43" i="10" s="1"/>
  <c r="AG45" i="10"/>
  <c r="AO45" i="10" s="1"/>
  <c r="AP45" i="10" s="1"/>
  <c r="AQ45" i="10" s="1"/>
  <c r="AR45" i="10" s="1"/>
  <c r="AG38" i="10"/>
  <c r="AO38" i="10" s="1"/>
  <c r="AP38" i="10" s="1"/>
  <c r="AQ38" i="10" s="1"/>
  <c r="AG48" i="10"/>
  <c r="AP48" i="10" s="1"/>
  <c r="AQ48" i="10" s="1"/>
  <c r="AX49" i="10"/>
  <c r="AY49" i="10" s="1"/>
  <c r="P50" i="10"/>
  <c r="AG55" i="10"/>
  <c r="AO55" i="10" s="1"/>
  <c r="AP55" i="10" s="1"/>
  <c r="AQ55" i="10" s="1"/>
  <c r="P57" i="10"/>
  <c r="AG59" i="10"/>
  <c r="AO59" i="10" s="1"/>
  <c r="AP59" i="10" s="1"/>
  <c r="AQ59" i="10" s="1"/>
  <c r="AR59" i="10" s="1"/>
  <c r="AG60" i="10"/>
  <c r="AO60" i="10" s="1"/>
  <c r="AG63" i="10"/>
  <c r="AO63" i="10" s="1"/>
  <c r="AP63" i="10" s="1"/>
  <c r="AQ63" i="10" s="1"/>
  <c r="AR63" i="10" s="1"/>
  <c r="AG64" i="10"/>
  <c r="AO64" i="10" s="1"/>
  <c r="AP64" i="10" s="1"/>
  <c r="AQ64" i="10" s="1"/>
  <c r="AR64" i="10" s="1"/>
  <c r="AG67" i="10"/>
  <c r="AO67" i="10" s="1"/>
  <c r="AG71" i="10"/>
  <c r="AO71" i="10" s="1"/>
  <c r="AG72" i="10"/>
  <c r="AO72" i="10" s="1"/>
  <c r="AG73" i="10"/>
  <c r="AO73" i="10" s="1"/>
  <c r="AG66" i="10"/>
  <c r="AO66" i="10" s="1"/>
  <c r="AT74" i="10"/>
  <c r="AO74" i="10"/>
  <c r="AP74" i="10" s="1"/>
  <c r="AT75" i="10"/>
  <c r="AG77" i="10"/>
  <c r="AO77" i="10" s="1"/>
  <c r="AP77" i="10" s="1"/>
  <c r="AQ77" i="10" s="1"/>
  <c r="AG80" i="10"/>
  <c r="AO80" i="10" s="1"/>
  <c r="AP80" i="10" s="1"/>
  <c r="AQ80" i="10" s="1"/>
  <c r="AG81" i="10"/>
  <c r="AO81" i="10" s="1"/>
  <c r="AG85" i="10"/>
  <c r="AP85" i="10" s="1"/>
  <c r="AQ85" i="10" s="1"/>
  <c r="AG86" i="10"/>
  <c r="AO86" i="10" s="1"/>
  <c r="AG87" i="10"/>
  <c r="AO87" i="10" s="1"/>
  <c r="AG90" i="10"/>
  <c r="AO90" i="10" s="1"/>
  <c r="AP90" i="10" s="1"/>
  <c r="AQ90" i="10" s="1"/>
  <c r="AG93" i="10"/>
  <c r="AO93" i="10" s="1"/>
  <c r="AG94" i="10"/>
  <c r="AO94" i="10" s="1"/>
  <c r="AP94" i="10" s="1"/>
  <c r="AQ94" i="10" s="1"/>
  <c r="AG95" i="10"/>
  <c r="AO95" i="10" s="1"/>
  <c r="AP95" i="10" s="1"/>
  <c r="AQ95" i="10" s="1"/>
  <c r="AG96" i="10"/>
  <c r="AO96" i="10" s="1"/>
  <c r="AP96" i="10" s="1"/>
  <c r="AQ96" i="10" s="1"/>
  <c r="AG97" i="10"/>
  <c r="AO97" i="10" s="1"/>
  <c r="AP97" i="10" s="1"/>
  <c r="AQ97" i="10" s="1"/>
  <c r="AR97" i="10" s="1"/>
  <c r="AG98" i="10"/>
  <c r="AO98" i="10" s="1"/>
  <c r="AP98" i="10" s="1"/>
  <c r="AQ98" i="10" s="1"/>
  <c r="AG100" i="10"/>
  <c r="AO100" i="10" s="1"/>
  <c r="AP100" i="10" s="1"/>
  <c r="AQ100" i="10" s="1"/>
  <c r="AG102" i="10"/>
  <c r="AO102" i="10" s="1"/>
  <c r="AP102" i="10" s="1"/>
  <c r="AQ102" i="10" s="1"/>
  <c r="AG104" i="10"/>
  <c r="AO104" i="10" s="1"/>
  <c r="AP104" i="10" s="1"/>
  <c r="AQ104" i="10" s="1"/>
  <c r="AG108" i="10"/>
  <c r="AO108" i="10" s="1"/>
  <c r="AG109" i="10"/>
  <c r="AO109" i="10" s="1"/>
  <c r="AP109" i="10" s="1"/>
  <c r="AQ109" i="10" s="1"/>
  <c r="AG110" i="10"/>
  <c r="AO110" i="10" s="1"/>
  <c r="AP110" i="10" s="1"/>
  <c r="AQ110" i="10" s="1"/>
  <c r="AG112" i="10"/>
  <c r="AO112" i="10" s="1"/>
  <c r="AP112" i="10" s="1"/>
  <c r="AQ112" i="10" s="1"/>
  <c r="AG113" i="10"/>
  <c r="AO113" i="10" s="1"/>
  <c r="AP113" i="10" s="1"/>
  <c r="AQ113" i="10" s="1"/>
  <c r="AG115" i="10"/>
  <c r="AO115" i="10" s="1"/>
  <c r="AP115" i="10" s="1"/>
  <c r="AQ115" i="10" s="1"/>
  <c r="AG114" i="10"/>
  <c r="AO114" i="10" s="1"/>
  <c r="AP114" i="10" s="1"/>
  <c r="AQ114" i="10" s="1"/>
  <c r="AX120" i="10"/>
  <c r="AY120" i="10" s="1"/>
  <c r="AS121" i="10"/>
  <c r="AU121" i="10" s="1"/>
  <c r="AX121" i="10" s="1"/>
  <c r="AY121" i="10" s="1"/>
  <c r="AG127" i="10"/>
  <c r="AO127" i="10" s="1"/>
  <c r="AP127" i="10" s="1"/>
  <c r="AQ127" i="10" s="1"/>
  <c r="AG129" i="10"/>
  <c r="AO129" i="10" s="1"/>
  <c r="AP129" i="10" s="1"/>
  <c r="AQ129" i="10" s="1"/>
  <c r="AR129" i="10" s="1"/>
  <c r="AG133" i="10"/>
  <c r="AO133" i="10" s="1"/>
  <c r="AG135" i="10"/>
  <c r="AO135" i="10" s="1"/>
  <c r="AP135" i="10" s="1"/>
  <c r="AQ135" i="10" s="1"/>
  <c r="AG139" i="10"/>
  <c r="AO139" i="10" s="1"/>
  <c r="AP139" i="10" s="1"/>
  <c r="AQ139" i="10" s="1"/>
  <c r="AR139" i="10" s="1"/>
  <c r="AS142" i="10"/>
  <c r="AG145" i="10"/>
  <c r="AO145" i="10" s="1"/>
  <c r="AP145" i="10" s="1"/>
  <c r="AQ145" i="10" s="1"/>
  <c r="AG147" i="10"/>
  <c r="AO147" i="10" s="1"/>
  <c r="AP147" i="10" s="1"/>
  <c r="AQ147" i="10" s="1"/>
  <c r="AG149" i="10"/>
  <c r="AO149" i="10" s="1"/>
  <c r="AX152" i="10"/>
  <c r="AY152" i="10" s="1"/>
  <c r="AS154" i="10"/>
  <c r="AU154" i="10" s="1"/>
  <c r="AX154" i="10" s="1"/>
  <c r="AY154" i="10" s="1"/>
  <c r="AX155" i="10"/>
  <c r="AY155" i="10" s="1"/>
  <c r="AG157" i="10"/>
  <c r="AO157" i="10" s="1"/>
  <c r="AP157" i="10" s="1"/>
  <c r="AQ157" i="10" s="1"/>
  <c r="AG163" i="10"/>
  <c r="AO163" i="10" s="1"/>
  <c r="AP163" i="10" s="1"/>
  <c r="AQ163" i="10" s="1"/>
  <c r="AR163" i="10" s="1"/>
  <c r="AG166" i="10"/>
  <c r="AG170" i="10"/>
  <c r="AO170" i="10" s="1"/>
  <c r="AP170" i="10" s="1"/>
  <c r="AQ170" i="10" s="1"/>
  <c r="AR170" i="10" s="1"/>
  <c r="AG173" i="10"/>
  <c r="AO173" i="10" s="1"/>
  <c r="AP173" i="10" s="1"/>
  <c r="AQ173" i="10" s="1"/>
  <c r="AG175" i="10"/>
  <c r="AO175" i="10" s="1"/>
  <c r="AP175" i="10" s="1"/>
  <c r="AQ175" i="10" s="1"/>
  <c r="AR175" i="10" s="1"/>
  <c r="AX176" i="10"/>
  <c r="AY176" i="10" s="1"/>
  <c r="AG181" i="10"/>
  <c r="AO181" i="10" s="1"/>
  <c r="AP181" i="10" s="1"/>
  <c r="AQ181" i="10" s="1"/>
  <c r="AR181" i="10" s="1"/>
  <c r="AG182" i="10"/>
  <c r="AO182" i="10" s="1"/>
  <c r="AP182" i="10" s="1"/>
  <c r="AQ182" i="10" s="1"/>
  <c r="AR182" i="10" s="1"/>
  <c r="AG194" i="10"/>
  <c r="AO194" i="10" s="1"/>
  <c r="AG196" i="10"/>
  <c r="AO196" i="10" s="1"/>
  <c r="AG189" i="10"/>
  <c r="AO189" i="10" s="1"/>
  <c r="AG197" i="10"/>
  <c r="AO197" i="10" s="1"/>
  <c r="AG199" i="10"/>
  <c r="AO199" i="10" s="1"/>
  <c r="AP199" i="10" s="1"/>
  <c r="AQ199" i="10" s="1"/>
  <c r="AG201" i="10"/>
  <c r="AO201" i="10" s="1"/>
  <c r="AP201" i="10" s="1"/>
  <c r="AQ201" i="10" s="1"/>
  <c r="AR201" i="10" s="1"/>
  <c r="AS201" i="10"/>
  <c r="AU201" i="10" s="1"/>
  <c r="AX201" i="10" s="1"/>
  <c r="AY201" i="10" s="1"/>
  <c r="AS202" i="10"/>
  <c r="AU202" i="10" s="1"/>
  <c r="AG204" i="10"/>
  <c r="AO204" i="10" s="1"/>
  <c r="AP204" i="10" s="1"/>
  <c r="AQ204" i="10" s="1"/>
  <c r="AG209" i="10"/>
  <c r="AO209" i="10" s="1"/>
  <c r="AP209" i="10" s="1"/>
  <c r="AQ209" i="10" s="1"/>
  <c r="AG213" i="10"/>
  <c r="AO213" i="10" s="1"/>
  <c r="AP213" i="10" s="1"/>
  <c r="AQ213" i="10" s="1"/>
  <c r="AS223" i="10"/>
  <c r="AU223" i="10" s="1"/>
  <c r="AX223" i="10" s="1"/>
  <c r="AY223" i="10" s="1"/>
  <c r="AX225" i="10"/>
  <c r="AY225" i="10" s="1"/>
  <c r="AG227" i="10"/>
  <c r="AP227" i="10" s="1"/>
  <c r="AQ227" i="10" s="1"/>
  <c r="AR227" i="10" s="1"/>
  <c r="AG228" i="10"/>
  <c r="AP228" i="10" s="1"/>
  <c r="AQ228" i="10" s="1"/>
  <c r="AG231" i="10"/>
  <c r="AO231" i="10" s="1"/>
  <c r="AP231" i="10" s="1"/>
  <c r="AQ231" i="10" s="1"/>
  <c r="AG234" i="10"/>
  <c r="AO234" i="10" s="1"/>
  <c r="AP234" i="10" s="1"/>
  <c r="AQ234" i="10" s="1"/>
  <c r="AG241" i="10"/>
  <c r="AO241" i="10" s="1"/>
  <c r="AP241" i="10" s="1"/>
  <c r="AQ241" i="10" s="1"/>
  <c r="AR241" i="10" s="1"/>
  <c r="AX242" i="10"/>
  <c r="AY242" i="10" s="1"/>
  <c r="AG243" i="10"/>
  <c r="AO243" i="10" s="1"/>
  <c r="AP243" i="10" s="1"/>
  <c r="AQ243" i="10" s="1"/>
  <c r="AG246" i="10"/>
  <c r="AO246" i="10" s="1"/>
  <c r="AP246" i="10" s="1"/>
  <c r="AQ246" i="10" s="1"/>
  <c r="AX252" i="10"/>
  <c r="AY252" i="10" s="1"/>
  <c r="AX281" i="10"/>
  <c r="AY281" i="10" s="1"/>
  <c r="AG293" i="10"/>
  <c r="AO293" i="10" s="1"/>
  <c r="AP293" i="10" s="1"/>
  <c r="AQ293" i="10" s="1"/>
  <c r="AG294" i="10"/>
  <c r="AO294" i="10" s="1"/>
  <c r="AP294" i="10" s="1"/>
  <c r="AQ294" i="10" s="1"/>
  <c r="AG295" i="10"/>
  <c r="AO295" i="10" s="1"/>
  <c r="AP295" i="10" s="1"/>
  <c r="AQ295" i="10" s="1"/>
  <c r="P349" i="10"/>
  <c r="AQ349" i="10" s="1"/>
  <c r="P350" i="10"/>
  <c r="AQ350" i="10" s="1"/>
  <c r="AG356" i="10"/>
  <c r="AO356" i="10" s="1"/>
  <c r="AP356" i="10" s="1"/>
  <c r="AQ356" i="10" s="1"/>
  <c r="AG362" i="10"/>
  <c r="AO362" i="10" s="1"/>
  <c r="AG372" i="10"/>
  <c r="AO372" i="10" s="1"/>
  <c r="AP372" i="10" s="1"/>
  <c r="AQ372" i="10" s="1"/>
  <c r="AR372" i="10" s="1"/>
  <c r="AG389" i="10"/>
  <c r="AO389" i="10" s="1"/>
  <c r="AP389" i="10" s="1"/>
  <c r="AQ389" i="10" s="1"/>
  <c r="AR389" i="10" s="1"/>
  <c r="AG469" i="10"/>
  <c r="AO469" i="10" s="1"/>
  <c r="AP469" i="10" s="1"/>
  <c r="AQ469" i="10" s="1"/>
  <c r="AR469" i="10" s="1"/>
  <c r="AG582" i="10"/>
  <c r="AO582" i="10" s="1"/>
  <c r="AP582" i="10" s="1"/>
  <c r="AQ582" i="10" s="1"/>
  <c r="AG14" i="10"/>
  <c r="AG18" i="10"/>
  <c r="AO18" i="10" s="1"/>
  <c r="AF134" i="10"/>
  <c r="AG134" i="10" s="1"/>
  <c r="AX131" i="10"/>
  <c r="AY131" i="10" s="1"/>
  <c r="AG131" i="10"/>
  <c r="N137" i="10"/>
  <c r="P137" i="10" s="1"/>
  <c r="Q137" i="10"/>
  <c r="AG187" i="10"/>
  <c r="AF249" i="10"/>
  <c r="AG249" i="10" s="1"/>
  <c r="AG357" i="10"/>
  <c r="AF393" i="10"/>
  <c r="AG393" i="10" s="1"/>
  <c r="AF180" i="10"/>
  <c r="AF186" i="10"/>
  <c r="AF190" i="10" s="1"/>
  <c r="AG190" i="10" s="1"/>
  <c r="AF208" i="10"/>
  <c r="AG207" i="10"/>
  <c r="AG216" i="10"/>
  <c r="AQ218" i="10"/>
  <c r="AQ219" i="10"/>
  <c r="AQ229" i="10"/>
  <c r="AG245" i="10"/>
  <c r="AF287" i="10"/>
  <c r="AG287" i="10" s="1"/>
  <c r="AG286" i="10"/>
  <c r="AG346" i="10"/>
  <c r="AO366" i="10"/>
  <c r="AP366" i="10" s="1"/>
  <c r="AQ366" i="10" s="1"/>
  <c r="AR366" i="10" s="1"/>
  <c r="AG376" i="10"/>
  <c r="AQ382" i="10"/>
  <c r="AQ384" i="10"/>
  <c r="AQ386" i="10"/>
  <c r="AQ388" i="10"/>
  <c r="AG391" i="10"/>
  <c r="AF407" i="10"/>
  <c r="AG407" i="10" s="1"/>
  <c r="AG394" i="10"/>
  <c r="AQ395" i="10"/>
  <c r="AQ409" i="10"/>
  <c r="AG24" i="10"/>
  <c r="AH33" i="10"/>
  <c r="AJ33" i="10" s="1"/>
  <c r="AG35" i="10"/>
  <c r="AH30" i="10"/>
  <c r="AJ30" i="10" s="1"/>
  <c r="AH36" i="10"/>
  <c r="AJ36" i="10" s="1"/>
  <c r="AD40" i="10"/>
  <c r="AH41" i="10"/>
  <c r="AH43" i="10"/>
  <c r="AJ43" i="10" s="1"/>
  <c r="AH45" i="10"/>
  <c r="AJ45" i="10" s="1"/>
  <c r="AH49" i="10"/>
  <c r="AJ49" i="10" s="1"/>
  <c r="AH59" i="10"/>
  <c r="AK59" i="10" s="1"/>
  <c r="AS59" i="10" s="1"/>
  <c r="AU59" i="10" s="1"/>
  <c r="AX59" i="10" s="1"/>
  <c r="AY59" i="10" s="1"/>
  <c r="AH61" i="10"/>
  <c r="AK61" i="10" s="1"/>
  <c r="AS61" i="10" s="1"/>
  <c r="AH63" i="10"/>
  <c r="AJ63" i="10" s="1"/>
  <c r="AH64" i="10"/>
  <c r="AK64" i="10" s="1"/>
  <c r="AS64" i="10" s="1"/>
  <c r="AU64" i="10" s="1"/>
  <c r="AX64" i="10" s="1"/>
  <c r="AY64" i="10" s="1"/>
  <c r="AG79" i="10"/>
  <c r="AD88" i="10"/>
  <c r="AG88" i="10" s="1"/>
  <c r="AG92" i="10"/>
  <c r="AO125" i="10"/>
  <c r="AP125" i="10" s="1"/>
  <c r="AQ125" i="10" s="1"/>
  <c r="AR125" i="10" s="1"/>
  <c r="AG126" i="10"/>
  <c r="AQ130" i="10"/>
  <c r="N138" i="10"/>
  <c r="P138" i="10" s="1"/>
  <c r="AQ162" i="10"/>
  <c r="AD169" i="10"/>
  <c r="AG169" i="10" s="1"/>
  <c r="AD177" i="10"/>
  <c r="AG177" i="10" s="1"/>
  <c r="AS177" i="10"/>
  <c r="AU177" i="10" s="1"/>
  <c r="AX177" i="10" s="1"/>
  <c r="AY177" i="10" s="1"/>
  <c r="AQ183" i="10"/>
  <c r="AG206" i="10"/>
  <c r="AG214" i="10"/>
  <c r="AG215" i="10"/>
  <c r="AS215" i="10"/>
  <c r="AU215" i="10" s="1"/>
  <c r="AX215" i="10" s="1"/>
  <c r="AY215" i="10" s="1"/>
  <c r="AS239" i="10"/>
  <c r="AF247" i="10"/>
  <c r="AQ442" i="10"/>
  <c r="AQ452" i="10"/>
  <c r="AF489" i="10"/>
  <c r="AG489" i="10" s="1"/>
  <c r="AF473" i="10"/>
  <c r="AG472" i="10"/>
  <c r="AQ475" i="10"/>
  <c r="AQ483" i="10"/>
  <c r="AQ524" i="10"/>
  <c r="AS12" i="10"/>
  <c r="AS206" i="10"/>
  <c r="AU206" i="10" s="1"/>
  <c r="AX206" i="10" s="1"/>
  <c r="AY206" i="10" s="1"/>
  <c r="AQ536" i="10"/>
  <c r="AQ546" i="10"/>
  <c r="AQ551" i="10"/>
  <c r="AQ577" i="10"/>
  <c r="AQ596" i="10"/>
  <c r="AQ631" i="10"/>
  <c r="AQ633" i="10"/>
  <c r="AQ636" i="10"/>
  <c r="AU239" i="10" l="1"/>
  <c r="AX239" i="10" s="1"/>
  <c r="AY239" i="10" s="1"/>
  <c r="AS240" i="10"/>
  <c r="AU240" i="10" s="1"/>
  <c r="AU142" i="10"/>
  <c r="AX142" i="10" s="1"/>
  <c r="AY142" i="10" s="1"/>
  <c r="AS143" i="10"/>
  <c r="AU143" i="10" s="1"/>
  <c r="AU100" i="10"/>
  <c r="AX100" i="10" s="1"/>
  <c r="AY100" i="10" s="1"/>
  <c r="AS101" i="10"/>
  <c r="AU101" i="10" s="1"/>
  <c r="AU192" i="10"/>
  <c r="AX192" i="10" s="1"/>
  <c r="AY192" i="10" s="1"/>
  <c r="AS193" i="10"/>
  <c r="AU193" i="10" s="1"/>
  <c r="AU216" i="10"/>
  <c r="AX216" i="10" s="1"/>
  <c r="AY216" i="10" s="1"/>
  <c r="AS217" i="10"/>
  <c r="AU217" i="10" s="1"/>
  <c r="AU123" i="10"/>
  <c r="AS124" i="10"/>
  <c r="AU124" i="10" s="1"/>
  <c r="AU12" i="10"/>
  <c r="AX12" i="10" s="1"/>
  <c r="AY12" i="10" s="1"/>
  <c r="AS13" i="10"/>
  <c r="AU13" i="10" s="1"/>
  <c r="AU61" i="10"/>
  <c r="AX61" i="10" s="1"/>
  <c r="AY61" i="10" s="1"/>
  <c r="AS62" i="10"/>
  <c r="AU62" i="10" s="1"/>
  <c r="AU41" i="10"/>
  <c r="AX41" i="10" s="1"/>
  <c r="AY41" i="10" s="1"/>
  <c r="AS42" i="10"/>
  <c r="AU55" i="10"/>
  <c r="AX55" i="10" s="1"/>
  <c r="AY55" i="10" s="1"/>
  <c r="AS56" i="10"/>
  <c r="AU56" i="10" s="1"/>
  <c r="AO131" i="10"/>
  <c r="AP131" i="10" s="1"/>
  <c r="AQ131" i="10" s="1"/>
  <c r="AU24" i="10"/>
  <c r="AX24" i="10" s="1"/>
  <c r="AY24" i="10" s="1"/>
  <c r="AS25" i="10"/>
  <c r="AU25" i="10" s="1"/>
  <c r="AR692" i="10"/>
  <c r="AT692" i="10"/>
  <c r="AO190" i="10"/>
  <c r="AP190" i="10" s="1"/>
  <c r="AQ190" i="10" s="1"/>
  <c r="AR190" i="10" s="1"/>
  <c r="AO164" i="10"/>
  <c r="AP164" i="10" s="1"/>
  <c r="AQ164" i="10" s="1"/>
  <c r="AO185" i="10"/>
  <c r="AP185" i="10" s="1"/>
  <c r="AQ185" i="10" s="1"/>
  <c r="AO166" i="10"/>
  <c r="AP166" i="10" s="1"/>
  <c r="AQ166" i="10" s="1"/>
  <c r="AT163" i="10"/>
  <c r="AY88" i="10"/>
  <c r="AY38" i="10"/>
  <c r="AZ39" i="10" s="1"/>
  <c r="AZ38" i="10"/>
  <c r="AO303" i="10"/>
  <c r="AP303" i="10" s="1"/>
  <c r="AQ303" i="10" s="1"/>
  <c r="AR303" i="10" s="1"/>
  <c r="AT542" i="10"/>
  <c r="AR447" i="10"/>
  <c r="AT449" i="10"/>
  <c r="AZ110" i="10"/>
  <c r="AG186" i="10"/>
  <c r="AQ137" i="10"/>
  <c r="AT137" i="10" s="1"/>
  <c r="AZ108" i="10"/>
  <c r="AP46" i="10"/>
  <c r="AQ46" i="10" s="1"/>
  <c r="AR46" i="10" s="1"/>
  <c r="AZ115" i="10"/>
  <c r="AY110" i="10"/>
  <c r="AZ111" i="10" s="1"/>
  <c r="AY108" i="10"/>
  <c r="AZ109" i="10" s="1"/>
  <c r="AO178" i="10"/>
  <c r="AP178" i="10" s="1"/>
  <c r="AQ178" i="10" s="1"/>
  <c r="AR178" i="10" s="1"/>
  <c r="AY115" i="10"/>
  <c r="AZ116" i="10" s="1"/>
  <c r="AT2963" i="11"/>
  <c r="AR2963" i="11"/>
  <c r="AT3977" i="11"/>
  <c r="AR3977" i="11"/>
  <c r="AT3703" i="11"/>
  <c r="AR3703" i="11"/>
  <c r="AT3188" i="11"/>
  <c r="AR3188" i="11"/>
  <c r="AO3958" i="11"/>
  <c r="AP3958" i="11" s="1"/>
  <c r="AQ3958" i="11" s="1"/>
  <c r="AS3960" i="11"/>
  <c r="AU3960" i="11" s="1"/>
  <c r="AX3960" i="11" s="1"/>
  <c r="AY3960" i="11" s="1"/>
  <c r="AG3960" i="11"/>
  <c r="AF3074" i="11"/>
  <c r="AS3037" i="11"/>
  <c r="AU3037" i="11" s="1"/>
  <c r="AX3037" i="11" s="1"/>
  <c r="AY3037" i="11" s="1"/>
  <c r="AG3037" i="11"/>
  <c r="AO4084" i="11"/>
  <c r="AP4084" i="11" s="1"/>
  <c r="AQ4084" i="11" s="1"/>
  <c r="AF4093" i="11"/>
  <c r="AS4085" i="11"/>
  <c r="AU4085" i="11" s="1"/>
  <c r="AX4085" i="11" s="1"/>
  <c r="AY4085" i="11" s="1"/>
  <c r="AG4085" i="11"/>
  <c r="AF3814" i="11"/>
  <c r="AS3777" i="11"/>
  <c r="AU3777" i="11" s="1"/>
  <c r="AX3777" i="11" s="1"/>
  <c r="AG3777" i="11"/>
  <c r="AO3953" i="11"/>
  <c r="AP3953" i="11" s="1"/>
  <c r="AQ3953" i="11" s="1"/>
  <c r="AO3263" i="11"/>
  <c r="AP3263" i="11" s="1"/>
  <c r="AQ3263" i="11" s="1"/>
  <c r="AS3297" i="11"/>
  <c r="AU3297" i="11" s="1"/>
  <c r="AX3297" i="11" s="1"/>
  <c r="AY3297" i="11" s="1"/>
  <c r="AG3297" i="11"/>
  <c r="AO3984" i="11"/>
  <c r="AP3984" i="11" s="1"/>
  <c r="AQ3984" i="11" s="1"/>
  <c r="AF3986" i="11"/>
  <c r="AS3985" i="11"/>
  <c r="AU3985" i="11" s="1"/>
  <c r="AX3985" i="11" s="1"/>
  <c r="AY3985" i="11" s="1"/>
  <c r="AG3985" i="11"/>
  <c r="AF4024" i="11"/>
  <c r="AS4012" i="11"/>
  <c r="AU4012" i="11" s="1"/>
  <c r="AX4012" i="11" s="1"/>
  <c r="AY4012" i="11" s="1"/>
  <c r="AG4012" i="11"/>
  <c r="AO3225" i="11"/>
  <c r="AP3225" i="11" s="1"/>
  <c r="AQ3225" i="11" s="1"/>
  <c r="AO3000" i="11"/>
  <c r="AP3000" i="11" s="1"/>
  <c r="AQ3000" i="11" s="1"/>
  <c r="AT2565" i="11"/>
  <c r="AR2565" i="11"/>
  <c r="AT4079" i="11"/>
  <c r="AR4079" i="11"/>
  <c r="AO3740" i="11"/>
  <c r="AP3740" i="11" s="1"/>
  <c r="AQ3740" i="11" s="1"/>
  <c r="AT3951" i="11"/>
  <c r="AR3951" i="11"/>
  <c r="AO4102" i="11"/>
  <c r="AP4102" i="11" s="1"/>
  <c r="AQ4102" i="11" s="1"/>
  <c r="AS4114" i="11"/>
  <c r="AU4114" i="11" s="1"/>
  <c r="AX4114" i="11" s="1"/>
  <c r="AY4114" i="11" s="1"/>
  <c r="AG4114" i="11"/>
  <c r="AF4120" i="11"/>
  <c r="AO4010" i="11"/>
  <c r="AP4010" i="11" s="1"/>
  <c r="AQ4010" i="11" s="1"/>
  <c r="AT4000" i="11"/>
  <c r="AR4000" i="11"/>
  <c r="AT3950" i="11"/>
  <c r="AR3950" i="11"/>
  <c r="AQ138" i="10"/>
  <c r="AT138" i="10" s="1"/>
  <c r="AP73" i="10"/>
  <c r="AQ73" i="10" s="1"/>
  <c r="AR73" i="10" s="1"/>
  <c r="AP239" i="10"/>
  <c r="AQ239" i="10" s="1"/>
  <c r="AR239" i="10" s="1"/>
  <c r="AT547" i="10"/>
  <c r="AT30" i="10"/>
  <c r="AT633" i="10"/>
  <c r="AR633" i="10"/>
  <c r="AT582" i="10"/>
  <c r="AR582" i="10"/>
  <c r="AT551" i="10"/>
  <c r="AR551" i="10"/>
  <c r="AT536" i="10"/>
  <c r="AR536" i="10"/>
  <c r="AT524" i="10"/>
  <c r="AR524" i="10"/>
  <c r="AT475" i="10"/>
  <c r="AR475" i="10"/>
  <c r="AT442" i="10"/>
  <c r="AR442" i="10"/>
  <c r="AT202" i="10"/>
  <c r="AR202" i="10"/>
  <c r="AT183" i="10"/>
  <c r="AR183" i="10"/>
  <c r="AT130" i="10"/>
  <c r="AR130" i="10"/>
  <c r="AT122" i="10"/>
  <c r="AR122" i="10"/>
  <c r="AR395" i="10"/>
  <c r="AT386" i="10"/>
  <c r="AR386" i="10"/>
  <c r="AT382" i="10"/>
  <c r="AR382" i="10"/>
  <c r="AT219" i="10"/>
  <c r="AR219" i="10"/>
  <c r="AT135" i="10"/>
  <c r="AR135" i="10"/>
  <c r="AR95" i="10"/>
  <c r="AT83" i="10"/>
  <c r="AR83" i="10"/>
  <c r="AT233" i="10"/>
  <c r="AR233" i="10"/>
  <c r="AT148" i="10"/>
  <c r="AR148" i="10"/>
  <c r="AT141" i="10"/>
  <c r="AR141" i="10"/>
  <c r="AT105" i="10"/>
  <c r="AR105" i="10"/>
  <c r="AT37" i="10"/>
  <c r="AR37" i="10"/>
  <c r="AT694" i="10"/>
  <c r="AR694" i="10"/>
  <c r="AT349" i="10"/>
  <c r="AR349" i="10"/>
  <c r="AT294" i="10"/>
  <c r="AR294" i="10"/>
  <c r="AT243" i="10"/>
  <c r="AR243" i="10"/>
  <c r="AT231" i="10"/>
  <c r="AR231" i="10"/>
  <c r="AT213" i="10"/>
  <c r="AR213" i="10"/>
  <c r="AT199" i="10"/>
  <c r="AR199" i="10"/>
  <c r="AT173" i="10"/>
  <c r="AR173" i="10"/>
  <c r="AT145" i="10"/>
  <c r="AR145" i="10"/>
  <c r="AT127" i="10"/>
  <c r="AR127" i="10"/>
  <c r="AR115" i="10"/>
  <c r="AR112" i="10"/>
  <c r="AT104" i="10"/>
  <c r="AR104" i="10"/>
  <c r="AT100" i="10"/>
  <c r="AR100" i="10"/>
  <c r="AT85" i="10"/>
  <c r="AR85" i="10"/>
  <c r="AT48" i="10"/>
  <c r="AR48" i="10"/>
  <c r="AR29" i="10"/>
  <c r="AT19" i="10"/>
  <c r="AR19" i="10"/>
  <c r="AT603" i="10"/>
  <c r="AR603" i="10"/>
  <c r="AT195" i="10"/>
  <c r="AR195" i="10"/>
  <c r="AT167" i="10"/>
  <c r="AR167" i="10"/>
  <c r="AR155" i="10"/>
  <c r="AT152" i="10"/>
  <c r="AR152" i="10"/>
  <c r="AT354" i="10"/>
  <c r="AR354" i="10"/>
  <c r="AT352" i="10"/>
  <c r="AR352" i="10"/>
  <c r="AT348" i="10"/>
  <c r="AR348" i="10"/>
  <c r="AT168" i="10"/>
  <c r="AR168" i="10"/>
  <c r="AT628" i="10"/>
  <c r="AR628" i="10"/>
  <c r="AT622" i="10"/>
  <c r="AR622" i="10"/>
  <c r="AT611" i="10"/>
  <c r="AR611" i="10"/>
  <c r="AT587" i="10"/>
  <c r="AR587" i="10"/>
  <c r="AT571" i="10"/>
  <c r="AR571" i="10"/>
  <c r="AT435" i="10"/>
  <c r="AR435" i="10"/>
  <c r="AT632" i="10"/>
  <c r="AR632" i="10"/>
  <c r="AT576" i="10"/>
  <c r="AR576" i="10"/>
  <c r="AT510" i="10"/>
  <c r="AR510" i="10"/>
  <c r="AT470" i="10"/>
  <c r="AR470" i="10"/>
  <c r="AT450" i="10"/>
  <c r="AR450" i="10"/>
  <c r="AT434" i="10"/>
  <c r="AR434" i="10"/>
  <c r="AR422" i="10"/>
  <c r="AT375" i="10"/>
  <c r="AR375" i="10"/>
  <c r="AT502" i="10"/>
  <c r="AR502" i="10"/>
  <c r="AT84" i="10"/>
  <c r="AR84" i="10"/>
  <c r="AT590" i="10"/>
  <c r="AR590" i="10"/>
  <c r="AT584" i="10"/>
  <c r="AR584" i="10"/>
  <c r="AT691" i="10"/>
  <c r="AR691" i="10"/>
  <c r="AT621" i="10"/>
  <c r="AR621" i="10"/>
  <c r="AT531" i="10"/>
  <c r="AR531" i="10"/>
  <c r="AT423" i="10"/>
  <c r="AR423" i="10"/>
  <c r="AT402" i="10"/>
  <c r="AR402" i="10"/>
  <c r="AT400" i="10"/>
  <c r="AR400" i="10"/>
  <c r="AT398" i="10"/>
  <c r="AR398" i="10"/>
  <c r="AT385" i="10"/>
  <c r="AR385" i="10"/>
  <c r="AT381" i="10"/>
  <c r="AR381" i="10"/>
  <c r="AT364" i="10"/>
  <c r="AR364" i="10"/>
  <c r="AT361" i="10"/>
  <c r="AR361" i="10"/>
  <c r="AT359" i="10"/>
  <c r="AR359" i="10"/>
  <c r="AT379" i="10"/>
  <c r="AR379" i="10"/>
  <c r="AT516" i="10"/>
  <c r="AR516" i="10"/>
  <c r="AT509" i="10"/>
  <c r="AR509" i="10"/>
  <c r="AT476" i="10"/>
  <c r="AR476" i="10"/>
  <c r="AT416" i="10"/>
  <c r="AR416" i="10"/>
  <c r="AT396" i="10"/>
  <c r="AR396" i="10"/>
  <c r="AT588" i="10"/>
  <c r="AR588" i="10"/>
  <c r="AT636" i="10"/>
  <c r="AR636" i="10"/>
  <c r="AT631" i="10"/>
  <c r="AR631" i="10"/>
  <c r="AT596" i="10"/>
  <c r="AR596" i="10"/>
  <c r="AT577" i="10"/>
  <c r="AR577" i="10"/>
  <c r="AT546" i="10"/>
  <c r="AR546" i="10"/>
  <c r="AT483" i="10"/>
  <c r="AR483" i="10"/>
  <c r="AT452" i="10"/>
  <c r="AR452" i="10"/>
  <c r="AT226" i="10"/>
  <c r="AR226" i="10"/>
  <c r="AT162" i="10"/>
  <c r="AR162" i="10"/>
  <c r="AT409" i="10"/>
  <c r="AR409" i="10"/>
  <c r="AT388" i="10"/>
  <c r="AR388" i="10"/>
  <c r="AT384" i="10"/>
  <c r="AR384" i="10"/>
  <c r="AT229" i="10"/>
  <c r="AR229" i="10"/>
  <c r="AT218" i="10"/>
  <c r="AR218" i="10"/>
  <c r="AT161" i="10"/>
  <c r="AR161" i="10"/>
  <c r="AT110" i="10"/>
  <c r="AR110" i="10"/>
  <c r="AT102" i="10"/>
  <c r="AR102" i="10"/>
  <c r="AT80" i="10"/>
  <c r="AR80" i="10"/>
  <c r="AT144" i="10"/>
  <c r="AR144" i="10"/>
  <c r="AT20" i="10"/>
  <c r="AR20" i="10"/>
  <c r="AT356" i="10"/>
  <c r="AR356" i="10"/>
  <c r="AT350" i="10"/>
  <c r="AR350" i="10"/>
  <c r="AR295" i="10"/>
  <c r="AT293" i="10"/>
  <c r="AR293" i="10"/>
  <c r="AR246" i="10"/>
  <c r="AT234" i="10"/>
  <c r="AR234" i="10"/>
  <c r="AT228" i="10"/>
  <c r="AR228" i="10"/>
  <c r="AT209" i="10"/>
  <c r="AR209" i="10"/>
  <c r="AT204" i="10"/>
  <c r="AR204" i="10"/>
  <c r="AT157" i="10"/>
  <c r="AR157" i="10"/>
  <c r="AT147" i="10"/>
  <c r="AR147" i="10"/>
  <c r="AT114" i="10"/>
  <c r="AR114" i="10"/>
  <c r="AT113" i="10"/>
  <c r="AR113" i="10"/>
  <c r="AR109" i="10"/>
  <c r="AR98" i="10"/>
  <c r="AR96" i="10"/>
  <c r="AR94" i="10"/>
  <c r="AT90" i="10"/>
  <c r="AR90" i="10"/>
  <c r="AT77" i="10"/>
  <c r="AR77" i="10"/>
  <c r="AT55" i="10"/>
  <c r="AR55" i="10"/>
  <c r="AT38" i="10"/>
  <c r="AR38" i="10"/>
  <c r="AR30" i="10"/>
  <c r="AT28" i="10"/>
  <c r="AR28" i="10"/>
  <c r="AT146" i="10"/>
  <c r="AR146" i="10"/>
  <c r="AT123" i="10"/>
  <c r="AR123" i="10"/>
  <c r="AT44" i="10"/>
  <c r="AR44" i="10"/>
  <c r="AT34" i="10"/>
  <c r="AR34" i="10"/>
  <c r="AT31" i="10"/>
  <c r="AR31" i="10"/>
  <c r="AT377" i="10"/>
  <c r="AR377" i="10"/>
  <c r="AT353" i="10"/>
  <c r="AR353" i="10"/>
  <c r="AT351" i="10"/>
  <c r="AR351" i="10"/>
  <c r="AT176" i="10"/>
  <c r="AR176" i="10"/>
  <c r="AT52" i="10"/>
  <c r="AR52" i="10"/>
  <c r="AT620" i="10"/>
  <c r="AR620" i="10"/>
  <c r="AT591" i="10"/>
  <c r="AR591" i="10"/>
  <c r="AT585" i="10"/>
  <c r="AR585" i="10"/>
  <c r="AT428" i="10"/>
  <c r="AR428" i="10"/>
  <c r="AR222" i="10"/>
  <c r="AT641" i="10"/>
  <c r="AR641" i="10"/>
  <c r="AT607" i="10"/>
  <c r="AR607" i="10"/>
  <c r="AT512" i="10"/>
  <c r="AR512" i="10"/>
  <c r="AT508" i="10"/>
  <c r="AR508" i="10"/>
  <c r="AT460" i="10"/>
  <c r="AR460" i="10"/>
  <c r="AT448" i="10"/>
  <c r="AR448" i="10"/>
  <c r="AT427" i="10"/>
  <c r="AR427" i="10"/>
  <c r="AT390" i="10"/>
  <c r="AR390" i="10"/>
  <c r="AT503" i="10"/>
  <c r="AR503" i="10"/>
  <c r="AT501" i="10"/>
  <c r="AR501" i="10"/>
  <c r="AT642" i="10"/>
  <c r="AR642" i="10"/>
  <c r="AT374" i="10"/>
  <c r="AR374" i="10"/>
  <c r="AR221" i="10"/>
  <c r="AT629" i="10"/>
  <c r="AR629" i="10"/>
  <c r="AT586" i="10"/>
  <c r="AR586" i="10"/>
  <c r="AT554" i="10"/>
  <c r="AR554" i="10"/>
  <c r="AT623" i="10"/>
  <c r="AR623" i="10"/>
  <c r="AT594" i="10"/>
  <c r="AR594" i="10"/>
  <c r="AT494" i="10"/>
  <c r="AR494" i="10"/>
  <c r="AT484" i="10"/>
  <c r="AR484" i="10"/>
  <c r="AR438" i="10"/>
  <c r="AT403" i="10"/>
  <c r="AR403" i="10"/>
  <c r="AT401" i="10"/>
  <c r="AR401" i="10"/>
  <c r="AT399" i="10"/>
  <c r="AR399" i="10"/>
  <c r="AT387" i="10"/>
  <c r="AR387" i="10"/>
  <c r="AT383" i="10"/>
  <c r="AR383" i="10"/>
  <c r="AT365" i="10"/>
  <c r="AR365" i="10"/>
  <c r="AT363" i="10"/>
  <c r="AR363" i="10"/>
  <c r="AT360" i="10"/>
  <c r="AR360" i="10"/>
  <c r="AT358" i="10"/>
  <c r="AR358" i="10"/>
  <c r="AT437" i="10"/>
  <c r="AR437" i="10"/>
  <c r="AT230" i="10"/>
  <c r="AR230" i="10"/>
  <c r="AR225" i="10"/>
  <c r="AT103" i="10"/>
  <c r="AR103" i="10"/>
  <c r="AT511" i="10"/>
  <c r="AR511" i="10"/>
  <c r="AT507" i="10"/>
  <c r="AR507" i="10"/>
  <c r="AT474" i="10"/>
  <c r="AR474" i="10"/>
  <c r="AT408" i="10"/>
  <c r="AR408" i="10"/>
  <c r="AT220" i="10"/>
  <c r="AR220" i="10"/>
  <c r="AT637" i="10"/>
  <c r="AR637" i="10"/>
  <c r="AT589" i="10"/>
  <c r="AR589" i="10"/>
  <c r="AT572" i="10"/>
  <c r="AR572" i="10"/>
  <c r="AT36" i="10"/>
  <c r="AT156" i="10"/>
  <c r="AT192" i="10"/>
  <c r="AT224" i="10"/>
  <c r="AT89" i="10"/>
  <c r="AT174" i="10"/>
  <c r="AT142" i="10"/>
  <c r="AP194" i="10"/>
  <c r="AQ194" i="10" s="1"/>
  <c r="AT172" i="10"/>
  <c r="AT43" i="10"/>
  <c r="AP189" i="10"/>
  <c r="AQ189" i="10" s="1"/>
  <c r="AP86" i="10"/>
  <c r="AQ86" i="10" s="1"/>
  <c r="AP71" i="10"/>
  <c r="AQ71" i="10" s="1"/>
  <c r="AQ51" i="10"/>
  <c r="AS178" i="10"/>
  <c r="AU178" i="10" s="1"/>
  <c r="AT198" i="10"/>
  <c r="AT58" i="10"/>
  <c r="AT49" i="10"/>
  <c r="AT15" i="10"/>
  <c r="AT695" i="10"/>
  <c r="AT139" i="10"/>
  <c r="AT693" i="10"/>
  <c r="AT205" i="10"/>
  <c r="AT125" i="10"/>
  <c r="AP87" i="10"/>
  <c r="AQ87" i="10" s="1"/>
  <c r="AP66" i="10"/>
  <c r="AQ66" i="10" s="1"/>
  <c r="AP72" i="10"/>
  <c r="AQ72" i="10" s="1"/>
  <c r="AQ50" i="10"/>
  <c r="AP47" i="10"/>
  <c r="AQ47" i="10" s="1"/>
  <c r="AT63" i="10"/>
  <c r="AT76" i="10"/>
  <c r="AT41" i="10"/>
  <c r="AT33" i="10"/>
  <c r="AT26" i="10"/>
  <c r="AT369" i="10"/>
  <c r="AT223" i="10"/>
  <c r="AT200" i="10"/>
  <c r="AG11" i="10"/>
  <c r="AO11" i="10" s="1"/>
  <c r="AP11" i="10" s="1"/>
  <c r="AQ11" i="10" s="1"/>
  <c r="AT227" i="10"/>
  <c r="AT201" i="10"/>
  <c r="AT175" i="10"/>
  <c r="AT170" i="10"/>
  <c r="AT45" i="10"/>
  <c r="AT366" i="10"/>
  <c r="AT469" i="10"/>
  <c r="AP362" i="10"/>
  <c r="AQ362" i="10" s="1"/>
  <c r="AP197" i="10"/>
  <c r="AQ197" i="10" s="1"/>
  <c r="AP196" i="10"/>
  <c r="AQ196" i="10" s="1"/>
  <c r="AP149" i="10"/>
  <c r="AQ149" i="10" s="1"/>
  <c r="AP133" i="10"/>
  <c r="AQ133" i="10" s="1"/>
  <c r="AT133" i="10" s="1"/>
  <c r="AP108" i="10"/>
  <c r="AQ108" i="10" s="1"/>
  <c r="AP93" i="10"/>
  <c r="AQ93" i="10" s="1"/>
  <c r="AP81" i="10"/>
  <c r="AQ81" i="10" s="1"/>
  <c r="AP67" i="10"/>
  <c r="AQ67" i="10" s="1"/>
  <c r="AT67" i="10" s="1"/>
  <c r="AP60" i="10"/>
  <c r="AQ60" i="10" s="1"/>
  <c r="AQ57" i="10"/>
  <c r="AT389" i="10"/>
  <c r="AG473" i="10"/>
  <c r="AO473" i="10" s="1"/>
  <c r="AP473" i="10" s="1"/>
  <c r="AQ473" i="10" s="1"/>
  <c r="AT355" i="10"/>
  <c r="AT158" i="10"/>
  <c r="AT154" i="10"/>
  <c r="AT78" i="10"/>
  <c r="AT372" i="10"/>
  <c r="AT241" i="10"/>
  <c r="AT182" i="10"/>
  <c r="AT129" i="10"/>
  <c r="AT392" i="10"/>
  <c r="AT12" i="10"/>
  <c r="AO489" i="10"/>
  <c r="AP489" i="10" s="1"/>
  <c r="AQ489" i="10" s="1"/>
  <c r="AR489" i="10" s="1"/>
  <c r="AO472" i="10"/>
  <c r="AP472" i="10" s="1"/>
  <c r="AQ472" i="10" s="1"/>
  <c r="AF498" i="10"/>
  <c r="AO215" i="10"/>
  <c r="AP215" i="10" s="1"/>
  <c r="AQ215" i="10" s="1"/>
  <c r="AO206" i="10"/>
  <c r="AP206" i="10" s="1"/>
  <c r="AQ206" i="10" s="1"/>
  <c r="AO177" i="10"/>
  <c r="AP177" i="10" s="1"/>
  <c r="AQ177" i="10" s="1"/>
  <c r="AO92" i="10"/>
  <c r="AP92" i="10" s="1"/>
  <c r="AQ92" i="10" s="1"/>
  <c r="AO79" i="10"/>
  <c r="AP79" i="10" s="1"/>
  <c r="AQ79" i="10" s="1"/>
  <c r="AO35" i="10"/>
  <c r="AP35" i="10" s="1"/>
  <c r="AQ35" i="10" s="1"/>
  <c r="AO24" i="10"/>
  <c r="AP24" i="10" s="1"/>
  <c r="AQ24" i="10" s="1"/>
  <c r="AO407" i="10"/>
  <c r="AP407" i="10" s="1"/>
  <c r="AQ407" i="10" s="1"/>
  <c r="AR407" i="10" s="1"/>
  <c r="AO393" i="10"/>
  <c r="AP393" i="10" s="1"/>
  <c r="AQ393" i="10" s="1"/>
  <c r="AR393" i="10" s="1"/>
  <c r="AF413" i="10"/>
  <c r="AO391" i="10"/>
  <c r="AP391" i="10" s="1"/>
  <c r="AQ391" i="10" s="1"/>
  <c r="AO286" i="10"/>
  <c r="AP286" i="10" s="1"/>
  <c r="AQ286" i="10" s="1"/>
  <c r="AO249" i="10"/>
  <c r="AP249" i="10" s="1"/>
  <c r="AQ249" i="10" s="1"/>
  <c r="AR249" i="10" s="1"/>
  <c r="AO216" i="10"/>
  <c r="AP216" i="10" s="1"/>
  <c r="AQ216" i="10" s="1"/>
  <c r="AF257" i="10"/>
  <c r="AF229" i="25" s="1"/>
  <c r="AO187" i="10"/>
  <c r="AP187" i="10" s="1"/>
  <c r="AQ187" i="10" s="1"/>
  <c r="AT184" i="10"/>
  <c r="AO134" i="10"/>
  <c r="AP134" i="10" s="1"/>
  <c r="AQ134" i="10" s="1"/>
  <c r="AR134" i="10" s="1"/>
  <c r="AF136" i="10"/>
  <c r="AP18" i="10"/>
  <c r="AQ18" i="10" s="1"/>
  <c r="AO16" i="10"/>
  <c r="AP16" i="10" s="1"/>
  <c r="AQ16" i="10" s="1"/>
  <c r="AR16" i="10" s="1"/>
  <c r="AS247" i="10"/>
  <c r="AF250" i="10"/>
  <c r="AO214" i="10"/>
  <c r="AP214" i="10" s="1"/>
  <c r="AQ214" i="10" s="1"/>
  <c r="AO169" i="10"/>
  <c r="AP169" i="10" s="1"/>
  <c r="AQ169" i="10" s="1"/>
  <c r="AO126" i="10"/>
  <c r="AP126" i="10" s="1"/>
  <c r="AQ126" i="10" s="1"/>
  <c r="AO88" i="10"/>
  <c r="AP88" i="10" s="1"/>
  <c r="AQ88" i="10" s="1"/>
  <c r="AH40" i="10"/>
  <c r="AG40" i="10"/>
  <c r="AS16" i="10"/>
  <c r="AU16" i="10" s="1"/>
  <c r="AO394" i="10"/>
  <c r="AP394" i="10" s="1"/>
  <c r="AQ394" i="10" s="1"/>
  <c r="AO376" i="10"/>
  <c r="AP376" i="10" s="1"/>
  <c r="AQ376" i="10" s="1"/>
  <c r="AO346" i="10"/>
  <c r="AP346" i="10" s="1"/>
  <c r="AQ346" i="10" s="1"/>
  <c r="AP287" i="10"/>
  <c r="AQ287" i="10" s="1"/>
  <c r="AR287" i="10" s="1"/>
  <c r="AF288" i="10"/>
  <c r="AT285" i="10"/>
  <c r="AO245" i="10"/>
  <c r="AP245" i="10" s="1"/>
  <c r="AQ245" i="10" s="1"/>
  <c r="AP207" i="10"/>
  <c r="AQ207" i="10" s="1"/>
  <c r="AF210" i="10"/>
  <c r="AF397" i="10"/>
  <c r="AF404" i="10" s="1"/>
  <c r="AF414" i="10" s="1"/>
  <c r="AF410" i="10" s="1"/>
  <c r="AO357" i="10"/>
  <c r="AP357" i="10" s="1"/>
  <c r="AQ357" i="10" s="1"/>
  <c r="AG247" i="10"/>
  <c r="AG208" i="10"/>
  <c r="AG180" i="10"/>
  <c r="AO14" i="10"/>
  <c r="AP14" i="10" s="1"/>
  <c r="AQ14" i="10" s="1"/>
  <c r="AU247" i="10" l="1"/>
  <c r="AX247" i="10" s="1"/>
  <c r="AY247" i="10" s="1"/>
  <c r="AS248" i="10"/>
  <c r="AU248" i="10" s="1"/>
  <c r="AR131" i="10"/>
  <c r="AT131" i="10"/>
  <c r="AR166" i="10"/>
  <c r="AT166" i="10"/>
  <c r="AR185" i="10"/>
  <c r="AT185" i="10"/>
  <c r="AT164" i="10"/>
  <c r="AR164" i="10"/>
  <c r="AO186" i="10"/>
  <c r="AP186" i="10" s="1"/>
  <c r="AQ186" i="10" s="1"/>
  <c r="AF233" i="25"/>
  <c r="AG229" i="25"/>
  <c r="AT46" i="10"/>
  <c r="AR138" i="10"/>
  <c r="AR137" i="10"/>
  <c r="AT73" i="10"/>
  <c r="AT178" i="10"/>
  <c r="AT239" i="10"/>
  <c r="AY3777" i="11"/>
  <c r="AY3783" i="11" s="1"/>
  <c r="AX3783" i="11"/>
  <c r="AT4010" i="11"/>
  <c r="AR4010" i="11"/>
  <c r="AT4102" i="11"/>
  <c r="AR4102" i="11"/>
  <c r="AT3953" i="11"/>
  <c r="AR3953" i="11"/>
  <c r="AT3263" i="11"/>
  <c r="AR3263" i="11"/>
  <c r="AF4123" i="11"/>
  <c r="AS4120" i="11"/>
  <c r="AU4120" i="11" s="1"/>
  <c r="AX4120" i="11" s="1"/>
  <c r="AY4120" i="11" s="1"/>
  <c r="AG4120" i="11"/>
  <c r="AO3985" i="11"/>
  <c r="AP3985" i="11" s="1"/>
  <c r="AQ3985" i="11" s="1"/>
  <c r="AF3990" i="11"/>
  <c r="AS3986" i="11"/>
  <c r="AU3986" i="11" s="1"/>
  <c r="AX3986" i="11" s="1"/>
  <c r="AY3986" i="11" s="1"/>
  <c r="AG3986" i="11"/>
  <c r="AO4085" i="11"/>
  <c r="AP4085" i="11" s="1"/>
  <c r="AQ4085" i="11" s="1"/>
  <c r="AS4093" i="11"/>
  <c r="AU4093" i="11" s="1"/>
  <c r="AX4093" i="11" s="1"/>
  <c r="AY4093" i="11" s="1"/>
  <c r="AG4093" i="11"/>
  <c r="AO3960" i="11"/>
  <c r="AP3960" i="11" s="1"/>
  <c r="AQ3960" i="11" s="1"/>
  <c r="AO4114" i="11"/>
  <c r="AP4114" i="11" s="1"/>
  <c r="AQ4114" i="11" s="1"/>
  <c r="AT3740" i="11"/>
  <c r="AR3740" i="11"/>
  <c r="AT3000" i="11"/>
  <c r="AR3000" i="11"/>
  <c r="AT3225" i="11"/>
  <c r="AR3225" i="11"/>
  <c r="AO4012" i="11"/>
  <c r="AP4012" i="11" s="1"/>
  <c r="AQ4012" i="11" s="1"/>
  <c r="AF4030" i="11"/>
  <c r="AS4024" i="11"/>
  <c r="AU4024" i="11" s="1"/>
  <c r="AX4024" i="11" s="1"/>
  <c r="AY4024" i="11" s="1"/>
  <c r="AG4024" i="11"/>
  <c r="AT3984" i="11"/>
  <c r="AR3984" i="11"/>
  <c r="AO3297" i="11"/>
  <c r="AP3297" i="11" s="1"/>
  <c r="AQ3297" i="11" s="1"/>
  <c r="AO3777" i="11"/>
  <c r="AP3777" i="11" s="1"/>
  <c r="AQ3777" i="11" s="1"/>
  <c r="AS3814" i="11"/>
  <c r="AU3814" i="11" s="1"/>
  <c r="AX3814" i="11" s="1"/>
  <c r="AY3814" i="11" s="1"/>
  <c r="AF3815" i="11"/>
  <c r="AG3814" i="11"/>
  <c r="AT4084" i="11"/>
  <c r="AR4084" i="11"/>
  <c r="AO3037" i="11"/>
  <c r="AP3037" i="11" s="1"/>
  <c r="AQ3037" i="11" s="1"/>
  <c r="AS3074" i="11"/>
  <c r="AU3074" i="11" s="1"/>
  <c r="AX3074" i="11" s="1"/>
  <c r="AY3074" i="11" s="1"/>
  <c r="AF3111" i="11"/>
  <c r="AG3074" i="11"/>
  <c r="AT3958" i="11"/>
  <c r="AR3958" i="11"/>
  <c r="AT11" i="10"/>
  <c r="AR11" i="10"/>
  <c r="AT14" i="10"/>
  <c r="AR14" i="10"/>
  <c r="AT245" i="10"/>
  <c r="AR245" i="10"/>
  <c r="AT394" i="10"/>
  <c r="AR394" i="10"/>
  <c r="AT88" i="10"/>
  <c r="AR88" i="10"/>
  <c r="AT169" i="10"/>
  <c r="AR169" i="10"/>
  <c r="AT18" i="10"/>
  <c r="AR18" i="10"/>
  <c r="AT187" i="10"/>
  <c r="AR187" i="10"/>
  <c r="AT286" i="10"/>
  <c r="AR286" i="10"/>
  <c r="AT24" i="10"/>
  <c r="AR24" i="10"/>
  <c r="AT79" i="10"/>
  <c r="AR79" i="10"/>
  <c r="AT177" i="10"/>
  <c r="AR177" i="10"/>
  <c r="AT215" i="10"/>
  <c r="AR215" i="10"/>
  <c r="AT57" i="10"/>
  <c r="AR57" i="10"/>
  <c r="AR67" i="10"/>
  <c r="AR93" i="10"/>
  <c r="AR133" i="10"/>
  <c r="AT196" i="10"/>
  <c r="AR196" i="10"/>
  <c r="AT362" i="10"/>
  <c r="AR362" i="10"/>
  <c r="AT50" i="10"/>
  <c r="AR50" i="10"/>
  <c r="AT66" i="10"/>
  <c r="AR66" i="10"/>
  <c r="AT51" i="10"/>
  <c r="AR51" i="10"/>
  <c r="AT86" i="10"/>
  <c r="AR86" i="10"/>
  <c r="AT357" i="10"/>
  <c r="AR357" i="10"/>
  <c r="AT207" i="10"/>
  <c r="AR207" i="10"/>
  <c r="AT346" i="10"/>
  <c r="AR346" i="10"/>
  <c r="AT376" i="10"/>
  <c r="AR376" i="10"/>
  <c r="AT126" i="10"/>
  <c r="AR126" i="10"/>
  <c r="AT214" i="10"/>
  <c r="AR214" i="10"/>
  <c r="AT216" i="10"/>
  <c r="AR216" i="10"/>
  <c r="AT391" i="10"/>
  <c r="AR391" i="10"/>
  <c r="AT35" i="10"/>
  <c r="AR35" i="10"/>
  <c r="AR92" i="10"/>
  <c r="AT206" i="10"/>
  <c r="AR206" i="10"/>
  <c r="AT472" i="10"/>
  <c r="AR472" i="10"/>
  <c r="AT473" i="10"/>
  <c r="AR473" i="10"/>
  <c r="AT60" i="10"/>
  <c r="AR60" i="10"/>
  <c r="AR81" i="10"/>
  <c r="AT108" i="10"/>
  <c r="AR108" i="10"/>
  <c r="AT149" i="10"/>
  <c r="AR149" i="10"/>
  <c r="AT197" i="10"/>
  <c r="AR197" i="10"/>
  <c r="AT690" i="10"/>
  <c r="AR690" i="10"/>
  <c r="AT47" i="10"/>
  <c r="AR47" i="10"/>
  <c r="AT72" i="10"/>
  <c r="AR72" i="10"/>
  <c r="AT87" i="10"/>
  <c r="AR87" i="10"/>
  <c r="AT71" i="10"/>
  <c r="AR71" i="10"/>
  <c r="AT189" i="10"/>
  <c r="AR189" i="10"/>
  <c r="AT194" i="10"/>
  <c r="AR194" i="10"/>
  <c r="AT489" i="10"/>
  <c r="AT393" i="10"/>
  <c r="AT407" i="10"/>
  <c r="AO180" i="10"/>
  <c r="AP180" i="10" s="1"/>
  <c r="AQ180" i="10" s="1"/>
  <c r="AO247" i="10"/>
  <c r="AP247" i="10" s="1"/>
  <c r="AQ247" i="10" s="1"/>
  <c r="AG397" i="10"/>
  <c r="AT287" i="10"/>
  <c r="AT134" i="10"/>
  <c r="AT249" i="10"/>
  <c r="AF415" i="10"/>
  <c r="AF418" i="10"/>
  <c r="AG413" i="10"/>
  <c r="AF500" i="10"/>
  <c r="AG498" i="10"/>
  <c r="AP208" i="10"/>
  <c r="AQ208" i="10" s="1"/>
  <c r="AF211" i="10"/>
  <c r="AG210" i="10"/>
  <c r="AF289" i="10"/>
  <c r="AG288" i="10"/>
  <c r="AO40" i="10"/>
  <c r="AP40" i="10" s="1"/>
  <c r="AQ40" i="10" s="1"/>
  <c r="AF253" i="10"/>
  <c r="AG250" i="10"/>
  <c r="AT16" i="10"/>
  <c r="AG136" i="10"/>
  <c r="AG257" i="10"/>
  <c r="AR186" i="10" l="1"/>
  <c r="AT186" i="10"/>
  <c r="AO229" i="25"/>
  <c r="AP229" i="25" s="1"/>
  <c r="AQ229" i="25" s="1"/>
  <c r="AG233" i="25"/>
  <c r="AT3297" i="11"/>
  <c r="AR3297" i="11"/>
  <c r="AR4085" i="11"/>
  <c r="AT4085" i="11"/>
  <c r="AT3985" i="11"/>
  <c r="AR3985" i="11"/>
  <c r="AT3777" i="11"/>
  <c r="AR3777" i="11"/>
  <c r="AF3185" i="11"/>
  <c r="AS3111" i="11"/>
  <c r="AU3111" i="11" s="1"/>
  <c r="AX3111" i="11" s="1"/>
  <c r="AY3111" i="11" s="1"/>
  <c r="AG3111" i="11"/>
  <c r="AO3814" i="11"/>
  <c r="AP3814" i="11" s="1"/>
  <c r="AQ3814" i="11" s="1"/>
  <c r="AO4093" i="11"/>
  <c r="AP4093" i="11" s="1"/>
  <c r="AQ4093" i="11" s="1"/>
  <c r="AO3986" i="11"/>
  <c r="AP3986" i="11" s="1"/>
  <c r="AQ3986" i="11" s="1"/>
  <c r="AF3991" i="11"/>
  <c r="AS3990" i="11"/>
  <c r="AU3990" i="11" s="1"/>
  <c r="AX3990" i="11" s="1"/>
  <c r="AY3990" i="11" s="1"/>
  <c r="AG3990" i="11"/>
  <c r="AO3074" i="11"/>
  <c r="AP3074" i="11" s="1"/>
  <c r="AQ3074" i="11" s="1"/>
  <c r="AT3037" i="11"/>
  <c r="AR3037" i="11"/>
  <c r="AF3816" i="11"/>
  <c r="AS3815" i="11"/>
  <c r="AU3815" i="11" s="1"/>
  <c r="AX3815" i="11" s="1"/>
  <c r="AY3815" i="11" s="1"/>
  <c r="AG3815" i="11"/>
  <c r="AO4024" i="11"/>
  <c r="AP4024" i="11" s="1"/>
  <c r="AQ4024" i="11" s="1"/>
  <c r="AS4030" i="11"/>
  <c r="AU4030" i="11" s="1"/>
  <c r="AX4030" i="11" s="1"/>
  <c r="AY4030" i="11" s="1"/>
  <c r="AF4035" i="11"/>
  <c r="AG4030" i="11"/>
  <c r="AT4012" i="11"/>
  <c r="AR4012" i="11"/>
  <c r="AT4114" i="11"/>
  <c r="AR4114" i="11"/>
  <c r="AT3960" i="11"/>
  <c r="AR3960" i="11"/>
  <c r="AO4120" i="11"/>
  <c r="AP4120" i="11" s="1"/>
  <c r="AQ4120" i="11" s="1"/>
  <c r="AF4124" i="11"/>
  <c r="AS4123" i="11"/>
  <c r="AU4123" i="11" s="1"/>
  <c r="AX4123" i="11" s="1"/>
  <c r="AY4123" i="11" s="1"/>
  <c r="AG4123" i="11"/>
  <c r="AT180" i="10"/>
  <c r="AR180" i="10"/>
  <c r="AT40" i="10"/>
  <c r="AR40" i="10"/>
  <c r="AT208" i="10"/>
  <c r="AR208" i="10"/>
  <c r="AT247" i="10"/>
  <c r="AR247" i="10"/>
  <c r="AO257" i="10"/>
  <c r="AP257" i="10" s="1"/>
  <c r="AQ257" i="10" s="1"/>
  <c r="AF267" i="10"/>
  <c r="AO250" i="10"/>
  <c r="AP250" i="10" s="1"/>
  <c r="AQ250" i="10" s="1"/>
  <c r="AF290" i="10"/>
  <c r="AG289" i="10"/>
  <c r="AO210" i="10"/>
  <c r="AP210" i="10" s="1"/>
  <c r="AQ210" i="10" s="1"/>
  <c r="AS211" i="10"/>
  <c r="AG211" i="10"/>
  <c r="AF378" i="10"/>
  <c r="AF373" i="10"/>
  <c r="AG371" i="10"/>
  <c r="AO413" i="10"/>
  <c r="AP413" i="10" s="1"/>
  <c r="AQ413" i="10" s="1"/>
  <c r="AO136" i="10"/>
  <c r="AP136" i="10" s="1"/>
  <c r="AQ136" i="10" s="1"/>
  <c r="AF255" i="10"/>
  <c r="AS253" i="10"/>
  <c r="AU253" i="10" s="1"/>
  <c r="AX253" i="10" s="1"/>
  <c r="AY253" i="10" s="1"/>
  <c r="AG253" i="10"/>
  <c r="AP288" i="10"/>
  <c r="AQ288" i="10" s="1"/>
  <c r="AO498" i="10"/>
  <c r="AP498" i="10" s="1"/>
  <c r="AQ498" i="10" s="1"/>
  <c r="AF523" i="10"/>
  <c r="AF505" i="10"/>
  <c r="AG500" i="10"/>
  <c r="AG370" i="10"/>
  <c r="AF421" i="10"/>
  <c r="AG418" i="10"/>
  <c r="AG415" i="10"/>
  <c r="AO397" i="10"/>
  <c r="AP397" i="10" s="1"/>
  <c r="AQ397" i="10" s="1"/>
  <c r="AG404" i="10"/>
  <c r="AU211" i="10" l="1"/>
  <c r="AX211" i="10" s="1"/>
  <c r="AY211" i="10" s="1"/>
  <c r="AS212" i="10"/>
  <c r="AU212" i="10" s="1"/>
  <c r="AT229" i="25"/>
  <c r="AR229" i="25"/>
  <c r="AO233" i="25"/>
  <c r="AP233" i="25" s="1"/>
  <c r="AQ233" i="25" s="1"/>
  <c r="AR4120" i="11"/>
  <c r="AT4120" i="11"/>
  <c r="AT4024" i="11"/>
  <c r="AR4024" i="11"/>
  <c r="AT3074" i="11"/>
  <c r="AR3074" i="11"/>
  <c r="AO4030" i="11"/>
  <c r="AP4030" i="11" s="1"/>
  <c r="AQ4030" i="11" s="1"/>
  <c r="AO3990" i="11"/>
  <c r="AP3990" i="11" s="1"/>
  <c r="AQ3990" i="11" s="1"/>
  <c r="AF3992" i="11"/>
  <c r="AS3991" i="11"/>
  <c r="AU3991" i="11" s="1"/>
  <c r="AX3991" i="11" s="1"/>
  <c r="AY3991" i="11" s="1"/>
  <c r="AG3991" i="11"/>
  <c r="AO4123" i="11"/>
  <c r="AP4123" i="11" s="1"/>
  <c r="AQ4123" i="11" s="1"/>
  <c r="AF4134" i="11"/>
  <c r="AS4124" i="11"/>
  <c r="AU4124" i="11" s="1"/>
  <c r="AX4124" i="11" s="1"/>
  <c r="AY4124" i="11" s="1"/>
  <c r="AG4124" i="11"/>
  <c r="AF4036" i="11"/>
  <c r="AS4035" i="11"/>
  <c r="AU4035" i="11" s="1"/>
  <c r="AX4035" i="11" s="1"/>
  <c r="AY4035" i="11" s="1"/>
  <c r="AG4035" i="11"/>
  <c r="AO3815" i="11"/>
  <c r="AP3815" i="11" s="1"/>
  <c r="AQ3815" i="11" s="1"/>
  <c r="AS3816" i="11"/>
  <c r="AU3816" i="11" s="1"/>
  <c r="AX3816" i="11" s="1"/>
  <c r="AY3816" i="11" s="1"/>
  <c r="AF3851" i="11"/>
  <c r="AG3816" i="11"/>
  <c r="AT3986" i="11"/>
  <c r="AR3986" i="11"/>
  <c r="AT4093" i="11"/>
  <c r="AR4093" i="11"/>
  <c r="AT3814" i="11"/>
  <c r="AR3814" i="11"/>
  <c r="AO3111" i="11"/>
  <c r="AP3111" i="11" s="1"/>
  <c r="AQ3111" i="11" s="1"/>
  <c r="AS3185" i="11"/>
  <c r="AU3185" i="11" s="1"/>
  <c r="AX3185" i="11" s="1"/>
  <c r="AY3185" i="11" s="1"/>
  <c r="AF3186" i="11"/>
  <c r="AG3185" i="11"/>
  <c r="AT397" i="10"/>
  <c r="AR397" i="10"/>
  <c r="AT498" i="10"/>
  <c r="AR498" i="10"/>
  <c r="AT413" i="10"/>
  <c r="AR413" i="10"/>
  <c r="AT210" i="10"/>
  <c r="AR210" i="10"/>
  <c r="AT250" i="10"/>
  <c r="AR250" i="10"/>
  <c r="AT288" i="10"/>
  <c r="AR288" i="10"/>
  <c r="AT136" i="10"/>
  <c r="AR136" i="10"/>
  <c r="AT257" i="10"/>
  <c r="AR257" i="10"/>
  <c r="AO404" i="10"/>
  <c r="AP404" i="10" s="1"/>
  <c r="AQ404" i="10" s="1"/>
  <c r="AO370" i="10"/>
  <c r="AP370" i="10" s="1"/>
  <c r="AQ370" i="10" s="1"/>
  <c r="AO500" i="10"/>
  <c r="AP500" i="10" s="1"/>
  <c r="AQ500" i="10" s="1"/>
  <c r="AF506" i="10"/>
  <c r="AG505" i="10"/>
  <c r="AO253" i="10"/>
  <c r="AP253" i="10" s="1"/>
  <c r="AQ253" i="10" s="1"/>
  <c r="AF258" i="10"/>
  <c r="AS255" i="10"/>
  <c r="AU255" i="10" s="1"/>
  <c r="AX255" i="10" s="1"/>
  <c r="AY255" i="10" s="1"/>
  <c r="AG255" i="10"/>
  <c r="AG373" i="10"/>
  <c r="AF380" i="10"/>
  <c r="AG378" i="10"/>
  <c r="AO415" i="10"/>
  <c r="AP415" i="10" s="1"/>
  <c r="AQ415" i="10" s="1"/>
  <c r="AO418" i="10"/>
  <c r="AP418" i="10" s="1"/>
  <c r="AQ418" i="10" s="1"/>
  <c r="AF431" i="10"/>
  <c r="AG421" i="10"/>
  <c r="AG523" i="10"/>
  <c r="AF535" i="10"/>
  <c r="AO371" i="10"/>
  <c r="AP371" i="10" s="1"/>
  <c r="AQ371" i="10" s="1"/>
  <c r="AO211" i="10"/>
  <c r="AP211" i="10" s="1"/>
  <c r="AQ211" i="10" s="1"/>
  <c r="AO289" i="10"/>
  <c r="AP289" i="10" s="1"/>
  <c r="AQ289" i="10" s="1"/>
  <c r="AF291" i="10"/>
  <c r="AG290" i="10"/>
  <c r="AF269" i="10"/>
  <c r="AG267" i="10"/>
  <c r="AF260" i="10" l="1"/>
  <c r="AF263" i="10" s="1"/>
  <c r="AT233" i="25"/>
  <c r="AR233" i="25"/>
  <c r="AT4123" i="11"/>
  <c r="AR4123" i="11"/>
  <c r="AT4030" i="11"/>
  <c r="AR4030" i="11"/>
  <c r="AT3815" i="11"/>
  <c r="AR3815" i="11"/>
  <c r="AF3187" i="11"/>
  <c r="AS3186" i="11"/>
  <c r="AU3186" i="11" s="1"/>
  <c r="AX3186" i="11" s="1"/>
  <c r="AY3186" i="11" s="1"/>
  <c r="AG3186" i="11"/>
  <c r="AO3816" i="11"/>
  <c r="AP3816" i="11" s="1"/>
  <c r="AQ3816" i="11" s="1"/>
  <c r="AO4124" i="11"/>
  <c r="AP4124" i="11" s="1"/>
  <c r="AQ4124" i="11" s="1"/>
  <c r="AF4136" i="11"/>
  <c r="AS4134" i="11"/>
  <c r="AU4134" i="11" s="1"/>
  <c r="AX4134" i="11" s="1"/>
  <c r="AY4134" i="11" s="1"/>
  <c r="AG4134" i="11"/>
  <c r="AO3185" i="11"/>
  <c r="AP3185" i="11" s="1"/>
  <c r="AQ3185" i="11" s="1"/>
  <c r="AT3111" i="11"/>
  <c r="AR3111" i="11"/>
  <c r="AF3852" i="11"/>
  <c r="AS3851" i="11"/>
  <c r="AU3851" i="11" s="1"/>
  <c r="AX3851" i="11" s="1"/>
  <c r="AY3851" i="11" s="1"/>
  <c r="AG3851" i="11"/>
  <c r="AO4035" i="11"/>
  <c r="AP4035" i="11" s="1"/>
  <c r="AQ4035" i="11" s="1"/>
  <c r="AS4036" i="11"/>
  <c r="AU4036" i="11" s="1"/>
  <c r="AX4036" i="11" s="1"/>
  <c r="AY4036" i="11" s="1"/>
  <c r="AF4038" i="11"/>
  <c r="AG4036" i="11"/>
  <c r="AO3991" i="11"/>
  <c r="AP3991" i="11" s="1"/>
  <c r="AQ3991" i="11" s="1"/>
  <c r="AF3994" i="11"/>
  <c r="AS3992" i="11"/>
  <c r="AU3992" i="11" s="1"/>
  <c r="AX3992" i="11" s="1"/>
  <c r="AY3992" i="11" s="1"/>
  <c r="AG3992" i="11"/>
  <c r="AR3990" i="11"/>
  <c r="AT3990" i="11"/>
  <c r="AT289" i="10"/>
  <c r="AR289" i="10"/>
  <c r="AT371" i="10"/>
  <c r="AR371" i="10"/>
  <c r="AT415" i="10"/>
  <c r="AR415" i="10"/>
  <c r="AT253" i="10"/>
  <c r="AR253" i="10"/>
  <c r="AT500" i="10"/>
  <c r="AR500" i="10"/>
  <c r="AT211" i="10"/>
  <c r="AR211" i="10"/>
  <c r="AT418" i="10"/>
  <c r="AR418" i="10"/>
  <c r="AT370" i="10"/>
  <c r="AR370" i="10"/>
  <c r="AT404" i="10"/>
  <c r="AR404" i="10"/>
  <c r="AO267" i="10"/>
  <c r="AP267" i="10" s="1"/>
  <c r="AQ267" i="10" s="1"/>
  <c r="AO523" i="10"/>
  <c r="AP523" i="10" s="1"/>
  <c r="AQ523" i="10" s="1"/>
  <c r="AO378" i="10"/>
  <c r="AP378" i="10" s="1"/>
  <c r="AQ378" i="10" s="1"/>
  <c r="AG380" i="10"/>
  <c r="AO505" i="10"/>
  <c r="AP505" i="10" s="1"/>
  <c r="AQ505" i="10" s="1"/>
  <c r="AF514" i="10"/>
  <c r="AG506" i="10"/>
  <c r="AG269" i="10"/>
  <c r="AO290" i="10"/>
  <c r="AP290" i="10" s="1"/>
  <c r="AQ290" i="10" s="1"/>
  <c r="AF297" i="10"/>
  <c r="AS291" i="10"/>
  <c r="AU291" i="10" s="1"/>
  <c r="AG291" i="10"/>
  <c r="AF541" i="10"/>
  <c r="AG535" i="10"/>
  <c r="AO421" i="10"/>
  <c r="AP421" i="10" s="1"/>
  <c r="AQ421" i="10" s="1"/>
  <c r="AF433" i="10"/>
  <c r="AG431" i="10"/>
  <c r="AO373" i="10"/>
  <c r="AP373" i="10" s="1"/>
  <c r="AQ373" i="10" s="1"/>
  <c r="AO255" i="10"/>
  <c r="AP255" i="10" s="1"/>
  <c r="AQ255" i="10" s="1"/>
  <c r="AF259" i="10"/>
  <c r="AF264" i="10" s="1"/>
  <c r="AG258" i="10"/>
  <c r="AX291" i="10" l="1"/>
  <c r="AY291" i="10" s="1"/>
  <c r="AS292" i="10"/>
  <c r="AU292" i="10" s="1"/>
  <c r="AT4035" i="11"/>
  <c r="AR4035" i="11"/>
  <c r="AT3185" i="11"/>
  <c r="AR3185" i="11"/>
  <c r="AT4124" i="11"/>
  <c r="AR4124" i="11"/>
  <c r="AO4036" i="11"/>
  <c r="AP4036" i="11" s="1"/>
  <c r="AQ4036" i="11" s="1"/>
  <c r="AO4134" i="11"/>
  <c r="AP4134" i="11" s="1"/>
  <c r="AQ4134" i="11" s="1"/>
  <c r="AS4136" i="11"/>
  <c r="AU4136" i="11" s="1"/>
  <c r="AX4136" i="11" s="1"/>
  <c r="AY4136" i="11" s="1"/>
  <c r="AF4137" i="11"/>
  <c r="AG4136" i="11"/>
  <c r="AO3992" i="11"/>
  <c r="AP3992" i="11" s="1"/>
  <c r="AQ3992" i="11" s="1"/>
  <c r="AF3997" i="11"/>
  <c r="AS3994" i="11"/>
  <c r="AU3994" i="11" s="1"/>
  <c r="AX3994" i="11" s="1"/>
  <c r="AY3994" i="11" s="1"/>
  <c r="AG3994" i="11"/>
  <c r="AT3991" i="11"/>
  <c r="AR3991" i="11"/>
  <c r="AF4045" i="11"/>
  <c r="AF4041" i="11"/>
  <c r="AS4038" i="11"/>
  <c r="AU4038" i="11" s="1"/>
  <c r="AX4038" i="11" s="1"/>
  <c r="AY4038" i="11" s="1"/>
  <c r="AG4038" i="11"/>
  <c r="AO3851" i="11"/>
  <c r="AP3851" i="11" s="1"/>
  <c r="AQ3851" i="11" s="1"/>
  <c r="AS3852" i="11"/>
  <c r="AU3852" i="11" s="1"/>
  <c r="AX3852" i="11" s="1"/>
  <c r="AY3852" i="11" s="1"/>
  <c r="AF3888" i="11"/>
  <c r="AG3852" i="11"/>
  <c r="AT3816" i="11"/>
  <c r="AR3816" i="11"/>
  <c r="AO3186" i="11"/>
  <c r="AP3186" i="11" s="1"/>
  <c r="AQ3186" i="11" s="1"/>
  <c r="AF3222" i="11"/>
  <c r="AS3187" i="11"/>
  <c r="AU3187" i="11" s="1"/>
  <c r="AX3187" i="11" s="1"/>
  <c r="AY3187" i="11" s="1"/>
  <c r="AG3187" i="11"/>
  <c r="AT373" i="10"/>
  <c r="AR373" i="10"/>
  <c r="AT421" i="10"/>
  <c r="AR421" i="10"/>
  <c r="AT378" i="10"/>
  <c r="AR378" i="10"/>
  <c r="AT523" i="10"/>
  <c r="AR523" i="10"/>
  <c r="AT255" i="10"/>
  <c r="AR255" i="10"/>
  <c r="AT290" i="10"/>
  <c r="AR290" i="10"/>
  <c r="AT505" i="10"/>
  <c r="AR505" i="10"/>
  <c r="AT267" i="10"/>
  <c r="AR267" i="10"/>
  <c r="AF226" i="25"/>
  <c r="AG259" i="10"/>
  <c r="AO431" i="10"/>
  <c r="AP431" i="10" s="1"/>
  <c r="AQ431" i="10" s="1"/>
  <c r="AF445" i="10"/>
  <c r="AG433" i="10"/>
  <c r="AO291" i="10"/>
  <c r="AP291" i="10" s="1"/>
  <c r="AQ291" i="10" s="1"/>
  <c r="AF298" i="10"/>
  <c r="AG297" i="10"/>
  <c r="AO380" i="10"/>
  <c r="AP380" i="10" s="1"/>
  <c r="AQ380" i="10" s="1"/>
  <c r="AG410" i="10"/>
  <c r="AF411" i="10"/>
  <c r="AO258" i="10"/>
  <c r="AP258" i="10" s="1"/>
  <c r="AQ258" i="10" s="1"/>
  <c r="AO535" i="10"/>
  <c r="AP535" i="10" s="1"/>
  <c r="AQ535" i="10" s="1"/>
  <c r="AF544" i="10"/>
  <c r="AG541" i="10"/>
  <c r="AO269" i="10"/>
  <c r="AP269" i="10" s="1"/>
  <c r="AQ269" i="10" s="1"/>
  <c r="AO506" i="10"/>
  <c r="AP506" i="10" s="1"/>
  <c r="AQ506" i="10" s="1"/>
  <c r="AG514" i="10"/>
  <c r="AF227" i="25" l="1"/>
  <c r="AG226" i="25"/>
  <c r="AT3186" i="11"/>
  <c r="AR3186" i="11"/>
  <c r="AT3992" i="11"/>
  <c r="AR3992" i="11"/>
  <c r="AO3187" i="11"/>
  <c r="AP3187" i="11" s="1"/>
  <c r="AQ3187" i="11" s="1"/>
  <c r="AF3223" i="11"/>
  <c r="AS3222" i="11"/>
  <c r="AU3222" i="11" s="1"/>
  <c r="AX3222" i="11" s="1"/>
  <c r="AY3222" i="11" s="1"/>
  <c r="AG3222" i="11"/>
  <c r="AF3890" i="11"/>
  <c r="AS3888" i="11"/>
  <c r="AU3888" i="11" s="1"/>
  <c r="AX3888" i="11" s="1"/>
  <c r="AG3888" i="11"/>
  <c r="AO4038" i="11"/>
  <c r="AP4038" i="11" s="1"/>
  <c r="AQ4038" i="11" s="1"/>
  <c r="AS4041" i="11"/>
  <c r="AU4041" i="11" s="1"/>
  <c r="AX4041" i="11" s="1"/>
  <c r="AY4041" i="11" s="1"/>
  <c r="AG4041" i="11"/>
  <c r="AO3994" i="11"/>
  <c r="AP3994" i="11" s="1"/>
  <c r="AQ3994" i="11" s="1"/>
  <c r="AS3997" i="11"/>
  <c r="AU3997" i="11" s="1"/>
  <c r="AX3997" i="11" s="1"/>
  <c r="AY3997" i="11" s="1"/>
  <c r="AF3999" i="11"/>
  <c r="AG3997" i="11"/>
  <c r="AF4139" i="11"/>
  <c r="AS4137" i="11"/>
  <c r="AU4137" i="11" s="1"/>
  <c r="AX4137" i="11" s="1"/>
  <c r="AY4137" i="11" s="1"/>
  <c r="AG4137" i="11"/>
  <c r="AO3852" i="11"/>
  <c r="AP3852" i="11" s="1"/>
  <c r="AQ3852" i="11" s="1"/>
  <c r="AT3851" i="11"/>
  <c r="AR3851" i="11"/>
  <c r="AS4045" i="11"/>
  <c r="AU4045" i="11" s="1"/>
  <c r="AX4045" i="11" s="1"/>
  <c r="AY4045" i="11" s="1"/>
  <c r="AG4045" i="11"/>
  <c r="AO4136" i="11"/>
  <c r="AP4136" i="11" s="1"/>
  <c r="AQ4136" i="11" s="1"/>
  <c r="AT4134" i="11"/>
  <c r="AR4134" i="11"/>
  <c r="AT4036" i="11"/>
  <c r="AR4036" i="11"/>
  <c r="AT269" i="10"/>
  <c r="AR269" i="10"/>
  <c r="AT535" i="10"/>
  <c r="AR535" i="10"/>
  <c r="AT506" i="10"/>
  <c r="AR506" i="10"/>
  <c r="AT258" i="10"/>
  <c r="AR258" i="10"/>
  <c r="AT380" i="10"/>
  <c r="AR380" i="10"/>
  <c r="AT291" i="10"/>
  <c r="AR291" i="10"/>
  <c r="AT431" i="10"/>
  <c r="AR431" i="10"/>
  <c r="AO410" i="10"/>
  <c r="AP410" i="10" s="1"/>
  <c r="AQ410" i="10" s="1"/>
  <c r="AO433" i="10"/>
  <c r="AP433" i="10" s="1"/>
  <c r="AQ433" i="10" s="1"/>
  <c r="AF451" i="10"/>
  <c r="AG445" i="10"/>
  <c r="AG260" i="10"/>
  <c r="AO514" i="10"/>
  <c r="AP514" i="10" s="1"/>
  <c r="AQ514" i="10" s="1"/>
  <c r="AO541" i="10"/>
  <c r="AP541" i="10" s="1"/>
  <c r="AQ541" i="10" s="1"/>
  <c r="AF545" i="10"/>
  <c r="AG544" i="10"/>
  <c r="AF412" i="10"/>
  <c r="AG411" i="10"/>
  <c r="AO297" i="10"/>
  <c r="AP297" i="10" s="1"/>
  <c r="AQ297" i="10" s="1"/>
  <c r="AF299" i="10"/>
  <c r="AG298" i="10"/>
  <c r="AO259" i="10"/>
  <c r="AP259" i="10" s="1"/>
  <c r="AQ259" i="10" s="1"/>
  <c r="AF228" i="25" l="1"/>
  <c r="AG227" i="25"/>
  <c r="AO226" i="25"/>
  <c r="AP226" i="25" s="1"/>
  <c r="AQ226" i="25" s="1"/>
  <c r="AY3888" i="11"/>
  <c r="AT3994" i="11"/>
  <c r="AR3994" i="11"/>
  <c r="AT3852" i="11"/>
  <c r="AR3852" i="11"/>
  <c r="AT3187" i="11"/>
  <c r="AR3187" i="11"/>
  <c r="AO4045" i="11"/>
  <c r="AP4045" i="11" s="1"/>
  <c r="AQ4045" i="11" s="1"/>
  <c r="AO4137" i="11"/>
  <c r="AP4137" i="11" s="1"/>
  <c r="AQ4137" i="11" s="1"/>
  <c r="AF4140" i="11"/>
  <c r="AS4139" i="11"/>
  <c r="AU4139" i="11" s="1"/>
  <c r="AX4139" i="11" s="1"/>
  <c r="AY4139" i="11" s="1"/>
  <c r="AG4139" i="11"/>
  <c r="AF4004" i="11"/>
  <c r="AS3999" i="11"/>
  <c r="AU3999" i="11" s="1"/>
  <c r="AX3999" i="11" s="1"/>
  <c r="AY3999" i="11" s="1"/>
  <c r="AG3999" i="11"/>
  <c r="AO4041" i="11"/>
  <c r="AP4041" i="11" s="1"/>
  <c r="AQ4041" i="11" s="1"/>
  <c r="AO3888" i="11"/>
  <c r="AP3888" i="11" s="1"/>
  <c r="AQ3888" i="11" s="1"/>
  <c r="AF3925" i="11"/>
  <c r="AS3890" i="11"/>
  <c r="AU3890" i="11" s="1"/>
  <c r="AX3890" i="11" s="1"/>
  <c r="AY3890" i="11" s="1"/>
  <c r="AG3890" i="11"/>
  <c r="AT4136" i="11"/>
  <c r="AR4136" i="11"/>
  <c r="AO3997" i="11"/>
  <c r="AP3997" i="11" s="1"/>
  <c r="AQ3997" i="11" s="1"/>
  <c r="AT4038" i="11"/>
  <c r="AR4038" i="11"/>
  <c r="AO3222" i="11"/>
  <c r="AP3222" i="11" s="1"/>
  <c r="AQ3222" i="11" s="1"/>
  <c r="AS3223" i="11"/>
  <c r="AU3223" i="11" s="1"/>
  <c r="AX3223" i="11" s="1"/>
  <c r="AY3223" i="11" s="1"/>
  <c r="AF3224" i="11"/>
  <c r="AG3223" i="11"/>
  <c r="AT541" i="10"/>
  <c r="AR541" i="10"/>
  <c r="AT433" i="10"/>
  <c r="AR433" i="10"/>
  <c r="AT259" i="10"/>
  <c r="AR259" i="10"/>
  <c r="AT297" i="10"/>
  <c r="AR297" i="10"/>
  <c r="AT514" i="10"/>
  <c r="AR514" i="10"/>
  <c r="AT410" i="10"/>
  <c r="AR410" i="10"/>
  <c r="AO411" i="10"/>
  <c r="AP411" i="10" s="1"/>
  <c r="AQ411" i="10" s="1"/>
  <c r="AG412" i="10"/>
  <c r="AO260" i="10"/>
  <c r="AP260" i="10" s="1"/>
  <c r="AQ260" i="10" s="1"/>
  <c r="AO298" i="10"/>
  <c r="AP298" i="10" s="1"/>
  <c r="AQ298" i="10" s="1"/>
  <c r="AF300" i="10"/>
  <c r="AG299" i="10"/>
  <c r="AO544" i="10"/>
  <c r="AP544" i="10" s="1"/>
  <c r="AQ544" i="10" s="1"/>
  <c r="AF560" i="10"/>
  <c r="AG545" i="10"/>
  <c r="AO445" i="10"/>
  <c r="AP445" i="10" s="1"/>
  <c r="AQ445" i="10" s="1"/>
  <c r="AF456" i="10"/>
  <c r="AG451" i="10"/>
  <c r="AR226" i="25" l="1"/>
  <c r="AT226" i="25"/>
  <c r="AO227" i="25"/>
  <c r="AP227" i="25" s="1"/>
  <c r="AQ227" i="25" s="1"/>
  <c r="AF230" i="25"/>
  <c r="AG228" i="25"/>
  <c r="AX3891" i="11"/>
  <c r="AY3891" i="11"/>
  <c r="AT3222" i="11"/>
  <c r="AR3222" i="11"/>
  <c r="AT4045" i="11"/>
  <c r="AR4045" i="11"/>
  <c r="AO3223" i="11"/>
  <c r="AP3223" i="11" s="1"/>
  <c r="AQ3223" i="11" s="1"/>
  <c r="AO3999" i="11"/>
  <c r="AP3999" i="11" s="1"/>
  <c r="AQ3999" i="11" s="1"/>
  <c r="AF4005" i="11"/>
  <c r="AS4004" i="11"/>
  <c r="AU4004" i="11" s="1"/>
  <c r="AX4004" i="11" s="1"/>
  <c r="AY4004" i="11" s="1"/>
  <c r="AG4004" i="11"/>
  <c r="AF3226" i="11"/>
  <c r="AS3224" i="11"/>
  <c r="AU3224" i="11" s="1"/>
  <c r="AX3224" i="11" s="1"/>
  <c r="AY3224" i="11" s="1"/>
  <c r="AG3224" i="11"/>
  <c r="AT3997" i="11"/>
  <c r="AR3997" i="11"/>
  <c r="AO3890" i="11"/>
  <c r="AP3890" i="11" s="1"/>
  <c r="AQ3890" i="11" s="1"/>
  <c r="AF3927" i="11"/>
  <c r="AS3925" i="11"/>
  <c r="AU3925" i="11" s="1"/>
  <c r="AX3925" i="11" s="1"/>
  <c r="AY3925" i="11" s="1"/>
  <c r="AG3925" i="11"/>
  <c r="AT3888" i="11"/>
  <c r="AR3888" i="11"/>
  <c r="AT4041" i="11"/>
  <c r="AR4041" i="11"/>
  <c r="AO4139" i="11"/>
  <c r="AP4139" i="11" s="1"/>
  <c r="AQ4139" i="11" s="1"/>
  <c r="AS4140" i="11"/>
  <c r="AU4140" i="11" s="1"/>
  <c r="AX4140" i="11" s="1"/>
  <c r="AY4140" i="11" s="1"/>
  <c r="AF4142" i="11"/>
  <c r="AG4140" i="11"/>
  <c r="AT4137" i="11"/>
  <c r="AR4137" i="11"/>
  <c r="AT544" i="10"/>
  <c r="AR544" i="10"/>
  <c r="AT298" i="10"/>
  <c r="AR298" i="10"/>
  <c r="AT445" i="10"/>
  <c r="AR445" i="10"/>
  <c r="AT260" i="10"/>
  <c r="AR260" i="10"/>
  <c r="AT411" i="10"/>
  <c r="AR411" i="10"/>
  <c r="AF457" i="10"/>
  <c r="AG456" i="10"/>
  <c r="AO299" i="10"/>
  <c r="AP299" i="10" s="1"/>
  <c r="AQ299" i="10" s="1"/>
  <c r="AF301" i="10"/>
  <c r="AG300" i="10"/>
  <c r="AO451" i="10"/>
  <c r="AP451" i="10" s="1"/>
  <c r="AQ451" i="10" s="1"/>
  <c r="AO545" i="10"/>
  <c r="AP545" i="10" s="1"/>
  <c r="AQ545" i="10" s="1"/>
  <c r="AF562" i="10"/>
  <c r="AG560" i="10"/>
  <c r="AO412" i="10"/>
  <c r="AP412" i="10" s="1"/>
  <c r="AQ412" i="10" s="1"/>
  <c r="AF417" i="10"/>
  <c r="AG414" i="10"/>
  <c r="AT227" i="25" l="1"/>
  <c r="AR227" i="25"/>
  <c r="AO228" i="25"/>
  <c r="AP228" i="25" s="1"/>
  <c r="AQ228" i="25" s="1"/>
  <c r="AF231" i="25"/>
  <c r="AG230" i="25"/>
  <c r="AT3223" i="11"/>
  <c r="AR3223" i="11"/>
  <c r="AO4140" i="11"/>
  <c r="AP4140" i="11" s="1"/>
  <c r="AQ4140" i="11" s="1"/>
  <c r="AO3224" i="11"/>
  <c r="AP3224" i="11" s="1"/>
  <c r="AQ3224" i="11" s="1"/>
  <c r="AF3259" i="11"/>
  <c r="AS3226" i="11"/>
  <c r="AU3226" i="11" s="1"/>
  <c r="AX3226" i="11" s="1"/>
  <c r="AY3226" i="11" s="1"/>
  <c r="AG3226" i="11"/>
  <c r="AS4142" i="11"/>
  <c r="AU4142" i="11" s="1"/>
  <c r="AX4142" i="11" s="1"/>
  <c r="AY4142" i="11" s="1"/>
  <c r="AF4144" i="11"/>
  <c r="AG4142" i="11"/>
  <c r="AT4139" i="11"/>
  <c r="AR4139" i="11"/>
  <c r="AO3925" i="11"/>
  <c r="AP3925" i="11" s="1"/>
  <c r="AQ3925" i="11" s="1"/>
  <c r="AS3927" i="11"/>
  <c r="AU3927" i="11" s="1"/>
  <c r="AX3927" i="11" s="1"/>
  <c r="AY3927" i="11" s="1"/>
  <c r="AG3927" i="11"/>
  <c r="AT3890" i="11"/>
  <c r="AR3890" i="11"/>
  <c r="AO4004" i="11"/>
  <c r="AP4004" i="11" s="1"/>
  <c r="AQ4004" i="11" s="1"/>
  <c r="AF4009" i="11"/>
  <c r="AS4005" i="11"/>
  <c r="AU4005" i="11" s="1"/>
  <c r="AX4005" i="11" s="1"/>
  <c r="AY4005" i="11" s="1"/>
  <c r="AG4005" i="11"/>
  <c r="AT3999" i="11"/>
  <c r="AR3999" i="11"/>
  <c r="AT451" i="10"/>
  <c r="AR451" i="10"/>
  <c r="AT299" i="10"/>
  <c r="AR299" i="10"/>
  <c r="AT412" i="10"/>
  <c r="AR412" i="10"/>
  <c r="AT545" i="10"/>
  <c r="AR545" i="10"/>
  <c r="AO560" i="10"/>
  <c r="AP560" i="10" s="1"/>
  <c r="AQ560" i="10" s="1"/>
  <c r="AF563" i="10"/>
  <c r="AG562" i="10"/>
  <c r="AO414" i="10"/>
  <c r="AP414" i="10" s="1"/>
  <c r="AQ414" i="10" s="1"/>
  <c r="AF420" i="10"/>
  <c r="AG417" i="10"/>
  <c r="AO300" i="10"/>
  <c r="AP300" i="10" s="1"/>
  <c r="AQ300" i="10" s="1"/>
  <c r="AF302" i="10"/>
  <c r="AF305" i="10" s="1"/>
  <c r="AG301" i="10"/>
  <c r="AO456" i="10"/>
  <c r="AP456" i="10" s="1"/>
  <c r="AQ456" i="10" s="1"/>
  <c r="AF459" i="10"/>
  <c r="AG457" i="10"/>
  <c r="AR228" i="25" l="1"/>
  <c r="AT228" i="25"/>
  <c r="AO230" i="25"/>
  <c r="AP230" i="25" s="1"/>
  <c r="AQ230" i="25" s="1"/>
  <c r="AF232" i="25"/>
  <c r="AG231" i="25"/>
  <c r="AG305" i="10"/>
  <c r="AO305" i="10" s="1"/>
  <c r="AP305" i="10" s="1"/>
  <c r="AQ305" i="10" s="1"/>
  <c r="AS305" i="10"/>
  <c r="AU305" i="10" s="1"/>
  <c r="AX305" i="10" s="1"/>
  <c r="AY305" i="10" s="1"/>
  <c r="AT4004" i="11"/>
  <c r="AR4004" i="11"/>
  <c r="AT3925" i="11"/>
  <c r="AR3925" i="11"/>
  <c r="AO3927" i="11"/>
  <c r="AP3927" i="11" s="1"/>
  <c r="AQ3927" i="11" s="1"/>
  <c r="AO4142" i="11"/>
  <c r="AP4142" i="11" s="1"/>
  <c r="AQ4142" i="11" s="1"/>
  <c r="AO4005" i="11"/>
  <c r="AP4005" i="11" s="1"/>
  <c r="AQ4005" i="11" s="1"/>
  <c r="AS4009" i="11"/>
  <c r="AU4009" i="11" s="1"/>
  <c r="AX4009" i="11" s="1"/>
  <c r="AY4009" i="11" s="1"/>
  <c r="AF4011" i="11"/>
  <c r="AG4009" i="11"/>
  <c r="AF4149" i="11"/>
  <c r="AS4144" i="11"/>
  <c r="AU4144" i="11" s="1"/>
  <c r="AX4144" i="11" s="1"/>
  <c r="AY4144" i="11" s="1"/>
  <c r="AG4144" i="11"/>
  <c r="AO3226" i="11"/>
  <c r="AP3226" i="11" s="1"/>
  <c r="AQ3226" i="11" s="1"/>
  <c r="AS3259" i="11"/>
  <c r="AU3259" i="11" s="1"/>
  <c r="AX3259" i="11" s="1"/>
  <c r="AY3259" i="11" s="1"/>
  <c r="AG3259" i="11"/>
  <c r="AF3260" i="11"/>
  <c r="AT3224" i="11"/>
  <c r="AR3224" i="11"/>
  <c r="AT4140" i="11"/>
  <c r="AR4140" i="11"/>
  <c r="AT456" i="10"/>
  <c r="AR456" i="10"/>
  <c r="AT300" i="10"/>
  <c r="AR300" i="10"/>
  <c r="AT414" i="10"/>
  <c r="AR414" i="10"/>
  <c r="AT560" i="10"/>
  <c r="AR560" i="10"/>
  <c r="AO301" i="10"/>
  <c r="AP301" i="10" s="1"/>
  <c r="AQ301" i="10" s="1"/>
  <c r="AF304" i="10"/>
  <c r="AS302" i="10"/>
  <c r="AU302" i="10" s="1"/>
  <c r="AX302" i="10" s="1"/>
  <c r="AY302" i="10" s="1"/>
  <c r="AG302" i="10"/>
  <c r="AO457" i="10"/>
  <c r="AP457" i="10" s="1"/>
  <c r="AQ457" i="10" s="1"/>
  <c r="AF466" i="10"/>
  <c r="AF462" i="10"/>
  <c r="AG459" i="10"/>
  <c r="AO417" i="10"/>
  <c r="AP417" i="10" s="1"/>
  <c r="AQ417" i="10" s="1"/>
  <c r="AF425" i="10"/>
  <c r="AG420" i="10"/>
  <c r="AO562" i="10"/>
  <c r="AP562" i="10" s="1"/>
  <c r="AQ562" i="10" s="1"/>
  <c r="AF565" i="10"/>
  <c r="AG563" i="10"/>
  <c r="AT230" i="25" l="1"/>
  <c r="AR230" i="25"/>
  <c r="AG232" i="25"/>
  <c r="AO231" i="25"/>
  <c r="AP231" i="25" s="1"/>
  <c r="AQ231" i="25" s="1"/>
  <c r="AF306" i="10"/>
  <c r="AF307" i="10"/>
  <c r="AR305" i="10"/>
  <c r="AT305" i="10" s="1"/>
  <c r="AT4005" i="11"/>
  <c r="AR4005" i="11"/>
  <c r="AT3927" i="11"/>
  <c r="AR3927" i="11"/>
  <c r="AO3259" i="11"/>
  <c r="AP3259" i="11" s="1"/>
  <c r="AQ3259" i="11" s="1"/>
  <c r="AO4144" i="11"/>
  <c r="AP4144" i="11" s="1"/>
  <c r="AQ4144" i="11" s="1"/>
  <c r="AF4155" i="11"/>
  <c r="AS4149" i="11"/>
  <c r="AU4149" i="11" s="1"/>
  <c r="AX4149" i="11" s="1"/>
  <c r="AY4149" i="11" s="1"/>
  <c r="AG4149" i="11"/>
  <c r="AF4015" i="11"/>
  <c r="AS4011" i="11"/>
  <c r="AU4011" i="11" s="1"/>
  <c r="AX4011" i="11" s="1"/>
  <c r="AY4011" i="11" s="1"/>
  <c r="AG4011" i="11"/>
  <c r="AF3262" i="11"/>
  <c r="AS3260" i="11"/>
  <c r="AU3260" i="11" s="1"/>
  <c r="AX3260" i="11" s="1"/>
  <c r="AY3260" i="11" s="1"/>
  <c r="AG3260" i="11"/>
  <c r="AT3226" i="11"/>
  <c r="AR3226" i="11"/>
  <c r="AO4009" i="11"/>
  <c r="AP4009" i="11" s="1"/>
  <c r="AQ4009" i="11" s="1"/>
  <c r="AT4142" i="11"/>
  <c r="AR4142" i="11"/>
  <c r="AT562" i="10"/>
  <c r="AR562" i="10"/>
  <c r="AT417" i="10"/>
  <c r="AR417" i="10"/>
  <c r="AT457" i="10"/>
  <c r="AR457" i="10"/>
  <c r="AT301" i="10"/>
  <c r="AR301" i="10"/>
  <c r="AO563" i="10"/>
  <c r="AP563" i="10" s="1"/>
  <c r="AQ563" i="10" s="1"/>
  <c r="AF566" i="10"/>
  <c r="AG565" i="10"/>
  <c r="AO459" i="10"/>
  <c r="AP459" i="10" s="1"/>
  <c r="AQ459" i="10" s="1"/>
  <c r="AG462" i="10"/>
  <c r="AO420" i="10"/>
  <c r="AP420" i="10" s="1"/>
  <c r="AQ420" i="10" s="1"/>
  <c r="AF426" i="10"/>
  <c r="AG425" i="10"/>
  <c r="AG466" i="10"/>
  <c r="AO302" i="10"/>
  <c r="AP302" i="10" s="1"/>
  <c r="AQ302" i="10" s="1"/>
  <c r="AF345" i="10"/>
  <c r="AG304" i="10"/>
  <c r="AT231" i="25" l="1"/>
  <c r="AR231" i="25"/>
  <c r="AO232" i="25"/>
  <c r="AP232" i="25" s="1"/>
  <c r="AQ232" i="25" s="1"/>
  <c r="AF309" i="10"/>
  <c r="AG306" i="10"/>
  <c r="AO306" i="10" s="1"/>
  <c r="AP306" i="10" s="1"/>
  <c r="AQ306" i="10" s="1"/>
  <c r="AG307" i="10"/>
  <c r="AO307" i="10" s="1"/>
  <c r="AP307" i="10" s="1"/>
  <c r="AQ307" i="10" s="1"/>
  <c r="AT3259" i="11"/>
  <c r="AR3259" i="11"/>
  <c r="AO4011" i="11"/>
  <c r="AP4011" i="11" s="1"/>
  <c r="AQ4011" i="11" s="1"/>
  <c r="AF4018" i="11"/>
  <c r="AS4015" i="11"/>
  <c r="AU4015" i="11" s="1"/>
  <c r="AX4015" i="11" s="1"/>
  <c r="AY4015" i="11" s="1"/>
  <c r="AG4015" i="11"/>
  <c r="AT4009" i="11"/>
  <c r="AR4009" i="11"/>
  <c r="AO3260" i="11"/>
  <c r="AP3260" i="11" s="1"/>
  <c r="AQ3260" i="11" s="1"/>
  <c r="AF3296" i="11"/>
  <c r="AS3262" i="11"/>
  <c r="AU3262" i="11" s="1"/>
  <c r="AX3262" i="11" s="1"/>
  <c r="AY3262" i="11" s="1"/>
  <c r="AG3262" i="11"/>
  <c r="AO4149" i="11"/>
  <c r="AP4149" i="11" s="1"/>
  <c r="AQ4149" i="11" s="1"/>
  <c r="AS4155" i="11"/>
  <c r="AU4155" i="11" s="1"/>
  <c r="AX4155" i="11" s="1"/>
  <c r="AY4155" i="11" s="1"/>
  <c r="AF4167" i="11"/>
  <c r="AG4155" i="11"/>
  <c r="AT4144" i="11"/>
  <c r="AR4144" i="11"/>
  <c r="AT302" i="10"/>
  <c r="AR302" i="10"/>
  <c r="AT420" i="10"/>
  <c r="AR420" i="10"/>
  <c r="AT459" i="10"/>
  <c r="AR459" i="10"/>
  <c r="AT563" i="10"/>
  <c r="AR563" i="10"/>
  <c r="AO304" i="10"/>
  <c r="AP304" i="10" s="1"/>
  <c r="AQ304" i="10" s="1"/>
  <c r="AF347" i="10"/>
  <c r="AG345" i="10"/>
  <c r="AO466" i="10"/>
  <c r="AP466" i="10" s="1"/>
  <c r="AQ466" i="10" s="1"/>
  <c r="AO425" i="10"/>
  <c r="AP425" i="10" s="1"/>
  <c r="AQ425" i="10" s="1"/>
  <c r="AF429" i="10"/>
  <c r="AG426" i="10"/>
  <c r="AO462" i="10"/>
  <c r="AP462" i="10" s="1"/>
  <c r="AQ462" i="10" s="1"/>
  <c r="AO565" i="10"/>
  <c r="AP565" i="10" s="1"/>
  <c r="AQ565" i="10" s="1"/>
  <c r="AF568" i="10"/>
  <c r="AG566" i="10"/>
  <c r="AT232" i="25" l="1"/>
  <c r="AR232" i="25"/>
  <c r="AG309" i="10"/>
  <c r="AO309" i="10" s="1"/>
  <c r="AP309" i="10" s="1"/>
  <c r="AQ309" i="10" s="1"/>
  <c r="AT307" i="10"/>
  <c r="AR307" i="10"/>
  <c r="AT306" i="10"/>
  <c r="AR306" i="10"/>
  <c r="AT3260" i="11"/>
  <c r="AR3260" i="11"/>
  <c r="AO4155" i="11"/>
  <c r="AP4155" i="11" s="1"/>
  <c r="AQ4155" i="11" s="1"/>
  <c r="AF4169" i="11"/>
  <c r="AS4167" i="11"/>
  <c r="AU4167" i="11" s="1"/>
  <c r="AX4167" i="11" s="1"/>
  <c r="AY4167" i="11" s="1"/>
  <c r="AG4167" i="11"/>
  <c r="AO3262" i="11"/>
  <c r="AP3262" i="11" s="1"/>
  <c r="AQ3262" i="11" s="1"/>
  <c r="AF3333" i="11"/>
  <c r="AS3296" i="11"/>
  <c r="AU3296" i="11" s="1"/>
  <c r="AX3296" i="11" s="1"/>
  <c r="AY3296" i="11" s="1"/>
  <c r="AG3296" i="11"/>
  <c r="AT4149" i="11"/>
  <c r="AR4149" i="11"/>
  <c r="AO4015" i="11"/>
  <c r="AP4015" i="11" s="1"/>
  <c r="AQ4015" i="11" s="1"/>
  <c r="AF4019" i="11"/>
  <c r="AS4018" i="11"/>
  <c r="AU4018" i="11" s="1"/>
  <c r="AX4018" i="11" s="1"/>
  <c r="AY4018" i="11" s="1"/>
  <c r="AG4018" i="11"/>
  <c r="AT4011" i="11"/>
  <c r="AR4011" i="11"/>
  <c r="AT462" i="10"/>
  <c r="AR462" i="10"/>
  <c r="AT466" i="10"/>
  <c r="AR466" i="10"/>
  <c r="AT565" i="10"/>
  <c r="AR565" i="10"/>
  <c r="AT425" i="10"/>
  <c r="AR425" i="10"/>
  <c r="AT304" i="10"/>
  <c r="AR304" i="10"/>
  <c r="AO566" i="10"/>
  <c r="AP566" i="10" s="1"/>
  <c r="AQ566" i="10" s="1"/>
  <c r="AF570" i="10"/>
  <c r="AG568" i="10"/>
  <c r="AF432" i="10"/>
  <c r="AU429" i="10"/>
  <c r="AX429" i="10" s="1"/>
  <c r="AY429" i="10" s="1"/>
  <c r="AG429" i="10"/>
  <c r="AO426" i="10"/>
  <c r="AP426" i="10" s="1"/>
  <c r="AQ426" i="10" s="1"/>
  <c r="AO345" i="10"/>
  <c r="AP345" i="10" s="1"/>
  <c r="AQ345" i="10" s="1"/>
  <c r="AG347" i="10"/>
  <c r="AT309" i="10" l="1"/>
  <c r="AR309" i="10"/>
  <c r="AT4015" i="11"/>
  <c r="AR4015" i="11"/>
  <c r="AT3262" i="11"/>
  <c r="AR3262" i="11"/>
  <c r="AO3296" i="11"/>
  <c r="AP3296" i="11" s="1"/>
  <c r="AQ3296" i="11" s="1"/>
  <c r="AF3334" i="11"/>
  <c r="AS3333" i="11"/>
  <c r="AU3333" i="11" s="1"/>
  <c r="AX3333" i="11" s="1"/>
  <c r="AY3333" i="11" s="1"/>
  <c r="AG3333" i="11"/>
  <c r="AO4018" i="11"/>
  <c r="AP4018" i="11" s="1"/>
  <c r="AQ4018" i="11" s="1"/>
  <c r="AF4020" i="11"/>
  <c r="AS4019" i="11"/>
  <c r="AU4019" i="11" s="1"/>
  <c r="AX4019" i="11" s="1"/>
  <c r="AY4019" i="11" s="1"/>
  <c r="AG4019" i="11"/>
  <c r="AO4167" i="11"/>
  <c r="AP4167" i="11" s="1"/>
  <c r="AQ4167" i="11" s="1"/>
  <c r="AF4175" i="11"/>
  <c r="AS4169" i="11"/>
  <c r="AU4169" i="11" s="1"/>
  <c r="AX4169" i="11" s="1"/>
  <c r="AY4169" i="11" s="1"/>
  <c r="AG4169" i="11"/>
  <c r="AT4155" i="11"/>
  <c r="AR4155" i="11"/>
  <c r="AT345" i="10"/>
  <c r="AR345" i="10"/>
  <c r="AT426" i="10"/>
  <c r="AR426" i="10"/>
  <c r="AT566" i="10"/>
  <c r="AR566" i="10"/>
  <c r="AO429" i="10"/>
  <c r="AP429" i="10" s="1"/>
  <c r="AQ429" i="10" s="1"/>
  <c r="AG432" i="10"/>
  <c r="AF436" i="10"/>
  <c r="AO347" i="10"/>
  <c r="AP347" i="10" s="1"/>
  <c r="AQ347" i="10" s="1"/>
  <c r="AS263" i="10"/>
  <c r="AU263" i="10" s="1"/>
  <c r="AX263" i="10" s="1"/>
  <c r="AY263" i="10" s="1"/>
  <c r="AG263" i="10"/>
  <c r="AO568" i="10"/>
  <c r="AP568" i="10" s="1"/>
  <c r="AQ568" i="10" s="1"/>
  <c r="AF575" i="10"/>
  <c r="AG570" i="10"/>
  <c r="AT4167" i="11" l="1"/>
  <c r="AR4167" i="11"/>
  <c r="AT4018" i="11"/>
  <c r="AR4018" i="11"/>
  <c r="AT3296" i="11"/>
  <c r="AR3296" i="11"/>
  <c r="AO4019" i="11"/>
  <c r="AP4019" i="11" s="1"/>
  <c r="AQ4019" i="11" s="1"/>
  <c r="AS4020" i="11"/>
  <c r="AU4020" i="11" s="1"/>
  <c r="AX4020" i="11" s="1"/>
  <c r="AY4020" i="11" s="1"/>
  <c r="AF4022" i="11"/>
  <c r="AG4020" i="11"/>
  <c r="AO4169" i="11"/>
  <c r="AP4169" i="11" s="1"/>
  <c r="AQ4169" i="11" s="1"/>
  <c r="AF4176" i="11"/>
  <c r="AS4175" i="11"/>
  <c r="AU4175" i="11" s="1"/>
  <c r="AX4175" i="11" s="1"/>
  <c r="AY4175" i="11" s="1"/>
  <c r="AG4175" i="11"/>
  <c r="AO3333" i="11"/>
  <c r="AP3333" i="11" s="1"/>
  <c r="AQ3333" i="11" s="1"/>
  <c r="AF3335" i="11"/>
  <c r="AS3334" i="11"/>
  <c r="AU3334" i="11" s="1"/>
  <c r="AX3334" i="11" s="1"/>
  <c r="AY3334" i="11" s="1"/>
  <c r="AG3334" i="11"/>
  <c r="AT568" i="10"/>
  <c r="AR568" i="10"/>
  <c r="AT347" i="10"/>
  <c r="AR347" i="10"/>
  <c r="AT429" i="10"/>
  <c r="AR429" i="10"/>
  <c r="AO263" i="10"/>
  <c r="AP263" i="10" s="1"/>
  <c r="AQ263" i="10" s="1"/>
  <c r="AO432" i="10"/>
  <c r="AP432" i="10" s="1"/>
  <c r="AQ432" i="10" s="1"/>
  <c r="AO570" i="10"/>
  <c r="AP570" i="10" s="1"/>
  <c r="AQ570" i="10" s="1"/>
  <c r="AF581" i="10"/>
  <c r="AG575" i="10"/>
  <c r="AF266" i="10"/>
  <c r="AS264" i="10"/>
  <c r="AU264" i="10" s="1"/>
  <c r="AG264" i="10"/>
  <c r="AG436" i="10"/>
  <c r="AT4019" i="11" l="1"/>
  <c r="AR4019" i="11"/>
  <c r="AO4175" i="11"/>
  <c r="AP4175" i="11" s="1"/>
  <c r="AQ4175" i="11" s="1"/>
  <c r="AS4176" i="11"/>
  <c r="AU4176" i="11" s="1"/>
  <c r="AX4176" i="11" s="1"/>
  <c r="AY4176" i="11" s="1"/>
  <c r="AF4179" i="11"/>
  <c r="AG4176" i="11"/>
  <c r="AF4023" i="11"/>
  <c r="AS4022" i="11"/>
  <c r="AU4022" i="11" s="1"/>
  <c r="AX4022" i="11" s="1"/>
  <c r="AY4022" i="11" s="1"/>
  <c r="AG4022" i="11"/>
  <c r="AO3334" i="11"/>
  <c r="AP3334" i="11" s="1"/>
  <c r="AQ3334" i="11" s="1"/>
  <c r="AF3370" i="11"/>
  <c r="AS3335" i="11"/>
  <c r="AU3335" i="11" s="1"/>
  <c r="AX3335" i="11" s="1"/>
  <c r="AY3335" i="11" s="1"/>
  <c r="AG3335" i="11"/>
  <c r="AT3333" i="11"/>
  <c r="AR3333" i="11"/>
  <c r="AT4169" i="11"/>
  <c r="AR4169" i="11"/>
  <c r="AO4020" i="11"/>
  <c r="AP4020" i="11" s="1"/>
  <c r="AQ4020" i="11" s="1"/>
  <c r="AT432" i="10"/>
  <c r="AR432" i="10"/>
  <c r="AT570" i="10"/>
  <c r="AR570" i="10"/>
  <c r="AT263" i="10"/>
  <c r="AR263" i="10"/>
  <c r="AO264" i="10"/>
  <c r="AP264" i="10" s="1"/>
  <c r="AQ264" i="10" s="1"/>
  <c r="AF268" i="10"/>
  <c r="AG266" i="10"/>
  <c r="AF593" i="10"/>
  <c r="AG581" i="10"/>
  <c r="AO436" i="10"/>
  <c r="AP436" i="10" s="1"/>
  <c r="AQ436" i="10" s="1"/>
  <c r="AG439" i="10"/>
  <c r="AO575" i="10"/>
  <c r="AP575" i="10" s="1"/>
  <c r="AQ575" i="10" s="1"/>
  <c r="AT4175" i="11" l="1"/>
  <c r="AR4175" i="11"/>
  <c r="AO4022" i="11"/>
  <c r="AP4022" i="11" s="1"/>
  <c r="AQ4022" i="11" s="1"/>
  <c r="AF4025" i="11"/>
  <c r="AS4023" i="11"/>
  <c r="AU4023" i="11" s="1"/>
  <c r="AX4023" i="11" s="1"/>
  <c r="AY4023" i="11" s="1"/>
  <c r="AG4023" i="11"/>
  <c r="AF4184" i="11"/>
  <c r="AS4179" i="11"/>
  <c r="AU4179" i="11" s="1"/>
  <c r="AX4179" i="11" s="1"/>
  <c r="AY4179" i="11" s="1"/>
  <c r="AG4179" i="11"/>
  <c r="AT4020" i="11"/>
  <c r="AR4020" i="11"/>
  <c r="AO3335" i="11"/>
  <c r="AP3335" i="11" s="1"/>
  <c r="AQ3335" i="11" s="1"/>
  <c r="AF3407" i="11"/>
  <c r="AU3370" i="11"/>
  <c r="AX3370" i="11" s="1"/>
  <c r="AY3370" i="11" s="1"/>
  <c r="AG3370" i="11"/>
  <c r="AT3334" i="11"/>
  <c r="AR3334" i="11"/>
  <c r="AO4176" i="11"/>
  <c r="AP4176" i="11" s="1"/>
  <c r="AQ4176" i="11" s="1"/>
  <c r="AT575" i="10"/>
  <c r="AR575" i="10"/>
  <c r="AT436" i="10"/>
  <c r="AR436" i="10"/>
  <c r="AT264" i="10"/>
  <c r="AR264" i="10"/>
  <c r="AO581" i="10"/>
  <c r="AP581" i="10" s="1"/>
  <c r="AQ581" i="10" s="1"/>
  <c r="AO439" i="10"/>
  <c r="AP439" i="10" s="1"/>
  <c r="AQ439" i="10" s="1"/>
  <c r="AG440" i="10"/>
  <c r="AF595" i="10"/>
  <c r="AG593" i="10"/>
  <c r="AO266" i="10"/>
  <c r="AP266" i="10" s="1"/>
  <c r="AQ266" i="10" s="1"/>
  <c r="AF270" i="10"/>
  <c r="AG268" i="10"/>
  <c r="AT4176" i="11" l="1"/>
  <c r="AR4176" i="11"/>
  <c r="AT4022" i="11"/>
  <c r="AR4022" i="11"/>
  <c r="AO4179" i="11"/>
  <c r="AP4179" i="11" s="1"/>
  <c r="AQ4179" i="11" s="1"/>
  <c r="AS4184" i="11"/>
  <c r="AU4184" i="11" s="1"/>
  <c r="AX4184" i="11" s="1"/>
  <c r="AY4184" i="11" s="1"/>
  <c r="AF4188" i="11"/>
  <c r="AG4184" i="11"/>
  <c r="AO3370" i="11"/>
  <c r="AP3370" i="11" s="1"/>
  <c r="AQ3370" i="11" s="1"/>
  <c r="AF3408" i="11"/>
  <c r="AS3407" i="11"/>
  <c r="AU3407" i="11" s="1"/>
  <c r="AX3407" i="11" s="1"/>
  <c r="AY3407" i="11" s="1"/>
  <c r="AG3407" i="11"/>
  <c r="AT3335" i="11"/>
  <c r="AR3335" i="11"/>
  <c r="AO4023" i="11"/>
  <c r="AP4023" i="11" s="1"/>
  <c r="AQ4023" i="11" s="1"/>
  <c r="AF4032" i="11"/>
  <c r="AS4025" i="11"/>
  <c r="AU4025" i="11" s="1"/>
  <c r="AX4025" i="11" s="1"/>
  <c r="AY4025" i="11" s="1"/>
  <c r="AG4025" i="11"/>
  <c r="AT439" i="10"/>
  <c r="AR439" i="10"/>
  <c r="AT266" i="10"/>
  <c r="AR266" i="10"/>
  <c r="AT581" i="10"/>
  <c r="AR581" i="10"/>
  <c r="AO593" i="10"/>
  <c r="AP593" i="10" s="1"/>
  <c r="AQ593" i="10" s="1"/>
  <c r="AF601" i="10"/>
  <c r="AG595" i="10"/>
  <c r="AO268" i="10"/>
  <c r="AP268" i="10" s="1"/>
  <c r="AQ268" i="10" s="1"/>
  <c r="AG270" i="10"/>
  <c r="AF271" i="10"/>
  <c r="AG441" i="10"/>
  <c r="AT3370" i="11" l="1"/>
  <c r="AR3370" i="11"/>
  <c r="AT4179" i="11"/>
  <c r="AR4179" i="11"/>
  <c r="AO3407" i="11"/>
  <c r="AP3407" i="11" s="1"/>
  <c r="AQ3407" i="11" s="1"/>
  <c r="AF3409" i="11"/>
  <c r="AS3408" i="11"/>
  <c r="AU3408" i="11" s="1"/>
  <c r="AX3408" i="11" s="1"/>
  <c r="AY3408" i="11" s="1"/>
  <c r="AG3408" i="11"/>
  <c r="AS4188" i="11"/>
  <c r="AU4188" i="11" s="1"/>
  <c r="AX4188" i="11" s="1"/>
  <c r="AY4188" i="11" s="1"/>
  <c r="AF4189" i="11"/>
  <c r="AG4188" i="11"/>
  <c r="AO4025" i="11"/>
  <c r="AP4025" i="11" s="1"/>
  <c r="AQ4025" i="11" s="1"/>
  <c r="AF4033" i="11"/>
  <c r="AS4032" i="11"/>
  <c r="AU4032" i="11" s="1"/>
  <c r="AX4032" i="11" s="1"/>
  <c r="AY4032" i="11" s="1"/>
  <c r="AG4032" i="11"/>
  <c r="AT4023" i="11"/>
  <c r="AR4023" i="11"/>
  <c r="AO4184" i="11"/>
  <c r="AP4184" i="11" s="1"/>
  <c r="AQ4184" i="11" s="1"/>
  <c r="AT268" i="10"/>
  <c r="AR268" i="10"/>
  <c r="AT593" i="10"/>
  <c r="AR593" i="10"/>
  <c r="AO270" i="10"/>
  <c r="AP270" i="10" s="1"/>
  <c r="AQ270" i="10" s="1"/>
  <c r="AF444" i="10"/>
  <c r="AG443" i="10"/>
  <c r="AF272" i="10"/>
  <c r="AG271" i="10"/>
  <c r="AO595" i="10"/>
  <c r="AP595" i="10" s="1"/>
  <c r="AQ595" i="10" s="1"/>
  <c r="AF602" i="10"/>
  <c r="AG601" i="10"/>
  <c r="AT3407" i="11" l="1"/>
  <c r="AR3407" i="11"/>
  <c r="AR4184" i="11"/>
  <c r="AT4184" i="11"/>
  <c r="AT4025" i="11"/>
  <c r="AR4025" i="11"/>
  <c r="AO4188" i="11"/>
  <c r="AP4188" i="11" s="1"/>
  <c r="AQ4188" i="11" s="1"/>
  <c r="AO4032" i="11"/>
  <c r="AP4032" i="11" s="1"/>
  <c r="AQ4032" i="11" s="1"/>
  <c r="AF4034" i="11"/>
  <c r="AS4033" i="11"/>
  <c r="AU4033" i="11" s="1"/>
  <c r="AX4033" i="11" s="1"/>
  <c r="AY4033" i="11" s="1"/>
  <c r="AG4033" i="11"/>
  <c r="AF4193" i="11"/>
  <c r="AS4189" i="11"/>
  <c r="AU4189" i="11" s="1"/>
  <c r="AX4189" i="11" s="1"/>
  <c r="AY4189" i="11" s="1"/>
  <c r="AG4189" i="11"/>
  <c r="AO3408" i="11"/>
  <c r="AP3408" i="11" s="1"/>
  <c r="AQ3408" i="11" s="1"/>
  <c r="AS3409" i="11"/>
  <c r="AU3409" i="11" s="1"/>
  <c r="AX3409" i="11" s="1"/>
  <c r="AY3409" i="11" s="1"/>
  <c r="AF3444" i="11"/>
  <c r="AG3409" i="11"/>
  <c r="AT595" i="10"/>
  <c r="AR595" i="10"/>
  <c r="AT270" i="10"/>
  <c r="AR270" i="10"/>
  <c r="AP271" i="10"/>
  <c r="AQ271" i="10" s="1"/>
  <c r="AF273" i="10"/>
  <c r="AG272" i="10"/>
  <c r="AO601" i="10"/>
  <c r="AP601" i="10" s="1"/>
  <c r="AQ601" i="10" s="1"/>
  <c r="AF605" i="10"/>
  <c r="AF606" i="10" s="1"/>
  <c r="AG602" i="10"/>
  <c r="AO443" i="10"/>
  <c r="AP443" i="10" s="1"/>
  <c r="AQ443" i="10" s="1"/>
  <c r="AF446" i="10"/>
  <c r="AG444" i="10"/>
  <c r="AG606" i="10" l="1"/>
  <c r="AO606" i="10" s="1"/>
  <c r="AP606" i="10" s="1"/>
  <c r="AQ606" i="10" s="1"/>
  <c r="AT3408" i="11"/>
  <c r="AR3408" i="11"/>
  <c r="AO3409" i="11"/>
  <c r="AP3409" i="11" s="1"/>
  <c r="AQ3409" i="11" s="1"/>
  <c r="AF3445" i="11"/>
  <c r="AS3444" i="11"/>
  <c r="AU3444" i="11" s="1"/>
  <c r="AX3444" i="11" s="1"/>
  <c r="AY3444" i="11" s="1"/>
  <c r="AG3444" i="11"/>
  <c r="AO4189" i="11"/>
  <c r="AP4189" i="11" s="1"/>
  <c r="AQ4189" i="11" s="1"/>
  <c r="AS4193" i="11"/>
  <c r="AU4193" i="11" s="1"/>
  <c r="AX4193" i="11" s="1"/>
  <c r="AY4193" i="11" s="1"/>
  <c r="AF4300" i="11"/>
  <c r="AG4193" i="11"/>
  <c r="AO4033" i="11"/>
  <c r="AP4033" i="11" s="1"/>
  <c r="AQ4033" i="11" s="1"/>
  <c r="AF4037" i="11"/>
  <c r="AS4034" i="11"/>
  <c r="AU4034" i="11" s="1"/>
  <c r="AX4034" i="11" s="1"/>
  <c r="AY4034" i="11" s="1"/>
  <c r="AG4034" i="11"/>
  <c r="AT4032" i="11"/>
  <c r="AR4032" i="11"/>
  <c r="AT4188" i="11"/>
  <c r="AR4188" i="11"/>
  <c r="AT443" i="10"/>
  <c r="AR443" i="10"/>
  <c r="AT601" i="10"/>
  <c r="AR601" i="10"/>
  <c r="AT271" i="10"/>
  <c r="AR271" i="10"/>
  <c r="AF453" i="10"/>
  <c r="AG446" i="10"/>
  <c r="AO602" i="10"/>
  <c r="AP602" i="10" s="1"/>
  <c r="AQ602" i="10" s="1"/>
  <c r="AF610" i="10"/>
  <c r="AG605" i="10"/>
  <c r="AO444" i="10"/>
  <c r="AP444" i="10" s="1"/>
  <c r="AQ444" i="10" s="1"/>
  <c r="AP272" i="10"/>
  <c r="AQ272" i="10" s="1"/>
  <c r="AF274" i="10"/>
  <c r="AU273" i="10"/>
  <c r="AX273" i="10" s="1"/>
  <c r="AY273" i="10" s="1"/>
  <c r="AG273" i="10"/>
  <c r="AF458" i="10" l="1"/>
  <c r="AF454" i="10" s="1"/>
  <c r="AF455" i="10"/>
  <c r="AR606" i="10"/>
  <c r="AT606" i="10"/>
  <c r="AT4033" i="11"/>
  <c r="AR4033" i="11"/>
  <c r="AT4189" i="11"/>
  <c r="AR4189" i="11"/>
  <c r="AT3409" i="11"/>
  <c r="AR3409" i="11"/>
  <c r="AO4193" i="11"/>
  <c r="AP4193" i="11" s="1"/>
  <c r="AQ4193" i="11" s="1"/>
  <c r="AO4034" i="11"/>
  <c r="AP4034" i="11" s="1"/>
  <c r="AQ4034" i="11" s="1"/>
  <c r="AS4037" i="11"/>
  <c r="AU4037" i="11" s="1"/>
  <c r="AX4037" i="11" s="1"/>
  <c r="AY4037" i="11" s="1"/>
  <c r="AG4037" i="11"/>
  <c r="AF4040" i="11"/>
  <c r="AF4303" i="11"/>
  <c r="AS4300" i="11"/>
  <c r="AU4300" i="11" s="1"/>
  <c r="AX4300" i="11" s="1"/>
  <c r="AY4300" i="11" s="1"/>
  <c r="AG4300" i="11"/>
  <c r="AO3444" i="11"/>
  <c r="AP3444" i="11" s="1"/>
  <c r="AQ3444" i="11" s="1"/>
  <c r="AF3446" i="11"/>
  <c r="AS3445" i="11"/>
  <c r="AU3445" i="11" s="1"/>
  <c r="AX3445" i="11" s="1"/>
  <c r="AY3445" i="11" s="1"/>
  <c r="AG3445" i="11"/>
  <c r="AT444" i="10"/>
  <c r="AR444" i="10"/>
  <c r="AT602" i="10"/>
  <c r="AR602" i="10"/>
  <c r="AT272" i="10"/>
  <c r="AR272" i="10"/>
  <c r="AO605" i="10"/>
  <c r="AP605" i="10" s="1"/>
  <c r="AQ605" i="10" s="1"/>
  <c r="AF614" i="10"/>
  <c r="AG610" i="10"/>
  <c r="AG453" i="10"/>
  <c r="AO273" i="10"/>
  <c r="AP273" i="10" s="1"/>
  <c r="AQ273" i="10" s="1"/>
  <c r="AF275" i="10"/>
  <c r="AG274" i="10"/>
  <c r="AO446" i="10"/>
  <c r="AP446" i="10" s="1"/>
  <c r="AQ446" i="10" s="1"/>
  <c r="AT4034" i="11" l="1"/>
  <c r="AR4034" i="11"/>
  <c r="AT3444" i="11"/>
  <c r="AR3444" i="11"/>
  <c r="AT4193" i="11"/>
  <c r="AR4193" i="11"/>
  <c r="AO4300" i="11"/>
  <c r="AP4300" i="11" s="1"/>
  <c r="AQ4300" i="11" s="1"/>
  <c r="AS4303" i="11"/>
  <c r="AU4303" i="11" s="1"/>
  <c r="AX4303" i="11" s="1"/>
  <c r="AY4303" i="11" s="1"/>
  <c r="AF4308" i="11"/>
  <c r="AG4303" i="11"/>
  <c r="AO4037" i="11"/>
  <c r="AP4037" i="11" s="1"/>
  <c r="AQ4037" i="11" s="1"/>
  <c r="AO3445" i="11"/>
  <c r="AP3445" i="11" s="1"/>
  <c r="AQ3445" i="11" s="1"/>
  <c r="AF3481" i="11"/>
  <c r="AS3446" i="11"/>
  <c r="AU3446" i="11" s="1"/>
  <c r="AX3446" i="11" s="1"/>
  <c r="AY3446" i="11" s="1"/>
  <c r="AG3446" i="11"/>
  <c r="AF4043" i="11"/>
  <c r="AF4042" i="11"/>
  <c r="AS4040" i="11"/>
  <c r="AU4040" i="11" s="1"/>
  <c r="AX4040" i="11" s="1"/>
  <c r="AY4040" i="11" s="1"/>
  <c r="AG4040" i="11"/>
  <c r="AT446" i="10"/>
  <c r="AR446" i="10"/>
  <c r="AT273" i="10"/>
  <c r="AR273" i="10"/>
  <c r="AT605" i="10"/>
  <c r="AR605" i="10"/>
  <c r="AO453" i="10"/>
  <c r="AP453" i="10" s="1"/>
  <c r="AQ453" i="10" s="1"/>
  <c r="AO274" i="10"/>
  <c r="AP274" i="10" s="1"/>
  <c r="AQ274" i="10" s="1"/>
  <c r="AF276" i="10"/>
  <c r="AG275" i="10"/>
  <c r="AG454" i="10"/>
  <c r="AO610" i="10"/>
  <c r="AP610" i="10" s="1"/>
  <c r="AQ610" i="10" s="1"/>
  <c r="AF615" i="10"/>
  <c r="AG614" i="10"/>
  <c r="AO454" i="10" l="1"/>
  <c r="AP454" i="10" s="1"/>
  <c r="AQ454" i="10" s="1"/>
  <c r="AT4300" i="11"/>
  <c r="AR4300" i="11"/>
  <c r="AF4044" i="11"/>
  <c r="AS4043" i="11"/>
  <c r="AU4043" i="11" s="1"/>
  <c r="AX4043" i="11" s="1"/>
  <c r="AY4043" i="11" s="1"/>
  <c r="AG4043" i="11"/>
  <c r="AO4040" i="11"/>
  <c r="AP4040" i="11" s="1"/>
  <c r="AQ4040" i="11" s="1"/>
  <c r="AF4050" i="11"/>
  <c r="AS4042" i="11"/>
  <c r="AU4042" i="11" s="1"/>
  <c r="AX4042" i="11" s="1"/>
  <c r="AY4042" i="11" s="1"/>
  <c r="AG4042" i="11"/>
  <c r="AO3446" i="11"/>
  <c r="AP3446" i="11" s="1"/>
  <c r="AQ3446" i="11" s="1"/>
  <c r="AS3481" i="11"/>
  <c r="AU3481" i="11" s="1"/>
  <c r="AX3481" i="11" s="1"/>
  <c r="AY3481" i="11" s="1"/>
  <c r="AF3555" i="11"/>
  <c r="AG3481" i="11"/>
  <c r="AS4308" i="11"/>
  <c r="AU4308" i="11" s="1"/>
  <c r="AX4308" i="11" s="1"/>
  <c r="AY4308" i="11" s="1"/>
  <c r="AG4308" i="11"/>
  <c r="AT3445" i="11"/>
  <c r="AR3445" i="11"/>
  <c r="AR4037" i="11"/>
  <c r="AT4037" i="11"/>
  <c r="AO4303" i="11"/>
  <c r="AP4303" i="11" s="1"/>
  <c r="AQ4303" i="11" s="1"/>
  <c r="AT274" i="10"/>
  <c r="AR274" i="10"/>
  <c r="AT610" i="10"/>
  <c r="AR610" i="10"/>
  <c r="AT453" i="10"/>
  <c r="AR453" i="10"/>
  <c r="AG455" i="10"/>
  <c r="AO614" i="10"/>
  <c r="AP614" i="10" s="1"/>
  <c r="AQ614" i="10" s="1"/>
  <c r="AF619" i="10"/>
  <c r="AG615" i="10"/>
  <c r="AP275" i="10"/>
  <c r="AQ275" i="10" s="1"/>
  <c r="AF277" i="10"/>
  <c r="AG276" i="10"/>
  <c r="AT454" i="10" l="1"/>
  <c r="AR454" i="10"/>
  <c r="AO455" i="10"/>
  <c r="AP455" i="10" s="1"/>
  <c r="AQ455" i="10" s="1"/>
  <c r="AT3446" i="11"/>
  <c r="AR3446" i="11"/>
  <c r="AF3592" i="11"/>
  <c r="AS3555" i="11"/>
  <c r="AU3555" i="11" s="1"/>
  <c r="AX3555" i="11" s="1"/>
  <c r="AY3555" i="11" s="1"/>
  <c r="AG3555" i="11"/>
  <c r="AO4042" i="11"/>
  <c r="AP4042" i="11" s="1"/>
  <c r="AQ4042" i="11" s="1"/>
  <c r="AS4050" i="11"/>
  <c r="AU4050" i="11" s="1"/>
  <c r="AX4050" i="11" s="1"/>
  <c r="AY4050" i="11" s="1"/>
  <c r="AF4056" i="11"/>
  <c r="AG4050" i="11"/>
  <c r="AT4040" i="11"/>
  <c r="AR4040" i="11"/>
  <c r="AR4303" i="11"/>
  <c r="AT4303" i="11"/>
  <c r="AO4308" i="11"/>
  <c r="AP4308" i="11" s="1"/>
  <c r="AQ4308" i="11" s="1"/>
  <c r="AO3481" i="11"/>
  <c r="AP3481" i="11" s="1"/>
  <c r="AQ3481" i="11" s="1"/>
  <c r="AO4043" i="11"/>
  <c r="AP4043" i="11" s="1"/>
  <c r="AQ4043" i="11" s="1"/>
  <c r="AS4044" i="11"/>
  <c r="AU4044" i="11" s="1"/>
  <c r="AX4044" i="11" s="1"/>
  <c r="AY4044" i="11" s="1"/>
  <c r="AG4044" i="11"/>
  <c r="AT275" i="10"/>
  <c r="AR275" i="10"/>
  <c r="AT614" i="10"/>
  <c r="AR614" i="10"/>
  <c r="AG277" i="10"/>
  <c r="AF278" i="10"/>
  <c r="AO615" i="10"/>
  <c r="AP615" i="10" s="1"/>
  <c r="AQ615" i="10" s="1"/>
  <c r="AF627" i="10"/>
  <c r="AG619" i="10"/>
  <c r="AP276" i="10"/>
  <c r="AQ276" i="10" s="1"/>
  <c r="AF461" i="10"/>
  <c r="AG458" i="10"/>
  <c r="AT455" i="10" l="1"/>
  <c r="AR455" i="10"/>
  <c r="AF463" i="10"/>
  <c r="AF465" i="10" s="1"/>
  <c r="AF464" i="10"/>
  <c r="AT4308" i="11"/>
  <c r="AR4308" i="11"/>
  <c r="AO4044" i="11"/>
  <c r="AP4044" i="11" s="1"/>
  <c r="AQ4044" i="11" s="1"/>
  <c r="AT4043" i="11"/>
  <c r="AR4043" i="11"/>
  <c r="AT3481" i="11"/>
  <c r="AR3481" i="11"/>
  <c r="AO4050" i="11"/>
  <c r="AP4050" i="11" s="1"/>
  <c r="AQ4050" i="11" s="1"/>
  <c r="AF4057" i="11"/>
  <c r="AS4056" i="11"/>
  <c r="AU4056" i="11" s="1"/>
  <c r="AX4056" i="11" s="1"/>
  <c r="AY4056" i="11" s="1"/>
  <c r="AG4056" i="11"/>
  <c r="AT4042" i="11"/>
  <c r="AR4042" i="11"/>
  <c r="AO3555" i="11"/>
  <c r="AP3555" i="11" s="1"/>
  <c r="AQ3555" i="11" s="1"/>
  <c r="AS3592" i="11"/>
  <c r="AU3592" i="11" s="1"/>
  <c r="AX3592" i="11" s="1"/>
  <c r="AY3592" i="11" s="1"/>
  <c r="AG3592" i="11"/>
  <c r="AT276" i="10"/>
  <c r="AR276" i="10"/>
  <c r="AT615" i="10"/>
  <c r="AR615" i="10"/>
  <c r="AO619" i="10"/>
  <c r="AP619" i="10" s="1"/>
  <c r="AQ619" i="10" s="1"/>
  <c r="AF279" i="10"/>
  <c r="AG278" i="10"/>
  <c r="AO458" i="10"/>
  <c r="AP458" i="10" s="1"/>
  <c r="AQ458" i="10" s="1"/>
  <c r="AG461" i="10"/>
  <c r="AF630" i="10"/>
  <c r="AG627" i="10"/>
  <c r="AO277" i="10"/>
  <c r="AP277" i="10" s="1"/>
  <c r="AQ277" i="10" s="1"/>
  <c r="AT3555" i="11" l="1"/>
  <c r="AR3555" i="11"/>
  <c r="AT4050" i="11"/>
  <c r="AR4050" i="11"/>
  <c r="AT4044" i="11"/>
  <c r="AR4044" i="11"/>
  <c r="AO3592" i="11"/>
  <c r="AP3592" i="11" s="1"/>
  <c r="AQ3592" i="11" s="1"/>
  <c r="AO4056" i="11"/>
  <c r="AP4056" i="11" s="1"/>
  <c r="AQ4056" i="11" s="1"/>
  <c r="AF4058" i="11"/>
  <c r="AS4057" i="11"/>
  <c r="AU4057" i="11" s="1"/>
  <c r="AX4057" i="11" s="1"/>
  <c r="AY4057" i="11" s="1"/>
  <c r="AG4057" i="11"/>
  <c r="AT277" i="10"/>
  <c r="AR277" i="10"/>
  <c r="AT458" i="10"/>
  <c r="AR458" i="10"/>
  <c r="AT619" i="10"/>
  <c r="AR619" i="10"/>
  <c r="AO627" i="10"/>
  <c r="AP627" i="10" s="1"/>
  <c r="AQ627" i="10" s="1"/>
  <c r="AG464" i="10"/>
  <c r="AF635" i="10"/>
  <c r="AG630" i="10"/>
  <c r="AO461" i="10"/>
  <c r="AP461" i="10" s="1"/>
  <c r="AQ461" i="10" s="1"/>
  <c r="AF471" i="10"/>
  <c r="AG463" i="10"/>
  <c r="AP278" i="10"/>
  <c r="AQ278" i="10" s="1"/>
  <c r="AF280" i="10"/>
  <c r="AG279" i="10"/>
  <c r="AO464" i="10" l="1"/>
  <c r="AP464" i="10" s="1"/>
  <c r="AQ464" i="10" s="1"/>
  <c r="AT4056" i="11"/>
  <c r="AR4056" i="11"/>
  <c r="AO4057" i="11"/>
  <c r="AP4057" i="11" s="1"/>
  <c r="AQ4057" i="11" s="1"/>
  <c r="AS4058" i="11"/>
  <c r="AU4058" i="11" s="1"/>
  <c r="AX4058" i="11" s="1"/>
  <c r="AY4058" i="11" s="1"/>
  <c r="AF4059" i="11"/>
  <c r="AG4058" i="11"/>
  <c r="AT3592" i="11"/>
  <c r="AR3592" i="11"/>
  <c r="AT278" i="10"/>
  <c r="AR278" i="10"/>
  <c r="AT461" i="10"/>
  <c r="AR461" i="10"/>
  <c r="AT627" i="10"/>
  <c r="AR627" i="10"/>
  <c r="AP279" i="10"/>
  <c r="AQ279" i="10" s="1"/>
  <c r="AF282" i="10"/>
  <c r="AG280" i="10"/>
  <c r="AF477" i="10"/>
  <c r="AG471" i="10"/>
  <c r="AO630" i="10"/>
  <c r="AP630" i="10" s="1"/>
  <c r="AQ630" i="10" s="1"/>
  <c r="AO463" i="10"/>
  <c r="AP463" i="10" s="1"/>
  <c r="AQ463" i="10" s="1"/>
  <c r="AG635" i="10"/>
  <c r="AG465" i="10"/>
  <c r="AT464" i="10" l="1"/>
  <c r="AR464" i="10"/>
  <c r="AF480" i="10"/>
  <c r="AF479" i="10"/>
  <c r="AF481" i="10" s="1"/>
  <c r="AO465" i="10"/>
  <c r="AP465" i="10" s="1"/>
  <c r="AQ465" i="10" s="1"/>
  <c r="AR4057" i="11"/>
  <c r="AT4057" i="11"/>
  <c r="AF4060" i="11"/>
  <c r="AS4059" i="11"/>
  <c r="AU4059" i="11" s="1"/>
  <c r="AX4059" i="11" s="1"/>
  <c r="AY4059" i="11" s="1"/>
  <c r="AG4059" i="11"/>
  <c r="AO4058" i="11"/>
  <c r="AP4058" i="11" s="1"/>
  <c r="AQ4058" i="11" s="1"/>
  <c r="AT630" i="10"/>
  <c r="AR630" i="10"/>
  <c r="AT463" i="10"/>
  <c r="AR463" i="10"/>
  <c r="AT279" i="10"/>
  <c r="AR279" i="10"/>
  <c r="AO635" i="10"/>
  <c r="AP635" i="10" s="1"/>
  <c r="AQ635" i="10" s="1"/>
  <c r="AO471" i="10"/>
  <c r="AP471" i="10" s="1"/>
  <c r="AQ471" i="10" s="1"/>
  <c r="AG477" i="10"/>
  <c r="AO280" i="10"/>
  <c r="AP280" i="10" s="1"/>
  <c r="AQ280" i="10" s="1"/>
  <c r="AF284" i="10"/>
  <c r="AS282" i="10"/>
  <c r="AU282" i="10" s="1"/>
  <c r="AX282" i="10" s="1"/>
  <c r="AY282" i="10" s="1"/>
  <c r="AG282" i="10"/>
  <c r="AT465" i="10" l="1"/>
  <c r="AR465" i="10"/>
  <c r="AF485" i="10"/>
  <c r="AF487" i="10" s="1"/>
  <c r="AF482" i="10"/>
  <c r="AF478" i="10"/>
  <c r="AT4058" i="11"/>
  <c r="AR4058" i="11"/>
  <c r="AO4059" i="11"/>
  <c r="AP4059" i="11" s="1"/>
  <c r="AQ4059" i="11" s="1"/>
  <c r="AF4061" i="11"/>
  <c r="AS4060" i="11"/>
  <c r="AU4060" i="11" s="1"/>
  <c r="AX4060" i="11" s="1"/>
  <c r="AY4060" i="11" s="1"/>
  <c r="AG4060" i="11"/>
  <c r="AT635" i="10"/>
  <c r="AR635" i="10"/>
  <c r="AT280" i="10"/>
  <c r="AR280" i="10"/>
  <c r="AT471" i="10"/>
  <c r="AR471" i="10"/>
  <c r="AO282" i="10"/>
  <c r="AP282" i="10" s="1"/>
  <c r="AQ282" i="10" s="1"/>
  <c r="AG284" i="10"/>
  <c r="AO477" i="10"/>
  <c r="AP477" i="10" s="1"/>
  <c r="AQ477" i="10" s="1"/>
  <c r="AG478" i="10"/>
  <c r="AO478" i="10" l="1"/>
  <c r="AP478" i="10" s="1"/>
  <c r="AQ478" i="10" s="1"/>
  <c r="AR4059" i="11"/>
  <c r="AT4059" i="11"/>
  <c r="AO4060" i="11"/>
  <c r="AP4060" i="11" s="1"/>
  <c r="AQ4060" i="11" s="1"/>
  <c r="AS4061" i="11"/>
  <c r="AU4061" i="11" s="1"/>
  <c r="AX4061" i="11" s="1"/>
  <c r="AY4061" i="11" s="1"/>
  <c r="AF4064" i="11"/>
  <c r="AG4061" i="11"/>
  <c r="AT477" i="10"/>
  <c r="AR477" i="10"/>
  <c r="AT282" i="10"/>
  <c r="AR282" i="10"/>
  <c r="AO284" i="10"/>
  <c r="AP284" i="10" s="1"/>
  <c r="AQ284" i="10" s="1"/>
  <c r="AG479" i="10"/>
  <c r="AT478" i="10" l="1"/>
  <c r="AR478" i="10"/>
  <c r="AO479" i="10"/>
  <c r="AP479" i="10" s="1"/>
  <c r="AQ479" i="10" s="1"/>
  <c r="AT4060" i="11"/>
  <c r="AR4060" i="11"/>
  <c r="AF4065" i="11"/>
  <c r="AS4064" i="11"/>
  <c r="AU4064" i="11" s="1"/>
  <c r="AX4064" i="11" s="1"/>
  <c r="AY4064" i="11" s="1"/>
  <c r="AG4064" i="11"/>
  <c r="AO4061" i="11"/>
  <c r="AP4061" i="11" s="1"/>
  <c r="AQ4061" i="11" s="1"/>
  <c r="AT284" i="10"/>
  <c r="AR284" i="10"/>
  <c r="AG480" i="10"/>
  <c r="AT479" i="10" l="1"/>
  <c r="AR479" i="10"/>
  <c r="AR4061" i="11"/>
  <c r="AT4061" i="11"/>
  <c r="AO4064" i="11"/>
  <c r="AP4064" i="11" s="1"/>
  <c r="AQ4064" i="11" s="1"/>
  <c r="AF4066" i="11"/>
  <c r="AS4065" i="11"/>
  <c r="AU4065" i="11" s="1"/>
  <c r="AX4065" i="11" s="1"/>
  <c r="AY4065" i="11" s="1"/>
  <c r="AG4065" i="11"/>
  <c r="AO480" i="10"/>
  <c r="AP480" i="10" s="1"/>
  <c r="AQ480" i="10" s="1"/>
  <c r="AG481" i="10"/>
  <c r="AO481" i="10" l="1"/>
  <c r="AP481" i="10" s="1"/>
  <c r="AQ481" i="10" s="1"/>
  <c r="AT4064" i="11"/>
  <c r="AR4064" i="11"/>
  <c r="AO4065" i="11"/>
  <c r="AP4065" i="11" s="1"/>
  <c r="AQ4065" i="11" s="1"/>
  <c r="AS4066" i="11"/>
  <c r="AU4066" i="11" s="1"/>
  <c r="AX4066" i="11" s="1"/>
  <c r="AY4066" i="11" s="1"/>
  <c r="AF4067" i="11"/>
  <c r="AG4066" i="11"/>
  <c r="AT480" i="10"/>
  <c r="AR480" i="10"/>
  <c r="AG482" i="10"/>
  <c r="AT481" i="10" l="1"/>
  <c r="AR481" i="10"/>
  <c r="AO482" i="10"/>
  <c r="AP482" i="10" s="1"/>
  <c r="AQ482" i="10" s="1"/>
  <c r="AF490" i="10"/>
  <c r="AF492" i="10" s="1"/>
  <c r="AF488" i="10"/>
  <c r="AF486" i="10" s="1"/>
  <c r="AR4065" i="11"/>
  <c r="AT4065" i="11"/>
  <c r="AO4066" i="11"/>
  <c r="AP4066" i="11" s="1"/>
  <c r="AQ4066" i="11" s="1"/>
  <c r="AF4069" i="11"/>
  <c r="AS4067" i="11"/>
  <c r="AU4067" i="11" s="1"/>
  <c r="AX4067" i="11" s="1"/>
  <c r="AY4067" i="11" s="1"/>
  <c r="AG4067" i="11"/>
  <c r="AG485" i="10"/>
  <c r="AT482" i="10" l="1"/>
  <c r="AR482" i="10"/>
  <c r="AT4066" i="11"/>
  <c r="AR4066" i="11"/>
  <c r="AO4067" i="11"/>
  <c r="AP4067" i="11" s="1"/>
  <c r="AQ4067" i="11" s="1"/>
  <c r="AS4069" i="11"/>
  <c r="AU4069" i="11" s="1"/>
  <c r="AX4069" i="11" s="1"/>
  <c r="AY4069" i="11" s="1"/>
  <c r="AF4070" i="11"/>
  <c r="AG4069" i="11"/>
  <c r="AO485" i="10"/>
  <c r="AP485" i="10" s="1"/>
  <c r="AQ485" i="10" s="1"/>
  <c r="AG486" i="10"/>
  <c r="AO486" i="10" l="1"/>
  <c r="AP486" i="10" s="1"/>
  <c r="AQ486" i="10" s="1"/>
  <c r="AT4067" i="11"/>
  <c r="AR4067" i="11"/>
  <c r="AF4071" i="11"/>
  <c r="AS4070" i="11"/>
  <c r="AU4070" i="11" s="1"/>
  <c r="AX4070" i="11" s="1"/>
  <c r="AY4070" i="11" s="1"/>
  <c r="AG4070" i="11"/>
  <c r="AO4069" i="11"/>
  <c r="AP4069" i="11" s="1"/>
  <c r="AQ4069" i="11" s="1"/>
  <c r="AT485" i="10"/>
  <c r="AR485" i="10"/>
  <c r="AG487" i="10"/>
  <c r="AT486" i="10" l="1"/>
  <c r="AR486" i="10"/>
  <c r="AO487" i="10"/>
  <c r="AP487" i="10" s="1"/>
  <c r="AQ487" i="10" s="1"/>
  <c r="AR4069" i="11"/>
  <c r="AT4069" i="11"/>
  <c r="AO4070" i="11"/>
  <c r="AP4070" i="11" s="1"/>
  <c r="AQ4070" i="11" s="1"/>
  <c r="AF4072" i="11"/>
  <c r="AS4071" i="11"/>
  <c r="AU4071" i="11" s="1"/>
  <c r="AX4071" i="11" s="1"/>
  <c r="AY4071" i="11" s="1"/>
  <c r="AG4071" i="11"/>
  <c r="AG488" i="10"/>
  <c r="AT487" i="10" l="1"/>
  <c r="AR487" i="10"/>
  <c r="AT4070" i="11"/>
  <c r="AR4070" i="11"/>
  <c r="AO4071" i="11"/>
  <c r="AP4071" i="11" s="1"/>
  <c r="AQ4071" i="11" s="1"/>
  <c r="AS4072" i="11"/>
  <c r="AU4072" i="11" s="1"/>
  <c r="AX4072" i="11" s="1"/>
  <c r="AY4072" i="11" s="1"/>
  <c r="AF4074" i="11"/>
  <c r="AG4072" i="11"/>
  <c r="AO488" i="10"/>
  <c r="AP488" i="10" s="1"/>
  <c r="AQ488" i="10" s="1"/>
  <c r="AF491" i="10"/>
  <c r="AG490" i="10"/>
  <c r="AF495" i="10" l="1"/>
  <c r="AF493" i="10"/>
  <c r="AR4071" i="11"/>
  <c r="AT4071" i="11"/>
  <c r="AF4075" i="11"/>
  <c r="AS4074" i="11"/>
  <c r="AU4074" i="11" s="1"/>
  <c r="AX4074" i="11" s="1"/>
  <c r="AY4074" i="11" s="1"/>
  <c r="AG4074" i="11"/>
  <c r="AO4072" i="11"/>
  <c r="AP4072" i="11" s="1"/>
  <c r="AQ4072" i="11" s="1"/>
  <c r="AT488" i="10"/>
  <c r="AR488" i="10"/>
  <c r="AO490" i="10"/>
  <c r="AP490" i="10" s="1"/>
  <c r="AQ490" i="10" s="1"/>
  <c r="AG491" i="10"/>
  <c r="AT4072" i="11" l="1"/>
  <c r="AR4072" i="11"/>
  <c r="AO4074" i="11"/>
  <c r="AP4074" i="11" s="1"/>
  <c r="AQ4074" i="11" s="1"/>
  <c r="AF4076" i="11"/>
  <c r="AS4075" i="11"/>
  <c r="AU4075" i="11" s="1"/>
  <c r="AX4075" i="11" s="1"/>
  <c r="AY4075" i="11" s="1"/>
  <c r="AG4075" i="11"/>
  <c r="AT490" i="10"/>
  <c r="AR490" i="10"/>
  <c r="AO491" i="10"/>
  <c r="AP491" i="10" s="1"/>
  <c r="AQ491" i="10" s="1"/>
  <c r="AG492" i="10"/>
  <c r="AO492" i="10" l="1"/>
  <c r="AP492" i="10" s="1"/>
  <c r="AQ492" i="10" s="1"/>
  <c r="AO4075" i="11"/>
  <c r="AP4075" i="11" s="1"/>
  <c r="AQ4075" i="11" s="1"/>
  <c r="AF4078" i="11"/>
  <c r="AS4076" i="11"/>
  <c r="AU4076" i="11" s="1"/>
  <c r="AX4076" i="11" s="1"/>
  <c r="AY4076" i="11" s="1"/>
  <c r="AG4076" i="11"/>
  <c r="AT4074" i="11"/>
  <c r="AR4074" i="11"/>
  <c r="AT491" i="10"/>
  <c r="AR491" i="10"/>
  <c r="AG493" i="10"/>
  <c r="AR492" i="10" l="1"/>
  <c r="AT492" i="10"/>
  <c r="AO493" i="10"/>
  <c r="AP493" i="10" s="1"/>
  <c r="AQ493" i="10" s="1"/>
  <c r="AO4076" i="11"/>
  <c r="AP4076" i="11" s="1"/>
  <c r="AQ4076" i="11" s="1"/>
  <c r="AF4083" i="11"/>
  <c r="AS4078" i="11"/>
  <c r="AU4078" i="11" s="1"/>
  <c r="AX4078" i="11" s="1"/>
  <c r="AY4078" i="11" s="1"/>
  <c r="AG4078" i="11"/>
  <c r="AT4075" i="11"/>
  <c r="AR4075" i="11"/>
  <c r="AF496" i="10"/>
  <c r="AG495" i="10"/>
  <c r="AR493" i="10" l="1"/>
  <c r="AT493" i="10"/>
  <c r="AO4078" i="11"/>
  <c r="AP4078" i="11" s="1"/>
  <c r="AQ4078" i="11" s="1"/>
  <c r="AF4092" i="11"/>
  <c r="AS4083" i="11"/>
  <c r="AU4083" i="11" s="1"/>
  <c r="AX4083" i="11" s="1"/>
  <c r="AY4083" i="11" s="1"/>
  <c r="AG4083" i="11"/>
  <c r="AT4076" i="11"/>
  <c r="AR4076" i="11"/>
  <c r="AO495" i="10"/>
  <c r="AP495" i="10" s="1"/>
  <c r="AQ495" i="10" s="1"/>
  <c r="AF497" i="10"/>
  <c r="AG496" i="10"/>
  <c r="AR4078" i="11" l="1"/>
  <c r="AT4078" i="11"/>
  <c r="AO4083" i="11"/>
  <c r="AP4083" i="11" s="1"/>
  <c r="AQ4083" i="11" s="1"/>
  <c r="AS4092" i="11"/>
  <c r="AU4092" i="11" s="1"/>
  <c r="AX4092" i="11" s="1"/>
  <c r="AY4092" i="11" s="1"/>
  <c r="AF4094" i="11"/>
  <c r="AG4092" i="11"/>
  <c r="AT495" i="10"/>
  <c r="AR495" i="10"/>
  <c r="AO496" i="10"/>
  <c r="AP496" i="10" s="1"/>
  <c r="AQ496" i="10" s="1"/>
  <c r="AF499" i="10"/>
  <c r="AG497" i="10"/>
  <c r="AR4083" i="11" l="1"/>
  <c r="AT4083" i="11"/>
  <c r="AO4092" i="11"/>
  <c r="AP4092" i="11" s="1"/>
  <c r="AQ4092" i="11" s="1"/>
  <c r="AF4096" i="11"/>
  <c r="AS4094" i="11"/>
  <c r="AU4094" i="11" s="1"/>
  <c r="AX4094" i="11" s="1"/>
  <c r="AY4094" i="11" s="1"/>
  <c r="AG4094" i="11"/>
  <c r="AT496" i="10"/>
  <c r="AR496" i="10"/>
  <c r="AO497" i="10"/>
  <c r="AP497" i="10" s="1"/>
  <c r="AQ497" i="10" s="1"/>
  <c r="AF504" i="10"/>
  <c r="AG499" i="10"/>
  <c r="AR4092" i="11" l="1"/>
  <c r="AT4092" i="11"/>
  <c r="AO4094" i="11"/>
  <c r="AP4094" i="11" s="1"/>
  <c r="AQ4094" i="11" s="1"/>
  <c r="AF4097" i="11"/>
  <c r="AS4096" i="11"/>
  <c r="AU4096" i="11" s="1"/>
  <c r="AX4096" i="11" s="1"/>
  <c r="AY4096" i="11" s="1"/>
  <c r="AG4096" i="11"/>
  <c r="AT497" i="10"/>
  <c r="AR497" i="10"/>
  <c r="AO499" i="10"/>
  <c r="AP499" i="10" s="1"/>
  <c r="AQ499" i="10" s="1"/>
  <c r="AF513" i="10"/>
  <c r="AG504" i="10"/>
  <c r="AO4096" i="11" l="1"/>
  <c r="AP4096" i="11" s="1"/>
  <c r="AQ4096" i="11" s="1"/>
  <c r="AS4097" i="11"/>
  <c r="AU4097" i="11" s="1"/>
  <c r="AX4097" i="11" s="1"/>
  <c r="AY4097" i="11" s="1"/>
  <c r="AF4098" i="11"/>
  <c r="AG4097" i="11"/>
  <c r="AT4094" i="11"/>
  <c r="AR4094" i="11"/>
  <c r="AT499" i="10"/>
  <c r="AR499" i="10"/>
  <c r="AO504" i="10"/>
  <c r="AP504" i="10" s="1"/>
  <c r="AQ504" i="10" s="1"/>
  <c r="AF515" i="10"/>
  <c r="AG513" i="10"/>
  <c r="AS4098" i="11" l="1"/>
  <c r="AU4098" i="11" s="1"/>
  <c r="AX4098" i="11" s="1"/>
  <c r="AY4098" i="11" s="1"/>
  <c r="AF4099" i="11"/>
  <c r="AG4098" i="11"/>
  <c r="AO4097" i="11"/>
  <c r="AP4097" i="11" s="1"/>
  <c r="AQ4097" i="11" s="1"/>
  <c r="AT4096" i="11"/>
  <c r="AR4096" i="11"/>
  <c r="AT504" i="10"/>
  <c r="AR504" i="10"/>
  <c r="AO513" i="10"/>
  <c r="AP513" i="10" s="1"/>
  <c r="AQ513" i="10" s="1"/>
  <c r="AF517" i="10"/>
  <c r="AG515" i="10"/>
  <c r="AG4099" i="11" l="1"/>
  <c r="AF4100" i="11"/>
  <c r="AS4099" i="11"/>
  <c r="AU4099" i="11" s="1"/>
  <c r="AX4099" i="11" s="1"/>
  <c r="AY4099" i="11" s="1"/>
  <c r="AR4097" i="11"/>
  <c r="AT4097" i="11"/>
  <c r="AO4098" i="11"/>
  <c r="AP4098" i="11" s="1"/>
  <c r="AQ4098" i="11" s="1"/>
  <c r="AT513" i="10"/>
  <c r="AR513" i="10"/>
  <c r="AO515" i="10"/>
  <c r="AP515" i="10" s="1"/>
  <c r="AQ515" i="10" s="1"/>
  <c r="AF518" i="10"/>
  <c r="AG517" i="10"/>
  <c r="AS4100" i="11" l="1"/>
  <c r="AU4100" i="11" s="1"/>
  <c r="AX4100" i="11" s="1"/>
  <c r="AY4100" i="11" s="1"/>
  <c r="AF4101" i="11"/>
  <c r="AG4100" i="11"/>
  <c r="AR4098" i="11"/>
  <c r="AT4098" i="11"/>
  <c r="AO4099" i="11"/>
  <c r="AP4099" i="11" s="1"/>
  <c r="AQ4099" i="11" s="1"/>
  <c r="AT515" i="10"/>
  <c r="AR515" i="10"/>
  <c r="AO517" i="10"/>
  <c r="AP517" i="10" s="1"/>
  <c r="AQ517" i="10" s="1"/>
  <c r="AF519" i="10"/>
  <c r="AG518" i="10"/>
  <c r="AT4099" i="11" l="1"/>
  <c r="AR4099" i="11"/>
  <c r="AF4104" i="11"/>
  <c r="AG4101" i="11"/>
  <c r="AS4101" i="11"/>
  <c r="AU4101" i="11" s="1"/>
  <c r="AX4101" i="11" s="1"/>
  <c r="AY4101" i="11" s="1"/>
  <c r="AO4100" i="11"/>
  <c r="AP4100" i="11" s="1"/>
  <c r="AQ4100" i="11" s="1"/>
  <c r="AT517" i="10"/>
  <c r="AR517" i="10"/>
  <c r="AO518" i="10"/>
  <c r="AP518" i="10" s="1"/>
  <c r="AQ518" i="10" s="1"/>
  <c r="AF520" i="10"/>
  <c r="AF525" i="10" s="1"/>
  <c r="AF528" i="10" s="1"/>
  <c r="AF532" i="10" s="1"/>
  <c r="AF537" i="10" s="1"/>
  <c r="AF538" i="10" s="1"/>
  <c r="AG519" i="10"/>
  <c r="AR4100" i="11" l="1"/>
  <c r="AT4100" i="11"/>
  <c r="AO4101" i="11"/>
  <c r="AP4101" i="11" s="1"/>
  <c r="AQ4101" i="11" s="1"/>
  <c r="AF4105" i="11"/>
  <c r="AS4104" i="11"/>
  <c r="AU4104" i="11" s="1"/>
  <c r="AX4104" i="11" s="1"/>
  <c r="AY4104" i="11" s="1"/>
  <c r="AG4104" i="11"/>
  <c r="AT518" i="10"/>
  <c r="AR518" i="10"/>
  <c r="AG520" i="10"/>
  <c r="AO519" i="10"/>
  <c r="AP519" i="10" s="1"/>
  <c r="AQ519" i="10" s="1"/>
  <c r="AO4104" i="11" l="1"/>
  <c r="AP4104" i="11" s="1"/>
  <c r="AQ4104" i="11" s="1"/>
  <c r="AF4106" i="11"/>
  <c r="AS4105" i="11"/>
  <c r="AU4105" i="11" s="1"/>
  <c r="AX4105" i="11" s="1"/>
  <c r="AY4105" i="11" s="1"/>
  <c r="AG4105" i="11"/>
  <c r="AT4101" i="11"/>
  <c r="AR4101" i="11"/>
  <c r="AT519" i="10"/>
  <c r="AR519" i="10"/>
  <c r="AO520" i="10"/>
  <c r="AP520" i="10" s="1"/>
  <c r="AQ520" i="10" s="1"/>
  <c r="AG521" i="10"/>
  <c r="AO4105" i="11" l="1"/>
  <c r="AP4105" i="11" s="1"/>
  <c r="AQ4105" i="11" s="1"/>
  <c r="AS4106" i="11"/>
  <c r="AU4106" i="11" s="1"/>
  <c r="AX4106" i="11" s="1"/>
  <c r="AY4106" i="11" s="1"/>
  <c r="AF4107" i="11"/>
  <c r="AG4106" i="11"/>
  <c r="AT4104" i="11"/>
  <c r="AR4104" i="11"/>
  <c r="AT520" i="10"/>
  <c r="AR520" i="10"/>
  <c r="AG522" i="10"/>
  <c r="AR4105" i="11" l="1"/>
  <c r="AT4105" i="11"/>
  <c r="AO4106" i="11"/>
  <c r="AP4106" i="11" s="1"/>
  <c r="AQ4106" i="11" s="1"/>
  <c r="AF4108" i="11"/>
  <c r="AS4107" i="11"/>
  <c r="AU4107" i="11" s="1"/>
  <c r="AX4107" i="11" s="1"/>
  <c r="AY4107" i="11" s="1"/>
  <c r="AG4107" i="11"/>
  <c r="AG525" i="10"/>
  <c r="AT4106" i="11" l="1"/>
  <c r="AR4106" i="11"/>
  <c r="AO4107" i="11"/>
  <c r="AP4107" i="11" s="1"/>
  <c r="AQ4107" i="11" s="1"/>
  <c r="AF4109" i="11"/>
  <c r="AS4108" i="11"/>
  <c r="AU4108" i="11" s="1"/>
  <c r="AX4108" i="11" s="1"/>
  <c r="AY4108" i="11" s="1"/>
  <c r="AG4108" i="11"/>
  <c r="AO525" i="10"/>
  <c r="AP525" i="10" s="1"/>
  <c r="AQ525" i="10" s="1"/>
  <c r="AG526" i="10"/>
  <c r="AR4107" i="11" l="1"/>
  <c r="AT4107" i="11"/>
  <c r="AO4108" i="11"/>
  <c r="AP4108" i="11" s="1"/>
  <c r="AQ4108" i="11" s="1"/>
  <c r="AF4111" i="11"/>
  <c r="AS4109" i="11"/>
  <c r="AU4109" i="11" s="1"/>
  <c r="AX4109" i="11" s="1"/>
  <c r="AY4109" i="11" s="1"/>
  <c r="AG4109" i="11"/>
  <c r="AT525" i="10"/>
  <c r="AR525" i="10"/>
  <c r="AG527" i="10"/>
  <c r="AO4109" i="11" l="1"/>
  <c r="AP4109" i="11" s="1"/>
  <c r="AQ4109" i="11" s="1"/>
  <c r="AF4112" i="11"/>
  <c r="AS4111" i="11"/>
  <c r="AU4111" i="11" s="1"/>
  <c r="AX4111" i="11" s="1"/>
  <c r="AY4111" i="11" s="1"/>
  <c r="AG4111" i="11"/>
  <c r="AT4108" i="11"/>
  <c r="AR4108" i="11"/>
  <c r="AG528" i="10"/>
  <c r="AT4109" i="11" l="1"/>
  <c r="AR4109" i="11"/>
  <c r="AO4111" i="11"/>
  <c r="AP4111" i="11" s="1"/>
  <c r="AQ4111" i="11" s="1"/>
  <c r="AF4113" i="11"/>
  <c r="AS4112" i="11"/>
  <c r="AU4112" i="11" s="1"/>
  <c r="AX4112" i="11" s="1"/>
  <c r="AY4112" i="11" s="1"/>
  <c r="AG4112" i="11"/>
  <c r="AO528" i="10"/>
  <c r="AP528" i="10" s="1"/>
  <c r="AQ528" i="10" s="1"/>
  <c r="AG529" i="10"/>
  <c r="AT4111" i="11" l="1"/>
  <c r="AR4111" i="11"/>
  <c r="AO4112" i="11"/>
  <c r="AP4112" i="11" s="1"/>
  <c r="AQ4112" i="11" s="1"/>
  <c r="AF4116" i="11"/>
  <c r="AS4113" i="11"/>
  <c r="AU4113" i="11" s="1"/>
  <c r="AX4113" i="11" s="1"/>
  <c r="AY4113" i="11" s="1"/>
  <c r="AF4117" i="11"/>
  <c r="AG4113" i="11"/>
  <c r="AT528" i="10"/>
  <c r="AR528" i="10"/>
  <c r="AG530" i="10"/>
  <c r="AR4112" i="11" l="1"/>
  <c r="AT4112" i="11"/>
  <c r="AO4113" i="11"/>
  <c r="AP4113" i="11" s="1"/>
  <c r="AQ4113" i="11" s="1"/>
  <c r="AF4118" i="11"/>
  <c r="AS4117" i="11"/>
  <c r="AU4117" i="11" s="1"/>
  <c r="AX4117" i="11" s="1"/>
  <c r="AY4117" i="11" s="1"/>
  <c r="AG4117" i="11"/>
  <c r="AS4116" i="11"/>
  <c r="AU4116" i="11" s="1"/>
  <c r="AX4116" i="11" s="1"/>
  <c r="AY4116" i="11" s="1"/>
  <c r="AG4116" i="11"/>
  <c r="AG532" i="10"/>
  <c r="AT4113" i="11" l="1"/>
  <c r="AR4113" i="11"/>
  <c r="AO4116" i="11"/>
  <c r="AP4116" i="11" s="1"/>
  <c r="AQ4116" i="11" s="1"/>
  <c r="AO4117" i="11"/>
  <c r="AP4117" i="11" s="1"/>
  <c r="AQ4117" i="11" s="1"/>
  <c r="AF4119" i="11"/>
  <c r="AS4118" i="11"/>
  <c r="AU4118" i="11" s="1"/>
  <c r="AX4118" i="11" s="1"/>
  <c r="AY4118" i="11" s="1"/>
  <c r="AG4118" i="11"/>
  <c r="AO532" i="10"/>
  <c r="AP532" i="10" s="1"/>
  <c r="AQ532" i="10" s="1"/>
  <c r="AG533" i="10"/>
  <c r="AT4117" i="11" l="1"/>
  <c r="AR4117" i="11"/>
  <c r="AT4116" i="11"/>
  <c r="AR4116" i="11"/>
  <c r="AO4118" i="11"/>
  <c r="AP4118" i="11" s="1"/>
  <c r="AQ4118" i="11" s="1"/>
  <c r="AF4122" i="11"/>
  <c r="AS4119" i="11"/>
  <c r="AU4119" i="11" s="1"/>
  <c r="AX4119" i="11" s="1"/>
  <c r="AY4119" i="11" s="1"/>
  <c r="AG4119" i="11"/>
  <c r="AT532" i="10"/>
  <c r="AR532" i="10"/>
  <c r="AG534" i="10"/>
  <c r="AT4118" i="11" l="1"/>
  <c r="AR4118" i="11"/>
  <c r="AO4119" i="11"/>
  <c r="AP4119" i="11" s="1"/>
  <c r="AQ4119" i="11" s="1"/>
  <c r="AF4128" i="11"/>
  <c r="AS4122" i="11"/>
  <c r="AU4122" i="11" s="1"/>
  <c r="AX4122" i="11" s="1"/>
  <c r="AY4122" i="11" s="1"/>
  <c r="AG4122" i="11"/>
  <c r="AG537" i="10"/>
  <c r="AF539" i="10"/>
  <c r="AG538" i="10"/>
  <c r="AT4119" i="11" l="1"/>
  <c r="AR4119" i="11"/>
  <c r="AO4122" i="11"/>
  <c r="AP4122" i="11" s="1"/>
  <c r="AQ4122" i="11" s="1"/>
  <c r="AF4131" i="11"/>
  <c r="AF4129" i="11"/>
  <c r="AS4128" i="11"/>
  <c r="AU4128" i="11" s="1"/>
  <c r="AX4128" i="11" s="1"/>
  <c r="AY4128" i="11" s="1"/>
  <c r="AG4128" i="11"/>
  <c r="AF540" i="10"/>
  <c r="AG539" i="10"/>
  <c r="AO537" i="10"/>
  <c r="AP537" i="10" s="1"/>
  <c r="AQ537" i="10" s="1"/>
  <c r="AO538" i="10"/>
  <c r="AP538" i="10" s="1"/>
  <c r="AQ538" i="10" s="1"/>
  <c r="AO4128" i="11" l="1"/>
  <c r="AP4128" i="11" s="1"/>
  <c r="AQ4128" i="11" s="1"/>
  <c r="AS4129" i="11"/>
  <c r="AU4129" i="11" s="1"/>
  <c r="AX4129" i="11" s="1"/>
  <c r="AY4129" i="11" s="1"/>
  <c r="AG4129" i="11"/>
  <c r="AT4122" i="11"/>
  <c r="AR4122" i="11"/>
  <c r="AF4133" i="11"/>
  <c r="AS4131" i="11"/>
  <c r="AU4131" i="11" s="1"/>
  <c r="AX4131" i="11" s="1"/>
  <c r="AY4131" i="11" s="1"/>
  <c r="AG4131" i="11"/>
  <c r="AT537" i="10"/>
  <c r="AR537" i="10"/>
  <c r="AT538" i="10"/>
  <c r="AR538" i="10"/>
  <c r="AO539" i="10"/>
  <c r="AP539" i="10" s="1"/>
  <c r="AQ539" i="10" s="1"/>
  <c r="AF543" i="10"/>
  <c r="AG540" i="10"/>
  <c r="AR4128" i="11" l="1"/>
  <c r="AT4128" i="11"/>
  <c r="AO4129" i="11"/>
  <c r="AP4129" i="11" s="1"/>
  <c r="AQ4129" i="11" s="1"/>
  <c r="AO4131" i="11"/>
  <c r="AP4131" i="11" s="1"/>
  <c r="AQ4131" i="11" s="1"/>
  <c r="AF4138" i="11"/>
  <c r="AF4135" i="11"/>
  <c r="AS4133" i="11"/>
  <c r="AU4133" i="11" s="1"/>
  <c r="AX4133" i="11" s="1"/>
  <c r="AY4133" i="11" s="1"/>
  <c r="AG4133" i="11"/>
  <c r="AT539" i="10"/>
  <c r="AR539" i="10"/>
  <c r="AF552" i="10"/>
  <c r="AG543" i="10"/>
  <c r="AO540" i="10"/>
  <c r="AP540" i="10" s="1"/>
  <c r="AQ540" i="10" s="1"/>
  <c r="AT4129" i="11" l="1"/>
  <c r="AR4129" i="11"/>
  <c r="AO4133" i="11"/>
  <c r="AP4133" i="11" s="1"/>
  <c r="AQ4133" i="11" s="1"/>
  <c r="AS4135" i="11"/>
  <c r="AU4135" i="11" s="1"/>
  <c r="AX4135" i="11" s="1"/>
  <c r="AY4135" i="11" s="1"/>
  <c r="AG4135" i="11"/>
  <c r="AR4131" i="11"/>
  <c r="AT4131" i="11"/>
  <c r="AS4138" i="11"/>
  <c r="AU4138" i="11" s="1"/>
  <c r="AX4138" i="11" s="1"/>
  <c r="AY4138" i="11" s="1"/>
  <c r="AF4141" i="11"/>
  <c r="AG4138" i="11"/>
  <c r="AT540" i="10"/>
  <c r="AR540" i="10"/>
  <c r="AF555" i="10"/>
  <c r="AF553" i="10"/>
  <c r="AG552" i="10"/>
  <c r="AO543" i="10"/>
  <c r="AP543" i="10" s="1"/>
  <c r="AQ543" i="10" s="1"/>
  <c r="AT4133" i="11" l="1"/>
  <c r="AR4133" i="11"/>
  <c r="AF4143" i="11"/>
  <c r="AS4141" i="11"/>
  <c r="AU4141" i="11" s="1"/>
  <c r="AX4141" i="11" s="1"/>
  <c r="AY4141" i="11" s="1"/>
  <c r="AG4141" i="11"/>
  <c r="AO4135" i="11"/>
  <c r="AP4135" i="11" s="1"/>
  <c r="AQ4135" i="11" s="1"/>
  <c r="AO4138" i="11"/>
  <c r="AP4138" i="11" s="1"/>
  <c r="AQ4138" i="11" s="1"/>
  <c r="AT543" i="10"/>
  <c r="AR543" i="10"/>
  <c r="AO552" i="10"/>
  <c r="AP552" i="10" s="1"/>
  <c r="AQ552" i="10" s="1"/>
  <c r="AG553" i="10"/>
  <c r="AF559" i="10"/>
  <c r="AG555" i="10"/>
  <c r="AR4138" i="11" l="1"/>
  <c r="AT4138" i="11"/>
  <c r="AT4135" i="11"/>
  <c r="AR4135" i="11"/>
  <c r="AO4141" i="11"/>
  <c r="AP4141" i="11" s="1"/>
  <c r="AQ4141" i="11" s="1"/>
  <c r="AS4143" i="11"/>
  <c r="AU4143" i="11" s="1"/>
  <c r="AX4143" i="11" s="1"/>
  <c r="AY4143" i="11" s="1"/>
  <c r="AF4148" i="11"/>
  <c r="AG4143" i="11"/>
  <c r="AT552" i="10"/>
  <c r="AR552" i="10"/>
  <c r="AO553" i="10"/>
  <c r="AP553" i="10" s="1"/>
  <c r="AQ553" i="10" s="1"/>
  <c r="AO555" i="10"/>
  <c r="AP555" i="10" s="1"/>
  <c r="AQ555" i="10" s="1"/>
  <c r="AF561" i="10"/>
  <c r="AF564" i="10"/>
  <c r="AG559" i="10"/>
  <c r="AO4143" i="11" l="1"/>
  <c r="AP4143" i="11" s="1"/>
  <c r="AQ4143" i="11" s="1"/>
  <c r="AT4141" i="11"/>
  <c r="AR4141" i="11"/>
  <c r="AF4152" i="11"/>
  <c r="AS4148" i="11"/>
  <c r="AU4148" i="11" s="1"/>
  <c r="AX4148" i="11" s="1"/>
  <c r="AY4148" i="11" s="1"/>
  <c r="AG4148" i="11"/>
  <c r="AT555" i="10"/>
  <c r="AR555" i="10"/>
  <c r="AT553" i="10"/>
  <c r="AR553" i="10"/>
  <c r="AO559" i="10"/>
  <c r="AP559" i="10" s="1"/>
  <c r="AQ559" i="10" s="1"/>
  <c r="AF567" i="10"/>
  <c r="AG564" i="10"/>
  <c r="AG561" i="10"/>
  <c r="AR4143" i="11" l="1"/>
  <c r="AT4143" i="11"/>
  <c r="AO4148" i="11"/>
  <c r="AP4148" i="11" s="1"/>
  <c r="AQ4148" i="11" s="1"/>
  <c r="AF4153" i="11"/>
  <c r="AG4152" i="11"/>
  <c r="AS4152" i="11"/>
  <c r="AU4152" i="11" s="1"/>
  <c r="AX4152" i="11" s="1"/>
  <c r="AY4152" i="11" s="1"/>
  <c r="AT559" i="10"/>
  <c r="AR559" i="10"/>
  <c r="AF569" i="10"/>
  <c r="AG567" i="10"/>
  <c r="AO561" i="10"/>
  <c r="AP561" i="10" s="1"/>
  <c r="AQ561" i="10" s="1"/>
  <c r="AO564" i="10"/>
  <c r="AP564" i="10" s="1"/>
  <c r="AQ564" i="10" s="1"/>
  <c r="AT4148" i="11" l="1"/>
  <c r="AR4148" i="11"/>
  <c r="AO4152" i="11"/>
  <c r="AP4152" i="11" s="1"/>
  <c r="AQ4152" i="11" s="1"/>
  <c r="AF4154" i="11"/>
  <c r="AS4153" i="11"/>
  <c r="AU4153" i="11" s="1"/>
  <c r="AX4153" i="11" s="1"/>
  <c r="AY4153" i="11" s="1"/>
  <c r="AG4153" i="11"/>
  <c r="AT561" i="10"/>
  <c r="AR561" i="10"/>
  <c r="AT564" i="10"/>
  <c r="AR564" i="10"/>
  <c r="AO567" i="10"/>
  <c r="AP567" i="10" s="1"/>
  <c r="AQ567" i="10" s="1"/>
  <c r="AF574" i="10"/>
  <c r="AF579" i="10" s="1"/>
  <c r="AG569" i="10"/>
  <c r="AT4152" i="11" l="1"/>
  <c r="AR4152" i="11"/>
  <c r="AO4153" i="11"/>
  <c r="AP4153" i="11" s="1"/>
  <c r="AQ4153" i="11" s="1"/>
  <c r="AF4157" i="11"/>
  <c r="AG4154" i="11"/>
  <c r="AS4154" i="11"/>
  <c r="AU4154" i="11" s="1"/>
  <c r="AX4154" i="11" s="1"/>
  <c r="AY4154" i="11" s="1"/>
  <c r="AT567" i="10"/>
  <c r="AR567" i="10"/>
  <c r="AO569" i="10"/>
  <c r="AP569" i="10" s="1"/>
  <c r="AQ569" i="10" s="1"/>
  <c r="AF578" i="10"/>
  <c r="AG574" i="10"/>
  <c r="AF583" i="10" l="1"/>
  <c r="AF580" i="10"/>
  <c r="AR4153" i="11"/>
  <c r="AT4153" i="11"/>
  <c r="AO4154" i="11"/>
  <c r="AP4154" i="11" s="1"/>
  <c r="AQ4154" i="11" s="1"/>
  <c r="AF4166" i="11"/>
  <c r="AS4157" i="11"/>
  <c r="AU4157" i="11" s="1"/>
  <c r="AX4157" i="11" s="1"/>
  <c r="AY4157" i="11" s="1"/>
  <c r="AG4157" i="11"/>
  <c r="AT569" i="10"/>
  <c r="AR569" i="10"/>
  <c r="AO574" i="10"/>
  <c r="AP574" i="10" s="1"/>
  <c r="AQ574" i="10" s="1"/>
  <c r="AG578" i="10"/>
  <c r="AT4154" i="11" l="1"/>
  <c r="AR4154" i="11"/>
  <c r="AO4157" i="11"/>
  <c r="AP4157" i="11" s="1"/>
  <c r="AQ4157" i="11" s="1"/>
  <c r="AS4166" i="11"/>
  <c r="AU4166" i="11" s="1"/>
  <c r="AX4166" i="11" s="1"/>
  <c r="AY4166" i="11" s="1"/>
  <c r="AF4171" i="11"/>
  <c r="AG4166" i="11"/>
  <c r="AT574" i="10"/>
  <c r="AR574" i="10"/>
  <c r="AO578" i="10"/>
  <c r="AP578" i="10" s="1"/>
  <c r="AQ578" i="10" s="1"/>
  <c r="AG579" i="10"/>
  <c r="AT4157" i="11" l="1"/>
  <c r="AR4157" i="11"/>
  <c r="AF4172" i="11"/>
  <c r="AS4171" i="11"/>
  <c r="AU4171" i="11" s="1"/>
  <c r="AX4171" i="11" s="1"/>
  <c r="AY4171" i="11" s="1"/>
  <c r="AG4171" i="11"/>
  <c r="AO4166" i="11"/>
  <c r="AP4166" i="11" s="1"/>
  <c r="AQ4166" i="11" s="1"/>
  <c r="AT578" i="10"/>
  <c r="AR578" i="10"/>
  <c r="AO579" i="10"/>
  <c r="AP579" i="10" s="1"/>
  <c r="AQ579" i="10" s="1"/>
  <c r="AG580" i="10"/>
  <c r="AR4166" i="11" l="1"/>
  <c r="AT4166" i="11"/>
  <c r="AO4171" i="11"/>
  <c r="AP4171" i="11" s="1"/>
  <c r="AQ4171" i="11" s="1"/>
  <c r="AF4173" i="11"/>
  <c r="AS4172" i="11"/>
  <c r="AU4172" i="11" s="1"/>
  <c r="AX4172" i="11" s="1"/>
  <c r="AY4172" i="11" s="1"/>
  <c r="AG4172" i="11"/>
  <c r="AT579" i="10"/>
  <c r="AR579" i="10"/>
  <c r="AO580" i="10"/>
  <c r="AP580" i="10" s="1"/>
  <c r="AQ580" i="10" s="1"/>
  <c r="AF592" i="10"/>
  <c r="AF598" i="10" s="1"/>
  <c r="AG583" i="10"/>
  <c r="AT4171" i="11" l="1"/>
  <c r="AR4171" i="11"/>
  <c r="AF4174" i="11"/>
  <c r="AS4173" i="11"/>
  <c r="AU4173" i="11" s="1"/>
  <c r="AX4173" i="11" s="1"/>
  <c r="AY4173" i="11" s="1"/>
  <c r="AG4173" i="11"/>
  <c r="AO4172" i="11"/>
  <c r="AP4172" i="11" s="1"/>
  <c r="AQ4172" i="11" s="1"/>
  <c r="AT580" i="10"/>
  <c r="AR580" i="10"/>
  <c r="AF597" i="10"/>
  <c r="AG592" i="10"/>
  <c r="AO583" i="10"/>
  <c r="AP583" i="10" s="1"/>
  <c r="AQ583" i="10" s="1"/>
  <c r="AF604" i="10" l="1"/>
  <c r="AF599" i="10"/>
  <c r="AT4172" i="11"/>
  <c r="AR4172" i="11"/>
  <c r="AO4173" i="11"/>
  <c r="AP4173" i="11" s="1"/>
  <c r="AQ4173" i="11" s="1"/>
  <c r="AS4174" i="11"/>
  <c r="AU4174" i="11" s="1"/>
  <c r="AX4174" i="11" s="1"/>
  <c r="AY4174" i="11" s="1"/>
  <c r="AF4178" i="11"/>
  <c r="AG4174" i="11"/>
  <c r="AT583" i="10"/>
  <c r="AR583" i="10"/>
  <c r="AG597" i="10"/>
  <c r="AO592" i="10"/>
  <c r="AP592" i="10" s="1"/>
  <c r="AQ592" i="10" s="1"/>
  <c r="AT4173" i="11" l="1"/>
  <c r="AR4173" i="11"/>
  <c r="AO4174" i="11"/>
  <c r="AP4174" i="11" s="1"/>
  <c r="AQ4174" i="11" s="1"/>
  <c r="AF4182" i="11"/>
  <c r="AS4178" i="11"/>
  <c r="AU4178" i="11" s="1"/>
  <c r="AX4178" i="11" s="1"/>
  <c r="AY4178" i="11" s="1"/>
  <c r="AG4178" i="11"/>
  <c r="AT592" i="10"/>
  <c r="AR592" i="10"/>
  <c r="AO597" i="10"/>
  <c r="AP597" i="10" s="1"/>
  <c r="AQ597" i="10" s="1"/>
  <c r="AG598" i="10"/>
  <c r="AT4174" i="11" l="1"/>
  <c r="AR4174" i="11"/>
  <c r="AO4178" i="11"/>
  <c r="AP4178" i="11" s="1"/>
  <c r="AQ4178" i="11" s="1"/>
  <c r="AF4183" i="11"/>
  <c r="AS4182" i="11"/>
  <c r="AU4182" i="11" s="1"/>
  <c r="AX4182" i="11" s="1"/>
  <c r="AY4182" i="11" s="1"/>
  <c r="AG4182" i="11"/>
  <c r="AT597" i="10"/>
  <c r="AR597" i="10"/>
  <c r="AO598" i="10"/>
  <c r="AP598" i="10" s="1"/>
  <c r="AQ598" i="10" s="1"/>
  <c r="AF600" i="10"/>
  <c r="AG599" i="10"/>
  <c r="AF4186" i="11" l="1"/>
  <c r="AS4183" i="11"/>
  <c r="AU4183" i="11" s="1"/>
  <c r="AX4183" i="11" s="1"/>
  <c r="AY4183" i="11" s="1"/>
  <c r="AG4183" i="11"/>
  <c r="AO4182" i="11"/>
  <c r="AP4182" i="11" s="1"/>
  <c r="AQ4182" i="11" s="1"/>
  <c r="AT4178" i="11"/>
  <c r="AR4178" i="11"/>
  <c r="AT598" i="10"/>
  <c r="AR598" i="10"/>
  <c r="AO599" i="10"/>
  <c r="AP599" i="10" s="1"/>
  <c r="AQ599" i="10" s="1"/>
  <c r="AG600" i="10"/>
  <c r="AT4182" i="11" l="1"/>
  <c r="AR4182" i="11"/>
  <c r="AO4183" i="11"/>
  <c r="AP4183" i="11" s="1"/>
  <c r="AQ4183" i="11" s="1"/>
  <c r="AS4186" i="11"/>
  <c r="AU4186" i="11" s="1"/>
  <c r="AX4186" i="11" s="1"/>
  <c r="AY4186" i="11" s="1"/>
  <c r="AF4187" i="11"/>
  <c r="AG4186" i="11"/>
  <c r="AT599" i="10"/>
  <c r="AR599" i="10"/>
  <c r="AO600" i="10"/>
  <c r="AP600" i="10" s="1"/>
  <c r="AQ600" i="10" s="1"/>
  <c r="AF608" i="10"/>
  <c r="AG604" i="10"/>
  <c r="AO4186" i="11" l="1"/>
  <c r="AP4186" i="11" s="1"/>
  <c r="AQ4186" i="11" s="1"/>
  <c r="AT4183" i="11"/>
  <c r="AR4183" i="11"/>
  <c r="AS4187" i="11"/>
  <c r="AU4187" i="11" s="1"/>
  <c r="AX4187" i="11" s="1"/>
  <c r="AY4187" i="11" s="1"/>
  <c r="AF4190" i="11"/>
  <c r="AG4187" i="11"/>
  <c r="AT600" i="10"/>
  <c r="AR600" i="10"/>
  <c r="AF609" i="10"/>
  <c r="AG608" i="10"/>
  <c r="AO604" i="10"/>
  <c r="AP604" i="10" s="1"/>
  <c r="AQ604" i="10" s="1"/>
  <c r="AT4186" i="11" l="1"/>
  <c r="AR4186" i="11"/>
  <c r="AF4191" i="11"/>
  <c r="AS4190" i="11"/>
  <c r="AU4190" i="11" s="1"/>
  <c r="AX4190" i="11" s="1"/>
  <c r="AY4190" i="11" s="1"/>
  <c r="AG4190" i="11"/>
  <c r="AO4187" i="11"/>
  <c r="AP4187" i="11" s="1"/>
  <c r="AQ4187" i="11" s="1"/>
  <c r="AT604" i="10"/>
  <c r="AR604" i="10"/>
  <c r="AO608" i="10"/>
  <c r="AP608" i="10" s="1"/>
  <c r="AQ608" i="10" s="1"/>
  <c r="AF612" i="10"/>
  <c r="AG609" i="10"/>
  <c r="AT4187" i="11" l="1"/>
  <c r="AR4187" i="11"/>
  <c r="AO4190" i="11"/>
  <c r="AP4190" i="11" s="1"/>
  <c r="AQ4190" i="11" s="1"/>
  <c r="AF4192" i="11"/>
  <c r="AS4191" i="11"/>
  <c r="AU4191" i="11" s="1"/>
  <c r="AX4191" i="11" s="1"/>
  <c r="AY4191" i="11" s="1"/>
  <c r="AG4191" i="11"/>
  <c r="AT608" i="10"/>
  <c r="AR608" i="10"/>
  <c r="AO609" i="10"/>
  <c r="AP609" i="10" s="1"/>
  <c r="AQ609" i="10" s="1"/>
  <c r="AF613" i="10"/>
  <c r="AF617" i="10" s="1"/>
  <c r="AG612" i="10"/>
  <c r="AR4190" i="11" l="1"/>
  <c r="AT4190" i="11"/>
  <c r="AS4192" i="11"/>
  <c r="AU4192" i="11" s="1"/>
  <c r="AX4192" i="11" s="1"/>
  <c r="AY4192" i="11" s="1"/>
  <c r="AF4198" i="11"/>
  <c r="AG4192" i="11"/>
  <c r="AO4191" i="11"/>
  <c r="AP4191" i="11" s="1"/>
  <c r="AQ4191" i="11" s="1"/>
  <c r="AT609" i="10"/>
  <c r="AR609" i="10"/>
  <c r="AO612" i="10"/>
  <c r="AP612" i="10" s="1"/>
  <c r="AQ612" i="10" s="1"/>
  <c r="AF616" i="10"/>
  <c r="AG613" i="10"/>
  <c r="AF624" i="10" l="1"/>
  <c r="AF618" i="10"/>
  <c r="AT4191" i="11"/>
  <c r="AR4191" i="11"/>
  <c r="AF4199" i="11"/>
  <c r="AS4198" i="11"/>
  <c r="AU4198" i="11" s="1"/>
  <c r="AX4198" i="11" s="1"/>
  <c r="AY4198" i="11" s="1"/>
  <c r="AG4198" i="11"/>
  <c r="AO4192" i="11"/>
  <c r="AP4192" i="11" s="1"/>
  <c r="AQ4192" i="11" s="1"/>
  <c r="AT612" i="10"/>
  <c r="AR612" i="10"/>
  <c r="AO613" i="10"/>
  <c r="AP613" i="10" s="1"/>
  <c r="AQ613" i="10" s="1"/>
  <c r="AG616" i="10"/>
  <c r="AT4192" i="11" l="1"/>
  <c r="AR4192" i="11"/>
  <c r="AO4198" i="11"/>
  <c r="AP4198" i="11" s="1"/>
  <c r="AQ4198" i="11" s="1"/>
  <c r="AF4200" i="11"/>
  <c r="AS4199" i="11"/>
  <c r="AU4199" i="11" s="1"/>
  <c r="AX4199" i="11" s="1"/>
  <c r="AY4199" i="11" s="1"/>
  <c r="AG4199" i="11"/>
  <c r="AT613" i="10"/>
  <c r="AR613" i="10"/>
  <c r="AG617" i="10"/>
  <c r="AO617" i="10" s="1"/>
  <c r="AO616" i="10"/>
  <c r="AP616" i="10" s="1"/>
  <c r="AQ616" i="10" s="1"/>
  <c r="AO4199" i="11" l="1"/>
  <c r="AP4199" i="11" s="1"/>
  <c r="AQ4199" i="11" s="1"/>
  <c r="AF4260" i="11"/>
  <c r="AS4200" i="11"/>
  <c r="AU4200" i="11" s="1"/>
  <c r="AX4200" i="11" s="1"/>
  <c r="AY4200" i="11" s="1"/>
  <c r="AF4307" i="11"/>
  <c r="AG4200" i="11"/>
  <c r="AT4198" i="11"/>
  <c r="AR4198" i="11"/>
  <c r="AT616" i="10"/>
  <c r="AR616" i="10"/>
  <c r="AP617" i="10"/>
  <c r="AQ617" i="10" s="1"/>
  <c r="AG618" i="10"/>
  <c r="AO618" i="10" s="1"/>
  <c r="AO4200" i="11" l="1"/>
  <c r="AP4200" i="11" s="1"/>
  <c r="AQ4200" i="11" s="1"/>
  <c r="AF4311" i="11"/>
  <c r="AS4307" i="11"/>
  <c r="AU4307" i="11" s="1"/>
  <c r="AX4307" i="11" s="1"/>
  <c r="AY4307" i="11" s="1"/>
  <c r="AG4307" i="11"/>
  <c r="AS4260" i="11"/>
  <c r="AU4260" i="11" s="1"/>
  <c r="AX4260" i="11" s="1"/>
  <c r="AY4260" i="11" s="1"/>
  <c r="AG4260" i="11"/>
  <c r="AR4199" i="11"/>
  <c r="AT4199" i="11"/>
  <c r="AT617" i="10"/>
  <c r="AR617" i="10"/>
  <c r="AP618" i="10"/>
  <c r="AQ618" i="10" s="1"/>
  <c r="AF625" i="10"/>
  <c r="AG624" i="10"/>
  <c r="AT4200" i="11" l="1"/>
  <c r="AR4200" i="11"/>
  <c r="AO4260" i="11"/>
  <c r="AP4260" i="11" s="1"/>
  <c r="AQ4260" i="11" s="1"/>
  <c r="AO4307" i="11"/>
  <c r="AP4307" i="11" s="1"/>
  <c r="AQ4307" i="11" s="1"/>
  <c r="AS4311" i="11"/>
  <c r="AU4311" i="11" s="1"/>
  <c r="AX4311" i="11" s="1"/>
  <c r="AY4311" i="11" s="1"/>
  <c r="AG4311" i="11"/>
  <c r="AT618" i="10"/>
  <c r="AR618" i="10"/>
  <c r="AO624" i="10"/>
  <c r="AP624" i="10" s="1"/>
  <c r="AQ624" i="10" s="1"/>
  <c r="AF626" i="10"/>
  <c r="AG625" i="10"/>
  <c r="AT4307" i="11" l="1"/>
  <c r="AR4307" i="11"/>
  <c r="AR4260" i="11"/>
  <c r="AT4260" i="11"/>
  <c r="AO4311" i="11"/>
  <c r="AP4311" i="11" s="1"/>
  <c r="AQ4311" i="11" s="1"/>
  <c r="AT624" i="10"/>
  <c r="AR624" i="10"/>
  <c r="AO625" i="10"/>
  <c r="AP625" i="10" s="1"/>
  <c r="AQ625" i="10" s="1"/>
  <c r="AF634" i="10"/>
  <c r="AF53" i="10"/>
  <c r="AG626" i="10"/>
  <c r="AT4311" i="11" l="1"/>
  <c r="AR4311" i="11"/>
  <c r="AT625" i="10"/>
  <c r="AR625" i="10"/>
  <c r="AO626" i="10"/>
  <c r="AP626" i="10" s="1"/>
  <c r="AQ626" i="10" s="1"/>
  <c r="AS53" i="10"/>
  <c r="AG53" i="10"/>
  <c r="AF639" i="10"/>
  <c r="AG634" i="10"/>
  <c r="AU53" i="10" l="1"/>
  <c r="AX53" i="10" s="1"/>
  <c r="AY53" i="10" s="1"/>
  <c r="AS54" i="10"/>
  <c r="AU54" i="10" s="1"/>
  <c r="AT626" i="10"/>
  <c r="AR626" i="10"/>
  <c r="AO53" i="10"/>
  <c r="AP53" i="10" s="1"/>
  <c r="AQ53" i="10" s="1"/>
  <c r="AO634" i="10"/>
  <c r="AP634" i="10" s="1"/>
  <c r="AQ634" i="10" s="1"/>
  <c r="AG639" i="10"/>
  <c r="AT634" i="10" l="1"/>
  <c r="AR634" i="10"/>
  <c r="AT53" i="10"/>
  <c r="AR53" i="10"/>
  <c r="AO639" i="10"/>
  <c r="AP639" i="10" s="1"/>
  <c r="AQ639" i="10" s="1"/>
  <c r="AT639" i="10" l="1"/>
  <c r="AR639" i="10"/>
  <c r="AF78" i="14" l="1"/>
  <c r="AG78" i="14" s="1"/>
  <c r="AG76" i="14"/>
  <c r="AO76" i="14" s="1"/>
  <c r="AP76" i="14" s="1"/>
  <c r="AQ76" i="14" s="1"/>
  <c r="AR76" i="14" l="1"/>
  <c r="AT76" i="14"/>
  <c r="AO78" i="14"/>
  <c r="AP78" i="14" s="1"/>
  <c r="AQ78" i="14" s="1"/>
  <c r="AF85" i="14"/>
  <c r="AR78" i="14" l="1"/>
  <c r="AT78" i="14"/>
  <c r="AG85" i="14"/>
  <c r="AO85" i="14" l="1"/>
  <c r="AP85" i="14" s="1"/>
  <c r="AQ85" i="14" s="1"/>
  <c r="AG84" i="14"/>
  <c r="AF86" i="14"/>
  <c r="AR85" i="14" l="1"/>
  <c r="AT85" i="14"/>
  <c r="AG86" i="14"/>
  <c r="AF92" i="14"/>
  <c r="AG92" i="14" s="1"/>
  <c r="AO84" i="14"/>
  <c r="AP84" i="14" s="1"/>
  <c r="AQ84" i="14" s="1"/>
  <c r="AO92" i="14" l="1"/>
  <c r="AP92" i="14" s="1"/>
  <c r="AQ92" i="14" s="1"/>
  <c r="AR84" i="14"/>
  <c r="AT84" i="14"/>
  <c r="AO86" i="14"/>
  <c r="AP86" i="14" s="1"/>
  <c r="AQ86" i="14" s="1"/>
  <c r="AT86" i="14" l="1"/>
  <c r="AR86" i="14"/>
  <c r="AR92" i="14"/>
  <c r="AT92" i="14"/>
</calcChain>
</file>

<file path=xl/sharedStrings.xml><?xml version="1.0" encoding="utf-8"?>
<sst xmlns="http://schemas.openxmlformats.org/spreadsheetml/2006/main" count="12131" uniqueCount="2062">
  <si>
    <t>เลขที่เอกสารสิทธิ์</t>
  </si>
  <si>
    <t>หน้าสำรวจ</t>
  </si>
  <si>
    <t>ไร่</t>
  </si>
  <si>
    <t>งาน</t>
  </si>
  <si>
    <t>บ้านเลขที่</t>
  </si>
  <si>
    <t>โฉนด</t>
  </si>
  <si>
    <t>ตึก</t>
  </si>
  <si>
    <t>ไม้</t>
  </si>
  <si>
    <t>59</t>
  </si>
  <si>
    <t>อื่นๆ</t>
  </si>
  <si>
    <t>ที่</t>
  </si>
  <si>
    <t>ประเภทที่ดิน</t>
  </si>
  <si>
    <t>ตำแหน่งที่ดิน</t>
  </si>
  <si>
    <t>เลขที่ดิน</t>
  </si>
  <si>
    <t>จำนวนเนื้อที่ดิน</t>
  </si>
  <si>
    <t>ประกอบเกษตรกรรม</t>
  </si>
  <si>
    <t>อยู่อาศัย</t>
  </si>
  <si>
    <t>ว่างเปล่า/ไม่ทำประโยชน์</t>
  </si>
  <si>
    <t>ใช้ประโยชน์หลายประเภท</t>
  </si>
  <si>
    <t>ลักษณะสิ่งปลูกสร้าง(ตึก/ไม้/ครึ่งตึกครึ่งไม้)</t>
  </si>
  <si>
    <t>หมายเหตุ</t>
  </si>
  <si>
    <t>สถานที่ตั้ง(หมู่ที่/ชุมชน/ตำบล)</t>
  </si>
  <si>
    <t>ลักษณะการทำประโยชน์  (ตร.ว.)</t>
  </si>
  <si>
    <t>ลักษณะการทำประโยชน์  (ตร.ม.)</t>
  </si>
  <si>
    <t>ตร.ว.</t>
  </si>
  <si>
    <t>องค์การบริหารส่วนตำบลวังใหญ่  อำเภอศรีสำโรง  จังหวัดสุโขทัย</t>
  </si>
  <si>
    <t>หมู่ที่ 1</t>
  </si>
  <si>
    <t>8/3</t>
  </si>
  <si>
    <t>100 บ้านเดี่ยว</t>
  </si>
  <si>
    <t>ประเภทสิ่งปลูกสร้าง  (ตามบัญชีกรมธนารักษ์)</t>
  </si>
  <si>
    <t>ตึก 2 ชั้น</t>
  </si>
  <si>
    <t>ชั้นที่ 1</t>
  </si>
  <si>
    <t>ชั้นที่ 2</t>
  </si>
  <si>
    <t>28/1</t>
  </si>
  <si>
    <t>504 โรงจอดรถ</t>
  </si>
  <si>
    <t>ไม่มีเอกสารสิทธิ์</t>
  </si>
  <si>
    <t>30/8</t>
  </si>
  <si>
    <t>ตึก ชั้นเดียว</t>
  </si>
  <si>
    <t>528 โรงเลี้ยงสัตว์</t>
  </si>
  <si>
    <t>46/3</t>
  </si>
  <si>
    <t>ครึ่งตึกครึ่งไม้ ชั้นเดียว</t>
  </si>
  <si>
    <t>ครึ่งตึกครึ่งไม้ 2 ชั้น</t>
  </si>
  <si>
    <t>ชั้นที่ 1 ตึก</t>
  </si>
  <si>
    <t>ชั้นที่ 2 ไม้</t>
  </si>
  <si>
    <t>นส.3 ก</t>
  </si>
  <si>
    <t>3 เดือน</t>
  </si>
  <si>
    <t>ขนาดพื้นที่รวมของสิ่งปลูกสร้าง (ตร.ม.)</t>
  </si>
  <si>
    <t>ร้านค้า 24 ตรม.</t>
  </si>
  <si>
    <t>ร้านค้า 28 ตรม.</t>
  </si>
  <si>
    <t>ร้านค้า 6.25 ตรม.</t>
  </si>
  <si>
    <t>ร้านค้า 38.70 ตรม.</t>
  </si>
  <si>
    <t>โรงแขวนยาสูบ</t>
  </si>
  <si>
    <t>ร้านตามสั่ง 36 ตรม.</t>
  </si>
  <si>
    <t>ไม้ ชั้นเดียว</t>
  </si>
  <si>
    <t>523 ห้องน้ำรวม</t>
  </si>
  <si>
    <t>512 สถานีบริการน้ำมันเชื้อเพลิง</t>
  </si>
  <si>
    <t>ชื่อ-สกุล เจ้าของที่ดิน</t>
  </si>
  <si>
    <t>ชื่อ-สกุล เจ้าของสิ่งปลูกสร้าง</t>
  </si>
  <si>
    <t>200 บ้านแถว (ทาวน์เฮาส์)</t>
  </si>
  <si>
    <t>300 ห้องแถว</t>
  </si>
  <si>
    <t>400 ตึกแถว</t>
  </si>
  <si>
    <t>500 สิ่งปลูกสร้างอื่นๆ</t>
  </si>
  <si>
    <t>501 คลังสินค้า พื้นที่ไม่เกิน 300 ตารางเมตร</t>
  </si>
  <si>
    <t>502 คลังสินค้า พื้นที่เกินกว่า 300 ตารางเมตร ขึ้นไป</t>
  </si>
  <si>
    <t>505 สถานศึกษา</t>
  </si>
  <si>
    <t>506/1 โรงแรม ความสูงไม่เกิน 5 ชั้น</t>
  </si>
  <si>
    <t>506/2 โรงแรม ความสูงเกินกว่า 5 ชั้นขึ้นไป</t>
  </si>
  <si>
    <t>507 โรงมหรสพ</t>
  </si>
  <si>
    <t>508 สถานพยาบาล</t>
  </si>
  <si>
    <t>509/1 สำนักงาน ความสูงไม่เกิน 5 ชั้น</t>
  </si>
  <si>
    <t>509/2 สำนักงาน ความสูงเกินกว่า 5 ชั้นขึ้นไป</t>
  </si>
  <si>
    <t>510 ภัตตาคาร</t>
  </si>
  <si>
    <t>511/1 ห้างสรรพสินค้า</t>
  </si>
  <si>
    <t>511/2 อาคารพาณิชยกรรมประเภทค้าปลีกค้าส่ง</t>
  </si>
  <si>
    <t>513 โรงงาน</t>
  </si>
  <si>
    <t>514 ตลาด พื้นที่ไม่เกิน 1,000 ตารางเมตร</t>
  </si>
  <si>
    <t>515 ตลาด พื้นที่เกินกว่า 1,000 ตารางเมตร ขึ้นไป</t>
  </si>
  <si>
    <t>516 อาคารพาณิชย์ ประเภทโฮมออฟฟิศ</t>
  </si>
  <si>
    <t>518 โรงงานซ่อมรถยนต์</t>
  </si>
  <si>
    <t>519 อาคารจอดรถ</t>
  </si>
  <si>
    <t>520/1 อาคารพักอาศัยรวม ความสูงไม่เกิน 5 ชั้น</t>
  </si>
  <si>
    <t>520/2 อาคารพักอาศัยรวม ความสูงเกินกว่า 5 ชั้น ขึ้นไป</t>
  </si>
  <si>
    <t>522 อาคารพาณิชย์ ประเภทโชว์รูมรถยนต์</t>
  </si>
  <si>
    <t>524 สระว่ายน้ำ</t>
  </si>
  <si>
    <t>525 ลานกีฬาเอนกประสงค์</t>
  </si>
  <si>
    <t>526 ลานคอนกรีต</t>
  </si>
  <si>
    <t>527 ท่าเทียบเรือ</t>
  </si>
  <si>
    <t>529 รั้วคอนกรีต</t>
  </si>
  <si>
    <t>530 รั้วลวดถัก</t>
  </si>
  <si>
    <t>531 ป้ายโฆษณา</t>
  </si>
  <si>
    <t>นส.3</t>
  </si>
  <si>
    <t xml:space="preserve"> </t>
  </si>
  <si>
    <t>นางสุมาลา  ถาวร</t>
  </si>
  <si>
    <t>นางทุเรียน  อินทร์ยิ้ม</t>
  </si>
  <si>
    <t>นางสาวธนพร  แก้วเพ็ชร</t>
  </si>
  <si>
    <t>นางสาวพนม  แพรบุตร</t>
  </si>
  <si>
    <t>นางวาสนา  เห็มสุวรรณ</t>
  </si>
  <si>
    <t>นางอำพวน  วณิชศิริ</t>
  </si>
  <si>
    <t>นางสาวสำราญ  บุญธปัญญา</t>
  </si>
  <si>
    <t>นางมณฑา  แสงศรี</t>
  </si>
  <si>
    <t>นางสาวลัดดา  อ้นสาย</t>
  </si>
  <si>
    <t>รวม</t>
  </si>
  <si>
    <t>ต.ร.ว.(ที่ดินทั้งหมด)</t>
  </si>
  <si>
    <t>ต.ร.ว.(การใช้ประโยชน์)</t>
  </si>
  <si>
    <t>กว้าง</t>
  </si>
  <si>
    <t>ยาว</t>
  </si>
  <si>
    <t>รวมพื้นที่ (ตร.ม.)</t>
  </si>
  <si>
    <t>นางสาวรัชนก  อ้นสาย</t>
  </si>
  <si>
    <t xml:space="preserve"> -</t>
  </si>
  <si>
    <t>30/7</t>
  </si>
  <si>
    <t>30/6</t>
  </si>
  <si>
    <t>67/1</t>
  </si>
  <si>
    <t>นายนพรัตน์  สุขฟอง</t>
  </si>
  <si>
    <t>46/2</t>
  </si>
  <si>
    <t>นายแสวง  มั่นเรือง</t>
  </si>
  <si>
    <t>46/1</t>
  </si>
  <si>
    <t>นายไฉน  เสือพันธ์</t>
  </si>
  <si>
    <t>43/1</t>
  </si>
  <si>
    <t>นายถวิล  สงวนทรัพย์</t>
  </si>
  <si>
    <t>43/4</t>
  </si>
  <si>
    <t xml:space="preserve">      </t>
  </si>
  <si>
    <t>นายสมคิด  ธูปทอง</t>
  </si>
  <si>
    <t>หมู่ที่ 2</t>
  </si>
  <si>
    <t xml:space="preserve"> 4/1</t>
  </si>
  <si>
    <t>นายนเรศ  จันทร์ศรี</t>
  </si>
  <si>
    <t xml:space="preserve"> 27/2</t>
  </si>
  <si>
    <t>ร้านกาแฟ 8.40 ตรม.</t>
  </si>
  <si>
    <t>นางสาวมาลี  ฟักเฟื่อง</t>
  </si>
  <si>
    <t>59/1</t>
  </si>
  <si>
    <t>ร้านกาแฟ 4 ตรม.</t>
  </si>
  <si>
    <t>โรงเก็บของ 56.25 ตรม.</t>
  </si>
  <si>
    <t>นางสนาม  บุญเทศ</t>
  </si>
  <si>
    <t>นางสาวพนมมาศ  พุ่มชา</t>
  </si>
  <si>
    <t xml:space="preserve"> 69/3</t>
  </si>
  <si>
    <t>ร้านค้า 52.44 ตรม.</t>
  </si>
  <si>
    <t>69/1</t>
  </si>
  <si>
    <t>นางสมหมาย  สายสินธุ์</t>
  </si>
  <si>
    <t>ร้านค้า 33.25 ตรม.</t>
  </si>
  <si>
    <t>นายเชลย  นิลจันทร์</t>
  </si>
  <si>
    <t>หมู่ที่ 3</t>
  </si>
  <si>
    <t>นายเลิศ  นิลจันทร์</t>
  </si>
  <si>
    <t>ร้านค้า 32 ตรม.</t>
  </si>
  <si>
    <t>นางฉลาด  นิลจันทร์</t>
  </si>
  <si>
    <t>นายทองหล่อ  นิลจันทร์</t>
  </si>
  <si>
    <t>41/1</t>
  </si>
  <si>
    <t>นายราม  นิลจันทร์</t>
  </si>
  <si>
    <t>41/2</t>
  </si>
  <si>
    <t>นางเถาวัลย์  นิลจันทร์</t>
  </si>
  <si>
    <t>นายชลอ  ป้อมวงศ์</t>
  </si>
  <si>
    <t xml:space="preserve"> 68/2</t>
  </si>
  <si>
    <t>น้ำมันหยอดเหรียญ</t>
  </si>
  <si>
    <t>นายเจือ  แสงสาย</t>
  </si>
  <si>
    <t>68/1</t>
  </si>
  <si>
    <t>นางสาววิไลรัตน์  อบเชย</t>
  </si>
  <si>
    <t>ชั้นที่ 2 ตึก</t>
  </si>
  <si>
    <t>ประกอบอาหารตามสั่ง</t>
  </si>
  <si>
    <t>10 เดือน</t>
  </si>
  <si>
    <t>ร้านอาหาร</t>
  </si>
  <si>
    <t>ซุ้มอาหาร</t>
  </si>
  <si>
    <t>นางหวัน  คงพูล</t>
  </si>
  <si>
    <t>หมู่ที่ 4</t>
  </si>
  <si>
    <t xml:space="preserve"> 29/1</t>
  </si>
  <si>
    <t>นายสิทธิชัย  บุญเส็ง</t>
  </si>
  <si>
    <t xml:space="preserve"> 29/2</t>
  </si>
  <si>
    <t>นางสาววาสนา  ดีหหลี</t>
  </si>
  <si>
    <t>5/1</t>
  </si>
  <si>
    <t>นางสาวนารีรัตน์  คงพลู</t>
  </si>
  <si>
    <t>29/3</t>
  </si>
  <si>
    <t>โรงแขวนยสสูบ 220 ตรม.</t>
  </si>
  <si>
    <t>หมู่ที 4</t>
  </si>
  <si>
    <t>นางแอ๊ว  บัวเขียว</t>
  </si>
  <si>
    <t xml:space="preserve"> 31/3</t>
  </si>
  <si>
    <t>ร้านตามสั่ง 44 ตรม.</t>
  </si>
  <si>
    <t>นางสาวลั่นทม  พุ่มชา</t>
  </si>
  <si>
    <t xml:space="preserve"> 31/4</t>
  </si>
  <si>
    <t>นางประจิม  อินทรภักดี</t>
  </si>
  <si>
    <t>ร้านกาแฟ</t>
  </si>
  <si>
    <t>นางบรรเจิด  จาดเสม</t>
  </si>
  <si>
    <t xml:space="preserve"> 33/5</t>
  </si>
  <si>
    <t>ตึก ขั้นเดียว</t>
  </si>
  <si>
    <t>ขายน้ำมัน</t>
  </si>
  <si>
    <t>นายสรศักดิ์  จาดเสม</t>
  </si>
  <si>
    <t>65/11</t>
  </si>
  <si>
    <t>นางปราณี  โพธิ์รุณ</t>
  </si>
  <si>
    <t>นายนิพนธ์  โพธิ์รุณ</t>
  </si>
  <si>
    <t xml:space="preserve"> 45/4</t>
  </si>
  <si>
    <t>ร้านค้า 55 ตรม.</t>
  </si>
  <si>
    <t>45/1</t>
  </si>
  <si>
    <t>นายมานพ  บ้านกล้วย</t>
  </si>
  <si>
    <t>นายนิพนธ์  โพธ์รุน</t>
  </si>
  <si>
    <t>นายชอบ  จันทร์งาม</t>
  </si>
  <si>
    <t>หมู่ที่ 5</t>
  </si>
  <si>
    <t xml:space="preserve"> 39/1</t>
  </si>
  <si>
    <t>นางสาวปราณี  ฮ่วนสกุล</t>
  </si>
  <si>
    <t>ไม้ 2 ชั้น</t>
  </si>
  <si>
    <t>ร้านค้า 48.25 ตรม.</t>
  </si>
  <si>
    <t>นางวาสนา  บรรเทา</t>
  </si>
  <si>
    <t>4 เดือน</t>
  </si>
  <si>
    <t>ร้านตามสั่ง</t>
  </si>
  <si>
    <t>หมู่ที่  5</t>
  </si>
  <si>
    <t>นายศราชยุตพงศ์  ผลพระ</t>
  </si>
  <si>
    <t xml:space="preserve"> 2/4</t>
  </si>
  <si>
    <t>ร้านค้า 73.60 ตรม.</t>
  </si>
  <si>
    <t>นายจอม  ทัดกาหลง</t>
  </si>
  <si>
    <t xml:space="preserve">  2/3</t>
  </si>
  <si>
    <t>ร้านค้า  36 ตรม.</t>
  </si>
  <si>
    <t>นางทอด  ทัดกาหลง</t>
  </si>
  <si>
    <t xml:space="preserve">  70/2</t>
  </si>
  <si>
    <t>โรงผลิตน้ำ</t>
  </si>
  <si>
    <t>นายสอนณะลาย  ตุ้มบุตร</t>
  </si>
  <si>
    <t xml:space="preserve">  4/1</t>
  </si>
  <si>
    <t>ศาลานั่งเล่น</t>
  </si>
  <si>
    <t>นางออ่นศรี  ตุ้มบุตร</t>
  </si>
  <si>
    <t>นายมะณู  กลิ่นคำ</t>
  </si>
  <si>
    <t>หมู่ที่ 6</t>
  </si>
  <si>
    <t>เลี้ยงนก</t>
  </si>
  <si>
    <t>นายสนม  กลิ่นคำ</t>
  </si>
  <si>
    <t xml:space="preserve"> 1/1</t>
  </si>
  <si>
    <t>นายหนุมาร  โพธิ์รุณ</t>
  </si>
  <si>
    <t>ห้องน้ำ</t>
  </si>
  <si>
    <t>นางทองศรี  จุ้ยคลัง</t>
  </si>
  <si>
    <t xml:space="preserve"> 30/1</t>
  </si>
  <si>
    <t>ร้านค้า 36 ตรม.</t>
  </si>
  <si>
    <t>ขายน้ำมันหมุน</t>
  </si>
  <si>
    <t>นางละเอียด  โชติมล</t>
  </si>
  <si>
    <t>นางสาวศรัญญา  โชติมล</t>
  </si>
  <si>
    <t>ร้านค้า 92.40 ตรม.</t>
  </si>
  <si>
    <t>นางสาวทองเปลว  สุดจิตต์</t>
  </si>
  <si>
    <t>32/1</t>
  </si>
  <si>
    <t>35/1</t>
  </si>
  <si>
    <t>นายยุทธ  ทองยัง</t>
  </si>
  <si>
    <t xml:space="preserve"> 57/4</t>
  </si>
  <si>
    <t>นายยอดยิ่ง  นิลจันทร์</t>
  </si>
  <si>
    <t>นางสาวดวงกมล  นิ่มลบ</t>
  </si>
  <si>
    <t xml:space="preserve"> 80/1</t>
  </si>
  <si>
    <t>2 เดือน</t>
  </si>
  <si>
    <t>ร้านตัดผม 18 ตรม.</t>
  </si>
  <si>
    <t>เก็บของ</t>
  </si>
  <si>
    <t>นางจำนงค์  แสนพรม</t>
  </si>
  <si>
    <t>นายเกรียงไกร  อุ่นนันกาศ</t>
  </si>
  <si>
    <t>ร้านซ่อมรถ 75 ตรม.</t>
  </si>
  <si>
    <t>นางสายัน  ภูมลา</t>
  </si>
  <si>
    <t>ร้านไก่หมุน</t>
  </si>
  <si>
    <t>53/2</t>
  </si>
  <si>
    <t>นายทวีป  ตองอ่อน</t>
  </si>
  <si>
    <t>หมู่ที่ 7</t>
  </si>
  <si>
    <t>2/2 ม.5</t>
  </si>
  <si>
    <t>โรงเก็บของ 288 ตรม.</t>
  </si>
  <si>
    <t>นายประทุม  แดงอ่อง</t>
  </si>
  <si>
    <t>นายพิทักษ์  แดงอ่อง</t>
  </si>
  <si>
    <t xml:space="preserve"> 5/1</t>
  </si>
  <si>
    <t>ร้านค้า 30.80 ตรม.</t>
  </si>
  <si>
    <t>ปั้มน้ำมัน</t>
  </si>
  <si>
    <t>นายฉลอง  ฮ่วนสกุล</t>
  </si>
  <si>
    <t>นางยอดอ้อ  เพิ้งจันทร์</t>
  </si>
  <si>
    <t>นายวิทูล  แดงอ่อง</t>
  </si>
  <si>
    <t>39/3</t>
  </si>
  <si>
    <t>นายบุญลือ  แดงอ่อง</t>
  </si>
  <si>
    <t>นางสุรัสวดี  แดงอ่อง</t>
  </si>
  <si>
    <t xml:space="preserve"> 21/5</t>
  </si>
  <si>
    <t>ร้านค้า 51 ตรม.</t>
  </si>
  <si>
    <t>นายสมศักดิ์  ดวงวิไล</t>
  </si>
  <si>
    <t>30/1</t>
  </si>
  <si>
    <t>30</t>
  </si>
  <si>
    <t>นายณะเรน  ดวงวิไล</t>
  </si>
  <si>
    <t>3</t>
  </si>
  <si>
    <t>นางอำไพร  บ้านกล้วย</t>
  </si>
  <si>
    <t>นางวิยดา  บ้านกล้วย</t>
  </si>
  <si>
    <t xml:space="preserve"> 51/2</t>
  </si>
  <si>
    <t>นายสำราญ  ยอดนวล</t>
  </si>
  <si>
    <t>นางสาวพีรดา   พึ่งเพิ้ง</t>
  </si>
  <si>
    <t>61/4</t>
  </si>
  <si>
    <t>ร้านค้า 114 ตรม.</t>
  </si>
  <si>
    <t>นายศักดิ์  ฮ่วนสกุล</t>
  </si>
  <si>
    <t>33/2</t>
  </si>
  <si>
    <t>นางสมบัติ  อินตะนาง</t>
  </si>
  <si>
    <t>51/1</t>
  </si>
  <si>
    <t>นางลาวัลย์  เมฆเสือ</t>
  </si>
  <si>
    <t>นางทองใบ  คชสีห์</t>
  </si>
  <si>
    <t>61/3</t>
  </si>
  <si>
    <t xml:space="preserve"> 13/3 </t>
  </si>
  <si>
    <t>อู่ซ่อมรถ 31.5 ตรม.</t>
  </si>
  <si>
    <t>49/1</t>
  </si>
  <si>
    <t>นายณรงค์  แจ้งดี</t>
  </si>
  <si>
    <t xml:space="preserve"> 13/2 </t>
  </si>
  <si>
    <t>นายไพโรจน์  สมบัติธีระ</t>
  </si>
  <si>
    <t xml:space="preserve">48/1 </t>
  </si>
  <si>
    <t>น.ส.ณัฐวรา  เชิดชู</t>
  </si>
  <si>
    <t>นางมารยาท  บุญธานี</t>
  </si>
  <si>
    <t>หมู่ที่ 8</t>
  </si>
  <si>
    <t>ห้องเก็บของ</t>
  </si>
  <si>
    <t>นายนงรักษ์  สุขฟอง</t>
  </si>
  <si>
    <t>นางสมหมาย  ภุมริน</t>
  </si>
  <si>
    <t>นายมานะ  แพบุตร</t>
  </si>
  <si>
    <t>โรงแขวนยาสูบ 1</t>
  </si>
  <si>
    <t>โรงแขวนยาสูบ 2</t>
  </si>
  <si>
    <t>นายสาธิต บุญธานี</t>
  </si>
  <si>
    <t>6/1</t>
  </si>
  <si>
    <t>นางบุญชู  ตุ้มบุตร</t>
  </si>
  <si>
    <t>(เสียชีวิต)</t>
  </si>
  <si>
    <t>30/3</t>
  </si>
  <si>
    <t>นส3ก.</t>
  </si>
  <si>
    <t xml:space="preserve"> 32/3</t>
  </si>
  <si>
    <t>นายสำเริง  นิลจันทร์</t>
  </si>
  <si>
    <t>น.ส.จงรัก  แจ้งดี</t>
  </si>
  <si>
    <t>นายประดิษฐ  แก้วสาย</t>
  </si>
  <si>
    <t>นายบาง ดวงวิไล</t>
  </si>
  <si>
    <t>นางสาวนรินทร์  สุวรรณโฉม</t>
  </si>
  <si>
    <t xml:space="preserve"> 18/1</t>
  </si>
  <si>
    <t>ห้องครัว</t>
  </si>
  <si>
    <t>ศาลานั่งพัก</t>
  </si>
  <si>
    <t>หมู่ 5</t>
  </si>
  <si>
    <t>นายณรงค์  สุวรรณโฉม</t>
  </si>
  <si>
    <t>นางทองหล่อ  คงรักษา</t>
  </si>
  <si>
    <t>38/1</t>
  </si>
  <si>
    <t>โรงเก็บของ</t>
  </si>
  <si>
    <t>46</t>
  </si>
  <si>
    <t>นางศิลา  โชติสุข</t>
  </si>
  <si>
    <t>นางลันทม  ศรีเทศ</t>
  </si>
  <si>
    <t>160</t>
  </si>
  <si>
    <t>161</t>
  </si>
  <si>
    <t>162</t>
  </si>
  <si>
    <t>นายสุเชษฐ แดงอ่อง</t>
  </si>
  <si>
    <t>26/4</t>
  </si>
  <si>
    <t>25/3</t>
  </si>
  <si>
    <t>163</t>
  </si>
  <si>
    <t>นางเวียงฟ้า แสงทรง</t>
  </si>
  <si>
    <t>นายเชาวลิต  ดวงวิไล</t>
  </si>
  <si>
    <t>นางบุญมี ดวงวิไล</t>
  </si>
  <si>
    <t>49/2</t>
  </si>
  <si>
    <t>101 บ้านเดี่ยว</t>
  </si>
  <si>
    <t>164</t>
  </si>
  <si>
    <t>นางศิลา โชติสุข</t>
  </si>
  <si>
    <t>น.ส.สุทิน จุ้ยคลัง</t>
  </si>
  <si>
    <t>5</t>
  </si>
  <si>
    <t>นางศรีไพร  ดวงวิไล</t>
  </si>
  <si>
    <t>นางยุพิน  ชูเนตร</t>
  </si>
  <si>
    <t>47/1</t>
  </si>
  <si>
    <t>นายยุทธ  กล่อมจาด</t>
  </si>
  <si>
    <t>17/1</t>
  </si>
  <si>
    <t>นางสาวทองดี  กล่อมจาด</t>
  </si>
  <si>
    <t>นายมานะ  ทับพันธ์</t>
  </si>
  <si>
    <t>นางลำพัง  หิรัญศรี</t>
  </si>
  <si>
    <t>นางบุปผา  ไกรทอง</t>
  </si>
  <si>
    <t>43/3</t>
  </si>
  <si>
    <t>นายลำเพย  หิรัญศรี</t>
  </si>
  <si>
    <t>43/2</t>
  </si>
  <si>
    <t>นายชัด  อ้นสาย</t>
  </si>
  <si>
    <t>นางชัญญานุช  อ้นสาย</t>
  </si>
  <si>
    <t>นายพยอม  กล่อมจาด</t>
  </si>
  <si>
    <t>นางสาวรุ่งอรุณ  กล่อมจาด</t>
  </si>
  <si>
    <t>นางกุหลาบ  รอดทุกข์</t>
  </si>
  <si>
    <t>นายฉลอง  จันทร์คำ</t>
  </si>
  <si>
    <t>นางอุดม  อินกอง</t>
  </si>
  <si>
    <t>นางจารุวรรณ  คชแก้ว</t>
  </si>
  <si>
    <t>นางสาวเปรย  กล่อมจาด</t>
  </si>
  <si>
    <t>นางพิมพา  โพธิ์อนันต์</t>
  </si>
  <si>
    <t>นางสาวประจวบ  เขียวเมือง</t>
  </si>
  <si>
    <t>นายมนต์ทน  ภุมรินทร์</t>
  </si>
  <si>
    <t xml:space="preserve"> 16/1</t>
  </si>
  <si>
    <t>นายบุญแรม  สงเคราะห์</t>
  </si>
  <si>
    <t>นางพายัพ  คชแก้ว</t>
  </si>
  <si>
    <t>17/3</t>
  </si>
  <si>
    <t>นายสำเริง  คชแก้ว</t>
  </si>
  <si>
    <t>นางเรณู  สงวนทรัพย์</t>
  </si>
  <si>
    <t>นายวสันต์  เสือพันธ์</t>
  </si>
  <si>
    <t>18/2</t>
  </si>
  <si>
    <t>นายสุทิน  กล่อมจาด</t>
  </si>
  <si>
    <t>17/2</t>
  </si>
  <si>
    <t>นางชมภู  จันทร์เชื้อ</t>
  </si>
  <si>
    <t>23/1</t>
  </si>
  <si>
    <t>นายยม  วิมุกตาคม</t>
  </si>
  <si>
    <t>นายบรรจง  ส้มโต</t>
  </si>
  <si>
    <t>50/1</t>
  </si>
  <si>
    <t>นางอำพร  จันทร์ภักดี</t>
  </si>
  <si>
    <t>นางน้ำค้าง  เทียมจันทร์</t>
  </si>
  <si>
    <t>24</t>
  </si>
  <si>
    <t>นายวินัย  ตะวัน</t>
  </si>
  <si>
    <t>24/1</t>
  </si>
  <si>
    <t>นายไสว  เทียมจันทร์</t>
  </si>
  <si>
    <t>(เสียชิวิต)</t>
  </si>
  <si>
    <t>นายชาญ  เจริญ</t>
  </si>
  <si>
    <t>51/3</t>
  </si>
  <si>
    <t>นางประเทือง  แหลมทุ่ง</t>
  </si>
  <si>
    <t>57/2</t>
  </si>
  <si>
    <t>นางสาววรรณเพ็ญ  วณิชศิริ</t>
  </si>
  <si>
    <t>นายแถม  เอี่ยมแสน</t>
  </si>
  <si>
    <t>นายหยด  บุญทรง</t>
  </si>
  <si>
    <t>41/6</t>
  </si>
  <si>
    <t>นางมณฑา  ภุมรินทร์</t>
  </si>
  <si>
    <t>นายคลอง  ทับยา</t>
  </si>
  <si>
    <t>36/1</t>
  </si>
  <si>
    <t>นายไพโรจน์  วณิชศิริ</t>
  </si>
  <si>
    <t>นายประเสริฐ  วณิชศิริ</t>
  </si>
  <si>
    <t>49/3</t>
  </si>
  <si>
    <t>นายบุญสืบ  มารศรี</t>
  </si>
  <si>
    <t>นายแล  สงเคราะห์</t>
  </si>
  <si>
    <t>นางบุญเรือน  สงเคราะห์</t>
  </si>
  <si>
    <t>นายดงเย็น  ศิริพรม</t>
  </si>
  <si>
    <t>20</t>
  </si>
  <si>
    <t>นางบุญลืม  เดชแฟง</t>
  </si>
  <si>
    <t>นายชัชชัย  ศรีศิลป์</t>
  </si>
  <si>
    <t>65</t>
  </si>
  <si>
    <t>นางบุญลือ  สงเคราะห์</t>
  </si>
  <si>
    <t>2</t>
  </si>
  <si>
    <t>นางสาวปนัดดา  เทียมจันทร์</t>
  </si>
  <si>
    <t>นายทวีป  เทียมจันทร์</t>
  </si>
  <si>
    <t>นายยุ่ง  สงเคราะห์</t>
  </si>
  <si>
    <t>นายธนันท์ชัย  โพธิ์รอด</t>
  </si>
  <si>
    <t>นายแหยม  สงเคราะห์</t>
  </si>
  <si>
    <t>นางมณี  สงเคระห์</t>
  </si>
  <si>
    <t>62</t>
  </si>
  <si>
    <t>นายบุญยืน  สงเคราะห์</t>
  </si>
  <si>
    <t>นางเรณู  เพ็ชรสะอาด</t>
  </si>
  <si>
    <t>28/5</t>
  </si>
  <si>
    <t>นางเจียน  ถาวร</t>
  </si>
  <si>
    <t>31/1</t>
  </si>
  <si>
    <t>นางสมศรี  พ่วงสีนาค</t>
  </si>
  <si>
    <t>28</t>
  </si>
  <si>
    <t>นางอำพันธ์  เพชรทูล</t>
  </si>
  <si>
    <t>28/2</t>
  </si>
  <si>
    <t>นายสมชาย  ทับทิม</t>
  </si>
  <si>
    <t>นางสุรินทร์  เฟื่องฟู</t>
  </si>
  <si>
    <t>32/5</t>
  </si>
  <si>
    <t>นายโฉม  คู่ประเสริฐ</t>
  </si>
  <si>
    <t>32/3</t>
  </si>
  <si>
    <t>นางบัวลอย  อินสุวรรณ์</t>
  </si>
  <si>
    <t>31/4</t>
  </si>
  <si>
    <t>นางสุมินตรา  แพงทรัพย์</t>
  </si>
  <si>
    <t>นายสมควร  อินสุวรรณ์</t>
  </si>
  <si>
    <t>นายชุบ  ไกรทอง</t>
  </si>
  <si>
    <t>นายสุชาติ  ไกรทอง</t>
  </si>
  <si>
    <t>29</t>
  </si>
  <si>
    <t>นางคนึง  ทองอิ้ม</t>
  </si>
  <si>
    <t>นายบุญยิน  โชติมล</t>
  </si>
  <si>
    <t>นางสาวพลอย  ชูเนตร</t>
  </si>
  <si>
    <t>นางสำเภา  ชูเนตร</t>
  </si>
  <si>
    <t>6/2</t>
  </si>
  <si>
    <t>นายอำไพร  ไกรทอง</t>
  </si>
  <si>
    <t>6/3</t>
  </si>
  <si>
    <t>นายอำพร  ภุมรินทร์</t>
  </si>
  <si>
    <t>นางน้ำผึ้ง  เกตุอ่อน</t>
  </si>
  <si>
    <t>16</t>
  </si>
  <si>
    <t>นายทอง  ภุมรินทร์</t>
  </si>
  <si>
    <t>16/3</t>
  </si>
  <si>
    <t>นางลำพรวน  จอนบุตร</t>
  </si>
  <si>
    <t>นางวันเพ็ญ  ชัยเสม</t>
  </si>
  <si>
    <t>6</t>
  </si>
  <si>
    <t>แขวนยาสูบ</t>
  </si>
  <si>
    <t>นายทองเปรย  ถาวร</t>
  </si>
  <si>
    <t>8</t>
  </si>
  <si>
    <t>นางสาวปราณี  ศรีสำรวจ</t>
  </si>
  <si>
    <t>35</t>
  </si>
  <si>
    <t>นายชิน  พันธ์ศรี</t>
  </si>
  <si>
    <t>11/3</t>
  </si>
  <si>
    <t>นางสาวสมกราณ  อ้นสาย</t>
  </si>
  <si>
    <t>41/3</t>
  </si>
  <si>
    <t>นางสุกัญญา  แย้มนิยม</t>
  </si>
  <si>
    <t>76/2</t>
  </si>
  <si>
    <t>นางสาวอรวรรณ  ทับยา</t>
  </si>
  <si>
    <t>69</t>
  </si>
  <si>
    <t>นางลั่นทม  แป้นสอน</t>
  </si>
  <si>
    <t>36/2</t>
  </si>
  <si>
    <t>นายไพรัช  แป้นสอน</t>
  </si>
  <si>
    <t>38</t>
  </si>
  <si>
    <t>นายสวรรค์  มารศรี</t>
  </si>
  <si>
    <t>นาสาวทองปอน  มารศรี</t>
  </si>
  <si>
    <t>14</t>
  </si>
  <si>
    <t>14/1</t>
  </si>
  <si>
    <t>นายทองปรวน  ถาวร</t>
  </si>
  <si>
    <t>8/2</t>
  </si>
  <si>
    <t>นายชม  ยิ้มปิ่น</t>
  </si>
  <si>
    <t>นายปรีชา  พันธ์ศรี</t>
  </si>
  <si>
    <t>11/2</t>
  </si>
  <si>
    <t>นาเสงี่ยม  ถาวร</t>
  </si>
  <si>
    <t>10/1</t>
  </si>
  <si>
    <t>นายสำรวย  เปียบุญ</t>
  </si>
  <si>
    <t>37/4</t>
  </si>
  <si>
    <t>นายไพเราะ  เปียบุญ</t>
  </si>
  <si>
    <t>37/3</t>
  </si>
  <si>
    <t>นายประเมิน  คงรอด</t>
  </si>
  <si>
    <t>นายสุเมษธ์  แก้วถึง</t>
  </si>
  <si>
    <t>5/3</t>
  </si>
  <si>
    <t>นายทวีป  เขียวเมือง</t>
  </si>
  <si>
    <t>นางเฉลา  ถาวร</t>
  </si>
  <si>
    <t>ยุ้งข้าว</t>
  </si>
  <si>
    <t>นางสาวจำเนียร  ทับพันธ์</t>
  </si>
  <si>
    <t>12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</si>
  <si>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</si>
  <si>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นางสาวขนิษฐา  กล่อมจาด</t>
  </si>
  <si>
    <t>นายบุญเชาว์  ศิริพรม</t>
  </si>
  <si>
    <t>นางสาวลำใย  เมืองเสือ</t>
  </si>
  <si>
    <t>นายบุญปลูก  พันธ์ศรี</t>
  </si>
  <si>
    <t>11</t>
  </si>
  <si>
    <t>นางประไพร  เปียบุญ</t>
  </si>
  <si>
    <t>นางสาวเจนจิรา  ศรศรี</t>
  </si>
  <si>
    <t>5/4</t>
  </si>
  <si>
    <t>นายสุวิท  สงเคราะห์</t>
  </si>
  <si>
    <t>64</t>
  </si>
  <si>
    <t>นายหรั่ง สงเคราะห์</t>
  </si>
  <si>
    <t>30/4</t>
  </si>
  <si>
    <t>นางละเอียด  จันทร์เดช</t>
  </si>
  <si>
    <t>10/2</t>
  </si>
  <si>
    <t>นายจ่าง  สงเคราห์</t>
  </si>
  <si>
    <t>นางสีนวล  จูทอง</t>
  </si>
  <si>
    <t>30/5</t>
  </si>
  <si>
    <t>นายสุจิน  สงเคราะห์</t>
  </si>
  <si>
    <t>30/2</t>
  </si>
  <si>
    <t>นายชาติ  ศิริพรม</t>
  </si>
  <si>
    <t>61</t>
  </si>
  <si>
    <t>นางชะล้วน  ศิริพรม</t>
  </si>
  <si>
    <t>31/3</t>
  </si>
  <si>
    <t>นางกาหลง  จันทร์คำ</t>
  </si>
  <si>
    <t>31/6</t>
  </si>
  <si>
    <t>นางวิเชียร  นุ่มนิ่ม</t>
  </si>
  <si>
    <t>นางจำปา  บัวกลิ่น</t>
  </si>
  <si>
    <t>นางพยอม  วิมุกตาคม</t>
  </si>
  <si>
    <t>51/4</t>
  </si>
  <si>
    <t>50</t>
  </si>
  <si>
    <t>นายพยอม  วิมุกตาคม</t>
  </si>
  <si>
    <t>51</t>
  </si>
  <si>
    <t>นางสาวนิรมล  บุญทรง</t>
  </si>
  <si>
    <t>น.ส.ปริยากร โสสุข</t>
  </si>
  <si>
    <t>68</t>
  </si>
  <si>
    <t>นางบัวล้ำ  เทียนทอง</t>
  </si>
  <si>
    <t>33</t>
  </si>
  <si>
    <t>นางสาวจันจิรา  เทียนทอง</t>
  </si>
  <si>
    <t>นางเพ็ญศิริ  ยาทรัพย์</t>
  </si>
  <si>
    <t>นายชอบ  ศิริพรม</t>
  </si>
  <si>
    <t>31/5</t>
  </si>
  <si>
    <t>นางสาวละอี  เปรมอ้น</t>
  </si>
  <si>
    <t>นายทองหล่อ  เขียวเมือง</t>
  </si>
  <si>
    <t>102</t>
  </si>
  <si>
    <t>นายฟอง  ไกรทอง</t>
  </si>
  <si>
    <t>นางทองหล่อ  ไกรทอง</t>
  </si>
  <si>
    <t>22</t>
  </si>
  <si>
    <t>นายแหยม  เลิศล้ำ</t>
  </si>
  <si>
    <t>นางสาวพนิดา  ปลูกสร้าง</t>
  </si>
  <si>
    <t>นางสมควร  ฟักโต</t>
  </si>
  <si>
    <t>58/1</t>
  </si>
  <si>
    <t>นางสาวฟ้าใหม่  ฟักโต</t>
  </si>
  <si>
    <t>นายบุญช่วย  ฟักเฟื่อง</t>
  </si>
  <si>
    <t>60/1</t>
  </si>
  <si>
    <t>นางชูทิพย์  เข้มแก้ม</t>
  </si>
  <si>
    <t>60/6</t>
  </si>
  <si>
    <t>หมู่ที่2</t>
  </si>
  <si>
    <t>นางสายชู  ฟักโม</t>
  </si>
  <si>
    <t>60/3</t>
  </si>
  <si>
    <t>นายณัฐนันท์  คงแย้ม</t>
  </si>
  <si>
    <t>60/5</t>
  </si>
  <si>
    <t>นางเจียน  อินทร์สะอาด</t>
  </si>
  <si>
    <t>นายทำนอง  อินทร์สะอาด</t>
  </si>
  <si>
    <t>นางมานี  สุริยัน</t>
  </si>
  <si>
    <t>นางอุบล  ตุ่นแก้ว</t>
  </si>
  <si>
    <t>57</t>
  </si>
  <si>
    <t>นางสาวระเบียบ  อินกอง</t>
  </si>
  <si>
    <t>นางจำเรียง  ทศเทียน</t>
  </si>
  <si>
    <t>นายสมพงษ์  ทศเทียน</t>
  </si>
  <si>
    <t>นายภัทรพล  บุญเทศ</t>
  </si>
  <si>
    <t>นางมาลัย  กอไม้</t>
  </si>
  <si>
    <t>76/1</t>
  </si>
  <si>
    <t>โรงแขวนยาสูบ1</t>
  </si>
  <si>
    <t>โรงแขวนยาสูบ2</t>
  </si>
  <si>
    <t>นายจรูญ  อินสะอาด</t>
  </si>
  <si>
    <t>นางสาวปัทมา  ผู้ธรรม</t>
  </si>
  <si>
    <t>48/1</t>
  </si>
  <si>
    <t>นายทวีป  ภู่ธรรม</t>
  </si>
  <si>
    <t>48</t>
  </si>
  <si>
    <t>นางทองปลาย  สุวรรณศิลป์</t>
  </si>
  <si>
    <t>นางสมจิตร์  สอนทิพย์</t>
  </si>
  <si>
    <t>52/1</t>
  </si>
  <si>
    <t>นายเงิน  บัวพันธ์</t>
  </si>
  <si>
    <t>นางละออง  จุ่นคง</t>
  </si>
  <si>
    <t>นายถวัลย์  วังทอง</t>
  </si>
  <si>
    <t>51/2</t>
  </si>
  <si>
    <t>34/4</t>
  </si>
  <si>
    <t>นางสุรินทร์  วังทอง</t>
  </si>
  <si>
    <t>นางมาลี  น้อยหล่อง</t>
  </si>
  <si>
    <t>นางพิเชษฐ์  อยู่เมือง</t>
  </si>
  <si>
    <t>นางสาวอนุลักษ์  น้อยหล่อง</t>
  </si>
  <si>
    <t>นายวิเชียร  น้อยหล่อง</t>
  </si>
  <si>
    <t>นายครรชิต  น้อยหล่อง</t>
  </si>
  <si>
    <t>นายสำเภา  อินกอง</t>
  </si>
  <si>
    <t>นางมานิต  อินกอง</t>
  </si>
  <si>
    <t>นายวีระ  อินกอง</t>
  </si>
  <si>
    <t>นางประทุม  อินกอง</t>
  </si>
  <si>
    <t>นายเสริม  มารศรี</t>
  </si>
  <si>
    <t>นางสาวชัชฏา  มารศรี</t>
  </si>
  <si>
    <t>นายสนิท  มารศรี</t>
  </si>
  <si>
    <t>53</t>
  </si>
  <si>
    <t>นายทองใบ  อินกอง</t>
  </si>
  <si>
    <t>57/1</t>
  </si>
  <si>
    <t>นางทุเรียน  อยู่เย็น</t>
  </si>
  <si>
    <t>นางขวัญเมือง  สุขหนุน</t>
  </si>
  <si>
    <t>34</t>
  </si>
  <si>
    <t>นางบุบผา  บุญเทศ</t>
  </si>
  <si>
    <t>นายอุปภัมภ์  อิ่มพันธ์</t>
  </si>
  <si>
    <t>โรงแขวนยาสูบ3</t>
  </si>
  <si>
    <t>นางฉวี  อิ่มพันธ์</t>
  </si>
  <si>
    <t>31</t>
  </si>
  <si>
    <t>นายแสวง  ดิษสาย</t>
  </si>
  <si>
    <t>นางบังอร  ขวัญวงศ์</t>
  </si>
  <si>
    <t>26/8</t>
  </si>
  <si>
    <t>นายทะนงค์  ศรเทียน</t>
  </si>
  <si>
    <t>นางนภา  นิลแพทย์</t>
  </si>
  <si>
    <t>26/2</t>
  </si>
  <si>
    <t>นายทองสุข  ศรเทียน</t>
  </si>
  <si>
    <t>26/1</t>
  </si>
  <si>
    <t>นางสาวทรรศิกา  จันทร์ศรี</t>
  </si>
  <si>
    <t>นางนภา  นิลพทย์</t>
  </si>
  <si>
    <t>นางจันทร์จิรา  บุญคุณ</t>
  </si>
  <si>
    <t>นางสาวบุญชุม  ดวงวิไล</t>
  </si>
  <si>
    <t>นางเกษร  เสือกระจ่าง</t>
  </si>
  <si>
    <t>นายพรชัย  พุ่มชา</t>
  </si>
  <si>
    <t>นางศรีนวล  พุ่มชา</t>
  </si>
  <si>
    <t>นายณรงค์  อินกอง</t>
  </si>
  <si>
    <t>นายทองหล่อ  พุ่มชา</t>
  </si>
  <si>
    <t>นางสาวบุญเลี้ยง  บุญเทศ</t>
  </si>
  <si>
    <t>นายอนุชา  ศรเทียน</t>
  </si>
  <si>
    <t xml:space="preserve">นางสาวเสริม  เทศพุ่ม  </t>
  </si>
  <si>
    <t>26/9</t>
  </si>
  <si>
    <t>นางสำลี  อิ่มพันธ์</t>
  </si>
  <si>
    <t>นางเนาวรัตน์  มารศรี</t>
  </si>
  <si>
    <t>นายประสิทธ์  บัวพันธ์</t>
  </si>
  <si>
    <t>นางประดับ  บัวพันธ์</t>
  </si>
  <si>
    <t>นางจงกล  บังคะบุตร</t>
  </si>
  <si>
    <t>35/2</t>
  </si>
  <si>
    <t>นายมนัส  บุญมา</t>
  </si>
  <si>
    <t>นายสุทน  ศรเทียน</t>
  </si>
  <si>
    <t>26/3</t>
  </si>
  <si>
    <t>นายมงคล  บุญเทศ</t>
  </si>
  <si>
    <t>นายอารีย์  บุญชุ่ม</t>
  </si>
  <si>
    <t>หมู่ที่  2</t>
  </si>
  <si>
    <t>14/2</t>
  </si>
  <si>
    <t>นางปราณี  บุญชุ่ม</t>
  </si>
  <si>
    <t>นางเสมอ  ตู้ทวีทรัพย์</t>
  </si>
  <si>
    <t>นางสาวมนทิญา  ปั้นสำลี</t>
  </si>
  <si>
    <t>นายวันชัย  ปั้นสำลี</t>
  </si>
  <si>
    <t>นายวิเชียร  ปั้นสำลี</t>
  </si>
  <si>
    <t>34/1</t>
  </si>
  <si>
    <t>นางลำพึง  ด้วงฉิม</t>
  </si>
  <si>
    <t>นายสมเกียรติ  รื่นเรณู</t>
  </si>
  <si>
    <t>35/4</t>
  </si>
  <si>
    <t>นางสาวชนิดา  ปั้นสำลี</t>
  </si>
  <si>
    <t>นายรถ  ปั้นสำลี</t>
  </si>
  <si>
    <t>33/1</t>
  </si>
  <si>
    <t>นายสุทัน  ศรเทียน</t>
  </si>
  <si>
    <t>26/5</t>
  </si>
  <si>
    <t>นางบุญยืน  ดิษสาย</t>
  </si>
  <si>
    <t>นายปรีชา  ปั้นสำลี</t>
  </si>
  <si>
    <t>34/2</t>
  </si>
  <si>
    <t>นายเฉลิม  จันทร์ศรี</t>
  </si>
  <si>
    <t>27/1</t>
  </si>
  <si>
    <t>นางขวัญเรือน  จันทร์ศรี</t>
  </si>
  <si>
    <t>นางสาวเสาวลักษณ์  บัวพลอย</t>
  </si>
  <si>
    <t>นายบุญมี  ปั้นสำลี</t>
  </si>
  <si>
    <t>34/3</t>
  </si>
  <si>
    <t>นายสมคิด  ป้อมวงศ์</t>
  </si>
  <si>
    <t>20/3</t>
  </si>
  <si>
    <t>นางเฉลียว  บุญสุข</t>
  </si>
  <si>
    <t>นายดอกไม้  บุญสุข</t>
  </si>
  <si>
    <t>นางสาวทองปาน  แซ่ห่าน</t>
  </si>
  <si>
    <t>นางละคาย  อินทร์สุวรรณ</t>
  </si>
  <si>
    <t>29/1</t>
  </si>
  <si>
    <t>นางบัวหลง  ศรเทียน</t>
  </si>
  <si>
    <t>นายสุรชัย  ธูปทอง</t>
  </si>
  <si>
    <t>20/4</t>
  </si>
  <si>
    <t>นางทองปาน  กอไม้</t>
  </si>
  <si>
    <t>นายบุญช่วย  พรมเผือก</t>
  </si>
  <si>
    <t>42/2</t>
  </si>
  <si>
    <t>นางลวบ  เขียวพวง</t>
  </si>
  <si>
    <t>42/1</t>
  </si>
  <si>
    <t>นายประจบ  เขียวพวง</t>
  </si>
  <si>
    <t>42/3</t>
  </si>
  <si>
    <t>นางสมเกียรติ  ฉิมสว่าง</t>
  </si>
  <si>
    <t>อ่ำแดง</t>
  </si>
  <si>
    <t>24/2</t>
  </si>
  <si>
    <t>นายประชิน  หนูน้อย</t>
  </si>
  <si>
    <t>25/2</t>
  </si>
  <si>
    <t>นายกัมพล  หนูน้อย</t>
  </si>
  <si>
    <t>นางสว่าง  ปะโมทะนัง</t>
  </si>
  <si>
    <t>25/4</t>
  </si>
  <si>
    <t>นายเลย  วรรณา</t>
  </si>
  <si>
    <t>นางประเทือง  วรรณา</t>
  </si>
  <si>
    <t>นางวิลาวัณย์  สอจันทึก</t>
  </si>
  <si>
    <t>25/1</t>
  </si>
  <si>
    <t>นางลำเจียก  ศรเทียน</t>
  </si>
  <si>
    <t>26/6</t>
  </si>
  <si>
    <t>นายยรรยง  อินนารี</t>
  </si>
  <si>
    <t>26/7</t>
  </si>
  <si>
    <t>นางสุนันต์ฑา  ผ่องนาค</t>
  </si>
  <si>
    <t>20/2</t>
  </si>
  <si>
    <t>นายบุญชุบ  ป้อมวงศ์</t>
  </si>
  <si>
    <t>นางลำยวน  เปียบุญ</t>
  </si>
  <si>
    <t>นายทองอยู่  บุญมา</t>
  </si>
  <si>
    <t>นางณัฐมน  บุญมา</t>
  </si>
  <si>
    <t>นายสำราญ  ไกรโชคโฉม</t>
  </si>
  <si>
    <t>7/3</t>
  </si>
  <si>
    <t>นายสนิท  ขันแก้ว</t>
  </si>
  <si>
    <t>7/2</t>
  </si>
  <si>
    <t>นางอัญชลี  เดชแฟง</t>
  </si>
  <si>
    <t>นายชิน  เขียวพวง</t>
  </si>
  <si>
    <t>นางชั้น  นิลวาส</t>
  </si>
  <si>
    <t>โรงเก็นของ</t>
  </si>
  <si>
    <t>นายเสน่ห์  อุ่นอุรา</t>
  </si>
  <si>
    <t>นางก้านตอง  ดาวเรือง</t>
  </si>
  <si>
    <t>15/1</t>
  </si>
  <si>
    <t>นางอำพร  มารศรี</t>
  </si>
  <si>
    <t>นางสาววันเพ็ญ  ดาวเรือง</t>
  </si>
  <si>
    <t>นางสาวพเยาว์  กล่อมจาด</t>
  </si>
  <si>
    <t>2/2</t>
  </si>
  <si>
    <t>นางสาวกาญจนา  พุ่มชา</t>
  </si>
  <si>
    <t>8/1</t>
  </si>
  <si>
    <t>นายเชย  อยู่เย็น</t>
  </si>
  <si>
    <t>นางประเสริฐ  แก้วสุข</t>
  </si>
  <si>
    <t>นางสาวพิมพ์ชยาณ์  นิธิบุณยพร</t>
  </si>
  <si>
    <t>72/4</t>
  </si>
  <si>
    <t>นางลาวัญ  ขันแก้ว</t>
  </si>
  <si>
    <t>12/2</t>
  </si>
  <si>
    <t>นางยุพิน  สุระประเสริฐ</t>
  </si>
  <si>
    <t>นายทองคำ  ทับเมี่ยง</t>
  </si>
  <si>
    <t>7/1</t>
  </si>
  <si>
    <t>นางกัลยกร  แก้วมณี</t>
  </si>
  <si>
    <t>นายถวัลย์  บางทอง</t>
  </si>
  <si>
    <t>นายบุญเลิศ  เล็กอ่อง</t>
  </si>
  <si>
    <t>นายสุวรรณ  เล็กอ่อง</t>
  </si>
  <si>
    <t>นายมานิตย์  ขันแก้ว</t>
  </si>
  <si>
    <t>นายชัยชนะ  คำเที่ยง</t>
  </si>
  <si>
    <t>นายอำพร  ฟักเฟื่อง</t>
  </si>
  <si>
    <t>62/4</t>
  </si>
  <si>
    <t>นายอุดม  ฟักเฟื่อง</t>
  </si>
  <si>
    <t>62/2</t>
  </si>
  <si>
    <t>นางสุรินทร์  น้อยสถิตย์</t>
  </si>
  <si>
    <t>นายสมเจต  น้อยสถิตย์</t>
  </si>
  <si>
    <t>นางปรีชา  พูลลาภ</t>
  </si>
  <si>
    <t>นายสมชาย  จันทร์ภักดิ์</t>
  </si>
  <si>
    <t>65/1</t>
  </si>
  <si>
    <t>นางสงบ  ตุ่มทอง</t>
  </si>
  <si>
    <t>นายเอกพจน์  แพรบุตร</t>
  </si>
  <si>
    <t>69/2</t>
  </si>
  <si>
    <t>น.ส.กนกพร  เสือเพ็ง</t>
  </si>
  <si>
    <t>น.ส.บุญนำ  บุญเทศ</t>
  </si>
  <si>
    <t>หมุ่ที่ 2</t>
  </si>
  <si>
    <t>นายอนันต์  บุญเทศ</t>
  </si>
  <si>
    <t>นายสนิท  พันตรุษ</t>
  </si>
  <si>
    <t>น.ส.วีรนุช  อ่องคล้าย</t>
  </si>
  <si>
    <t>72/2</t>
  </si>
  <si>
    <t>นางคะนึง  อ่อนเชษฐ์</t>
  </si>
  <si>
    <t>44/1</t>
  </si>
  <si>
    <t>นางชลอ  บุญสุข</t>
  </si>
  <si>
    <t>44/2</t>
  </si>
  <si>
    <t>นางประนอม  อ่องคล้าย</t>
  </si>
  <si>
    <t>นายบุญสืบ  อ่องคล้าย</t>
  </si>
  <si>
    <t>นายสนัด  พันตรุษ</t>
  </si>
  <si>
    <t>นางอรทัย  แก้วนอก</t>
  </si>
  <si>
    <t>72/3</t>
  </si>
  <si>
    <t>น.ส.บุปผา  ฟักเฟื่อง</t>
  </si>
  <si>
    <t>62/3</t>
  </si>
  <si>
    <t>นางอัจฉราพร  ดาเพ็ง</t>
  </si>
  <si>
    <t>62/5</t>
  </si>
  <si>
    <t>นางอุ่นเรือน  ศรศรี</t>
  </si>
  <si>
    <t>62/1</t>
  </si>
  <si>
    <t>นายชุบ  ฟักเฟื่อง</t>
  </si>
  <si>
    <t>60/2</t>
  </si>
  <si>
    <t>นางทัศพร  ฟักเฟื่อง</t>
  </si>
  <si>
    <t>นางกันยกร  ดาร์ค</t>
  </si>
  <si>
    <t>61/1</t>
  </si>
  <si>
    <t>นางวรรณสร้อย  หวาดบก</t>
  </si>
  <si>
    <t>นางสงัด  สุดสาคร</t>
  </si>
  <si>
    <t>นายสังข์  หวาดบก</t>
  </si>
  <si>
    <t>นายสังข์  พละทรัพย์</t>
  </si>
  <si>
    <t>นายเชย  น้อยหล่อง</t>
  </si>
  <si>
    <t>นางลำพรวน  น้อยหล่อง</t>
  </si>
  <si>
    <t>นายนเรศ  โพธิ์ขาว</t>
  </si>
  <si>
    <t>นางพนม  วงศ์พล</t>
  </si>
  <si>
    <t>29/4</t>
  </si>
  <si>
    <t>นายกมล จูพันธ์</t>
  </si>
  <si>
    <t>29/5</t>
  </si>
  <si>
    <t>นางบุญชอบ  สุริน</t>
  </si>
  <si>
    <t>นายนเรศ  โพธ์ขาว</t>
  </si>
  <si>
    <t>59/4</t>
  </si>
  <si>
    <t>นางลำจวน  ฟักโต</t>
  </si>
  <si>
    <t xml:space="preserve">นางลำจวน  ฟักโต </t>
  </si>
  <si>
    <t>นางฉลอง  ยิ้มปิ่น</t>
  </si>
  <si>
    <t>นายวิชาญ  ยิ้มปิ่น</t>
  </si>
  <si>
    <t>31/2</t>
  </si>
  <si>
    <t>นางสาวน้ำอ้อย  เพ็ญเชื้อ</t>
  </si>
  <si>
    <t>นายประสงค์  พละทรัพย์</t>
  </si>
  <si>
    <t>นายสุชาติ  ธูปทอง</t>
  </si>
  <si>
    <t xml:space="preserve">โรงแขวนยาสูบ </t>
  </si>
  <si>
    <t>นางสมหวัง  วรรณา</t>
  </si>
  <si>
    <t>นายอนุศักดิ์  แซ่เต็ง</t>
  </si>
  <si>
    <t>นางกลึง  คงเมือง</t>
  </si>
  <si>
    <t>นางละออ  ขันทะรักษ์</t>
  </si>
  <si>
    <t>47/3</t>
  </si>
  <si>
    <t>น.ส.จันทนา  ชีวะวัฒนา</t>
  </si>
  <si>
    <t>29/2</t>
  </si>
  <si>
    <t>นางคนึง  ธูปทอง</t>
  </si>
  <si>
    <t>28/3</t>
  </si>
  <si>
    <t>นายวิเชียร  ธูปทอง</t>
  </si>
  <si>
    <t>น.ส.ปราณี  เชื้ออ่ำ</t>
  </si>
  <si>
    <t>นางขวัญ  เชื้ออ่ำ</t>
  </si>
  <si>
    <t>นายวิรัตน์  ชมกลิ่น</t>
  </si>
  <si>
    <t>นางนิสา  อินทิม</t>
  </si>
  <si>
    <t>นายสมคิด  ชีวะวัฒนา</t>
  </si>
  <si>
    <t>นายบุญยืน  นิลจันทร์</t>
  </si>
  <si>
    <t>นายเอกชัย  กันเนียม</t>
  </si>
  <si>
    <t>เลขไม่มี</t>
  </si>
  <si>
    <t>นายพงศ์เทพ  ป้อมวงศ์</t>
  </si>
  <si>
    <t>นางบุญธรรม  พละทรัพย์</t>
  </si>
  <si>
    <t>นางนพวรรณ  นุพิศรี</t>
  </si>
  <si>
    <t>โรงขวนยาสูบ</t>
  </si>
  <si>
    <t>นายอภิสิทธิ์  เดือนเด่น</t>
  </si>
  <si>
    <t>นางสลิ  ทศเทียน</t>
  </si>
  <si>
    <t>นางสายชล  จำเริญ</t>
  </si>
  <si>
    <t>นายเอนก  จำเริญ</t>
  </si>
  <si>
    <t>นางสมส่วน  โพธิ์รุณ</t>
  </si>
  <si>
    <t>หมูที่ 3</t>
  </si>
  <si>
    <t>นายวีระชัย  ธูปทอง</t>
  </si>
  <si>
    <t>หมู่ที่3</t>
  </si>
  <si>
    <t>66/1</t>
  </si>
  <si>
    <t>นางบุญหยิน  คำกระจ่าง</t>
  </si>
  <si>
    <t>นายกิตติ  ทองสว่าง</t>
  </si>
  <si>
    <t>น.ส.ทิพวรรณ  เฮงเจริญ</t>
  </si>
  <si>
    <t>นางสละ  ธูปทอง</t>
  </si>
  <si>
    <t>นายลอย  คำเที่ยง</t>
  </si>
  <si>
    <t>นายชำนาญ  คำเที่ยง</t>
  </si>
  <si>
    <t>23/2</t>
  </si>
  <si>
    <t>นายวอ  ธูปทอง</t>
  </si>
  <si>
    <t xml:space="preserve">ไม้ </t>
  </si>
  <si>
    <t>น.ส.สังวาน  ธูปทอง</t>
  </si>
  <si>
    <t>74/2</t>
  </si>
  <si>
    <t>นายบุญลือ  บัวพันธ์</t>
  </si>
  <si>
    <t>นางสมนึก  ธูปทอง</t>
  </si>
  <si>
    <t>นางขวัญ  นกเทศ</t>
  </si>
  <si>
    <t>นายประสิทธิ์  ภู่พัฒน์</t>
  </si>
  <si>
    <t>นางบังอร  หิรัญศรี</t>
  </si>
  <si>
    <t>นางเถาวัลย์  พละทรัพย์</t>
  </si>
  <si>
    <t>นายประสงค์  ภู่พัฒน์</t>
  </si>
  <si>
    <t>73/1</t>
  </si>
  <si>
    <t>นางลดาพร  ขวัญเปรม</t>
  </si>
  <si>
    <t>น.ส.จารุวรรณ  ภู่พัฒน์</t>
  </si>
  <si>
    <t>นางแสวง  โสภา</t>
  </si>
  <si>
    <t>นายสมบัติ  กำจัด</t>
  </si>
  <si>
    <t>74/1</t>
  </si>
  <si>
    <t>นายงาม  ศรีม่วง</t>
  </si>
  <si>
    <t>2/1</t>
  </si>
  <si>
    <t>นายทองใบ  กำจัด</t>
  </si>
  <si>
    <t>นางล่อม  พงษ์สุวรรณ</t>
  </si>
  <si>
    <t>นายบุญเลิศ  พงษ์สุวรรณ</t>
  </si>
  <si>
    <t>4/3</t>
  </si>
  <si>
    <t xml:space="preserve">(เสียชีวิต) </t>
  </si>
  <si>
    <t>น.ส.อาภัสรา  พงษ์สุวรรณ</t>
  </si>
  <si>
    <t>4/6</t>
  </si>
  <si>
    <t>นายเสริม  พงษ์สุวรรณ์</t>
  </si>
  <si>
    <t>4/1</t>
  </si>
  <si>
    <t>นายสำฤทธิ์  พงษ์สุวรรณ</t>
  </si>
  <si>
    <t>4/5</t>
  </si>
  <si>
    <t>นายโลม  อินขำ</t>
  </si>
  <si>
    <t>5/5</t>
  </si>
  <si>
    <t>นายเลิศ  โพธิ์รุณ</t>
  </si>
  <si>
    <t>นายนิรันธ์  บัวกลิ่น</t>
  </si>
  <si>
    <t>5/6</t>
  </si>
  <si>
    <t>โรงแขวนยาสูบ 3</t>
  </si>
  <si>
    <t>นางจำเนียน  บัวกลิ่น</t>
  </si>
  <si>
    <t>นางบังอร  อินขำ</t>
  </si>
  <si>
    <t>5/2</t>
  </si>
  <si>
    <t>นางเนิน  สุวรรณประภา</t>
  </si>
  <si>
    <t>20/1</t>
  </si>
  <si>
    <t>นายเฉลียว  สงวนทรัพย์</t>
  </si>
  <si>
    <t>นายเฉลา   สงวนทรัพย์</t>
  </si>
  <si>
    <t>นายสมบัติ  สงวนทรัพย์</t>
  </si>
  <si>
    <t>47/2</t>
  </si>
  <si>
    <t>นายแสวง  ศรีเมือง</t>
  </si>
  <si>
    <t>นางรัตน์ดา  สุขเขียว</t>
  </si>
  <si>
    <t>42/6</t>
  </si>
  <si>
    <t xml:space="preserve">นายยิ้ม  นุ่มเนื้อ </t>
  </si>
  <si>
    <t>นางสมพร  พละทรัพย์</t>
  </si>
  <si>
    <t>นางทองย้อย  พูลสังข์</t>
  </si>
  <si>
    <t>นางลำพึง  นุ่มเนื้อ</t>
  </si>
  <si>
    <t>9/2</t>
  </si>
  <si>
    <t>นายปรีชา  นุ่มเนื้อ</t>
  </si>
  <si>
    <t>9/5</t>
  </si>
  <si>
    <t>นายสมชาย  นุ่มเนื้อ</t>
  </si>
  <si>
    <t>9/4</t>
  </si>
  <si>
    <t>นางจำปี  ไกรสรเจริญ</t>
  </si>
  <si>
    <t>9/1</t>
  </si>
  <si>
    <t>นายวิเชียร  นุ่มเนื้อ</t>
  </si>
  <si>
    <t>9/3</t>
  </si>
  <si>
    <t>นายอนัน  นุ่มเนื้อ</t>
  </si>
  <si>
    <t>นายสำรวย  ไกรสรเจริญ</t>
  </si>
  <si>
    <t>นายทองปลาย  นิลวาส</t>
  </si>
  <si>
    <t>นายลอด  นิลวาศ</t>
  </si>
  <si>
    <t>นายสมบุญ  พักพันธ์</t>
  </si>
  <si>
    <t>นายเล็ก  ปานทุ่ง</t>
  </si>
  <si>
    <t>นางอำนวย  ขำพงศ์</t>
  </si>
  <si>
    <t>50/2</t>
  </si>
  <si>
    <t>น.ส.น้ำค้าง  พักพันธ์</t>
  </si>
  <si>
    <t>50/3</t>
  </si>
  <si>
    <t>นางเกิน  ทิมจีน</t>
  </si>
  <si>
    <t xml:space="preserve">นางเกิน  ทิมจีน </t>
  </si>
  <si>
    <t>นายสมพงษ์  โพธิ์เรือง</t>
  </si>
  <si>
    <t>น.ส.ประวิท  ฟักโต</t>
  </si>
  <si>
    <t>นายกำปั่น  ท้วมอยู่</t>
  </si>
  <si>
    <t>นายสายัณห์  ศรีเมือง</t>
  </si>
  <si>
    <t>นายสลือ  นิลจันทร์</t>
  </si>
  <si>
    <t>นายปวง  ผ่องสี</t>
  </si>
  <si>
    <t>นายวีระยุทธ  ศรีเมือง</t>
  </si>
  <si>
    <t>นายชลอ  ธูปทอง</t>
  </si>
  <si>
    <t>นางประเทือง  แสงสาย</t>
  </si>
  <si>
    <t>นางชะวา  ท้วมอยู่</t>
  </si>
  <si>
    <t>นางแววดาว    นิลจันทร์</t>
  </si>
  <si>
    <t>นายเฉลย  นิลจันทร์</t>
  </si>
  <si>
    <t>32/4</t>
  </si>
  <si>
    <t>นางมาลี  นิลจันทร์</t>
  </si>
  <si>
    <t>32/6</t>
  </si>
  <si>
    <t>นายฉลาด  ฟักโต</t>
  </si>
  <si>
    <t>22/1</t>
  </si>
  <si>
    <t>นางสมาน  นุ่มเนื้อ</t>
  </si>
  <si>
    <t>36/4</t>
  </si>
  <si>
    <t>นายประชด  แสงชัย</t>
  </si>
  <si>
    <t>น.ส.กลม  คงเมือง</t>
  </si>
  <si>
    <t>นางลูกจันทร์  แสงชัย</t>
  </si>
  <si>
    <t>นางสีนวน  นิลวาศ</t>
  </si>
  <si>
    <t>13/1</t>
  </si>
  <si>
    <t>นายสมศักดิ์  แพรบุตร</t>
  </si>
  <si>
    <t>นางบุญมี  แพรบุตร</t>
  </si>
  <si>
    <t>นายเสริม  แพรบุตร</t>
  </si>
  <si>
    <t>นายมานะ  แพรบุตร</t>
  </si>
  <si>
    <t>36/5</t>
  </si>
  <si>
    <t>นางประสงค์  บุญเส็ง</t>
  </si>
  <si>
    <t>36/3</t>
  </si>
  <si>
    <t>น.ส.จำเลียง  นิลจันทร์</t>
  </si>
  <si>
    <t>หมู่ทิ่ 3</t>
  </si>
  <si>
    <t>นางเฉลา  นิลจันทร์</t>
  </si>
  <si>
    <t>นางบุษกร  โสภา</t>
  </si>
  <si>
    <t>นายปรีชา  โสภา</t>
  </si>
  <si>
    <t>นางเบญจมาศ  คุ้มเณร</t>
  </si>
  <si>
    <t>3/1</t>
  </si>
  <si>
    <t>นายวิเชียร  บุตรลพ</t>
  </si>
  <si>
    <t>นายทวีป  ประทุมพันธ์</t>
  </si>
  <si>
    <t>นางปราณี  ประทุมพันธ์</t>
  </si>
  <si>
    <t>หมู่ที่  4</t>
  </si>
  <si>
    <t>นายธวัช  ประทุมพันธ์</t>
  </si>
  <si>
    <t>นายอัศวิน  บ้านกล้วย</t>
  </si>
  <si>
    <t>นายบุญลือ  ดวงวิลัย</t>
  </si>
  <si>
    <t xml:space="preserve">หมู่ที่ 4 </t>
  </si>
  <si>
    <t>นางสังเวียน  ภูมลา</t>
  </si>
  <si>
    <t>นายมานะ  บ้านกล้วย</t>
  </si>
  <si>
    <t>นายแป้น  ภูมลา</t>
  </si>
  <si>
    <t>นางสมศรี  แก้วสุก</t>
  </si>
  <si>
    <t>นายชะเวง  คงคอน</t>
  </si>
  <si>
    <t>โรงทำปลา 153 ตรม.</t>
  </si>
  <si>
    <t>นางวารี  กล่ำแก้วกล้า</t>
  </si>
  <si>
    <t>นายวิก  วงศ์เจี้ยม</t>
  </si>
  <si>
    <t>นายอาวุฒน์  วงศ์เจี้ยม</t>
  </si>
  <si>
    <t>44/3</t>
  </si>
  <si>
    <t>นางวาสนา  พ่วงจันทร์</t>
  </si>
  <si>
    <t>นายเสรี  ฮ่วนสกุล</t>
  </si>
  <si>
    <t>73/2</t>
  </si>
  <si>
    <t>นางสาววสิการ  แดงอ่อง</t>
  </si>
  <si>
    <t>นางสมหมาย  ทองยิ้ม</t>
  </si>
  <si>
    <t>79/1</t>
  </si>
  <si>
    <t>นายวินัย  ทองเป้า</t>
  </si>
  <si>
    <t>79/2</t>
  </si>
  <si>
    <t>นางทองชุบ  โพธิรุณ</t>
  </si>
  <si>
    <t>นางไพรินทร์  ทองเป้า</t>
  </si>
  <si>
    <t>นางถวิล  พรมวงค์</t>
  </si>
  <si>
    <t>นายแดง โพธิ์รุณ</t>
  </si>
  <si>
    <t>น.ส.อนงค์วรรณ อินทรภักดี</t>
  </si>
  <si>
    <t>นายพรเทพ อินทรภักดี</t>
  </si>
  <si>
    <t>นายทร อินทรภักดี</t>
  </si>
  <si>
    <t>นายทร  อินทรภักดี</t>
  </si>
  <si>
    <t>นายพรเทพ  อินทรภักดี</t>
  </si>
  <si>
    <t>27/3</t>
  </si>
  <si>
    <t>อบต.เก่า</t>
  </si>
  <si>
    <t>นายบุญเลิศ  คงพลู</t>
  </si>
  <si>
    <t>นายทองปลาย  แดงอ่อง</t>
  </si>
  <si>
    <t>นางสาววราภรณ์  จาดเสม</t>
  </si>
  <si>
    <t>นางทัศนีย์  ศิริทอง</t>
  </si>
  <si>
    <t>นางสาววันเพ็ญ จาดเสม</t>
  </si>
  <si>
    <t>นายอ๊อด บัวจร</t>
  </si>
  <si>
    <t>นายดิเรก  วรรณา</t>
  </si>
  <si>
    <t>1/2</t>
  </si>
  <si>
    <t>นายณรงค์  วรรณา</t>
  </si>
  <si>
    <t>1/1</t>
  </si>
  <si>
    <t>นายสายชน  บุญเส็ง</t>
  </si>
  <si>
    <t>นายสายชน บุญเส็ง</t>
  </si>
  <si>
    <t>นางสาวละเอียด  อ่ำสัน</t>
  </si>
  <si>
    <t>นางสาวละเอียด อ่ำสัน</t>
  </si>
  <si>
    <t>นายสมคาย  แย้มวัด</t>
  </si>
  <si>
    <t>นายชมคาย แย้มวัด</t>
  </si>
  <si>
    <t>2/3</t>
  </si>
  <si>
    <t>นางธงชัย  คนเที่ยง</t>
  </si>
  <si>
    <t>นายธงชัย  คนเที่ยง</t>
  </si>
  <si>
    <t>นางบุญยืน บัวคำ</t>
  </si>
  <si>
    <t>หมูที่ 4</t>
  </si>
  <si>
    <t>นางกาญจนา บุญเกิด</t>
  </si>
  <si>
    <t>นายพินิจ  วงษ์วรรณะ</t>
  </si>
  <si>
    <t>นางวิลัย  พันธ์เชื้อ</t>
  </si>
  <si>
    <t>นางวิลัย พันธ์เชื้อ</t>
  </si>
  <si>
    <t>นายบุญช่วย  แดงอ่อง</t>
  </si>
  <si>
    <t>นายบุญช่วย แดงอ่อง</t>
  </si>
  <si>
    <t>16/1</t>
  </si>
  <si>
    <t>นายโผน  แย้มวัตร</t>
  </si>
  <si>
    <t>นายโผน แย้มวัตร</t>
  </si>
  <si>
    <t>นายวีระ บุญธานี</t>
  </si>
  <si>
    <t>นายฉลาด  นุ่มทอง</t>
  </si>
  <si>
    <t>นายฉลาด นุ่มทอง</t>
  </si>
  <si>
    <t>52/2</t>
  </si>
  <si>
    <t>นายไพศาล สืบจันทร์</t>
  </si>
  <si>
    <t>นางสวาท นุ่มทอง</t>
  </si>
  <si>
    <t>นายวัชรินทร์ นุ่มทอง</t>
  </si>
  <si>
    <t>19/3</t>
  </si>
  <si>
    <t>นางทิพย์ กล่ำแก้วกล้า</t>
  </si>
  <si>
    <t>นายบุษบา ดีทะเล</t>
  </si>
  <si>
    <t xml:space="preserve"> 25/5</t>
  </si>
  <si>
    <t>นางฉลอง นุ่มทอง</t>
  </si>
  <si>
    <t>นางอมรรัตน์ บุญธานี</t>
  </si>
  <si>
    <t>นางสาวต้อย นุ่มเนื้อ</t>
  </si>
  <si>
    <t>นายมานพ วงษ์วรรณะ</t>
  </si>
  <si>
    <t>19/2</t>
  </si>
  <si>
    <t>นายมานัส วงษ์วรรณะ</t>
  </si>
  <si>
    <t>19/4</t>
  </si>
  <si>
    <t>นายเลิศ ปานทุ่ง</t>
  </si>
  <si>
    <t>นายประทวน อินทรภักดี</t>
  </si>
  <si>
    <t>นายไพรัตน์ แก้วสุข</t>
  </si>
  <si>
    <t>77/5</t>
  </si>
  <si>
    <t>นายพเยาว์ กล่ำแก้วกล้า</t>
  </si>
  <si>
    <t>หม่ที่ 4</t>
  </si>
  <si>
    <t>นางสาวฉลอง พุฒทอง</t>
  </si>
  <si>
    <t>นายสมยศ บุญต่อ</t>
  </si>
  <si>
    <t>19/1</t>
  </si>
  <si>
    <t>นางสาวจินตนา แก้วสุข</t>
  </si>
  <si>
    <t>นายเจือ พันธ์เชิ้อ</t>
  </si>
  <si>
    <t>นายเจือ พันธ์เชื้อ</t>
  </si>
  <si>
    <t>นายนิคม แย้มวัตร์</t>
  </si>
  <si>
    <t>12/1</t>
  </si>
  <si>
    <t>นายธวิท ม่วงคำ</t>
  </si>
  <si>
    <t>นายสุธน บุญเส็ง</t>
  </si>
  <si>
    <t>หทู่ที่ 4</t>
  </si>
  <si>
    <t>นางสาวบุญช่วย บุญเส็ง</t>
  </si>
  <si>
    <t>นายบุญทวน บุญเส็ง</t>
  </si>
  <si>
    <t>11/1</t>
  </si>
  <si>
    <t>นายบุญฤทธิ์ บูชาวัง</t>
  </si>
  <si>
    <t>นางสาวประมวล ดวงวิไล</t>
  </si>
  <si>
    <t xml:space="preserve">  25/2</t>
  </si>
  <si>
    <t>นายบุญทัน ดวงวิไล</t>
  </si>
  <si>
    <t>นายลำเนา ริษบิน</t>
  </si>
  <si>
    <t>นางสาววรรณา บ้านกล้วย</t>
  </si>
  <si>
    <t>นายมาน่ะ  บ้านกล้วย</t>
  </si>
  <si>
    <t>45/3</t>
  </si>
  <si>
    <t>หมู่ทื่ 4</t>
  </si>
  <si>
    <t>นายศรีจันทร์ นุพิศรี</t>
  </si>
  <si>
    <t>นางนงเยาว์ สอนด้วง</t>
  </si>
  <si>
    <t>นายสมบัติ สอนด้วง</t>
  </si>
  <si>
    <t>นายสมบูรณ์ สอนด้วง</t>
  </si>
  <si>
    <t>นายสน แก้วสุข</t>
  </si>
  <si>
    <t>38/2</t>
  </si>
  <si>
    <t>นาบุญสม แก้วสุข</t>
  </si>
  <si>
    <t>นายบุญสม แก้วสุข</t>
  </si>
  <si>
    <t>38/4</t>
  </si>
  <si>
    <t xml:space="preserve">นายนพพร บุญธานี </t>
  </si>
  <si>
    <t>นายนพพร บุญธานี</t>
  </si>
  <si>
    <t>นายเลื่อม นุพิศรี</t>
  </si>
  <si>
    <t>นายเลื่อยม นุพิศรี</t>
  </si>
  <si>
    <t>นางสาววันดี นุพิศรี</t>
  </si>
  <si>
    <t>39/1</t>
  </si>
  <si>
    <t>นางสาวทองใบ อยู่แย้ม</t>
  </si>
  <si>
    <t>39/2</t>
  </si>
  <si>
    <t>นางวันดี นุพิศรี</t>
  </si>
  <si>
    <t xml:space="preserve">นางสมบัติ พุ่มชา </t>
  </si>
  <si>
    <t>นางสมบัติ พุ่มชา</t>
  </si>
  <si>
    <t>33/4</t>
  </si>
  <si>
    <t>นางศศิเพ็ญ จันตรี</t>
  </si>
  <si>
    <t>33/9</t>
  </si>
  <si>
    <t>นางสำเนา โพธิ์วัง</t>
  </si>
  <si>
    <t>นายสำเนา โพธิ์วัง</t>
  </si>
  <si>
    <t>นายวสันต์ โพธิ์วัง</t>
  </si>
  <si>
    <t>นายประทีป อินทรภักดี</t>
  </si>
  <si>
    <t>โรงแขวยยาสูบ</t>
  </si>
  <si>
    <t>นางสาวสุภาพร มาสิน</t>
  </si>
  <si>
    <t>นายสมศรี มาสิน</t>
  </si>
  <si>
    <t>77/4</t>
  </si>
  <si>
    <t>นางจเร ต๊ะคิงษา</t>
  </si>
  <si>
    <t>77/2</t>
  </si>
  <si>
    <t>โรแขวนยาสูบ</t>
  </si>
  <si>
    <t>นางหลง กอไม้</t>
  </si>
  <si>
    <t>นายสกล โพธิ์รอด</t>
  </si>
  <si>
    <t>นางวันทนีย์ โพธิ์รอด</t>
  </si>
  <si>
    <t>75/3</t>
  </si>
  <si>
    <t>นายมานะ พุ่มชา</t>
  </si>
  <si>
    <t>นายบุญมี อินอยู่</t>
  </si>
  <si>
    <t>นายพร้อม โพธิ์รอด</t>
  </si>
  <si>
    <t xml:space="preserve"> 75/4</t>
  </si>
  <si>
    <t>นางกาหลง พุ่มชา</t>
  </si>
  <si>
    <t>33/3</t>
  </si>
  <si>
    <t>น.ส.กัญญารัตน์ พุ่มชา</t>
  </si>
  <si>
    <t>74/3</t>
  </si>
  <si>
    <t>นายฉอ้อน วรรณบุตร</t>
  </si>
  <si>
    <t>75/1</t>
  </si>
  <si>
    <t>นางวันเพ็ญ วรรณบุตร</t>
  </si>
  <si>
    <t>75/6</t>
  </si>
  <si>
    <t xml:space="preserve">นายปราณีต ภูมรา </t>
  </si>
  <si>
    <t>33/7</t>
  </si>
  <si>
    <t>โรวงแขวนยาสูบ</t>
  </si>
  <si>
    <t>นายประจิน พุ่มชา</t>
  </si>
  <si>
    <t>นายปราโมทย์ ภูมรา</t>
  </si>
  <si>
    <t>33/10</t>
  </si>
  <si>
    <t>นางแอ้ว ภูมรา</t>
  </si>
  <si>
    <t>นางลำดวน อินอยู่</t>
  </si>
  <si>
    <t>33/8</t>
  </si>
  <si>
    <t>นางเอี้ยงเน้ย โอสถาเลิศ</t>
  </si>
  <si>
    <t>นายประวังศรี อินอยู่</t>
  </si>
  <si>
    <t>นางมาลี ทิมรุ่ง</t>
  </si>
  <si>
    <t>37/1</t>
  </si>
  <si>
    <t>นางรันทม พลคล้าย</t>
  </si>
  <si>
    <t>นางประนอม แสงศรี</t>
  </si>
  <si>
    <t>นายประชวน แสงศรี</t>
  </si>
  <si>
    <t>นางณัฐพัชร์ สืบจันทร์</t>
  </si>
  <si>
    <t>นายสมาน สืบจันทร์</t>
  </si>
  <si>
    <t>นางจรูญ ทองยิ้ม</t>
  </si>
  <si>
    <t>นายชาติ ทองยิ้ม</t>
  </si>
  <si>
    <t>นายจรัญ ดวงวิลัย</t>
  </si>
  <si>
    <t>นายทเนตร แพรพันธ์</t>
  </si>
  <si>
    <t>นายสุเชต ทองยิ้ม</t>
  </si>
  <si>
    <t>นางบังเอิญ พุ่มชา</t>
  </si>
  <si>
    <t>นายทองหล่อ แดงเรือง</t>
  </si>
  <si>
    <t>33/6</t>
  </si>
  <si>
    <t>นางแสงเทียน แก้วสุก</t>
  </si>
  <si>
    <t>นายทวี บัวแก้ว</t>
  </si>
  <si>
    <t>88/3</t>
  </si>
  <si>
    <t>(เสียชวิต)</t>
  </si>
  <si>
    <t>นายสมปอง ป้อมแสง</t>
  </si>
  <si>
    <t>นายสมปอง  ป้อมแสง</t>
  </si>
  <si>
    <t>นายทะวาย วงเจี้ยม</t>
  </si>
  <si>
    <t>17</t>
  </si>
  <si>
    <t xml:space="preserve">นายประพนธ์ บุญธานี </t>
  </si>
  <si>
    <t>นางอนุช แย้มวัตร์</t>
  </si>
  <si>
    <t>นายสุเทพ บุญเส็ง</t>
  </si>
  <si>
    <t>13</t>
  </si>
  <si>
    <t>นางสายัณห์ พึ่งจันทร์</t>
  </si>
  <si>
    <t>นายประกอบ พึ่งจันทร์</t>
  </si>
  <si>
    <t>38/3</t>
  </si>
  <si>
    <t>โรงแขวนยสาสูบ</t>
  </si>
  <si>
    <t>นางสมศรี แก้วสุข</t>
  </si>
  <si>
    <t>นายคำรณ แก้วสุข</t>
  </si>
  <si>
    <t>77/1</t>
  </si>
  <si>
    <t>นายปรีชา แสงศรี</t>
  </si>
  <si>
    <t>77/3</t>
  </si>
  <si>
    <t>นางต้อม  เข็มทอง</t>
  </si>
  <si>
    <t>เก็บฟาง</t>
  </si>
  <si>
    <t>นายโนลี  เข็มทอง</t>
  </si>
  <si>
    <t>นางทอน  กล่อมผ่อง</t>
  </si>
  <si>
    <t>นายณัฐพล  สุวรรณโฉม</t>
  </si>
  <si>
    <t>นายบุญส่ง  สุวรรณโฉม</t>
  </si>
  <si>
    <t>68/3</t>
  </si>
  <si>
    <t>นายเสนาะ  ลื้อยอด</t>
  </si>
  <si>
    <t>นายลออง  ไทยบุตร</t>
  </si>
  <si>
    <t>นางมาลัย  จาดไทย</t>
  </si>
  <si>
    <t>นายบุญเติม  จาดไทย</t>
  </si>
  <si>
    <t>นายสนิท  เรืองคำ</t>
  </si>
  <si>
    <t>68/2</t>
  </si>
  <si>
    <t>นายนำ  ศิริพรม</t>
  </si>
  <si>
    <t>68/5</t>
  </si>
  <si>
    <t>นางฉลอง  แป้นเกิด</t>
  </si>
  <si>
    <t>นางลำพูน  คงเวทย์</t>
  </si>
  <si>
    <t>นายทวีโชค  คงเวทย์</t>
  </si>
  <si>
    <t>นางบุญธรรม  มูลฑา</t>
  </si>
  <si>
    <t>นายทัศนะ  มูลฑา</t>
  </si>
  <si>
    <t xml:space="preserve">  28/2</t>
  </si>
  <si>
    <t>นายสมาน  มูลฑา</t>
  </si>
  <si>
    <t xml:space="preserve"> 26/1</t>
  </si>
  <si>
    <t>นางน้ำทิพย์  คงน้อย</t>
  </si>
  <si>
    <t>โรงครัว</t>
  </si>
  <si>
    <t>นายเฮง  เต่าเล็ก</t>
  </si>
  <si>
    <t>นางทอง  นาคแทน</t>
  </si>
  <si>
    <t xml:space="preserve">นายโน้ม  ลื้อยอด </t>
  </si>
  <si>
    <t>นายจอม  ผ่องแผ้ว</t>
  </si>
  <si>
    <t>65/2</t>
  </si>
  <si>
    <t>นายสะแหน่  ลื้อยอด</t>
  </si>
  <si>
    <t>นายคม  ฐานสืนเพิ่ม</t>
  </si>
  <si>
    <t>211/12</t>
  </si>
  <si>
    <t>นางขวัญใจ  อินหล่อ</t>
  </si>
  <si>
    <t xml:space="preserve"> 6/1</t>
  </si>
  <si>
    <t>นางเถาวัลย์  บุญธานี</t>
  </si>
  <si>
    <t>นายอำพร  บุญธานี</t>
  </si>
  <si>
    <t xml:space="preserve">  12/1</t>
  </si>
  <si>
    <t>นายปาน  บัวกล้า</t>
  </si>
  <si>
    <t>น.ส.ประทิพย์  อิ่มขุนทอง</t>
  </si>
  <si>
    <t>นางพยุง  ทัดกาหลง</t>
  </si>
  <si>
    <t>น.ส.ประเทือง  อิ่มขุ่นทอง</t>
  </si>
  <si>
    <t>นางสาวจีนดา  อุดพันธ์</t>
  </si>
  <si>
    <t xml:space="preserve"> 7/3 </t>
  </si>
  <si>
    <t>นางยุพิน  กระบาย</t>
  </si>
  <si>
    <t xml:space="preserve"> 8/1</t>
  </si>
  <si>
    <t>นายสกล  อินหล่อ</t>
  </si>
  <si>
    <t xml:space="preserve"> 6/3</t>
  </si>
  <si>
    <t xml:space="preserve">นางสาววรัญญา  ตุ้มบุตร </t>
  </si>
  <si>
    <t xml:space="preserve"> 78/1</t>
  </si>
  <si>
    <t>นายลำดวน  ดวงวิไล</t>
  </si>
  <si>
    <t>โรงจอดรถ</t>
  </si>
  <si>
    <t>โรงเก็บฟาง</t>
  </si>
  <si>
    <t>นายไพรรัตน์  เต่าเล็ก</t>
  </si>
  <si>
    <t>นายแกะ  เต่าเล็ก</t>
  </si>
  <si>
    <t xml:space="preserve"> 59/1</t>
  </si>
  <si>
    <t>นายโนรีย์  บัวกล้า</t>
  </si>
  <si>
    <t xml:space="preserve"> 7/1</t>
  </si>
  <si>
    <t>นายลิม  กระแสร์</t>
  </si>
  <si>
    <t xml:space="preserve"> 34/4</t>
  </si>
  <si>
    <t>นายเนย  บุญธานี</t>
  </si>
  <si>
    <t>นางเนื้อน้อง  หลำสุข</t>
  </si>
  <si>
    <t xml:space="preserve"> 34/1</t>
  </si>
  <si>
    <t>นางสาวจุ๋มจิ๋ม  บัวกล้า</t>
  </si>
  <si>
    <t>นายเจียน  อุดพันธ์</t>
  </si>
  <si>
    <t xml:space="preserve"> 7/2</t>
  </si>
  <si>
    <t>ไม่มีคนอยู่</t>
  </si>
  <si>
    <t>นางสาวสมศรี  ไทยบุตร</t>
  </si>
  <si>
    <t>นางบุญรัตน์  จันทร์งาม</t>
  </si>
  <si>
    <t>นายสมใจ  คงน้อย</t>
  </si>
  <si>
    <t>72/1</t>
  </si>
  <si>
    <t>นายสมชาย  ไตรเพ็ชร์</t>
  </si>
  <si>
    <t>นายปรีชา  คงน้อย</t>
  </si>
  <si>
    <t>นายสมนึก  ทิมจีน(เสียชีวิต)</t>
  </si>
  <si>
    <t>นางลำจวน  ลื้อยอด</t>
  </si>
  <si>
    <t xml:space="preserve"> 38/2</t>
  </si>
  <si>
    <t>นางวาสนา  ลื้อยอด</t>
  </si>
  <si>
    <t>นายสีพรม  ดวงิไล</t>
  </si>
  <si>
    <t>นายสีพรม  ดวงวิไล</t>
  </si>
  <si>
    <t>นางสาวเอื้อน  ทัดกาหลง</t>
  </si>
  <si>
    <t xml:space="preserve">  63/1</t>
  </si>
  <si>
    <t>นางสาวรักษา  บุญธานี</t>
  </si>
  <si>
    <t>นายสมบัติ  ดวงวิไล</t>
  </si>
  <si>
    <t xml:space="preserve"> 2/1</t>
  </si>
  <si>
    <t>นางสง่า  โฉมเฉลา</t>
  </si>
  <si>
    <t>นางสง่า โฉมเฉลา</t>
  </si>
  <si>
    <t>นางเฉลิม  เป็นสุข</t>
  </si>
  <si>
    <t xml:space="preserve"> 66/1</t>
  </si>
  <si>
    <t>นายจรัญ  บุญธานี</t>
  </si>
  <si>
    <t xml:space="preserve"> 85/1</t>
  </si>
  <si>
    <t>นายจรินทร์  บุญธานี</t>
  </si>
  <si>
    <t>นายวีระ  มีสุข</t>
  </si>
  <si>
    <t xml:space="preserve"> 67/1</t>
  </si>
  <si>
    <t>นางสาวสมจิตร  นิ่มลพ</t>
  </si>
  <si>
    <t>นางสาคร  สุวรรณโฉม</t>
  </si>
  <si>
    <t xml:space="preserve"> 25/2</t>
  </si>
  <si>
    <t>นางสาวสมปอง อยู่แย้ม</t>
  </si>
  <si>
    <t>นางสำเภา ลอยฟ้า</t>
  </si>
  <si>
    <t>นางสาวสำรวญ  ชันยา</t>
  </si>
  <si>
    <t>นางสาวทวาย  ชันยา</t>
  </si>
  <si>
    <t>นางสาวปั้นหยา  ทิมแย้ม</t>
  </si>
  <si>
    <t>นายยอดชาย  ม่วงเก่า</t>
  </si>
  <si>
    <t xml:space="preserve"> 20/1</t>
  </si>
  <si>
    <t>นางสาวสุเทพ  ชันยา</t>
  </si>
  <si>
    <t xml:space="preserve">นางสาวสำรวย  บุญธานี </t>
  </si>
  <si>
    <t>นางสุนิสา  ยางเดี่ยว</t>
  </si>
  <si>
    <t xml:space="preserve"> 9/2</t>
  </si>
  <si>
    <t>นายสมชาย  ดีกัน</t>
  </si>
  <si>
    <t xml:space="preserve"> 9/3</t>
  </si>
  <si>
    <t>นางสาวกลอย  แสงชัย</t>
  </si>
  <si>
    <t xml:space="preserve"> 9/1</t>
  </si>
  <si>
    <t>นางวรรณา  วงค์คำ</t>
  </si>
  <si>
    <t>นางลำใย  หมื่นสิน</t>
  </si>
  <si>
    <t>นายสังวาลย์  แสงทอง</t>
  </si>
  <si>
    <t xml:space="preserve">  55/1</t>
  </si>
  <si>
    <t>นางบังอร  แสงชัย</t>
  </si>
  <si>
    <t xml:space="preserve"> 69/1</t>
  </si>
  <si>
    <t>นายอวน  แก่นทอง</t>
  </si>
  <si>
    <t>นายพะวงค์  แสงทอง</t>
  </si>
  <si>
    <t>นางทุเรียน  แสงทอง</t>
  </si>
  <si>
    <t>นางสำโรง  แก่นทอง</t>
  </si>
  <si>
    <t>นายวรวุฒิ  แก้วถึง</t>
  </si>
  <si>
    <t xml:space="preserve">นางสำเภา  ลอยฟ้า </t>
  </si>
  <si>
    <t>นางประเทือง  พุทธกรณ์</t>
  </si>
  <si>
    <t>นางนนทรีย์  แก้วน้ำอ่าง</t>
  </si>
  <si>
    <t>นายแบน  ดวงวิไล</t>
  </si>
  <si>
    <t>นางโคมลอย  ดวงวิไล</t>
  </si>
  <si>
    <t>นายศราชยุตพงศ์  ผลพละ</t>
  </si>
  <si>
    <t>นางสงวน  ผลพระ</t>
  </si>
  <si>
    <t xml:space="preserve">นางบุญชู  ตุ้มบุตร </t>
  </si>
  <si>
    <t>นายจอม ทัดกาหลง</t>
  </si>
  <si>
    <t>นายจง  เพ็งสว่าง</t>
  </si>
  <si>
    <t>นางมาริษา  อัครานุชาต</t>
  </si>
  <si>
    <t>นางน้อง  บุญธานี</t>
  </si>
  <si>
    <t>นายรังสรรค์  ทองสว่าง</t>
  </si>
  <si>
    <t xml:space="preserve">หมู่ที่ 6 </t>
  </si>
  <si>
    <t>56/2</t>
  </si>
  <si>
    <t>นายชูชาติ  ตุ่มกร</t>
  </si>
  <si>
    <t xml:space="preserve"> 3/2 </t>
  </si>
  <si>
    <t>หมู่ที 6</t>
  </si>
  <si>
    <t>นางสมศรี  นิลจันทร์</t>
  </si>
  <si>
    <t xml:space="preserve">น.ส.วรรณษา  นิลจันทร์  </t>
  </si>
  <si>
    <t>นางมณฑา  สืบรอด</t>
  </si>
  <si>
    <t>นางทับทิม  ภู่พัตร</t>
  </si>
  <si>
    <t xml:space="preserve">นางแอน  อินต๊ะ </t>
  </si>
  <si>
    <t>นางแอน  อินต๊ะ</t>
  </si>
  <si>
    <t>57/3</t>
  </si>
  <si>
    <t>นางละมาย  เพ็ญเชื้อ</t>
  </si>
  <si>
    <t>นายสนม  สืบรอด</t>
  </si>
  <si>
    <t>นายทัน  รักป้อม</t>
  </si>
  <si>
    <t>นางมะนัส  จินะวุฒิ</t>
  </si>
  <si>
    <t>59/3</t>
  </si>
  <si>
    <t>นายปัญญา  จินะวุฒิ</t>
  </si>
  <si>
    <t>59/2</t>
  </si>
  <si>
    <t>นางหยอง  ภู่พัตร</t>
  </si>
  <si>
    <t>นางบุญนำ  แก้ววิหก</t>
  </si>
  <si>
    <t>เสียชีวิต</t>
  </si>
  <si>
    <t>นางทองหยด  ทองยัง</t>
  </si>
  <si>
    <t>นายสารธาร  ทองยัง</t>
  </si>
  <si>
    <t>นายสัญญา  ทองส่วาง</t>
  </si>
  <si>
    <t>56/3</t>
  </si>
  <si>
    <t>นายประวิทย์  แก้วพันธ์</t>
  </si>
  <si>
    <t xml:space="preserve">น.ส.ถวิล  แก้วพันธ์ </t>
  </si>
  <si>
    <t>น.ส.ถวิล  แก้วพันธ์</t>
  </si>
  <si>
    <t xml:space="preserve">นายปัญญา แสนพรม </t>
  </si>
  <si>
    <t xml:space="preserve">นางเฉลา  ปานทุ่ง </t>
  </si>
  <si>
    <t>นายเฉลา  ปานทุ่ง</t>
  </si>
  <si>
    <t>นางเพ็ญพักต์  ปานทุ่ง</t>
  </si>
  <si>
    <t>นายพิสิฐ  สาดี</t>
  </si>
  <si>
    <t>นางบุญชู  สาดี</t>
  </si>
  <si>
    <t>นายนเรศ  ดวงวิลัย</t>
  </si>
  <si>
    <t>นายวีระพล  ดวงวิลัย</t>
  </si>
  <si>
    <t>48/4</t>
  </si>
  <si>
    <t>นางเลี่ยม  บุญเส็ง</t>
  </si>
  <si>
    <t>49/4</t>
  </si>
  <si>
    <t>นายพเยาว์  ดวงวิลัย</t>
  </si>
  <si>
    <t>นางออม  ดวงัย</t>
  </si>
  <si>
    <t>นางอ้อม  ดวงวิลัย</t>
  </si>
  <si>
    <t>นายเฉลิม   ชูช่วย</t>
  </si>
  <si>
    <t>นางพงษ์ลดา  ทองดี</t>
  </si>
  <si>
    <t xml:space="preserve">นางวิไลวรรณ  บวบขม </t>
  </si>
  <si>
    <t>นางวิไลวรรณ  บวบขม</t>
  </si>
  <si>
    <t>นายวิเจียน  นุ่มเนื้อ</t>
  </si>
  <si>
    <t>นายบุญช่วย  นุ่มเนื้อ</t>
  </si>
  <si>
    <t>นายประชุม  แก้วไผ่ซอ</t>
  </si>
  <si>
    <t>13/2</t>
  </si>
  <si>
    <t>นายเยียน  ภู่พัตร</t>
  </si>
  <si>
    <t>นายปัญญา  สุวรรณประภา</t>
  </si>
  <si>
    <t>นางมาลี  ภู่พัตร</t>
  </si>
  <si>
    <t>น.ส.สมบูรณ์  ชูช่วย</t>
  </si>
  <si>
    <t>48/2</t>
  </si>
  <si>
    <t>นายวัน   พิมพัฒนาลัย</t>
  </si>
  <si>
    <t xml:space="preserve">   นายธวัช  พิมพัฒนาลัย</t>
  </si>
  <si>
    <t>นางสมจิตร  เปลี่ยนใหม่</t>
  </si>
  <si>
    <t>นายลำยง  กล่อมจาด</t>
  </si>
  <si>
    <t>นายปัญญารัตน์  กล่อมจาด</t>
  </si>
  <si>
    <t>นายเสวกต์  พิมพัฒนาลัย</t>
  </si>
  <si>
    <t>นายวันเพ็ญ  ชูช่วย</t>
  </si>
  <si>
    <t>นายมนัส  มากมี</t>
  </si>
  <si>
    <t>นางมะลิวัลย์  มากมี</t>
  </si>
  <si>
    <t>นางทุเรียน  น้อยหล่อง</t>
  </si>
  <si>
    <t xml:space="preserve"> 31/1 </t>
  </si>
  <si>
    <t>นางประทีป  กล่อมจาด</t>
  </si>
  <si>
    <t>นายรวน   กล่อมจาด</t>
  </si>
  <si>
    <t>นางสาลี่  กล่อมจาด</t>
  </si>
  <si>
    <t>นางรัง  กล่อมจาด</t>
  </si>
  <si>
    <t>นางวิรอน  โชติมล</t>
  </si>
  <si>
    <t xml:space="preserve">37/1 </t>
  </si>
  <si>
    <t>นายเกรียงศักดิ์  มากมี</t>
  </si>
  <si>
    <t>นางจำเรียง  มากมี</t>
  </si>
  <si>
    <t>นายประยงค์  คงทน</t>
  </si>
  <si>
    <t>นายจเร  ฟักโต</t>
  </si>
  <si>
    <t>น.ส.ละมาย   กล่อมจาด</t>
  </si>
  <si>
    <t>37/2</t>
  </si>
  <si>
    <t>นายธนู  ฮ่วนสกุล</t>
  </si>
  <si>
    <t xml:space="preserve">นางบุญเชิด  พันธ์ศรี </t>
  </si>
  <si>
    <t xml:space="preserve"> 23/1 </t>
  </si>
  <si>
    <t>นางนุชจรี  บุญประเสริฐ</t>
  </si>
  <si>
    <t xml:space="preserve">  23/3 </t>
  </si>
  <si>
    <t>นายนิรุตติ์  ชูช่วย</t>
  </si>
  <si>
    <t>49/6</t>
  </si>
  <si>
    <t>นางสมทรง  ฮ่วนสกุล</t>
  </si>
  <si>
    <t>นายเสนาะ  ฮ่วนสกุล</t>
  </si>
  <si>
    <t>นางพรพรรณ  ทัดกาหลง</t>
  </si>
  <si>
    <t xml:space="preserve"> นายสงวน  ทัดกาหลง</t>
  </si>
  <si>
    <t>นางคนึง  สุภา</t>
  </si>
  <si>
    <t>นางคนึง   สุภา</t>
  </si>
  <si>
    <t>นายชอบ  ตุ่มกร</t>
  </si>
  <si>
    <t>นางจรรยา  ละออง</t>
  </si>
  <si>
    <t>53/1</t>
  </si>
  <si>
    <t>นางล้วน  พันธ์ศรี</t>
  </si>
  <si>
    <t>น.ส.ลัดดา  ตั้วมาก</t>
  </si>
  <si>
    <t>น.ส.ซื่อหลง  เหมา</t>
  </si>
  <si>
    <t>นางจำเนียร  ชุมศรี</t>
  </si>
  <si>
    <t>โรงเลี้ยงสัตว์</t>
  </si>
  <si>
    <t>นายชอบ   ตุ่มกร</t>
  </si>
  <si>
    <t>นายสมโภชต์   เพ็ญเชื้อ</t>
  </si>
  <si>
    <t>นายเหวิง  เพ็ญเชื้อ</t>
  </si>
  <si>
    <t>81/1</t>
  </si>
  <si>
    <t>นายฉลวย  ปิ่นพันธุ์</t>
  </si>
  <si>
    <t>นายสมยศ  ปิ่นพันธุ์</t>
  </si>
  <si>
    <t>นางนพ  ฮ่วนสกุล</t>
  </si>
  <si>
    <t xml:space="preserve">นางนพ  ฮ่วนสกุล </t>
  </si>
  <si>
    <t>นายมานะ  ฮ่วนสกุล</t>
  </si>
  <si>
    <t>3/3</t>
  </si>
  <si>
    <t>นายเชาวิต  สร้อยทอง</t>
  </si>
  <si>
    <t>52/4</t>
  </si>
  <si>
    <t>น.ส.สุภวรรณ  สร้อยทอง</t>
  </si>
  <si>
    <t>นางจเร  สร้อยทอง</t>
  </si>
  <si>
    <t>นายมนัส  บุญธานี</t>
  </si>
  <si>
    <t>นางมณี  บุญธานี</t>
  </si>
  <si>
    <t>นางเวียง   บุญธานี</t>
  </si>
  <si>
    <t>นายพัน  บุญธานี</t>
  </si>
  <si>
    <t xml:space="preserve">นางวาสนา  แสนวิเศษ </t>
  </si>
  <si>
    <t>นางวาสนา  แสนวิเศษ</t>
  </si>
  <si>
    <t>นายสมพร  สินสมุทร</t>
  </si>
  <si>
    <t>นางเรณู  รถคง</t>
  </si>
  <si>
    <t>นางประทีป   กล่อมจาด</t>
  </si>
  <si>
    <t>นายทัน  กล่อมจาด</t>
  </si>
  <si>
    <t>63/2</t>
  </si>
  <si>
    <t>นายอำพร   คชมาส</t>
  </si>
  <si>
    <t>63/1</t>
  </si>
  <si>
    <t>นายวชิระ   จำลอง</t>
  </si>
  <si>
    <t>นางลี  จำลอง</t>
  </si>
  <si>
    <t>นายชลอ  ดวงวิลัย</t>
  </si>
  <si>
    <t>นางอนงค์  ดวงวิลัย</t>
  </si>
  <si>
    <t>นายวัลย์ลภ  สันหะ</t>
  </si>
  <si>
    <t>นางมาลัย  พันทิโกทา</t>
  </si>
  <si>
    <t xml:space="preserve">นายปิ่น  เปียจันทร์  </t>
  </si>
  <si>
    <t>นางอำพรวน  นุ่มเนื้อ</t>
  </si>
  <si>
    <t>นายอำนวย  พันธ์ศรี</t>
  </si>
  <si>
    <t>นางลลิตา  คล้ายแก้ว</t>
  </si>
  <si>
    <t>นายชูชาติ  พันธ์ศรี</t>
  </si>
  <si>
    <t>นายสมชาย  พันธ์ศรี</t>
  </si>
  <si>
    <t>นายชูชีพ  พันธ์ศรี</t>
  </si>
  <si>
    <t>น.ส.ศันสนีย์  พันธ์ศรี</t>
  </si>
  <si>
    <t>นายทินโย  นุ่มเนื้อ</t>
  </si>
  <si>
    <t>53/3</t>
  </si>
  <si>
    <t>นายฉลอง  พละทรัพย์</t>
  </si>
  <si>
    <t>นางฉลวย  พละทรัพย์</t>
  </si>
  <si>
    <t>นางลั่นทม  กิ่งคำ</t>
  </si>
  <si>
    <t>นายนุช  เสือแหวว</t>
  </si>
  <si>
    <t>นายทวิท  คงทน</t>
  </si>
  <si>
    <t>นายแหลม  สังข์ทอง</t>
  </si>
  <si>
    <t>นางอรวรรณ  แหวนบัว</t>
  </si>
  <si>
    <t>นายอนงค์  ฮ่วนสกุล</t>
  </si>
  <si>
    <t xml:space="preserve"> 30/4 </t>
  </si>
  <si>
    <t>นางภัทรนันท์  โพธิ์เนม</t>
  </si>
  <si>
    <t>น.ส.ทองสุข   ฮ่วนสกุล</t>
  </si>
  <si>
    <t xml:space="preserve">นายทองย้อย    โชติมล </t>
  </si>
  <si>
    <t>น.ส.สุทิน  จุ้ยคลัง</t>
  </si>
  <si>
    <t>นางอุทัย  ทัดชั่ง</t>
  </si>
  <si>
    <t>นายชลอ  กลางวงศ์</t>
  </si>
  <si>
    <t>นายทิพย์  พันธ์ศรี</t>
  </si>
  <si>
    <t xml:space="preserve"> 21/1 </t>
  </si>
  <si>
    <t>นายรี  ชูช่วย</t>
  </si>
  <si>
    <t>นางฉลวย  ชูช่วย</t>
  </si>
  <si>
    <t>นายณรงค์  ชูช่วย</t>
  </si>
  <si>
    <t>นายไพโรจน์  ชูช่วย</t>
  </si>
  <si>
    <t>49/5</t>
  </si>
  <si>
    <t>นางทองเพียร   ชูช่วย</t>
  </si>
  <si>
    <t>นายวิลเลี่ยม  ครุธแก้วสกุณี</t>
  </si>
  <si>
    <t>นางวิราวรรณ  พรมดวง</t>
  </si>
  <si>
    <t>นางระแวง  บรรเทา</t>
  </si>
  <si>
    <t>นายนวล   เรืองแจ่ม</t>
  </si>
  <si>
    <t>22/2</t>
  </si>
  <si>
    <t xml:space="preserve">  </t>
  </si>
  <si>
    <t>นางเฉลียว  ประทาน</t>
  </si>
  <si>
    <t xml:space="preserve"> 27/1 </t>
  </si>
  <si>
    <t>นางสำรวล  เทียนศรี</t>
  </si>
  <si>
    <t xml:space="preserve"> 14/1 </t>
  </si>
  <si>
    <t>นายพีระ  เทียนศรี</t>
  </si>
  <si>
    <t xml:space="preserve"> 14/3 </t>
  </si>
  <si>
    <t>นางกุศล   เทียนศรี</t>
  </si>
  <si>
    <t>นายชาญ  มาวงศ์</t>
  </si>
  <si>
    <t xml:space="preserve"> 10/1</t>
  </si>
  <si>
    <t>น.ส.สายยัน  มาวงศ์</t>
  </si>
  <si>
    <t xml:space="preserve">นางสุมิตรา  มาวงศ์ </t>
  </si>
  <si>
    <t xml:space="preserve"> 10/1 </t>
  </si>
  <si>
    <t>นางจำปา  มาวงศ์</t>
  </si>
  <si>
    <t>นายเชาว์   มาวงศ์</t>
  </si>
  <si>
    <t>นางชั้น   กล่องชู</t>
  </si>
  <si>
    <t xml:space="preserve">นางอรทัย   เปียจันทร์  </t>
  </si>
  <si>
    <t>นางถนอม   เปียจันทร์</t>
  </si>
  <si>
    <t>นางอุบลรัตน์  เดชทรัพย์</t>
  </si>
  <si>
    <t>น.ส.สมนึก  ยิ้มปิ่น</t>
  </si>
  <si>
    <t>นายชวน  ยิ้มปิ่น</t>
  </si>
  <si>
    <t>นางประจวบ  เชิดชู</t>
  </si>
  <si>
    <t xml:space="preserve">66/1  </t>
  </si>
  <si>
    <t>นายจง  โพธิ์พิรุณ</t>
  </si>
  <si>
    <t>นายเสวก  โพธ์พิรุณ</t>
  </si>
  <si>
    <t>นายวงค์  บุญธานี</t>
  </si>
  <si>
    <t>นายบุญลือ  อ่อนเชษฐ์</t>
  </si>
  <si>
    <t>นางตลุ่ม  นุ่มเนื้อ</t>
  </si>
  <si>
    <t>นายฉลวย   อ่อนเชษฐ์</t>
  </si>
  <si>
    <t>นายสำราญ  บัวกล้า</t>
  </si>
  <si>
    <t>นางเสนอ  เพียรทอง</t>
  </si>
  <si>
    <t>นายระดม บุญธานี</t>
  </si>
  <si>
    <t>น.ส.สายฝน แสงทรง</t>
  </si>
  <si>
    <t>นายเรวัต แสงทรง</t>
  </si>
  <si>
    <t xml:space="preserve">หมู่ที่ 7 </t>
  </si>
  <si>
    <t>นางจำเนียม ตุ้มบุตร</t>
  </si>
  <si>
    <t>21</t>
  </si>
  <si>
    <t>นายเรวัต  แสงทรง</t>
  </si>
  <si>
    <t>นายสว่าง แสงทรง</t>
  </si>
  <si>
    <t>นางเรณู  ดวงวิไล</t>
  </si>
  <si>
    <t>นางเรณู ดวงวิไล</t>
  </si>
  <si>
    <t>55/1</t>
  </si>
  <si>
    <t>นางเถาวัลย์ ธูปทอง</t>
  </si>
  <si>
    <t>หมู๋ที่ 7</t>
  </si>
  <si>
    <t>นางสวาท หมื่นศิลป์</t>
  </si>
  <si>
    <t>52/3</t>
  </si>
  <si>
    <t>นางปรุง บรรเทา</t>
  </si>
  <si>
    <t>นางวันนิพา เครือปู่</t>
  </si>
  <si>
    <t>น.ส.นพวรรณ ดวงวิไล</t>
  </si>
  <si>
    <t>นางอุ่นเรือน ดวงวิไล</t>
  </si>
  <si>
    <t>น.ส.เสนอ โพธิ์เล็ก</t>
  </si>
  <si>
    <t>นางเถาวัลย์ จันทร์เกษร</t>
  </si>
  <si>
    <t>นายวินัย จันทร์เกษร</t>
  </si>
  <si>
    <t>น.ส.วิวรรณ์ ฟักเฟื่อง</t>
  </si>
  <si>
    <t>นายไพทุล ดวงวิไล</t>
  </si>
  <si>
    <t>นายบุญมี ดวงวิไล</t>
  </si>
  <si>
    <t>นายสมหมาย ดวงวิไล</t>
  </si>
  <si>
    <t>55/2</t>
  </si>
  <si>
    <t>นางสังวาลย์ โพธิ์ขาว</t>
  </si>
  <si>
    <t>นางไสว ขันทอง</t>
  </si>
  <si>
    <t>นายบึง ขันทอง</t>
  </si>
  <si>
    <t>นายทม ดวงวิไล</t>
  </si>
  <si>
    <t>56/1</t>
  </si>
  <si>
    <t>นายมนัส ฤทธิ์เรือง</t>
  </si>
  <si>
    <t>นางกันยา ฤทธิ์เรือง</t>
  </si>
  <si>
    <t>หมู่ทื่ 7</t>
  </si>
  <si>
    <t>น.ส.จำเลย บรรเทา</t>
  </si>
  <si>
    <t>นายจำเริญ บรรเทา</t>
  </si>
  <si>
    <t>20/5</t>
  </si>
  <si>
    <t>น.ส.น้ำฝน บรรเทา</t>
  </si>
  <si>
    <t>25/6</t>
  </si>
  <si>
    <t>นายบรรจง ฮ่วนสกุล</t>
  </si>
  <si>
    <t xml:space="preserve">   -     </t>
  </si>
  <si>
    <t>นายทองดี ดวงวิไล</t>
  </si>
  <si>
    <t>นางสนม ดวงวิไล</t>
  </si>
  <si>
    <t>นางบุญช่วย ทองหล่อง</t>
  </si>
  <si>
    <t>นายแวว สอนโต</t>
  </si>
  <si>
    <t xml:space="preserve">  -  </t>
  </si>
  <si>
    <t>นางจำปี นิ่มลพ</t>
  </si>
  <si>
    <t>นายประกอบ นิ่มลพ</t>
  </si>
  <si>
    <t>นางสุรินทร์ ยอดแก้ว</t>
  </si>
  <si>
    <t>นายธีระวิชย์ คำภา</t>
  </si>
  <si>
    <t>60/4</t>
  </si>
  <si>
    <t>นางเกศร แย้มสา</t>
  </si>
  <si>
    <t>นางน้ำฝน เจริญผล</t>
  </si>
  <si>
    <t>นายประสิทธิ์ ฮ่วนสกุล</t>
  </si>
  <si>
    <t>นางชลอ สุขใส</t>
  </si>
  <si>
    <t>หมู่ที่  7</t>
  </si>
  <si>
    <t>นายศรายุทธ สุขใส</t>
  </si>
  <si>
    <t>25</t>
  </si>
  <si>
    <t>โรงเลี้ยงไก่</t>
  </si>
  <si>
    <t>นายทม แดงอ่อง</t>
  </si>
  <si>
    <t>นางถุงเงิน ยิ้มอ่ำ</t>
  </si>
  <si>
    <t>นายยวง แดงอ่อง</t>
  </si>
  <si>
    <t>นายทองโปรย แดงอ่อง</t>
  </si>
  <si>
    <t>นายทองคำ แดงอ่อง</t>
  </si>
  <si>
    <t>นายบุญเชิด แดงอ่อง</t>
  </si>
  <si>
    <t>นายทองสุข แดงอ่อง</t>
  </si>
  <si>
    <t>นางยุพิน แดงอ่อง</t>
  </si>
  <si>
    <t>นายเสริม แดงอ่อง</t>
  </si>
  <si>
    <t>21/1</t>
  </si>
  <si>
    <t>นายจาตุรงค์ แดงอ่อง</t>
  </si>
  <si>
    <t>21/6</t>
  </si>
  <si>
    <t>นายสำราญ ลักษณ์ฉาย</t>
  </si>
  <si>
    <t>นางพวงทอง สอนคำ</t>
  </si>
  <si>
    <t>นายอำนาจ สอนคำ</t>
  </si>
  <si>
    <t>น.ส.วรรณา บุญธานี</t>
  </si>
  <si>
    <t>นางอุบล บุญธานี</t>
  </si>
  <si>
    <t>นายวิเชียร พ่วงจันทร์</t>
  </si>
  <si>
    <t>น.ส.สรัลพร บัวนุ่ม</t>
  </si>
  <si>
    <t>นายอุเทน บุญธานี</t>
  </si>
  <si>
    <t>32</t>
  </si>
  <si>
    <t>นางอารีย์ แก้วบุรี</t>
  </si>
  <si>
    <t>นางกาญจนา มาทน</t>
  </si>
  <si>
    <t>น.ส.บุญนำ สอนคำ</t>
  </si>
  <si>
    <t>นางมาศ สุขสัมพันธ์</t>
  </si>
  <si>
    <t>นายสมชาย สุขสัมพันธ์</t>
  </si>
  <si>
    <t>นายเหรียญ หมื่นศิลป์</t>
  </si>
  <si>
    <t>นางสมบูรณ์ สมบัติธีระ</t>
  </si>
  <si>
    <t>นางทองเปลว  ผิวพรรณ</t>
  </si>
  <si>
    <t>นางมาลัย  เฉียงเมือง</t>
  </si>
  <si>
    <t>นางมยุรา ยิ้มเปีย</t>
  </si>
  <si>
    <t>นายสมบัติ ฮ่วนสกุล</t>
  </si>
  <si>
    <t>นายวิโรจน์ จันตรี</t>
  </si>
  <si>
    <t>นางฉลอง จันตรี</t>
  </si>
  <si>
    <t>นางหนูติก อ่อนจันทร์</t>
  </si>
  <si>
    <t>นางสมควร ไตรเพ็ชร์</t>
  </si>
  <si>
    <t>7</t>
  </si>
  <si>
    <t>โรงเลี้ยงวัว</t>
  </si>
  <si>
    <t>นายสมศักดิ์ ไตรเพ็ชร์</t>
  </si>
  <si>
    <t>นายธนู ดวงวิลัย</t>
  </si>
  <si>
    <t>นางสนม ไตรเพ็ชร์</t>
  </si>
  <si>
    <t>โรงเลี้ยงไก่ชน</t>
  </si>
  <si>
    <t>นางสมหวัง พลไกร</t>
  </si>
  <si>
    <t>นายสมทรง ตุ้มบุตร</t>
  </si>
  <si>
    <t>นายประสาน พึ่งเพิ้ง</t>
  </si>
  <si>
    <t>นายฉลาด พึ่งเพิ้ง</t>
  </si>
  <si>
    <t>39/8</t>
  </si>
  <si>
    <t>นางทิน ชันยา</t>
  </si>
  <si>
    <t>นายณรงค์ ชันยา</t>
  </si>
  <si>
    <t>2/4</t>
  </si>
  <si>
    <t>นาวสำราญ อุดมจันทร์</t>
  </si>
  <si>
    <t>1/3</t>
  </si>
  <si>
    <t>นายแรม คำเที่ยง</t>
  </si>
  <si>
    <t>1/7</t>
  </si>
  <si>
    <t>นายมนัส พ่วงจันทร์</t>
  </si>
  <si>
    <t>นางชลอ แพงดำ</t>
  </si>
  <si>
    <t>นายสง่า คำกระจ่าง</t>
  </si>
  <si>
    <t>นายทนง อินสุข</t>
  </si>
  <si>
    <t>นายไฉน คำกระจ่าง</t>
  </si>
  <si>
    <t>นายบุญเลิศ บุญธานี</t>
  </si>
  <si>
    <t>62 ม.5</t>
  </si>
  <si>
    <t>นายสมอน สิงหเดช</t>
  </si>
  <si>
    <t>17 ม.5</t>
  </si>
  <si>
    <t>นายนพรัตน์ สิงหเดช</t>
  </si>
  <si>
    <t>17/1 ม.5</t>
  </si>
  <si>
    <t>นายนิสมาศ โพธิ์ขาว</t>
  </si>
  <si>
    <t>นายดอกรัก บุญธานี</t>
  </si>
  <si>
    <t>นายศุภวัฒน์ ทับนาค</t>
  </si>
  <si>
    <t>นางสอิ้ง คำกระจ่าง</t>
  </si>
  <si>
    <t>นายสอาด สอนน้อย</t>
  </si>
  <si>
    <t>12/3</t>
  </si>
  <si>
    <t>นายธวัช เพิ้งจันทร์</t>
  </si>
  <si>
    <t>1/10</t>
  </si>
  <si>
    <t>นายประจวบ ไตรเพ็ชร์</t>
  </si>
  <si>
    <t>นายประทุม ไตรเพ็ชร์</t>
  </si>
  <si>
    <t>นายสังวาลย์ ไตรเพ็ชร์</t>
  </si>
  <si>
    <t>นางวิไลรัตน์ สาใจ</t>
  </si>
  <si>
    <t>1/8</t>
  </si>
  <si>
    <t>นายประสิทธ์ ไชยยงค์</t>
  </si>
  <si>
    <t>1/11</t>
  </si>
  <si>
    <t>นายสุเทพ คงดี</t>
  </si>
  <si>
    <t>น.ส.กาญจนา ม่วงพิม</t>
  </si>
  <si>
    <t>นางสำนึก คงสุข</t>
  </si>
  <si>
    <t>61/5</t>
  </si>
  <si>
    <t>นางกัลยา เหมือนพงษ์</t>
  </si>
  <si>
    <t>นายจำเนียร พ่วงจันทร์</t>
  </si>
  <si>
    <t>นายพรวน อิ่มขาว</t>
  </si>
  <si>
    <t>นางปถัมภ์ จูทอง</t>
  </si>
  <si>
    <t>นายกมล ดวงวิไล</t>
  </si>
  <si>
    <t>นายสุชาติ แสงศรี</t>
  </si>
  <si>
    <t>นายอำนวย  ทรัพย์มาก</t>
  </si>
  <si>
    <t>นายเพ็ชร  โพธิ์เรือง</t>
  </si>
  <si>
    <t>นางจันทร์แรม  โพธิ์เรือง</t>
  </si>
  <si>
    <t>นายมนู  นาคนาคา</t>
  </si>
  <si>
    <t>นางสวิง  ทองหล่อง</t>
  </si>
  <si>
    <t>นายทวน  จันอิน</t>
  </si>
  <si>
    <t xml:space="preserve">นางดอกรัก  สอนอยู่ </t>
  </si>
  <si>
    <t>นายสมาน  สอนอยู่</t>
  </si>
  <si>
    <t>นางช่อ  อินเอี่ยม</t>
  </si>
  <si>
    <t>นางสาวบุญช่วย  มั่นอีนัง</t>
  </si>
  <si>
    <t>นางสาวชื้น  มั่นอีนัง</t>
  </si>
  <si>
    <t>นายสมชาย  แสงศรี</t>
  </si>
  <si>
    <t>นางสมปอง  พ่วงจันทร์</t>
  </si>
  <si>
    <t>นางสาวสำเภา  พ่วงจันทร์</t>
  </si>
  <si>
    <t>นายนงค์  เฉียงเมือง</t>
  </si>
  <si>
    <t>นายบพิตร  รอดทุ่ง</t>
  </si>
  <si>
    <t>นางบุญช่วย  รอดทุ่ง</t>
  </si>
  <si>
    <t>นางสาคร นาคนาคา</t>
  </si>
  <si>
    <t>น.ส.พวัณตรี ทองหล่อง</t>
  </si>
  <si>
    <t>หมู่ที่  8</t>
  </si>
  <si>
    <t>นายวินัย  ไทยลี่</t>
  </si>
  <si>
    <t xml:space="preserve"> 19/1</t>
  </si>
  <si>
    <t>นายณรงค์ศักดิ์  ตีระไชย</t>
  </si>
  <si>
    <t>นางจำเนียร  แสงทอง</t>
  </si>
  <si>
    <t>นางลัดดา  สินธุวาปี</t>
  </si>
  <si>
    <t xml:space="preserve">นายเพชร  พันเวร </t>
  </si>
  <si>
    <t xml:space="preserve">  6/3</t>
  </si>
  <si>
    <t>นายละมูล  แก่นทอง</t>
  </si>
  <si>
    <t xml:space="preserve">  1/1</t>
  </si>
  <si>
    <t>นายมนัส  แก้วบุรี</t>
  </si>
  <si>
    <t xml:space="preserve">  1/4</t>
  </si>
  <si>
    <t>นายเด่น  บัวกล้า</t>
  </si>
  <si>
    <t>นางวรรดี  รอดแสง</t>
  </si>
  <si>
    <t xml:space="preserve"> 7/5</t>
  </si>
  <si>
    <t>นางนพรัตน์  ทัดกาหลง</t>
  </si>
  <si>
    <t>นายจำรัช  ทัดกาหลง</t>
  </si>
  <si>
    <t xml:space="preserve">  11/1</t>
  </si>
  <si>
    <t>นางสาวเสนาะ  ทัดกาหลง</t>
  </si>
  <si>
    <t>นางเฉลา  พาณิชการ</t>
  </si>
  <si>
    <t>นายไฉน  บุญธานี</t>
  </si>
  <si>
    <t>โรงจอดถ</t>
  </si>
  <si>
    <t>นางสาวทวี  บุญธานนี</t>
  </si>
  <si>
    <t xml:space="preserve">  9/1</t>
  </si>
  <si>
    <t>นายประพันธ์  บุญธานี</t>
  </si>
  <si>
    <t xml:space="preserve"> 2/3</t>
  </si>
  <si>
    <t>นายประพิน  บุญธานี</t>
  </si>
  <si>
    <t xml:space="preserve">นางแตงไทย  บุญธานี </t>
  </si>
  <si>
    <t>นางสมอน  พันธ์สน</t>
  </si>
  <si>
    <t>นางประทิน  แก้วบุรี</t>
  </si>
  <si>
    <t>นางสอิ้ง  พ้นเวร</t>
  </si>
  <si>
    <t>นางเฉลา  พานิชการ</t>
  </si>
  <si>
    <t>นางสวรรค์  อินหล่อ</t>
  </si>
  <si>
    <t>นายสายันต์  แสงทอง</t>
  </si>
  <si>
    <t>นายวิเชียร  จันทะเรียง</t>
  </si>
  <si>
    <t xml:space="preserve"> 19/2</t>
  </si>
  <si>
    <t>นางภากุล  ธีรชินคุณ</t>
  </si>
  <si>
    <t>นายธเนศ  บุญธานี</t>
  </si>
  <si>
    <t>นางสาวอำนวย  บุญธานี</t>
  </si>
  <si>
    <t>นางสังวาลย์  บุญธานี</t>
  </si>
  <si>
    <t>นายสังเวียน  บุญธานี</t>
  </si>
  <si>
    <t xml:space="preserve">  24/5</t>
  </si>
  <si>
    <t>นางจงใจ  เรียบร้อย</t>
  </si>
  <si>
    <t>นายคมสันต์  อินทรจันทร์</t>
  </si>
  <si>
    <t>นางสิธินัน  น้อยบุตร</t>
  </si>
  <si>
    <t>นางพรรณธิภา  โนวาค</t>
  </si>
  <si>
    <t>นางสุนันท์  ยิ้มมี</t>
  </si>
  <si>
    <t xml:space="preserve">บริษัท ทรูมูฟเอช </t>
  </si>
  <si>
    <t>หมู่ที่7</t>
  </si>
  <si>
    <t>นายลำใย  โชติมล</t>
  </si>
  <si>
    <t>ร้านค้า 28 ต.ร.ม.</t>
  </si>
  <si>
    <t>ภ.ด.ส.1</t>
  </si>
  <si>
    <t>ราคาประเมินทุนทรัพย์ของที่ดิน</t>
  </si>
  <si>
    <t>ลักษณะการทำประโยชน์</t>
  </si>
  <si>
    <t>คำนวณเป็น ตร.ว.</t>
  </si>
  <si>
    <t>ราคาประเมินต่อ ตร.ว. (บาท)</t>
  </si>
  <si>
    <t>รวมราคาประเมินที่ดิน (บาท)</t>
  </si>
  <si>
    <t>ราคาประเมินทุนทรัพย์ของสิ่งปลูกสร้าง</t>
  </si>
  <si>
    <t>คิดเป็นสัดส่วน (ร้อยละ)</t>
  </si>
  <si>
    <t>ราคาประเมินสิ่งปลูกสร้าง ต่อ ตร.ม.</t>
  </si>
  <si>
    <t>รวมราคาประเมินสิ่งปลูกสร้าง (บาท)</t>
  </si>
  <si>
    <t>ค่าเสื่อม</t>
  </si>
  <si>
    <t>อายุสิ่งปลูกสร้าง (ปี)</t>
  </si>
  <si>
    <t>ค่าเสื่อม (ร้อยละ)</t>
  </si>
  <si>
    <t>ราคาประเมินสิ่งปลูกสร้างหลังหักค่าเสื่อม (บาท)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</si>
  <si>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</si>
  <si>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(ล้านบาท)</t>
  </si>
  <si>
    <t>คงเหลือราคาประเมินทุนทรัพย์ที่ต้องชำระภาษี (บาท)</t>
  </si>
  <si>
    <t>อัตราภาษี (ร้อยละ)</t>
  </si>
  <si>
    <t>อายุ (ปี)</t>
  </si>
  <si>
    <t>ตึกครึ่งไม้</t>
  </si>
  <si>
    <t>อัตราการจัดเก็บภาษีที่ดินและสิ่งปลูกสร้าง</t>
  </si>
  <si>
    <t xml:space="preserve">เกษตรกรรม </t>
  </si>
  <si>
    <t>ที่อยู่อาศัย (เพดาน 0.3%)</t>
  </si>
  <si>
    <t>พาณิชยกรรม (อื่นๆ)</t>
  </si>
  <si>
    <t>(เพดาน 0.15%)</t>
  </si>
  <si>
    <t>หลังหลัก</t>
  </si>
  <si>
    <t>หลังรอง</t>
  </si>
  <si>
    <t>หลังอื่น</t>
  </si>
  <si>
    <t>ที่รกร้าง/ไม่ทำประโยชน์</t>
  </si>
  <si>
    <t xml:space="preserve"> (เจ้าของที่ดิน+สิ่งปลูกสร้าง)</t>
  </si>
  <si>
    <t xml:space="preserve"> (เจ้าของสิ่งปลูกสร้าง)</t>
  </si>
  <si>
    <t>(เพดาน 1.2%)</t>
  </si>
  <si>
    <t>0-75</t>
  </si>
  <si>
    <t>0-25</t>
  </si>
  <si>
    <t>0-40</t>
  </si>
  <si>
    <t>0-50</t>
  </si>
  <si>
    <t>&gt; 75-100</t>
  </si>
  <si>
    <t>&gt; 25-50</t>
  </si>
  <si>
    <t>&gt; 40-65</t>
  </si>
  <si>
    <t>&gt; 50-75</t>
  </si>
  <si>
    <t>&gt; 50-200</t>
  </si>
  <si>
    <t>&gt; 100-500</t>
  </si>
  <si>
    <t>&gt; 50</t>
  </si>
  <si>
    <t>&gt; 65-90</t>
  </si>
  <si>
    <t>&gt; 200-1,000</t>
  </si>
  <si>
    <t>&gt; 500-1,000</t>
  </si>
  <si>
    <t>ยกเว้นมูลค่าฐานภาษี</t>
  </si>
  <si>
    <t>&gt; 90</t>
  </si>
  <si>
    <t>&gt; 100</t>
  </si>
  <si>
    <t>&gt; 1,000-5,000</t>
  </si>
  <si>
    <t>&gt; 1,000</t>
  </si>
  <si>
    <t>50 ล้านบาท</t>
  </si>
  <si>
    <t>&gt; 5,000</t>
  </si>
  <si>
    <t>10 ล้านบาท</t>
  </si>
  <si>
    <t>เก็บภาษีเพิ่ม 0.3% ทุก 3 ปี</t>
  </si>
  <si>
    <t>50 ล้านบาท เฉพาะ</t>
  </si>
  <si>
    <t>รวมแล้วไม่เกิน 3%</t>
  </si>
  <si>
    <t>บุคคลธรรมดา</t>
  </si>
  <si>
    <t>ยกเว้นภาษีทั้งหมด</t>
  </si>
  <si>
    <t>บรรเทาภาระภาษีแก่ผู้ที่ต้องเสียภาษีเพิ่มขึ้นตามกฎหมาย 3 ปี</t>
  </si>
  <si>
    <t>3 ปีแรกเฉพาะบุคคล</t>
  </si>
  <si>
    <t>ปีที่ 1 = ภาษีเดิม + 25% ของจำนวนภาษีที่เหลือ</t>
  </si>
  <si>
    <t>ธรรมดา</t>
  </si>
  <si>
    <t>ปีที่ 2 = ภาษีปีที่ 1 + 50% ของจำนวนภาษีที่เหลือ</t>
  </si>
  <si>
    <t>ปีที่ 3 = ภาษีปีที่ 2 + 75% ของจำนวนภาษีที่เหลือ</t>
  </si>
  <si>
    <t>ราคาค่าเสื่อม (บาท)</t>
  </si>
  <si>
    <t>ฐานภาษีที่ไม่ได้รับการยกเว้น (บาท)</t>
  </si>
  <si>
    <t>.</t>
  </si>
  <si>
    <t xml:space="preserve">                                                                         </t>
  </si>
  <si>
    <t>นางสาวพนม  แพบุตร</t>
  </si>
  <si>
    <t>ร้านค้า 27.84 ตรม. +ที่ดิน 6.96 ตรว.</t>
  </si>
  <si>
    <t>ที่ดิน 7 ตรว.</t>
  </si>
  <si>
    <t>ร้านค้า 19.84 ตรม.+ที่ดิน  4.96 ตรว.</t>
  </si>
  <si>
    <t>ที่ดิน 9 ตรว.</t>
  </si>
  <si>
    <t>ที่ดิน 1.56 ตรว.</t>
  </si>
  <si>
    <t>ที่ดิน 9.68 ตรว.</t>
  </si>
  <si>
    <t>ที่ดิน 2.10 ครว.</t>
  </si>
  <si>
    <t>ที่ดิน 13.11 ตรว.</t>
  </si>
  <si>
    <t>ที่ดิน 8 ตรว.</t>
  </si>
  <si>
    <t>ที่ดิน 1.42 ตรว.</t>
  </si>
  <si>
    <t>ที่ดิน 85.06 ตรว.</t>
  </si>
  <si>
    <t>ร้านค้า 16 ตรม.+ที่ดิน 4 ตรว.</t>
  </si>
  <si>
    <t>ที่ดิน 11 ตรว.</t>
  </si>
  <si>
    <t>ร้านค้า 130 ตรม.+ที่ดิน 36.25 ตรว.</t>
  </si>
  <si>
    <t>ที่ดิน 13.75 ตรว.</t>
  </si>
  <si>
    <t>ที่ดิน 2.19 ตรว.</t>
  </si>
  <si>
    <t>ร้านค้า 18 ตรม.+ที่ดิน 4.50 ตรว.</t>
  </si>
  <si>
    <t>ที่ดิน 6.38 ตรว.</t>
  </si>
  <si>
    <t>ที่ดิน 18.40 ตรว.</t>
  </si>
  <si>
    <t>ที่ดิน 5.63 ตรว.</t>
  </si>
  <si>
    <t>ร้านค้า 60 ตรม.+ที่ดิน 15 ตรว.</t>
  </si>
  <si>
    <t>ร้านซ่อมรถ 31.32 ตรม.+ที่ดิน 7.83 ตรว.</t>
  </si>
  <si>
    <t>ที่ดิน 9.66 ตรว.</t>
  </si>
  <si>
    <t>ที่ดิน 23.10 ตรว.</t>
  </si>
  <si>
    <t>ร้านค้า 55.20 ตรม.+ที่ดิน 13.80 ตรว.</t>
  </si>
  <si>
    <t>ที่ดิน 4.50 ตรว.</t>
  </si>
  <si>
    <t>ที่ดิน 18.75 ตรว.</t>
  </si>
  <si>
    <t>ที่ดิน 0.63 ตรว.</t>
  </si>
  <si>
    <t>ที่ดิน 43.81 ตรว.+ร้านค้า 175.25 ตรม.</t>
  </si>
  <si>
    <t>ที่ดิน 59 ตรว.+ร้านค้า 236 ตรม.</t>
  </si>
  <si>
    <t>ที่ดิน 37.70 ตรว.</t>
  </si>
  <si>
    <t>ที่ดิน 18 ตรว.+ร้านค้า 36 ตรม.</t>
  </si>
  <si>
    <t>ที่ดิน 12.75 ตรว.</t>
  </si>
  <si>
    <t>ที่ดิน 9 ตรว.+ร้านค้า 36 ตรม.</t>
  </si>
  <si>
    <t>ที่ดิน 2.25 ตรว.</t>
  </si>
  <si>
    <t>ที่ดิน 28.50 ตรว.</t>
  </si>
  <si>
    <t>ที่ดิน 7.88 ตรว.</t>
  </si>
  <si>
    <t>ที่ดิน 13.83 ตรว.+ขายปุ๋ย 38.50 ตรม.</t>
  </si>
  <si>
    <t>ทิ้งไว้ว่างเปล่าหรือไม่ได้ทำประโยชน์ตามควรแก่สภาพ</t>
  </si>
  <si>
    <t>ราคาประเมินของที่ดินและสิ่งปลูกสร้าง</t>
  </si>
  <si>
    <t>ลดหย่อน 90% ตามมาตรา 55</t>
  </si>
  <si>
    <t>จำนวนภาษีรวมทั้งสิ้นก่อนลดตามมาตรา 55</t>
  </si>
  <si>
    <t>แบบแสดงรายการคำนวณภาษีที่ดินและสิ่งปลูกสร้าง</t>
  </si>
  <si>
    <t>ลดหย่อน 90% ตามมาตรา 55  จำนวนภาษีที่ต้องชำระ</t>
  </si>
  <si>
    <t>ภ.ด.ส.7</t>
  </si>
  <si>
    <t>ชื่อเจ้าของที่ดินและสิ่งปลูกสร้าง/เจ้าของที่ดิน/เจ้าของสิ่งปลูกสร้าง.....................................................................................................</t>
  </si>
  <si>
    <t>จำนวนภาษ๊รวมทั้งสิ้นก่อนลดตามมาตรา 55</t>
  </si>
  <si>
    <t>ลดหย่อน 90%ตามมาตราภาษีที่ต้องชำระ</t>
  </si>
  <si>
    <t xml:space="preserve">                                        </t>
  </si>
  <si>
    <t>คุณณัฐธิดา  เทพสุทิน</t>
  </si>
  <si>
    <t>ห้องเก็บพัสดุ</t>
  </si>
  <si>
    <t>ศาลา 1</t>
  </si>
  <si>
    <t>ศาลา 3</t>
  </si>
  <si>
    <t>เรือนชายน้ำ 8</t>
  </si>
  <si>
    <t>เรือนชายน้ำ 9</t>
  </si>
  <si>
    <t>เรือนกาแฟ</t>
  </si>
  <si>
    <t>ม.4</t>
  </si>
  <si>
    <t xml:space="preserve">พิพิธภัณฑ์ </t>
  </si>
  <si>
    <t>ศาลา 2</t>
  </si>
  <si>
    <t>ศาลา3</t>
  </si>
  <si>
    <t>สำนักงาน</t>
  </si>
  <si>
    <t>ศาลาริมน้ำ</t>
  </si>
  <si>
    <t>ห้องน้ำ  1</t>
  </si>
  <si>
    <t>ห้องน้ำ  2</t>
  </si>
  <si>
    <t>เรือนชายน้ำ 1</t>
  </si>
  <si>
    <t>เรือนชายน้ำ 2</t>
  </si>
  <si>
    <t>เรือนชายทุ่ง</t>
  </si>
  <si>
    <t>ศาลา</t>
  </si>
  <si>
    <t>คุณเทิดไท  เทพสุทิน</t>
  </si>
  <si>
    <t>ศาลา  2</t>
  </si>
  <si>
    <t>เรือนแรม</t>
  </si>
  <si>
    <t>ประปา</t>
  </si>
  <si>
    <t>ซุ้มเสบียง  1</t>
  </si>
  <si>
    <t>ซุ้มเสบียง  2</t>
  </si>
  <si>
    <t>ห้องน้ำรวม 1</t>
  </si>
  <si>
    <t>ห้องน้ำรวม 2</t>
  </si>
  <si>
    <t>โรงเลี้ยงวัว 1</t>
  </si>
  <si>
    <t>โรงเลี้ยงวัว 2</t>
  </si>
  <si>
    <t>เรือนชายน้ำ 3</t>
  </si>
  <si>
    <t>เรือนชายน้ำ 4</t>
  </si>
  <si>
    <t>เรือนชายน้ำ 5</t>
  </si>
  <si>
    <t>เรือนชายน้ำ 6</t>
  </si>
  <si>
    <t>เรือนชายน้ำ 7</t>
  </si>
  <si>
    <t xml:space="preserve">จำนวนภาษีรวมทั้งสิ้นก่อนลดตามมาตรา55 </t>
  </si>
  <si>
    <t>ลดย่อน 90% ตามมตราภาษีที่ต้องชำระ (บาท)</t>
  </si>
  <si>
    <t>นายบุญเหลือ  พ่วงจันทร์</t>
  </si>
  <si>
    <t>นายชะวิก  แสงศรี</t>
  </si>
  <si>
    <t>นายสัญญา   ทองสว่าง</t>
  </si>
  <si>
    <t>นาง สุวรรณา  ภู่แก้ว</t>
  </si>
  <si>
    <t>นายวิเชียร  แวไผ่ซอ</t>
  </si>
  <si>
    <t>ห้องแถว</t>
  </si>
  <si>
    <t>นางชวน  มิ่งขวัญ</t>
  </si>
  <si>
    <t>นายระยอง  มิ่งขวัญ</t>
  </si>
  <si>
    <t>นางทองคำ  คงรอด</t>
  </si>
  <si>
    <t>9</t>
  </si>
  <si>
    <t>นางสาวศุกลทิพย์  คงรอด</t>
  </si>
  <si>
    <t>นางเขียว  เพ็ชรพงษ์</t>
  </si>
  <si>
    <t>40/3</t>
  </si>
  <si>
    <t>นางลัดดา  อ้นสาย</t>
  </si>
  <si>
    <t>นายนเรศ  สินนาค</t>
  </si>
  <si>
    <t>40/4</t>
  </si>
  <si>
    <t>นายปาน  อ้นสาย</t>
  </si>
  <si>
    <t>41</t>
  </si>
  <si>
    <t>นางสาวสมศรี  แสงสาย</t>
  </si>
  <si>
    <t>40</t>
  </si>
  <si>
    <t>นางสม  เปรมอ้น</t>
  </si>
  <si>
    <t>40/2</t>
  </si>
  <si>
    <t>นายวิชิต    แสงสาย</t>
  </si>
  <si>
    <t>40/1</t>
  </si>
  <si>
    <t>นางทองคำ  บัวกลิ่น</t>
  </si>
  <si>
    <t>39</t>
  </si>
  <si>
    <t>นางทองปลาย  ทับยา</t>
  </si>
  <si>
    <t>39/4</t>
  </si>
  <si>
    <t>นางยนต์  ทับยา</t>
  </si>
  <si>
    <t>นายเจือ  ทับยา</t>
  </si>
  <si>
    <t>39/6</t>
  </si>
  <si>
    <t>นางระคาย  มั่นจอง</t>
  </si>
  <si>
    <t>39/5</t>
  </si>
  <si>
    <t>นายโอเค  ทับยา</t>
  </si>
  <si>
    <t>นางทองพลอย  ศรพระขันธ์</t>
  </si>
  <si>
    <t>นาบโอเค  ทับยา</t>
  </si>
  <si>
    <t>นางสังวร  แย้มวงศ์</t>
  </si>
  <si>
    <t>นางสำราญ  ทับยา</t>
  </si>
  <si>
    <t>นางสาวอรนุช  ปานดี</t>
  </si>
  <si>
    <t>นางกชกรณ์  แก้วถึง</t>
  </si>
  <si>
    <t>นางสุเทพ  ถาวร</t>
  </si>
  <si>
    <t>นายสมใจ  สงเคราะห์</t>
  </si>
  <si>
    <t>นายเม่น  เอี่ยมสำอางค์</t>
  </si>
  <si>
    <t>นายประสงค์  สุวรรณโฉม</t>
  </si>
  <si>
    <t>นายสมพงศ์  อินหล่อ</t>
  </si>
  <si>
    <t>นางทองยุ้ย  สงวนทรัพย์</t>
  </si>
  <si>
    <t>นางน้อย  สารบุญมา</t>
  </si>
  <si>
    <t>นางสาววัธณา  วงพล</t>
  </si>
  <si>
    <t>นางยุพา  กำจัด</t>
  </si>
  <si>
    <t>นางสาวรัตนา  อินทรภักดี</t>
  </si>
  <si>
    <t>นางระเบียบ  จันตรี</t>
  </si>
  <si>
    <t>นายวิทูร  แสงศรี</t>
  </si>
  <si>
    <t>นายสมศักดิ์  มาสิน</t>
  </si>
  <si>
    <t>นายจบ  สอนศรี</t>
  </si>
  <si>
    <t>นางอุ่นเรือน  สุทธิชาติ</t>
  </si>
  <si>
    <t>นายณรงค์  ชันยา</t>
  </si>
  <si>
    <t>นางมาลัย  พุ่มชา</t>
  </si>
  <si>
    <t>นางประทีป  บุญเทศ</t>
  </si>
  <si>
    <t>บริษัท พรพัฒนสิน จำกัด</t>
  </si>
  <si>
    <t>นางสุเทพ มั่งคง</t>
  </si>
  <si>
    <t>ที่ดิน 7 ต.ร.ว.</t>
  </si>
  <si>
    <t>ที่ดิน 6 ตรว.</t>
  </si>
  <si>
    <t>นางสาวสุพัตรา  บ้านกล้วย</t>
  </si>
  <si>
    <t>ที่ดิน 7.5 ตรว.</t>
  </si>
  <si>
    <t>นางทัศนีย์   อ้นกระโทก</t>
  </si>
  <si>
    <t>ร้านค้า 27.84 ตรม. ที่ดิน 6.96 ต.ร.ว.</t>
  </si>
  <si>
    <t>ร้านตามสั่ง  24 ตรว.</t>
  </si>
  <si>
    <t>นายกิติศักดิ์  แก้วสุข</t>
  </si>
  <si>
    <t>ร้านตามสั่ง  36 ตรม.</t>
  </si>
  <si>
    <t>ร้านอาหารตามสั่ง  30 ตรม.</t>
  </si>
  <si>
    <t>นางสมจิตร  สอนทิพย์</t>
  </si>
  <si>
    <t>นางสงงัด  สุดสาคร</t>
  </si>
  <si>
    <t>น.ส.สุพัฒตรา  ฟาฟูน</t>
  </si>
  <si>
    <t>น.ส.สุนันทา  สุขเขียว</t>
  </si>
  <si>
    <t>น.ส.สุไรคอ  สุขเขียว</t>
  </si>
  <si>
    <t>นางละเอียด  แก้วมณ๊</t>
  </si>
  <si>
    <t>นายเฉลา  สงวนทรัพย์</t>
  </si>
  <si>
    <t>นายมธุรส  พุกกำพันธ์</t>
  </si>
  <si>
    <t>505 โรงจอดรถ</t>
  </si>
  <si>
    <t>ร้านขายน้ำ 7.5 ตรม.</t>
  </si>
  <si>
    <t>นางสาวทวี  บุญธานี</t>
  </si>
  <si>
    <t>นายจินดา  ดวงวิไล</t>
  </si>
  <si>
    <t>นางเหิม  บุญธานี</t>
  </si>
  <si>
    <t>นายจรัญ  ทองหล่อง</t>
  </si>
  <si>
    <t>นางสิริรัตน์  เตจะนะตา</t>
  </si>
  <si>
    <t xml:space="preserve"> นายสิรภพ  พุ่มพันธ์</t>
  </si>
  <si>
    <t>นางธนบรรณ  ส่งเสริม</t>
  </si>
  <si>
    <t>นายสมยศ  พุ่มพันธ์</t>
  </si>
  <si>
    <t>นายทวีศักดิ์ เกียรคุณรัตน์</t>
  </si>
  <si>
    <t>น.ส.ดาวเรือง  บุญเป็ง</t>
  </si>
  <si>
    <t>น.สธนพร  แก้วเพ็ชร</t>
  </si>
  <si>
    <t xml:space="preserve">โรงแขวนยสสูบ </t>
  </si>
  <si>
    <t>น.ส.พิมพ์ชยาณ์  นิธิบุณยพร439</t>
  </si>
  <si>
    <t>นายมานพ  สืบรอด</t>
  </si>
  <si>
    <t>นางาลวัลย์  กลมกล่อม</t>
  </si>
  <si>
    <t>นางสาวรชยา  จันทร์เสนา</t>
  </si>
  <si>
    <t>ร้านขายปุ๋ย 75  ตรม.</t>
  </si>
  <si>
    <t xml:space="preserve"> 31/1</t>
  </si>
  <si>
    <t>นายดิเรก  บุญมา</t>
  </si>
  <si>
    <t>วัดเตว็ดใน</t>
  </si>
  <si>
    <t>ส.ค 1</t>
  </si>
  <si>
    <t>พระสารัตน์  รอบุญ</t>
  </si>
  <si>
    <t>91</t>
  </si>
  <si>
    <t>นางบุบผา  วณิชศิริ</t>
  </si>
  <si>
    <t>หมู่ที่6</t>
  </si>
  <si>
    <t>นายณัฏฐพณ  พรมพุก</t>
  </si>
  <si>
    <t>นางอุไร  มั่งพันธ์</t>
  </si>
  <si>
    <t>นางปราณี  อุกพันธ์</t>
  </si>
  <si>
    <t>หมู่ที่5</t>
  </si>
  <si>
    <t>นายมานะ  ยิ้มทอง</t>
  </si>
  <si>
    <t>หมู่ที่1</t>
  </si>
  <si>
    <t>นางบุญรอด  ยิ้มทอง</t>
  </si>
  <si>
    <t>66</t>
  </si>
  <si>
    <t>นางองค์  แก้วกันจะ</t>
  </si>
  <si>
    <t>นายกิตติศักดิ์  มารศรี</t>
  </si>
  <si>
    <t>211/7</t>
  </si>
  <si>
    <t>นางจาบ นุเวที</t>
  </si>
  <si>
    <t>211/2</t>
  </si>
  <si>
    <t>นายประทุม  เพ็งสว่าง</t>
  </si>
  <si>
    <t>หมู่6</t>
  </si>
  <si>
    <t>น.ส.วราภรณ์  วณิชศิริ</t>
  </si>
  <si>
    <t>นายเอค  นาคแทน</t>
  </si>
  <si>
    <t>ค่าเสี่อม</t>
  </si>
  <si>
    <t>ร้านค้า 19.84 ตรม.+ที่ดิน 4.96 ต.ร.ว.</t>
  </si>
  <si>
    <t>ที่ดิน 2.10 ต.รว.</t>
  </si>
  <si>
    <t>ขายน้ำมัน 15 ตรม.</t>
  </si>
  <si>
    <t>น้ำมันหยอดเหรียญ 8.75 ตรม.</t>
  </si>
  <si>
    <t>ร้านค้า 18 ตรม. + ที่ดิน 4.50 ตรว.</t>
  </si>
  <si>
    <t>ร้านซ่อมรถ  36 ตรม.</t>
  </si>
  <si>
    <t>ร้านซ่อมรถ 73.60 ตรม.</t>
  </si>
  <si>
    <t>ร้านไก่หมุน 2.50 ตรม.</t>
  </si>
  <si>
    <t>ปั้มน้ำมัน 120 ตรม.</t>
  </si>
  <si>
    <t>ปั้มน้ำมัน 16.80 ตรม.</t>
  </si>
  <si>
    <t>ที่ดิน น.ส.3  (เกษตรกรรม)</t>
  </si>
  <si>
    <t>ที่ดิน น.ส.3  (ที่อยู่อาศัย)</t>
  </si>
  <si>
    <t>นางแฉล้ม  กล่อมจาด( มะลิวัลย์)</t>
  </si>
  <si>
    <t>นายสนิท  เปียจันทร์  (ปิ่น เปียจันทร์</t>
  </si>
  <si>
    <t>นางเสงี่ยม  ปิ่นเกตุ</t>
  </si>
  <si>
    <t>นายรี   ชูช่วย   (เสียชีวิต)</t>
  </si>
  <si>
    <t>ร้านค้าชุมชนวัดเตว็ดใน</t>
  </si>
  <si>
    <t>ร้านซ่อมรถ  28 ตรม.</t>
  </si>
  <si>
    <t>ที่ดินบ้านเช่า 22.50 ตรว.</t>
  </si>
  <si>
    <t>บ้านเช่า 90 ตรม.</t>
  </si>
  <si>
    <t>นายรวม  บุญเทศ</t>
  </si>
  <si>
    <t xml:space="preserve">ที่ดินร้านค้า 9.68 ตรว. </t>
  </si>
  <si>
    <t>ค่าเสี่ยม</t>
  </si>
  <si>
    <r>
      <t xml:space="preserve">  </t>
    </r>
    <r>
      <rPr>
        <sz val="12"/>
        <rFont val="TH SarabunPSK"/>
        <family val="2"/>
      </rPr>
      <t>(เสียชีวิต)</t>
    </r>
  </si>
  <si>
    <t xml:space="preserve">ค่าเสื่อม </t>
  </si>
  <si>
    <t>นายทวี  นิ่มลบ</t>
  </si>
  <si>
    <t>นางวิมล  รอดคง</t>
  </si>
  <si>
    <t>นายดวง  เจริญผล</t>
  </si>
  <si>
    <t>นางลำดวน  บุญยมณี</t>
  </si>
  <si>
    <t>นางประทุม  สวนใต้</t>
  </si>
  <si>
    <t>นายธีรศักดิ์  เพ็งแจ้ง</t>
  </si>
  <si>
    <t>นางสาวพีรดา  พึ่งเพิ้ง</t>
  </si>
  <si>
    <t>นางสาวชฎาพร ปัญญานันท์</t>
  </si>
  <si>
    <t>นางกำไร  นาคภู่</t>
  </si>
  <si>
    <t>นางประเทือง  แก่นทอง</t>
  </si>
  <si>
    <t>นางทองพอ  รอจิตร</t>
  </si>
  <si>
    <t>นางทองเพียร  พิมพัฒนาลัย</t>
  </si>
  <si>
    <t>นางอำพรวน  หิรัญศรี</t>
  </si>
  <si>
    <t>นางสายใจ  ฮ่วนสกุล</t>
  </si>
  <si>
    <t>32/2</t>
  </si>
  <si>
    <t>นางจำปา  ยอดแดง</t>
  </si>
  <si>
    <t>นางบังอร  สาคร</t>
  </si>
  <si>
    <t>นางอภิฎา  นุเวที</t>
  </si>
  <si>
    <t>นายบุญนำ  แก้วกัญจะ</t>
  </si>
  <si>
    <t>นายดำรงค์  บุญยมณี</t>
  </si>
  <si>
    <t>นางสาวทองปอน  มารศรี</t>
  </si>
  <si>
    <t>นายศักดิ์ปัญญา  ลิ้นจี่</t>
  </si>
  <si>
    <t>24/9</t>
  </si>
  <si>
    <t>ร้านค้า 56 ตรม.</t>
  </si>
  <si>
    <t>ร้านซ่อมรถ 24 ตรม.</t>
  </si>
  <si>
    <t>นางสาวนราพร  คำวัฒนา</t>
  </si>
  <si>
    <t>ร้านกาแฟ 20.68 ตรม.</t>
  </si>
  <si>
    <t>น้ำมันหยอดเหรียญ 5.67 ตรม.</t>
  </si>
  <si>
    <t>ร้านค้า 67.25 ตรม.</t>
  </si>
  <si>
    <t>ที่ดิน 16.81 ตรว.</t>
  </si>
  <si>
    <t>529 โรงเลี้ยงสัตว์</t>
  </si>
  <si>
    <t>530 โรงเลี้ยงสัตว์</t>
  </si>
  <si>
    <t>ร้านกาแฟ 22.50  ตรม.</t>
  </si>
  <si>
    <t>ซุ้มกาแฟ  6.25  ตรม.</t>
  </si>
  <si>
    <t>ซุ้มกาแฟ  14.00  ตรม.</t>
  </si>
  <si>
    <t>นายทองเจือ  สืบจันทร์</t>
  </si>
  <si>
    <t>ร้านกาแฟ  6.25  ตรม.</t>
  </si>
  <si>
    <t>ที่ดินร้านค้า  6.25 ตรว.</t>
  </si>
  <si>
    <t>นางสาววิลัยวรรณ  ฟองภู่</t>
  </si>
  <si>
    <t>ร้านกาแฟ  5  ตรม.</t>
  </si>
  <si>
    <t>ที่เก็บของ</t>
  </si>
  <si>
    <t>ร้านขายส้มตำ  27  ตรม</t>
  </si>
  <si>
    <t>ที่ดินร้าน  6.75 ตรว.</t>
  </si>
  <si>
    <t>150</t>
  </si>
  <si>
    <t>151</t>
  </si>
  <si>
    <t>152</t>
  </si>
  <si>
    <t>153</t>
  </si>
  <si>
    <t>นางสาวรัตติการ  ฮ่วนสกุล</t>
  </si>
  <si>
    <t>154</t>
  </si>
  <si>
    <t>155</t>
  </si>
  <si>
    <t>นางทวี    รักป้อม</t>
  </si>
  <si>
    <t>แบบบัญชีราคาประเมินทุนทรัพย์ของที่ดินและสิ่งปลูกสร้าง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</si>
</sst>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23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1"/>
      <color theme="1"/>
      <name val="Tahoma"/>
      <family val="2"/>
      <charset val="222"/>
      <scheme val="minor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0"/>
      <color theme="1"/>
      <name val="TH SarabunPSK"/>
      <family val="2"/>
    </font>
    <font>
      <sz val="12"/>
      <name val="TH SarabunPSK"/>
      <family val="2"/>
    </font>
    <font>
      <sz val="16"/>
      <color theme="1"/>
      <name val="TH SarabunPSK"/>
      <family val="2"/>
    </font>
    <font>
      <sz val="10"/>
      <color theme="1"/>
      <name val="Tahoma"/>
      <family val="2"/>
      <charset val="222"/>
      <scheme val="minor"/>
    </font>
    <font>
      <b/>
      <sz val="10"/>
      <color theme="1"/>
      <name val="TH SarabunPSK"/>
      <family val="2"/>
    </font>
    <font>
      <b/>
      <sz val="10"/>
      <name val="TH SarabunPSK"/>
      <family val="2"/>
    </font>
    <font>
      <sz val="10"/>
      <name val="Tahoma"/>
      <family val="2"/>
      <charset val="222"/>
      <scheme val="minor"/>
    </font>
    <font>
      <sz val="10"/>
      <name val="TH SarabunPSK"/>
      <family val="2"/>
    </font>
    <font>
      <sz val="10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0"/>
      <name val="TH SarabunPSK"/>
      <family val="2"/>
    </font>
    <font>
      <sz val="14"/>
      <color theme="1"/>
      <name val="TH SarabunPSK"/>
      <family val="2"/>
    </font>
    <font>
      <b/>
      <sz val="12"/>
      <name val="TH SarabunPSK"/>
      <family val="2"/>
    </font>
    <font>
      <sz val="12"/>
      <color rgb="FFFF0000"/>
      <name val="TH SarabunPSK"/>
      <family val="2"/>
    </font>
    <font>
      <sz val="12"/>
      <color rgb="FF000000"/>
      <name val="TH SarabunPSK"/>
      <family val="2"/>
    </font>
    <font>
      <b/>
      <sz val="12"/>
      <color rgb="FFFF000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C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961">
    <xf numFmtId="0" fontId="0" fillId="0" borderId="0" xfId="0"/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4" fillId="2" borderId="1" xfId="2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/>
    <xf numFmtId="187" fontId="4" fillId="2" borderId="1" xfId="2" applyNumberFormat="1" applyFont="1" applyFill="1" applyBorder="1" applyAlignment="1">
      <alignment horizontal="center"/>
    </xf>
    <xf numFmtId="43" fontId="4" fillId="2" borderId="1" xfId="2" applyFont="1" applyFill="1" applyBorder="1" applyAlignment="1">
      <alignment horizontal="left"/>
    </xf>
    <xf numFmtId="43" fontId="4" fillId="0" borderId="1" xfId="2" applyFont="1" applyBorder="1" applyAlignment="1">
      <alignment horizontal="center"/>
    </xf>
    <xf numFmtId="43" fontId="4" fillId="2" borderId="1" xfId="2" applyFont="1" applyFill="1" applyBorder="1" applyAlignment="1">
      <alignment horizontal="right"/>
    </xf>
    <xf numFmtId="43" fontId="4" fillId="2" borderId="7" xfId="2" applyFont="1" applyFill="1" applyBorder="1" applyAlignment="1">
      <alignment horizontal="right"/>
    </xf>
    <xf numFmtId="0" fontId="4" fillId="2" borderId="1" xfId="2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49" fontId="4" fillId="2" borderId="1" xfId="0" quotePrefix="1" applyNumberFormat="1" applyFont="1" applyFill="1" applyBorder="1" applyAlignment="1">
      <alignment horizontal="center"/>
    </xf>
    <xf numFmtId="49" fontId="4" fillId="2" borderId="1" xfId="1" applyNumberFormat="1" applyFont="1" applyFill="1" applyBorder="1" applyAlignment="1">
      <alignment horizontal="center"/>
    </xf>
    <xf numFmtId="4" fontId="4" fillId="2" borderId="7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1" fontId="4" fillId="2" borderId="7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horizontal="left"/>
    </xf>
    <xf numFmtId="0" fontId="4" fillId="2" borderId="7" xfId="2" applyNumberFormat="1" applyFont="1" applyFill="1" applyBorder="1" applyAlignment="1">
      <alignment horizontal="center"/>
    </xf>
    <xf numFmtId="2" fontId="4" fillId="2" borderId="7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1" xfId="0" applyFont="1" applyBorder="1" applyAlignment="1">
      <alignment horizontal="left"/>
    </xf>
    <xf numFmtId="49" fontId="4" fillId="2" borderId="7" xfId="0" applyNumberFormat="1" applyFont="1" applyFill="1" applyBorder="1" applyAlignment="1">
      <alignment horizontal="center"/>
    </xf>
    <xf numFmtId="0" fontId="4" fillId="2" borderId="5" xfId="2" applyNumberFormat="1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187" fontId="4" fillId="0" borderId="1" xfId="2" applyNumberFormat="1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43" fontId="4" fillId="0" borderId="1" xfId="2" applyFont="1" applyFill="1" applyBorder="1" applyAlignment="1">
      <alignment horizontal="center"/>
    </xf>
    <xf numFmtId="187" fontId="4" fillId="2" borderId="7" xfId="2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43" fontId="4" fillId="0" borderId="7" xfId="2" applyFont="1" applyBorder="1" applyAlignment="1">
      <alignment horizontal="center"/>
    </xf>
    <xf numFmtId="49" fontId="4" fillId="2" borderId="7" xfId="1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0" borderId="1" xfId="0" applyFont="1" applyBorder="1" applyAlignment="1"/>
    <xf numFmtId="0" fontId="4" fillId="0" borderId="1" xfId="0" applyFont="1" applyFill="1" applyBorder="1" applyAlignment="1"/>
    <xf numFmtId="0" fontId="4" fillId="2" borderId="1" xfId="1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1" fontId="4" fillId="2" borderId="5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3" fontId="4" fillId="2" borderId="5" xfId="2" applyFont="1" applyFill="1" applyBorder="1" applyAlignment="1">
      <alignment horizontal="right"/>
    </xf>
    <xf numFmtId="4" fontId="4" fillId="2" borderId="5" xfId="0" applyNumberFormat="1" applyFont="1" applyFill="1" applyBorder="1" applyAlignment="1">
      <alignment horizontal="center"/>
    </xf>
    <xf numFmtId="187" fontId="4" fillId="2" borderId="5" xfId="2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1" xfId="1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1" xfId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1" xfId="2" applyNumberFormat="1" applyFont="1" applyBorder="1" applyAlignment="1">
      <alignment horizontal="center"/>
    </xf>
    <xf numFmtId="49" fontId="4" fillId="2" borderId="1" xfId="2" applyNumberFormat="1" applyFont="1" applyFill="1" applyBorder="1" applyAlignment="1">
      <alignment horizontal="center"/>
    </xf>
    <xf numFmtId="43" fontId="4" fillId="0" borderId="1" xfId="2" applyFont="1" applyFill="1" applyBorder="1" applyAlignment="1">
      <alignment horizontal="left"/>
    </xf>
    <xf numFmtId="43" fontId="4" fillId="0" borderId="7" xfId="2" applyFont="1" applyFill="1" applyBorder="1" applyAlignment="1">
      <alignment horizontal="right"/>
    </xf>
    <xf numFmtId="43" fontId="4" fillId="0" borderId="1" xfId="2" applyFont="1" applyFill="1" applyBorder="1" applyAlignment="1">
      <alignment horizontal="right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4" fillId="0" borderId="11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2" fontId="4" fillId="2" borderId="1" xfId="2" applyNumberFormat="1" applyFont="1" applyFill="1" applyBorder="1" applyAlignment="1">
      <alignment horizontal="center"/>
    </xf>
    <xf numFmtId="2" fontId="4" fillId="0" borderId="1" xfId="2" applyNumberFormat="1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center"/>
    </xf>
    <xf numFmtId="4" fontId="4" fillId="0" borderId="1" xfId="2" applyNumberFormat="1" applyFont="1" applyBorder="1" applyAlignment="1">
      <alignment horizontal="center"/>
    </xf>
    <xf numFmtId="4" fontId="4" fillId="0" borderId="1" xfId="2" applyNumberFormat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43" fontId="4" fillId="0" borderId="5" xfId="2" applyFont="1" applyFill="1" applyBorder="1" applyAlignment="1">
      <alignment horizontal="right"/>
    </xf>
    <xf numFmtId="187" fontId="4" fillId="0" borderId="1" xfId="2" applyNumberFormat="1" applyFont="1" applyBorder="1"/>
    <xf numFmtId="49" fontId="4" fillId="0" borderId="1" xfId="2" applyNumberFormat="1" applyFont="1" applyBorder="1" applyAlignment="1">
      <alignment horizontal="center"/>
    </xf>
    <xf numFmtId="49" fontId="4" fillId="0" borderId="7" xfId="2" applyNumberFormat="1" applyFont="1" applyBorder="1" applyAlignment="1">
      <alignment horizontal="center"/>
    </xf>
    <xf numFmtId="49" fontId="4" fillId="0" borderId="1" xfId="2" applyNumberFormat="1" applyFont="1" applyFill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2" borderId="5" xfId="2" applyNumberFormat="1" applyFont="1" applyFill="1" applyBorder="1" applyAlignment="1">
      <alignment horizontal="center"/>
    </xf>
    <xf numFmtId="49" fontId="4" fillId="0" borderId="7" xfId="2" applyNumberFormat="1" applyFont="1" applyFill="1" applyBorder="1" applyAlignment="1">
      <alignment horizontal="center"/>
    </xf>
    <xf numFmtId="43" fontId="4" fillId="2" borderId="7" xfId="2" applyFont="1" applyFill="1" applyBorder="1" applyAlignment="1">
      <alignment horizontal="center"/>
    </xf>
    <xf numFmtId="43" fontId="4" fillId="2" borderId="5" xfId="2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0" xfId="0" applyFont="1"/>
    <xf numFmtId="43" fontId="4" fillId="0" borderId="1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" xfId="0" applyFont="1" applyBorder="1"/>
    <xf numFmtId="0" fontId="7" fillId="0" borderId="1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5" xfId="0" applyFont="1" applyBorder="1"/>
    <xf numFmtId="0" fontId="7" fillId="0" borderId="17" xfId="0" applyFont="1" applyBorder="1"/>
    <xf numFmtId="0" fontId="7" fillId="0" borderId="16" xfId="0" applyFont="1" applyBorder="1"/>
    <xf numFmtId="0" fontId="7" fillId="0" borderId="11" xfId="0" applyFont="1" applyBorder="1"/>
    <xf numFmtId="0" fontId="7" fillId="0" borderId="13" xfId="0" applyFont="1" applyBorder="1"/>
    <xf numFmtId="0" fontId="7" fillId="0" borderId="10" xfId="0" applyFont="1" applyBorder="1"/>
    <xf numFmtId="0" fontId="7" fillId="0" borderId="14" xfId="0" applyFont="1" applyBorder="1"/>
    <xf numFmtId="0" fontId="7" fillId="0" borderId="0" xfId="0" applyFont="1" applyBorder="1"/>
    <xf numFmtId="0" fontId="7" fillId="0" borderId="9" xfId="0" applyFont="1" applyBorder="1"/>
    <xf numFmtId="43" fontId="4" fillId="0" borderId="1" xfId="0" applyNumberFormat="1" applyFont="1" applyFill="1" applyBorder="1" applyAlignment="1">
      <alignment horizontal="center"/>
    </xf>
    <xf numFmtId="43" fontId="4" fillId="0" borderId="7" xfId="2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1" fontId="4" fillId="0" borderId="5" xfId="0" applyNumberFormat="1" applyFont="1" applyBorder="1" applyAlignment="1">
      <alignment horizontal="center"/>
    </xf>
    <xf numFmtId="43" fontId="4" fillId="0" borderId="5" xfId="2" applyFont="1" applyBorder="1" applyAlignment="1">
      <alignment horizontal="center"/>
    </xf>
    <xf numFmtId="49" fontId="4" fillId="0" borderId="5" xfId="2" applyNumberFormat="1" applyFont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87" fontId="4" fillId="0" borderId="5" xfId="2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left"/>
    </xf>
    <xf numFmtId="1" fontId="4" fillId="0" borderId="5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0" fontId="4" fillId="0" borderId="5" xfId="2" applyNumberFormat="1" applyFont="1" applyFill="1" applyBorder="1" applyAlignment="1">
      <alignment horizontal="center"/>
    </xf>
    <xf numFmtId="43" fontId="4" fillId="0" borderId="5" xfId="2" applyFont="1" applyFill="1" applyBorder="1" applyAlignment="1">
      <alignment horizontal="center"/>
    </xf>
    <xf numFmtId="4" fontId="4" fillId="0" borderId="5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" fontId="4" fillId="0" borderId="7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left"/>
    </xf>
    <xf numFmtId="49" fontId="4" fillId="0" borderId="5" xfId="1" applyNumberFormat="1" applyFont="1" applyFill="1" applyBorder="1" applyAlignment="1">
      <alignment horizontal="center"/>
    </xf>
    <xf numFmtId="49" fontId="4" fillId="2" borderId="5" xfId="0" applyNumberFormat="1" applyFont="1" applyFill="1" applyBorder="1" applyAlignment="1">
      <alignment horizontal="center"/>
    </xf>
    <xf numFmtId="0" fontId="4" fillId="0" borderId="14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left"/>
    </xf>
    <xf numFmtId="1" fontId="4" fillId="0" borderId="7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4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center"/>
    </xf>
    <xf numFmtId="187" fontId="4" fillId="0" borderId="7" xfId="2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49" fontId="4" fillId="0" borderId="7" xfId="0" applyNumberFormat="1" applyFont="1" applyFill="1" applyBorder="1" applyAlignment="1">
      <alignment horizontal="center"/>
    </xf>
    <xf numFmtId="0" fontId="4" fillId="0" borderId="7" xfId="2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left"/>
    </xf>
    <xf numFmtId="4" fontId="4" fillId="2" borderId="1" xfId="2" applyNumberFormat="1" applyFont="1" applyFill="1" applyBorder="1" applyAlignment="1">
      <alignment horizontal="center"/>
    </xf>
    <xf numFmtId="43" fontId="4" fillId="0" borderId="5" xfId="0" applyNumberFormat="1" applyFont="1" applyFill="1" applyBorder="1" applyAlignment="1">
      <alignment horizontal="center"/>
    </xf>
    <xf numFmtId="43" fontId="4" fillId="0" borderId="7" xfId="0" applyNumberFormat="1" applyFont="1" applyFill="1" applyBorder="1" applyAlignment="1">
      <alignment horizontal="center"/>
    </xf>
    <xf numFmtId="49" fontId="4" fillId="0" borderId="1" xfId="0" quotePrefix="1" applyNumberFormat="1" applyFont="1" applyFill="1" applyBorder="1" applyAlignment="1">
      <alignment horizontal="center"/>
    </xf>
    <xf numFmtId="49" fontId="4" fillId="0" borderId="1" xfId="1" quotePrefix="1" applyNumberFormat="1" applyFont="1" applyFill="1" applyBorder="1" applyAlignment="1">
      <alignment horizontal="center"/>
    </xf>
    <xf numFmtId="43" fontId="4" fillId="0" borderId="1" xfId="2" applyNumberFormat="1" applyFont="1" applyFill="1" applyBorder="1" applyAlignment="1">
      <alignment horizontal="center"/>
    </xf>
    <xf numFmtId="49" fontId="4" fillId="0" borderId="7" xfId="1" applyNumberFormat="1" applyFont="1" applyFill="1" applyBorder="1" applyAlignment="1">
      <alignment horizontal="center"/>
    </xf>
    <xf numFmtId="0" fontId="4" fillId="0" borderId="7" xfId="0" applyFont="1" applyFill="1" applyBorder="1" applyAlignment="1"/>
    <xf numFmtId="0" fontId="4" fillId="0" borderId="4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center"/>
    </xf>
    <xf numFmtId="43" fontId="4" fillId="0" borderId="7" xfId="2" applyFont="1" applyFill="1" applyBorder="1" applyAlignment="1">
      <alignment horizontal="left"/>
    </xf>
    <xf numFmtId="43" fontId="4" fillId="0" borderId="5" xfId="2" applyFont="1" applyFill="1" applyBorder="1" applyAlignment="1">
      <alignment horizontal="left"/>
    </xf>
    <xf numFmtId="0" fontId="5" fillId="0" borderId="1" xfId="0" applyFont="1" applyFill="1" applyBorder="1" applyAlignment="1"/>
    <xf numFmtId="43" fontId="4" fillId="0" borderId="6" xfId="2" applyFont="1" applyFill="1" applyBorder="1" applyAlignment="1">
      <alignment horizontal="right"/>
    </xf>
    <xf numFmtId="0" fontId="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horizontal="right"/>
    </xf>
    <xf numFmtId="0" fontId="4" fillId="0" borderId="0" xfId="0" applyFont="1" applyBorder="1" applyAlignment="1"/>
    <xf numFmtId="43" fontId="4" fillId="0" borderId="0" xfId="0" applyNumberFormat="1" applyFont="1" applyBorder="1" applyAlignment="1"/>
    <xf numFmtId="43" fontId="4" fillId="0" borderId="0" xfId="0" applyNumberFormat="1" applyFont="1" applyFill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3" fillId="0" borderId="0" xfId="0" applyFont="1" applyBorder="1" applyAlignment="1"/>
    <xf numFmtId="43" fontId="3" fillId="0" borderId="0" xfId="2" applyFont="1" applyBorder="1" applyAlignment="1"/>
    <xf numFmtId="43" fontId="4" fillId="2" borderId="1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9" fillId="0" borderId="0" xfId="0" applyFont="1" applyBorder="1" applyAlignment="1"/>
    <xf numFmtId="0" fontId="10" fillId="0" borderId="0" xfId="0" applyFont="1" applyBorder="1" applyAlignment="1"/>
    <xf numFmtId="43" fontId="9" fillId="0" borderId="0" xfId="2" applyFont="1" applyBorder="1" applyAlignment="1"/>
    <xf numFmtId="0" fontId="10" fillId="2" borderId="0" xfId="0" applyFont="1" applyFill="1" applyBorder="1" applyAlignment="1"/>
    <xf numFmtId="0" fontId="8" fillId="0" borderId="0" xfId="0" applyFont="1"/>
    <xf numFmtId="43" fontId="9" fillId="4" borderId="1" xfId="2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left" vertical="center"/>
    </xf>
    <xf numFmtId="0" fontId="9" fillId="6" borderId="3" xfId="0" applyFont="1" applyFill="1" applyBorder="1" applyAlignment="1">
      <alignment vertical="center" wrapText="1"/>
    </xf>
    <xf numFmtId="0" fontId="9" fillId="6" borderId="4" xfId="0" applyFont="1" applyFill="1" applyBorder="1" applyAlignment="1">
      <alignment vertical="center" wrapText="1"/>
    </xf>
    <xf numFmtId="0" fontId="5" fillId="0" borderId="2" xfId="0" applyFont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3" fontId="5" fillId="2" borderId="1" xfId="2" applyFont="1" applyFill="1" applyBorder="1" applyAlignment="1">
      <alignment horizontal="left"/>
    </xf>
    <xf numFmtId="43" fontId="5" fillId="2" borderId="1" xfId="2" applyFont="1" applyFill="1" applyBorder="1" applyAlignment="1">
      <alignment horizontal="right"/>
    </xf>
    <xf numFmtId="49" fontId="5" fillId="2" borderId="1" xfId="2" applyNumberFormat="1" applyFont="1" applyFill="1" applyBorder="1" applyAlignment="1">
      <alignment horizontal="center"/>
    </xf>
    <xf numFmtId="43" fontId="5" fillId="0" borderId="1" xfId="2" applyFont="1" applyBorder="1" applyAlignment="1">
      <alignment horizontal="center"/>
    </xf>
    <xf numFmtId="4" fontId="5" fillId="2" borderId="1" xfId="0" applyNumberFormat="1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87" fontId="5" fillId="2" borderId="1" xfId="2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center"/>
    </xf>
    <xf numFmtId="49" fontId="5" fillId="2" borderId="1" xfId="0" quotePrefix="1" applyNumberFormat="1" applyFont="1" applyFill="1" applyBorder="1" applyAlignment="1">
      <alignment horizontal="center"/>
    </xf>
    <xf numFmtId="0" fontId="5" fillId="2" borderId="1" xfId="2" applyNumberFormat="1" applyFont="1" applyFill="1" applyBorder="1" applyAlignment="1">
      <alignment horizontal="center"/>
    </xf>
    <xf numFmtId="2" fontId="12" fillId="2" borderId="1" xfId="0" applyNumberFormat="1" applyFont="1" applyFill="1" applyBorder="1" applyAlignment="1">
      <alignment horizontal="center"/>
    </xf>
    <xf numFmtId="43" fontId="5" fillId="2" borderId="1" xfId="2" applyFont="1" applyFill="1" applyBorder="1" applyAlignment="1">
      <alignment horizontal="center"/>
    </xf>
    <xf numFmtId="43" fontId="5" fillId="0" borderId="1" xfId="0" applyNumberFormat="1" applyFont="1" applyBorder="1" applyAlignment="1">
      <alignment horizontal="center"/>
    </xf>
    <xf numFmtId="43" fontId="12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/>
    <xf numFmtId="43" fontId="5" fillId="0" borderId="1" xfId="0" applyNumberFormat="1" applyFont="1" applyBorder="1" applyAlignment="1"/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49" fontId="5" fillId="0" borderId="1" xfId="2" applyNumberFormat="1" applyFont="1" applyBorder="1" applyAlignment="1">
      <alignment horizontal="center"/>
    </xf>
    <xf numFmtId="49" fontId="5" fillId="2" borderId="1" xfId="1" applyNumberFormat="1" applyFont="1" applyFill="1" applyBorder="1" applyAlignment="1">
      <alignment horizontal="center"/>
    </xf>
    <xf numFmtId="2" fontId="13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4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87" fontId="13" fillId="2" borderId="1" xfId="2" applyNumberFormat="1" applyFont="1" applyFill="1" applyBorder="1" applyAlignment="1">
      <alignment horizontal="center"/>
    </xf>
    <xf numFmtId="1" fontId="13" fillId="2" borderId="1" xfId="0" applyNumberFormat="1" applyFont="1" applyFill="1" applyBorder="1" applyAlignment="1">
      <alignment horizontal="center"/>
    </xf>
    <xf numFmtId="0" fontId="13" fillId="2" borderId="1" xfId="2" applyNumberFormat="1" applyFont="1" applyFill="1" applyBorder="1" applyAlignment="1">
      <alignment horizontal="center"/>
    </xf>
    <xf numFmtId="43" fontId="13" fillId="2" borderId="1" xfId="2" applyFont="1" applyFill="1" applyBorder="1" applyAlignment="1">
      <alignment horizontal="center"/>
    </xf>
    <xf numFmtId="43" fontId="13" fillId="0" borderId="1" xfId="0" applyNumberFormat="1" applyFont="1" applyBorder="1" applyAlignment="1">
      <alignment horizontal="center"/>
    </xf>
    <xf numFmtId="43" fontId="13" fillId="0" borderId="1" xfId="0" applyNumberFormat="1" applyFont="1" applyBorder="1" applyAlignment="1"/>
    <xf numFmtId="0" fontId="13" fillId="0" borderId="0" xfId="0" applyFont="1" applyAlignment="1">
      <alignment horizontal="center"/>
    </xf>
    <xf numFmtId="0" fontId="5" fillId="0" borderId="14" xfId="0" applyFont="1" applyBorder="1" applyAlignment="1">
      <alignment horizontal="left"/>
    </xf>
    <xf numFmtId="1" fontId="5" fillId="0" borderId="5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43" fontId="5" fillId="0" borderId="5" xfId="2" applyFont="1" applyBorder="1" applyAlignment="1">
      <alignment horizontal="center"/>
    </xf>
    <xf numFmtId="49" fontId="5" fillId="0" borderId="5" xfId="2" applyNumberFormat="1" applyFont="1" applyBorder="1" applyAlignment="1">
      <alignment horizontal="center"/>
    </xf>
    <xf numFmtId="4" fontId="5" fillId="2" borderId="5" xfId="0" applyNumberFormat="1" applyFont="1" applyFill="1" applyBorder="1" applyAlignment="1">
      <alignment horizontal="center"/>
    </xf>
    <xf numFmtId="2" fontId="5" fillId="2" borderId="5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87" fontId="5" fillId="2" borderId="5" xfId="2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/>
    </xf>
    <xf numFmtId="1" fontId="5" fillId="2" borderId="5" xfId="0" applyNumberFormat="1" applyFont="1" applyFill="1" applyBorder="1" applyAlignment="1">
      <alignment horizontal="center"/>
    </xf>
    <xf numFmtId="0" fontId="5" fillId="2" borderId="5" xfId="2" applyNumberFormat="1" applyFont="1" applyFill="1" applyBorder="1" applyAlignment="1">
      <alignment horizontal="center"/>
    </xf>
    <xf numFmtId="2" fontId="12" fillId="2" borderId="5" xfId="0" applyNumberFormat="1" applyFont="1" applyFill="1" applyBorder="1" applyAlignment="1">
      <alignment horizontal="center"/>
    </xf>
    <xf numFmtId="43" fontId="5" fillId="2" borderId="5" xfId="2" applyFont="1" applyFill="1" applyBorder="1" applyAlignment="1">
      <alignment horizontal="center"/>
    </xf>
    <xf numFmtId="43" fontId="12" fillId="2" borderId="5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1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3" fontId="5" fillId="0" borderId="0" xfId="2" applyFont="1" applyBorder="1" applyAlignment="1">
      <alignment horizontal="center"/>
    </xf>
    <xf numFmtId="49" fontId="5" fillId="0" borderId="0" xfId="2" applyNumberFormat="1" applyFont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87" fontId="5" fillId="2" borderId="0" xfId="2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1" fontId="5" fillId="2" borderId="0" xfId="0" applyNumberFormat="1" applyFont="1" applyFill="1" applyBorder="1" applyAlignment="1">
      <alignment horizontal="center"/>
    </xf>
    <xf numFmtId="49" fontId="5" fillId="2" borderId="0" xfId="1" applyNumberFormat="1" applyFont="1" applyFill="1" applyBorder="1" applyAlignment="1">
      <alignment horizontal="center"/>
    </xf>
    <xf numFmtId="0" fontId="5" fillId="2" borderId="0" xfId="2" applyNumberFormat="1" applyFont="1" applyFill="1" applyBorder="1" applyAlignment="1">
      <alignment horizontal="center"/>
    </xf>
    <xf numFmtId="2" fontId="12" fillId="2" borderId="0" xfId="0" applyNumberFormat="1" applyFont="1" applyFill="1" applyBorder="1" applyAlignment="1">
      <alignment horizontal="center"/>
    </xf>
    <xf numFmtId="43" fontId="5" fillId="2" borderId="0" xfId="2" applyFont="1" applyFill="1" applyBorder="1" applyAlignment="1">
      <alignment horizontal="center"/>
    </xf>
    <xf numFmtId="43" fontId="5" fillId="0" borderId="0" xfId="0" applyNumberFormat="1" applyFont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0" fontId="5" fillId="0" borderId="0" xfId="0" applyFont="1" applyBorder="1" applyAlignment="1"/>
    <xf numFmtId="43" fontId="5" fillId="0" borderId="0" xfId="0" applyNumberFormat="1" applyFont="1" applyBorder="1" applyAlignment="1"/>
    <xf numFmtId="0" fontId="5" fillId="0" borderId="9" xfId="0" applyFont="1" applyBorder="1" applyAlignment="1">
      <alignment horizontal="center"/>
    </xf>
    <xf numFmtId="0" fontId="5" fillId="0" borderId="16" xfId="0" applyFont="1" applyFill="1" applyBorder="1" applyAlignment="1">
      <alignment horizontal="left"/>
    </xf>
    <xf numFmtId="1" fontId="5" fillId="0" borderId="7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43" fontId="5" fillId="0" borderId="7" xfId="2" applyFont="1" applyFill="1" applyBorder="1" applyAlignment="1">
      <alignment horizontal="left"/>
    </xf>
    <xf numFmtId="43" fontId="5" fillId="0" borderId="7" xfId="2" applyFont="1" applyFill="1" applyBorder="1" applyAlignment="1">
      <alignment horizontal="right"/>
    </xf>
    <xf numFmtId="49" fontId="5" fillId="0" borderId="7" xfId="2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187" fontId="5" fillId="0" borderId="7" xfId="2" applyNumberFormat="1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49" fontId="5" fillId="0" borderId="7" xfId="0" quotePrefix="1" applyNumberFormat="1" applyFont="1" applyFill="1" applyBorder="1" applyAlignment="1">
      <alignment horizontal="center"/>
    </xf>
    <xf numFmtId="0" fontId="5" fillId="0" borderId="7" xfId="2" applyNumberFormat="1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43" fontId="5" fillId="0" borderId="7" xfId="2" applyFont="1" applyFill="1" applyBorder="1" applyAlignment="1">
      <alignment horizontal="center"/>
    </xf>
    <xf numFmtId="43" fontId="5" fillId="0" borderId="7" xfId="0" applyNumberFormat="1" applyFont="1" applyFill="1" applyBorder="1" applyAlignment="1">
      <alignment horizontal="center"/>
    </xf>
    <xf numFmtId="43" fontId="12" fillId="2" borderId="7" xfId="0" applyNumberFormat="1" applyFont="1" applyFill="1" applyBorder="1" applyAlignment="1">
      <alignment horizontal="center"/>
    </xf>
    <xf numFmtId="43" fontId="5" fillId="0" borderId="7" xfId="0" applyNumberFormat="1" applyFont="1" applyBorder="1" applyAlignment="1">
      <alignment horizontal="center"/>
    </xf>
    <xf numFmtId="0" fontId="5" fillId="0" borderId="7" xfId="0" applyFont="1" applyFill="1" applyBorder="1" applyAlignment="1"/>
    <xf numFmtId="43" fontId="5" fillId="0" borderId="7" xfId="0" applyNumberFormat="1" applyFont="1" applyBorder="1" applyAlignment="1"/>
    <xf numFmtId="0" fontId="5" fillId="0" borderId="2" xfId="0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3" fontId="5" fillId="0" borderId="1" xfId="2" applyFont="1" applyFill="1" applyBorder="1" applyAlignment="1">
      <alignment horizontal="left"/>
    </xf>
    <xf numFmtId="43" fontId="5" fillId="0" borderId="1" xfId="2" applyFont="1" applyFill="1" applyBorder="1" applyAlignment="1">
      <alignment horizontal="right"/>
    </xf>
    <xf numFmtId="49" fontId="5" fillId="0" borderId="1" xfId="2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187" fontId="5" fillId="0" borderId="1" xfId="2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center"/>
    </xf>
    <xf numFmtId="0" fontId="5" fillId="0" borderId="1" xfId="2" applyNumberFormat="1" applyFon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43" fontId="5" fillId="0" borderId="1" xfId="2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43" fontId="5" fillId="0" borderId="1" xfId="0" applyNumberFormat="1" applyFont="1" applyFill="1" applyBorder="1" applyAlignment="1">
      <alignment horizontal="center"/>
    </xf>
    <xf numFmtId="49" fontId="5" fillId="0" borderId="1" xfId="1" applyNumberFormat="1" applyFont="1" applyFill="1" applyBorder="1" applyAlignment="1">
      <alignment horizontal="center"/>
    </xf>
    <xf numFmtId="0" fontId="5" fillId="0" borderId="14" xfId="0" applyFont="1" applyFill="1" applyBorder="1" applyAlignment="1">
      <alignment horizontal="left"/>
    </xf>
    <xf numFmtId="1" fontId="5" fillId="0" borderId="5" xfId="0" applyNumberFormat="1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" fontId="5" fillId="0" borderId="5" xfId="0" applyNumberFormat="1" applyFont="1" applyFill="1" applyBorder="1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187" fontId="5" fillId="0" borderId="5" xfId="2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left"/>
    </xf>
    <xf numFmtId="49" fontId="5" fillId="0" borderId="5" xfId="1" applyNumberFormat="1" applyFont="1" applyFill="1" applyBorder="1" applyAlignment="1">
      <alignment horizontal="center"/>
    </xf>
    <xf numFmtId="0" fontId="5" fillId="0" borderId="5" xfId="2" applyNumberFormat="1" applyFont="1" applyFill="1" applyBorder="1" applyAlignment="1">
      <alignment horizontal="center"/>
    </xf>
    <xf numFmtId="2" fontId="12" fillId="0" borderId="5" xfId="0" applyNumberFormat="1" applyFont="1" applyFill="1" applyBorder="1" applyAlignment="1">
      <alignment horizontal="center"/>
    </xf>
    <xf numFmtId="43" fontId="5" fillId="0" borderId="5" xfId="2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3" fontId="5" fillId="0" borderId="0" xfId="2" applyFont="1" applyFill="1" applyBorder="1" applyAlignment="1">
      <alignment horizontal="left"/>
    </xf>
    <xf numFmtId="43" fontId="5" fillId="0" borderId="0" xfId="2" applyFont="1" applyFill="1" applyBorder="1" applyAlignment="1">
      <alignment horizontal="right"/>
    </xf>
    <xf numFmtId="49" fontId="5" fillId="0" borderId="0" xfId="2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87" fontId="5" fillId="0" borderId="0" xfId="2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>
      <alignment horizontal="center"/>
    </xf>
    <xf numFmtId="0" fontId="5" fillId="0" borderId="0" xfId="2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43" fontId="5" fillId="0" borderId="0" xfId="2" applyFont="1" applyFill="1" applyBorder="1" applyAlignment="1">
      <alignment horizontal="center"/>
    </xf>
    <xf numFmtId="43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49" fontId="5" fillId="0" borderId="1" xfId="0" quotePrefix="1" applyNumberFormat="1" applyFont="1" applyFill="1" applyBorder="1" applyAlignment="1">
      <alignment horizontal="center"/>
    </xf>
    <xf numFmtId="49" fontId="5" fillId="0" borderId="0" xfId="0" quotePrefix="1" applyNumberFormat="1" applyFont="1" applyFill="1" applyBorder="1" applyAlignment="1">
      <alignment horizontal="center"/>
    </xf>
    <xf numFmtId="2" fontId="5" fillId="0" borderId="1" xfId="2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43" fontId="13" fillId="0" borderId="1" xfId="2" applyFont="1" applyFill="1" applyBorder="1" applyAlignment="1">
      <alignment horizontal="center"/>
    </xf>
    <xf numFmtId="49" fontId="13" fillId="0" borderId="1" xfId="2" applyNumberFormat="1" applyFont="1" applyFill="1" applyBorder="1" applyAlignment="1">
      <alignment horizontal="center"/>
    </xf>
    <xf numFmtId="43" fontId="13" fillId="0" borderId="1" xfId="2" applyFont="1" applyFill="1" applyBorder="1" applyAlignment="1">
      <alignment horizontal="right"/>
    </xf>
    <xf numFmtId="2" fontId="13" fillId="0" borderId="1" xfId="2" applyNumberFormat="1" applyFont="1" applyFill="1" applyBorder="1" applyAlignment="1">
      <alignment horizontal="center"/>
    </xf>
    <xf numFmtId="187" fontId="13" fillId="0" borderId="1" xfId="2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49" fontId="13" fillId="0" borderId="1" xfId="1" applyNumberFormat="1" applyFont="1" applyFill="1" applyBorder="1" applyAlignment="1">
      <alignment horizontal="center"/>
    </xf>
    <xf numFmtId="0" fontId="13" fillId="0" borderId="1" xfId="2" applyNumberFormat="1" applyFont="1" applyFill="1" applyBorder="1" applyAlignment="1">
      <alignment horizontal="center"/>
    </xf>
    <xf numFmtId="43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/>
    <xf numFmtId="49" fontId="5" fillId="0" borderId="1" xfId="1" quotePrefix="1" applyNumberFormat="1" applyFont="1" applyFill="1" applyBorder="1" applyAlignment="1">
      <alignment horizontal="center"/>
    </xf>
    <xf numFmtId="49" fontId="13" fillId="0" borderId="1" xfId="1" quotePrefix="1" applyNumberFormat="1" applyFont="1" applyFill="1" applyBorder="1" applyAlignment="1">
      <alignment horizontal="center"/>
    </xf>
    <xf numFmtId="49" fontId="5" fillId="0" borderId="5" xfId="0" applyNumberFormat="1" applyFont="1" applyFill="1" applyBorder="1" applyAlignment="1">
      <alignment horizontal="center"/>
    </xf>
    <xf numFmtId="43" fontId="13" fillId="0" borderId="1" xfId="2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49" fontId="5" fillId="0" borderId="7" xfId="0" applyNumberFormat="1" applyFont="1" applyFill="1" applyBorder="1" applyAlignment="1">
      <alignment horizontal="center"/>
    </xf>
    <xf numFmtId="43" fontId="5" fillId="0" borderId="1" xfId="2" applyNumberFormat="1" applyFont="1" applyFill="1" applyBorder="1" applyAlignment="1">
      <alignment horizontal="center"/>
    </xf>
    <xf numFmtId="43" fontId="13" fillId="0" borderId="1" xfId="2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top"/>
    </xf>
    <xf numFmtId="0" fontId="5" fillId="0" borderId="1" xfId="0" applyFont="1" applyFill="1" applyBorder="1" applyAlignment="1">
      <alignment horizontal="right"/>
    </xf>
    <xf numFmtId="43" fontId="13" fillId="2" borderId="1" xfId="0" applyNumberFormat="1" applyFont="1" applyFill="1" applyBorder="1" applyAlignment="1">
      <alignment horizontal="center"/>
    </xf>
    <xf numFmtId="43" fontId="13" fillId="2" borderId="1" xfId="2" applyFont="1" applyFill="1" applyBorder="1" applyAlignment="1">
      <alignment horizontal="left"/>
    </xf>
    <xf numFmtId="43" fontId="13" fillId="2" borderId="1" xfId="2" applyFont="1" applyFill="1" applyBorder="1" applyAlignment="1">
      <alignment horizontal="right"/>
    </xf>
    <xf numFmtId="43" fontId="13" fillId="2" borderId="1" xfId="0" applyNumberFormat="1" applyFont="1" applyFill="1" applyBorder="1" applyAlignment="1"/>
    <xf numFmtId="0" fontId="5" fillId="0" borderId="1" xfId="1" applyFont="1" applyFill="1" applyBorder="1" applyAlignment="1">
      <alignment horizontal="center"/>
    </xf>
    <xf numFmtId="0" fontId="5" fillId="2" borderId="2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center"/>
    </xf>
    <xf numFmtId="43" fontId="5" fillId="2" borderId="7" xfId="2" applyFont="1" applyFill="1" applyBorder="1" applyAlignment="1">
      <alignment horizontal="right"/>
    </xf>
    <xf numFmtId="4" fontId="5" fillId="2" borderId="7" xfId="0" applyNumberFormat="1" applyFont="1" applyFill="1" applyBorder="1" applyAlignment="1">
      <alignment horizontal="center"/>
    </xf>
    <xf numFmtId="2" fontId="5" fillId="2" borderId="7" xfId="0" applyNumberFormat="1" applyFont="1" applyFill="1" applyBorder="1" applyAlignment="1">
      <alignment horizontal="center"/>
    </xf>
    <xf numFmtId="187" fontId="5" fillId="2" borderId="7" xfId="2" applyNumberFormat="1" applyFont="1" applyFill="1" applyBorder="1" applyAlignment="1">
      <alignment horizontal="center"/>
    </xf>
    <xf numFmtId="0" fontId="5" fillId="2" borderId="7" xfId="0" applyFont="1" applyFill="1" applyBorder="1" applyAlignment="1">
      <alignment horizontal="left"/>
    </xf>
    <xf numFmtId="1" fontId="5" fillId="2" borderId="7" xfId="0" applyNumberFormat="1" applyFont="1" applyFill="1" applyBorder="1" applyAlignment="1">
      <alignment horizontal="center"/>
    </xf>
    <xf numFmtId="49" fontId="5" fillId="2" borderId="7" xfId="1" applyNumberFormat="1" applyFont="1" applyFill="1" applyBorder="1" applyAlignment="1">
      <alignment horizontal="center"/>
    </xf>
    <xf numFmtId="43" fontId="5" fillId="2" borderId="1" xfId="0" applyNumberFormat="1" applyFont="1" applyFill="1" applyBorder="1" applyAlignment="1">
      <alignment horizontal="center"/>
    </xf>
    <xf numFmtId="43" fontId="5" fillId="2" borderId="1" xfId="0" applyNumberFormat="1" applyFont="1" applyFill="1" applyBorder="1" applyAlignment="1"/>
    <xf numFmtId="0" fontId="5" fillId="2" borderId="0" xfId="0" applyFont="1" applyFill="1" applyAlignment="1">
      <alignment horizontal="center"/>
    </xf>
    <xf numFmtId="0" fontId="5" fillId="2" borderId="4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/>
    <xf numFmtId="0" fontId="5" fillId="9" borderId="0" xfId="0" applyFont="1" applyFill="1" applyAlignment="1">
      <alignment horizontal="center"/>
    </xf>
    <xf numFmtId="4" fontId="5" fillId="0" borderId="1" xfId="2" applyNumberFormat="1" applyFont="1" applyFill="1" applyBorder="1" applyAlignment="1">
      <alignment horizontal="center"/>
    </xf>
    <xf numFmtId="4" fontId="5" fillId="0" borderId="1" xfId="2" applyNumberFormat="1" applyFont="1" applyBorder="1" applyAlignment="1">
      <alignment horizontal="center"/>
    </xf>
    <xf numFmtId="2" fontId="5" fillId="0" borderId="1" xfId="2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43" fontId="5" fillId="2" borderId="5" xfId="2" applyFont="1" applyFill="1" applyBorder="1" applyAlignment="1">
      <alignment horizontal="right"/>
    </xf>
    <xf numFmtId="4" fontId="5" fillId="0" borderId="5" xfId="2" applyNumberFormat="1" applyFont="1" applyBorder="1" applyAlignment="1">
      <alignment horizontal="center"/>
    </xf>
    <xf numFmtId="2" fontId="5" fillId="0" borderId="5" xfId="2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1" fontId="5" fillId="0" borderId="7" xfId="0" applyNumberFormat="1" applyFont="1" applyBorder="1" applyAlignment="1">
      <alignment horizontal="center"/>
    </xf>
    <xf numFmtId="43" fontId="5" fillId="0" borderId="7" xfId="2" applyFont="1" applyBorder="1" applyAlignment="1">
      <alignment horizontal="center"/>
    </xf>
    <xf numFmtId="49" fontId="5" fillId="0" borderId="7" xfId="2" applyNumberFormat="1" applyFont="1" applyBorder="1" applyAlignment="1">
      <alignment horizontal="center"/>
    </xf>
    <xf numFmtId="0" fontId="5" fillId="2" borderId="7" xfId="2" applyNumberFormat="1" applyFont="1" applyFill="1" applyBorder="1" applyAlignment="1">
      <alignment horizontal="center"/>
    </xf>
    <xf numFmtId="2" fontId="12" fillId="2" borderId="7" xfId="0" applyNumberFormat="1" applyFont="1" applyFill="1" applyBorder="1" applyAlignment="1">
      <alignment horizontal="center"/>
    </xf>
    <xf numFmtId="43" fontId="5" fillId="2" borderId="7" xfId="2" applyFont="1" applyFill="1" applyBorder="1" applyAlignment="1">
      <alignment horizontal="center"/>
    </xf>
    <xf numFmtId="0" fontId="5" fillId="2" borderId="14" xfId="0" applyFont="1" applyFill="1" applyBorder="1" applyAlignment="1">
      <alignment horizontal="left"/>
    </xf>
    <xf numFmtId="49" fontId="5" fillId="2" borderId="7" xfId="0" applyNumberFormat="1" applyFont="1" applyFill="1" applyBorder="1" applyAlignment="1">
      <alignment horizontal="center"/>
    </xf>
    <xf numFmtId="0" fontId="12" fillId="0" borderId="2" xfId="0" applyFont="1" applyBorder="1" applyAlignment="1">
      <alignment horizontal="left"/>
    </xf>
    <xf numFmtId="49" fontId="5" fillId="2" borderId="5" xfId="0" applyNumberFormat="1" applyFont="1" applyFill="1" applyBorder="1" applyAlignment="1">
      <alignment horizontal="center"/>
    </xf>
    <xf numFmtId="2" fontId="5" fillId="2" borderId="1" xfId="2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4" fontId="5" fillId="2" borderId="1" xfId="2" applyNumberFormat="1" applyFont="1" applyFill="1" applyBorder="1" applyAlignment="1">
      <alignment horizontal="center"/>
    </xf>
    <xf numFmtId="4" fontId="5" fillId="0" borderId="5" xfId="2" applyNumberFormat="1" applyFont="1" applyFill="1" applyBorder="1" applyAlignment="1">
      <alignment horizontal="center"/>
    </xf>
    <xf numFmtId="2" fontId="5" fillId="0" borderId="5" xfId="2" applyNumberFormat="1" applyFont="1" applyFill="1" applyBorder="1" applyAlignment="1">
      <alignment horizontal="center"/>
    </xf>
    <xf numFmtId="4" fontId="5" fillId="0" borderId="7" xfId="2" applyNumberFormat="1" applyFont="1" applyFill="1" applyBorder="1" applyAlignment="1">
      <alignment horizontal="center"/>
    </xf>
    <xf numFmtId="2" fontId="5" fillId="0" borderId="7" xfId="2" applyNumberFormat="1" applyFont="1" applyFill="1" applyBorder="1" applyAlignment="1">
      <alignment horizontal="center"/>
    </xf>
    <xf numFmtId="4" fontId="5" fillId="0" borderId="7" xfId="2" applyNumberFormat="1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13" fillId="0" borderId="14" xfId="0" applyFont="1" applyBorder="1" applyAlignment="1">
      <alignment horizontal="left"/>
    </xf>
    <xf numFmtId="1" fontId="13" fillId="0" borderId="5" xfId="0" applyNumberFormat="1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43" fontId="13" fillId="0" borderId="5" xfId="2" applyFont="1" applyBorder="1" applyAlignment="1">
      <alignment horizontal="center"/>
    </xf>
    <xf numFmtId="49" fontId="13" fillId="0" borderId="5" xfId="2" applyNumberFormat="1" applyFont="1" applyBorder="1" applyAlignment="1">
      <alignment horizontal="center"/>
    </xf>
    <xf numFmtId="4" fontId="13" fillId="2" borderId="5" xfId="0" applyNumberFormat="1" applyFont="1" applyFill="1" applyBorder="1" applyAlignment="1">
      <alignment horizontal="center"/>
    </xf>
    <xf numFmtId="2" fontId="13" fillId="2" borderId="5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87" fontId="13" fillId="2" borderId="5" xfId="2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left"/>
    </xf>
    <xf numFmtId="1" fontId="13" fillId="2" borderId="5" xfId="0" applyNumberFormat="1" applyFont="1" applyFill="1" applyBorder="1" applyAlignment="1">
      <alignment horizontal="center"/>
    </xf>
    <xf numFmtId="49" fontId="13" fillId="2" borderId="5" xfId="1" applyNumberFormat="1" applyFont="1" applyFill="1" applyBorder="1" applyAlignment="1">
      <alignment horizontal="center"/>
    </xf>
    <xf numFmtId="0" fontId="13" fillId="2" borderId="5" xfId="2" applyNumberFormat="1" applyFont="1" applyFill="1" applyBorder="1" applyAlignment="1">
      <alignment horizontal="center"/>
    </xf>
    <xf numFmtId="43" fontId="13" fillId="2" borderId="5" xfId="2" applyFont="1" applyFill="1" applyBorder="1" applyAlignment="1">
      <alignment horizontal="center"/>
    </xf>
    <xf numFmtId="43" fontId="13" fillId="0" borderId="5" xfId="0" applyNumberFormat="1" applyFont="1" applyBorder="1" applyAlignment="1">
      <alignment horizontal="center"/>
    </xf>
    <xf numFmtId="0" fontId="13" fillId="0" borderId="5" xfId="0" applyFont="1" applyBorder="1" applyAlignment="1"/>
    <xf numFmtId="43" fontId="13" fillId="0" borderId="5" xfId="0" applyNumberFormat="1" applyFont="1" applyBorder="1" applyAlignment="1"/>
    <xf numFmtId="0" fontId="14" fillId="0" borderId="0" xfId="0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14" fillId="0" borderId="0" xfId="0" applyFont="1"/>
    <xf numFmtId="0" fontId="14" fillId="0" borderId="9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2" fontId="5" fillId="0" borderId="0" xfId="2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" fontId="13" fillId="0" borderId="0" xfId="0" applyNumberFormat="1" applyFont="1" applyFill="1" applyBorder="1" applyAlignment="1">
      <alignment horizontal="center"/>
    </xf>
    <xf numFmtId="43" fontId="13" fillId="0" borderId="0" xfId="2" applyFont="1" applyFill="1" applyBorder="1" applyAlignment="1">
      <alignment horizontal="center"/>
    </xf>
    <xf numFmtId="49" fontId="13" fillId="0" borderId="0" xfId="2" applyNumberFormat="1" applyFont="1" applyFill="1" applyBorder="1" applyAlignment="1">
      <alignment horizontal="center"/>
    </xf>
    <xf numFmtId="43" fontId="13" fillId="0" borderId="0" xfId="2" applyFont="1" applyFill="1" applyBorder="1" applyAlignment="1">
      <alignment horizontal="right"/>
    </xf>
    <xf numFmtId="4" fontId="13" fillId="0" borderId="0" xfId="0" applyNumberFormat="1" applyFont="1" applyFill="1" applyBorder="1" applyAlignment="1">
      <alignment horizontal="center"/>
    </xf>
    <xf numFmtId="187" fontId="13" fillId="0" borderId="0" xfId="2" applyNumberFormat="1" applyFont="1" applyFill="1" applyBorder="1" applyAlignment="1">
      <alignment horizontal="center"/>
    </xf>
    <xf numFmtId="49" fontId="13" fillId="0" borderId="0" xfId="1" applyNumberFormat="1" applyFont="1" applyFill="1" applyBorder="1" applyAlignment="1">
      <alignment horizontal="center"/>
    </xf>
    <xf numFmtId="0" fontId="13" fillId="0" borderId="0" xfId="2" applyNumberFormat="1" applyFont="1" applyFill="1" applyBorder="1" applyAlignment="1">
      <alignment horizontal="center"/>
    </xf>
    <xf numFmtId="43" fontId="13" fillId="0" borderId="0" xfId="0" applyNumberFormat="1" applyFont="1" applyFill="1" applyBorder="1" applyAlignment="1">
      <alignment horizontal="center"/>
    </xf>
    <xf numFmtId="43" fontId="13" fillId="0" borderId="0" xfId="0" applyNumberFormat="1" applyFont="1" applyBorder="1" applyAlignment="1">
      <alignment horizontal="center"/>
    </xf>
    <xf numFmtId="0" fontId="13" fillId="0" borderId="0" xfId="0" applyFont="1" applyFill="1" applyBorder="1" applyAlignment="1"/>
    <xf numFmtId="43" fontId="13" fillId="0" borderId="0" xfId="0" applyNumberFormat="1" applyFont="1" applyBorder="1" applyAlignment="1"/>
    <xf numFmtId="0" fontId="13" fillId="0" borderId="0" xfId="0" applyFont="1" applyBorder="1" applyAlignment="1">
      <alignment horizontal="center"/>
    </xf>
    <xf numFmtId="49" fontId="13" fillId="0" borderId="0" xfId="1" quotePrefix="1" applyNumberFormat="1" applyFont="1" applyFill="1" applyBorder="1" applyAlignment="1">
      <alignment horizontal="center"/>
    </xf>
    <xf numFmtId="43" fontId="13" fillId="0" borderId="0" xfId="2" applyFont="1" applyFill="1" applyBorder="1" applyAlignment="1">
      <alignment horizontal="left"/>
    </xf>
    <xf numFmtId="49" fontId="13" fillId="0" borderId="0" xfId="0" applyNumberFormat="1" applyFont="1" applyFill="1" applyBorder="1" applyAlignment="1">
      <alignment horizontal="center"/>
    </xf>
    <xf numFmtId="43" fontId="5" fillId="0" borderId="0" xfId="2" applyNumberFormat="1" applyFont="1" applyFill="1" applyBorder="1" applyAlignment="1">
      <alignment horizontal="center"/>
    </xf>
    <xf numFmtId="43" fontId="13" fillId="0" borderId="0" xfId="2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5" fillId="9" borderId="16" xfId="0" applyFont="1" applyFill="1" applyBorder="1" applyAlignment="1">
      <alignment horizontal="left"/>
    </xf>
    <xf numFmtId="1" fontId="5" fillId="9" borderId="7" xfId="0" applyNumberFormat="1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43" fontId="5" fillId="9" borderId="7" xfId="2" applyFont="1" applyFill="1" applyBorder="1" applyAlignment="1">
      <alignment horizontal="left"/>
    </xf>
    <xf numFmtId="43" fontId="5" fillId="9" borderId="7" xfId="2" applyFont="1" applyFill="1" applyBorder="1" applyAlignment="1">
      <alignment horizontal="center"/>
    </xf>
    <xf numFmtId="49" fontId="5" fillId="9" borderId="7" xfId="2" applyNumberFormat="1" applyFont="1" applyFill="1" applyBorder="1" applyAlignment="1">
      <alignment horizontal="center"/>
    </xf>
    <xf numFmtId="43" fontId="5" fillId="9" borderId="7" xfId="2" applyFont="1" applyFill="1" applyBorder="1" applyAlignment="1">
      <alignment horizontal="right"/>
    </xf>
    <xf numFmtId="4" fontId="5" fillId="9" borderId="7" xfId="0" applyNumberFormat="1" applyFont="1" applyFill="1" applyBorder="1" applyAlignment="1">
      <alignment horizontal="center"/>
    </xf>
    <xf numFmtId="2" fontId="5" fillId="9" borderId="7" xfId="0" applyNumberFormat="1" applyFont="1" applyFill="1" applyBorder="1" applyAlignment="1">
      <alignment horizontal="center"/>
    </xf>
    <xf numFmtId="187" fontId="5" fillId="9" borderId="7" xfId="2" applyNumberFormat="1" applyFont="1" applyFill="1" applyBorder="1" applyAlignment="1">
      <alignment horizontal="center"/>
    </xf>
    <xf numFmtId="0" fontId="5" fillId="9" borderId="7" xfId="0" applyFont="1" applyFill="1" applyBorder="1" applyAlignment="1">
      <alignment horizontal="left"/>
    </xf>
    <xf numFmtId="49" fontId="5" fillId="9" borderId="7" xfId="0" applyNumberFormat="1" applyFont="1" applyFill="1" applyBorder="1" applyAlignment="1">
      <alignment horizontal="center"/>
    </xf>
    <xf numFmtId="0" fontId="5" fillId="9" borderId="7" xfId="2" applyNumberFormat="1" applyFont="1" applyFill="1" applyBorder="1" applyAlignment="1">
      <alignment horizontal="center"/>
    </xf>
    <xf numFmtId="2" fontId="12" fillId="9" borderId="7" xfId="0" applyNumberFormat="1" applyFont="1" applyFill="1" applyBorder="1" applyAlignment="1">
      <alignment horizontal="center"/>
    </xf>
    <xf numFmtId="43" fontId="5" fillId="9" borderId="7" xfId="0" applyNumberFormat="1" applyFont="1" applyFill="1" applyBorder="1" applyAlignment="1">
      <alignment horizontal="center"/>
    </xf>
    <xf numFmtId="43" fontId="5" fillId="9" borderId="7" xfId="0" applyNumberFormat="1" applyFont="1" applyFill="1" applyBorder="1" applyAlignment="1"/>
    <xf numFmtId="0" fontId="5" fillId="0" borderId="0" xfId="1" applyFont="1" applyFill="1" applyBorder="1" applyAlignment="1">
      <alignment horizontal="center"/>
    </xf>
    <xf numFmtId="49" fontId="13" fillId="2" borderId="1" xfId="2" applyNumberFormat="1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4" fillId="0" borderId="5" xfId="0" applyFont="1" applyBorder="1" applyAlignment="1"/>
    <xf numFmtId="43" fontId="5" fillId="2" borderId="0" xfId="2" applyFont="1" applyFill="1" applyBorder="1" applyAlignment="1">
      <alignment horizontal="left"/>
    </xf>
    <xf numFmtId="43" fontId="5" fillId="2" borderId="0" xfId="2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/>
    </xf>
    <xf numFmtId="1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3" fontId="4" fillId="0" borderId="0" xfId="2" applyFont="1" applyBorder="1" applyAlignment="1">
      <alignment horizontal="center"/>
    </xf>
    <xf numFmtId="49" fontId="4" fillId="0" borderId="0" xfId="2" applyNumberFormat="1" applyFont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87" fontId="4" fillId="2" borderId="0" xfId="2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1" fontId="4" fillId="2" borderId="0" xfId="0" applyNumberFormat="1" applyFont="1" applyFill="1" applyBorder="1" applyAlignment="1">
      <alignment horizontal="center"/>
    </xf>
    <xf numFmtId="49" fontId="4" fillId="2" borderId="0" xfId="0" applyNumberFormat="1" applyFont="1" applyFill="1" applyBorder="1" applyAlignment="1">
      <alignment horizontal="center"/>
    </xf>
    <xf numFmtId="0" fontId="4" fillId="2" borderId="0" xfId="2" applyNumberFormat="1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center"/>
    </xf>
    <xf numFmtId="43" fontId="4" fillId="2" borderId="0" xfId="2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43" fontId="5" fillId="0" borderId="5" xfId="0" applyNumberFormat="1" applyFont="1" applyBorder="1" applyAlignment="1">
      <alignment horizontal="center"/>
    </xf>
    <xf numFmtId="43" fontId="5" fillId="0" borderId="5" xfId="0" applyNumberFormat="1" applyFont="1" applyBorder="1" applyAlignment="1"/>
    <xf numFmtId="49" fontId="5" fillId="2" borderId="0" xfId="2" applyNumberFormat="1" applyFont="1" applyFill="1" applyBorder="1" applyAlignment="1">
      <alignment horizontal="center"/>
    </xf>
    <xf numFmtId="4" fontId="5" fillId="2" borderId="0" xfId="2" applyNumberFormat="1" applyFont="1" applyFill="1" applyBorder="1" applyAlignment="1">
      <alignment horizontal="center"/>
    </xf>
    <xf numFmtId="2" fontId="5" fillId="2" borderId="0" xfId="2" applyNumberFormat="1" applyFont="1" applyFill="1" applyBorder="1" applyAlignment="1">
      <alignment horizontal="center"/>
    </xf>
    <xf numFmtId="49" fontId="5" fillId="0" borderId="7" xfId="1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/>
    </xf>
    <xf numFmtId="1" fontId="17" fillId="2" borderId="1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43" fontId="17" fillId="2" borderId="1" xfId="2" applyFont="1" applyFill="1" applyBorder="1" applyAlignment="1">
      <alignment horizontal="center"/>
    </xf>
    <xf numFmtId="49" fontId="17" fillId="2" borderId="1" xfId="2" applyNumberFormat="1" applyFont="1" applyFill="1" applyBorder="1" applyAlignment="1">
      <alignment horizontal="center"/>
    </xf>
    <xf numFmtId="4" fontId="17" fillId="2" borderId="1" xfId="0" applyNumberFormat="1" applyFont="1" applyFill="1" applyBorder="1" applyAlignment="1">
      <alignment horizontal="center"/>
    </xf>
    <xf numFmtId="2" fontId="17" fillId="2" borderId="1" xfId="0" applyNumberFormat="1" applyFont="1" applyFill="1" applyBorder="1" applyAlignment="1">
      <alignment horizontal="center"/>
    </xf>
    <xf numFmtId="187" fontId="17" fillId="2" borderId="1" xfId="2" applyNumberFormat="1" applyFont="1" applyFill="1" applyBorder="1" applyAlignment="1">
      <alignment horizontal="center"/>
    </xf>
    <xf numFmtId="0" fontId="17" fillId="2" borderId="1" xfId="2" applyNumberFormat="1" applyFont="1" applyFill="1" applyBorder="1" applyAlignment="1">
      <alignment horizontal="center"/>
    </xf>
    <xf numFmtId="43" fontId="17" fillId="2" borderId="1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43" fontId="17" fillId="2" borderId="5" xfId="2" applyFont="1" applyFill="1" applyBorder="1" applyAlignment="1">
      <alignment horizontal="center"/>
    </xf>
    <xf numFmtId="43" fontId="4" fillId="2" borderId="7" xfId="0" applyNumberFormat="1" applyFont="1" applyFill="1" applyBorder="1" applyAlignment="1">
      <alignment horizontal="center"/>
    </xf>
    <xf numFmtId="43" fontId="4" fillId="0" borderId="7" xfId="0" applyNumberFormat="1" applyFont="1" applyBorder="1" applyAlignment="1">
      <alignment horizontal="center"/>
    </xf>
    <xf numFmtId="43" fontId="4" fillId="0" borderId="5" xfId="0" applyNumberFormat="1" applyFont="1" applyBorder="1" applyAlignment="1">
      <alignment horizontal="center"/>
    </xf>
    <xf numFmtId="43" fontId="4" fillId="2" borderId="7" xfId="2" applyFont="1" applyFill="1" applyBorder="1" applyAlignment="1">
      <alignment horizontal="left"/>
    </xf>
    <xf numFmtId="49" fontId="4" fillId="2" borderId="7" xfId="2" applyNumberFormat="1" applyFont="1" applyFill="1" applyBorder="1" applyAlignment="1">
      <alignment horizontal="center"/>
    </xf>
    <xf numFmtId="16" fontId="4" fillId="2" borderId="1" xfId="0" applyNumberFormat="1" applyFont="1" applyFill="1" applyBorder="1" applyAlignment="1">
      <alignment horizontal="center"/>
    </xf>
    <xf numFmtId="16" fontId="4" fillId="2" borderId="1" xfId="1" applyNumberFormat="1" applyFont="1" applyFill="1" applyBorder="1" applyAlignment="1">
      <alignment horizontal="center"/>
    </xf>
    <xf numFmtId="43" fontId="4" fillId="2" borderId="5" xfId="2" applyFont="1" applyFill="1" applyBorder="1" applyAlignment="1">
      <alignment horizontal="left"/>
    </xf>
    <xf numFmtId="43" fontId="4" fillId="2" borderId="6" xfId="2" applyFont="1" applyFill="1" applyBorder="1" applyAlignment="1">
      <alignment horizontal="right"/>
    </xf>
    <xf numFmtId="0" fontId="18" fillId="0" borderId="0" xfId="0" applyFont="1" applyBorder="1" applyAlignment="1">
      <alignment horizontal="left"/>
    </xf>
    <xf numFmtId="0" fontId="18" fillId="0" borderId="0" xfId="0" applyFont="1"/>
    <xf numFmtId="0" fontId="18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3" fontId="6" fillId="0" borderId="1" xfId="2" applyFont="1" applyFill="1" applyBorder="1" applyAlignment="1">
      <alignment horizontal="center"/>
    </xf>
    <xf numFmtId="49" fontId="6" fillId="0" borderId="1" xfId="2" applyNumberFormat="1" applyFont="1" applyFill="1" applyBorder="1" applyAlignment="1">
      <alignment horizontal="center"/>
    </xf>
    <xf numFmtId="4" fontId="6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187" fontId="6" fillId="0" borderId="1" xfId="2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1" xfId="2" applyNumberFormat="1" applyFont="1" applyFill="1" applyBorder="1" applyAlignment="1">
      <alignment horizontal="center"/>
    </xf>
    <xf numFmtId="0" fontId="4" fillId="0" borderId="0" xfId="0" applyFont="1" applyBorder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43" fontId="4" fillId="2" borderId="1" xfId="0" applyNumberFormat="1" applyFont="1" applyFill="1" applyBorder="1" applyAlignment="1"/>
    <xf numFmtId="4" fontId="4" fillId="2" borderId="1" xfId="0" applyNumberFormat="1" applyFont="1" applyFill="1" applyBorder="1" applyAlignment="1"/>
    <xf numFmtId="43" fontId="4" fillId="2" borderId="2" xfId="2" applyFont="1" applyFill="1" applyBorder="1" applyAlignment="1">
      <alignment horizontal="center"/>
    </xf>
    <xf numFmtId="4" fontId="4" fillId="2" borderId="3" xfId="0" applyNumberFormat="1" applyFont="1" applyFill="1" applyBorder="1" applyAlignment="1">
      <alignment horizontal="center"/>
    </xf>
    <xf numFmtId="4" fontId="4" fillId="2" borderId="4" xfId="0" applyNumberFormat="1" applyFont="1" applyFill="1" applyBorder="1" applyAlignment="1">
      <alignment horizontal="center"/>
    </xf>
    <xf numFmtId="43" fontId="4" fillId="0" borderId="2" xfId="0" applyNumberFormat="1" applyFont="1" applyBorder="1" applyAlignment="1">
      <alignment horizontal="center"/>
    </xf>
    <xf numFmtId="4" fontId="4" fillId="2" borderId="7" xfId="0" applyNumberFormat="1" applyFont="1" applyFill="1" applyBorder="1" applyAlignment="1"/>
    <xf numFmtId="0" fontId="6" fillId="0" borderId="5" xfId="0" applyFont="1" applyBorder="1" applyAlignment="1">
      <alignment horizontal="center"/>
    </xf>
    <xf numFmtId="4" fontId="4" fillId="2" borderId="5" xfId="0" applyNumberFormat="1" applyFont="1" applyFill="1" applyBorder="1" applyAlignment="1"/>
    <xf numFmtId="43" fontId="4" fillId="2" borderId="2" xfId="0" applyNumberFormat="1" applyFont="1" applyFill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43" fontId="3" fillId="4" borderId="1" xfId="2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" xfId="0" applyFont="1" applyBorder="1" applyAlignment="1"/>
    <xf numFmtId="0" fontId="19" fillId="6" borderId="2" xfId="0" applyFont="1" applyFill="1" applyBorder="1" applyAlignment="1">
      <alignment horizontal="center" vertical="center" wrapText="1"/>
    </xf>
    <xf numFmtId="43" fontId="4" fillId="2" borderId="1" xfId="2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left"/>
    </xf>
    <xf numFmtId="1" fontId="4" fillId="2" borderId="8" xfId="0" applyNumberFormat="1" applyFont="1" applyFill="1" applyBorder="1" applyAlignment="1">
      <alignment horizontal="center"/>
    </xf>
    <xf numFmtId="49" fontId="4" fillId="2" borderId="8" xfId="1" applyNumberFormat="1" applyFont="1" applyFill="1" applyBorder="1" applyAlignment="1">
      <alignment horizontal="center"/>
    </xf>
    <xf numFmtId="0" fontId="4" fillId="2" borderId="8" xfId="2" applyNumberFormat="1" applyFont="1" applyFill="1" applyBorder="1" applyAlignment="1">
      <alignment horizontal="center"/>
    </xf>
    <xf numFmtId="4" fontId="4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43" fontId="4" fillId="0" borderId="6" xfId="0" applyNumberFormat="1" applyFont="1" applyBorder="1" applyAlignment="1">
      <alignment horizontal="center"/>
    </xf>
    <xf numFmtId="0" fontId="4" fillId="2" borderId="16" xfId="0" applyFont="1" applyFill="1" applyBorder="1" applyAlignment="1">
      <alignment horizontal="left"/>
    </xf>
    <xf numFmtId="49" fontId="4" fillId="2" borderId="5" xfId="1" applyNumberFormat="1" applyFont="1" applyFill="1" applyBorder="1" applyAlignment="1">
      <alignment horizontal="center"/>
    </xf>
    <xf numFmtId="43" fontId="6" fillId="0" borderId="1" xfId="2" applyFont="1" applyFill="1" applyBorder="1" applyAlignment="1">
      <alignment horizontal="left"/>
    </xf>
    <xf numFmtId="43" fontId="6" fillId="0" borderId="1" xfId="2" applyFont="1" applyFill="1" applyBorder="1" applyAlignment="1">
      <alignment horizontal="right"/>
    </xf>
    <xf numFmtId="43" fontId="6" fillId="2" borderId="1" xfId="2" applyFont="1" applyFill="1" applyBorder="1" applyAlignment="1">
      <alignment horizontal="left"/>
    </xf>
    <xf numFmtId="43" fontId="6" fillId="2" borderId="1" xfId="2" applyFont="1" applyFill="1" applyBorder="1" applyAlignment="1">
      <alignment horizontal="right"/>
    </xf>
    <xf numFmtId="4" fontId="6" fillId="2" borderId="1" xfId="0" applyNumberFormat="1" applyFont="1" applyFill="1" applyBorder="1" applyAlignment="1">
      <alignment horizontal="center"/>
    </xf>
    <xf numFmtId="187" fontId="6" fillId="2" borderId="1" xfId="2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1" fontId="6" fillId="2" borderId="1" xfId="0" applyNumberFormat="1" applyFont="1" applyFill="1" applyBorder="1" applyAlignment="1">
      <alignment horizontal="center"/>
    </xf>
    <xf numFmtId="0" fontId="6" fillId="2" borderId="1" xfId="2" applyNumberFormat="1" applyFont="1" applyFill="1" applyBorder="1" applyAlignment="1">
      <alignment horizontal="center"/>
    </xf>
    <xf numFmtId="43" fontId="6" fillId="2" borderId="1" xfId="2" applyFont="1" applyFill="1" applyBorder="1" applyAlignment="1">
      <alignment horizontal="center"/>
    </xf>
    <xf numFmtId="43" fontId="6" fillId="2" borderId="1" xfId="0" applyNumberFormat="1" applyFont="1" applyFill="1" applyBorder="1" applyAlignment="1">
      <alignment horizontal="center"/>
    </xf>
    <xf numFmtId="43" fontId="4" fillId="0" borderId="1" xfId="0" applyNumberFormat="1" applyFont="1" applyBorder="1" applyAlignment="1"/>
    <xf numFmtId="0" fontId="20" fillId="2" borderId="2" xfId="0" applyFont="1" applyFill="1" applyBorder="1" applyAlignment="1">
      <alignment horizontal="left"/>
    </xf>
    <xf numFmtId="1" fontId="20" fillId="2" borderId="1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43" fontId="20" fillId="2" borderId="1" xfId="2" applyFont="1" applyFill="1" applyBorder="1" applyAlignment="1">
      <alignment horizontal="left"/>
    </xf>
    <xf numFmtId="43" fontId="20" fillId="2" borderId="1" xfId="2" applyFont="1" applyFill="1" applyBorder="1" applyAlignment="1">
      <alignment horizontal="right"/>
    </xf>
    <xf numFmtId="49" fontId="20" fillId="2" borderId="1" xfId="2" applyNumberFormat="1" applyFont="1" applyFill="1" applyBorder="1" applyAlignment="1">
      <alignment horizontal="center"/>
    </xf>
    <xf numFmtId="43" fontId="20" fillId="2" borderId="5" xfId="2" applyFont="1" applyFill="1" applyBorder="1" applyAlignment="1">
      <alignment horizontal="right"/>
    </xf>
    <xf numFmtId="4" fontId="20" fillId="2" borderId="1" xfId="0" applyNumberFormat="1" applyFont="1" applyFill="1" applyBorder="1" applyAlignment="1">
      <alignment horizontal="center"/>
    </xf>
    <xf numFmtId="2" fontId="20" fillId="2" borderId="1" xfId="0" applyNumberFormat="1" applyFont="1" applyFill="1" applyBorder="1" applyAlignment="1">
      <alignment horizontal="center"/>
    </xf>
    <xf numFmtId="187" fontId="20" fillId="2" borderId="1" xfId="2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left"/>
    </xf>
    <xf numFmtId="49" fontId="20" fillId="2" borderId="1" xfId="1" applyNumberFormat="1" applyFont="1" applyFill="1" applyBorder="1" applyAlignment="1">
      <alignment horizontal="center"/>
    </xf>
    <xf numFmtId="0" fontId="20" fillId="2" borderId="1" xfId="2" applyNumberFormat="1" applyFont="1" applyFill="1" applyBorder="1" applyAlignment="1">
      <alignment horizontal="center"/>
    </xf>
    <xf numFmtId="43" fontId="20" fillId="2" borderId="1" xfId="2" applyFont="1" applyFill="1" applyBorder="1" applyAlignment="1">
      <alignment horizontal="center"/>
    </xf>
    <xf numFmtId="43" fontId="20" fillId="2" borderId="1" xfId="0" applyNumberFormat="1" applyFont="1" applyFill="1" applyBorder="1" applyAlignment="1">
      <alignment horizontal="center"/>
    </xf>
    <xf numFmtId="43" fontId="20" fillId="0" borderId="7" xfId="0" applyNumberFormat="1" applyFont="1" applyBorder="1" applyAlignment="1">
      <alignment horizontal="center"/>
    </xf>
    <xf numFmtId="0" fontId="20" fillId="2" borderId="0" xfId="0" applyFont="1" applyFill="1" applyAlignment="1">
      <alignment horizontal="center"/>
    </xf>
    <xf numFmtId="1" fontId="20" fillId="0" borderId="1" xfId="0" applyNumberFormat="1" applyFont="1" applyBorder="1" applyAlignment="1">
      <alignment horizontal="center"/>
    </xf>
    <xf numFmtId="49" fontId="20" fillId="2" borderId="1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43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43" fontId="20" fillId="2" borderId="1" xfId="0" applyNumberFormat="1" applyFont="1" applyFill="1" applyBorder="1" applyAlignment="1"/>
    <xf numFmtId="49" fontId="6" fillId="2" borderId="1" xfId="2" applyNumberFormat="1" applyFont="1" applyFill="1" applyBorder="1" applyAlignment="1">
      <alignment horizontal="center"/>
    </xf>
    <xf numFmtId="187" fontId="4" fillId="2" borderId="2" xfId="2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/>
    <xf numFmtId="1" fontId="4" fillId="0" borderId="4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4" fontId="6" fillId="0" borderId="1" xfId="0" applyNumberFormat="1" applyFont="1" applyFill="1" applyBorder="1" applyAlignment="1"/>
    <xf numFmtId="0" fontId="6" fillId="0" borderId="1" xfId="0" applyFont="1" applyBorder="1" applyAlignment="1">
      <alignment horizontal="left"/>
    </xf>
    <xf numFmtId="49" fontId="6" fillId="0" borderId="1" xfId="2" applyNumberFormat="1" applyFont="1" applyBorder="1" applyAlignment="1">
      <alignment horizontal="center"/>
    </xf>
    <xf numFmtId="43" fontId="6" fillId="0" borderId="1" xfId="2" applyFont="1" applyBorder="1" applyAlignment="1">
      <alignment horizontal="center"/>
    </xf>
    <xf numFmtId="4" fontId="6" fillId="2" borderId="1" xfId="0" applyNumberFormat="1" applyFont="1" applyFill="1" applyBorder="1" applyAlignment="1"/>
    <xf numFmtId="49" fontId="6" fillId="0" borderId="1" xfId="0" applyNumberFormat="1" applyFont="1" applyFill="1" applyBorder="1" applyAlignment="1">
      <alignment horizontal="center"/>
    </xf>
    <xf numFmtId="43" fontId="6" fillId="0" borderId="1" xfId="0" applyNumberFormat="1" applyFont="1" applyFill="1" applyBorder="1" applyAlignment="1">
      <alignment horizontal="center"/>
    </xf>
    <xf numFmtId="43" fontId="6" fillId="0" borderId="1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4" fontId="6" fillId="2" borderId="7" xfId="0" applyNumberFormat="1" applyFont="1" applyFill="1" applyBorder="1" applyAlignment="1"/>
    <xf numFmtId="2" fontId="6" fillId="2" borderId="7" xfId="0" applyNumberFormat="1" applyFont="1" applyFill="1" applyBorder="1" applyAlignment="1">
      <alignment horizontal="center"/>
    </xf>
    <xf numFmtId="43" fontId="6" fillId="2" borderId="7" xfId="0" applyNumberFormat="1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187" fontId="4" fillId="2" borderId="16" xfId="2" applyNumberFormat="1" applyFont="1" applyFill="1" applyBorder="1" applyAlignment="1">
      <alignment horizontal="center"/>
    </xf>
    <xf numFmtId="1" fontId="4" fillId="2" borderId="11" xfId="0" applyNumberFormat="1" applyFont="1" applyFill="1" applyBorder="1" applyAlignment="1">
      <alignment horizontal="center"/>
    </xf>
    <xf numFmtId="4" fontId="20" fillId="2" borderId="1" xfId="0" applyNumberFormat="1" applyFont="1" applyFill="1" applyBorder="1" applyAlignment="1"/>
    <xf numFmtId="1" fontId="20" fillId="2" borderId="4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left"/>
    </xf>
    <xf numFmtId="1" fontId="20" fillId="2" borderId="7" xfId="0" applyNumberFormat="1" applyFont="1" applyFill="1" applyBorder="1" applyAlignment="1">
      <alignment horizontal="center"/>
    </xf>
    <xf numFmtId="0" fontId="20" fillId="2" borderId="7" xfId="0" applyFont="1" applyFill="1" applyBorder="1" applyAlignment="1">
      <alignment horizontal="center"/>
    </xf>
    <xf numFmtId="43" fontId="20" fillId="2" borderId="7" xfId="2" applyFont="1" applyFill="1" applyBorder="1" applyAlignment="1">
      <alignment horizontal="center"/>
    </xf>
    <xf numFmtId="43" fontId="20" fillId="2" borderId="7" xfId="2" applyFont="1" applyFill="1" applyBorder="1" applyAlignment="1">
      <alignment horizontal="right"/>
    </xf>
    <xf numFmtId="49" fontId="20" fillId="2" borderId="7" xfId="2" applyNumberFormat="1" applyFont="1" applyFill="1" applyBorder="1" applyAlignment="1">
      <alignment horizontal="center"/>
    </xf>
    <xf numFmtId="4" fontId="20" fillId="2" borderId="7" xfId="0" applyNumberFormat="1" applyFont="1" applyFill="1" applyBorder="1" applyAlignment="1"/>
    <xf numFmtId="2" fontId="20" fillId="2" borderId="7" xfId="0" applyNumberFormat="1" applyFont="1" applyFill="1" applyBorder="1" applyAlignment="1">
      <alignment horizontal="center"/>
    </xf>
    <xf numFmtId="1" fontId="20" fillId="2" borderId="11" xfId="0" applyNumberFormat="1" applyFont="1" applyFill="1" applyBorder="1" applyAlignment="1">
      <alignment horizontal="center"/>
    </xf>
    <xf numFmtId="49" fontId="20" fillId="2" borderId="7" xfId="0" applyNumberFormat="1" applyFont="1" applyFill="1" applyBorder="1" applyAlignment="1">
      <alignment horizontal="center"/>
    </xf>
    <xf numFmtId="0" fontId="20" fillId="2" borderId="7" xfId="2" applyNumberFormat="1" applyFont="1" applyFill="1" applyBorder="1" applyAlignment="1">
      <alignment horizontal="center"/>
    </xf>
    <xf numFmtId="4" fontId="20" fillId="2" borderId="7" xfId="0" applyNumberFormat="1" applyFont="1" applyFill="1" applyBorder="1" applyAlignment="1">
      <alignment horizontal="center"/>
    </xf>
    <xf numFmtId="43" fontId="20" fillId="2" borderId="7" xfId="0" applyNumberFormat="1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43" fontId="20" fillId="0" borderId="1" xfId="2" applyFont="1" applyBorder="1" applyAlignment="1">
      <alignment horizontal="center"/>
    </xf>
    <xf numFmtId="49" fontId="20" fillId="0" borderId="1" xfId="2" applyNumberFormat="1" applyFont="1" applyBorder="1" applyAlignment="1">
      <alignment horizontal="center"/>
    </xf>
    <xf numFmtId="43" fontId="20" fillId="0" borderId="1" xfId="2" applyFont="1" applyFill="1" applyBorder="1" applyAlignment="1">
      <alignment horizontal="right"/>
    </xf>
    <xf numFmtId="2" fontId="20" fillId="0" borderId="1" xfId="0" applyNumberFormat="1" applyFont="1" applyFill="1" applyBorder="1" applyAlignment="1">
      <alignment horizontal="center"/>
    </xf>
    <xf numFmtId="43" fontId="20" fillId="0" borderId="1" xfId="2" applyFont="1" applyFill="1" applyBorder="1" applyAlignment="1">
      <alignment horizontal="center"/>
    </xf>
    <xf numFmtId="4" fontId="20" fillId="0" borderId="1" xfId="0" applyNumberFormat="1" applyFont="1" applyFill="1" applyBorder="1" applyAlignment="1">
      <alignment horizontal="center"/>
    </xf>
    <xf numFmtId="43" fontId="20" fillId="0" borderId="1" xfId="0" applyNumberFormat="1" applyFont="1" applyFill="1" applyBorder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3" fillId="6" borderId="3" xfId="0" applyFont="1" applyFill="1" applyBorder="1" applyAlignment="1">
      <alignment horizontal="center" vertical="center"/>
    </xf>
    <xf numFmtId="43" fontId="3" fillId="4" borderId="1" xfId="2" applyFont="1" applyFill="1" applyBorder="1" applyAlignment="1">
      <alignment horizontal="center" vertical="center" wrapText="1"/>
    </xf>
    <xf numFmtId="43" fontId="19" fillId="4" borderId="1" xfId="2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43" fontId="19" fillId="4" borderId="1" xfId="2" applyFont="1" applyFill="1" applyBorder="1" applyAlignment="1">
      <alignment horizontal="center" vertical="center" wrapText="1"/>
    </xf>
    <xf numFmtId="0" fontId="19" fillId="0" borderId="0" xfId="0" applyFont="1" applyBorder="1" applyAlignment="1"/>
    <xf numFmtId="0" fontId="3" fillId="2" borderId="0" xfId="0" applyFont="1" applyFill="1" applyBorder="1" applyAlignment="1"/>
    <xf numFmtId="1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49" fontId="20" fillId="0" borderId="1" xfId="2" applyNumberFormat="1" applyFont="1" applyFill="1" applyBorder="1" applyAlignment="1">
      <alignment horizontal="center"/>
    </xf>
    <xf numFmtId="2" fontId="20" fillId="0" borderId="1" xfId="2" applyNumberFormat="1" applyFont="1" applyFill="1" applyBorder="1" applyAlignment="1">
      <alignment horizontal="center"/>
    </xf>
    <xf numFmtId="187" fontId="20" fillId="0" borderId="1" xfId="2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/>
    </xf>
    <xf numFmtId="49" fontId="20" fillId="0" borderId="1" xfId="1" applyNumberFormat="1" applyFont="1" applyFill="1" applyBorder="1" applyAlignment="1">
      <alignment horizontal="center"/>
    </xf>
    <xf numFmtId="0" fontId="20" fillId="0" borderId="1" xfId="2" applyNumberFormat="1" applyFont="1" applyFill="1" applyBorder="1" applyAlignment="1">
      <alignment horizontal="center"/>
    </xf>
    <xf numFmtId="43" fontId="20" fillId="0" borderId="1" xfId="0" applyNumberFormat="1" applyFont="1" applyBorder="1" applyAlignment="1"/>
    <xf numFmtId="49" fontId="20" fillId="0" borderId="1" xfId="1" quotePrefix="1" applyNumberFormat="1" applyFont="1" applyFill="1" applyBorder="1" applyAlignment="1">
      <alignment horizontal="center"/>
    </xf>
    <xf numFmtId="43" fontId="20" fillId="0" borderId="1" xfId="2" applyFont="1" applyFill="1" applyBorder="1" applyAlignment="1">
      <alignment horizontal="left"/>
    </xf>
    <xf numFmtId="2" fontId="20" fillId="2" borderId="1" xfId="2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43" fontId="4" fillId="0" borderId="7" xfId="0" applyNumberFormat="1" applyFont="1" applyBorder="1" applyAlignment="1"/>
    <xf numFmtId="43" fontId="20" fillId="0" borderId="1" xfId="2" applyNumberFormat="1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43" fontId="4" fillId="2" borderId="5" xfId="0" applyNumberFormat="1" applyFont="1" applyFill="1" applyBorder="1" applyAlignment="1">
      <alignment horizontal="center"/>
    </xf>
    <xf numFmtId="2" fontId="6" fillId="0" borderId="7" xfId="0" applyNumberFormat="1" applyFont="1" applyFill="1" applyBorder="1" applyAlignment="1">
      <alignment horizontal="center"/>
    </xf>
    <xf numFmtId="43" fontId="20" fillId="0" borderId="1" xfId="0" applyNumberFormat="1" applyFont="1" applyBorder="1" applyAlignment="1">
      <alignment horizontal="right"/>
    </xf>
    <xf numFmtId="0" fontId="4" fillId="0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" fontId="20" fillId="0" borderId="1" xfId="2" applyNumberFormat="1" applyFont="1" applyBorder="1" applyAlignment="1">
      <alignment horizontal="center"/>
    </xf>
    <xf numFmtId="4" fontId="20" fillId="0" borderId="1" xfId="2" applyNumberFormat="1" applyFont="1" applyFill="1" applyBorder="1" applyAlignment="1">
      <alignment horizontal="center"/>
    </xf>
    <xf numFmtId="4" fontId="20" fillId="2" borderId="1" xfId="2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4" fontId="6" fillId="2" borderId="1" xfId="2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43" fontId="6" fillId="2" borderId="1" xfId="0" applyNumberFormat="1" applyFont="1" applyFill="1" applyBorder="1" applyAlignment="1"/>
    <xf numFmtId="0" fontId="6" fillId="2" borderId="0" xfId="0" applyFont="1" applyFill="1" applyAlignment="1">
      <alignment horizontal="center"/>
    </xf>
    <xf numFmtId="0" fontId="20" fillId="0" borderId="14" xfId="0" applyFont="1" applyBorder="1" applyAlignment="1">
      <alignment horizontal="left"/>
    </xf>
    <xf numFmtId="0" fontId="3" fillId="0" borderId="0" xfId="0" applyFont="1" applyBorder="1" applyAlignment="1">
      <alignment horizontal="right" vertical="top"/>
    </xf>
    <xf numFmtId="0" fontId="4" fillId="2" borderId="1" xfId="0" applyFont="1" applyFill="1" applyBorder="1" applyAlignment="1">
      <alignment horizontal="right"/>
    </xf>
    <xf numFmtId="0" fontId="6" fillId="2" borderId="1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20" fillId="0" borderId="1" xfId="1" applyFont="1" applyFill="1" applyBorder="1" applyAlignment="1">
      <alignment horizontal="center"/>
    </xf>
    <xf numFmtId="0" fontId="21" fillId="0" borderId="1" xfId="0" applyFont="1" applyFill="1" applyBorder="1"/>
    <xf numFmtId="0" fontId="4" fillId="2" borderId="1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left"/>
    </xf>
    <xf numFmtId="1" fontId="17" fillId="2" borderId="7" xfId="0" applyNumberFormat="1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187" fontId="17" fillId="2" borderId="7" xfId="2" applyNumberFormat="1" applyFont="1" applyFill="1" applyBorder="1" applyAlignment="1">
      <alignment horizontal="center"/>
    </xf>
    <xf numFmtId="0" fontId="17" fillId="2" borderId="16" xfId="0" applyFont="1" applyFill="1" applyBorder="1" applyAlignment="1">
      <alignment horizontal="left"/>
    </xf>
    <xf numFmtId="0" fontId="17" fillId="2" borderId="7" xfId="2" applyNumberFormat="1" applyFont="1" applyFill="1" applyBorder="1" applyAlignment="1">
      <alignment horizontal="center"/>
    </xf>
    <xf numFmtId="2" fontId="17" fillId="2" borderId="7" xfId="0" applyNumberFormat="1" applyFont="1" applyFill="1" applyBorder="1" applyAlignment="1">
      <alignment horizontal="center"/>
    </xf>
    <xf numFmtId="43" fontId="17" fillId="2" borderId="7" xfId="2" applyFont="1" applyFill="1" applyBorder="1" applyAlignment="1">
      <alignment horizontal="center"/>
    </xf>
    <xf numFmtId="4" fontId="17" fillId="2" borderId="7" xfId="0" applyNumberFormat="1" applyFont="1" applyFill="1" applyBorder="1" applyAlignment="1">
      <alignment horizontal="center"/>
    </xf>
    <xf numFmtId="0" fontId="4" fillId="2" borderId="1" xfId="2" applyNumberFormat="1" applyFont="1" applyFill="1" applyBorder="1" applyAlignment="1"/>
    <xf numFmtId="0" fontId="20" fillId="2" borderId="1" xfId="1" applyFont="1" applyFill="1" applyBorder="1" applyAlignment="1">
      <alignment horizontal="center"/>
    </xf>
    <xf numFmtId="0" fontId="4" fillId="0" borderId="7" xfId="0" applyFont="1" applyBorder="1" applyAlignment="1"/>
    <xf numFmtId="0" fontId="3" fillId="6" borderId="2" xfId="0" applyFont="1" applyFill="1" applyBorder="1" applyAlignment="1">
      <alignment vertical="center"/>
    </xf>
    <xf numFmtId="0" fontId="3" fillId="6" borderId="3" xfId="0" applyFont="1" applyFill="1" applyBorder="1" applyAlignment="1">
      <alignment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87" fontId="4" fillId="2" borderId="1" xfId="2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2" applyNumberFormat="1" applyFont="1" applyFill="1" applyBorder="1" applyAlignment="1">
      <alignment horizontal="center" vertical="center"/>
    </xf>
    <xf numFmtId="0" fontId="4" fillId="2" borderId="1" xfId="2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4" fillId="2" borderId="0" xfId="0" applyFont="1" applyFill="1"/>
    <xf numFmtId="43" fontId="6" fillId="0" borderId="7" xfId="2" applyFont="1" applyFill="1" applyBorder="1" applyAlignment="1">
      <alignment horizontal="right"/>
    </xf>
    <xf numFmtId="16" fontId="20" fillId="2" borderId="1" xfId="0" applyNumberFormat="1" applyFont="1" applyFill="1" applyBorder="1" applyAlignment="1">
      <alignment horizontal="center"/>
    </xf>
    <xf numFmtId="0" fontId="19" fillId="6" borderId="2" xfId="0" applyFont="1" applyFill="1" applyBorder="1" applyAlignment="1">
      <alignment vertical="center"/>
    </xf>
    <xf numFmtId="0" fontId="19" fillId="6" borderId="3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43" fontId="6" fillId="0" borderId="7" xfId="2" applyFont="1" applyFill="1" applyBorder="1" applyAlignment="1">
      <alignment horizontal="left"/>
    </xf>
    <xf numFmtId="4" fontId="6" fillId="0" borderId="7" xfId="0" applyNumberFormat="1" applyFont="1" applyFill="1" applyBorder="1" applyAlignment="1">
      <alignment horizontal="center"/>
    </xf>
    <xf numFmtId="187" fontId="6" fillId="0" borderId="7" xfId="2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left"/>
    </xf>
    <xf numFmtId="1" fontId="6" fillId="0" borderId="7" xfId="0" applyNumberFormat="1" applyFont="1" applyFill="1" applyBorder="1" applyAlignment="1">
      <alignment horizontal="center"/>
    </xf>
    <xf numFmtId="49" fontId="6" fillId="0" borderId="7" xfId="1" applyNumberFormat="1" applyFont="1" applyFill="1" applyBorder="1" applyAlignment="1">
      <alignment horizontal="center"/>
    </xf>
    <xf numFmtId="0" fontId="6" fillId="0" borderId="7" xfId="2" applyNumberFormat="1" applyFont="1" applyFill="1" applyBorder="1" applyAlignment="1">
      <alignment horizontal="center"/>
    </xf>
    <xf numFmtId="43" fontId="6" fillId="0" borderId="7" xfId="2" applyFont="1" applyFill="1" applyBorder="1" applyAlignment="1">
      <alignment horizontal="center"/>
    </xf>
    <xf numFmtId="43" fontId="4" fillId="0" borderId="1" xfId="2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top"/>
    </xf>
    <xf numFmtId="0" fontId="4" fillId="2" borderId="7" xfId="0" applyFont="1" applyFill="1" applyBorder="1"/>
    <xf numFmtId="0" fontId="4" fillId="2" borderId="1" xfId="0" applyFont="1" applyFill="1" applyBorder="1" applyAlignment="1">
      <alignment horizontal="center" wrapText="1"/>
    </xf>
    <xf numFmtId="43" fontId="4" fillId="2" borderId="1" xfId="0" applyNumberFormat="1" applyFont="1" applyFill="1" applyBorder="1" applyAlignment="1">
      <alignment horizontal="center" wrapText="1"/>
    </xf>
    <xf numFmtId="43" fontId="3" fillId="4" borderId="1" xfId="2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3" fillId="6" borderId="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center" vertical="center" wrapText="1"/>
    </xf>
    <xf numFmtId="43" fontId="3" fillId="4" borderId="1" xfId="2" applyFont="1" applyFill="1" applyBorder="1" applyAlignment="1">
      <alignment horizontal="center" vertical="center" wrapText="1"/>
    </xf>
    <xf numFmtId="43" fontId="4" fillId="0" borderId="4" xfId="0" applyNumberFormat="1" applyFont="1" applyBorder="1" applyAlignment="1"/>
    <xf numFmtId="0" fontId="16" fillId="0" borderId="0" xfId="0" applyFont="1" applyBorder="1" applyAlignment="1">
      <alignment horizontal="right"/>
    </xf>
    <xf numFmtId="0" fontId="20" fillId="0" borderId="1" xfId="0" applyFont="1" applyBorder="1" applyAlignment="1">
      <alignment horizontal="left"/>
    </xf>
    <xf numFmtId="43" fontId="4" fillId="2" borderId="5" xfId="0" applyNumberFormat="1" applyFont="1" applyFill="1" applyBorder="1" applyAlignment="1"/>
    <xf numFmtId="43" fontId="4" fillId="2" borderId="0" xfId="2" applyFont="1" applyFill="1" applyBorder="1" applyAlignment="1">
      <alignment horizontal="left"/>
    </xf>
    <xf numFmtId="43" fontId="4" fillId="2" borderId="0" xfId="2" applyFont="1" applyFill="1" applyBorder="1" applyAlignment="1">
      <alignment horizontal="right"/>
    </xf>
    <xf numFmtId="43" fontId="4" fillId="2" borderId="0" xfId="0" applyNumberFormat="1" applyFont="1" applyFill="1" applyBorder="1" applyAlignment="1">
      <alignment horizontal="center"/>
    </xf>
    <xf numFmtId="43" fontId="4" fillId="0" borderId="0" xfId="0" applyNumberFormat="1" applyFont="1" applyBorder="1" applyAlignment="1">
      <alignment horizontal="center"/>
    </xf>
    <xf numFmtId="43" fontId="4" fillId="0" borderId="5" xfId="0" applyNumberFormat="1" applyFont="1" applyBorder="1" applyAlignment="1"/>
    <xf numFmtId="0" fontId="4" fillId="0" borderId="1" xfId="0" applyFont="1" applyBorder="1"/>
    <xf numFmtId="0" fontId="4" fillId="12" borderId="1" xfId="0" applyFont="1" applyFill="1" applyBorder="1" applyAlignment="1">
      <alignment horizontal="center"/>
    </xf>
    <xf numFmtId="0" fontId="21" fillId="2" borderId="1" xfId="0" applyFont="1" applyFill="1" applyBorder="1"/>
    <xf numFmtId="0" fontId="22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43" fontId="4" fillId="0" borderId="4" xfId="0" applyNumberFormat="1" applyFont="1" applyBorder="1" applyAlignment="1">
      <alignment horizontal="center"/>
    </xf>
    <xf numFmtId="0" fontId="4" fillId="2" borderId="4" xfId="0" applyFont="1" applyFill="1" applyBorder="1"/>
    <xf numFmtId="0" fontId="4" fillId="2" borderId="11" xfId="0" applyFont="1" applyFill="1" applyBorder="1"/>
    <xf numFmtId="43" fontId="4" fillId="0" borderId="13" xfId="0" applyNumberFormat="1" applyFont="1" applyBorder="1" applyAlignment="1"/>
    <xf numFmtId="0" fontId="6" fillId="2" borderId="7" xfId="0" applyFont="1" applyFill="1" applyBorder="1" applyAlignment="1">
      <alignment horizontal="left" vertical="center"/>
    </xf>
    <xf numFmtId="43" fontId="6" fillId="2" borderId="7" xfId="0" applyNumberFormat="1" applyFont="1" applyFill="1" applyBorder="1" applyAlignment="1"/>
    <xf numFmtId="1" fontId="4" fillId="2" borderId="6" xfId="0" applyNumberFormat="1" applyFont="1" applyFill="1" applyBorder="1" applyAlignment="1">
      <alignment horizontal="center"/>
    </xf>
    <xf numFmtId="43" fontId="6" fillId="2" borderId="5" xfId="2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left"/>
    </xf>
    <xf numFmtId="43" fontId="6" fillId="0" borderId="5" xfId="2" applyFont="1" applyFill="1" applyBorder="1" applyAlignment="1">
      <alignment horizontal="left"/>
    </xf>
    <xf numFmtId="43" fontId="6" fillId="0" borderId="5" xfId="2" applyFont="1" applyFill="1" applyBorder="1" applyAlignment="1">
      <alignment horizontal="right"/>
    </xf>
    <xf numFmtId="43" fontId="6" fillId="0" borderId="5" xfId="2" applyFont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0" fontId="6" fillId="0" borderId="7" xfId="0" applyFont="1" applyBorder="1" applyAlignment="1">
      <alignment horizontal="left"/>
    </xf>
    <xf numFmtId="49" fontId="6" fillId="0" borderId="7" xfId="2" applyNumberFormat="1" applyFont="1" applyBorder="1" applyAlignment="1">
      <alignment horizontal="center"/>
    </xf>
    <xf numFmtId="43" fontId="6" fillId="0" borderId="7" xfId="2" applyFont="1" applyBorder="1" applyAlignment="1">
      <alignment horizontal="center"/>
    </xf>
    <xf numFmtId="1" fontId="4" fillId="0" borderId="11" xfId="0" applyNumberFormat="1" applyFont="1" applyFill="1" applyBorder="1" applyAlignment="1">
      <alignment horizontal="center"/>
    </xf>
    <xf numFmtId="43" fontId="4" fillId="0" borderId="11" xfId="0" applyNumberFormat="1" applyFont="1" applyBorder="1" applyAlignment="1"/>
    <xf numFmtId="43" fontId="20" fillId="2" borderId="4" xfId="0" applyNumberFormat="1" applyFont="1" applyFill="1" applyBorder="1" applyAlignment="1"/>
    <xf numFmtId="0" fontId="20" fillId="0" borderId="16" xfId="0" applyFont="1" applyBorder="1" applyAlignment="1">
      <alignment horizontal="left"/>
    </xf>
    <xf numFmtId="1" fontId="20" fillId="0" borderId="7" xfId="0" applyNumberFormat="1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43" fontId="20" fillId="0" borderId="7" xfId="2" applyFont="1" applyBorder="1" applyAlignment="1">
      <alignment horizontal="center"/>
    </xf>
    <xf numFmtId="49" fontId="20" fillId="0" borderId="7" xfId="2" applyNumberFormat="1" applyFont="1" applyBorder="1" applyAlignment="1">
      <alignment horizontal="center"/>
    </xf>
    <xf numFmtId="43" fontId="20" fillId="0" borderId="7" xfId="2" applyFont="1" applyFill="1" applyBorder="1" applyAlignment="1">
      <alignment horizontal="center"/>
    </xf>
    <xf numFmtId="187" fontId="20" fillId="2" borderId="7" xfId="2" applyNumberFormat="1" applyFont="1" applyFill="1" applyBorder="1" applyAlignment="1">
      <alignment horizontal="center"/>
    </xf>
    <xf numFmtId="43" fontId="20" fillId="2" borderId="16" xfId="2" applyFont="1" applyFill="1" applyBorder="1" applyAlignment="1">
      <alignment horizontal="center"/>
    </xf>
    <xf numFmtId="4" fontId="20" fillId="2" borderId="9" xfId="0" applyNumberFormat="1" applyFont="1" applyFill="1" applyBorder="1" applyAlignment="1">
      <alignment horizontal="center"/>
    </xf>
    <xf numFmtId="4" fontId="20" fillId="2" borderId="11" xfId="0" applyNumberFormat="1" applyFont="1" applyFill="1" applyBorder="1" applyAlignment="1">
      <alignment horizontal="center"/>
    </xf>
    <xf numFmtId="43" fontId="20" fillId="0" borderId="11" xfId="0" applyNumberFormat="1" applyFont="1" applyBorder="1" applyAlignment="1">
      <alignment horizontal="center"/>
    </xf>
    <xf numFmtId="43" fontId="20" fillId="0" borderId="16" xfId="0" applyNumberFormat="1" applyFont="1" applyBorder="1" applyAlignment="1">
      <alignment horizontal="center"/>
    </xf>
    <xf numFmtId="43" fontId="3" fillId="4" borderId="1" xfId="2" applyFont="1" applyFill="1" applyBorder="1" applyAlignment="1">
      <alignment horizontal="center" vertical="center" wrapText="1"/>
    </xf>
    <xf numFmtId="43" fontId="4" fillId="0" borderId="14" xfId="0" applyNumberFormat="1" applyFont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 vertical="center" wrapText="1"/>
    </xf>
    <xf numFmtId="0" fontId="4" fillId="0" borderId="4" xfId="0" applyFont="1" applyBorder="1" applyAlignment="1"/>
    <xf numFmtId="43" fontId="4" fillId="0" borderId="13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3" fillId="10" borderId="14" xfId="0" applyFont="1" applyFill="1" applyBorder="1" applyAlignment="1">
      <alignment horizontal="center" vertical="center" wrapText="1"/>
    </xf>
    <xf numFmtId="0" fontId="3" fillId="10" borderId="15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3" fontId="3" fillId="4" borderId="1" xfId="2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4" fontId="3" fillId="6" borderId="1" xfId="0" applyNumberFormat="1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43" fontId="3" fillId="6" borderId="1" xfId="2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0" fontId="3" fillId="6" borderId="1" xfId="2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49" fontId="3" fillId="4" borderId="1" xfId="2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left" vertical="center" wrapText="1"/>
    </xf>
    <xf numFmtId="0" fontId="4" fillId="8" borderId="6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187" fontId="3" fillId="4" borderId="1" xfId="2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49" fontId="3" fillId="4" borderId="5" xfId="2" applyNumberFormat="1" applyFont="1" applyFill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43" fontId="3" fillId="4" borderId="5" xfId="2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19" fillId="10" borderId="5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" fontId="19" fillId="4" borderId="1" xfId="0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6" borderId="1" xfId="2" applyNumberFormat="1" applyFont="1" applyFill="1" applyBorder="1" applyAlignment="1">
      <alignment horizontal="center" vertical="center" wrapText="1"/>
    </xf>
    <xf numFmtId="43" fontId="19" fillId="6" borderId="1" xfId="2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4" fontId="19" fillId="6" borderId="1" xfId="0" applyNumberFormat="1" applyFont="1" applyFill="1" applyBorder="1" applyAlignment="1">
      <alignment horizontal="center" vertical="center" wrapText="1"/>
    </xf>
    <xf numFmtId="2" fontId="19" fillId="4" borderId="1" xfId="0" applyNumberFormat="1" applyFont="1" applyFill="1" applyBorder="1" applyAlignment="1">
      <alignment horizontal="center" vertical="center" wrapText="1"/>
    </xf>
    <xf numFmtId="0" fontId="19" fillId="10" borderId="6" xfId="0" applyFont="1" applyFill="1" applyBorder="1" applyAlignment="1">
      <alignment horizontal="center" vertical="center" wrapText="1"/>
    </xf>
    <xf numFmtId="0" fontId="19" fillId="10" borderId="7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7" xfId="0" applyFont="1" applyFill="1" applyBorder="1" applyAlignment="1">
      <alignment horizontal="center" vertical="center" wrapText="1"/>
    </xf>
    <xf numFmtId="49" fontId="19" fillId="4" borderId="5" xfId="2" applyNumberFormat="1" applyFont="1" applyFill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3" fontId="19" fillId="4" borderId="5" xfId="2" applyFont="1" applyFill="1" applyBorder="1" applyAlignment="1">
      <alignment horizontal="center" vertical="center" wrapText="1"/>
    </xf>
    <xf numFmtId="2" fontId="19" fillId="6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>
      <alignment horizontal="center" vertical="center" wrapText="1"/>
    </xf>
    <xf numFmtId="49" fontId="19" fillId="6" borderId="1" xfId="0" applyNumberFormat="1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187" fontId="19" fillId="4" borderId="1" xfId="2" applyNumberFormat="1" applyFont="1" applyFill="1" applyBorder="1" applyAlignment="1">
      <alignment horizontal="center" vertical="center" wrapText="1"/>
    </xf>
    <xf numFmtId="43" fontId="19" fillId="4" borderId="1" xfId="2" applyFont="1" applyFill="1" applyBorder="1" applyAlignment="1">
      <alignment horizontal="center" vertical="center" wrapText="1"/>
    </xf>
    <xf numFmtId="4" fontId="19" fillId="4" borderId="1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2" fontId="9" fillId="6" borderId="1" xfId="0" applyNumberFormat="1" applyFont="1" applyFill="1" applyBorder="1" applyAlignment="1">
      <alignment horizontal="center" vertical="center" wrapText="1"/>
    </xf>
    <xf numFmtId="187" fontId="9" fillId="4" borderId="1" xfId="2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43" fontId="9" fillId="4" borderId="1" xfId="2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 wrapText="1"/>
    </xf>
    <xf numFmtId="0" fontId="9" fillId="6" borderId="1" xfId="2" applyNumberFormat="1" applyFont="1" applyFill="1" applyBorder="1" applyAlignment="1">
      <alignment horizontal="center" vertical="center" wrapText="1"/>
    </xf>
    <xf numFmtId="1" fontId="9" fillId="6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2" fontId="9" fillId="4" borderId="1" xfId="0" applyNumberFormat="1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7" xfId="0" applyFont="1" applyFill="1" applyBorder="1" applyAlignment="1">
      <alignment horizontal="center" vertical="center" wrapText="1"/>
    </xf>
    <xf numFmtId="49" fontId="9" fillId="4" borderId="5" xfId="2" applyNumberFormat="1" applyFont="1" applyFill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3" fontId="9" fillId="4" borderId="5" xfId="2" applyFont="1" applyFill="1" applyBorder="1" applyAlignment="1">
      <alignment horizontal="center" vertical="center" wrapText="1"/>
    </xf>
    <xf numFmtId="2" fontId="10" fillId="6" borderId="1" xfId="0" applyNumberFormat="1" applyFont="1" applyFill="1" applyBorder="1" applyAlignment="1">
      <alignment horizontal="center" vertical="center" wrapText="1"/>
    </xf>
    <xf numFmtId="43" fontId="9" fillId="6" borderId="1" xfId="2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9" fillId="7" borderId="2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/>
    </xf>
    <xf numFmtId="0" fontId="9" fillId="8" borderId="5" xfId="0" applyFont="1" applyFill="1" applyBorder="1" applyAlignment="1">
      <alignment horizontal="left" vertical="center" wrapText="1"/>
    </xf>
    <xf numFmtId="0" fontId="8" fillId="8" borderId="6" xfId="0" applyFont="1" applyFill="1" applyBorder="1" applyAlignment="1">
      <alignment horizontal="left" vertical="center" wrapText="1"/>
    </xf>
    <xf numFmtId="0" fontId="8" fillId="8" borderId="7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/>
    </xf>
    <xf numFmtId="0" fontId="10" fillId="10" borderId="5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1" fontId="9" fillId="4" borderId="1" xfId="0" applyNumberFormat="1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</cellXfs>
  <cellStyles count="3">
    <cellStyle name="เครื่องหมายจุลภาค" xfId="2" builtinId="3"/>
    <cellStyle name="ปกติ" xfId="0" builtinId="0"/>
    <cellStyle name="ปกติ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cuments\Downloads\&#3616;&#3604;&#3626;.1%20&#3648;&#3607;&#3636;&#3604;&#3652;&#3607;&#3657;%20,&#3610;&#3619;&#3636;&#3625;&#3633;&#3607;&#3614;&#3619;&#3614;&#3633;&#3594;&#3608;&#3609;&#3626;&#3636;&#3609;%20&#3592;&#3635;&#3585;&#3633;&#3604;(%20&#3649;&#3592;&#3657;&#3591;&#3651;&#362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cuments\Desktop\&#3648;&#3617;&#3618;&#3660;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6;&#3657;&#3629;&#3617;&#3641;&#3621;&#3607;&#3637;&#3656;&#3604;&#3636;&#3609;/&#3619;&#3634;&#3588;&#3634;&#3611;&#3619;&#3632;&#3648;&#3617;&#3636;&#3609;&#3607;&#3637;&#3656;&#3604;&#3636;&#360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llsan\Desktop\&#3616;&#3604;&#3626;.1%20&#3651;&#3627;&#3617;&#3656;(&#3629;&#3629;&#3658;&#3615;%20&#3617;.2)&#3615;&#3634;&#3619;&#3660;&#3617;&#3648;&#3607;&#3636;&#3636;&#3604;&#3652;&#3652;&#3607;&#365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llsan\Desktop\New%20folder%20(2)\&#3619;&#3634;&#3588;&#3634;&#3611;&#3619;&#3632;&#3648;&#3617;&#3636;&#3609;&#3607;&#3637;&#3656;&#3604;&#3636;&#360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cuments\Desktop\&#3648;&#3617;&#3618;&#3660;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ucuments\Desktop\New%20folder\&#3619;&#3634;&#3588;&#3634;&#3611;&#3619;&#3632;&#3648;&#3617;&#3636;&#3609;&#3607;&#3637;&#3656;&#3604;&#3636;&#360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cuments\Desktop\&#3616;&#3604;&#3626;.1%203,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cuments\Desktop\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9;&#3623;&#3617;%20&#3616;&#3604;&#3626;%201-3/&#3616;&#3604;&#3626;.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.&#3604;.&#3626;.3%20&#3619;&#3623;&#3617;%20&#3619;&#3657;&#3634;&#3609;&#3588;&#3657;&#3634;%20&#3617;.1-8%202564%20%20&#3621;&#3656;&#3634;&#3626;&#3640;&#360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%20(&#3616;&#3604;&#3626;.1)/&#3619;&#3634;&#3588;&#3634;&#3611;&#3619;&#3632;&#3648;&#3617;&#3636;&#3609;&#3607;&#3637;&#3656;&#3604;&#3636;&#360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&#3619;&#3634;&#3588;&#3634;&#3611;&#3619;&#3632;&#3648;&#3617;&#3636;&#3609;&#3607;&#3637;&#3656;&#3604;&#3636;&#360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cuments\Desktop\&#3592;&#3629;&#3618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y%20Doucuments\Downloads\&#3619;&#3634;&#3588;&#3634;&#3611;&#3619;&#3632;&#3648;&#3617;&#3636;&#3609;&#3607;&#3637;&#3656;&#3604;&#3636;&#360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7  แจ้งใหม่ (4)"/>
      <sheetName val="ภ.ด.ส.1  แจ้งใหม่ (3)"/>
      <sheetName val="ภ.ด.ส.3  แจ้งใหม่ (2)"/>
      <sheetName val="รายการ"/>
      <sheetName val="ค่าเสื่อม"/>
      <sheetName val="อัตราภาษี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0.01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1 (ม.6)"/>
      <sheetName val="ภ.ด.ส. 1 ม.6"/>
      <sheetName val="รายการ"/>
      <sheetName val="ค่าเสื่อม"/>
      <sheetName val="อัตราภาษี"/>
    </sheetNames>
    <sheetDataSet>
      <sheetData sheetId="0"/>
      <sheetData sheetId="1"/>
      <sheetData sheetId="2">
        <row r="1">
          <cell r="B1">
            <v>6700</v>
          </cell>
        </row>
        <row r="6">
          <cell r="B6">
            <v>5400</v>
          </cell>
        </row>
        <row r="8">
          <cell r="B8">
            <v>2600</v>
          </cell>
        </row>
        <row r="34">
          <cell r="B34">
            <v>2050</v>
          </cell>
        </row>
      </sheetData>
      <sheetData sheetId="3">
        <row r="2">
          <cell r="C2">
            <v>2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report"/>
      <sheetName val="รายการ"/>
    </sheetNames>
    <sheetDataSet>
      <sheetData sheetId="0" refreshError="1">
        <row r="3">
          <cell r="L3">
            <v>100</v>
          </cell>
        </row>
        <row r="24">
          <cell r="L24">
            <v>100</v>
          </cell>
        </row>
        <row r="45">
          <cell r="L45">
            <v>100</v>
          </cell>
        </row>
        <row r="47">
          <cell r="L47">
            <v>650</v>
          </cell>
        </row>
        <row r="51">
          <cell r="L51">
            <v>100</v>
          </cell>
        </row>
        <row r="54">
          <cell r="L54">
            <v>550</v>
          </cell>
        </row>
        <row r="85">
          <cell r="L85">
            <v>100</v>
          </cell>
        </row>
        <row r="98">
          <cell r="L98">
            <v>550</v>
          </cell>
        </row>
        <row r="106">
          <cell r="L106">
            <v>100</v>
          </cell>
        </row>
        <row r="110">
          <cell r="L110">
            <v>475</v>
          </cell>
        </row>
        <row r="111">
          <cell r="L111">
            <v>750</v>
          </cell>
        </row>
        <row r="125">
          <cell r="L125">
            <v>175</v>
          </cell>
        </row>
        <row r="134">
          <cell r="L134">
            <v>100</v>
          </cell>
        </row>
        <row r="139">
          <cell r="L139">
            <v>550</v>
          </cell>
        </row>
        <row r="141">
          <cell r="L141">
            <v>550</v>
          </cell>
        </row>
        <row r="143">
          <cell r="L143">
            <v>650</v>
          </cell>
        </row>
        <row r="146">
          <cell r="L146">
            <v>100</v>
          </cell>
        </row>
        <row r="147">
          <cell r="L147">
            <v>100</v>
          </cell>
        </row>
        <row r="148">
          <cell r="L148">
            <v>100</v>
          </cell>
        </row>
        <row r="149">
          <cell r="L149">
            <v>100</v>
          </cell>
        </row>
        <row r="150">
          <cell r="L150">
            <v>100</v>
          </cell>
        </row>
        <row r="151">
          <cell r="L151">
            <v>750</v>
          </cell>
        </row>
        <row r="153">
          <cell r="L153">
            <v>125</v>
          </cell>
        </row>
        <row r="154">
          <cell r="L154">
            <v>125</v>
          </cell>
        </row>
        <row r="155">
          <cell r="L155">
            <v>750</v>
          </cell>
        </row>
        <row r="157">
          <cell r="L157">
            <v>100</v>
          </cell>
        </row>
        <row r="158">
          <cell r="L158">
            <v>100</v>
          </cell>
        </row>
        <row r="161">
          <cell r="L161">
            <v>125</v>
          </cell>
        </row>
        <row r="162">
          <cell r="L162">
            <v>125</v>
          </cell>
        </row>
        <row r="163">
          <cell r="L163">
            <v>125</v>
          </cell>
        </row>
        <row r="164">
          <cell r="L164">
            <v>125</v>
          </cell>
        </row>
        <row r="165">
          <cell r="L165">
            <v>150</v>
          </cell>
        </row>
        <row r="166">
          <cell r="L166">
            <v>150</v>
          </cell>
        </row>
        <row r="167">
          <cell r="L167">
            <v>125</v>
          </cell>
        </row>
        <row r="168">
          <cell r="L168">
            <v>100</v>
          </cell>
        </row>
        <row r="169">
          <cell r="L169">
            <v>150</v>
          </cell>
        </row>
        <row r="170">
          <cell r="L170">
            <v>125</v>
          </cell>
        </row>
        <row r="173">
          <cell r="L173">
            <v>550</v>
          </cell>
        </row>
        <row r="174">
          <cell r="L174">
            <v>450</v>
          </cell>
        </row>
        <row r="178">
          <cell r="L178">
            <v>100</v>
          </cell>
        </row>
        <row r="182">
          <cell r="L182">
            <v>125</v>
          </cell>
        </row>
        <row r="184">
          <cell r="L184">
            <v>175</v>
          </cell>
        </row>
        <row r="185">
          <cell r="L185">
            <v>175</v>
          </cell>
        </row>
        <row r="187">
          <cell r="L187">
            <v>175</v>
          </cell>
        </row>
        <row r="188">
          <cell r="L188">
            <v>175</v>
          </cell>
        </row>
        <row r="189">
          <cell r="L189">
            <v>175</v>
          </cell>
        </row>
        <row r="191">
          <cell r="L191">
            <v>100</v>
          </cell>
        </row>
        <row r="192">
          <cell r="L192">
            <v>175</v>
          </cell>
        </row>
        <row r="193">
          <cell r="L193">
            <v>175</v>
          </cell>
        </row>
        <row r="194">
          <cell r="L194">
            <v>125</v>
          </cell>
        </row>
        <row r="195">
          <cell r="L195">
            <v>150</v>
          </cell>
        </row>
        <row r="196">
          <cell r="L196">
            <v>100</v>
          </cell>
        </row>
        <row r="199">
          <cell r="L199">
            <v>100</v>
          </cell>
        </row>
        <row r="200">
          <cell r="L200">
            <v>750</v>
          </cell>
        </row>
        <row r="201">
          <cell r="L201">
            <v>750</v>
          </cell>
        </row>
        <row r="202">
          <cell r="L202">
            <v>750</v>
          </cell>
        </row>
        <row r="203">
          <cell r="L203">
            <v>750</v>
          </cell>
        </row>
        <row r="204">
          <cell r="L204">
            <v>175</v>
          </cell>
        </row>
        <row r="205">
          <cell r="L205">
            <v>175</v>
          </cell>
        </row>
        <row r="206">
          <cell r="L206">
            <v>100</v>
          </cell>
        </row>
        <row r="207">
          <cell r="L207">
            <v>175</v>
          </cell>
        </row>
        <row r="208">
          <cell r="L208">
            <v>175</v>
          </cell>
        </row>
        <row r="209">
          <cell r="L209">
            <v>175</v>
          </cell>
        </row>
        <row r="210">
          <cell r="L210">
            <v>175</v>
          </cell>
        </row>
        <row r="211">
          <cell r="L211">
            <v>100</v>
          </cell>
        </row>
        <row r="212">
          <cell r="L212">
            <v>125</v>
          </cell>
        </row>
        <row r="213">
          <cell r="L213">
            <v>125</v>
          </cell>
        </row>
        <row r="215">
          <cell r="L215">
            <v>175</v>
          </cell>
        </row>
        <row r="216">
          <cell r="L216">
            <v>100</v>
          </cell>
        </row>
        <row r="217">
          <cell r="L217">
            <v>100</v>
          </cell>
        </row>
        <row r="218">
          <cell r="L218">
            <v>125</v>
          </cell>
        </row>
        <row r="219">
          <cell r="L219">
            <v>125</v>
          </cell>
        </row>
        <row r="250">
          <cell r="L250">
            <v>125</v>
          </cell>
        </row>
        <row r="260">
          <cell r="L260">
            <v>125</v>
          </cell>
        </row>
        <row r="264">
          <cell r="L264">
            <v>125</v>
          </cell>
        </row>
        <row r="303">
          <cell r="L303">
            <v>125</v>
          </cell>
        </row>
        <row r="306">
          <cell r="L306">
            <v>125</v>
          </cell>
        </row>
        <row r="308">
          <cell r="L308">
            <v>100</v>
          </cell>
        </row>
        <row r="309">
          <cell r="L309">
            <v>125</v>
          </cell>
        </row>
        <row r="310">
          <cell r="L310">
            <v>550</v>
          </cell>
        </row>
        <row r="311">
          <cell r="L311">
            <v>650</v>
          </cell>
        </row>
        <row r="316">
          <cell r="L316">
            <v>125</v>
          </cell>
        </row>
        <row r="318">
          <cell r="L318">
            <v>100</v>
          </cell>
        </row>
        <row r="319">
          <cell r="L319">
            <v>100</v>
          </cell>
        </row>
        <row r="320">
          <cell r="L320">
            <v>100</v>
          </cell>
        </row>
        <row r="321">
          <cell r="L321">
            <v>125</v>
          </cell>
        </row>
        <row r="322">
          <cell r="L322">
            <v>100</v>
          </cell>
        </row>
        <row r="323">
          <cell r="L323">
            <v>100</v>
          </cell>
        </row>
        <row r="324">
          <cell r="L324">
            <v>100</v>
          </cell>
        </row>
        <row r="424">
          <cell r="L424">
            <v>100</v>
          </cell>
        </row>
        <row r="494">
          <cell r="L494">
            <v>125</v>
          </cell>
        </row>
        <row r="497">
          <cell r="L497">
            <v>150</v>
          </cell>
        </row>
        <row r="797">
          <cell r="L797">
            <v>100</v>
          </cell>
        </row>
        <row r="800">
          <cell r="L800">
            <v>125</v>
          </cell>
        </row>
        <row r="941">
          <cell r="L941">
            <v>150</v>
          </cell>
        </row>
        <row r="942">
          <cell r="L942">
            <v>125</v>
          </cell>
        </row>
        <row r="943">
          <cell r="L943">
            <v>125</v>
          </cell>
        </row>
        <row r="944">
          <cell r="L944">
            <v>125</v>
          </cell>
        </row>
        <row r="945">
          <cell r="L945">
            <v>100</v>
          </cell>
        </row>
        <row r="947">
          <cell r="L947">
            <v>100</v>
          </cell>
        </row>
        <row r="951">
          <cell r="L951">
            <v>100</v>
          </cell>
        </row>
        <row r="952">
          <cell r="L952">
            <v>150</v>
          </cell>
        </row>
        <row r="955">
          <cell r="L955">
            <v>125</v>
          </cell>
        </row>
        <row r="957">
          <cell r="L957">
            <v>125</v>
          </cell>
        </row>
        <row r="958">
          <cell r="L958">
            <v>125</v>
          </cell>
        </row>
        <row r="960">
          <cell r="L960">
            <v>125</v>
          </cell>
        </row>
        <row r="961">
          <cell r="L961">
            <v>175</v>
          </cell>
        </row>
        <row r="1003">
          <cell r="L1003">
            <v>125</v>
          </cell>
        </row>
        <row r="1004">
          <cell r="L1004">
            <v>125</v>
          </cell>
        </row>
        <row r="1005">
          <cell r="L1005">
            <v>125</v>
          </cell>
        </row>
        <row r="1040">
          <cell r="L1040">
            <v>125</v>
          </cell>
        </row>
        <row r="1058">
          <cell r="L1058">
            <v>100</v>
          </cell>
        </row>
        <row r="1061">
          <cell r="L1061">
            <v>100</v>
          </cell>
        </row>
        <row r="1117">
          <cell r="L1117">
            <v>125</v>
          </cell>
        </row>
        <row r="1118">
          <cell r="L1118">
            <v>125</v>
          </cell>
        </row>
        <row r="1169">
          <cell r="L1169">
            <v>750</v>
          </cell>
        </row>
        <row r="1263">
          <cell r="L1263">
            <v>750</v>
          </cell>
        </row>
        <row r="1301">
          <cell r="L1301">
            <v>100</v>
          </cell>
        </row>
        <row r="1321">
          <cell r="L1321">
            <v>100</v>
          </cell>
        </row>
        <row r="1329">
          <cell r="L1329">
            <v>125</v>
          </cell>
        </row>
        <row r="1332">
          <cell r="L1332">
            <v>100</v>
          </cell>
        </row>
        <row r="1336">
          <cell r="L1336">
            <v>125</v>
          </cell>
        </row>
        <row r="1337">
          <cell r="L1337">
            <v>125</v>
          </cell>
        </row>
        <row r="1338">
          <cell r="L1338">
            <v>125</v>
          </cell>
        </row>
        <row r="1339">
          <cell r="L1339">
            <v>125</v>
          </cell>
        </row>
        <row r="1352">
          <cell r="L1352">
            <v>125</v>
          </cell>
        </row>
        <row r="1353">
          <cell r="L1353">
            <v>100</v>
          </cell>
        </row>
        <row r="1359">
          <cell r="L1359">
            <v>100</v>
          </cell>
        </row>
        <row r="1360">
          <cell r="L1360">
            <v>100</v>
          </cell>
        </row>
        <row r="1366">
          <cell r="L1366">
            <v>100</v>
          </cell>
        </row>
        <row r="1368">
          <cell r="L1368">
            <v>100</v>
          </cell>
        </row>
        <row r="1374">
          <cell r="L1374">
            <v>100</v>
          </cell>
        </row>
        <row r="1422">
          <cell r="L1422">
            <v>650</v>
          </cell>
        </row>
        <row r="1429">
          <cell r="L1429">
            <v>150</v>
          </cell>
        </row>
        <row r="1441">
          <cell r="L1441">
            <v>100</v>
          </cell>
        </row>
        <row r="1452">
          <cell r="L1452">
            <v>125</v>
          </cell>
        </row>
        <row r="1460">
          <cell r="L1460">
            <v>175</v>
          </cell>
        </row>
        <row r="1461">
          <cell r="L1461">
            <v>125</v>
          </cell>
        </row>
        <row r="1463">
          <cell r="L1463">
            <v>175</v>
          </cell>
        </row>
        <row r="1464">
          <cell r="L1464">
            <v>100</v>
          </cell>
        </row>
        <row r="1465">
          <cell r="L1465">
            <v>175</v>
          </cell>
        </row>
        <row r="1467">
          <cell r="L1467">
            <v>150</v>
          </cell>
        </row>
        <row r="1468">
          <cell r="L1468">
            <v>150</v>
          </cell>
        </row>
        <row r="1469">
          <cell r="L1469">
            <v>175</v>
          </cell>
        </row>
        <row r="1470">
          <cell r="L1470">
            <v>125</v>
          </cell>
        </row>
        <row r="1472">
          <cell r="L1472">
            <v>175</v>
          </cell>
        </row>
        <row r="1473">
          <cell r="L1473">
            <v>175</v>
          </cell>
        </row>
        <row r="1474">
          <cell r="L1474">
            <v>175</v>
          </cell>
        </row>
        <row r="1475">
          <cell r="L1475">
            <v>100</v>
          </cell>
        </row>
        <row r="1477">
          <cell r="L1477">
            <v>125</v>
          </cell>
        </row>
        <row r="1479">
          <cell r="L1479">
            <v>100</v>
          </cell>
        </row>
        <row r="1483">
          <cell r="L1483">
            <v>125</v>
          </cell>
        </row>
        <row r="1484">
          <cell r="L1484">
            <v>100</v>
          </cell>
        </row>
        <row r="1486">
          <cell r="L1486">
            <v>100</v>
          </cell>
        </row>
        <row r="1488">
          <cell r="L1488">
            <v>150</v>
          </cell>
        </row>
        <row r="1489">
          <cell r="L1489">
            <v>150</v>
          </cell>
        </row>
        <row r="1490">
          <cell r="L1490">
            <v>150</v>
          </cell>
        </row>
        <row r="1491">
          <cell r="L1491">
            <v>150</v>
          </cell>
        </row>
        <row r="1492">
          <cell r="L1492">
            <v>100</v>
          </cell>
        </row>
        <row r="1493">
          <cell r="L1493">
            <v>125</v>
          </cell>
        </row>
        <row r="1494">
          <cell r="L1494">
            <v>125</v>
          </cell>
        </row>
        <row r="1498">
          <cell r="L1498">
            <v>150</v>
          </cell>
        </row>
        <row r="1504">
          <cell r="L1504">
            <v>100</v>
          </cell>
        </row>
        <row r="1505">
          <cell r="L1505">
            <v>125</v>
          </cell>
        </row>
        <row r="1521">
          <cell r="L1521">
            <v>475</v>
          </cell>
        </row>
        <row r="1522">
          <cell r="L1522">
            <v>100</v>
          </cell>
        </row>
        <row r="1524">
          <cell r="L1524">
            <v>175</v>
          </cell>
        </row>
        <row r="1551">
          <cell r="L1551">
            <v>125</v>
          </cell>
        </row>
        <row r="1552">
          <cell r="L1552">
            <v>100</v>
          </cell>
        </row>
        <row r="1553">
          <cell r="L1553">
            <v>125</v>
          </cell>
        </row>
        <row r="1663">
          <cell r="L1663">
            <v>100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7 (3)"/>
      <sheetName val="ภ.ด.ส.1 (2)"/>
      <sheetName val="ภ.ด.ส.1"/>
      <sheetName val="รายการ"/>
      <sheetName val="ค่าเสื่อม"/>
      <sheetName val="อัตราภาษี"/>
    </sheetNames>
    <sheetDataSet>
      <sheetData sheetId="0"/>
      <sheetData sheetId="1"/>
      <sheetData sheetId="2"/>
      <sheetData sheetId="3">
        <row r="1">
          <cell r="B1">
            <v>6700</v>
          </cell>
        </row>
        <row r="2">
          <cell r="B2">
            <v>6650</v>
          </cell>
        </row>
        <row r="8">
          <cell r="B8">
            <v>2600</v>
          </cell>
        </row>
        <row r="34">
          <cell r="B34">
            <v>2050</v>
          </cell>
        </row>
      </sheetData>
      <sheetData sheetId="4">
        <row r="2">
          <cell r="D2">
            <v>3</v>
          </cell>
        </row>
        <row r="4">
          <cell r="T4">
            <v>93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report"/>
      <sheetName val="Sheet1"/>
    </sheetNames>
    <sheetDataSet>
      <sheetData sheetId="0" refreshError="1">
        <row r="487">
          <cell r="L487">
            <v>125</v>
          </cell>
        </row>
        <row r="770">
          <cell r="L770">
            <v>125</v>
          </cell>
        </row>
        <row r="841">
          <cell r="L841">
            <v>100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1 (ม.5)"/>
      <sheetName val="ภ.ด.ส.1"/>
      <sheetName val="รายการ"/>
      <sheetName val="ค่าเสื่อม"/>
      <sheetName val="อัตราภาษี"/>
    </sheetNames>
    <sheetDataSet>
      <sheetData sheetId="0"/>
      <sheetData sheetId="1"/>
      <sheetData sheetId="2">
        <row r="1">
          <cell r="B1">
            <v>6700</v>
          </cell>
        </row>
        <row r="8">
          <cell r="B8">
            <v>2600</v>
          </cell>
        </row>
        <row r="34">
          <cell r="B34">
            <v>2050</v>
          </cell>
        </row>
      </sheetData>
      <sheetData sheetId="3">
        <row r="2">
          <cell r="C2">
            <v>2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report"/>
    </sheetNames>
    <sheetDataSet>
      <sheetData sheetId="0">
        <row r="266">
          <cell r="L266">
            <v>125</v>
          </cell>
        </row>
        <row r="271">
          <cell r="L271">
            <v>175</v>
          </cell>
        </row>
        <row r="272">
          <cell r="L272">
            <v>150</v>
          </cell>
        </row>
        <row r="273">
          <cell r="L273">
            <v>150</v>
          </cell>
        </row>
        <row r="275">
          <cell r="L275">
            <v>125</v>
          </cell>
        </row>
        <row r="276">
          <cell r="L276">
            <v>125</v>
          </cell>
        </row>
        <row r="277">
          <cell r="L277">
            <v>125</v>
          </cell>
        </row>
        <row r="279">
          <cell r="L279">
            <v>150</v>
          </cell>
        </row>
        <row r="280">
          <cell r="L280">
            <v>150</v>
          </cell>
        </row>
        <row r="284">
          <cell r="L284">
            <v>125</v>
          </cell>
        </row>
        <row r="285">
          <cell r="L285">
            <v>100</v>
          </cell>
        </row>
        <row r="286">
          <cell r="L286">
            <v>100</v>
          </cell>
        </row>
        <row r="287">
          <cell r="L287">
            <v>100</v>
          </cell>
        </row>
        <row r="288">
          <cell r="L288">
            <v>100</v>
          </cell>
        </row>
        <row r="289">
          <cell r="L289">
            <v>150</v>
          </cell>
        </row>
        <row r="290">
          <cell r="L290">
            <v>150</v>
          </cell>
        </row>
        <row r="291">
          <cell r="L291">
            <v>150</v>
          </cell>
        </row>
        <row r="292">
          <cell r="L292">
            <v>150</v>
          </cell>
        </row>
        <row r="294">
          <cell r="L294">
            <v>200</v>
          </cell>
        </row>
        <row r="295">
          <cell r="L295">
            <v>200</v>
          </cell>
        </row>
        <row r="296">
          <cell r="L296">
            <v>150</v>
          </cell>
        </row>
        <row r="299">
          <cell r="L299">
            <v>150</v>
          </cell>
        </row>
        <row r="385">
          <cell r="L385">
            <v>125</v>
          </cell>
        </row>
        <row r="394">
          <cell r="L394">
            <v>150</v>
          </cell>
        </row>
        <row r="545">
          <cell r="L545">
            <v>125</v>
          </cell>
        </row>
        <row r="842">
          <cell r="L842">
            <v>125</v>
          </cell>
        </row>
        <row r="843">
          <cell r="L843">
            <v>125</v>
          </cell>
        </row>
        <row r="844">
          <cell r="L844">
            <v>125</v>
          </cell>
        </row>
        <row r="853">
          <cell r="L853">
            <v>125</v>
          </cell>
        </row>
        <row r="854">
          <cell r="L854">
            <v>125</v>
          </cell>
        </row>
        <row r="856">
          <cell r="L856">
            <v>125</v>
          </cell>
        </row>
        <row r="859">
          <cell r="L859">
            <v>125</v>
          </cell>
        </row>
        <row r="872">
          <cell r="L872">
            <v>100</v>
          </cell>
        </row>
        <row r="873">
          <cell r="L873">
            <v>125</v>
          </cell>
        </row>
        <row r="874">
          <cell r="L874">
            <v>150</v>
          </cell>
        </row>
        <row r="906">
          <cell r="L906">
            <v>125</v>
          </cell>
        </row>
        <row r="1030">
          <cell r="L1030">
            <v>125</v>
          </cell>
        </row>
        <row r="1107">
          <cell r="L1107">
            <v>125</v>
          </cell>
        </row>
        <row r="1150">
          <cell r="L1150">
            <v>200</v>
          </cell>
        </row>
        <row r="1208">
          <cell r="L1208">
            <v>200</v>
          </cell>
        </row>
        <row r="1270">
          <cell r="L1270">
            <v>150</v>
          </cell>
        </row>
        <row r="1271">
          <cell r="L1271">
            <v>150</v>
          </cell>
        </row>
        <row r="1272">
          <cell r="L1272">
            <v>150</v>
          </cell>
        </row>
        <row r="1280">
          <cell r="L1280">
            <v>125</v>
          </cell>
        </row>
        <row r="1315">
          <cell r="L1315">
            <v>125</v>
          </cell>
        </row>
        <row r="1326">
          <cell r="L1326">
            <v>125</v>
          </cell>
        </row>
        <row r="1328">
          <cell r="L1328">
            <v>125</v>
          </cell>
        </row>
        <row r="1394">
          <cell r="L1394">
            <v>200</v>
          </cell>
        </row>
        <row r="1547">
          <cell r="L1547">
            <v>125</v>
          </cell>
        </row>
        <row r="1549">
          <cell r="L1549">
            <v>125</v>
          </cell>
        </row>
        <row r="1579">
          <cell r="L1579">
            <v>100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1 ม.3"/>
      <sheetName val="ภ.ด.ส.7"/>
      <sheetName val="ภ.ด.ส.1 ม.8"/>
      <sheetName val="รายการ"/>
      <sheetName val="ค่าเสื่อม"/>
      <sheetName val="อัตราภาษี"/>
    </sheetNames>
    <sheetDataSet>
      <sheetData sheetId="0"/>
      <sheetData sheetId="1" refreshError="1"/>
      <sheetData sheetId="2"/>
      <sheetData sheetId="3">
        <row r="1">
          <cell r="B1">
            <v>6700</v>
          </cell>
        </row>
        <row r="8">
          <cell r="B8">
            <v>2600</v>
          </cell>
        </row>
        <row r="34">
          <cell r="B34">
            <v>2050</v>
          </cell>
        </row>
      </sheetData>
      <sheetData sheetId="4">
        <row r="2">
          <cell r="B2">
            <v>1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1  แจ้งใหม่"/>
      <sheetName val="ภ.ด.ส.3  แจ้งใหม่"/>
      <sheetName val="ภ.ด.ส.1"/>
      <sheetName val="รายการ"/>
      <sheetName val="ค่าเสื่อม"/>
      <sheetName val="อัตราภาษี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6700</v>
          </cell>
        </row>
        <row r="3">
          <cell r="B3">
            <v>6400</v>
          </cell>
        </row>
        <row r="4">
          <cell r="B4">
            <v>7150</v>
          </cell>
        </row>
        <row r="6">
          <cell r="B6">
            <v>5400</v>
          </cell>
        </row>
        <row r="8">
          <cell r="B8">
            <v>2600</v>
          </cell>
        </row>
        <row r="12">
          <cell r="B12">
            <v>7450</v>
          </cell>
        </row>
        <row r="29">
          <cell r="B29">
            <v>5850</v>
          </cell>
        </row>
        <row r="34">
          <cell r="B34">
            <v>2050</v>
          </cell>
        </row>
      </sheetData>
      <sheetData sheetId="4" refreshError="1"/>
      <sheetData sheetId="5" refreshError="1">
        <row r="5">
          <cell r="F5">
            <v>0.02</v>
          </cell>
          <cell r="H5">
            <v>0.02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ะกาศ ภดส.3 (ตัวจริง)"/>
      <sheetName val="รายการ"/>
      <sheetName val="Sheet1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3เพิ่มเติม"/>
      <sheetName val="ค่าเสื่อม"/>
      <sheetName val="รายการ"/>
      <sheetName val="ภ.ด.ส.3 พรพัฒนสิน"/>
      <sheetName val="ภ.ด.ส.3 เทิดไท ,แจ้งใหม่"/>
      <sheetName val="ภ.ด.ส.3 ม.8"/>
      <sheetName val="ภ.ด.ส.3 ม.7"/>
      <sheetName val="ภ.ด.ส. 3(ม.6)"/>
      <sheetName val="ภ.ด.ส.3 ม.5"/>
      <sheetName val="ภ.ด.ส.3 ม.4"/>
      <sheetName val="ภ.ด.ส.3 ม.3"/>
      <sheetName val="ภ.ด.ส. 3 ม.2"/>
      <sheetName val="ภ.ด.ส.3 (ร้านค้า , ม.1)"/>
      <sheetName val="ภ.ด.ส.7"/>
      <sheetName val="ภ.ด.ส.1 ร้านค้า ม.1"/>
      <sheetName val="อัตราภาษ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report"/>
    </sheetNames>
    <sheetDataSet>
      <sheetData sheetId="0">
        <row r="4">
          <cell r="L4">
            <v>125</v>
          </cell>
        </row>
        <row r="6">
          <cell r="L6">
            <v>125</v>
          </cell>
        </row>
        <row r="7">
          <cell r="L7">
            <v>175</v>
          </cell>
        </row>
        <row r="8">
          <cell r="L8">
            <v>100</v>
          </cell>
        </row>
        <row r="9">
          <cell r="L9">
            <v>125</v>
          </cell>
        </row>
        <row r="13">
          <cell r="L13">
            <v>175</v>
          </cell>
        </row>
        <row r="15">
          <cell r="L15">
            <v>175</v>
          </cell>
        </row>
        <row r="16">
          <cell r="L16">
            <v>175</v>
          </cell>
        </row>
        <row r="18">
          <cell r="L18">
            <v>150</v>
          </cell>
        </row>
        <row r="22">
          <cell r="L22">
            <v>125</v>
          </cell>
        </row>
        <row r="25">
          <cell r="L25">
            <v>100</v>
          </cell>
        </row>
        <row r="27">
          <cell r="L27">
            <v>100</v>
          </cell>
        </row>
        <row r="37">
          <cell r="L37">
            <v>150</v>
          </cell>
        </row>
        <row r="63">
          <cell r="L63">
            <v>175</v>
          </cell>
        </row>
        <row r="65">
          <cell r="L65">
            <v>150</v>
          </cell>
        </row>
        <row r="68">
          <cell r="L68">
            <v>100</v>
          </cell>
        </row>
        <row r="69">
          <cell r="L69">
            <v>125</v>
          </cell>
        </row>
        <row r="71">
          <cell r="L71">
            <v>100</v>
          </cell>
        </row>
        <row r="87">
          <cell r="L87">
            <v>125</v>
          </cell>
        </row>
        <row r="90">
          <cell r="L90">
            <v>150</v>
          </cell>
        </row>
        <row r="91">
          <cell r="L91">
            <v>175</v>
          </cell>
        </row>
        <row r="92">
          <cell r="L92">
            <v>100</v>
          </cell>
        </row>
        <row r="94">
          <cell r="L94">
            <v>150</v>
          </cell>
        </row>
        <row r="95">
          <cell r="L95">
            <v>100</v>
          </cell>
        </row>
        <row r="96">
          <cell r="L96">
            <v>100</v>
          </cell>
        </row>
        <row r="97">
          <cell r="L97">
            <v>100</v>
          </cell>
        </row>
        <row r="99">
          <cell r="L99">
            <v>100</v>
          </cell>
        </row>
        <row r="100">
          <cell r="L100">
            <v>150</v>
          </cell>
        </row>
        <row r="101">
          <cell r="L101">
            <v>150</v>
          </cell>
        </row>
        <row r="102">
          <cell r="L102">
            <v>150</v>
          </cell>
        </row>
        <row r="103">
          <cell r="L103">
            <v>150</v>
          </cell>
        </row>
        <row r="104">
          <cell r="L104">
            <v>150</v>
          </cell>
        </row>
        <row r="105">
          <cell r="L105">
            <v>150</v>
          </cell>
        </row>
        <row r="107">
          <cell r="L107">
            <v>100</v>
          </cell>
        </row>
        <row r="108">
          <cell r="L108">
            <v>100</v>
          </cell>
        </row>
        <row r="112">
          <cell r="L112">
            <v>175</v>
          </cell>
        </row>
        <row r="116">
          <cell r="L116">
            <v>100</v>
          </cell>
        </row>
        <row r="300">
          <cell r="L300">
            <v>175</v>
          </cell>
        </row>
        <row r="352">
          <cell r="L352">
            <v>125</v>
          </cell>
        </row>
        <row r="554">
          <cell r="L554">
            <v>100</v>
          </cell>
        </row>
        <row r="628">
          <cell r="L628">
            <v>125</v>
          </cell>
        </row>
        <row r="632">
          <cell r="L632">
            <v>125</v>
          </cell>
        </row>
        <row r="633">
          <cell r="L633">
            <v>125</v>
          </cell>
        </row>
        <row r="634">
          <cell r="L634">
            <v>125</v>
          </cell>
        </row>
        <row r="637">
          <cell r="L637">
            <v>100</v>
          </cell>
        </row>
        <row r="641">
          <cell r="L641">
            <v>125</v>
          </cell>
        </row>
        <row r="643">
          <cell r="L643">
            <v>100</v>
          </cell>
        </row>
        <row r="644">
          <cell r="L644">
            <v>125</v>
          </cell>
        </row>
        <row r="645">
          <cell r="L645">
            <v>100</v>
          </cell>
        </row>
        <row r="646">
          <cell r="L646">
            <v>125</v>
          </cell>
        </row>
        <row r="647">
          <cell r="L647">
            <v>175</v>
          </cell>
        </row>
        <row r="648">
          <cell r="L648">
            <v>150</v>
          </cell>
        </row>
        <row r="651">
          <cell r="L651">
            <v>75</v>
          </cell>
        </row>
        <row r="652">
          <cell r="L652">
            <v>100</v>
          </cell>
        </row>
        <row r="653">
          <cell r="L653">
            <v>175</v>
          </cell>
        </row>
        <row r="654">
          <cell r="L654">
            <v>125</v>
          </cell>
        </row>
        <row r="655">
          <cell r="L655">
            <v>100</v>
          </cell>
        </row>
        <row r="656">
          <cell r="L656">
            <v>100</v>
          </cell>
        </row>
        <row r="657">
          <cell r="L657">
            <v>100</v>
          </cell>
        </row>
        <row r="658">
          <cell r="L658">
            <v>100</v>
          </cell>
        </row>
        <row r="659">
          <cell r="L659">
            <v>100</v>
          </cell>
        </row>
        <row r="661">
          <cell r="L661">
            <v>100</v>
          </cell>
        </row>
        <row r="662">
          <cell r="L662">
            <v>100</v>
          </cell>
        </row>
        <row r="663">
          <cell r="L663">
            <v>100</v>
          </cell>
        </row>
        <row r="664">
          <cell r="L664">
            <v>125</v>
          </cell>
        </row>
        <row r="667">
          <cell r="L667">
            <v>125</v>
          </cell>
        </row>
        <row r="668">
          <cell r="L668">
            <v>100</v>
          </cell>
        </row>
        <row r="669">
          <cell r="L669">
            <v>150</v>
          </cell>
        </row>
        <row r="673">
          <cell r="L673">
            <v>150</v>
          </cell>
        </row>
        <row r="674">
          <cell r="L674">
            <v>125</v>
          </cell>
        </row>
        <row r="676">
          <cell r="L676">
            <v>125</v>
          </cell>
        </row>
        <row r="678">
          <cell r="L678">
            <v>100</v>
          </cell>
        </row>
        <row r="682">
          <cell r="L682">
            <v>125</v>
          </cell>
        </row>
        <row r="780">
          <cell r="L780">
            <v>175</v>
          </cell>
        </row>
        <row r="781">
          <cell r="L781">
            <v>150</v>
          </cell>
        </row>
        <row r="810">
          <cell r="L810">
            <v>100</v>
          </cell>
        </row>
        <row r="1059">
          <cell r="L1059">
            <v>100</v>
          </cell>
        </row>
        <row r="1060">
          <cell r="L1060">
            <v>100</v>
          </cell>
        </row>
        <row r="1086">
          <cell r="L1086">
            <v>100</v>
          </cell>
        </row>
        <row r="1108">
          <cell r="L1108">
            <v>125</v>
          </cell>
        </row>
        <row r="1125">
          <cell r="L1125">
            <v>125</v>
          </cell>
        </row>
        <row r="1126">
          <cell r="L1126">
            <v>125</v>
          </cell>
        </row>
        <row r="1127">
          <cell r="L1127">
            <v>125</v>
          </cell>
        </row>
        <row r="1128">
          <cell r="L1128">
            <v>150</v>
          </cell>
        </row>
        <row r="1130">
          <cell r="L1130">
            <v>100</v>
          </cell>
        </row>
        <row r="1132">
          <cell r="L1132">
            <v>100</v>
          </cell>
        </row>
        <row r="1134">
          <cell r="L1134">
            <v>175</v>
          </cell>
        </row>
        <row r="1136">
          <cell r="L1136">
            <v>125</v>
          </cell>
        </row>
        <row r="1152">
          <cell r="L1152">
            <v>175</v>
          </cell>
        </row>
        <row r="1154">
          <cell r="L1154">
            <v>100</v>
          </cell>
        </row>
        <row r="1159">
          <cell r="L1159">
            <v>175</v>
          </cell>
        </row>
        <row r="1266">
          <cell r="L1266">
            <v>175</v>
          </cell>
        </row>
        <row r="1268">
          <cell r="L1268">
            <v>175</v>
          </cell>
        </row>
        <row r="1269">
          <cell r="L1269">
            <v>175</v>
          </cell>
        </row>
        <row r="1281">
          <cell r="L1281">
            <v>175</v>
          </cell>
        </row>
        <row r="1282">
          <cell r="L1282">
            <v>150</v>
          </cell>
        </row>
        <row r="1310">
          <cell r="L1310">
            <v>150</v>
          </cell>
        </row>
        <row r="1311">
          <cell r="L1311">
            <v>175</v>
          </cell>
        </row>
        <row r="1312">
          <cell r="L1312">
            <v>100</v>
          </cell>
        </row>
        <row r="1313">
          <cell r="L1313">
            <v>100</v>
          </cell>
        </row>
        <row r="1340">
          <cell r="L1340">
            <v>100</v>
          </cell>
        </row>
        <row r="1341">
          <cell r="L1341">
            <v>100</v>
          </cell>
        </row>
        <row r="1369">
          <cell r="L1369">
            <v>150</v>
          </cell>
        </row>
        <row r="1378">
          <cell r="L1378">
            <v>150</v>
          </cell>
        </row>
        <row r="1392">
          <cell r="L1392">
            <v>150</v>
          </cell>
        </row>
        <row r="1411">
          <cell r="L1411">
            <v>175</v>
          </cell>
        </row>
        <row r="1412">
          <cell r="L1412">
            <v>175</v>
          </cell>
        </row>
        <row r="1420">
          <cell r="L1420">
            <v>100</v>
          </cell>
        </row>
        <row r="1433">
          <cell r="L1433">
            <v>175</v>
          </cell>
        </row>
        <row r="1434">
          <cell r="L1434">
            <v>175</v>
          </cell>
        </row>
        <row r="1435">
          <cell r="L1435">
            <v>175</v>
          </cell>
        </row>
        <row r="1436">
          <cell r="L1436">
            <v>150</v>
          </cell>
        </row>
        <row r="1437">
          <cell r="L1437">
            <v>175</v>
          </cell>
        </row>
        <row r="1512">
          <cell r="L1512">
            <v>150</v>
          </cell>
        </row>
        <row r="1525">
          <cell r="L1525">
            <v>125</v>
          </cell>
        </row>
        <row r="1526">
          <cell r="L1526">
            <v>125</v>
          </cell>
        </row>
        <row r="1528">
          <cell r="L1528">
            <v>175</v>
          </cell>
        </row>
        <row r="1529">
          <cell r="L1529">
            <v>175</v>
          </cell>
        </row>
        <row r="1530">
          <cell r="L1530">
            <v>175</v>
          </cell>
        </row>
        <row r="1540">
          <cell r="L1540">
            <v>150</v>
          </cell>
        </row>
        <row r="1541">
          <cell r="L1541">
            <v>150</v>
          </cell>
        </row>
        <row r="1543">
          <cell r="L1543">
            <v>100</v>
          </cell>
        </row>
        <row r="1546">
          <cell r="L1546">
            <v>125</v>
          </cell>
        </row>
        <row r="1578">
          <cell r="L1578">
            <v>150</v>
          </cell>
        </row>
        <row r="1580">
          <cell r="L1580">
            <v>125</v>
          </cell>
        </row>
        <row r="1590">
          <cell r="L1590">
            <v>88</v>
          </cell>
        </row>
        <row r="1608">
          <cell r="L1608">
            <v>100</v>
          </cell>
        </row>
        <row r="1609">
          <cell r="L1609">
            <v>100</v>
          </cell>
        </row>
        <row r="1610">
          <cell r="L1610">
            <v>100</v>
          </cell>
        </row>
        <row r="1612">
          <cell r="L1612">
            <v>100</v>
          </cell>
        </row>
        <row r="1783">
          <cell r="L1783">
            <v>125</v>
          </cell>
        </row>
        <row r="1784">
          <cell r="L1784">
            <v>150</v>
          </cell>
        </row>
        <row r="1786">
          <cell r="L1786">
            <v>150</v>
          </cell>
        </row>
        <row r="1787">
          <cell r="L1787">
            <v>150</v>
          </cell>
        </row>
        <row r="1788">
          <cell r="L1788">
            <v>150</v>
          </cell>
        </row>
        <row r="1789">
          <cell r="L1789">
            <v>150</v>
          </cell>
        </row>
        <row r="1790">
          <cell r="L1790">
            <v>150</v>
          </cell>
        </row>
        <row r="1792">
          <cell r="L1792">
            <v>150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report"/>
    </sheetNames>
    <sheetDataSet>
      <sheetData sheetId="0">
        <row r="172">
          <cell r="L172">
            <v>125</v>
          </cell>
        </row>
        <row r="177">
          <cell r="L177">
            <v>100</v>
          </cell>
        </row>
        <row r="220">
          <cell r="L220">
            <v>175</v>
          </cell>
        </row>
        <row r="222">
          <cell r="L222">
            <v>175</v>
          </cell>
        </row>
        <row r="224">
          <cell r="L224">
            <v>125</v>
          </cell>
        </row>
        <row r="227">
          <cell r="L227">
            <v>125</v>
          </cell>
        </row>
        <row r="228">
          <cell r="L228">
            <v>150</v>
          </cell>
        </row>
        <row r="229">
          <cell r="L229">
            <v>150</v>
          </cell>
        </row>
        <row r="230">
          <cell r="L230">
            <v>150</v>
          </cell>
        </row>
        <row r="231">
          <cell r="L231">
            <v>150</v>
          </cell>
        </row>
        <row r="234">
          <cell r="L234">
            <v>550</v>
          </cell>
        </row>
        <row r="236">
          <cell r="L236">
            <v>125</v>
          </cell>
        </row>
        <row r="237">
          <cell r="L237">
            <v>150</v>
          </cell>
        </row>
        <row r="238">
          <cell r="L238">
            <v>150</v>
          </cell>
        </row>
        <row r="239">
          <cell r="L239">
            <v>150</v>
          </cell>
        </row>
        <row r="240">
          <cell r="L240">
            <v>150</v>
          </cell>
        </row>
        <row r="242">
          <cell r="L242">
            <v>150</v>
          </cell>
        </row>
        <row r="243">
          <cell r="L243">
            <v>175</v>
          </cell>
        </row>
        <row r="249">
          <cell r="L249">
            <v>175</v>
          </cell>
        </row>
        <row r="251">
          <cell r="L251">
            <v>125</v>
          </cell>
        </row>
        <row r="252">
          <cell r="L252">
            <v>125</v>
          </cell>
        </row>
        <row r="253">
          <cell r="L253">
            <v>125</v>
          </cell>
        </row>
        <row r="254">
          <cell r="L254">
            <v>125</v>
          </cell>
        </row>
        <row r="255">
          <cell r="L255">
            <v>125</v>
          </cell>
        </row>
        <row r="256">
          <cell r="L256">
            <v>125</v>
          </cell>
        </row>
        <row r="257">
          <cell r="L257">
            <v>125</v>
          </cell>
        </row>
        <row r="258">
          <cell r="L258">
            <v>125</v>
          </cell>
        </row>
        <row r="259">
          <cell r="L259">
            <v>125</v>
          </cell>
        </row>
        <row r="298">
          <cell r="L298">
            <v>175</v>
          </cell>
        </row>
        <row r="315">
          <cell r="L315">
            <v>125</v>
          </cell>
        </row>
        <row r="325">
          <cell r="L325">
            <v>100</v>
          </cell>
        </row>
        <row r="328">
          <cell r="L328">
            <v>125</v>
          </cell>
        </row>
        <row r="331">
          <cell r="L331">
            <v>100</v>
          </cell>
        </row>
        <row r="334">
          <cell r="L334">
            <v>150</v>
          </cell>
        </row>
        <row r="335">
          <cell r="L335">
            <v>125</v>
          </cell>
        </row>
        <row r="336">
          <cell r="L336">
            <v>125</v>
          </cell>
        </row>
        <row r="337">
          <cell r="L337">
            <v>150</v>
          </cell>
        </row>
        <row r="340">
          <cell r="L340">
            <v>550</v>
          </cell>
        </row>
        <row r="341">
          <cell r="L341">
            <v>100</v>
          </cell>
        </row>
        <row r="344">
          <cell r="L344">
            <v>100</v>
          </cell>
        </row>
        <row r="393">
          <cell r="L393">
            <v>125</v>
          </cell>
        </row>
        <row r="496">
          <cell r="L496">
            <v>150</v>
          </cell>
        </row>
        <row r="576">
          <cell r="L576">
            <v>150</v>
          </cell>
        </row>
        <row r="757">
          <cell r="L757">
            <v>125</v>
          </cell>
        </row>
        <row r="804">
          <cell r="L804">
            <v>100</v>
          </cell>
        </row>
        <row r="808">
          <cell r="L808">
            <v>125</v>
          </cell>
        </row>
        <row r="812">
          <cell r="L812">
            <v>150</v>
          </cell>
        </row>
        <row r="910">
          <cell r="L910">
            <v>125</v>
          </cell>
        </row>
        <row r="911">
          <cell r="L911">
            <v>125</v>
          </cell>
        </row>
        <row r="922">
          <cell r="L922">
            <v>125</v>
          </cell>
        </row>
        <row r="923">
          <cell r="L923">
            <v>125</v>
          </cell>
        </row>
        <row r="927">
          <cell r="L927">
            <v>100</v>
          </cell>
        </row>
        <row r="956">
          <cell r="L956">
            <v>125</v>
          </cell>
        </row>
        <row r="995">
          <cell r="L995">
            <v>125</v>
          </cell>
        </row>
        <row r="1013">
          <cell r="L1013">
            <v>150</v>
          </cell>
        </row>
        <row r="1014">
          <cell r="L1014">
            <v>150</v>
          </cell>
        </row>
        <row r="1041">
          <cell r="L1041">
            <v>125</v>
          </cell>
        </row>
        <row r="1051">
          <cell r="L1051">
            <v>125</v>
          </cell>
        </row>
        <row r="1069">
          <cell r="L1069">
            <v>150</v>
          </cell>
        </row>
        <row r="1070">
          <cell r="L1070">
            <v>150</v>
          </cell>
        </row>
        <row r="1071">
          <cell r="L1071">
            <v>150</v>
          </cell>
        </row>
        <row r="1109">
          <cell r="L1109">
            <v>175</v>
          </cell>
        </row>
        <row r="1110">
          <cell r="L1110">
            <v>150</v>
          </cell>
        </row>
        <row r="1111">
          <cell r="L1111">
            <v>125</v>
          </cell>
        </row>
        <row r="1124">
          <cell r="L1124">
            <v>150</v>
          </cell>
        </row>
        <row r="1151">
          <cell r="L1151">
            <v>150</v>
          </cell>
        </row>
        <row r="1156">
          <cell r="L1156">
            <v>100</v>
          </cell>
        </row>
        <row r="1157">
          <cell r="L1157">
            <v>100</v>
          </cell>
        </row>
        <row r="1158">
          <cell r="L1158">
            <v>175</v>
          </cell>
        </row>
        <row r="1162">
          <cell r="L1162">
            <v>175</v>
          </cell>
        </row>
        <row r="1164">
          <cell r="L1164">
            <v>125</v>
          </cell>
        </row>
        <row r="1171">
          <cell r="L1171">
            <v>125</v>
          </cell>
        </row>
        <row r="1297">
          <cell r="L1297">
            <v>175</v>
          </cell>
        </row>
        <row r="1298">
          <cell r="L1298">
            <v>175</v>
          </cell>
        </row>
        <row r="1299">
          <cell r="L1299">
            <v>175</v>
          </cell>
        </row>
        <row r="1306">
          <cell r="L1306">
            <v>125</v>
          </cell>
        </row>
        <row r="1314">
          <cell r="L1314">
            <v>125</v>
          </cell>
        </row>
        <row r="1354">
          <cell r="L1354">
            <v>125</v>
          </cell>
        </row>
        <row r="1355">
          <cell r="L1355">
            <v>100</v>
          </cell>
        </row>
        <row r="1357">
          <cell r="L1357">
            <v>100</v>
          </cell>
        </row>
        <row r="1358">
          <cell r="L1358">
            <v>100</v>
          </cell>
        </row>
        <row r="1372">
          <cell r="L1372">
            <v>100</v>
          </cell>
        </row>
        <row r="1402">
          <cell r="L1402">
            <v>125</v>
          </cell>
        </row>
        <row r="1503">
          <cell r="L1503">
            <v>100</v>
          </cell>
        </row>
        <row r="1589">
          <cell r="L1589">
            <v>175</v>
          </cell>
        </row>
        <row r="1591">
          <cell r="L1591">
            <v>125</v>
          </cell>
        </row>
        <row r="1765">
          <cell r="L1765">
            <v>175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.ด.ส.1 (4)"/>
      <sheetName val="ภ.ด.ส.7 ม.7"/>
      <sheetName val="ภ.ด.ส.7 ม.4"/>
      <sheetName val="ภ.ด.ส.1 (7)"/>
      <sheetName val="รายการ"/>
      <sheetName val="ค่าเสื่อม"/>
      <sheetName val="อัตราภาษี"/>
    </sheetNames>
    <sheetDataSet>
      <sheetData sheetId="0"/>
      <sheetData sheetId="1"/>
      <sheetData sheetId="2"/>
      <sheetData sheetId="3"/>
      <sheetData sheetId="4">
        <row r="1">
          <cell r="B1">
            <v>6700</v>
          </cell>
        </row>
        <row r="8">
          <cell r="B8">
            <v>2600</v>
          </cell>
        </row>
        <row r="34">
          <cell r="B34">
            <v>2050</v>
          </cell>
        </row>
      </sheetData>
      <sheetData sheetId="5">
        <row r="2">
          <cell r="B2">
            <v>1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_report"/>
    </sheetNames>
    <sheetDataSet>
      <sheetData sheetId="0">
        <row r="49">
          <cell r="L49">
            <v>125</v>
          </cell>
        </row>
        <row r="465">
          <cell r="L465">
            <v>125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B5" sqref="B5"/>
    </sheetView>
  </sheetViews>
  <sheetFormatPr defaultRowHeight="21" x14ac:dyDescent="0.35"/>
  <cols>
    <col min="1" max="1" width="12.25" style="94" customWidth="1"/>
    <col min="2" max="2" width="6.375" style="94" customWidth="1"/>
    <col min="3" max="3" width="12.25" style="94" customWidth="1"/>
    <col min="4" max="4" width="9" style="94"/>
    <col min="5" max="5" width="12.25" style="94" customWidth="1"/>
    <col min="6" max="6" width="9" style="94"/>
    <col min="7" max="7" width="12.25" style="94" customWidth="1"/>
    <col min="8" max="8" width="9" style="94"/>
    <col min="9" max="9" width="12.25" style="94" customWidth="1"/>
    <col min="10" max="16384" width="9" style="94"/>
  </cols>
  <sheetData>
    <row r="1" spans="1:10" x14ac:dyDescent="0.35">
      <c r="A1" s="816" t="s">
        <v>1727</v>
      </c>
      <c r="B1" s="816"/>
      <c r="C1" s="816"/>
      <c r="D1" s="816"/>
      <c r="E1" s="816"/>
      <c r="F1" s="816"/>
      <c r="G1" s="816"/>
      <c r="H1" s="816"/>
      <c r="I1" s="816"/>
      <c r="J1" s="816"/>
    </row>
    <row r="2" spans="1:10" x14ac:dyDescent="0.35">
      <c r="A2" s="818" t="s">
        <v>1728</v>
      </c>
      <c r="B2" s="819"/>
      <c r="C2" s="820" t="s">
        <v>1729</v>
      </c>
      <c r="D2" s="820"/>
      <c r="E2" s="820"/>
      <c r="F2" s="820"/>
      <c r="G2" s="820"/>
      <c r="H2" s="820"/>
      <c r="I2" s="821" t="s">
        <v>1730</v>
      </c>
      <c r="J2" s="821"/>
    </row>
    <row r="3" spans="1:10" x14ac:dyDescent="0.35">
      <c r="A3" s="822" t="s">
        <v>1731</v>
      </c>
      <c r="B3" s="823"/>
      <c r="C3" s="818" t="s">
        <v>1732</v>
      </c>
      <c r="D3" s="819"/>
      <c r="E3" s="818" t="s">
        <v>1733</v>
      </c>
      <c r="F3" s="819"/>
      <c r="G3" s="818" t="s">
        <v>1734</v>
      </c>
      <c r="H3" s="820"/>
      <c r="I3" s="824" t="s">
        <v>1735</v>
      </c>
      <c r="J3" s="824"/>
    </row>
    <row r="4" spans="1:10" x14ac:dyDescent="0.35">
      <c r="A4" s="545"/>
      <c r="B4" s="546"/>
      <c r="C4" s="814" t="s">
        <v>1736</v>
      </c>
      <c r="D4" s="815"/>
      <c r="E4" s="814" t="s">
        <v>1737</v>
      </c>
      <c r="F4" s="815"/>
      <c r="G4" s="814"/>
      <c r="H4" s="816"/>
      <c r="I4" s="817" t="s">
        <v>1738</v>
      </c>
      <c r="J4" s="817"/>
    </row>
    <row r="5" spans="1:10" x14ac:dyDescent="0.35">
      <c r="A5" s="98" t="s">
        <v>1739</v>
      </c>
      <c r="B5" s="547">
        <v>0.01</v>
      </c>
      <c r="C5" s="98" t="s">
        <v>1740</v>
      </c>
      <c r="D5" s="100">
        <v>0.03</v>
      </c>
      <c r="E5" s="98" t="s">
        <v>1741</v>
      </c>
      <c r="F5" s="100">
        <v>0.02</v>
      </c>
      <c r="G5" s="98" t="s">
        <v>1742</v>
      </c>
      <c r="H5" s="101">
        <v>0.02</v>
      </c>
      <c r="I5" s="98" t="s">
        <v>1742</v>
      </c>
      <c r="J5" s="100">
        <v>0.3</v>
      </c>
    </row>
    <row r="6" spans="1:10" x14ac:dyDescent="0.35">
      <c r="A6" s="98" t="s">
        <v>1743</v>
      </c>
      <c r="B6" s="100">
        <v>0.03</v>
      </c>
      <c r="C6" s="98" t="s">
        <v>1744</v>
      </c>
      <c r="D6" s="100">
        <v>0.05</v>
      </c>
      <c r="E6" s="98" t="s">
        <v>1745</v>
      </c>
      <c r="F6" s="100">
        <v>0.03</v>
      </c>
      <c r="G6" s="98" t="s">
        <v>1746</v>
      </c>
      <c r="H6" s="101">
        <v>0.03</v>
      </c>
      <c r="I6" s="98" t="s">
        <v>1747</v>
      </c>
      <c r="J6" s="100">
        <v>0.4</v>
      </c>
    </row>
    <row r="7" spans="1:10" x14ac:dyDescent="0.35">
      <c r="A7" s="98" t="s">
        <v>1748</v>
      </c>
      <c r="B7" s="100">
        <v>0.05</v>
      </c>
      <c r="C7" s="98" t="s">
        <v>1749</v>
      </c>
      <c r="D7" s="100">
        <v>0.1</v>
      </c>
      <c r="E7" s="98" t="s">
        <v>1750</v>
      </c>
      <c r="F7" s="100">
        <v>0.05</v>
      </c>
      <c r="G7" s="98" t="s">
        <v>1743</v>
      </c>
      <c r="H7" s="101">
        <v>0.05</v>
      </c>
      <c r="I7" s="98" t="s">
        <v>1751</v>
      </c>
      <c r="J7" s="100">
        <v>0.5</v>
      </c>
    </row>
    <row r="8" spans="1:10" x14ac:dyDescent="0.35">
      <c r="A8" s="98" t="s">
        <v>1752</v>
      </c>
      <c r="B8" s="100">
        <v>7.0000000000000007E-2</v>
      </c>
      <c r="C8" s="102" t="s">
        <v>1753</v>
      </c>
      <c r="D8" s="103"/>
      <c r="E8" s="98" t="s">
        <v>1754</v>
      </c>
      <c r="F8" s="100">
        <v>0.1</v>
      </c>
      <c r="G8" s="98" t="s">
        <v>1755</v>
      </c>
      <c r="H8" s="101">
        <v>0.1</v>
      </c>
      <c r="I8" s="98" t="s">
        <v>1756</v>
      </c>
      <c r="J8" s="100">
        <v>0.6</v>
      </c>
    </row>
    <row r="9" spans="1:10" x14ac:dyDescent="0.35">
      <c r="A9" s="98" t="s">
        <v>1757</v>
      </c>
      <c r="B9" s="100">
        <v>0.1</v>
      </c>
      <c r="C9" s="104" t="s">
        <v>1758</v>
      </c>
      <c r="D9" s="105"/>
      <c r="E9" s="102" t="s">
        <v>1753</v>
      </c>
      <c r="F9" s="106"/>
      <c r="G9" s="107"/>
      <c r="H9" s="107"/>
      <c r="I9" s="98" t="s">
        <v>1759</v>
      </c>
      <c r="J9" s="100">
        <v>0.7</v>
      </c>
    </row>
    <row r="10" spans="1:10" x14ac:dyDescent="0.35">
      <c r="A10" s="108" t="s">
        <v>1753</v>
      </c>
      <c r="B10" s="106"/>
      <c r="C10" s="107"/>
      <c r="D10" s="106"/>
      <c r="E10" s="104" t="s">
        <v>1760</v>
      </c>
      <c r="F10" s="105"/>
      <c r="G10" s="109"/>
      <c r="H10" s="109"/>
      <c r="I10" s="108" t="s">
        <v>1761</v>
      </c>
      <c r="J10" s="106"/>
    </row>
    <row r="11" spans="1:10" x14ac:dyDescent="0.35">
      <c r="A11" s="102" t="s">
        <v>1762</v>
      </c>
      <c r="B11" s="103"/>
      <c r="I11" s="104" t="s">
        <v>1763</v>
      </c>
      <c r="J11" s="105"/>
    </row>
    <row r="12" spans="1:10" x14ac:dyDescent="0.35">
      <c r="A12" s="102" t="s">
        <v>1764</v>
      </c>
      <c r="B12" s="103"/>
    </row>
    <row r="13" spans="1:10" x14ac:dyDescent="0.35">
      <c r="A13" s="102" t="s">
        <v>1765</v>
      </c>
      <c r="B13" s="103"/>
      <c r="D13" s="108" t="s">
        <v>1766</v>
      </c>
      <c r="E13" s="107"/>
      <c r="F13" s="107"/>
      <c r="G13" s="106"/>
    </row>
    <row r="14" spans="1:10" x14ac:dyDescent="0.35">
      <c r="A14" s="102" t="s">
        <v>1767</v>
      </c>
      <c r="B14" s="103"/>
      <c r="D14" s="102" t="s">
        <v>1768</v>
      </c>
      <c r="E14" s="109"/>
      <c r="F14" s="109"/>
      <c r="G14" s="103"/>
    </row>
    <row r="15" spans="1:10" x14ac:dyDescent="0.35">
      <c r="A15" s="104" t="s">
        <v>1769</v>
      </c>
      <c r="B15" s="105"/>
      <c r="D15" s="102" t="s">
        <v>1770</v>
      </c>
      <c r="E15" s="109"/>
      <c r="F15" s="109"/>
      <c r="G15" s="103"/>
    </row>
    <row r="16" spans="1:10" x14ac:dyDescent="0.35">
      <c r="D16" s="104" t="s">
        <v>1771</v>
      </c>
      <c r="E16" s="110"/>
      <c r="F16" s="110"/>
      <c r="G16" s="105"/>
    </row>
  </sheetData>
  <mergeCells count="13">
    <mergeCell ref="C4:D4"/>
    <mergeCell ref="E4:F4"/>
    <mergeCell ref="G4:H4"/>
    <mergeCell ref="I4:J4"/>
    <mergeCell ref="A1:J1"/>
    <mergeCell ref="A2:B2"/>
    <mergeCell ref="C2:H2"/>
    <mergeCell ref="I2:J2"/>
    <mergeCell ref="A3:B3"/>
    <mergeCell ref="C3:D3"/>
    <mergeCell ref="E3:F3"/>
    <mergeCell ref="G3:H3"/>
    <mergeCell ref="I3:J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14"/>
  <sheetViews>
    <sheetView workbookViewId="0">
      <selection activeCell="S11" sqref="S11"/>
    </sheetView>
  </sheetViews>
  <sheetFormatPr defaultRowHeight="21" x14ac:dyDescent="0.35"/>
  <cols>
    <col min="1" max="1" width="7.5" style="94" customWidth="1"/>
    <col min="2" max="55" width="2.875" style="94" customWidth="1"/>
    <col min="56" max="16384" width="9" style="94"/>
  </cols>
  <sheetData>
    <row r="1" spans="1:55" x14ac:dyDescent="0.35">
      <c r="A1" s="92" t="s">
        <v>1725</v>
      </c>
      <c r="B1" s="93">
        <v>1</v>
      </c>
      <c r="C1" s="93">
        <v>2</v>
      </c>
      <c r="D1" s="93">
        <v>3</v>
      </c>
      <c r="E1" s="93">
        <v>4</v>
      </c>
      <c r="F1" s="93">
        <v>5</v>
      </c>
      <c r="G1" s="93">
        <v>6</v>
      </c>
      <c r="H1" s="93">
        <v>7</v>
      </c>
      <c r="I1" s="93">
        <v>8</v>
      </c>
      <c r="J1" s="93">
        <v>9</v>
      </c>
      <c r="K1" s="93">
        <v>10</v>
      </c>
      <c r="L1" s="93">
        <v>11</v>
      </c>
      <c r="M1" s="93">
        <v>12</v>
      </c>
      <c r="N1" s="93">
        <v>13</v>
      </c>
      <c r="O1" s="93">
        <v>14</v>
      </c>
      <c r="P1" s="93">
        <v>15</v>
      </c>
      <c r="Q1" s="93">
        <v>16</v>
      </c>
      <c r="R1" s="93">
        <v>17</v>
      </c>
      <c r="S1" s="93">
        <v>18</v>
      </c>
      <c r="T1" s="93">
        <v>19</v>
      </c>
      <c r="U1" s="93">
        <v>20</v>
      </c>
      <c r="V1" s="93">
        <v>21</v>
      </c>
      <c r="W1" s="93">
        <v>22</v>
      </c>
      <c r="X1" s="93">
        <v>23</v>
      </c>
      <c r="Y1" s="93">
        <v>24</v>
      </c>
      <c r="Z1" s="93">
        <v>25</v>
      </c>
      <c r="AA1" s="93">
        <v>26</v>
      </c>
      <c r="AB1" s="93">
        <v>27</v>
      </c>
      <c r="AC1" s="93">
        <v>28</v>
      </c>
      <c r="AD1" s="93">
        <v>29</v>
      </c>
      <c r="AE1" s="93">
        <v>30</v>
      </c>
      <c r="AF1" s="93">
        <v>31</v>
      </c>
      <c r="AG1" s="93">
        <v>32</v>
      </c>
      <c r="AH1" s="93">
        <v>33</v>
      </c>
      <c r="AI1" s="93">
        <v>34</v>
      </c>
      <c r="AJ1" s="93">
        <v>35</v>
      </c>
      <c r="AK1" s="93">
        <v>36</v>
      </c>
      <c r="AL1" s="93">
        <v>37</v>
      </c>
      <c r="AM1" s="93">
        <v>38</v>
      </c>
      <c r="AN1" s="93">
        <v>39</v>
      </c>
      <c r="AO1" s="93">
        <v>40</v>
      </c>
      <c r="AP1" s="93">
        <v>41</v>
      </c>
      <c r="AQ1" s="93">
        <v>42</v>
      </c>
      <c r="AR1" s="93">
        <v>43</v>
      </c>
      <c r="AS1" s="93">
        <v>44</v>
      </c>
      <c r="AT1" s="93">
        <v>45</v>
      </c>
      <c r="AU1" s="93">
        <v>46</v>
      </c>
      <c r="AV1" s="93">
        <v>47</v>
      </c>
      <c r="AW1" s="93">
        <v>48</v>
      </c>
      <c r="AX1" s="93">
        <v>49</v>
      </c>
      <c r="AY1" s="93">
        <v>50</v>
      </c>
      <c r="AZ1" s="93">
        <v>51</v>
      </c>
      <c r="BA1" s="93">
        <v>52</v>
      </c>
      <c r="BB1" s="93">
        <v>53</v>
      </c>
      <c r="BC1" s="93">
        <v>54</v>
      </c>
    </row>
    <row r="2" spans="1:55" x14ac:dyDescent="0.35">
      <c r="A2" s="92" t="s">
        <v>6</v>
      </c>
      <c r="B2" s="93">
        <v>1</v>
      </c>
      <c r="C2" s="93">
        <v>2</v>
      </c>
      <c r="D2" s="93">
        <v>3</v>
      </c>
      <c r="E2" s="93">
        <v>4</v>
      </c>
      <c r="F2" s="93">
        <v>5</v>
      </c>
      <c r="G2" s="93">
        <v>6</v>
      </c>
      <c r="H2" s="93">
        <v>7</v>
      </c>
      <c r="I2" s="93">
        <v>8</v>
      </c>
      <c r="J2" s="93">
        <v>9</v>
      </c>
      <c r="K2" s="93">
        <v>10</v>
      </c>
      <c r="L2" s="93">
        <v>12</v>
      </c>
      <c r="M2" s="93">
        <v>14</v>
      </c>
      <c r="N2" s="93">
        <v>16</v>
      </c>
      <c r="O2" s="93">
        <v>18</v>
      </c>
      <c r="P2" s="93">
        <v>20</v>
      </c>
      <c r="Q2" s="93">
        <v>22</v>
      </c>
      <c r="R2" s="93">
        <v>24</v>
      </c>
      <c r="S2" s="93">
        <v>26</v>
      </c>
      <c r="T2" s="93">
        <v>28</v>
      </c>
      <c r="U2" s="93">
        <v>30</v>
      </c>
      <c r="V2" s="93">
        <v>32</v>
      </c>
      <c r="W2" s="93">
        <v>34</v>
      </c>
      <c r="X2" s="93">
        <v>36</v>
      </c>
      <c r="Y2" s="93">
        <v>38</v>
      </c>
      <c r="Z2" s="93">
        <v>40</v>
      </c>
      <c r="AA2" s="93">
        <v>42</v>
      </c>
      <c r="AB2" s="93">
        <v>44</v>
      </c>
      <c r="AC2" s="93">
        <v>46</v>
      </c>
      <c r="AD2" s="93">
        <v>48</v>
      </c>
      <c r="AE2" s="93">
        <v>50</v>
      </c>
      <c r="AF2" s="93">
        <v>52</v>
      </c>
      <c r="AG2" s="93">
        <v>54</v>
      </c>
      <c r="AH2" s="93">
        <v>56</v>
      </c>
      <c r="AI2" s="93">
        <v>58</v>
      </c>
      <c r="AJ2" s="93">
        <v>60</v>
      </c>
      <c r="AK2" s="93">
        <v>62</v>
      </c>
      <c r="AL2" s="93">
        <v>64</v>
      </c>
      <c r="AM2" s="93">
        <v>66</v>
      </c>
      <c r="AN2" s="93">
        <v>68</v>
      </c>
      <c r="AO2" s="93">
        <v>70</v>
      </c>
      <c r="AP2" s="93">
        <v>72</v>
      </c>
      <c r="AQ2" s="93">
        <v>74</v>
      </c>
      <c r="AR2" s="912">
        <v>76</v>
      </c>
      <c r="AS2" s="912"/>
      <c r="AT2" s="912"/>
      <c r="AU2" s="912"/>
      <c r="AV2" s="912"/>
      <c r="AW2" s="912"/>
      <c r="AX2" s="912"/>
      <c r="AY2" s="912"/>
      <c r="AZ2" s="912"/>
      <c r="BA2" s="912"/>
      <c r="BB2" s="912"/>
      <c r="BC2" s="912"/>
    </row>
    <row r="3" spans="1:55" x14ac:dyDescent="0.35">
      <c r="A3" s="92" t="s">
        <v>1726</v>
      </c>
      <c r="B3" s="93">
        <v>2</v>
      </c>
      <c r="C3" s="93">
        <v>4</v>
      </c>
      <c r="D3" s="93">
        <v>6</v>
      </c>
      <c r="E3" s="93">
        <v>8</v>
      </c>
      <c r="F3" s="93">
        <v>10</v>
      </c>
      <c r="G3" s="93">
        <v>14</v>
      </c>
      <c r="H3" s="93">
        <v>18</v>
      </c>
      <c r="I3" s="93">
        <v>22</v>
      </c>
      <c r="J3" s="93">
        <v>26</v>
      </c>
      <c r="K3" s="93">
        <v>30</v>
      </c>
      <c r="L3" s="93">
        <v>34</v>
      </c>
      <c r="M3" s="93">
        <v>38</v>
      </c>
      <c r="N3" s="93">
        <v>42</v>
      </c>
      <c r="O3" s="93">
        <v>46</v>
      </c>
      <c r="P3" s="93">
        <v>50</v>
      </c>
      <c r="Q3" s="93">
        <v>55</v>
      </c>
      <c r="R3" s="93">
        <v>60</v>
      </c>
      <c r="S3" s="93">
        <v>65</v>
      </c>
      <c r="T3" s="93">
        <v>70</v>
      </c>
      <c r="U3" s="93">
        <v>75</v>
      </c>
      <c r="V3" s="93">
        <v>80</v>
      </c>
      <c r="W3" s="912">
        <v>85</v>
      </c>
      <c r="X3" s="912"/>
      <c r="Y3" s="912"/>
      <c r="Z3" s="912"/>
      <c r="AA3" s="912"/>
      <c r="AB3" s="912"/>
      <c r="AC3" s="912"/>
      <c r="AD3" s="912"/>
      <c r="AE3" s="912"/>
      <c r="AF3" s="912"/>
      <c r="AG3" s="912"/>
      <c r="AH3" s="912"/>
      <c r="AI3" s="912"/>
      <c r="AJ3" s="912"/>
      <c r="AK3" s="912"/>
      <c r="AL3" s="912"/>
      <c r="AM3" s="912"/>
      <c r="AN3" s="912"/>
      <c r="AO3" s="912"/>
      <c r="AP3" s="912"/>
      <c r="AQ3" s="912"/>
      <c r="AR3" s="912"/>
      <c r="AS3" s="912"/>
      <c r="AT3" s="912"/>
      <c r="AU3" s="912"/>
      <c r="AV3" s="912"/>
      <c r="AW3" s="912"/>
      <c r="AX3" s="912"/>
      <c r="AY3" s="912"/>
      <c r="AZ3" s="912"/>
      <c r="BA3" s="912"/>
      <c r="BB3" s="912"/>
      <c r="BC3" s="912"/>
    </row>
    <row r="4" spans="1:55" x14ac:dyDescent="0.35">
      <c r="A4" s="92" t="s">
        <v>7</v>
      </c>
      <c r="B4" s="93">
        <v>3</v>
      </c>
      <c r="C4" s="93">
        <v>6</v>
      </c>
      <c r="D4" s="93">
        <v>9</v>
      </c>
      <c r="E4" s="93">
        <v>12</v>
      </c>
      <c r="F4" s="93">
        <v>15</v>
      </c>
      <c r="G4" s="93">
        <v>20</v>
      </c>
      <c r="H4" s="93">
        <v>25</v>
      </c>
      <c r="I4" s="93">
        <v>30</v>
      </c>
      <c r="J4" s="93">
        <v>35</v>
      </c>
      <c r="K4" s="93">
        <v>40</v>
      </c>
      <c r="L4" s="93">
        <v>45</v>
      </c>
      <c r="M4" s="93">
        <v>50</v>
      </c>
      <c r="N4" s="93">
        <v>55</v>
      </c>
      <c r="O4" s="93">
        <v>60</v>
      </c>
      <c r="P4" s="93">
        <v>65</v>
      </c>
      <c r="Q4" s="93">
        <v>72</v>
      </c>
      <c r="R4" s="93">
        <v>79</v>
      </c>
      <c r="S4" s="93">
        <v>86</v>
      </c>
      <c r="T4" s="912">
        <v>93</v>
      </c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</row>
    <row r="514" spans="40:40" x14ac:dyDescent="0.35">
      <c r="AN514" s="94" t="e">
        <f>ค่าเสื่อม!W3\</f>
        <v>#NAME?</v>
      </c>
    </row>
  </sheetData>
  <mergeCells count="3">
    <mergeCell ref="AR2:BC2"/>
    <mergeCell ref="W3:BC3"/>
    <mergeCell ref="T4:BC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337"/>
  <sheetViews>
    <sheetView view="pageBreakPreview" topLeftCell="B1" zoomScale="80" zoomScaleNormal="110" zoomScaleSheetLayoutView="80" workbookViewId="0">
      <selection activeCell="AW1" sqref="AW1:AY1048576"/>
    </sheetView>
  </sheetViews>
  <sheetFormatPr defaultColWidth="15.625" defaultRowHeight="15.75" x14ac:dyDescent="0.25"/>
  <cols>
    <col min="1" max="1" width="14.125" style="67" hidden="1" customWidth="1"/>
    <col min="2" max="2" width="5.375" style="1" customWidth="1"/>
    <col min="3" max="3" width="6" style="66" customWidth="1"/>
    <col min="4" max="4" width="6.25" style="2" customWidth="1"/>
    <col min="5" max="5" width="6" style="2" hidden="1" customWidth="1"/>
    <col min="6" max="6" width="7.125" style="2" hidden="1" customWidth="1"/>
    <col min="7" max="7" width="7.25" style="2" hidden="1" customWidth="1"/>
    <col min="8" max="10" width="4.375" style="2" customWidth="1"/>
    <col min="11" max="12" width="4.375" style="13" hidden="1" customWidth="1"/>
    <col min="13" max="13" width="5.125" style="84" customWidth="1"/>
    <col min="14" max="14" width="8.25" style="13" customWidth="1"/>
    <col min="15" max="15" width="6.125" style="13" customWidth="1"/>
    <col min="16" max="16" width="9.25" style="13" customWidth="1"/>
    <col min="17" max="17" width="4.375" style="3" hidden="1" customWidth="1"/>
    <col min="18" max="18" width="7.25" style="8" hidden="1" customWidth="1"/>
    <col min="19" max="19" width="5.5" style="8" hidden="1" customWidth="1"/>
    <col min="20" max="20" width="6.75" style="4" hidden="1" customWidth="1"/>
    <col min="21" max="21" width="5.75" style="11" hidden="1" customWidth="1"/>
    <col min="22" max="22" width="13.75" style="26" hidden="1" customWidth="1"/>
    <col min="23" max="23" width="5.25" style="5" customWidth="1"/>
    <col min="24" max="24" width="6.875" style="17" hidden="1" customWidth="1"/>
    <col min="25" max="25" width="12" style="4" customWidth="1"/>
    <col min="26" max="26" width="12.375" style="4" customWidth="1"/>
    <col min="27" max="28" width="5.125" style="16" hidden="1" customWidth="1"/>
    <col min="29" max="29" width="6.5" style="16" customWidth="1"/>
    <col min="30" max="30" width="7.25" style="8" customWidth="1"/>
    <col min="31" max="31" width="5.875" style="8" customWidth="1"/>
    <col min="32" max="32" width="7.25" style="7" customWidth="1"/>
    <col min="33" max="33" width="10.625" style="7" customWidth="1"/>
    <col min="34" max="34" width="8" style="4" hidden="1" customWidth="1"/>
    <col min="35" max="35" width="8.5" style="3" hidden="1" customWidth="1"/>
    <col min="36" max="36" width="8" style="3" hidden="1" customWidth="1"/>
    <col min="37" max="37" width="5.25" style="3" hidden="1" customWidth="1"/>
    <col min="38" max="38" width="6.375" style="3" hidden="1" customWidth="1"/>
    <col min="39" max="39" width="6.125" style="2" customWidth="1"/>
    <col min="40" max="40" width="6" style="2" customWidth="1"/>
    <col min="41" max="41" width="10" style="2" hidden="1" customWidth="1"/>
    <col min="42" max="42" width="10" style="2" customWidth="1"/>
    <col min="43" max="43" width="11" style="2" customWidth="1"/>
    <col min="44" max="44" width="10.375" style="2" customWidth="1"/>
    <col min="45" max="45" width="10" style="2" hidden="1" customWidth="1"/>
    <col min="46" max="46" width="10.375" style="2" customWidth="1"/>
    <col min="47" max="47" width="9.125" style="2" customWidth="1"/>
    <col min="48" max="48" width="7" style="2" customWidth="1"/>
    <col min="49" max="49" width="18.625" style="45" hidden="1" customWidth="1"/>
    <col min="50" max="50" width="10.5" style="6" hidden="1" customWidth="1"/>
    <col min="51" max="51" width="12.5" style="6" hidden="1" customWidth="1"/>
    <col min="52" max="16384" width="15.625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42" t="s">
        <v>1723</v>
      </c>
      <c r="AV4" s="842" t="s">
        <v>1724</v>
      </c>
      <c r="AW4" s="842" t="s">
        <v>20</v>
      </c>
      <c r="AX4" s="842" t="s">
        <v>1860</v>
      </c>
      <c r="AY4" s="842" t="s">
        <v>1861</v>
      </c>
    </row>
    <row r="5" spans="1:51" s="10" customFormat="1" ht="17.25" customHeight="1" x14ac:dyDescent="0.25">
      <c r="A5" s="870"/>
      <c r="B5" s="845" t="s">
        <v>10</v>
      </c>
      <c r="C5" s="871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661" t="s">
        <v>101</v>
      </c>
      <c r="L5" s="661" t="s">
        <v>101</v>
      </c>
      <c r="M5" s="866" t="s">
        <v>1709</v>
      </c>
      <c r="N5" s="869" t="s">
        <v>1710</v>
      </c>
      <c r="O5" s="869" t="s">
        <v>1711</v>
      </c>
      <c r="P5" s="869" t="s">
        <v>1712</v>
      </c>
      <c r="Q5" s="830" t="s">
        <v>22</v>
      </c>
      <c r="R5" s="830"/>
      <c r="S5" s="830"/>
      <c r="T5" s="830"/>
      <c r="U5" s="830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663"/>
      <c r="AI5" s="719" t="s">
        <v>23</v>
      </c>
      <c r="AJ5" s="720"/>
      <c r="AK5" s="720"/>
      <c r="AL5" s="720"/>
      <c r="AM5" s="838" t="s">
        <v>2007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843"/>
      <c r="AV5" s="843"/>
      <c r="AW5" s="890"/>
      <c r="AX5" s="890"/>
      <c r="AY5" s="890"/>
    </row>
    <row r="6" spans="1:51" s="10" customFormat="1" ht="17.25" customHeight="1" x14ac:dyDescent="0.25">
      <c r="A6" s="870"/>
      <c r="B6" s="845"/>
      <c r="C6" s="871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67"/>
      <c r="N6" s="843"/>
      <c r="O6" s="843"/>
      <c r="P6" s="843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843"/>
      <c r="AV6" s="843"/>
      <c r="AW6" s="890"/>
      <c r="AX6" s="890"/>
      <c r="AY6" s="890"/>
    </row>
    <row r="7" spans="1:51" s="10" customFormat="1" ht="17.25" customHeight="1" x14ac:dyDescent="0.25">
      <c r="A7" s="870"/>
      <c r="B7" s="845"/>
      <c r="C7" s="871"/>
      <c r="D7" s="830"/>
      <c r="E7" s="830"/>
      <c r="F7" s="830"/>
      <c r="G7" s="830"/>
      <c r="H7" s="830"/>
      <c r="I7" s="830"/>
      <c r="J7" s="830"/>
      <c r="K7" s="831"/>
      <c r="L7" s="831"/>
      <c r="M7" s="867"/>
      <c r="N7" s="843"/>
      <c r="O7" s="843"/>
      <c r="P7" s="843"/>
      <c r="Q7" s="832"/>
      <c r="R7" s="833"/>
      <c r="S7" s="833"/>
      <c r="T7" s="830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843"/>
      <c r="AV7" s="843"/>
      <c r="AW7" s="890"/>
      <c r="AX7" s="890"/>
      <c r="AY7" s="890"/>
    </row>
    <row r="8" spans="1:51" s="10" customFormat="1" ht="17.25" customHeight="1" x14ac:dyDescent="0.25">
      <c r="A8" s="870"/>
      <c r="B8" s="845"/>
      <c r="C8" s="871"/>
      <c r="D8" s="830"/>
      <c r="E8" s="830"/>
      <c r="F8" s="830"/>
      <c r="G8" s="830"/>
      <c r="H8" s="830"/>
      <c r="I8" s="830"/>
      <c r="J8" s="830"/>
      <c r="K8" s="831"/>
      <c r="L8" s="831"/>
      <c r="M8" s="867"/>
      <c r="N8" s="843"/>
      <c r="O8" s="843"/>
      <c r="P8" s="843"/>
      <c r="Q8" s="832"/>
      <c r="R8" s="833"/>
      <c r="S8" s="833"/>
      <c r="T8" s="830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843"/>
      <c r="AV8" s="843"/>
      <c r="AW8" s="890"/>
      <c r="AX8" s="890"/>
      <c r="AY8" s="890"/>
    </row>
    <row r="9" spans="1:51" s="10" customFormat="1" ht="17.25" customHeight="1" x14ac:dyDescent="0.25">
      <c r="A9" s="870"/>
      <c r="B9" s="845"/>
      <c r="C9" s="871"/>
      <c r="D9" s="830"/>
      <c r="E9" s="830"/>
      <c r="F9" s="830"/>
      <c r="G9" s="830"/>
      <c r="H9" s="830"/>
      <c r="I9" s="830"/>
      <c r="J9" s="830"/>
      <c r="K9" s="831"/>
      <c r="L9" s="831"/>
      <c r="M9" s="867"/>
      <c r="N9" s="843"/>
      <c r="O9" s="843"/>
      <c r="P9" s="843"/>
      <c r="Q9" s="832"/>
      <c r="R9" s="833"/>
      <c r="S9" s="833"/>
      <c r="T9" s="830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843"/>
      <c r="AV9" s="843"/>
      <c r="AW9" s="890"/>
      <c r="AX9" s="890"/>
      <c r="AY9" s="890"/>
    </row>
    <row r="10" spans="1:51" s="10" customFormat="1" ht="17.25" customHeight="1" x14ac:dyDescent="0.25">
      <c r="A10" s="870"/>
      <c r="B10" s="845"/>
      <c r="C10" s="871"/>
      <c r="D10" s="830"/>
      <c r="E10" s="830"/>
      <c r="F10" s="830"/>
      <c r="G10" s="830"/>
      <c r="H10" s="830"/>
      <c r="I10" s="830"/>
      <c r="J10" s="830"/>
      <c r="K10" s="831"/>
      <c r="L10" s="831"/>
      <c r="M10" s="868"/>
      <c r="N10" s="844"/>
      <c r="O10" s="844"/>
      <c r="P10" s="844"/>
      <c r="Q10" s="832"/>
      <c r="R10" s="833"/>
      <c r="S10" s="833"/>
      <c r="T10" s="830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844"/>
      <c r="AV10" s="844"/>
      <c r="AW10" s="891"/>
      <c r="AX10" s="891"/>
      <c r="AY10" s="891"/>
    </row>
    <row r="11" spans="1:51" s="2" customFormat="1" ht="16.5" customHeight="1" x14ac:dyDescent="0.25">
      <c r="A11" s="28" t="s">
        <v>770</v>
      </c>
      <c r="B11" s="1">
        <v>520</v>
      </c>
      <c r="C11" s="2" t="s">
        <v>5</v>
      </c>
      <c r="D11" s="4">
        <v>17655</v>
      </c>
      <c r="E11" s="2">
        <v>99</v>
      </c>
      <c r="F11" s="2">
        <v>464</v>
      </c>
      <c r="G11" s="2" t="s">
        <v>139</v>
      </c>
      <c r="H11" s="2">
        <v>3</v>
      </c>
      <c r="I11" s="2">
        <v>1</v>
      </c>
      <c r="J11" s="2">
        <v>27</v>
      </c>
      <c r="K11" s="13">
        <v>1327</v>
      </c>
      <c r="L11" s="13">
        <v>1327</v>
      </c>
      <c r="M11" s="84">
        <v>1</v>
      </c>
      <c r="N11" s="13">
        <f t="shared" ref="N11:N18" si="0">L11</f>
        <v>1327</v>
      </c>
      <c r="O11" s="13">
        <v>125</v>
      </c>
      <c r="P11" s="14">
        <f>N11*O11</f>
        <v>165875</v>
      </c>
      <c r="Q11" s="3">
        <v>1327</v>
      </c>
      <c r="R11" s="8"/>
      <c r="S11" s="8"/>
      <c r="T11" s="4"/>
      <c r="U11" s="11"/>
      <c r="V11" s="26"/>
      <c r="W11" s="5"/>
      <c r="X11" s="47"/>
      <c r="Y11" s="4"/>
      <c r="Z11" s="4"/>
      <c r="AA11" s="16"/>
      <c r="AB11" s="16"/>
      <c r="AC11" s="16"/>
      <c r="AD11" s="8"/>
      <c r="AE11" s="8"/>
      <c r="AF11" s="7"/>
      <c r="AG11" s="7"/>
      <c r="AH11" s="4"/>
      <c r="AI11" s="3"/>
      <c r="AJ11" s="3"/>
      <c r="AK11" s="3"/>
      <c r="AL11" s="3"/>
      <c r="AQ11" s="95">
        <f t="shared" ref="AQ11:AQ17" si="1">P11</f>
        <v>165875</v>
      </c>
      <c r="AR11" s="95">
        <f>AQ11</f>
        <v>165875</v>
      </c>
      <c r="AT11" s="95">
        <f t="shared" ref="AT11:AT17" si="2">AQ11</f>
        <v>165875</v>
      </c>
      <c r="AW11" s="28"/>
      <c r="AX11" s="45"/>
      <c r="AY11" s="45"/>
    </row>
    <row r="12" spans="1:51" s="2" customFormat="1" ht="16.5" customHeight="1" x14ac:dyDescent="0.25">
      <c r="A12" s="28"/>
      <c r="B12" s="1">
        <v>521</v>
      </c>
      <c r="C12" s="2" t="s">
        <v>5</v>
      </c>
      <c r="D12" s="4">
        <v>17656</v>
      </c>
      <c r="E12" s="2">
        <v>98</v>
      </c>
      <c r="F12" s="2">
        <v>465</v>
      </c>
      <c r="G12" s="2" t="s">
        <v>139</v>
      </c>
      <c r="H12" s="2">
        <v>3</v>
      </c>
      <c r="I12" s="2">
        <v>0</v>
      </c>
      <c r="J12" s="2">
        <v>0</v>
      </c>
      <c r="K12" s="13">
        <v>1200</v>
      </c>
      <c r="L12" s="13">
        <v>1200</v>
      </c>
      <c r="M12" s="84">
        <v>1</v>
      </c>
      <c r="N12" s="13">
        <f t="shared" si="0"/>
        <v>1200</v>
      </c>
      <c r="O12" s="13">
        <v>125</v>
      </c>
      <c r="P12" s="14">
        <f t="shared" ref="P12:P78" si="3">N12*O12</f>
        <v>150000</v>
      </c>
      <c r="Q12" s="3">
        <v>1200</v>
      </c>
      <c r="R12" s="8"/>
      <c r="S12" s="8"/>
      <c r="T12" s="4"/>
      <c r="U12" s="11"/>
      <c r="V12" s="26"/>
      <c r="W12" s="5"/>
      <c r="X12" s="47"/>
      <c r="Y12" s="4"/>
      <c r="Z12" s="4"/>
      <c r="AA12" s="16"/>
      <c r="AB12" s="16"/>
      <c r="AC12" s="16"/>
      <c r="AD12" s="8"/>
      <c r="AE12" s="8"/>
      <c r="AF12" s="7"/>
      <c r="AG12" s="7"/>
      <c r="AH12" s="4"/>
      <c r="AI12" s="3"/>
      <c r="AJ12" s="3"/>
      <c r="AK12" s="3"/>
      <c r="AL12" s="3"/>
      <c r="AQ12" s="95">
        <f t="shared" si="1"/>
        <v>150000</v>
      </c>
      <c r="AR12" s="95">
        <f t="shared" ref="AR12:AR75" si="4">AQ12</f>
        <v>150000</v>
      </c>
      <c r="AT12" s="95">
        <f t="shared" si="2"/>
        <v>150000</v>
      </c>
      <c r="AW12" s="28"/>
      <c r="AX12" s="45"/>
      <c r="AY12" s="45"/>
    </row>
    <row r="13" spans="1:51" s="2" customFormat="1" ht="16.5" customHeight="1" x14ac:dyDescent="0.25">
      <c r="A13" s="28"/>
      <c r="B13" s="1">
        <v>522</v>
      </c>
      <c r="C13" s="2" t="s">
        <v>5</v>
      </c>
      <c r="D13" s="4">
        <v>17632</v>
      </c>
      <c r="E13" s="2">
        <v>65</v>
      </c>
      <c r="F13" s="2">
        <v>441</v>
      </c>
      <c r="G13" s="2" t="s">
        <v>139</v>
      </c>
      <c r="H13" s="2">
        <v>4</v>
      </c>
      <c r="I13" s="2">
        <v>0</v>
      </c>
      <c r="J13" s="2">
        <v>98</v>
      </c>
      <c r="K13" s="13">
        <v>1698</v>
      </c>
      <c r="L13" s="13">
        <v>1698</v>
      </c>
      <c r="M13" s="84">
        <v>1</v>
      </c>
      <c r="N13" s="13">
        <f t="shared" si="0"/>
        <v>1698</v>
      </c>
      <c r="O13" s="13">
        <f>[7]qry_report!$L$334</f>
        <v>150</v>
      </c>
      <c r="P13" s="14">
        <f t="shared" si="3"/>
        <v>254700</v>
      </c>
      <c r="Q13" s="3">
        <v>1698</v>
      </c>
      <c r="R13" s="8"/>
      <c r="S13" s="8"/>
      <c r="T13" s="4"/>
      <c r="U13" s="11"/>
      <c r="V13" s="26"/>
      <c r="W13" s="5"/>
      <c r="X13" s="47"/>
      <c r="Y13" s="4"/>
      <c r="Z13" s="4"/>
      <c r="AA13" s="16"/>
      <c r="AB13" s="16"/>
      <c r="AC13" s="16"/>
      <c r="AD13" s="8"/>
      <c r="AE13" s="8"/>
      <c r="AF13" s="7"/>
      <c r="AG13" s="7"/>
      <c r="AH13" s="4"/>
      <c r="AI13" s="3"/>
      <c r="AJ13" s="3"/>
      <c r="AK13" s="3"/>
      <c r="AL13" s="3"/>
      <c r="AQ13" s="95">
        <f t="shared" si="1"/>
        <v>254700</v>
      </c>
      <c r="AR13" s="95">
        <f t="shared" si="4"/>
        <v>254700</v>
      </c>
      <c r="AT13" s="95">
        <f t="shared" si="2"/>
        <v>254700</v>
      </c>
      <c r="AW13" s="28"/>
      <c r="AX13" s="45"/>
      <c r="AY13" s="45"/>
    </row>
    <row r="14" spans="1:51" s="2" customFormat="1" ht="16.5" customHeight="1" x14ac:dyDescent="0.25">
      <c r="A14" s="28"/>
      <c r="B14" s="1">
        <v>523</v>
      </c>
      <c r="C14" s="2" t="s">
        <v>5</v>
      </c>
      <c r="D14" s="4">
        <v>31338</v>
      </c>
      <c r="E14" s="2">
        <v>8</v>
      </c>
      <c r="F14" s="2">
        <v>1555</v>
      </c>
      <c r="G14" s="2" t="s">
        <v>139</v>
      </c>
      <c r="H14" s="2">
        <v>4</v>
      </c>
      <c r="I14" s="2">
        <v>2</v>
      </c>
      <c r="J14" s="2">
        <v>0</v>
      </c>
      <c r="K14" s="13">
        <v>1800</v>
      </c>
      <c r="L14" s="13">
        <v>1800</v>
      </c>
      <c r="M14" s="84">
        <v>1</v>
      </c>
      <c r="N14" s="13">
        <f t="shared" si="0"/>
        <v>1800</v>
      </c>
      <c r="O14" s="13">
        <f>[7]qry_report!$L$1111</f>
        <v>125</v>
      </c>
      <c r="P14" s="14">
        <f t="shared" si="3"/>
        <v>225000</v>
      </c>
      <c r="Q14" s="3">
        <v>1800</v>
      </c>
      <c r="R14" s="8"/>
      <c r="S14" s="8"/>
      <c r="T14" s="4"/>
      <c r="U14" s="11"/>
      <c r="V14" s="26"/>
      <c r="W14" s="5"/>
      <c r="X14" s="47"/>
      <c r="Y14" s="4"/>
      <c r="Z14" s="4"/>
      <c r="AA14" s="16"/>
      <c r="AB14" s="16"/>
      <c r="AC14" s="16"/>
      <c r="AD14" s="8"/>
      <c r="AE14" s="8"/>
      <c r="AF14" s="7"/>
      <c r="AG14" s="7"/>
      <c r="AH14" s="4"/>
      <c r="AI14" s="3"/>
      <c r="AJ14" s="3"/>
      <c r="AK14" s="3"/>
      <c r="AL14" s="3"/>
      <c r="AQ14" s="95">
        <f t="shared" si="1"/>
        <v>225000</v>
      </c>
      <c r="AR14" s="95">
        <f t="shared" si="4"/>
        <v>225000</v>
      </c>
      <c r="AT14" s="95">
        <f t="shared" si="2"/>
        <v>225000</v>
      </c>
      <c r="AW14" s="28"/>
      <c r="AX14" s="45"/>
      <c r="AY14" s="45"/>
    </row>
    <row r="15" spans="1:51" s="2" customFormat="1" ht="16.5" customHeight="1" x14ac:dyDescent="0.25">
      <c r="A15" s="28" t="s">
        <v>771</v>
      </c>
      <c r="B15" s="1">
        <v>524</v>
      </c>
      <c r="C15" s="2" t="s">
        <v>5</v>
      </c>
      <c r="D15" s="4">
        <v>29461</v>
      </c>
      <c r="E15" s="2">
        <v>20</v>
      </c>
      <c r="F15" s="2">
        <v>1335</v>
      </c>
      <c r="G15" s="2" t="s">
        <v>139</v>
      </c>
      <c r="H15" s="2">
        <v>15</v>
      </c>
      <c r="I15" s="2">
        <v>3</v>
      </c>
      <c r="J15" s="2">
        <v>0.5</v>
      </c>
      <c r="K15" s="13">
        <v>6305</v>
      </c>
      <c r="L15" s="13">
        <v>6305</v>
      </c>
      <c r="M15" s="84">
        <v>1</v>
      </c>
      <c r="N15" s="13">
        <f t="shared" si="0"/>
        <v>6305</v>
      </c>
      <c r="O15" s="13">
        <f>[7]qry_report!$L$922</f>
        <v>125</v>
      </c>
      <c r="P15" s="14">
        <f t="shared" si="3"/>
        <v>788125</v>
      </c>
      <c r="Q15" s="3">
        <v>6305</v>
      </c>
      <c r="R15" s="8"/>
      <c r="S15" s="8"/>
      <c r="T15" s="4"/>
      <c r="U15" s="11"/>
      <c r="V15" s="26"/>
      <c r="W15" s="5"/>
      <c r="X15" s="4"/>
      <c r="Y15" s="4"/>
      <c r="Z15" s="4"/>
      <c r="AA15" s="16"/>
      <c r="AB15" s="16"/>
      <c r="AC15" s="16"/>
      <c r="AD15" s="8"/>
      <c r="AE15" s="8"/>
      <c r="AF15" s="7"/>
      <c r="AG15" s="7"/>
      <c r="AH15" s="4"/>
      <c r="AI15" s="3"/>
      <c r="AJ15" s="3"/>
      <c r="AK15" s="3"/>
      <c r="AL15" s="3"/>
      <c r="AQ15" s="95">
        <f t="shared" si="1"/>
        <v>788125</v>
      </c>
      <c r="AR15" s="95">
        <f t="shared" si="4"/>
        <v>788125</v>
      </c>
      <c r="AT15" s="95">
        <f t="shared" si="2"/>
        <v>788125</v>
      </c>
      <c r="AW15" s="28"/>
      <c r="AX15" s="45"/>
      <c r="AY15" s="45"/>
    </row>
    <row r="16" spans="1:51" s="2" customFormat="1" ht="16.5" customHeight="1" x14ac:dyDescent="0.25">
      <c r="A16" s="28"/>
      <c r="B16" s="1">
        <v>525</v>
      </c>
      <c r="C16" s="2" t="s">
        <v>5</v>
      </c>
      <c r="D16" s="4">
        <v>25712</v>
      </c>
      <c r="E16" s="2">
        <v>153</v>
      </c>
      <c r="F16" s="2">
        <v>1170</v>
      </c>
      <c r="G16" s="2" t="s">
        <v>139</v>
      </c>
      <c r="H16" s="2">
        <v>4</v>
      </c>
      <c r="I16" s="2">
        <v>3</v>
      </c>
      <c r="J16" s="2">
        <v>28</v>
      </c>
      <c r="K16" s="13">
        <v>1928</v>
      </c>
      <c r="L16" s="13">
        <v>1928</v>
      </c>
      <c r="M16" s="84">
        <v>1</v>
      </c>
      <c r="N16" s="13">
        <f t="shared" si="0"/>
        <v>1928</v>
      </c>
      <c r="O16" s="13">
        <f>[7]qry_report!$L$812</f>
        <v>150</v>
      </c>
      <c r="P16" s="14">
        <f t="shared" si="3"/>
        <v>289200</v>
      </c>
      <c r="Q16" s="3">
        <v>1928</v>
      </c>
      <c r="R16" s="8"/>
      <c r="S16" s="8"/>
      <c r="T16" s="4"/>
      <c r="U16" s="11"/>
      <c r="V16" s="26"/>
      <c r="W16" s="5"/>
      <c r="X16" s="4"/>
      <c r="Y16" s="4"/>
      <c r="Z16" s="4"/>
      <c r="AA16" s="16"/>
      <c r="AB16" s="16"/>
      <c r="AC16" s="16"/>
      <c r="AD16" s="8"/>
      <c r="AE16" s="8"/>
      <c r="AF16" s="7"/>
      <c r="AG16" s="7"/>
      <c r="AH16" s="4"/>
      <c r="AI16" s="3"/>
      <c r="AJ16" s="3"/>
      <c r="AK16" s="3"/>
      <c r="AL16" s="3"/>
      <c r="AQ16" s="95">
        <f t="shared" si="1"/>
        <v>289200</v>
      </c>
      <c r="AR16" s="95">
        <f t="shared" si="4"/>
        <v>289200</v>
      </c>
      <c r="AT16" s="95">
        <f t="shared" si="2"/>
        <v>289200</v>
      </c>
      <c r="AW16" s="28"/>
      <c r="AX16" s="45"/>
      <c r="AY16" s="45"/>
    </row>
    <row r="17" spans="1:51" s="2" customFormat="1" ht="16.5" customHeight="1" x14ac:dyDescent="0.25">
      <c r="A17" s="28"/>
      <c r="B17" s="1">
        <v>526</v>
      </c>
      <c r="C17" s="2" t="s">
        <v>5</v>
      </c>
      <c r="D17" s="4">
        <v>30093</v>
      </c>
      <c r="E17" s="2">
        <v>172</v>
      </c>
      <c r="F17" s="2">
        <v>1474</v>
      </c>
      <c r="G17" s="2" t="s">
        <v>139</v>
      </c>
      <c r="H17" s="2">
        <v>5</v>
      </c>
      <c r="I17" s="2">
        <v>0</v>
      </c>
      <c r="J17" s="2">
        <v>47</v>
      </c>
      <c r="K17" s="13">
        <v>2047</v>
      </c>
      <c r="L17" s="13">
        <v>2047</v>
      </c>
      <c r="M17" s="84">
        <v>1</v>
      </c>
      <c r="N17" s="13">
        <f t="shared" si="0"/>
        <v>2047</v>
      </c>
      <c r="O17" s="13">
        <f>[7]qry_report!$L$1051</f>
        <v>125</v>
      </c>
      <c r="P17" s="14">
        <f t="shared" si="3"/>
        <v>255875</v>
      </c>
      <c r="Q17" s="3">
        <v>2047</v>
      </c>
      <c r="R17" s="8"/>
      <c r="S17" s="8"/>
      <c r="T17" s="4"/>
      <c r="U17" s="11"/>
      <c r="V17" s="26"/>
      <c r="W17" s="5"/>
      <c r="X17" s="4"/>
      <c r="Y17" s="4"/>
      <c r="Z17" s="4"/>
      <c r="AA17" s="16"/>
      <c r="AB17" s="16"/>
      <c r="AC17" s="16"/>
      <c r="AD17" s="8"/>
      <c r="AE17" s="8"/>
      <c r="AF17" s="7"/>
      <c r="AG17" s="7"/>
      <c r="AH17" s="4"/>
      <c r="AI17" s="3"/>
      <c r="AJ17" s="3"/>
      <c r="AK17" s="3"/>
      <c r="AL17" s="3"/>
      <c r="AQ17" s="95">
        <f t="shared" si="1"/>
        <v>255875</v>
      </c>
      <c r="AR17" s="95">
        <f t="shared" si="4"/>
        <v>255875</v>
      </c>
      <c r="AT17" s="95">
        <f t="shared" si="2"/>
        <v>255875</v>
      </c>
      <c r="AW17" s="28"/>
      <c r="AX17" s="45"/>
      <c r="AY17" s="45"/>
    </row>
    <row r="18" spans="1:51" s="2" customFormat="1" ht="16.5" customHeight="1" x14ac:dyDescent="0.25">
      <c r="A18" s="28" t="s">
        <v>772</v>
      </c>
      <c r="B18" s="1">
        <v>527</v>
      </c>
      <c r="C18" s="2" t="s">
        <v>5</v>
      </c>
      <c r="D18" s="4">
        <v>14635</v>
      </c>
      <c r="E18" s="2">
        <v>8</v>
      </c>
      <c r="F18" s="2">
        <v>258</v>
      </c>
      <c r="G18" s="2" t="s">
        <v>139</v>
      </c>
      <c r="H18" s="2">
        <v>0</v>
      </c>
      <c r="I18" s="2">
        <v>3</v>
      </c>
      <c r="J18" s="2">
        <v>13</v>
      </c>
      <c r="K18" s="13">
        <v>313</v>
      </c>
      <c r="L18" s="13">
        <v>313</v>
      </c>
      <c r="M18" s="84">
        <v>2</v>
      </c>
      <c r="N18" s="13">
        <f t="shared" si="0"/>
        <v>313</v>
      </c>
      <c r="O18" s="13">
        <f>[7]qry_report!$L$231</f>
        <v>150</v>
      </c>
      <c r="P18" s="14">
        <f t="shared" si="3"/>
        <v>46950</v>
      </c>
      <c r="Q18" s="3"/>
      <c r="R18" s="8">
        <v>313</v>
      </c>
      <c r="S18" s="8"/>
      <c r="T18" s="4"/>
      <c r="U18" s="11"/>
      <c r="V18" s="28" t="s">
        <v>772</v>
      </c>
      <c r="W18" s="5">
        <v>572</v>
      </c>
      <c r="X18" s="17" t="s">
        <v>663</v>
      </c>
      <c r="Y18" s="4" t="s">
        <v>28</v>
      </c>
      <c r="Z18" s="4" t="s">
        <v>53</v>
      </c>
      <c r="AA18" s="16">
        <v>12</v>
      </c>
      <c r="AB18" s="16">
        <v>28</v>
      </c>
      <c r="AC18" s="16">
        <v>2</v>
      </c>
      <c r="AD18" s="8">
        <f>SUM(AA18*AB18)</f>
        <v>336</v>
      </c>
      <c r="AE18" s="8">
        <v>100</v>
      </c>
      <c r="AF18" s="7">
        <f>[2]รายการ!B1</f>
        <v>6700</v>
      </c>
      <c r="AG18" s="7">
        <f t="shared" ref="AG18:AG24" si="5">AF18*AD18</f>
        <v>2251200</v>
      </c>
      <c r="AH18" s="4">
        <f>AD18</f>
        <v>336</v>
      </c>
      <c r="AI18" s="3"/>
      <c r="AJ18" s="3">
        <f>SUM(AA18*AB18)</f>
        <v>336</v>
      </c>
      <c r="AK18" s="3"/>
      <c r="AL18" s="3"/>
      <c r="AM18" s="2">
        <v>48</v>
      </c>
      <c r="AN18" s="2">
        <v>93</v>
      </c>
      <c r="AO18" s="95">
        <f t="shared" ref="AO18:AO24" si="6">AG18*AN18/100</f>
        <v>2093616</v>
      </c>
      <c r="AP18" s="95">
        <f t="shared" ref="AP18:AP83" si="7">AG18-AO18</f>
        <v>157584</v>
      </c>
      <c r="AQ18" s="95">
        <f>P18+AP18</f>
        <v>204534</v>
      </c>
      <c r="AR18" s="95">
        <f t="shared" si="4"/>
        <v>204534</v>
      </c>
      <c r="AT18" s="95">
        <f>AQ18-AS18</f>
        <v>204534</v>
      </c>
      <c r="AW18" s="28"/>
      <c r="AX18" s="45"/>
      <c r="AY18" s="45"/>
    </row>
    <row r="19" spans="1:51" s="2" customFormat="1" ht="16.5" customHeight="1" x14ac:dyDescent="0.25">
      <c r="A19" s="28"/>
      <c r="B19" s="1"/>
      <c r="D19" s="4"/>
      <c r="K19" s="13"/>
      <c r="L19" s="13"/>
      <c r="M19" s="84"/>
      <c r="N19" s="13"/>
      <c r="O19" s="13"/>
      <c r="P19" s="14"/>
      <c r="Q19" s="3"/>
      <c r="R19" s="8"/>
      <c r="S19" s="8"/>
      <c r="T19" s="4"/>
      <c r="U19" s="11"/>
      <c r="V19" s="26" t="s">
        <v>773</v>
      </c>
      <c r="W19" s="5">
        <v>573</v>
      </c>
      <c r="X19" s="4"/>
      <c r="Y19" s="4" t="s">
        <v>38</v>
      </c>
      <c r="Z19" s="4" t="s">
        <v>7</v>
      </c>
      <c r="AA19" s="16">
        <v>12</v>
      </c>
      <c r="AB19" s="16">
        <v>16</v>
      </c>
      <c r="AC19" s="16">
        <v>2</v>
      </c>
      <c r="AD19" s="8">
        <v>192</v>
      </c>
      <c r="AE19" s="8">
        <v>100</v>
      </c>
      <c r="AF19" s="7">
        <f>[2]รายการ!B34</f>
        <v>2050</v>
      </c>
      <c r="AG19" s="7">
        <f t="shared" si="5"/>
        <v>393600</v>
      </c>
      <c r="AH19" s="4">
        <v>192</v>
      </c>
      <c r="AI19" s="3"/>
      <c r="AJ19" s="3">
        <v>192</v>
      </c>
      <c r="AK19" s="3"/>
      <c r="AL19" s="3"/>
      <c r="AM19" s="2">
        <v>24</v>
      </c>
      <c r="AN19" s="2">
        <f>ค่าเสื่อม!T4</f>
        <v>93</v>
      </c>
      <c r="AO19" s="95">
        <f t="shared" si="6"/>
        <v>366048</v>
      </c>
      <c r="AP19" s="95">
        <f t="shared" si="7"/>
        <v>27552</v>
      </c>
      <c r="AQ19" s="95">
        <f>AP19</f>
        <v>27552</v>
      </c>
      <c r="AR19" s="95">
        <f t="shared" si="4"/>
        <v>27552</v>
      </c>
      <c r="AT19" s="95">
        <f>AQ19-AS19</f>
        <v>27552</v>
      </c>
      <c r="AW19" s="28" t="s">
        <v>51</v>
      </c>
      <c r="AX19" s="45"/>
      <c r="AY19" s="45"/>
    </row>
    <row r="20" spans="1:51" s="2" customFormat="1" ht="16.5" customHeight="1" x14ac:dyDescent="0.25">
      <c r="A20" s="28" t="s">
        <v>774</v>
      </c>
      <c r="B20" s="1">
        <v>528</v>
      </c>
      <c r="C20" s="2" t="s">
        <v>5</v>
      </c>
      <c r="D20" s="4">
        <v>14634</v>
      </c>
      <c r="E20" s="2">
        <v>7</v>
      </c>
      <c r="F20" s="2">
        <v>257</v>
      </c>
      <c r="G20" s="2" t="s">
        <v>139</v>
      </c>
      <c r="H20" s="2">
        <v>0</v>
      </c>
      <c r="I20" s="2">
        <v>3</v>
      </c>
      <c r="J20" s="2">
        <v>12</v>
      </c>
      <c r="K20" s="13">
        <v>312</v>
      </c>
      <c r="L20" s="13">
        <v>312</v>
      </c>
      <c r="M20" s="84">
        <v>2</v>
      </c>
      <c r="N20" s="13">
        <f>L20</f>
        <v>312</v>
      </c>
      <c r="O20" s="13">
        <f>[7]qry_report!$L$230</f>
        <v>150</v>
      </c>
      <c r="P20" s="14">
        <f t="shared" si="3"/>
        <v>46800</v>
      </c>
      <c r="Q20" s="3"/>
      <c r="R20" s="8">
        <v>312</v>
      </c>
      <c r="S20" s="8"/>
      <c r="T20" s="4"/>
      <c r="U20" s="11"/>
      <c r="V20" s="26" t="s">
        <v>774</v>
      </c>
      <c r="W20" s="5">
        <v>574</v>
      </c>
      <c r="X20" s="17" t="s">
        <v>775</v>
      </c>
      <c r="Y20" s="4" t="s">
        <v>28</v>
      </c>
      <c r="Z20" s="4" t="s">
        <v>53</v>
      </c>
      <c r="AA20" s="16">
        <v>16</v>
      </c>
      <c r="AB20" s="16">
        <v>32</v>
      </c>
      <c r="AC20" s="16">
        <v>2</v>
      </c>
      <c r="AD20" s="8">
        <v>512</v>
      </c>
      <c r="AE20" s="8">
        <v>100</v>
      </c>
      <c r="AF20" s="7">
        <f>[2]รายการ!B1</f>
        <v>6700</v>
      </c>
      <c r="AG20" s="7">
        <f t="shared" si="5"/>
        <v>3430400</v>
      </c>
      <c r="AH20" s="4">
        <v>512</v>
      </c>
      <c r="AI20" s="3"/>
      <c r="AJ20" s="3">
        <v>512</v>
      </c>
      <c r="AK20" s="3"/>
      <c r="AL20" s="3"/>
      <c r="AM20" s="2">
        <v>21</v>
      </c>
      <c r="AN20" s="2">
        <f>ค่าเสื่อม!T4</f>
        <v>93</v>
      </c>
      <c r="AO20" s="95">
        <f t="shared" si="6"/>
        <v>3190272</v>
      </c>
      <c r="AP20" s="95">
        <f t="shared" si="7"/>
        <v>240128</v>
      </c>
      <c r="AQ20" s="95">
        <f>P20+AP20</f>
        <v>286928</v>
      </c>
      <c r="AR20" s="95">
        <f t="shared" si="4"/>
        <v>286928</v>
      </c>
      <c r="AT20" s="95">
        <f>AQ20-AS20</f>
        <v>286928</v>
      </c>
      <c r="AW20" s="28"/>
      <c r="AX20" s="45"/>
      <c r="AY20" s="45"/>
    </row>
    <row r="21" spans="1:51" s="2" customFormat="1" ht="16.5" customHeight="1" x14ac:dyDescent="0.25">
      <c r="A21" s="28"/>
      <c r="B21" s="1"/>
      <c r="D21" s="4"/>
      <c r="K21" s="13"/>
      <c r="L21" s="13"/>
      <c r="M21" s="84"/>
      <c r="N21" s="13"/>
      <c r="O21" s="13"/>
      <c r="P21" s="14"/>
      <c r="Q21" s="3"/>
      <c r="R21" s="8"/>
      <c r="S21" s="8"/>
      <c r="T21" s="4"/>
      <c r="U21" s="11"/>
      <c r="V21" s="26" t="s">
        <v>776</v>
      </c>
      <c r="W21" s="5">
        <v>575</v>
      </c>
      <c r="X21" s="17" t="s">
        <v>777</v>
      </c>
      <c r="Y21" s="4" t="s">
        <v>28</v>
      </c>
      <c r="Z21" s="4" t="s">
        <v>37</v>
      </c>
      <c r="AA21" s="16">
        <v>6</v>
      </c>
      <c r="AB21" s="16">
        <v>14</v>
      </c>
      <c r="AC21" s="16">
        <v>2</v>
      </c>
      <c r="AD21" s="8">
        <v>84</v>
      </c>
      <c r="AE21" s="8">
        <v>100</v>
      </c>
      <c r="AF21" s="7">
        <f>[2]รายการ!B1</f>
        <v>6700</v>
      </c>
      <c r="AG21" s="7">
        <f t="shared" si="5"/>
        <v>562800</v>
      </c>
      <c r="AH21" s="4">
        <v>84</v>
      </c>
      <c r="AI21" s="3"/>
      <c r="AJ21" s="3">
        <v>84</v>
      </c>
      <c r="AK21" s="3"/>
      <c r="AL21" s="3"/>
      <c r="AM21" s="2">
        <v>4</v>
      </c>
      <c r="AN21" s="2">
        <f>ค่าเสื่อม!E2</f>
        <v>4</v>
      </c>
      <c r="AO21" s="95">
        <f t="shared" si="6"/>
        <v>22512</v>
      </c>
      <c r="AP21" s="95">
        <f t="shared" si="7"/>
        <v>540288</v>
      </c>
      <c r="AQ21" s="95">
        <f>P21+AP21</f>
        <v>540288</v>
      </c>
      <c r="AR21" s="95">
        <f t="shared" si="4"/>
        <v>540288</v>
      </c>
      <c r="AT21" s="95">
        <f>AQ21</f>
        <v>540288</v>
      </c>
      <c r="AW21" s="28"/>
      <c r="AX21" s="45"/>
      <c r="AY21" s="45"/>
    </row>
    <row r="22" spans="1:51" s="4" customFormat="1" ht="16.5" customHeight="1" x14ac:dyDescent="0.25">
      <c r="A22" s="26" t="s">
        <v>778</v>
      </c>
      <c r="B22" s="5">
        <v>529</v>
      </c>
      <c r="C22" s="4" t="s">
        <v>5</v>
      </c>
      <c r="D22" s="4">
        <v>14645</v>
      </c>
      <c r="E22" s="4">
        <v>9</v>
      </c>
      <c r="F22" s="4">
        <v>268</v>
      </c>
      <c r="G22" s="4" t="s">
        <v>139</v>
      </c>
      <c r="H22" s="4">
        <v>2</v>
      </c>
      <c r="I22" s="4">
        <v>3</v>
      </c>
      <c r="J22" s="4">
        <v>3</v>
      </c>
      <c r="K22" s="7">
        <v>1103</v>
      </c>
      <c r="L22" s="7">
        <v>1103</v>
      </c>
      <c r="M22" s="62">
        <v>5</v>
      </c>
      <c r="N22" s="7">
        <f>L22</f>
        <v>1103</v>
      </c>
      <c r="O22" s="7">
        <f>[7]qry_report!$L$237</f>
        <v>150</v>
      </c>
      <c r="P22" s="14">
        <f>N22*O22</f>
        <v>165450</v>
      </c>
      <c r="Q22" s="3">
        <v>800</v>
      </c>
      <c r="R22" s="8">
        <v>303</v>
      </c>
      <c r="S22" s="8"/>
      <c r="U22" s="11"/>
      <c r="V22" s="26"/>
      <c r="W22" s="5"/>
      <c r="X22" s="17"/>
      <c r="AA22" s="16"/>
      <c r="AB22" s="16"/>
      <c r="AC22" s="16"/>
      <c r="AD22" s="8"/>
      <c r="AE22" s="8"/>
      <c r="AF22" s="7"/>
      <c r="AG22" s="7"/>
      <c r="AI22" s="3"/>
      <c r="AJ22" s="3"/>
      <c r="AK22" s="3"/>
      <c r="AL22" s="3"/>
      <c r="AO22" s="166"/>
      <c r="AP22" s="166"/>
      <c r="AQ22" s="166">
        <f>P22</f>
        <v>165450</v>
      </c>
      <c r="AR22" s="95">
        <f t="shared" si="4"/>
        <v>165450</v>
      </c>
      <c r="AT22" s="166">
        <f>AQ22</f>
        <v>165450</v>
      </c>
      <c r="AW22" s="26"/>
      <c r="AX22" s="45"/>
      <c r="AY22" s="45"/>
    </row>
    <row r="23" spans="1:51" s="4" customFormat="1" ht="16.5" customHeight="1" x14ac:dyDescent="0.25">
      <c r="A23" s="26"/>
      <c r="B23" s="5"/>
      <c r="K23" s="7"/>
      <c r="L23" s="7"/>
      <c r="M23" s="62"/>
      <c r="N23" s="7"/>
      <c r="O23" s="7"/>
      <c r="P23" s="14"/>
      <c r="Q23" s="3"/>
      <c r="R23" s="8"/>
      <c r="S23" s="8"/>
      <c r="U23" s="11"/>
      <c r="V23" s="26" t="s">
        <v>779</v>
      </c>
      <c r="W23" s="5">
        <v>576</v>
      </c>
      <c r="X23" s="17" t="s">
        <v>780</v>
      </c>
      <c r="Y23" s="4" t="s">
        <v>28</v>
      </c>
      <c r="Z23" s="4" t="s">
        <v>53</v>
      </c>
      <c r="AA23" s="16">
        <v>10</v>
      </c>
      <c r="AB23" s="16">
        <v>15</v>
      </c>
      <c r="AC23" s="16">
        <v>2</v>
      </c>
      <c r="AD23" s="8">
        <v>150</v>
      </c>
      <c r="AE23" s="8">
        <v>100</v>
      </c>
      <c r="AF23" s="7">
        <f>AF21</f>
        <v>6700</v>
      </c>
      <c r="AG23" s="7">
        <f t="shared" si="5"/>
        <v>1005000</v>
      </c>
      <c r="AH23" s="4">
        <v>150</v>
      </c>
      <c r="AI23" s="3"/>
      <c r="AJ23" s="3">
        <v>150</v>
      </c>
      <c r="AK23" s="3"/>
      <c r="AL23" s="3"/>
      <c r="AM23" s="4">
        <v>9</v>
      </c>
      <c r="AN23" s="4">
        <f>ค่าเสื่อม!J4</f>
        <v>35</v>
      </c>
      <c r="AO23" s="166">
        <f t="shared" si="6"/>
        <v>351750</v>
      </c>
      <c r="AP23" s="166">
        <f t="shared" si="7"/>
        <v>653250</v>
      </c>
      <c r="AQ23" s="166">
        <f>AP23</f>
        <v>653250</v>
      </c>
      <c r="AR23" s="95">
        <f t="shared" si="4"/>
        <v>653250</v>
      </c>
      <c r="AT23" s="166">
        <f>AQ23</f>
        <v>653250</v>
      </c>
      <c r="AW23" s="26"/>
      <c r="AX23" s="45"/>
      <c r="AY23" s="45"/>
    </row>
    <row r="24" spans="1:51" s="4" customFormat="1" ht="16.5" customHeight="1" x14ac:dyDescent="0.25">
      <c r="A24" s="26"/>
      <c r="B24" s="5"/>
      <c r="K24" s="7"/>
      <c r="L24" s="7"/>
      <c r="M24" s="62"/>
      <c r="N24" s="7"/>
      <c r="O24" s="7"/>
      <c r="P24" s="14"/>
      <c r="Q24" s="3"/>
      <c r="R24" s="8"/>
      <c r="S24" s="8"/>
      <c r="U24" s="11"/>
      <c r="V24" s="26" t="s">
        <v>781</v>
      </c>
      <c r="W24" s="5">
        <v>577</v>
      </c>
      <c r="Y24" s="4" t="s">
        <v>38</v>
      </c>
      <c r="Z24" s="4" t="s">
        <v>7</v>
      </c>
      <c r="AA24" s="16">
        <v>7</v>
      </c>
      <c r="AB24" s="16">
        <v>12</v>
      </c>
      <c r="AC24" s="16">
        <v>2</v>
      </c>
      <c r="AD24" s="8">
        <v>84</v>
      </c>
      <c r="AE24" s="8">
        <v>100</v>
      </c>
      <c r="AF24" s="7">
        <f>AF19</f>
        <v>2050</v>
      </c>
      <c r="AG24" s="7">
        <f t="shared" si="5"/>
        <v>172200</v>
      </c>
      <c r="AH24" s="4">
        <v>84</v>
      </c>
      <c r="AI24" s="3"/>
      <c r="AJ24" s="3">
        <v>84</v>
      </c>
      <c r="AK24" s="3"/>
      <c r="AL24" s="3"/>
      <c r="AM24" s="4">
        <v>6</v>
      </c>
      <c r="AN24" s="4">
        <f>ค่าเสื่อม!G4</f>
        <v>20</v>
      </c>
      <c r="AO24" s="166">
        <f t="shared" si="6"/>
        <v>34440</v>
      </c>
      <c r="AP24" s="166">
        <f t="shared" si="7"/>
        <v>137760</v>
      </c>
      <c r="AQ24" s="166">
        <f>AP24</f>
        <v>137760</v>
      </c>
      <c r="AR24" s="95">
        <f t="shared" si="4"/>
        <v>137760</v>
      </c>
      <c r="AT24" s="166">
        <f>AQ24</f>
        <v>137760</v>
      </c>
      <c r="AW24" s="26" t="s">
        <v>51</v>
      </c>
      <c r="AX24" s="45"/>
      <c r="AY24" s="45"/>
    </row>
    <row r="25" spans="1:51" s="2" customFormat="1" ht="16.5" customHeight="1" x14ac:dyDescent="0.25">
      <c r="A25" s="28" t="s">
        <v>782</v>
      </c>
      <c r="B25" s="1">
        <v>530</v>
      </c>
      <c r="C25" s="2" t="s">
        <v>5</v>
      </c>
      <c r="D25" s="4">
        <v>14632</v>
      </c>
      <c r="E25" s="2">
        <v>5</v>
      </c>
      <c r="F25" s="2">
        <v>255</v>
      </c>
      <c r="G25" s="2" t="s">
        <v>139</v>
      </c>
      <c r="H25" s="2">
        <v>0</v>
      </c>
      <c r="I25" s="2">
        <v>3</v>
      </c>
      <c r="J25" s="2">
        <v>83</v>
      </c>
      <c r="K25" s="13">
        <v>385</v>
      </c>
      <c r="L25" s="13">
        <v>385</v>
      </c>
      <c r="M25" s="84">
        <v>2</v>
      </c>
      <c r="N25" s="13">
        <f>L25</f>
        <v>385</v>
      </c>
      <c r="O25" s="13">
        <f>[7]qry_report!$L$228</f>
        <v>150</v>
      </c>
      <c r="P25" s="14">
        <f t="shared" si="3"/>
        <v>57750</v>
      </c>
      <c r="Q25" s="3"/>
      <c r="R25" s="8">
        <v>385</v>
      </c>
      <c r="S25" s="8"/>
      <c r="T25" s="4"/>
      <c r="U25" s="11"/>
      <c r="V25" s="26" t="s">
        <v>781</v>
      </c>
      <c r="W25" s="5">
        <v>578</v>
      </c>
      <c r="X25" s="17" t="s">
        <v>167</v>
      </c>
      <c r="Y25" s="4" t="s">
        <v>28</v>
      </c>
      <c r="Z25" s="4" t="s">
        <v>41</v>
      </c>
      <c r="AA25" s="16"/>
      <c r="AB25" s="16"/>
      <c r="AC25" s="16">
        <v>2</v>
      </c>
      <c r="AD25" s="8">
        <v>504</v>
      </c>
      <c r="AE25" s="8">
        <v>100</v>
      </c>
      <c r="AF25" s="7">
        <f>[2]รายการ!B1</f>
        <v>6700</v>
      </c>
      <c r="AG25" s="7">
        <f>AF25*AD25</f>
        <v>3376800</v>
      </c>
      <c r="AH25" s="4">
        <v>504</v>
      </c>
      <c r="AI25" s="3"/>
      <c r="AJ25" s="3">
        <v>504</v>
      </c>
      <c r="AK25" s="3"/>
      <c r="AL25" s="3"/>
      <c r="AM25" s="2">
        <v>31</v>
      </c>
      <c r="AN25" s="2">
        <f>ค่าเสื่อม!W3</f>
        <v>85</v>
      </c>
      <c r="AO25" s="95">
        <f>AG25*AN25/100</f>
        <v>2870280</v>
      </c>
      <c r="AP25" s="95">
        <f t="shared" si="7"/>
        <v>506520</v>
      </c>
      <c r="AQ25" s="95">
        <f>P25+AP25</f>
        <v>564270</v>
      </c>
      <c r="AR25" s="95">
        <f t="shared" si="4"/>
        <v>564270</v>
      </c>
      <c r="AT25" s="95">
        <f>AQ25</f>
        <v>564270</v>
      </c>
      <c r="AW25" s="28"/>
      <c r="AX25" s="45"/>
      <c r="AY25" s="45"/>
    </row>
    <row r="26" spans="1:51" s="2" customFormat="1" ht="16.5" customHeight="1" x14ac:dyDescent="0.25">
      <c r="A26" s="28"/>
      <c r="B26" s="1"/>
      <c r="D26" s="4"/>
      <c r="K26" s="13"/>
      <c r="L26" s="13"/>
      <c r="M26" s="84"/>
      <c r="N26" s="13"/>
      <c r="O26" s="13"/>
      <c r="P26" s="14"/>
      <c r="Q26" s="3"/>
      <c r="R26" s="8"/>
      <c r="S26" s="8"/>
      <c r="T26" s="4"/>
      <c r="U26" s="11"/>
      <c r="V26" s="26"/>
      <c r="W26" s="5"/>
      <c r="X26" s="4"/>
      <c r="Y26" s="4"/>
      <c r="Z26" s="26" t="s">
        <v>42</v>
      </c>
      <c r="AA26" s="16">
        <v>14</v>
      </c>
      <c r="AB26" s="16">
        <v>18</v>
      </c>
      <c r="AC26" s="16"/>
      <c r="AD26" s="8">
        <v>252</v>
      </c>
      <c r="AE26" s="8">
        <v>50</v>
      </c>
      <c r="AF26" s="7">
        <f>AF23</f>
        <v>6700</v>
      </c>
      <c r="AG26" s="7">
        <f t="shared" ref="AG26:AG27" si="8">AF26*AD26</f>
        <v>1688400</v>
      </c>
      <c r="AH26" s="4">
        <v>252</v>
      </c>
      <c r="AI26" s="3"/>
      <c r="AJ26" s="3">
        <v>252</v>
      </c>
      <c r="AK26" s="3"/>
      <c r="AL26" s="3"/>
      <c r="AN26" s="2">
        <v>85</v>
      </c>
      <c r="AO26" s="95">
        <f t="shared" ref="AO26:AO27" si="9">AG26*AN26/100</f>
        <v>1435140</v>
      </c>
      <c r="AP26" s="95">
        <f t="shared" si="7"/>
        <v>253260</v>
      </c>
      <c r="AQ26" s="95">
        <f t="shared" ref="AQ26:AQ27" si="10">P26+AP26</f>
        <v>253260</v>
      </c>
      <c r="AR26" s="95">
        <f t="shared" si="4"/>
        <v>253260</v>
      </c>
      <c r="AT26" s="95">
        <f t="shared" ref="AT26:AT27" si="11">AQ26</f>
        <v>253260</v>
      </c>
      <c r="AW26" s="28"/>
      <c r="AX26" s="45"/>
      <c r="AY26" s="45"/>
    </row>
    <row r="27" spans="1:51" s="2" customFormat="1" ht="16.5" customHeight="1" x14ac:dyDescent="0.25">
      <c r="A27" s="28"/>
      <c r="B27" s="1"/>
      <c r="D27" s="4"/>
      <c r="K27" s="13"/>
      <c r="L27" s="13"/>
      <c r="M27" s="84"/>
      <c r="N27" s="13"/>
      <c r="O27" s="13"/>
      <c r="P27" s="14"/>
      <c r="Q27" s="3"/>
      <c r="R27" s="8"/>
      <c r="S27" s="8"/>
      <c r="T27" s="4"/>
      <c r="U27" s="11"/>
      <c r="V27" s="26"/>
      <c r="W27" s="5"/>
      <c r="X27" s="4"/>
      <c r="Y27" s="4"/>
      <c r="Z27" s="26" t="s">
        <v>43</v>
      </c>
      <c r="AA27" s="16">
        <v>14</v>
      </c>
      <c r="AB27" s="16">
        <v>18</v>
      </c>
      <c r="AC27" s="16"/>
      <c r="AD27" s="8">
        <v>252</v>
      </c>
      <c r="AE27" s="8">
        <v>50</v>
      </c>
      <c r="AF27" s="7">
        <f>AF25</f>
        <v>6700</v>
      </c>
      <c r="AG27" s="7">
        <f t="shared" si="8"/>
        <v>1688400</v>
      </c>
      <c r="AH27" s="4">
        <v>252</v>
      </c>
      <c r="AI27" s="3"/>
      <c r="AJ27" s="3">
        <v>252</v>
      </c>
      <c r="AK27" s="3"/>
      <c r="AL27" s="3"/>
      <c r="AN27" s="2">
        <v>85</v>
      </c>
      <c r="AO27" s="95">
        <f t="shared" si="9"/>
        <v>1435140</v>
      </c>
      <c r="AP27" s="95">
        <f t="shared" si="7"/>
        <v>253260</v>
      </c>
      <c r="AQ27" s="95">
        <f t="shared" si="10"/>
        <v>253260</v>
      </c>
      <c r="AR27" s="95">
        <f t="shared" si="4"/>
        <v>253260</v>
      </c>
      <c r="AT27" s="95">
        <f t="shared" si="11"/>
        <v>253260</v>
      </c>
      <c r="AW27" s="28"/>
      <c r="AX27" s="45"/>
      <c r="AY27" s="45"/>
    </row>
    <row r="28" spans="1:51" s="2" customFormat="1" ht="16.5" customHeight="1" x14ac:dyDescent="0.25">
      <c r="A28" s="28"/>
      <c r="B28" s="1"/>
      <c r="D28" s="4"/>
      <c r="K28" s="13"/>
      <c r="L28" s="13"/>
      <c r="M28" s="84"/>
      <c r="N28" s="13"/>
      <c r="O28" s="13"/>
      <c r="P28" s="14"/>
      <c r="Q28" s="3"/>
      <c r="R28" s="8"/>
      <c r="S28" s="8"/>
      <c r="T28" s="4"/>
      <c r="U28" s="11"/>
      <c r="V28" s="26"/>
      <c r="W28" s="5">
        <v>579</v>
      </c>
      <c r="X28" s="4"/>
      <c r="Y28" s="4" t="s">
        <v>38</v>
      </c>
      <c r="Z28" s="4" t="s">
        <v>7</v>
      </c>
      <c r="AA28" s="16">
        <v>14</v>
      </c>
      <c r="AB28" s="16">
        <v>25</v>
      </c>
      <c r="AC28" s="16">
        <v>2</v>
      </c>
      <c r="AD28" s="8">
        <v>350</v>
      </c>
      <c r="AE28" s="8">
        <v>100</v>
      </c>
      <c r="AF28" s="7">
        <f>[2]รายการ!B34</f>
        <v>2050</v>
      </c>
      <c r="AG28" s="7">
        <f>AF28*AD28</f>
        <v>717500</v>
      </c>
      <c r="AH28" s="4">
        <v>350</v>
      </c>
      <c r="AI28" s="3"/>
      <c r="AJ28" s="3">
        <v>350</v>
      </c>
      <c r="AK28" s="3"/>
      <c r="AL28" s="3"/>
      <c r="AM28" s="2">
        <v>26</v>
      </c>
      <c r="AN28" s="2">
        <v>93</v>
      </c>
      <c r="AO28" s="95">
        <f>AG28*AN28/100</f>
        <v>667275</v>
      </c>
      <c r="AP28" s="95">
        <f t="shared" si="7"/>
        <v>50225</v>
      </c>
      <c r="AQ28" s="95">
        <f>AP28</f>
        <v>50225</v>
      </c>
      <c r="AR28" s="95">
        <f t="shared" si="4"/>
        <v>50225</v>
      </c>
      <c r="AT28" s="95">
        <f t="shared" ref="AT28:AT39" si="12">AQ28</f>
        <v>50225</v>
      </c>
      <c r="AW28" s="28" t="s">
        <v>51</v>
      </c>
      <c r="AX28" s="45"/>
      <c r="AY28" s="45"/>
    </row>
    <row r="29" spans="1:51" s="2" customFormat="1" ht="16.5" customHeight="1" x14ac:dyDescent="0.25">
      <c r="A29" s="28"/>
      <c r="B29" s="1">
        <v>531</v>
      </c>
      <c r="C29" s="2" t="s">
        <v>5</v>
      </c>
      <c r="D29" s="4">
        <v>38315</v>
      </c>
      <c r="E29" s="2">
        <v>86</v>
      </c>
      <c r="F29" s="2">
        <v>1920</v>
      </c>
      <c r="G29" s="2" t="s">
        <v>139</v>
      </c>
      <c r="H29" s="2">
        <v>4</v>
      </c>
      <c r="I29" s="2">
        <v>2</v>
      </c>
      <c r="J29" s="2">
        <v>0</v>
      </c>
      <c r="K29" s="13">
        <v>1800</v>
      </c>
      <c r="L29" s="13">
        <v>1800</v>
      </c>
      <c r="M29" s="84">
        <v>1</v>
      </c>
      <c r="N29" s="13">
        <f>L29</f>
        <v>1800</v>
      </c>
      <c r="O29" s="13">
        <f>[7]qry_report!$L$1372</f>
        <v>100</v>
      </c>
      <c r="P29" s="14">
        <f t="shared" si="3"/>
        <v>180000</v>
      </c>
      <c r="Q29" s="79">
        <v>1800</v>
      </c>
      <c r="R29" s="8"/>
      <c r="S29" s="8"/>
      <c r="T29" s="4"/>
      <c r="U29" s="11"/>
      <c r="V29" s="26"/>
      <c r="W29" s="5"/>
      <c r="X29" s="4"/>
      <c r="Y29" s="4"/>
      <c r="Z29" s="4"/>
      <c r="AA29" s="16"/>
      <c r="AB29" s="16"/>
      <c r="AC29" s="16"/>
      <c r="AD29" s="8"/>
      <c r="AE29" s="8"/>
      <c r="AF29" s="7"/>
      <c r="AG29" s="7"/>
      <c r="AH29" s="4"/>
      <c r="AI29" s="3"/>
      <c r="AJ29" s="3"/>
      <c r="AK29" s="3"/>
      <c r="AL29" s="3"/>
      <c r="AP29" s="95"/>
      <c r="AQ29" s="95">
        <f>P29</f>
        <v>180000</v>
      </c>
      <c r="AR29" s="95">
        <f t="shared" si="4"/>
        <v>180000</v>
      </c>
      <c r="AT29" s="95">
        <f t="shared" si="12"/>
        <v>180000</v>
      </c>
      <c r="AW29" s="28"/>
      <c r="AX29" s="45"/>
      <c r="AY29" s="45"/>
    </row>
    <row r="30" spans="1:51" s="2" customFormat="1" ht="16.5" customHeight="1" x14ac:dyDescent="0.25">
      <c r="A30" s="28" t="s">
        <v>783</v>
      </c>
      <c r="B30" s="1">
        <v>532</v>
      </c>
      <c r="C30" s="2" t="s">
        <v>5</v>
      </c>
      <c r="D30" s="4">
        <v>31313</v>
      </c>
      <c r="E30" s="2">
        <v>21</v>
      </c>
      <c r="F30" s="2">
        <v>1542</v>
      </c>
      <c r="G30" s="2" t="s">
        <v>139</v>
      </c>
      <c r="H30" s="2">
        <v>0</v>
      </c>
      <c r="I30" s="2">
        <v>1</v>
      </c>
      <c r="J30" s="2">
        <v>96</v>
      </c>
      <c r="K30" s="13">
        <v>196</v>
      </c>
      <c r="L30" s="13">
        <v>196</v>
      </c>
      <c r="M30" s="84">
        <v>2</v>
      </c>
      <c r="N30" s="13">
        <f>L30</f>
        <v>196</v>
      </c>
      <c r="O30" s="13">
        <f>[7]qry_report!$L$1109</f>
        <v>175</v>
      </c>
      <c r="P30" s="14">
        <f t="shared" si="3"/>
        <v>34300</v>
      </c>
      <c r="Q30" s="3"/>
      <c r="R30" s="8">
        <v>196</v>
      </c>
      <c r="S30" s="8"/>
      <c r="T30" s="4"/>
      <c r="U30" s="11"/>
      <c r="V30" s="26" t="s">
        <v>783</v>
      </c>
      <c r="W30" s="5">
        <v>580</v>
      </c>
      <c r="X30" s="4">
        <v>31</v>
      </c>
      <c r="Y30" s="4" t="s">
        <v>28</v>
      </c>
      <c r="Z30" s="4" t="s">
        <v>53</v>
      </c>
      <c r="AA30" s="16">
        <v>8</v>
      </c>
      <c r="AB30" s="16">
        <v>12</v>
      </c>
      <c r="AC30" s="16">
        <v>2</v>
      </c>
      <c r="AD30" s="8">
        <v>96</v>
      </c>
      <c r="AE30" s="8">
        <v>100</v>
      </c>
      <c r="AF30" s="7">
        <f>[2]รายการ!B1</f>
        <v>6700</v>
      </c>
      <c r="AG30" s="7">
        <f>AF30*AD30</f>
        <v>643200</v>
      </c>
      <c r="AH30" s="4">
        <v>96</v>
      </c>
      <c r="AI30" s="3"/>
      <c r="AJ30" s="3">
        <v>96</v>
      </c>
      <c r="AK30" s="3"/>
      <c r="AL30" s="3"/>
      <c r="AM30" s="2">
        <v>41</v>
      </c>
      <c r="AN30" s="2">
        <v>93</v>
      </c>
      <c r="AO30" s="95">
        <f>AG30*AN30/100</f>
        <v>598176</v>
      </c>
      <c r="AP30" s="95">
        <f t="shared" si="7"/>
        <v>45024</v>
      </c>
      <c r="AQ30" s="95">
        <f>P30+AP30</f>
        <v>79324</v>
      </c>
      <c r="AR30" s="95">
        <f t="shared" si="4"/>
        <v>79324</v>
      </c>
      <c r="AT30" s="95">
        <f t="shared" si="12"/>
        <v>79324</v>
      </c>
      <c r="AW30" s="28"/>
      <c r="AX30" s="45"/>
      <c r="AY30" s="45"/>
    </row>
    <row r="31" spans="1:51" s="2" customFormat="1" ht="16.5" customHeight="1" x14ac:dyDescent="0.25">
      <c r="A31" s="28"/>
      <c r="B31" s="1"/>
      <c r="D31" s="4"/>
      <c r="K31" s="13"/>
      <c r="L31" s="13"/>
      <c r="M31" s="84"/>
      <c r="N31" s="13"/>
      <c r="O31" s="13"/>
      <c r="P31" s="14"/>
      <c r="Q31" s="3"/>
      <c r="R31" s="8"/>
      <c r="S31" s="8"/>
      <c r="T31" s="4"/>
      <c r="U31" s="11"/>
      <c r="V31" s="26"/>
      <c r="W31" s="5">
        <v>581</v>
      </c>
      <c r="X31" s="4"/>
      <c r="Y31" s="4" t="s">
        <v>38</v>
      </c>
      <c r="Z31" s="4" t="s">
        <v>7</v>
      </c>
      <c r="AA31" s="16">
        <v>8</v>
      </c>
      <c r="AB31" s="16">
        <v>30</v>
      </c>
      <c r="AC31" s="16">
        <v>2</v>
      </c>
      <c r="AD31" s="8">
        <v>240</v>
      </c>
      <c r="AE31" s="8">
        <v>100</v>
      </c>
      <c r="AF31" s="7">
        <f>[2]รายการ!B34</f>
        <v>2050</v>
      </c>
      <c r="AG31" s="7">
        <f>AF31*AD31</f>
        <v>492000</v>
      </c>
      <c r="AH31" s="4">
        <v>240</v>
      </c>
      <c r="AI31" s="3"/>
      <c r="AJ31" s="3">
        <v>240</v>
      </c>
      <c r="AK31" s="3"/>
      <c r="AL31" s="3"/>
      <c r="AM31" s="2">
        <v>41</v>
      </c>
      <c r="AN31" s="2">
        <v>93</v>
      </c>
      <c r="AO31" s="95">
        <f>AG31*AN31/100</f>
        <v>457560</v>
      </c>
      <c r="AP31" s="95">
        <f t="shared" si="7"/>
        <v>34440</v>
      </c>
      <c r="AQ31" s="95">
        <f>AP31</f>
        <v>34440</v>
      </c>
      <c r="AR31" s="95">
        <f t="shared" si="4"/>
        <v>34440</v>
      </c>
      <c r="AT31" s="95">
        <f t="shared" si="12"/>
        <v>34440</v>
      </c>
      <c r="AW31" s="28" t="s">
        <v>51</v>
      </c>
      <c r="AX31" s="45"/>
      <c r="AY31" s="45"/>
    </row>
    <row r="32" spans="1:51" s="2" customFormat="1" ht="16.5" customHeight="1" x14ac:dyDescent="0.25">
      <c r="A32" s="28"/>
      <c r="B32" s="1"/>
      <c r="D32" s="4"/>
      <c r="K32" s="13"/>
      <c r="L32" s="13"/>
      <c r="M32" s="84"/>
      <c r="N32" s="13"/>
      <c r="O32" s="13"/>
      <c r="P32" s="14"/>
      <c r="Q32" s="3"/>
      <c r="R32" s="8"/>
      <c r="S32" s="8"/>
      <c r="T32" s="4"/>
      <c r="U32" s="11"/>
      <c r="V32" s="26" t="s">
        <v>784</v>
      </c>
      <c r="W32" s="5">
        <v>582</v>
      </c>
      <c r="X32" s="17" t="s">
        <v>785</v>
      </c>
      <c r="Y32" s="4" t="s">
        <v>28</v>
      </c>
      <c r="Z32" s="4" t="s">
        <v>37</v>
      </c>
      <c r="AA32" s="16">
        <v>6</v>
      </c>
      <c r="AB32" s="16">
        <v>6</v>
      </c>
      <c r="AC32" s="16">
        <v>2</v>
      </c>
      <c r="AD32" s="8">
        <v>36</v>
      </c>
      <c r="AE32" s="8">
        <v>100</v>
      </c>
      <c r="AF32" s="7">
        <f>AF30</f>
        <v>6700</v>
      </c>
      <c r="AG32" s="7">
        <f>AF32*AD32</f>
        <v>241200</v>
      </c>
      <c r="AH32" s="4">
        <v>36</v>
      </c>
      <c r="AI32" s="3"/>
      <c r="AJ32" s="3">
        <v>36</v>
      </c>
      <c r="AK32" s="3"/>
      <c r="AL32" s="3"/>
      <c r="AM32" s="2">
        <v>16</v>
      </c>
      <c r="AN32" s="2">
        <f>ค่าเสื่อม!Q2</f>
        <v>22</v>
      </c>
      <c r="AO32" s="95">
        <f>AG32*AN32/100</f>
        <v>53064</v>
      </c>
      <c r="AP32" s="95">
        <f t="shared" si="7"/>
        <v>188136</v>
      </c>
      <c r="AQ32" s="95">
        <f>AP32</f>
        <v>188136</v>
      </c>
      <c r="AR32" s="95">
        <f t="shared" si="4"/>
        <v>188136</v>
      </c>
      <c r="AT32" s="95">
        <f t="shared" si="12"/>
        <v>188136</v>
      </c>
      <c r="AW32" s="28"/>
      <c r="AX32" s="45"/>
      <c r="AY32" s="45"/>
    </row>
    <row r="33" spans="1:51" s="2" customFormat="1" ht="16.5" customHeight="1" x14ac:dyDescent="0.25">
      <c r="A33" s="28"/>
      <c r="B33" s="1">
        <v>533</v>
      </c>
      <c r="C33" s="2" t="s">
        <v>5</v>
      </c>
      <c r="D33" s="4">
        <v>29462</v>
      </c>
      <c r="E33" s="2">
        <v>21</v>
      </c>
      <c r="F33" s="2">
        <v>1336</v>
      </c>
      <c r="G33" s="2" t="s">
        <v>139</v>
      </c>
      <c r="H33" s="2">
        <v>13</v>
      </c>
      <c r="I33" s="2">
        <v>0</v>
      </c>
      <c r="J33" s="2">
        <v>0</v>
      </c>
      <c r="K33" s="13">
        <v>5200</v>
      </c>
      <c r="L33" s="13">
        <v>5200</v>
      </c>
      <c r="M33" s="84">
        <v>1</v>
      </c>
      <c r="N33" s="13">
        <f>L33</f>
        <v>5200</v>
      </c>
      <c r="O33" s="13">
        <f>[7]qry_report!$L$923</f>
        <v>125</v>
      </c>
      <c r="P33" s="14">
        <f t="shared" si="3"/>
        <v>650000</v>
      </c>
      <c r="Q33" s="3">
        <v>5200</v>
      </c>
      <c r="R33" s="8"/>
      <c r="S33" s="8"/>
      <c r="T33" s="4"/>
      <c r="U33" s="11"/>
      <c r="V33" s="26"/>
      <c r="W33" s="5"/>
      <c r="X33" s="4"/>
      <c r="Y33" s="4"/>
      <c r="Z33" s="4"/>
      <c r="AA33" s="16"/>
      <c r="AB33" s="16"/>
      <c r="AC33" s="16"/>
      <c r="AD33" s="8"/>
      <c r="AE33" s="8"/>
      <c r="AF33" s="7"/>
      <c r="AG33" s="7"/>
      <c r="AH33" s="4"/>
      <c r="AI33" s="3"/>
      <c r="AJ33" s="3"/>
      <c r="AK33" s="3"/>
      <c r="AL33" s="3"/>
      <c r="AP33" s="95"/>
      <c r="AQ33" s="95">
        <f>P33</f>
        <v>650000</v>
      </c>
      <c r="AR33" s="95">
        <f t="shared" si="4"/>
        <v>650000</v>
      </c>
      <c r="AT33" s="95">
        <f t="shared" si="12"/>
        <v>650000</v>
      </c>
      <c r="AW33" s="28"/>
      <c r="AX33" s="45"/>
      <c r="AY33" s="45"/>
    </row>
    <row r="34" spans="1:51" s="2" customFormat="1" ht="16.5" customHeight="1" x14ac:dyDescent="0.25">
      <c r="A34" s="28" t="s">
        <v>786</v>
      </c>
      <c r="B34" s="1">
        <v>534</v>
      </c>
      <c r="C34" s="2" t="s">
        <v>5</v>
      </c>
      <c r="D34" s="4">
        <v>14650</v>
      </c>
      <c r="E34" s="2">
        <v>1</v>
      </c>
      <c r="F34" s="2">
        <v>273</v>
      </c>
      <c r="G34" s="2" t="s">
        <v>139</v>
      </c>
      <c r="H34" s="2">
        <v>10</v>
      </c>
      <c r="I34" s="2">
        <v>1</v>
      </c>
      <c r="J34" s="2">
        <v>75</v>
      </c>
      <c r="K34" s="13">
        <v>4175</v>
      </c>
      <c r="L34" s="13">
        <v>4175</v>
      </c>
      <c r="M34" s="84">
        <v>5</v>
      </c>
      <c r="N34" s="13">
        <f>L34</f>
        <v>4175</v>
      </c>
      <c r="O34" s="13">
        <f>[7]qry_report!$L$242</f>
        <v>150</v>
      </c>
      <c r="P34" s="14">
        <f t="shared" si="3"/>
        <v>626250</v>
      </c>
      <c r="Q34" s="3">
        <v>4000</v>
      </c>
      <c r="R34" s="8">
        <v>175</v>
      </c>
      <c r="S34" s="8"/>
      <c r="T34" s="4"/>
      <c r="U34" s="11"/>
      <c r="V34" s="26" t="s">
        <v>786</v>
      </c>
      <c r="W34" s="5">
        <v>583</v>
      </c>
      <c r="X34" s="4"/>
      <c r="Y34" s="4" t="s">
        <v>38</v>
      </c>
      <c r="Z34" s="4" t="s">
        <v>7</v>
      </c>
      <c r="AA34" s="16">
        <v>7</v>
      </c>
      <c r="AB34" s="16">
        <v>24</v>
      </c>
      <c r="AC34" s="16">
        <v>1</v>
      </c>
      <c r="AD34" s="8">
        <v>168</v>
      </c>
      <c r="AE34" s="8">
        <v>100</v>
      </c>
      <c r="AF34" s="7">
        <f>[2]รายการ!B34</f>
        <v>2050</v>
      </c>
      <c r="AG34" s="7">
        <f>AF34*AD34</f>
        <v>344400</v>
      </c>
      <c r="AH34" s="4">
        <v>168</v>
      </c>
      <c r="AI34" s="3"/>
      <c r="AJ34" s="3">
        <v>168</v>
      </c>
      <c r="AK34" s="3"/>
      <c r="AL34" s="3"/>
      <c r="AM34" s="2">
        <v>7</v>
      </c>
      <c r="AN34" s="2">
        <f>ค่าเสื่อม!H4</f>
        <v>25</v>
      </c>
      <c r="AO34" s="95">
        <f t="shared" ref="AO34:AO44" si="13">AG34*AN34/100</f>
        <v>86100</v>
      </c>
      <c r="AP34" s="95">
        <f t="shared" si="7"/>
        <v>258300</v>
      </c>
      <c r="AQ34" s="95">
        <f>P34+AP34</f>
        <v>884550</v>
      </c>
      <c r="AR34" s="95">
        <f t="shared" si="4"/>
        <v>884550</v>
      </c>
      <c r="AT34" s="95">
        <f t="shared" si="12"/>
        <v>884550</v>
      </c>
      <c r="AW34" s="28" t="s">
        <v>295</v>
      </c>
      <c r="AX34" s="45"/>
      <c r="AY34" s="45"/>
    </row>
    <row r="35" spans="1:51" s="2" customFormat="1" ht="16.5" customHeight="1" x14ac:dyDescent="0.25">
      <c r="A35" s="28"/>
      <c r="B35" s="1">
        <v>535</v>
      </c>
      <c r="C35" s="2" t="s">
        <v>5</v>
      </c>
      <c r="D35" s="4">
        <v>20912</v>
      </c>
      <c r="E35" s="2">
        <v>383</v>
      </c>
      <c r="F35" s="2">
        <v>739</v>
      </c>
      <c r="G35" s="2" t="s">
        <v>139</v>
      </c>
      <c r="H35" s="2">
        <v>2</v>
      </c>
      <c r="I35" s="2">
        <v>3</v>
      </c>
      <c r="J35" s="2">
        <v>83</v>
      </c>
      <c r="K35" s="13">
        <v>1183</v>
      </c>
      <c r="L35" s="13">
        <v>1183</v>
      </c>
      <c r="M35" s="84">
        <v>2</v>
      </c>
      <c r="N35" s="13">
        <f>L35</f>
        <v>1183</v>
      </c>
      <c r="O35" s="13">
        <v>100</v>
      </c>
      <c r="P35" s="14">
        <f t="shared" si="3"/>
        <v>118300</v>
      </c>
      <c r="Q35" s="3"/>
      <c r="R35" s="8">
        <v>1183</v>
      </c>
      <c r="S35" s="8"/>
      <c r="T35" s="4"/>
      <c r="U35" s="11"/>
      <c r="V35" s="26"/>
      <c r="W35" s="5">
        <v>584</v>
      </c>
      <c r="X35" s="4">
        <v>16</v>
      </c>
      <c r="Y35" s="4" t="s">
        <v>28</v>
      </c>
      <c r="Z35" s="4" t="s">
        <v>53</v>
      </c>
      <c r="AA35" s="16">
        <v>13</v>
      </c>
      <c r="AB35" s="16">
        <v>23</v>
      </c>
      <c r="AC35" s="16">
        <v>2</v>
      </c>
      <c r="AD35" s="8">
        <v>299</v>
      </c>
      <c r="AE35" s="8">
        <v>100</v>
      </c>
      <c r="AF35" s="7">
        <f>AF32</f>
        <v>6700</v>
      </c>
      <c r="AG35" s="7">
        <f>AF35*AD35</f>
        <v>2003300</v>
      </c>
      <c r="AH35" s="4">
        <v>299</v>
      </c>
      <c r="AI35" s="3"/>
      <c r="AJ35" s="3">
        <v>299</v>
      </c>
      <c r="AK35" s="3"/>
      <c r="AL35" s="3"/>
      <c r="AM35" s="2">
        <v>51</v>
      </c>
      <c r="AN35" s="2">
        <f>ค่าเสื่อม!T4</f>
        <v>93</v>
      </c>
      <c r="AO35" s="95">
        <f t="shared" si="13"/>
        <v>1863069</v>
      </c>
      <c r="AP35" s="95">
        <f t="shared" si="7"/>
        <v>140231</v>
      </c>
      <c r="AQ35" s="95">
        <f>P35+AP35</f>
        <v>258531</v>
      </c>
      <c r="AR35" s="95">
        <f t="shared" si="4"/>
        <v>258531</v>
      </c>
      <c r="AT35" s="95">
        <f t="shared" si="12"/>
        <v>258531</v>
      </c>
      <c r="AW35" s="28"/>
      <c r="AX35" s="45"/>
      <c r="AY35" s="45"/>
    </row>
    <row r="36" spans="1:51" s="2" customFormat="1" ht="16.5" customHeight="1" x14ac:dyDescent="0.25">
      <c r="A36" s="28"/>
      <c r="B36" s="1"/>
      <c r="D36" s="4"/>
      <c r="K36" s="13"/>
      <c r="L36" s="13"/>
      <c r="M36" s="84"/>
      <c r="N36" s="13"/>
      <c r="O36" s="13"/>
      <c r="P36" s="14"/>
      <c r="Q36" s="3"/>
      <c r="R36" s="8"/>
      <c r="S36" s="8"/>
      <c r="T36" s="4"/>
      <c r="U36" s="11"/>
      <c r="V36" s="26"/>
      <c r="W36" s="5">
        <v>585</v>
      </c>
      <c r="X36" s="47"/>
      <c r="Y36" s="4" t="s">
        <v>38</v>
      </c>
      <c r="Z36" s="4" t="s">
        <v>7</v>
      </c>
      <c r="AA36" s="16">
        <v>14</v>
      </c>
      <c r="AB36" s="16">
        <v>19</v>
      </c>
      <c r="AC36" s="16">
        <v>2</v>
      </c>
      <c r="AD36" s="8">
        <v>266</v>
      </c>
      <c r="AE36" s="8">
        <v>100</v>
      </c>
      <c r="AF36" s="7">
        <f>AF34</f>
        <v>2050</v>
      </c>
      <c r="AG36" s="7">
        <f>AF36*AD36</f>
        <v>545300</v>
      </c>
      <c r="AH36" s="4">
        <v>266</v>
      </c>
      <c r="AI36" s="3"/>
      <c r="AJ36" s="3">
        <v>266</v>
      </c>
      <c r="AK36" s="3"/>
      <c r="AL36" s="3"/>
      <c r="AM36" s="2">
        <v>11</v>
      </c>
      <c r="AN36" s="2">
        <f>ค่าเสื่อม!L4</f>
        <v>45</v>
      </c>
      <c r="AO36" s="95">
        <f t="shared" si="13"/>
        <v>245385</v>
      </c>
      <c r="AP36" s="95">
        <f t="shared" si="7"/>
        <v>299915</v>
      </c>
      <c r="AQ36" s="95">
        <f>AP36</f>
        <v>299915</v>
      </c>
      <c r="AR36" s="95">
        <f t="shared" si="4"/>
        <v>299915</v>
      </c>
      <c r="AT36" s="95">
        <f t="shared" si="12"/>
        <v>299915</v>
      </c>
      <c r="AW36" s="28" t="s">
        <v>294</v>
      </c>
      <c r="AX36" s="45"/>
      <c r="AY36" s="45"/>
    </row>
    <row r="37" spans="1:51" s="2" customFormat="1" ht="16.5" customHeight="1" x14ac:dyDescent="0.25">
      <c r="A37" s="28"/>
      <c r="B37" s="1"/>
      <c r="D37" s="4"/>
      <c r="K37" s="13"/>
      <c r="L37" s="13"/>
      <c r="M37" s="84"/>
      <c r="N37" s="13"/>
      <c r="O37" s="13"/>
      <c r="P37" s="14"/>
      <c r="Q37" s="3"/>
      <c r="R37" s="8"/>
      <c r="S37" s="8"/>
      <c r="T37" s="4"/>
      <c r="U37" s="11"/>
      <c r="V37" s="26" t="s">
        <v>787</v>
      </c>
      <c r="W37" s="5">
        <v>586</v>
      </c>
      <c r="X37" s="47">
        <v>67</v>
      </c>
      <c r="Y37" s="4" t="s">
        <v>28</v>
      </c>
      <c r="Z37" s="4" t="s">
        <v>41</v>
      </c>
      <c r="AA37" s="16"/>
      <c r="AB37" s="16"/>
      <c r="AC37" s="16">
        <v>2</v>
      </c>
      <c r="AD37" s="8">
        <v>528</v>
      </c>
      <c r="AE37" s="8">
        <v>100</v>
      </c>
      <c r="AF37" s="7">
        <f>AF35</f>
        <v>6700</v>
      </c>
      <c r="AG37" s="7">
        <f>AF37*AD37</f>
        <v>3537600</v>
      </c>
      <c r="AH37" s="4">
        <v>528</v>
      </c>
      <c r="AI37" s="3"/>
      <c r="AJ37" s="3">
        <v>528</v>
      </c>
      <c r="AK37" s="3"/>
      <c r="AL37" s="3"/>
      <c r="AM37" s="2">
        <v>47</v>
      </c>
      <c r="AN37" s="2">
        <f>ค่าเสื่อม!W3</f>
        <v>85</v>
      </c>
      <c r="AO37" s="95">
        <f t="shared" si="13"/>
        <v>3006960</v>
      </c>
      <c r="AP37" s="95">
        <f t="shared" si="7"/>
        <v>530640</v>
      </c>
      <c r="AQ37" s="95">
        <f>AP37</f>
        <v>530640</v>
      </c>
      <c r="AR37" s="95">
        <f t="shared" si="4"/>
        <v>530640</v>
      </c>
      <c r="AT37" s="95">
        <f t="shared" si="12"/>
        <v>530640</v>
      </c>
      <c r="AW37" s="28"/>
      <c r="AX37" s="45"/>
      <c r="AY37" s="45"/>
    </row>
    <row r="38" spans="1:51" s="2" customFormat="1" ht="16.5" customHeight="1" x14ac:dyDescent="0.25">
      <c r="A38" s="28"/>
      <c r="B38" s="1"/>
      <c r="D38" s="4"/>
      <c r="K38" s="13"/>
      <c r="L38" s="13"/>
      <c r="M38" s="84"/>
      <c r="N38" s="13"/>
      <c r="O38" s="13"/>
      <c r="P38" s="14"/>
      <c r="Q38" s="3"/>
      <c r="R38" s="8"/>
      <c r="S38" s="8"/>
      <c r="T38" s="4"/>
      <c r="U38" s="11"/>
      <c r="V38" s="26"/>
      <c r="W38" s="5"/>
      <c r="X38" s="4"/>
      <c r="Y38" s="4"/>
      <c r="Z38" s="26" t="s">
        <v>42</v>
      </c>
      <c r="AA38" s="16">
        <v>11</v>
      </c>
      <c r="AB38" s="16">
        <v>24</v>
      </c>
      <c r="AC38" s="16"/>
      <c r="AD38" s="8">
        <v>264</v>
      </c>
      <c r="AE38" s="8">
        <v>50</v>
      </c>
      <c r="AF38" s="7">
        <f>AF35</f>
        <v>6700</v>
      </c>
      <c r="AG38" s="7">
        <f t="shared" ref="AG38:AG39" si="14">AF38*AD38</f>
        <v>1768800</v>
      </c>
      <c r="AH38" s="4">
        <v>264</v>
      </c>
      <c r="AI38" s="3"/>
      <c r="AJ38" s="3">
        <v>264</v>
      </c>
      <c r="AK38" s="3"/>
      <c r="AL38" s="3"/>
      <c r="AN38" s="2">
        <v>85</v>
      </c>
      <c r="AO38" s="95">
        <f t="shared" si="13"/>
        <v>1503480</v>
      </c>
      <c r="AP38" s="95">
        <f t="shared" si="7"/>
        <v>265320</v>
      </c>
      <c r="AQ38" s="95">
        <f t="shared" ref="AQ38:AQ39" si="15">AP38</f>
        <v>265320</v>
      </c>
      <c r="AR38" s="95">
        <f t="shared" si="4"/>
        <v>265320</v>
      </c>
      <c r="AT38" s="95">
        <f t="shared" si="12"/>
        <v>265320</v>
      </c>
      <c r="AW38" s="28"/>
      <c r="AX38" s="45"/>
      <c r="AY38" s="45"/>
    </row>
    <row r="39" spans="1:51" s="2" customFormat="1" ht="16.5" customHeight="1" x14ac:dyDescent="0.25">
      <c r="A39" s="28"/>
      <c r="B39" s="1"/>
      <c r="D39" s="4"/>
      <c r="K39" s="13"/>
      <c r="L39" s="13"/>
      <c r="M39" s="84"/>
      <c r="N39" s="13"/>
      <c r="O39" s="13"/>
      <c r="P39" s="14"/>
      <c r="Q39" s="3"/>
      <c r="R39" s="8"/>
      <c r="S39" s="8"/>
      <c r="T39" s="4"/>
      <c r="U39" s="11"/>
      <c r="V39" s="26"/>
      <c r="W39" s="5"/>
      <c r="X39" s="4"/>
      <c r="Y39" s="4"/>
      <c r="Z39" s="26" t="s">
        <v>43</v>
      </c>
      <c r="AA39" s="16">
        <v>11</v>
      </c>
      <c r="AB39" s="16">
        <v>24</v>
      </c>
      <c r="AC39" s="16"/>
      <c r="AD39" s="8">
        <v>264</v>
      </c>
      <c r="AE39" s="8">
        <v>50</v>
      </c>
      <c r="AF39" s="7">
        <f>AF37</f>
        <v>6700</v>
      </c>
      <c r="AG39" s="7">
        <f t="shared" si="14"/>
        <v>1768800</v>
      </c>
      <c r="AH39" s="4">
        <v>264</v>
      </c>
      <c r="AI39" s="3"/>
      <c r="AJ39" s="3">
        <v>264</v>
      </c>
      <c r="AK39" s="3"/>
      <c r="AL39" s="3"/>
      <c r="AN39" s="2">
        <v>85</v>
      </c>
      <c r="AO39" s="95">
        <f t="shared" si="13"/>
        <v>1503480</v>
      </c>
      <c r="AP39" s="95">
        <f t="shared" si="7"/>
        <v>265320</v>
      </c>
      <c r="AQ39" s="95">
        <f t="shared" si="15"/>
        <v>265320</v>
      </c>
      <c r="AR39" s="95">
        <f t="shared" si="4"/>
        <v>265320</v>
      </c>
      <c r="AT39" s="95">
        <f t="shared" si="12"/>
        <v>265320</v>
      </c>
      <c r="AW39" s="28"/>
      <c r="AX39" s="45"/>
      <c r="AY39" s="45"/>
    </row>
    <row r="40" spans="1:51" s="2" customFormat="1" ht="16.5" customHeight="1" x14ac:dyDescent="0.25">
      <c r="A40" s="28"/>
      <c r="B40" s="1"/>
      <c r="D40" s="4"/>
      <c r="K40" s="13"/>
      <c r="L40" s="13"/>
      <c r="M40" s="84"/>
      <c r="N40" s="13"/>
      <c r="O40" s="13"/>
      <c r="P40" s="14"/>
      <c r="Q40" s="3"/>
      <c r="R40" s="8"/>
      <c r="S40" s="8"/>
      <c r="T40" s="4"/>
      <c r="U40" s="11"/>
      <c r="V40" s="26" t="s">
        <v>788</v>
      </c>
      <c r="W40" s="5">
        <v>587</v>
      </c>
      <c r="X40" s="4">
        <v>66</v>
      </c>
      <c r="Y40" s="4" t="s">
        <v>28</v>
      </c>
      <c r="Z40" s="4" t="s">
        <v>53</v>
      </c>
      <c r="AA40" s="16">
        <v>14</v>
      </c>
      <c r="AB40" s="16">
        <v>21</v>
      </c>
      <c r="AC40" s="16">
        <v>2</v>
      </c>
      <c r="AD40" s="8">
        <v>294</v>
      </c>
      <c r="AE40" s="8">
        <v>100</v>
      </c>
      <c r="AF40" s="7">
        <f>AF37</f>
        <v>6700</v>
      </c>
      <c r="AG40" s="7">
        <f>AF40*AD40</f>
        <v>1969800</v>
      </c>
      <c r="AH40" s="4">
        <v>294</v>
      </c>
      <c r="AI40" s="3"/>
      <c r="AJ40" s="3">
        <v>294</v>
      </c>
      <c r="AK40" s="3"/>
      <c r="AL40" s="3"/>
      <c r="AM40" s="2">
        <v>71</v>
      </c>
      <c r="AN40" s="2">
        <v>93</v>
      </c>
      <c r="AO40" s="95">
        <f t="shared" si="13"/>
        <v>1831914</v>
      </c>
      <c r="AP40" s="95">
        <f t="shared" si="7"/>
        <v>137886</v>
      </c>
      <c r="AQ40" s="95">
        <f>AP40</f>
        <v>137886</v>
      </c>
      <c r="AR40" s="95">
        <f t="shared" si="4"/>
        <v>137886</v>
      </c>
      <c r="AT40" s="95">
        <f>AQ40</f>
        <v>137886</v>
      </c>
      <c r="AW40" s="28"/>
      <c r="AX40" s="45"/>
      <c r="AY40" s="45"/>
    </row>
    <row r="41" spans="1:51" s="2" customFormat="1" ht="16.5" customHeight="1" x14ac:dyDescent="0.25">
      <c r="A41" s="28"/>
      <c r="B41" s="1"/>
      <c r="D41" s="4"/>
      <c r="K41" s="13"/>
      <c r="L41" s="13"/>
      <c r="M41" s="84"/>
      <c r="N41" s="13"/>
      <c r="O41" s="13"/>
      <c r="P41" s="14"/>
      <c r="Q41" s="3"/>
      <c r="R41" s="8"/>
      <c r="S41" s="8"/>
      <c r="T41" s="4"/>
      <c r="U41" s="11"/>
      <c r="V41" s="26"/>
      <c r="W41" s="5">
        <v>588</v>
      </c>
      <c r="X41" s="4"/>
      <c r="Y41" s="4" t="s">
        <v>38</v>
      </c>
      <c r="Z41" s="4" t="s">
        <v>7</v>
      </c>
      <c r="AA41" s="16">
        <v>11</v>
      </c>
      <c r="AB41" s="16">
        <v>23</v>
      </c>
      <c r="AC41" s="16">
        <v>2</v>
      </c>
      <c r="AD41" s="8">
        <v>253</v>
      </c>
      <c r="AE41" s="8">
        <v>100</v>
      </c>
      <c r="AF41" s="7">
        <f>AF34</f>
        <v>2050</v>
      </c>
      <c r="AG41" s="7">
        <f>AF41*AD41</f>
        <v>518650</v>
      </c>
      <c r="AH41" s="4">
        <v>253</v>
      </c>
      <c r="AI41" s="3"/>
      <c r="AJ41" s="3">
        <v>253</v>
      </c>
      <c r="AK41" s="3"/>
      <c r="AL41" s="3"/>
      <c r="AM41" s="2">
        <v>31</v>
      </c>
      <c r="AN41" s="2">
        <v>93</v>
      </c>
      <c r="AO41" s="95">
        <f t="shared" si="13"/>
        <v>482344.5</v>
      </c>
      <c r="AP41" s="95">
        <f t="shared" si="7"/>
        <v>36305.5</v>
      </c>
      <c r="AQ41" s="95">
        <f>AP41</f>
        <v>36305.5</v>
      </c>
      <c r="AR41" s="95">
        <f t="shared" si="4"/>
        <v>36305.5</v>
      </c>
      <c r="AT41" s="95">
        <f>AQ41</f>
        <v>36305.5</v>
      </c>
      <c r="AW41" s="28" t="s">
        <v>294</v>
      </c>
      <c r="AX41" s="45"/>
      <c r="AY41" s="45"/>
    </row>
    <row r="42" spans="1:51" s="2" customFormat="1" ht="16.5" customHeight="1" x14ac:dyDescent="0.25">
      <c r="A42" s="28"/>
      <c r="B42" s="1"/>
      <c r="D42" s="4"/>
      <c r="K42" s="13"/>
      <c r="L42" s="13"/>
      <c r="M42" s="84"/>
      <c r="N42" s="13"/>
      <c r="O42" s="13"/>
      <c r="P42" s="14"/>
      <c r="Q42" s="3"/>
      <c r="R42" s="8"/>
      <c r="S42" s="8"/>
      <c r="T42" s="4"/>
      <c r="U42" s="11"/>
      <c r="V42" s="26"/>
      <c r="W42" s="5">
        <v>589</v>
      </c>
      <c r="X42" s="4"/>
      <c r="Y42" s="4" t="s">
        <v>38</v>
      </c>
      <c r="Z42" s="4" t="s">
        <v>7</v>
      </c>
      <c r="AA42" s="16">
        <v>9</v>
      </c>
      <c r="AB42" s="16">
        <v>17</v>
      </c>
      <c r="AC42" s="16">
        <v>2</v>
      </c>
      <c r="AD42" s="8">
        <v>153</v>
      </c>
      <c r="AE42" s="8">
        <v>100</v>
      </c>
      <c r="AF42" s="7">
        <f>AF41</f>
        <v>2050</v>
      </c>
      <c r="AG42" s="7">
        <f>AF42*AD42</f>
        <v>313650</v>
      </c>
      <c r="AH42" s="4">
        <v>153</v>
      </c>
      <c r="AI42" s="3"/>
      <c r="AJ42" s="3">
        <v>153</v>
      </c>
      <c r="AK42" s="3"/>
      <c r="AL42" s="3"/>
      <c r="AM42" s="2">
        <v>7</v>
      </c>
      <c r="AN42" s="2">
        <f>ค่าเสื่อม!H4</f>
        <v>25</v>
      </c>
      <c r="AO42" s="95">
        <f t="shared" si="13"/>
        <v>78412.5</v>
      </c>
      <c r="AP42" s="95">
        <f t="shared" si="7"/>
        <v>235237.5</v>
      </c>
      <c r="AQ42" s="95">
        <f>AP42</f>
        <v>235237.5</v>
      </c>
      <c r="AR42" s="95">
        <f t="shared" si="4"/>
        <v>235237.5</v>
      </c>
      <c r="AT42" s="95">
        <f>AP42</f>
        <v>235237.5</v>
      </c>
      <c r="AW42" s="28" t="s">
        <v>295</v>
      </c>
      <c r="AX42" s="45"/>
      <c r="AY42" s="45"/>
    </row>
    <row r="43" spans="1:51" s="2" customFormat="1" ht="16.5" customHeight="1" x14ac:dyDescent="0.25">
      <c r="A43" s="28"/>
      <c r="B43" s="1"/>
      <c r="D43" s="4"/>
      <c r="K43" s="13"/>
      <c r="L43" s="13"/>
      <c r="M43" s="84"/>
      <c r="N43" s="13"/>
      <c r="O43" s="13"/>
      <c r="P43" s="14"/>
      <c r="Q43" s="3"/>
      <c r="R43" s="8"/>
      <c r="S43" s="8"/>
      <c r="T43" s="4"/>
      <c r="U43" s="11"/>
      <c r="V43" s="26" t="s">
        <v>770</v>
      </c>
      <c r="W43" s="5">
        <v>590</v>
      </c>
      <c r="X43" s="47"/>
      <c r="Y43" s="4" t="s">
        <v>38</v>
      </c>
      <c r="Z43" s="4" t="s">
        <v>7</v>
      </c>
      <c r="AA43" s="16">
        <v>8</v>
      </c>
      <c r="AB43" s="16">
        <v>17</v>
      </c>
      <c r="AC43" s="16">
        <v>2</v>
      </c>
      <c r="AD43" s="8">
        <v>136</v>
      </c>
      <c r="AE43" s="8">
        <v>100</v>
      </c>
      <c r="AF43" s="7">
        <f>AF42</f>
        <v>2050</v>
      </c>
      <c r="AG43" s="7">
        <f>AF43*AD43</f>
        <v>278800</v>
      </c>
      <c r="AH43" s="4">
        <v>136</v>
      </c>
      <c r="AI43" s="3"/>
      <c r="AJ43" s="3">
        <v>136</v>
      </c>
      <c r="AK43" s="3"/>
      <c r="AL43" s="3"/>
      <c r="AM43" s="2">
        <v>17</v>
      </c>
      <c r="AN43" s="2">
        <f>ค่าเสื่อม!R4</f>
        <v>79</v>
      </c>
      <c r="AO43" s="95">
        <f t="shared" si="13"/>
        <v>220252</v>
      </c>
      <c r="AP43" s="95">
        <f t="shared" si="7"/>
        <v>58548</v>
      </c>
      <c r="AQ43" s="95">
        <f>AP43</f>
        <v>58548</v>
      </c>
      <c r="AR43" s="95">
        <f t="shared" si="4"/>
        <v>58548</v>
      </c>
      <c r="AT43" s="95">
        <f t="shared" ref="AT43:AT105" si="16">AQ43</f>
        <v>58548</v>
      </c>
      <c r="AW43" s="28" t="s">
        <v>789</v>
      </c>
      <c r="AX43" s="45"/>
      <c r="AY43" s="45"/>
    </row>
    <row r="44" spans="1:51" s="2" customFormat="1" ht="16.5" customHeight="1" x14ac:dyDescent="0.25">
      <c r="A44" s="28"/>
      <c r="B44" s="1"/>
      <c r="D44" s="4"/>
      <c r="K44" s="13"/>
      <c r="L44" s="13"/>
      <c r="M44" s="84"/>
      <c r="N44" s="13"/>
      <c r="O44" s="13"/>
      <c r="P44" s="14"/>
      <c r="Q44" s="3"/>
      <c r="R44" s="8"/>
      <c r="S44" s="8"/>
      <c r="T44" s="4"/>
      <c r="U44" s="11"/>
      <c r="V44" s="26" t="s">
        <v>790</v>
      </c>
      <c r="W44" s="5">
        <v>591</v>
      </c>
      <c r="X44" s="47"/>
      <c r="Y44" s="4" t="s">
        <v>38</v>
      </c>
      <c r="Z44" s="4" t="s">
        <v>7</v>
      </c>
      <c r="AA44" s="16">
        <v>7</v>
      </c>
      <c r="AB44" s="16">
        <v>28</v>
      </c>
      <c r="AC44" s="16">
        <v>2</v>
      </c>
      <c r="AD44" s="8">
        <v>196</v>
      </c>
      <c r="AE44" s="8">
        <v>100</v>
      </c>
      <c r="AF44" s="7">
        <f>AF43</f>
        <v>2050</v>
      </c>
      <c r="AG44" s="7">
        <f>AF44*AD44</f>
        <v>401800</v>
      </c>
      <c r="AH44" s="4">
        <v>196</v>
      </c>
      <c r="AI44" s="3"/>
      <c r="AJ44" s="3">
        <v>196</v>
      </c>
      <c r="AK44" s="3"/>
      <c r="AL44" s="3"/>
      <c r="AM44" s="2">
        <v>17</v>
      </c>
      <c r="AN44" s="2">
        <v>79</v>
      </c>
      <c r="AO44" s="95">
        <f t="shared" si="13"/>
        <v>317422</v>
      </c>
      <c r="AP44" s="95">
        <f t="shared" si="7"/>
        <v>84378</v>
      </c>
      <c r="AQ44" s="95">
        <f>AP44</f>
        <v>84378</v>
      </c>
      <c r="AR44" s="95">
        <f t="shared" si="4"/>
        <v>84378</v>
      </c>
      <c r="AT44" s="95">
        <f t="shared" si="16"/>
        <v>84378</v>
      </c>
      <c r="AW44" s="28" t="s">
        <v>789</v>
      </c>
      <c r="AX44" s="45"/>
      <c r="AY44" s="45"/>
    </row>
    <row r="45" spans="1:51" s="4" customFormat="1" ht="16.5" customHeight="1" x14ac:dyDescent="0.25">
      <c r="A45" s="26" t="s">
        <v>791</v>
      </c>
      <c r="B45" s="5">
        <v>536</v>
      </c>
      <c r="C45" s="4" t="s">
        <v>5</v>
      </c>
      <c r="D45" s="4">
        <v>32070</v>
      </c>
      <c r="E45" s="4">
        <v>23</v>
      </c>
      <c r="F45" s="4">
        <v>1561</v>
      </c>
      <c r="G45" s="4" t="s">
        <v>139</v>
      </c>
      <c r="H45" s="4">
        <v>2</v>
      </c>
      <c r="I45" s="4">
        <v>0</v>
      </c>
      <c r="J45" s="4">
        <v>83</v>
      </c>
      <c r="K45" s="7">
        <v>883</v>
      </c>
      <c r="L45" s="7">
        <v>883</v>
      </c>
      <c r="M45" s="62">
        <v>5</v>
      </c>
      <c r="N45" s="7">
        <f>L45</f>
        <v>883</v>
      </c>
      <c r="O45" s="7">
        <f>[7]qry_report!$L$1124</f>
        <v>150</v>
      </c>
      <c r="P45" s="14">
        <f>N45*O45</f>
        <v>132450</v>
      </c>
      <c r="Q45" s="3">
        <v>800</v>
      </c>
      <c r="R45" s="8">
        <v>83</v>
      </c>
      <c r="S45" s="8"/>
      <c r="U45" s="11"/>
      <c r="V45" s="26"/>
      <c r="W45" s="5"/>
      <c r="X45" s="47"/>
      <c r="AA45" s="16"/>
      <c r="AB45" s="16"/>
      <c r="AC45" s="16"/>
      <c r="AD45" s="8"/>
      <c r="AE45" s="8"/>
      <c r="AF45" s="7"/>
      <c r="AG45" s="7"/>
      <c r="AI45" s="3"/>
      <c r="AJ45" s="3"/>
      <c r="AK45" s="3"/>
      <c r="AL45" s="3"/>
      <c r="AO45" s="166"/>
      <c r="AP45" s="166"/>
      <c r="AQ45" s="166">
        <f>P45</f>
        <v>132450</v>
      </c>
      <c r="AR45" s="95">
        <f t="shared" si="4"/>
        <v>132450</v>
      </c>
      <c r="AT45" s="166">
        <f t="shared" si="16"/>
        <v>132450</v>
      </c>
      <c r="AW45" s="26"/>
      <c r="AX45" s="45"/>
      <c r="AY45" s="45"/>
    </row>
    <row r="46" spans="1:51" s="4" customFormat="1" ht="16.5" customHeight="1" x14ac:dyDescent="0.25">
      <c r="A46" s="26"/>
      <c r="B46" s="5"/>
      <c r="K46" s="7"/>
      <c r="L46" s="7"/>
      <c r="M46" s="62"/>
      <c r="N46" s="7"/>
      <c r="O46" s="7"/>
      <c r="P46" s="14"/>
      <c r="Q46" s="3"/>
      <c r="R46" s="8"/>
      <c r="S46" s="8"/>
      <c r="U46" s="11"/>
      <c r="V46" s="26" t="s">
        <v>792</v>
      </c>
      <c r="W46" s="5">
        <v>592</v>
      </c>
      <c r="X46" s="4">
        <v>60</v>
      </c>
      <c r="Y46" s="4" t="s">
        <v>28</v>
      </c>
      <c r="Z46" s="4" t="s">
        <v>53</v>
      </c>
      <c r="AA46" s="16">
        <v>7</v>
      </c>
      <c r="AB46" s="16">
        <v>11</v>
      </c>
      <c r="AC46" s="16">
        <v>2</v>
      </c>
      <c r="AD46" s="8">
        <v>77</v>
      </c>
      <c r="AE46" s="8">
        <v>100</v>
      </c>
      <c r="AF46" s="7">
        <f>AF47</f>
        <v>6700</v>
      </c>
      <c r="AG46" s="7">
        <f>AF46*AD46</f>
        <v>515900</v>
      </c>
      <c r="AH46" s="4">
        <v>77</v>
      </c>
      <c r="AI46" s="3"/>
      <c r="AJ46" s="3">
        <v>77</v>
      </c>
      <c r="AK46" s="3"/>
      <c r="AL46" s="3"/>
      <c r="AM46" s="4">
        <v>13</v>
      </c>
      <c r="AN46" s="4">
        <f>ค่าเสื่อม!N4</f>
        <v>55</v>
      </c>
      <c r="AO46" s="166">
        <f>AG46*AN46/100</f>
        <v>283745</v>
      </c>
      <c r="AP46" s="166">
        <f t="shared" si="7"/>
        <v>232155</v>
      </c>
      <c r="AQ46" s="166">
        <f>AP46</f>
        <v>232155</v>
      </c>
      <c r="AR46" s="95">
        <f t="shared" si="4"/>
        <v>232155</v>
      </c>
      <c r="AT46" s="166">
        <f t="shared" si="16"/>
        <v>232155</v>
      </c>
      <c r="AW46" s="26"/>
      <c r="AX46" s="45"/>
      <c r="AY46" s="45"/>
    </row>
    <row r="47" spans="1:51" s="2" customFormat="1" ht="16.5" customHeight="1" x14ac:dyDescent="0.25">
      <c r="A47" s="28" t="s">
        <v>793</v>
      </c>
      <c r="B47" s="1">
        <v>537</v>
      </c>
      <c r="C47" s="2" t="s">
        <v>5</v>
      </c>
      <c r="D47" s="4">
        <v>31314</v>
      </c>
      <c r="E47" s="2">
        <v>22</v>
      </c>
      <c r="F47" s="2">
        <v>1543</v>
      </c>
      <c r="G47" s="2" t="s">
        <v>139</v>
      </c>
      <c r="H47" s="2">
        <v>0</v>
      </c>
      <c r="I47" s="2">
        <v>1</v>
      </c>
      <c r="J47" s="2">
        <v>95</v>
      </c>
      <c r="K47" s="13">
        <v>195</v>
      </c>
      <c r="L47" s="13">
        <v>195</v>
      </c>
      <c r="M47" s="84">
        <v>2</v>
      </c>
      <c r="N47" s="13">
        <f>L47</f>
        <v>195</v>
      </c>
      <c r="O47" s="13">
        <f>[7]qry_report!$L$1110</f>
        <v>150</v>
      </c>
      <c r="P47" s="14">
        <f t="shared" si="3"/>
        <v>29250</v>
      </c>
      <c r="Q47" s="3"/>
      <c r="R47" s="8">
        <v>195</v>
      </c>
      <c r="S47" s="8"/>
      <c r="T47" s="4"/>
      <c r="U47" s="11"/>
      <c r="V47" s="26" t="s">
        <v>793</v>
      </c>
      <c r="W47" s="5">
        <v>593</v>
      </c>
      <c r="X47" s="17" t="s">
        <v>794</v>
      </c>
      <c r="Y47" s="4" t="s">
        <v>28</v>
      </c>
      <c r="Z47" s="4" t="s">
        <v>37</v>
      </c>
      <c r="AA47" s="16">
        <v>11</v>
      </c>
      <c r="AB47" s="16">
        <v>20</v>
      </c>
      <c r="AC47" s="16">
        <v>2</v>
      </c>
      <c r="AD47" s="8">
        <v>220</v>
      </c>
      <c r="AE47" s="8">
        <v>100</v>
      </c>
      <c r="AF47" s="7">
        <f>[2]รายการ!B1</f>
        <v>6700</v>
      </c>
      <c r="AG47" s="7">
        <f>AF47*AD47</f>
        <v>1474000</v>
      </c>
      <c r="AH47" s="4">
        <v>220</v>
      </c>
      <c r="AI47" s="3"/>
      <c r="AJ47" s="3">
        <v>220</v>
      </c>
      <c r="AK47" s="3"/>
      <c r="AL47" s="3"/>
      <c r="AM47" s="2">
        <v>17</v>
      </c>
      <c r="AN47" s="2">
        <f>ค่าเสื่อม!R2</f>
        <v>24</v>
      </c>
      <c r="AO47" s="95">
        <f>AG47*AN47/100</f>
        <v>353760</v>
      </c>
      <c r="AP47" s="95">
        <f t="shared" si="7"/>
        <v>1120240</v>
      </c>
      <c r="AQ47" s="95">
        <f>P47+AP47</f>
        <v>1149490</v>
      </c>
      <c r="AR47" s="95">
        <f t="shared" si="4"/>
        <v>1149490</v>
      </c>
      <c r="AT47" s="95">
        <f t="shared" si="16"/>
        <v>1149490</v>
      </c>
      <c r="AW47" s="28"/>
      <c r="AX47" s="45"/>
      <c r="AY47" s="45"/>
    </row>
    <row r="48" spans="1:51" s="2" customFormat="1" ht="16.5" customHeight="1" x14ac:dyDescent="0.25">
      <c r="A48" s="28" t="s">
        <v>795</v>
      </c>
      <c r="B48" s="1">
        <v>538</v>
      </c>
      <c r="C48" s="2" t="s">
        <v>5</v>
      </c>
      <c r="D48" s="4">
        <v>46559</v>
      </c>
      <c r="E48" s="2">
        <v>15</v>
      </c>
      <c r="F48" s="2">
        <v>2643</v>
      </c>
      <c r="G48" s="2" t="s">
        <v>139</v>
      </c>
      <c r="H48" s="2">
        <v>0</v>
      </c>
      <c r="I48" s="2">
        <v>2</v>
      </c>
      <c r="J48" s="2">
        <v>44</v>
      </c>
      <c r="K48" s="13">
        <v>244</v>
      </c>
      <c r="L48" s="13">
        <v>244</v>
      </c>
      <c r="M48" s="62">
        <v>2</v>
      </c>
      <c r="N48" s="13">
        <f>L48</f>
        <v>244</v>
      </c>
      <c r="O48" s="13">
        <v>150</v>
      </c>
      <c r="P48" s="14">
        <f t="shared" si="3"/>
        <v>36600</v>
      </c>
      <c r="Q48" s="3"/>
      <c r="R48" s="8">
        <v>244</v>
      </c>
      <c r="S48" s="8"/>
      <c r="T48" s="4"/>
      <c r="U48" s="11"/>
      <c r="V48" s="28" t="s">
        <v>795</v>
      </c>
      <c r="W48" s="5">
        <v>594</v>
      </c>
      <c r="X48" s="17" t="s">
        <v>796</v>
      </c>
      <c r="Y48" s="4" t="s">
        <v>28</v>
      </c>
      <c r="Z48" s="4" t="s">
        <v>53</v>
      </c>
      <c r="AA48" s="16">
        <v>9</v>
      </c>
      <c r="AB48" s="16">
        <v>20</v>
      </c>
      <c r="AC48" s="16">
        <v>2</v>
      </c>
      <c r="AD48" s="8">
        <v>180</v>
      </c>
      <c r="AE48" s="8">
        <v>100</v>
      </c>
      <c r="AF48" s="7">
        <f>[2]รายการ!B1</f>
        <v>6700</v>
      </c>
      <c r="AG48" s="7">
        <f>AF48*AD48</f>
        <v>1206000</v>
      </c>
      <c r="AH48" s="4">
        <v>180</v>
      </c>
      <c r="AI48" s="3"/>
      <c r="AJ48" s="3">
        <v>180</v>
      </c>
      <c r="AK48" s="3"/>
      <c r="AL48" s="3"/>
      <c r="AM48" s="2">
        <v>21</v>
      </c>
      <c r="AN48" s="2">
        <f>ค่าเสื่อม!T4</f>
        <v>93</v>
      </c>
      <c r="AO48" s="95">
        <f>AG48*AN48/100</f>
        <v>1121580</v>
      </c>
      <c r="AP48" s="95">
        <f t="shared" si="7"/>
        <v>84420</v>
      </c>
      <c r="AQ48" s="95">
        <f>P48+AP48</f>
        <v>121020</v>
      </c>
      <c r="AR48" s="95">
        <f t="shared" si="4"/>
        <v>121020</v>
      </c>
      <c r="AT48" s="95">
        <f t="shared" si="16"/>
        <v>121020</v>
      </c>
      <c r="AW48" s="28"/>
      <c r="AX48" s="45"/>
      <c r="AY48" s="45"/>
    </row>
    <row r="49" spans="1:51" s="2" customFormat="1" ht="16.5" customHeight="1" x14ac:dyDescent="0.25">
      <c r="A49" s="28"/>
      <c r="B49" s="1"/>
      <c r="D49" s="4"/>
      <c r="K49" s="13"/>
      <c r="L49" s="13"/>
      <c r="M49" s="84"/>
      <c r="N49" s="13"/>
      <c r="O49" s="13"/>
      <c r="P49" s="14"/>
      <c r="Q49" s="3"/>
      <c r="R49" s="8"/>
      <c r="S49" s="8"/>
      <c r="T49" s="4"/>
      <c r="U49" s="11"/>
      <c r="V49" s="26"/>
      <c r="W49" s="5">
        <v>595</v>
      </c>
      <c r="X49" s="4"/>
      <c r="Y49" s="4" t="s">
        <v>38</v>
      </c>
      <c r="Z49" s="4" t="s">
        <v>7</v>
      </c>
      <c r="AA49" s="16">
        <v>7</v>
      </c>
      <c r="AB49" s="16">
        <v>21</v>
      </c>
      <c r="AC49" s="16">
        <v>2</v>
      </c>
      <c r="AD49" s="8">
        <v>147</v>
      </c>
      <c r="AE49" s="8">
        <v>100</v>
      </c>
      <c r="AF49" s="7">
        <f>[2]รายการ!B34</f>
        <v>2050</v>
      </c>
      <c r="AG49" s="7">
        <f>AF49*AD49</f>
        <v>301350</v>
      </c>
      <c r="AH49" s="4">
        <v>147</v>
      </c>
      <c r="AI49" s="3"/>
      <c r="AJ49" s="3">
        <v>147</v>
      </c>
      <c r="AK49" s="3"/>
      <c r="AL49" s="3"/>
      <c r="AM49" s="2">
        <v>21</v>
      </c>
      <c r="AN49" s="2">
        <v>93</v>
      </c>
      <c r="AO49" s="95">
        <f>AG49*AN49/100</f>
        <v>280255.5</v>
      </c>
      <c r="AP49" s="95">
        <f t="shared" si="7"/>
        <v>21094.5</v>
      </c>
      <c r="AQ49" s="95">
        <f>AP49</f>
        <v>21094.5</v>
      </c>
      <c r="AR49" s="95">
        <f t="shared" si="4"/>
        <v>21094.5</v>
      </c>
      <c r="AT49" s="95">
        <f t="shared" si="16"/>
        <v>21094.5</v>
      </c>
      <c r="AW49" s="28" t="s">
        <v>51</v>
      </c>
      <c r="AX49" s="45"/>
      <c r="AY49" s="45"/>
    </row>
    <row r="50" spans="1:51" s="2" customFormat="1" ht="16.5" customHeight="1" x14ac:dyDescent="0.25">
      <c r="A50" s="28"/>
      <c r="B50" s="1"/>
      <c r="D50" s="4"/>
      <c r="K50" s="13"/>
      <c r="L50" s="13"/>
      <c r="M50" s="84"/>
      <c r="N50" s="13"/>
      <c r="O50" s="13"/>
      <c r="P50" s="14"/>
      <c r="Q50" s="3"/>
      <c r="R50" s="8"/>
      <c r="S50" s="8"/>
      <c r="T50" s="4"/>
      <c r="U50" s="11"/>
      <c r="V50" s="26"/>
      <c r="W50" s="5">
        <v>596</v>
      </c>
      <c r="X50" s="4"/>
      <c r="Y50" s="4" t="s">
        <v>28</v>
      </c>
      <c r="Z50" s="4" t="s">
        <v>6</v>
      </c>
      <c r="AA50" s="16">
        <v>3</v>
      </c>
      <c r="AB50" s="16">
        <v>4</v>
      </c>
      <c r="AC50" s="16">
        <v>2</v>
      </c>
      <c r="AD50" s="8">
        <v>12</v>
      </c>
      <c r="AE50" s="8">
        <v>100</v>
      </c>
      <c r="AF50" s="7">
        <f>AF47</f>
        <v>6700</v>
      </c>
      <c r="AG50" s="7">
        <f>AF50*AD50</f>
        <v>80400</v>
      </c>
      <c r="AH50" s="4">
        <v>12</v>
      </c>
      <c r="AI50" s="3"/>
      <c r="AJ50" s="3">
        <v>12</v>
      </c>
      <c r="AK50" s="3"/>
      <c r="AL50" s="3"/>
      <c r="AM50" s="2">
        <v>19</v>
      </c>
      <c r="AN50" s="2">
        <f>ค่าเสื่อม!T2</f>
        <v>28</v>
      </c>
      <c r="AO50" s="95">
        <f>AG50*AN50/100</f>
        <v>22512</v>
      </c>
      <c r="AP50" s="95">
        <f t="shared" si="7"/>
        <v>57888</v>
      </c>
      <c r="AQ50" s="95">
        <f>P48+AP50</f>
        <v>94488</v>
      </c>
      <c r="AR50" s="95">
        <f t="shared" si="4"/>
        <v>94488</v>
      </c>
      <c r="AT50" s="95">
        <f t="shared" si="16"/>
        <v>94488</v>
      </c>
      <c r="AW50" s="28" t="s">
        <v>315</v>
      </c>
      <c r="AX50" s="45"/>
      <c r="AY50" s="45"/>
    </row>
    <row r="51" spans="1:51" s="2" customFormat="1" ht="16.5" customHeight="1" x14ac:dyDescent="0.25">
      <c r="A51" s="28"/>
      <c r="B51" s="1">
        <v>539</v>
      </c>
      <c r="C51" s="2" t="s">
        <v>5</v>
      </c>
      <c r="D51" s="4">
        <v>29450</v>
      </c>
      <c r="E51" s="2">
        <v>2</v>
      </c>
      <c r="F51" s="2">
        <v>1724</v>
      </c>
      <c r="G51" s="2" t="s">
        <v>139</v>
      </c>
      <c r="H51" s="2">
        <v>6</v>
      </c>
      <c r="I51" s="2">
        <v>2</v>
      </c>
      <c r="J51" s="2">
        <v>88</v>
      </c>
      <c r="K51" s="13">
        <v>2688</v>
      </c>
      <c r="L51" s="13">
        <v>2688</v>
      </c>
      <c r="M51" s="84">
        <v>1</v>
      </c>
      <c r="N51" s="13">
        <f>L51</f>
        <v>2688</v>
      </c>
      <c r="O51" s="13">
        <f>[7]qry_report!$L$911</f>
        <v>125</v>
      </c>
      <c r="P51" s="14">
        <f t="shared" si="3"/>
        <v>336000</v>
      </c>
      <c r="Q51" s="3">
        <v>2688</v>
      </c>
      <c r="R51" s="8"/>
      <c r="S51" s="8"/>
      <c r="T51" s="4"/>
      <c r="U51" s="11"/>
      <c r="V51" s="26"/>
      <c r="W51" s="5"/>
      <c r="X51" s="4"/>
      <c r="Y51" s="4"/>
      <c r="Z51" s="4"/>
      <c r="AA51" s="16"/>
      <c r="AB51" s="16"/>
      <c r="AC51" s="16"/>
      <c r="AD51" s="8"/>
      <c r="AE51" s="8"/>
      <c r="AF51" s="7"/>
      <c r="AG51" s="7"/>
      <c r="AH51" s="4"/>
      <c r="AI51" s="3"/>
      <c r="AJ51" s="3"/>
      <c r="AK51" s="3"/>
      <c r="AL51" s="3"/>
      <c r="AP51" s="95"/>
      <c r="AQ51" s="95">
        <f>P51</f>
        <v>336000</v>
      </c>
      <c r="AR51" s="95">
        <f t="shared" si="4"/>
        <v>336000</v>
      </c>
      <c r="AT51" s="95">
        <f t="shared" si="16"/>
        <v>336000</v>
      </c>
      <c r="AW51" s="28"/>
      <c r="AX51" s="45"/>
      <c r="AY51" s="45"/>
    </row>
    <row r="52" spans="1:51" s="2" customFormat="1" ht="16.5" customHeight="1" x14ac:dyDescent="0.25">
      <c r="A52" s="28"/>
      <c r="B52" s="1">
        <v>540</v>
      </c>
      <c r="C52" s="2" t="s">
        <v>5</v>
      </c>
      <c r="D52" s="4">
        <v>46561</v>
      </c>
      <c r="E52" s="2">
        <v>16</v>
      </c>
      <c r="F52" s="2">
        <v>2644</v>
      </c>
      <c r="G52" s="2" t="s">
        <v>139</v>
      </c>
      <c r="H52" s="2">
        <v>1</v>
      </c>
      <c r="I52" s="2">
        <v>0</v>
      </c>
      <c r="J52" s="2">
        <v>29</v>
      </c>
      <c r="K52" s="13">
        <v>429</v>
      </c>
      <c r="L52" s="13">
        <v>429</v>
      </c>
      <c r="M52" s="62">
        <v>1</v>
      </c>
      <c r="N52" s="13">
        <f>L52</f>
        <v>429</v>
      </c>
      <c r="O52" s="13">
        <v>150</v>
      </c>
      <c r="P52" s="14">
        <f t="shared" si="3"/>
        <v>64350</v>
      </c>
      <c r="Q52" s="3">
        <v>429</v>
      </c>
      <c r="R52" s="8"/>
      <c r="S52" s="8"/>
      <c r="T52" s="4"/>
      <c r="U52" s="11"/>
      <c r="V52" s="26"/>
      <c r="W52" s="5"/>
      <c r="X52" s="4"/>
      <c r="Y52" s="4"/>
      <c r="Z52" s="4"/>
      <c r="AA52" s="16"/>
      <c r="AB52" s="16"/>
      <c r="AC52" s="16"/>
      <c r="AD52" s="8"/>
      <c r="AE52" s="8"/>
      <c r="AF52" s="7"/>
      <c r="AG52" s="7"/>
      <c r="AH52" s="4"/>
      <c r="AI52" s="3"/>
      <c r="AJ52" s="3"/>
      <c r="AK52" s="3"/>
      <c r="AL52" s="3"/>
      <c r="AP52" s="95"/>
      <c r="AQ52" s="95">
        <f>P52</f>
        <v>64350</v>
      </c>
      <c r="AR52" s="95">
        <f t="shared" si="4"/>
        <v>64350</v>
      </c>
      <c r="AT52" s="95">
        <f t="shared" si="16"/>
        <v>64350</v>
      </c>
      <c r="AW52" s="28"/>
      <c r="AX52" s="45"/>
      <c r="AY52" s="45"/>
    </row>
    <row r="53" spans="1:51" s="2" customFormat="1" ht="16.5" customHeight="1" x14ac:dyDescent="0.25">
      <c r="A53" s="28"/>
      <c r="B53" s="1">
        <v>541</v>
      </c>
      <c r="C53" s="2" t="s">
        <v>5</v>
      </c>
      <c r="D53" s="4">
        <v>29449</v>
      </c>
      <c r="E53" s="2">
        <v>163</v>
      </c>
      <c r="F53" s="2">
        <v>1323</v>
      </c>
      <c r="G53" s="2" t="s">
        <v>139</v>
      </c>
      <c r="H53" s="2">
        <v>5</v>
      </c>
      <c r="I53" s="2">
        <v>0</v>
      </c>
      <c r="J53" s="2">
        <v>41</v>
      </c>
      <c r="K53" s="13">
        <v>2041</v>
      </c>
      <c r="L53" s="13">
        <v>2041</v>
      </c>
      <c r="M53" s="84">
        <v>1</v>
      </c>
      <c r="N53" s="13">
        <f>L53</f>
        <v>2041</v>
      </c>
      <c r="O53" s="13">
        <f>[7]qry_report!$L$910</f>
        <v>125</v>
      </c>
      <c r="P53" s="14">
        <f t="shared" si="3"/>
        <v>255125</v>
      </c>
      <c r="Q53" s="3">
        <v>2041</v>
      </c>
      <c r="R53" s="8"/>
      <c r="S53" s="8"/>
      <c r="T53" s="4"/>
      <c r="U53" s="11"/>
      <c r="V53" s="26"/>
      <c r="W53" s="5"/>
      <c r="X53" s="4"/>
      <c r="Y53" s="4"/>
      <c r="Z53" s="4"/>
      <c r="AA53" s="16"/>
      <c r="AB53" s="16"/>
      <c r="AC53" s="16"/>
      <c r="AD53" s="8"/>
      <c r="AE53" s="8"/>
      <c r="AF53" s="7"/>
      <c r="AG53" s="7"/>
      <c r="AH53" s="4"/>
      <c r="AI53" s="3"/>
      <c r="AJ53" s="3"/>
      <c r="AK53" s="3"/>
      <c r="AL53" s="3"/>
      <c r="AP53" s="95"/>
      <c r="AQ53" s="95">
        <f>P53</f>
        <v>255125</v>
      </c>
      <c r="AR53" s="95">
        <f t="shared" si="4"/>
        <v>255125</v>
      </c>
      <c r="AT53" s="95">
        <f t="shared" si="16"/>
        <v>255125</v>
      </c>
      <c r="AW53" s="28"/>
      <c r="AX53" s="45"/>
      <c r="AY53" s="45"/>
    </row>
    <row r="54" spans="1:51" s="2" customFormat="1" ht="16.5" customHeight="1" x14ac:dyDescent="0.25">
      <c r="A54" s="28"/>
      <c r="B54" s="1">
        <v>542</v>
      </c>
      <c r="C54" s="2" t="s">
        <v>5</v>
      </c>
      <c r="D54" s="4">
        <v>44718</v>
      </c>
      <c r="E54" s="2">
        <v>345</v>
      </c>
      <c r="F54" s="2">
        <v>2520</v>
      </c>
      <c r="G54" s="2" t="s">
        <v>139</v>
      </c>
      <c r="H54" s="2">
        <v>1</v>
      </c>
      <c r="I54" s="2">
        <v>2</v>
      </c>
      <c r="J54" s="2">
        <v>64</v>
      </c>
      <c r="K54" s="13">
        <v>664</v>
      </c>
      <c r="L54" s="13">
        <v>664</v>
      </c>
      <c r="M54" s="62">
        <v>1</v>
      </c>
      <c r="N54" s="13">
        <f>L54</f>
        <v>664</v>
      </c>
      <c r="O54" s="13">
        <v>125</v>
      </c>
      <c r="P54" s="14">
        <f t="shared" si="3"/>
        <v>83000</v>
      </c>
      <c r="Q54" s="3">
        <v>664</v>
      </c>
      <c r="R54" s="8"/>
      <c r="S54" s="8"/>
      <c r="T54" s="4"/>
      <c r="U54" s="11"/>
      <c r="V54" s="26"/>
      <c r="W54" s="5"/>
      <c r="X54" s="4"/>
      <c r="Y54" s="4"/>
      <c r="Z54" s="4"/>
      <c r="AA54" s="16"/>
      <c r="AB54" s="16"/>
      <c r="AC54" s="16"/>
      <c r="AD54" s="8"/>
      <c r="AE54" s="8"/>
      <c r="AF54" s="7"/>
      <c r="AG54" s="7"/>
      <c r="AH54" s="4"/>
      <c r="AI54" s="3"/>
      <c r="AJ54" s="3"/>
      <c r="AK54" s="3"/>
      <c r="AL54" s="3"/>
      <c r="AP54" s="95"/>
      <c r="AQ54" s="95">
        <f>P54</f>
        <v>83000</v>
      </c>
      <c r="AR54" s="95">
        <f t="shared" si="4"/>
        <v>83000</v>
      </c>
      <c r="AT54" s="95">
        <f t="shared" si="16"/>
        <v>83000</v>
      </c>
      <c r="AW54" s="28"/>
      <c r="AX54" s="45"/>
      <c r="AY54" s="45"/>
    </row>
    <row r="55" spans="1:51" s="2" customFormat="1" ht="16.5" customHeight="1" x14ac:dyDescent="0.25">
      <c r="A55" s="28" t="s">
        <v>797</v>
      </c>
      <c r="B55" s="1">
        <v>543</v>
      </c>
      <c r="C55" s="2" t="s">
        <v>5</v>
      </c>
      <c r="D55" s="4">
        <v>46565</v>
      </c>
      <c r="E55" s="2">
        <v>20</v>
      </c>
      <c r="F55" s="2">
        <v>2648</v>
      </c>
      <c r="G55" s="2" t="s">
        <v>139</v>
      </c>
      <c r="H55" s="2">
        <v>0</v>
      </c>
      <c r="I55" s="2">
        <v>2</v>
      </c>
      <c r="J55" s="2">
        <v>44</v>
      </c>
      <c r="K55" s="13">
        <v>244</v>
      </c>
      <c r="L55" s="13">
        <v>244</v>
      </c>
      <c r="M55" s="62">
        <v>2</v>
      </c>
      <c r="N55" s="13">
        <f>L55</f>
        <v>244</v>
      </c>
      <c r="O55" s="13">
        <v>150</v>
      </c>
      <c r="P55" s="14">
        <f t="shared" si="3"/>
        <v>36600</v>
      </c>
      <c r="Q55" s="3"/>
      <c r="R55" s="8">
        <v>244</v>
      </c>
      <c r="S55" s="8"/>
      <c r="T55" s="4"/>
      <c r="U55" s="11"/>
      <c r="V55" s="26" t="s">
        <v>797</v>
      </c>
      <c r="W55" s="5">
        <v>597</v>
      </c>
      <c r="X55" s="17" t="s">
        <v>798</v>
      </c>
      <c r="Y55" s="4" t="s">
        <v>28</v>
      </c>
      <c r="Z55" s="4" t="s">
        <v>41</v>
      </c>
      <c r="AA55" s="16"/>
      <c r="AB55" s="16"/>
      <c r="AC55" s="16">
        <v>2</v>
      </c>
      <c r="AD55" s="8">
        <v>480</v>
      </c>
      <c r="AE55" s="8">
        <v>100</v>
      </c>
      <c r="AF55" s="7">
        <f>AF50</f>
        <v>6700</v>
      </c>
      <c r="AG55" s="7">
        <f>AF55*AD55</f>
        <v>3216000</v>
      </c>
      <c r="AH55" s="4">
        <v>240</v>
      </c>
      <c r="AI55" s="3"/>
      <c r="AJ55" s="3">
        <v>240</v>
      </c>
      <c r="AK55" s="3"/>
      <c r="AL55" s="3"/>
      <c r="AM55" s="2">
        <v>21</v>
      </c>
      <c r="AN55" s="2">
        <f>ค่าเสื่อม!V3</f>
        <v>80</v>
      </c>
      <c r="AO55" s="95">
        <f>AG55*AN55/100</f>
        <v>2572800</v>
      </c>
      <c r="AP55" s="95">
        <f t="shared" si="7"/>
        <v>643200</v>
      </c>
      <c r="AQ55" s="95">
        <f>P55+AP55</f>
        <v>679800</v>
      </c>
      <c r="AR55" s="95">
        <f t="shared" si="4"/>
        <v>679800</v>
      </c>
      <c r="AT55" s="95">
        <f t="shared" si="16"/>
        <v>679800</v>
      </c>
      <c r="AW55" s="28"/>
      <c r="AX55" s="45"/>
      <c r="AY55" s="45"/>
    </row>
    <row r="56" spans="1:51" s="2" customFormat="1" ht="16.5" customHeight="1" x14ac:dyDescent="0.25">
      <c r="A56" s="28"/>
      <c r="B56" s="1"/>
      <c r="D56" s="4"/>
      <c r="K56" s="13"/>
      <c r="L56" s="13"/>
      <c r="M56" s="84"/>
      <c r="N56" s="13"/>
      <c r="O56" s="13"/>
      <c r="P56" s="14"/>
      <c r="Q56" s="3"/>
      <c r="R56" s="8"/>
      <c r="S56" s="8"/>
      <c r="T56" s="4"/>
      <c r="U56" s="11"/>
      <c r="V56" s="26"/>
      <c r="W56" s="5"/>
      <c r="X56" s="4"/>
      <c r="Y56" s="4"/>
      <c r="Z56" s="26" t="s">
        <v>42</v>
      </c>
      <c r="AA56" s="16">
        <v>12</v>
      </c>
      <c r="AB56" s="16">
        <v>20</v>
      </c>
      <c r="AC56" s="16">
        <v>2</v>
      </c>
      <c r="AD56" s="8">
        <v>240</v>
      </c>
      <c r="AE56" s="8">
        <v>50</v>
      </c>
      <c r="AF56" s="7">
        <f>AF50</f>
        <v>6700</v>
      </c>
      <c r="AG56" s="7">
        <f t="shared" ref="AG56:AG57" si="17">AF56*AD56</f>
        <v>1608000</v>
      </c>
      <c r="AH56" s="4">
        <v>240</v>
      </c>
      <c r="AI56" s="3"/>
      <c r="AJ56" s="3">
        <v>240</v>
      </c>
      <c r="AK56" s="3"/>
      <c r="AL56" s="3"/>
      <c r="AN56" s="2">
        <v>80</v>
      </c>
      <c r="AO56" s="95">
        <f t="shared" ref="AO56:AO57" si="18">AG56*AN56/100</f>
        <v>1286400</v>
      </c>
      <c r="AP56" s="95">
        <f t="shared" si="7"/>
        <v>321600</v>
      </c>
      <c r="AQ56" s="95">
        <f t="shared" ref="AQ56:AQ57" si="19">P56+AP56</f>
        <v>321600</v>
      </c>
      <c r="AR56" s="95">
        <f t="shared" si="4"/>
        <v>321600</v>
      </c>
      <c r="AT56" s="95">
        <f t="shared" si="16"/>
        <v>321600</v>
      </c>
      <c r="AW56" s="28"/>
      <c r="AX56" s="45"/>
      <c r="AY56" s="45"/>
    </row>
    <row r="57" spans="1:51" s="2" customFormat="1" ht="16.5" customHeight="1" x14ac:dyDescent="0.25">
      <c r="A57" s="28"/>
      <c r="B57" s="1"/>
      <c r="D57" s="4"/>
      <c r="K57" s="13"/>
      <c r="L57" s="13"/>
      <c r="M57" s="84"/>
      <c r="N57" s="13"/>
      <c r="O57" s="13"/>
      <c r="P57" s="14"/>
      <c r="Q57" s="3"/>
      <c r="R57" s="8"/>
      <c r="S57" s="8"/>
      <c r="T57" s="4"/>
      <c r="U57" s="11"/>
      <c r="V57" s="26"/>
      <c r="W57" s="5"/>
      <c r="X57" s="4"/>
      <c r="Y57" s="4"/>
      <c r="Z57" s="26" t="s">
        <v>43</v>
      </c>
      <c r="AA57" s="16">
        <v>12</v>
      </c>
      <c r="AB57" s="16">
        <v>20</v>
      </c>
      <c r="AC57" s="16">
        <v>2</v>
      </c>
      <c r="AD57" s="8">
        <v>240</v>
      </c>
      <c r="AE57" s="8">
        <v>50</v>
      </c>
      <c r="AF57" s="7">
        <f>AF55</f>
        <v>6700</v>
      </c>
      <c r="AG57" s="7">
        <f t="shared" si="17"/>
        <v>1608000</v>
      </c>
      <c r="AH57" s="4">
        <v>240</v>
      </c>
      <c r="AI57" s="3"/>
      <c r="AJ57" s="3">
        <v>240</v>
      </c>
      <c r="AK57" s="3"/>
      <c r="AL57" s="3"/>
      <c r="AN57" s="2">
        <v>80</v>
      </c>
      <c r="AO57" s="95">
        <f t="shared" si="18"/>
        <v>1286400</v>
      </c>
      <c r="AP57" s="95">
        <f t="shared" si="7"/>
        <v>321600</v>
      </c>
      <c r="AQ57" s="95">
        <f t="shared" si="19"/>
        <v>321600</v>
      </c>
      <c r="AR57" s="95">
        <f t="shared" si="4"/>
        <v>321600</v>
      </c>
      <c r="AT57" s="95">
        <f t="shared" si="16"/>
        <v>321600</v>
      </c>
      <c r="AW57" s="28"/>
      <c r="AX57" s="45"/>
      <c r="AY57" s="45"/>
    </row>
    <row r="58" spans="1:51" s="2" customFormat="1" ht="16.5" customHeight="1" x14ac:dyDescent="0.25">
      <c r="A58" s="28"/>
      <c r="B58" s="1"/>
      <c r="D58" s="4"/>
      <c r="K58" s="13"/>
      <c r="L58" s="13"/>
      <c r="M58" s="84"/>
      <c r="N58" s="13"/>
      <c r="O58" s="13"/>
      <c r="P58" s="14"/>
      <c r="Q58" s="3"/>
      <c r="R58" s="8"/>
      <c r="S58" s="8"/>
      <c r="T58" s="4"/>
      <c r="U58" s="11"/>
      <c r="V58" s="26"/>
      <c r="W58" s="5">
        <v>598</v>
      </c>
      <c r="X58" s="4"/>
      <c r="Y58" s="4" t="s">
        <v>38</v>
      </c>
      <c r="Z58" s="4" t="s">
        <v>7</v>
      </c>
      <c r="AA58" s="16">
        <v>11</v>
      </c>
      <c r="AB58" s="16">
        <v>19</v>
      </c>
      <c r="AC58" s="16">
        <v>2</v>
      </c>
      <c r="AD58" s="8">
        <v>209</v>
      </c>
      <c r="AE58" s="8">
        <v>100</v>
      </c>
      <c r="AF58" s="7">
        <f>[2]รายการ!B34</f>
        <v>2050</v>
      </c>
      <c r="AG58" s="7">
        <f>AF58*AD58</f>
        <v>428450</v>
      </c>
      <c r="AH58" s="4">
        <v>209</v>
      </c>
      <c r="AI58" s="3"/>
      <c r="AJ58" s="3">
        <v>209</v>
      </c>
      <c r="AK58" s="3"/>
      <c r="AL58" s="3"/>
      <c r="AM58" s="2">
        <v>21</v>
      </c>
      <c r="AN58" s="2">
        <f>ค่าเสื่อม!T4</f>
        <v>93</v>
      </c>
      <c r="AO58" s="95">
        <f>AG58*AN58/100</f>
        <v>398458.5</v>
      </c>
      <c r="AP58" s="95">
        <f t="shared" si="7"/>
        <v>29991.5</v>
      </c>
      <c r="AQ58" s="95">
        <f>AP58</f>
        <v>29991.5</v>
      </c>
      <c r="AR58" s="95">
        <f t="shared" si="4"/>
        <v>29991.5</v>
      </c>
      <c r="AT58" s="95">
        <f t="shared" si="16"/>
        <v>29991.5</v>
      </c>
      <c r="AW58" s="28" t="s">
        <v>51</v>
      </c>
      <c r="AX58" s="45"/>
      <c r="AY58" s="45"/>
    </row>
    <row r="59" spans="1:51" s="2" customFormat="1" ht="16.5" customHeight="1" x14ac:dyDescent="0.25">
      <c r="A59" s="28" t="s">
        <v>799</v>
      </c>
      <c r="B59" s="1">
        <v>544</v>
      </c>
      <c r="C59" s="2" t="s">
        <v>5</v>
      </c>
      <c r="D59" s="4">
        <v>17668</v>
      </c>
      <c r="E59" s="2">
        <v>44</v>
      </c>
      <c r="F59" s="2">
        <v>477</v>
      </c>
      <c r="G59" s="2" t="s">
        <v>139</v>
      </c>
      <c r="H59" s="2">
        <v>2</v>
      </c>
      <c r="I59" s="2">
        <v>3</v>
      </c>
      <c r="J59" s="2">
        <v>40</v>
      </c>
      <c r="K59" s="13">
        <v>1140</v>
      </c>
      <c r="L59" s="13">
        <v>1140</v>
      </c>
      <c r="M59" s="62">
        <v>1</v>
      </c>
      <c r="N59" s="13">
        <f>L59</f>
        <v>1140</v>
      </c>
      <c r="O59" s="13">
        <v>100</v>
      </c>
      <c r="P59" s="14">
        <f t="shared" si="3"/>
        <v>114000</v>
      </c>
      <c r="Q59" s="3">
        <v>1140</v>
      </c>
      <c r="R59" s="8"/>
      <c r="S59" s="8"/>
      <c r="T59" s="4"/>
      <c r="U59" s="11"/>
      <c r="V59" s="26"/>
      <c r="W59" s="5"/>
      <c r="X59" s="47"/>
      <c r="Y59" s="4"/>
      <c r="Z59" s="4"/>
      <c r="AA59" s="16"/>
      <c r="AB59" s="16"/>
      <c r="AC59" s="16"/>
      <c r="AD59" s="8"/>
      <c r="AE59" s="8"/>
      <c r="AF59" s="7"/>
      <c r="AG59" s="7"/>
      <c r="AH59" s="4"/>
      <c r="AI59" s="3"/>
      <c r="AJ59" s="3"/>
      <c r="AK59" s="3"/>
      <c r="AL59" s="3"/>
      <c r="AP59" s="95"/>
      <c r="AQ59" s="95">
        <f>P59</f>
        <v>114000</v>
      </c>
      <c r="AR59" s="95">
        <f t="shared" si="4"/>
        <v>114000</v>
      </c>
      <c r="AT59" s="95">
        <f t="shared" si="16"/>
        <v>114000</v>
      </c>
      <c r="AW59" s="28"/>
      <c r="AX59" s="45"/>
      <c r="AY59" s="45"/>
    </row>
    <row r="60" spans="1:51" s="2" customFormat="1" ht="16.5" customHeight="1" x14ac:dyDescent="0.25">
      <c r="A60" s="28"/>
      <c r="B60" s="1">
        <v>545</v>
      </c>
      <c r="C60" s="2" t="s">
        <v>5</v>
      </c>
      <c r="D60" s="4">
        <v>29448</v>
      </c>
      <c r="E60" s="2">
        <v>162</v>
      </c>
      <c r="F60" s="2">
        <v>1322</v>
      </c>
      <c r="G60" s="2" t="s">
        <v>139</v>
      </c>
      <c r="H60" s="2">
        <v>2</v>
      </c>
      <c r="I60" s="2">
        <v>3</v>
      </c>
      <c r="J60" s="2">
        <v>40</v>
      </c>
      <c r="K60" s="13">
        <v>1140</v>
      </c>
      <c r="L60" s="13">
        <v>1140</v>
      </c>
      <c r="M60" s="84">
        <v>1</v>
      </c>
      <c r="N60" s="13">
        <f>L60</f>
        <v>1140</v>
      </c>
      <c r="O60" s="13">
        <v>125</v>
      </c>
      <c r="P60" s="14">
        <f t="shared" si="3"/>
        <v>142500</v>
      </c>
      <c r="Q60" s="79">
        <v>1140</v>
      </c>
      <c r="R60" s="8"/>
      <c r="S60" s="8"/>
      <c r="T60" s="4"/>
      <c r="U60" s="11"/>
      <c r="V60" s="26"/>
      <c r="W60" s="5"/>
      <c r="X60" s="47"/>
      <c r="Y60" s="4"/>
      <c r="Z60" s="4"/>
      <c r="AA60" s="16"/>
      <c r="AB60" s="16"/>
      <c r="AC60" s="16"/>
      <c r="AD60" s="8"/>
      <c r="AE60" s="8"/>
      <c r="AF60" s="7"/>
      <c r="AG60" s="7"/>
      <c r="AH60" s="4"/>
      <c r="AI60" s="3"/>
      <c r="AJ60" s="3"/>
      <c r="AK60" s="3"/>
      <c r="AL60" s="3"/>
      <c r="AP60" s="95"/>
      <c r="AQ60" s="95">
        <f>P60</f>
        <v>142500</v>
      </c>
      <c r="AR60" s="95">
        <f t="shared" si="4"/>
        <v>142500</v>
      </c>
      <c r="AT60" s="95">
        <f t="shared" si="16"/>
        <v>142500</v>
      </c>
      <c r="AW60" s="28"/>
      <c r="AX60" s="45"/>
      <c r="AY60" s="45"/>
    </row>
    <row r="61" spans="1:51" s="2" customFormat="1" ht="16.5" customHeight="1" x14ac:dyDescent="0.25">
      <c r="A61" s="28" t="s">
        <v>800</v>
      </c>
      <c r="B61" s="1">
        <v>546</v>
      </c>
      <c r="C61" s="2" t="s">
        <v>5</v>
      </c>
      <c r="D61" s="4">
        <v>46563</v>
      </c>
      <c r="E61" s="2">
        <v>18</v>
      </c>
      <c r="F61" s="2">
        <v>2646</v>
      </c>
      <c r="G61" s="2" t="s">
        <v>139</v>
      </c>
      <c r="H61" s="2">
        <v>0</v>
      </c>
      <c r="I61" s="2">
        <v>2</v>
      </c>
      <c r="J61" s="2">
        <v>44</v>
      </c>
      <c r="K61" s="13">
        <v>244</v>
      </c>
      <c r="L61" s="13">
        <v>244</v>
      </c>
      <c r="M61" s="62">
        <v>2</v>
      </c>
      <c r="N61" s="13">
        <f>L61</f>
        <v>244</v>
      </c>
      <c r="O61" s="13">
        <v>150</v>
      </c>
      <c r="P61" s="14">
        <f t="shared" si="3"/>
        <v>36600</v>
      </c>
      <c r="Q61" s="3"/>
      <c r="R61" s="8">
        <v>244</v>
      </c>
      <c r="S61" s="8"/>
      <c r="T61" s="4"/>
      <c r="U61" s="11"/>
      <c r="V61" s="28" t="s">
        <v>800</v>
      </c>
      <c r="W61" s="5">
        <v>599</v>
      </c>
      <c r="X61" s="47">
        <v>18</v>
      </c>
      <c r="Y61" s="4" t="s">
        <v>28</v>
      </c>
      <c r="Z61" s="4" t="s">
        <v>53</v>
      </c>
      <c r="AA61" s="16">
        <v>9</v>
      </c>
      <c r="AB61" s="16">
        <v>15</v>
      </c>
      <c r="AC61" s="16">
        <v>2</v>
      </c>
      <c r="AD61" s="8">
        <v>135</v>
      </c>
      <c r="AE61" s="8">
        <v>100</v>
      </c>
      <c r="AF61" s="7">
        <f>[2]รายการ!B1</f>
        <v>6700</v>
      </c>
      <c r="AG61" s="7">
        <f>AF61*AD61</f>
        <v>904500</v>
      </c>
      <c r="AH61" s="4">
        <v>135</v>
      </c>
      <c r="AI61" s="3"/>
      <c r="AJ61" s="3">
        <v>135</v>
      </c>
      <c r="AK61" s="3"/>
      <c r="AL61" s="3"/>
      <c r="AM61" s="2">
        <v>43</v>
      </c>
      <c r="AN61" s="2">
        <v>93</v>
      </c>
      <c r="AO61" s="95">
        <f>AG61*AN61/100</f>
        <v>841185</v>
      </c>
      <c r="AP61" s="95">
        <f t="shared" si="7"/>
        <v>63315</v>
      </c>
      <c r="AQ61" s="95">
        <f>P61+AP61</f>
        <v>99915</v>
      </c>
      <c r="AR61" s="95">
        <f t="shared" si="4"/>
        <v>99915</v>
      </c>
      <c r="AT61" s="95">
        <f t="shared" si="16"/>
        <v>99915</v>
      </c>
      <c r="AW61" s="28"/>
      <c r="AX61" s="45"/>
      <c r="AY61" s="45"/>
    </row>
    <row r="62" spans="1:51" s="2" customFormat="1" ht="16.5" customHeight="1" x14ac:dyDescent="0.25">
      <c r="A62" s="28"/>
      <c r="B62" s="1"/>
      <c r="D62" s="4"/>
      <c r="K62" s="13"/>
      <c r="L62" s="13"/>
      <c r="M62" s="84"/>
      <c r="N62" s="13"/>
      <c r="O62" s="13"/>
      <c r="P62" s="14"/>
      <c r="Q62" s="3"/>
      <c r="R62" s="8"/>
      <c r="S62" s="8"/>
      <c r="T62" s="4"/>
      <c r="U62" s="11"/>
      <c r="V62" s="26"/>
      <c r="W62" s="5">
        <v>600</v>
      </c>
      <c r="X62" s="4"/>
      <c r="Y62" s="4" t="s">
        <v>38</v>
      </c>
      <c r="Z62" s="4" t="s">
        <v>7</v>
      </c>
      <c r="AA62" s="16">
        <v>7</v>
      </c>
      <c r="AB62" s="16">
        <v>17</v>
      </c>
      <c r="AC62" s="16">
        <v>2</v>
      </c>
      <c r="AD62" s="8">
        <v>119</v>
      </c>
      <c r="AE62" s="8">
        <v>100</v>
      </c>
      <c r="AF62" s="7">
        <f>AF58</f>
        <v>2050</v>
      </c>
      <c r="AG62" s="7">
        <f>AF62*AD62</f>
        <v>243950</v>
      </c>
      <c r="AH62" s="4">
        <v>119</v>
      </c>
      <c r="AI62" s="3"/>
      <c r="AJ62" s="3">
        <v>119</v>
      </c>
      <c r="AK62" s="3"/>
      <c r="AL62" s="3"/>
      <c r="AM62" s="2">
        <v>6</v>
      </c>
      <c r="AN62" s="2">
        <f>ค่าเสื่อม!G4</f>
        <v>20</v>
      </c>
      <c r="AO62" s="95">
        <f>AG62*AN62/100</f>
        <v>48790</v>
      </c>
      <c r="AP62" s="95">
        <f t="shared" si="7"/>
        <v>195160</v>
      </c>
      <c r="AQ62" s="95">
        <f>AP62</f>
        <v>195160</v>
      </c>
      <c r="AR62" s="95">
        <f t="shared" si="4"/>
        <v>195160</v>
      </c>
      <c r="AT62" s="95">
        <f t="shared" si="16"/>
        <v>195160</v>
      </c>
      <c r="AW62" s="28" t="s">
        <v>51</v>
      </c>
      <c r="AX62" s="45"/>
      <c r="AY62" s="45"/>
    </row>
    <row r="63" spans="1:51" s="2" customFormat="1" ht="16.5" customHeight="1" x14ac:dyDescent="0.25">
      <c r="A63" s="28"/>
      <c r="B63" s="1">
        <v>547</v>
      </c>
      <c r="C63" s="2" t="s">
        <v>5</v>
      </c>
      <c r="D63" s="4">
        <v>46562</v>
      </c>
      <c r="E63" s="2">
        <v>17</v>
      </c>
      <c r="F63" s="2">
        <v>2645</v>
      </c>
      <c r="G63" s="2" t="s">
        <v>139</v>
      </c>
      <c r="H63" s="2">
        <v>0</v>
      </c>
      <c r="I63" s="2">
        <v>2</v>
      </c>
      <c r="J63" s="2">
        <v>77</v>
      </c>
      <c r="K63" s="13">
        <v>277</v>
      </c>
      <c r="L63" s="13">
        <v>277</v>
      </c>
      <c r="M63" s="62">
        <v>1</v>
      </c>
      <c r="N63" s="13">
        <f>L63</f>
        <v>277</v>
      </c>
      <c r="O63" s="13">
        <v>125</v>
      </c>
      <c r="P63" s="14">
        <f t="shared" si="3"/>
        <v>34625</v>
      </c>
      <c r="Q63" s="3">
        <v>277</v>
      </c>
      <c r="R63" s="8"/>
      <c r="S63" s="8"/>
      <c r="T63" s="4"/>
      <c r="U63" s="11"/>
      <c r="V63" s="26"/>
      <c r="W63" s="5"/>
      <c r="X63" s="4"/>
      <c r="Y63" s="4"/>
      <c r="Z63" s="4"/>
      <c r="AA63" s="16"/>
      <c r="AB63" s="16"/>
      <c r="AC63" s="16"/>
      <c r="AD63" s="8"/>
      <c r="AE63" s="8"/>
      <c r="AF63" s="7"/>
      <c r="AG63" s="7"/>
      <c r="AH63" s="4"/>
      <c r="AI63" s="3"/>
      <c r="AJ63" s="3"/>
      <c r="AK63" s="3"/>
      <c r="AL63" s="3"/>
      <c r="AP63" s="95"/>
      <c r="AQ63" s="95">
        <f>P63</f>
        <v>34625</v>
      </c>
      <c r="AR63" s="95">
        <f t="shared" si="4"/>
        <v>34625</v>
      </c>
      <c r="AT63" s="95">
        <f t="shared" si="16"/>
        <v>34625</v>
      </c>
      <c r="AW63" s="28"/>
      <c r="AX63" s="45"/>
      <c r="AY63" s="45"/>
    </row>
    <row r="64" spans="1:51" s="2" customFormat="1" ht="16.5" customHeight="1" x14ac:dyDescent="0.25">
      <c r="A64" s="28" t="s">
        <v>801</v>
      </c>
      <c r="B64" s="1">
        <v>548</v>
      </c>
      <c r="C64" s="2" t="s">
        <v>5</v>
      </c>
      <c r="D64" s="4">
        <v>25714</v>
      </c>
      <c r="E64" s="2">
        <v>183</v>
      </c>
      <c r="F64" s="2">
        <v>1132</v>
      </c>
      <c r="G64" s="2" t="s">
        <v>139</v>
      </c>
      <c r="H64" s="2">
        <v>1</v>
      </c>
      <c r="I64" s="2">
        <v>3</v>
      </c>
      <c r="J64" s="2">
        <v>48</v>
      </c>
      <c r="K64" s="13">
        <v>748</v>
      </c>
      <c r="L64" s="13">
        <v>748</v>
      </c>
      <c r="M64" s="84">
        <v>1</v>
      </c>
      <c r="N64" s="13">
        <f>L64</f>
        <v>748</v>
      </c>
      <c r="O64" s="13">
        <v>150</v>
      </c>
      <c r="P64" s="14">
        <f t="shared" si="3"/>
        <v>112200</v>
      </c>
      <c r="Q64" s="3">
        <v>748</v>
      </c>
      <c r="R64" s="8"/>
      <c r="S64" s="8"/>
      <c r="T64" s="4"/>
      <c r="U64" s="11"/>
      <c r="V64" s="26"/>
      <c r="W64" s="5"/>
      <c r="X64" s="4"/>
      <c r="Y64" s="4"/>
      <c r="Z64" s="4"/>
      <c r="AA64" s="16"/>
      <c r="AB64" s="16"/>
      <c r="AC64" s="16"/>
      <c r="AD64" s="8"/>
      <c r="AE64" s="8"/>
      <c r="AF64" s="7"/>
      <c r="AG64" s="7"/>
      <c r="AH64" s="4"/>
      <c r="AI64" s="3"/>
      <c r="AJ64" s="3"/>
      <c r="AK64" s="3"/>
      <c r="AL64" s="3"/>
      <c r="AP64" s="95"/>
      <c r="AQ64" s="95">
        <f>P64</f>
        <v>112200</v>
      </c>
      <c r="AR64" s="95">
        <f t="shared" si="4"/>
        <v>112200</v>
      </c>
      <c r="AT64" s="95">
        <f t="shared" si="16"/>
        <v>112200</v>
      </c>
      <c r="AW64" s="28"/>
      <c r="AX64" s="45"/>
      <c r="AY64" s="45"/>
    </row>
    <row r="65" spans="1:51" s="2" customFormat="1" ht="16.5" customHeight="1" x14ac:dyDescent="0.25">
      <c r="A65" s="28"/>
      <c r="B65" s="1">
        <v>549</v>
      </c>
      <c r="C65" s="2" t="s">
        <v>5</v>
      </c>
      <c r="D65" s="4">
        <v>25713</v>
      </c>
      <c r="E65" s="2">
        <v>152</v>
      </c>
      <c r="F65" s="2">
        <v>1171</v>
      </c>
      <c r="G65" s="2" t="s">
        <v>139</v>
      </c>
      <c r="H65" s="2">
        <v>2</v>
      </c>
      <c r="I65" s="2">
        <v>3</v>
      </c>
      <c r="J65" s="2">
        <v>64</v>
      </c>
      <c r="K65" s="13">
        <v>1164</v>
      </c>
      <c r="L65" s="13">
        <v>1164</v>
      </c>
      <c r="M65" s="84">
        <v>1</v>
      </c>
      <c r="N65" s="13">
        <f>L65</f>
        <v>1164</v>
      </c>
      <c r="O65" s="13">
        <v>125</v>
      </c>
      <c r="P65" s="14">
        <f t="shared" si="3"/>
        <v>145500</v>
      </c>
      <c r="Q65" s="3">
        <v>1164</v>
      </c>
      <c r="R65" s="8"/>
      <c r="S65" s="8"/>
      <c r="T65" s="4"/>
      <c r="U65" s="11"/>
      <c r="V65" s="26"/>
      <c r="W65" s="5"/>
      <c r="X65" s="4"/>
      <c r="Y65" s="4"/>
      <c r="Z65" s="4"/>
      <c r="AA65" s="16"/>
      <c r="AB65" s="16"/>
      <c r="AC65" s="16"/>
      <c r="AD65" s="8"/>
      <c r="AE65" s="8"/>
      <c r="AF65" s="7"/>
      <c r="AG65" s="7"/>
      <c r="AH65" s="4"/>
      <c r="AI65" s="3"/>
      <c r="AJ65" s="3"/>
      <c r="AK65" s="3"/>
      <c r="AL65" s="3"/>
      <c r="AP65" s="95"/>
      <c r="AQ65" s="95">
        <f>P65</f>
        <v>145500</v>
      </c>
      <c r="AR65" s="95">
        <f t="shared" si="4"/>
        <v>145500</v>
      </c>
      <c r="AT65" s="95">
        <f t="shared" si="16"/>
        <v>145500</v>
      </c>
      <c r="AW65" s="28"/>
      <c r="AX65" s="45"/>
      <c r="AY65" s="45"/>
    </row>
    <row r="66" spans="1:51" s="2" customFormat="1" ht="16.5" customHeight="1" x14ac:dyDescent="0.25">
      <c r="A66" s="28" t="s">
        <v>802</v>
      </c>
      <c r="B66" s="1">
        <v>550</v>
      </c>
      <c r="C66" s="2" t="s">
        <v>5</v>
      </c>
      <c r="D66" s="4">
        <v>17641</v>
      </c>
      <c r="E66" s="2">
        <v>124</v>
      </c>
      <c r="F66" s="2">
        <v>450</v>
      </c>
      <c r="G66" s="2" t="s">
        <v>139</v>
      </c>
      <c r="H66" s="2">
        <v>2</v>
      </c>
      <c r="I66" s="2">
        <v>1</v>
      </c>
      <c r="J66" s="2">
        <v>20</v>
      </c>
      <c r="K66" s="13">
        <v>920</v>
      </c>
      <c r="L66" s="13">
        <v>920</v>
      </c>
      <c r="M66" s="62">
        <v>1</v>
      </c>
      <c r="N66" s="13">
        <f>L66</f>
        <v>920</v>
      </c>
      <c r="O66" s="13">
        <v>100</v>
      </c>
      <c r="P66" s="14">
        <f t="shared" si="3"/>
        <v>92000</v>
      </c>
      <c r="Q66" s="3">
        <v>920</v>
      </c>
      <c r="R66" s="8"/>
      <c r="S66" s="8"/>
      <c r="T66" s="4"/>
      <c r="U66" s="11"/>
      <c r="V66" s="26"/>
      <c r="W66" s="5"/>
      <c r="X66" s="4"/>
      <c r="Y66" s="4"/>
      <c r="Z66" s="4"/>
      <c r="AA66" s="16"/>
      <c r="AB66" s="16"/>
      <c r="AC66" s="16"/>
      <c r="AD66" s="8"/>
      <c r="AE66" s="8"/>
      <c r="AF66" s="7"/>
      <c r="AG66" s="7"/>
      <c r="AH66" s="4"/>
      <c r="AI66" s="3"/>
      <c r="AJ66" s="3"/>
      <c r="AK66" s="3"/>
      <c r="AL66" s="3"/>
      <c r="AP66" s="95"/>
      <c r="AQ66" s="95">
        <f>P66</f>
        <v>92000</v>
      </c>
      <c r="AR66" s="95">
        <f t="shared" si="4"/>
        <v>92000</v>
      </c>
      <c r="AT66" s="95">
        <f t="shared" si="16"/>
        <v>92000</v>
      </c>
      <c r="AW66" s="28"/>
      <c r="AX66" s="45"/>
      <c r="AY66" s="45"/>
    </row>
    <row r="67" spans="1:51" s="4" customFormat="1" ht="16.5" customHeight="1" x14ac:dyDescent="0.25">
      <c r="A67" s="26" t="s">
        <v>803</v>
      </c>
      <c r="B67" s="1">
        <v>551</v>
      </c>
      <c r="C67" s="4" t="s">
        <v>5</v>
      </c>
      <c r="D67" s="4">
        <v>46564</v>
      </c>
      <c r="E67" s="4">
        <v>19</v>
      </c>
      <c r="F67" s="4">
        <v>2647</v>
      </c>
      <c r="G67" s="4" t="s">
        <v>139</v>
      </c>
      <c r="H67" s="4">
        <v>0</v>
      </c>
      <c r="I67" s="4">
        <v>2</v>
      </c>
      <c r="J67" s="4">
        <v>44</v>
      </c>
      <c r="K67" s="7">
        <v>244</v>
      </c>
      <c r="L67" s="7">
        <v>244</v>
      </c>
      <c r="M67" s="62">
        <v>2</v>
      </c>
      <c r="N67" s="7">
        <f>L67</f>
        <v>244</v>
      </c>
      <c r="O67" s="7">
        <v>150</v>
      </c>
      <c r="P67" s="14">
        <f t="shared" si="3"/>
        <v>36600</v>
      </c>
      <c r="Q67" s="3"/>
      <c r="R67" s="8">
        <v>244</v>
      </c>
      <c r="S67" s="8"/>
      <c r="U67" s="11"/>
      <c r="V67" s="26"/>
      <c r="W67" s="5"/>
      <c r="AA67" s="16"/>
      <c r="AB67" s="16"/>
      <c r="AC67" s="16"/>
      <c r="AD67" s="8"/>
      <c r="AE67" s="8"/>
      <c r="AF67" s="7"/>
      <c r="AG67" s="7"/>
      <c r="AI67" s="3"/>
      <c r="AJ67" s="3"/>
      <c r="AK67" s="3"/>
      <c r="AL67" s="3"/>
      <c r="AP67" s="166"/>
      <c r="AQ67" s="166">
        <f>P67</f>
        <v>36600</v>
      </c>
      <c r="AR67" s="95">
        <f t="shared" si="4"/>
        <v>36600</v>
      </c>
      <c r="AT67" s="166">
        <f t="shared" si="16"/>
        <v>36600</v>
      </c>
      <c r="AW67" s="26"/>
      <c r="AX67" s="45"/>
      <c r="AY67" s="45"/>
    </row>
    <row r="68" spans="1:51" s="4" customFormat="1" ht="16.5" customHeight="1" x14ac:dyDescent="0.25">
      <c r="A68" s="26"/>
      <c r="B68" s="5"/>
      <c r="K68" s="7"/>
      <c r="L68" s="7"/>
      <c r="M68" s="62"/>
      <c r="N68" s="7"/>
      <c r="O68" s="7"/>
      <c r="P68" s="14"/>
      <c r="Q68" s="3"/>
      <c r="R68" s="8"/>
      <c r="S68" s="8"/>
      <c r="U68" s="11"/>
      <c r="V68" s="26" t="s">
        <v>804</v>
      </c>
      <c r="W68" s="5">
        <v>601</v>
      </c>
      <c r="X68" s="4">
        <v>28</v>
      </c>
      <c r="Y68" s="4" t="s">
        <v>28</v>
      </c>
      <c r="Z68" s="4" t="s">
        <v>53</v>
      </c>
      <c r="AA68" s="16">
        <v>9</v>
      </c>
      <c r="AB68" s="16">
        <v>15</v>
      </c>
      <c r="AC68" s="16">
        <v>2</v>
      </c>
      <c r="AD68" s="8">
        <v>135</v>
      </c>
      <c r="AE68" s="8">
        <v>100</v>
      </c>
      <c r="AF68" s="7">
        <f>AF70</f>
        <v>6700</v>
      </c>
      <c r="AG68" s="7">
        <f>AF68*AD68</f>
        <v>904500</v>
      </c>
      <c r="AH68" s="4">
        <v>135</v>
      </c>
      <c r="AI68" s="3"/>
      <c r="AJ68" s="3">
        <v>135</v>
      </c>
      <c r="AK68" s="3"/>
      <c r="AL68" s="3"/>
      <c r="AM68" s="4">
        <v>31</v>
      </c>
      <c r="AN68" s="4">
        <f>ค่าเสื่อม!T4</f>
        <v>93</v>
      </c>
      <c r="AO68" s="166">
        <f>AG68*AN68/100</f>
        <v>841185</v>
      </c>
      <c r="AP68" s="166">
        <f t="shared" si="7"/>
        <v>63315</v>
      </c>
      <c r="AQ68" s="166">
        <f>AP68</f>
        <v>63315</v>
      </c>
      <c r="AR68" s="95">
        <f t="shared" si="4"/>
        <v>63315</v>
      </c>
      <c r="AT68" s="166">
        <f t="shared" si="16"/>
        <v>63315</v>
      </c>
      <c r="AW68" s="26"/>
      <c r="AX68" s="45"/>
      <c r="AY68" s="45"/>
    </row>
    <row r="69" spans="1:51" s="4" customFormat="1" ht="16.5" customHeight="1" x14ac:dyDescent="0.25">
      <c r="A69" s="26"/>
      <c r="B69" s="5"/>
      <c r="K69" s="7"/>
      <c r="L69" s="7"/>
      <c r="M69" s="62"/>
      <c r="N69" s="7"/>
      <c r="O69" s="7"/>
      <c r="P69" s="14"/>
      <c r="Q69" s="3"/>
      <c r="R69" s="8"/>
      <c r="S69" s="8"/>
      <c r="U69" s="11"/>
      <c r="V69" s="26"/>
      <c r="W69" s="5">
        <v>602</v>
      </c>
      <c r="Y69" s="4" t="s">
        <v>38</v>
      </c>
      <c r="Z69" s="4" t="s">
        <v>7</v>
      </c>
      <c r="AA69" s="16">
        <v>8</v>
      </c>
      <c r="AB69" s="16">
        <v>8</v>
      </c>
      <c r="AC69" s="16">
        <v>2</v>
      </c>
      <c r="AD69" s="8">
        <v>64</v>
      </c>
      <c r="AE69" s="8">
        <v>100</v>
      </c>
      <c r="AF69" s="7">
        <f>AF62</f>
        <v>2050</v>
      </c>
      <c r="AG69" s="7">
        <f>AF69*AD69</f>
        <v>131200</v>
      </c>
      <c r="AH69" s="4">
        <v>64</v>
      </c>
      <c r="AI69" s="3"/>
      <c r="AJ69" s="3">
        <v>64</v>
      </c>
      <c r="AK69" s="3"/>
      <c r="AL69" s="3"/>
      <c r="AM69" s="4">
        <v>26</v>
      </c>
      <c r="AN69" s="4">
        <f>ค่าเสื่อม!T4</f>
        <v>93</v>
      </c>
      <c r="AO69" s="166">
        <f>AG69*AN69/100</f>
        <v>122016</v>
      </c>
      <c r="AP69" s="166">
        <f t="shared" si="7"/>
        <v>9184</v>
      </c>
      <c r="AQ69" s="166">
        <f>AP69</f>
        <v>9184</v>
      </c>
      <c r="AR69" s="95">
        <f t="shared" si="4"/>
        <v>9184</v>
      </c>
      <c r="AT69" s="166">
        <f t="shared" si="16"/>
        <v>9184</v>
      </c>
      <c r="AW69" s="26" t="s">
        <v>51</v>
      </c>
      <c r="AX69" s="45"/>
      <c r="AY69" s="45"/>
    </row>
    <row r="70" spans="1:51" s="2" customFormat="1" ht="16.5" customHeight="1" x14ac:dyDescent="0.25">
      <c r="A70" s="28" t="s">
        <v>805</v>
      </c>
      <c r="B70" s="1">
        <v>552</v>
      </c>
      <c r="C70" s="2" t="s">
        <v>5</v>
      </c>
      <c r="D70" s="4">
        <v>20909</v>
      </c>
      <c r="E70" s="2">
        <v>380</v>
      </c>
      <c r="F70" s="2">
        <v>736</v>
      </c>
      <c r="G70" s="2" t="s">
        <v>139</v>
      </c>
      <c r="H70" s="2">
        <v>0</v>
      </c>
      <c r="I70" s="2">
        <v>1</v>
      </c>
      <c r="J70" s="2">
        <v>88</v>
      </c>
      <c r="K70" s="13">
        <v>188</v>
      </c>
      <c r="L70" s="13">
        <v>188</v>
      </c>
      <c r="M70" s="84">
        <v>2</v>
      </c>
      <c r="N70" s="13">
        <f>L70</f>
        <v>188</v>
      </c>
      <c r="O70" s="13">
        <v>175</v>
      </c>
      <c r="P70" s="14">
        <f t="shared" si="3"/>
        <v>32900</v>
      </c>
      <c r="Q70" s="3"/>
      <c r="R70" s="8">
        <v>188</v>
      </c>
      <c r="S70" s="8"/>
      <c r="T70" s="4"/>
      <c r="U70" s="11"/>
      <c r="V70" s="28" t="s">
        <v>805</v>
      </c>
      <c r="W70" s="5">
        <v>603</v>
      </c>
      <c r="X70" s="17" t="s">
        <v>468</v>
      </c>
      <c r="Y70" s="4" t="s">
        <v>28</v>
      </c>
      <c r="Z70" s="4" t="s">
        <v>41</v>
      </c>
      <c r="AA70" s="16"/>
      <c r="AB70" s="16"/>
      <c r="AC70" s="16">
        <v>2</v>
      </c>
      <c r="AD70" s="8">
        <v>216</v>
      </c>
      <c r="AE70" s="8">
        <v>100</v>
      </c>
      <c r="AF70" s="7">
        <f>[2]รายการ!B1</f>
        <v>6700</v>
      </c>
      <c r="AG70" s="7">
        <f>AF70*AD70</f>
        <v>1447200</v>
      </c>
      <c r="AH70" s="4">
        <v>216</v>
      </c>
      <c r="AI70" s="3"/>
      <c r="AJ70" s="3">
        <v>216</v>
      </c>
      <c r="AK70" s="3"/>
      <c r="AL70" s="3"/>
      <c r="AM70" s="2">
        <v>44</v>
      </c>
      <c r="AN70" s="2">
        <f>ค่าเสื่อม!W3</f>
        <v>85</v>
      </c>
      <c r="AO70" s="95">
        <f>AG70*AN70/100</f>
        <v>1230120</v>
      </c>
      <c r="AP70" s="95">
        <f t="shared" si="7"/>
        <v>217080</v>
      </c>
      <c r="AQ70" s="95">
        <f>P70+AP70</f>
        <v>249980</v>
      </c>
      <c r="AR70" s="95">
        <f t="shared" si="4"/>
        <v>249980</v>
      </c>
      <c r="AT70" s="95">
        <f t="shared" si="16"/>
        <v>249980</v>
      </c>
      <c r="AW70" s="28"/>
      <c r="AX70" s="45"/>
      <c r="AY70" s="45"/>
    </row>
    <row r="71" spans="1:51" s="2" customFormat="1" ht="16.5" customHeight="1" x14ac:dyDescent="0.25">
      <c r="A71" s="28"/>
      <c r="B71" s="1"/>
      <c r="D71" s="4"/>
      <c r="K71" s="13"/>
      <c r="L71" s="13"/>
      <c r="M71" s="84"/>
      <c r="N71" s="13"/>
      <c r="O71" s="13"/>
      <c r="P71" s="14"/>
      <c r="Q71" s="3"/>
      <c r="R71" s="8"/>
      <c r="S71" s="8"/>
      <c r="T71" s="4"/>
      <c r="U71" s="11"/>
      <c r="V71" s="26"/>
      <c r="W71" s="5"/>
      <c r="X71" s="4"/>
      <c r="Y71" s="4"/>
      <c r="Z71" s="26" t="s">
        <v>42</v>
      </c>
      <c r="AA71" s="16">
        <v>6</v>
      </c>
      <c r="AB71" s="16">
        <v>18</v>
      </c>
      <c r="AC71" s="16"/>
      <c r="AD71" s="8">
        <v>108</v>
      </c>
      <c r="AE71" s="8">
        <v>50</v>
      </c>
      <c r="AF71" s="7">
        <f>AF68</f>
        <v>6700</v>
      </c>
      <c r="AG71" s="7">
        <f t="shared" ref="AG71:AG72" si="20">AF71*AD71</f>
        <v>723600</v>
      </c>
      <c r="AH71" s="4">
        <v>108</v>
      </c>
      <c r="AI71" s="3"/>
      <c r="AJ71" s="3">
        <v>108</v>
      </c>
      <c r="AK71" s="3"/>
      <c r="AL71" s="3"/>
      <c r="AN71" s="2">
        <v>85</v>
      </c>
      <c r="AO71" s="95">
        <f t="shared" ref="AO71:AO72" si="21">AG71*AN71/100</f>
        <v>615060</v>
      </c>
      <c r="AP71" s="95">
        <f t="shared" si="7"/>
        <v>108540</v>
      </c>
      <c r="AQ71" s="95">
        <f t="shared" ref="AQ71:AQ72" si="22">P71+AP71</f>
        <v>108540</v>
      </c>
      <c r="AR71" s="95">
        <f t="shared" si="4"/>
        <v>108540</v>
      </c>
      <c r="AT71" s="95">
        <f t="shared" si="16"/>
        <v>108540</v>
      </c>
      <c r="AW71" s="28"/>
      <c r="AX71" s="45"/>
      <c r="AY71" s="45"/>
    </row>
    <row r="72" spans="1:51" s="2" customFormat="1" ht="16.5" customHeight="1" x14ac:dyDescent="0.25">
      <c r="A72" s="28"/>
      <c r="B72" s="1"/>
      <c r="D72" s="4"/>
      <c r="K72" s="13"/>
      <c r="L72" s="13"/>
      <c r="M72" s="84"/>
      <c r="N72" s="13"/>
      <c r="O72" s="13"/>
      <c r="P72" s="14"/>
      <c r="Q72" s="3"/>
      <c r="R72" s="8"/>
      <c r="S72" s="8"/>
      <c r="T72" s="4"/>
      <c r="U72" s="11"/>
      <c r="V72" s="26"/>
      <c r="W72" s="5"/>
      <c r="X72" s="4"/>
      <c r="Y72" s="4"/>
      <c r="Z72" s="26" t="s">
        <v>43</v>
      </c>
      <c r="AA72" s="16">
        <v>6</v>
      </c>
      <c r="AB72" s="16">
        <v>18</v>
      </c>
      <c r="AC72" s="16"/>
      <c r="AD72" s="8">
        <v>108</v>
      </c>
      <c r="AE72" s="8">
        <v>50</v>
      </c>
      <c r="AF72" s="7">
        <f>AF70</f>
        <v>6700</v>
      </c>
      <c r="AG72" s="7">
        <f t="shared" si="20"/>
        <v>723600</v>
      </c>
      <c r="AH72" s="4">
        <v>108</v>
      </c>
      <c r="AI72" s="3"/>
      <c r="AJ72" s="3">
        <v>108</v>
      </c>
      <c r="AK72" s="3"/>
      <c r="AL72" s="3"/>
      <c r="AN72" s="2">
        <v>85</v>
      </c>
      <c r="AO72" s="95">
        <f t="shared" si="21"/>
        <v>615060</v>
      </c>
      <c r="AP72" s="95">
        <f t="shared" si="7"/>
        <v>108540</v>
      </c>
      <c r="AQ72" s="95">
        <f t="shared" si="22"/>
        <v>108540</v>
      </c>
      <c r="AR72" s="95">
        <f t="shared" si="4"/>
        <v>108540</v>
      </c>
      <c r="AT72" s="95">
        <f t="shared" si="16"/>
        <v>108540</v>
      </c>
      <c r="AW72" s="28"/>
      <c r="AX72" s="45"/>
      <c r="AY72" s="45"/>
    </row>
    <row r="73" spans="1:51" s="2" customFormat="1" ht="16.5" customHeight="1" x14ac:dyDescent="0.25">
      <c r="A73" s="28"/>
      <c r="B73" s="1"/>
      <c r="D73" s="4"/>
      <c r="K73" s="13"/>
      <c r="L73" s="13"/>
      <c r="M73" s="84"/>
      <c r="N73" s="13"/>
      <c r="O73" s="13"/>
      <c r="P73" s="14"/>
      <c r="Q73" s="3"/>
      <c r="R73" s="8"/>
      <c r="S73" s="8"/>
      <c r="T73" s="4"/>
      <c r="U73" s="11"/>
      <c r="V73" s="26"/>
      <c r="W73" s="5">
        <v>604</v>
      </c>
      <c r="X73" s="4"/>
      <c r="Y73" s="4" t="s">
        <v>38</v>
      </c>
      <c r="Z73" s="4" t="s">
        <v>7</v>
      </c>
      <c r="AA73" s="16">
        <v>9</v>
      </c>
      <c r="AB73" s="16">
        <v>20</v>
      </c>
      <c r="AC73" s="16">
        <v>2</v>
      </c>
      <c r="AD73" s="8">
        <v>180</v>
      </c>
      <c r="AE73" s="8">
        <v>100</v>
      </c>
      <c r="AF73" s="7">
        <f>[2]รายการ!B34</f>
        <v>2050</v>
      </c>
      <c r="AG73" s="7">
        <f>AF73*AD73</f>
        <v>369000</v>
      </c>
      <c r="AH73" s="4">
        <v>180</v>
      </c>
      <c r="AI73" s="3"/>
      <c r="AJ73" s="3">
        <v>180</v>
      </c>
      <c r="AK73" s="3"/>
      <c r="AL73" s="3"/>
      <c r="AM73" s="2">
        <v>39</v>
      </c>
      <c r="AN73" s="2">
        <f>ค่าเสื่อม!T4</f>
        <v>93</v>
      </c>
      <c r="AO73" s="95">
        <f>AG73*AN73/100</f>
        <v>343170</v>
      </c>
      <c r="AP73" s="95">
        <f t="shared" si="7"/>
        <v>25830</v>
      </c>
      <c r="AQ73" s="95">
        <f>AP73</f>
        <v>25830</v>
      </c>
      <c r="AR73" s="95">
        <f t="shared" si="4"/>
        <v>25830</v>
      </c>
      <c r="AT73" s="95">
        <f t="shared" si="16"/>
        <v>25830</v>
      </c>
      <c r="AW73" s="28" t="s">
        <v>51</v>
      </c>
      <c r="AX73" s="45"/>
      <c r="AY73" s="45"/>
    </row>
    <row r="74" spans="1:51" s="2" customFormat="1" ht="16.5" customHeight="1" x14ac:dyDescent="0.25">
      <c r="A74" s="28"/>
      <c r="B74" s="1">
        <v>553</v>
      </c>
      <c r="C74" s="2" t="s">
        <v>5</v>
      </c>
      <c r="D74" s="4">
        <v>14671</v>
      </c>
      <c r="E74" s="2">
        <v>14</v>
      </c>
      <c r="F74" s="2">
        <v>294</v>
      </c>
      <c r="G74" s="2" t="s">
        <v>139</v>
      </c>
      <c r="H74" s="2">
        <v>1</v>
      </c>
      <c r="I74" s="2">
        <v>2</v>
      </c>
      <c r="J74" s="2">
        <v>34</v>
      </c>
      <c r="K74" s="13">
        <v>634</v>
      </c>
      <c r="L74" s="13">
        <v>634</v>
      </c>
      <c r="M74" s="84">
        <v>1</v>
      </c>
      <c r="N74" s="13">
        <f t="shared" ref="N74:N79" si="23">L74</f>
        <v>634</v>
      </c>
      <c r="O74" s="13">
        <v>125</v>
      </c>
      <c r="P74" s="14">
        <f t="shared" si="3"/>
        <v>79250</v>
      </c>
      <c r="Q74" s="3">
        <v>634</v>
      </c>
      <c r="R74" s="8"/>
      <c r="S74" s="8"/>
      <c r="T74" s="4"/>
      <c r="U74" s="11"/>
      <c r="V74" s="26"/>
      <c r="W74" s="5"/>
      <c r="X74" s="4"/>
      <c r="Y74" s="4"/>
      <c r="Z74" s="4"/>
      <c r="AA74" s="16"/>
      <c r="AB74" s="16"/>
      <c r="AC74" s="16"/>
      <c r="AD74" s="8"/>
      <c r="AE74" s="8"/>
      <c r="AF74" s="7"/>
      <c r="AG74" s="7"/>
      <c r="AH74" s="4"/>
      <c r="AI74" s="3"/>
      <c r="AJ74" s="3"/>
      <c r="AK74" s="3"/>
      <c r="AL74" s="3"/>
      <c r="AP74" s="95"/>
      <c r="AQ74" s="95">
        <f>P74</f>
        <v>79250</v>
      </c>
      <c r="AR74" s="95">
        <f t="shared" si="4"/>
        <v>79250</v>
      </c>
      <c r="AT74" s="95">
        <f t="shared" si="16"/>
        <v>79250</v>
      </c>
      <c r="AW74" s="28"/>
      <c r="AX74" s="45"/>
      <c r="AY74" s="45"/>
    </row>
    <row r="75" spans="1:51" s="2" customFormat="1" ht="16.5" customHeight="1" x14ac:dyDescent="0.25">
      <c r="A75" s="28"/>
      <c r="B75" s="1">
        <v>554</v>
      </c>
      <c r="C75" s="2" t="s">
        <v>5</v>
      </c>
      <c r="D75" s="4">
        <v>14664</v>
      </c>
      <c r="E75" s="2">
        <v>7</v>
      </c>
      <c r="F75" s="2">
        <v>287</v>
      </c>
      <c r="G75" s="2" t="s">
        <v>139</v>
      </c>
      <c r="H75" s="2">
        <v>2</v>
      </c>
      <c r="I75" s="2">
        <v>3</v>
      </c>
      <c r="J75" s="2">
        <v>13</v>
      </c>
      <c r="K75" s="13">
        <v>1113</v>
      </c>
      <c r="L75" s="13">
        <v>1113</v>
      </c>
      <c r="M75" s="84">
        <v>1</v>
      </c>
      <c r="N75" s="13">
        <f t="shared" si="23"/>
        <v>1113</v>
      </c>
      <c r="O75" s="13">
        <f>[7]qry_report!$L$252</f>
        <v>125</v>
      </c>
      <c r="P75" s="14">
        <f t="shared" si="3"/>
        <v>139125</v>
      </c>
      <c r="Q75" s="3">
        <v>1113</v>
      </c>
      <c r="R75" s="8"/>
      <c r="S75" s="8"/>
      <c r="T75" s="4"/>
      <c r="U75" s="11"/>
      <c r="V75" s="26"/>
      <c r="W75" s="5"/>
      <c r="X75" s="4"/>
      <c r="Y75" s="4"/>
      <c r="Z75" s="4"/>
      <c r="AA75" s="16"/>
      <c r="AB75" s="16"/>
      <c r="AC75" s="16"/>
      <c r="AD75" s="8"/>
      <c r="AE75" s="8"/>
      <c r="AF75" s="7"/>
      <c r="AG75" s="7"/>
      <c r="AH75" s="4"/>
      <c r="AI75" s="3"/>
      <c r="AJ75" s="3"/>
      <c r="AK75" s="3"/>
      <c r="AL75" s="3"/>
      <c r="AP75" s="95"/>
      <c r="AQ75" s="95">
        <f>P75</f>
        <v>139125</v>
      </c>
      <c r="AR75" s="95">
        <f t="shared" si="4"/>
        <v>139125</v>
      </c>
      <c r="AT75" s="95">
        <f t="shared" si="16"/>
        <v>139125</v>
      </c>
      <c r="AW75" s="28"/>
      <c r="AX75" s="45"/>
      <c r="AY75" s="45"/>
    </row>
    <row r="76" spans="1:51" s="2" customFormat="1" ht="16.5" customHeight="1" x14ac:dyDescent="0.25">
      <c r="A76" s="28"/>
      <c r="B76" s="1">
        <v>555</v>
      </c>
      <c r="C76" s="2" t="s">
        <v>5</v>
      </c>
      <c r="D76" s="4">
        <v>17674</v>
      </c>
      <c r="E76" s="2">
        <v>90</v>
      </c>
      <c r="F76" s="2">
        <v>483</v>
      </c>
      <c r="G76" s="2" t="s">
        <v>139</v>
      </c>
      <c r="H76" s="2">
        <v>3</v>
      </c>
      <c r="I76" s="2">
        <v>1</v>
      </c>
      <c r="J76" s="2">
        <v>17</v>
      </c>
      <c r="K76" s="13">
        <v>1317</v>
      </c>
      <c r="L76" s="13">
        <v>1317</v>
      </c>
      <c r="M76" s="84">
        <v>1</v>
      </c>
      <c r="N76" s="13">
        <f t="shared" si="23"/>
        <v>1317</v>
      </c>
      <c r="O76" s="13">
        <v>125</v>
      </c>
      <c r="P76" s="14">
        <f t="shared" si="3"/>
        <v>164625</v>
      </c>
      <c r="Q76" s="3">
        <v>1317</v>
      </c>
      <c r="R76" s="8"/>
      <c r="S76" s="8"/>
      <c r="T76" s="4"/>
      <c r="U76" s="11"/>
      <c r="V76" s="26"/>
      <c r="W76" s="5"/>
      <c r="X76" s="47"/>
      <c r="Y76" s="4"/>
      <c r="Z76" s="4"/>
      <c r="AA76" s="16"/>
      <c r="AB76" s="16"/>
      <c r="AC76" s="16"/>
      <c r="AD76" s="8"/>
      <c r="AE76" s="8"/>
      <c r="AF76" s="7"/>
      <c r="AG76" s="7"/>
      <c r="AH76" s="4"/>
      <c r="AI76" s="3"/>
      <c r="AJ76" s="3"/>
      <c r="AK76" s="3"/>
      <c r="AL76" s="3"/>
      <c r="AP76" s="95"/>
      <c r="AQ76" s="95">
        <f>P76</f>
        <v>164625</v>
      </c>
      <c r="AR76" s="95">
        <f t="shared" ref="AR76:AR139" si="24">AQ76</f>
        <v>164625</v>
      </c>
      <c r="AT76" s="95">
        <f t="shared" si="16"/>
        <v>164625</v>
      </c>
      <c r="AW76" s="28"/>
      <c r="AX76" s="45"/>
      <c r="AY76" s="45"/>
    </row>
    <row r="77" spans="1:51" s="2" customFormat="1" ht="16.5" customHeight="1" x14ac:dyDescent="0.25">
      <c r="A77" s="28"/>
      <c r="B77" s="1">
        <v>556</v>
      </c>
      <c r="C77" s="2" t="s">
        <v>5</v>
      </c>
      <c r="D77" s="4">
        <v>17658</v>
      </c>
      <c r="E77" s="2">
        <v>62</v>
      </c>
      <c r="F77" s="2">
        <v>467</v>
      </c>
      <c r="G77" s="2" t="s">
        <v>139</v>
      </c>
      <c r="H77" s="2">
        <v>5</v>
      </c>
      <c r="I77" s="2">
        <v>0</v>
      </c>
      <c r="J77" s="2">
        <v>33</v>
      </c>
      <c r="K77" s="13">
        <v>2033</v>
      </c>
      <c r="L77" s="13">
        <v>2033</v>
      </c>
      <c r="M77" s="62">
        <v>1</v>
      </c>
      <c r="N77" s="13">
        <f t="shared" si="23"/>
        <v>2033</v>
      </c>
      <c r="O77" s="13">
        <v>125</v>
      </c>
      <c r="P77" s="14">
        <f t="shared" si="3"/>
        <v>254125</v>
      </c>
      <c r="Q77" s="3">
        <v>2033</v>
      </c>
      <c r="R77" s="8"/>
      <c r="S77" s="8"/>
      <c r="T77" s="4"/>
      <c r="U77" s="11"/>
      <c r="V77" s="26"/>
      <c r="W77" s="5"/>
      <c r="X77" s="4"/>
      <c r="Y77" s="4"/>
      <c r="Z77" s="4"/>
      <c r="AA77" s="16"/>
      <c r="AB77" s="16"/>
      <c r="AC77" s="16"/>
      <c r="AD77" s="8"/>
      <c r="AE77" s="8"/>
      <c r="AF77" s="7"/>
      <c r="AG77" s="7"/>
      <c r="AH77" s="4"/>
      <c r="AI77" s="3"/>
      <c r="AJ77" s="3"/>
      <c r="AK77" s="3"/>
      <c r="AL77" s="3"/>
      <c r="AP77" s="95"/>
      <c r="AQ77" s="95">
        <f>P77</f>
        <v>254125</v>
      </c>
      <c r="AR77" s="95">
        <f t="shared" si="24"/>
        <v>254125</v>
      </c>
      <c r="AT77" s="95">
        <f t="shared" si="16"/>
        <v>254125</v>
      </c>
      <c r="AW77" s="28"/>
      <c r="AX77" s="45"/>
      <c r="AY77" s="45"/>
    </row>
    <row r="78" spans="1:51" s="2" customFormat="1" ht="16.5" customHeight="1" x14ac:dyDescent="0.25">
      <c r="A78" s="28"/>
      <c r="B78" s="1">
        <v>557</v>
      </c>
      <c r="C78" s="2" t="s">
        <v>5</v>
      </c>
      <c r="D78" s="4">
        <v>14573</v>
      </c>
      <c r="E78" s="2">
        <v>1</v>
      </c>
      <c r="F78" s="2">
        <v>196</v>
      </c>
      <c r="G78" s="2" t="s">
        <v>139</v>
      </c>
      <c r="H78" s="2">
        <v>2</v>
      </c>
      <c r="I78" s="2">
        <v>2</v>
      </c>
      <c r="J78" s="2">
        <v>23</v>
      </c>
      <c r="K78" s="13">
        <v>1023</v>
      </c>
      <c r="L78" s="13">
        <v>1023</v>
      </c>
      <c r="M78" s="84">
        <v>1</v>
      </c>
      <c r="N78" s="13">
        <f t="shared" si="23"/>
        <v>1023</v>
      </c>
      <c r="O78" s="13">
        <f>[7]qry_report!$L$172</f>
        <v>125</v>
      </c>
      <c r="P78" s="14">
        <f t="shared" si="3"/>
        <v>127875</v>
      </c>
      <c r="Q78" s="3">
        <v>1023</v>
      </c>
      <c r="R78" s="8"/>
      <c r="S78" s="8"/>
      <c r="T78" s="4"/>
      <c r="U78" s="11"/>
      <c r="V78" s="26"/>
      <c r="W78" s="5"/>
      <c r="X78" s="4"/>
      <c r="Y78" s="4"/>
      <c r="Z78" s="4"/>
      <c r="AA78" s="16"/>
      <c r="AB78" s="16"/>
      <c r="AC78" s="16"/>
      <c r="AD78" s="8"/>
      <c r="AE78" s="8"/>
      <c r="AF78" s="7"/>
      <c r="AG78" s="7"/>
      <c r="AH78" s="4"/>
      <c r="AI78" s="3"/>
      <c r="AJ78" s="3"/>
      <c r="AK78" s="3"/>
      <c r="AL78" s="3"/>
      <c r="AP78" s="95"/>
      <c r="AQ78" s="95">
        <f>P78</f>
        <v>127875</v>
      </c>
      <c r="AR78" s="95">
        <f t="shared" si="24"/>
        <v>127875</v>
      </c>
      <c r="AT78" s="95">
        <f t="shared" si="16"/>
        <v>127875</v>
      </c>
      <c r="AW78" s="28"/>
      <c r="AX78" s="45"/>
      <c r="AY78" s="45"/>
    </row>
    <row r="79" spans="1:51" s="2" customFormat="1" ht="16.5" customHeight="1" x14ac:dyDescent="0.25">
      <c r="A79" s="614" t="s">
        <v>806</v>
      </c>
      <c r="B79" s="1">
        <v>558</v>
      </c>
      <c r="C79" s="2" t="s">
        <v>5</v>
      </c>
      <c r="D79" s="4">
        <v>37127</v>
      </c>
      <c r="E79" s="2">
        <v>189</v>
      </c>
      <c r="F79" s="2">
        <v>1742</v>
      </c>
      <c r="G79" s="2" t="s">
        <v>139</v>
      </c>
      <c r="H79" s="2">
        <v>0</v>
      </c>
      <c r="I79" s="2">
        <v>3</v>
      </c>
      <c r="J79" s="2">
        <v>33</v>
      </c>
      <c r="K79" s="13">
        <v>333</v>
      </c>
      <c r="L79" s="13">
        <v>333</v>
      </c>
      <c r="M79" s="84">
        <v>2</v>
      </c>
      <c r="N79" s="13">
        <f t="shared" si="23"/>
        <v>333</v>
      </c>
      <c r="O79" s="13">
        <f>[7]qry_report!$L$1297</f>
        <v>175</v>
      </c>
      <c r="P79" s="14">
        <f t="shared" ref="P79:P118" si="25">N79*O79</f>
        <v>58275</v>
      </c>
      <c r="Q79" s="3"/>
      <c r="R79" s="8">
        <v>333</v>
      </c>
      <c r="S79" s="8"/>
      <c r="T79" s="4"/>
      <c r="U79" s="11"/>
      <c r="V79" s="28" t="s">
        <v>806</v>
      </c>
      <c r="W79" s="5">
        <v>605</v>
      </c>
      <c r="X79" s="19" t="s">
        <v>437</v>
      </c>
      <c r="Y79" s="4" t="s">
        <v>28</v>
      </c>
      <c r="Z79" s="4" t="s">
        <v>53</v>
      </c>
      <c r="AA79" s="16">
        <v>6</v>
      </c>
      <c r="AB79" s="16">
        <v>12</v>
      </c>
      <c r="AC79" s="16">
        <v>2</v>
      </c>
      <c r="AD79" s="8">
        <v>72</v>
      </c>
      <c r="AE79" s="8">
        <v>100</v>
      </c>
      <c r="AF79" s="7">
        <f>[2]รายการ!B1</f>
        <v>6700</v>
      </c>
      <c r="AG79" s="7">
        <f>AF79*AD79</f>
        <v>482400</v>
      </c>
      <c r="AH79" s="4">
        <v>72</v>
      </c>
      <c r="AI79" s="3"/>
      <c r="AJ79" s="3">
        <v>72</v>
      </c>
      <c r="AK79" s="3"/>
      <c r="AL79" s="3"/>
      <c r="AM79" s="2">
        <v>26</v>
      </c>
      <c r="AN79" s="2">
        <f>ค่าเสื่อม!T4</f>
        <v>93</v>
      </c>
      <c r="AO79" s="95">
        <f>AG79*AN79/100</f>
        <v>448632</v>
      </c>
      <c r="AP79" s="95">
        <f t="shared" si="7"/>
        <v>33768</v>
      </c>
      <c r="AQ79" s="95">
        <f>P79+AP79</f>
        <v>92043</v>
      </c>
      <c r="AR79" s="95">
        <f t="shared" si="24"/>
        <v>92043</v>
      </c>
      <c r="AT79" s="95">
        <f t="shared" si="16"/>
        <v>92043</v>
      </c>
      <c r="AW79" s="28"/>
      <c r="AX79" s="45"/>
      <c r="AY79" s="45"/>
    </row>
    <row r="80" spans="1:51" s="2" customFormat="1" ht="16.5" customHeight="1" x14ac:dyDescent="0.25">
      <c r="A80" s="28"/>
      <c r="B80" s="1"/>
      <c r="D80" s="4"/>
      <c r="K80" s="13"/>
      <c r="L80" s="13"/>
      <c r="M80" s="84"/>
      <c r="N80" s="13"/>
      <c r="O80" s="13"/>
      <c r="P80" s="14"/>
      <c r="Q80" s="3"/>
      <c r="R80" s="8"/>
      <c r="S80" s="8"/>
      <c r="T80" s="4"/>
      <c r="U80" s="11"/>
      <c r="V80" s="26"/>
      <c r="W80" s="5">
        <v>606</v>
      </c>
      <c r="X80" s="4"/>
      <c r="Y80" s="4" t="s">
        <v>38</v>
      </c>
      <c r="Z80" s="4" t="s">
        <v>7</v>
      </c>
      <c r="AA80" s="16">
        <v>8</v>
      </c>
      <c r="AB80" s="16">
        <v>20</v>
      </c>
      <c r="AC80" s="16">
        <v>2</v>
      </c>
      <c r="AD80" s="8">
        <v>160</v>
      </c>
      <c r="AE80" s="8">
        <v>100</v>
      </c>
      <c r="AF80" s="7">
        <f>AF73</f>
        <v>2050</v>
      </c>
      <c r="AG80" s="7">
        <f>AF80*AD80</f>
        <v>328000</v>
      </c>
      <c r="AH80" s="4">
        <v>160</v>
      </c>
      <c r="AI80" s="3"/>
      <c r="AJ80" s="3">
        <v>160</v>
      </c>
      <c r="AK80" s="3"/>
      <c r="AL80" s="3"/>
      <c r="AM80" s="2">
        <v>31</v>
      </c>
      <c r="AN80" s="2">
        <f>ค่าเสื่อม!T4</f>
        <v>93</v>
      </c>
      <c r="AO80" s="95">
        <f>AG80*AN80/100</f>
        <v>305040</v>
      </c>
      <c r="AP80" s="95">
        <f t="shared" si="7"/>
        <v>22960</v>
      </c>
      <c r="AQ80" s="95">
        <f>AP80</f>
        <v>22960</v>
      </c>
      <c r="AR80" s="95">
        <f t="shared" si="24"/>
        <v>22960</v>
      </c>
      <c r="AT80" s="95">
        <f t="shared" si="16"/>
        <v>22960</v>
      </c>
      <c r="AW80" s="28" t="s">
        <v>51</v>
      </c>
      <c r="AX80" s="45"/>
      <c r="AY80" s="45"/>
    </row>
    <row r="81" spans="1:51" s="4" customFormat="1" ht="16.5" customHeight="1" x14ac:dyDescent="0.25">
      <c r="A81" s="26"/>
      <c r="B81" s="5">
        <v>559</v>
      </c>
      <c r="C81" s="4" t="s">
        <v>5</v>
      </c>
      <c r="D81" s="4">
        <v>44452</v>
      </c>
      <c r="E81" s="4">
        <v>832</v>
      </c>
      <c r="F81" s="4">
        <v>2470</v>
      </c>
      <c r="G81" s="4" t="s">
        <v>139</v>
      </c>
      <c r="H81" s="4">
        <v>4</v>
      </c>
      <c r="I81" s="4">
        <v>0</v>
      </c>
      <c r="J81" s="4">
        <v>92</v>
      </c>
      <c r="K81" s="7">
        <v>1692</v>
      </c>
      <c r="L81" s="7">
        <v>1692</v>
      </c>
      <c r="M81" s="62">
        <v>1</v>
      </c>
      <c r="N81" s="7">
        <v>1692</v>
      </c>
      <c r="O81" s="7">
        <v>125</v>
      </c>
      <c r="P81" s="14">
        <f t="shared" si="25"/>
        <v>211500</v>
      </c>
      <c r="Q81" s="3">
        <v>1692</v>
      </c>
      <c r="R81" s="8"/>
      <c r="S81" s="8"/>
      <c r="U81" s="11"/>
      <c r="V81" s="26"/>
      <c r="W81" s="5"/>
      <c r="X81" s="47"/>
      <c r="AA81" s="16"/>
      <c r="AB81" s="16"/>
      <c r="AC81" s="16"/>
      <c r="AD81" s="8"/>
      <c r="AE81" s="8"/>
      <c r="AF81" s="7"/>
      <c r="AG81" s="7"/>
      <c r="AI81" s="3"/>
      <c r="AJ81" s="3"/>
      <c r="AK81" s="3"/>
      <c r="AL81" s="3"/>
      <c r="AP81" s="166"/>
      <c r="AQ81" s="166">
        <f>P81</f>
        <v>211500</v>
      </c>
      <c r="AR81" s="95">
        <f t="shared" si="24"/>
        <v>211500</v>
      </c>
      <c r="AT81" s="166">
        <f t="shared" si="16"/>
        <v>211500</v>
      </c>
      <c r="AW81" s="26"/>
      <c r="AX81" s="45"/>
      <c r="AY81" s="45"/>
    </row>
    <row r="82" spans="1:51" s="4" customFormat="1" ht="16.5" customHeight="1" x14ac:dyDescent="0.25">
      <c r="A82" s="26" t="s">
        <v>148</v>
      </c>
      <c r="B82" s="5">
        <v>560</v>
      </c>
      <c r="C82" s="4" t="s">
        <v>5</v>
      </c>
      <c r="D82" s="4" t="s">
        <v>807</v>
      </c>
      <c r="E82" s="4">
        <v>237</v>
      </c>
      <c r="F82" s="4">
        <v>10</v>
      </c>
      <c r="G82" s="4" t="s">
        <v>139</v>
      </c>
      <c r="H82" s="4">
        <v>0</v>
      </c>
      <c r="I82" s="4">
        <v>2</v>
      </c>
      <c r="J82" s="4">
        <v>98</v>
      </c>
      <c r="K82" s="7">
        <v>298</v>
      </c>
      <c r="L82" s="7">
        <v>298</v>
      </c>
      <c r="M82" s="62">
        <v>1</v>
      </c>
      <c r="N82" s="7">
        <v>298</v>
      </c>
      <c r="O82" s="7">
        <v>175</v>
      </c>
      <c r="P82" s="14">
        <f t="shared" si="25"/>
        <v>52150</v>
      </c>
      <c r="Q82" s="3">
        <v>298</v>
      </c>
      <c r="R82" s="8"/>
      <c r="S82" s="8"/>
      <c r="U82" s="11"/>
      <c r="V82" s="26" t="s">
        <v>148</v>
      </c>
      <c r="W82" s="5">
        <v>607</v>
      </c>
      <c r="Y82" s="4" t="s">
        <v>38</v>
      </c>
      <c r="Z82" s="4" t="s">
        <v>7</v>
      </c>
      <c r="AA82" s="16">
        <v>13</v>
      </c>
      <c r="AB82" s="16">
        <v>14</v>
      </c>
      <c r="AC82" s="16">
        <v>1</v>
      </c>
      <c r="AD82" s="8">
        <v>182</v>
      </c>
      <c r="AE82" s="8">
        <v>100</v>
      </c>
      <c r="AF82" s="7">
        <f>AF80</f>
        <v>2050</v>
      </c>
      <c r="AG82" s="7">
        <f>AF82*AD82</f>
        <v>373100</v>
      </c>
      <c r="AH82" s="4">
        <v>182</v>
      </c>
      <c r="AI82" s="3">
        <v>182</v>
      </c>
      <c r="AJ82" s="3"/>
      <c r="AK82" s="3"/>
      <c r="AL82" s="3"/>
      <c r="AM82" s="4">
        <v>11</v>
      </c>
      <c r="AN82" s="4">
        <f>ค่าเสื่อม!L4</f>
        <v>45</v>
      </c>
      <c r="AO82" s="166">
        <f>AG82*AN82/100</f>
        <v>167895</v>
      </c>
      <c r="AP82" s="166">
        <f t="shared" si="7"/>
        <v>205205</v>
      </c>
      <c r="AQ82" s="166">
        <f>P82+AP82</f>
        <v>257355</v>
      </c>
      <c r="AR82" s="95">
        <f t="shared" si="24"/>
        <v>257355</v>
      </c>
      <c r="AT82" s="166">
        <f t="shared" si="16"/>
        <v>257355</v>
      </c>
      <c r="AW82" s="26" t="s">
        <v>561</v>
      </c>
      <c r="AX82" s="45"/>
      <c r="AY82" s="45"/>
    </row>
    <row r="83" spans="1:51" s="4" customFormat="1" ht="16.5" customHeight="1" x14ac:dyDescent="0.25">
      <c r="A83" s="26"/>
      <c r="B83" s="5"/>
      <c r="K83" s="7"/>
      <c r="L83" s="7"/>
      <c r="M83" s="62"/>
      <c r="N83" s="7"/>
      <c r="O83" s="7"/>
      <c r="P83" s="14"/>
      <c r="Q83" s="3"/>
      <c r="R83" s="8"/>
      <c r="S83" s="8"/>
      <c r="U83" s="11"/>
      <c r="V83" s="26"/>
      <c r="W83" s="5">
        <v>608</v>
      </c>
      <c r="Y83" s="4" t="s">
        <v>38</v>
      </c>
      <c r="Z83" s="4" t="s">
        <v>7</v>
      </c>
      <c r="AA83" s="16">
        <v>7</v>
      </c>
      <c r="AB83" s="16">
        <v>15</v>
      </c>
      <c r="AC83" s="16">
        <v>1</v>
      </c>
      <c r="AD83" s="8">
        <v>105</v>
      </c>
      <c r="AE83" s="8">
        <v>100</v>
      </c>
      <c r="AF83" s="7">
        <f>AF82</f>
        <v>2050</v>
      </c>
      <c r="AG83" s="7">
        <f>AF83*AD83</f>
        <v>215250</v>
      </c>
      <c r="AH83" s="4">
        <v>105</v>
      </c>
      <c r="AI83" s="3">
        <v>105</v>
      </c>
      <c r="AJ83" s="3"/>
      <c r="AK83" s="3"/>
      <c r="AL83" s="3"/>
      <c r="AM83" s="4">
        <v>31</v>
      </c>
      <c r="AN83" s="4">
        <f>ค่าเสื่อม!T4</f>
        <v>93</v>
      </c>
      <c r="AO83" s="166">
        <f>AG83*AN83/100</f>
        <v>200182.5</v>
      </c>
      <c r="AP83" s="166">
        <f t="shared" si="7"/>
        <v>15067.5</v>
      </c>
      <c r="AQ83" s="166">
        <f>AP83</f>
        <v>15067.5</v>
      </c>
      <c r="AR83" s="95">
        <f t="shared" si="24"/>
        <v>15067.5</v>
      </c>
      <c r="AT83" s="166">
        <f t="shared" si="16"/>
        <v>15067.5</v>
      </c>
      <c r="AW83" s="26" t="s">
        <v>562</v>
      </c>
      <c r="AX83" s="45"/>
      <c r="AY83" s="45"/>
    </row>
    <row r="84" spans="1:51" s="2" customFormat="1" ht="16.5" customHeight="1" x14ac:dyDescent="0.25">
      <c r="A84" s="28"/>
      <c r="B84" s="5">
        <v>561</v>
      </c>
      <c r="C84" s="2" t="s">
        <v>5</v>
      </c>
      <c r="D84" s="4">
        <v>39524</v>
      </c>
      <c r="E84" s="2">
        <v>263</v>
      </c>
      <c r="F84" s="2">
        <v>1976</v>
      </c>
      <c r="G84" s="2" t="s">
        <v>139</v>
      </c>
      <c r="H84" s="2">
        <v>0</v>
      </c>
      <c r="I84" s="2">
        <v>3</v>
      </c>
      <c r="J84" s="2">
        <v>1</v>
      </c>
      <c r="K84" s="13">
        <v>301</v>
      </c>
      <c r="L84" s="13">
        <v>301</v>
      </c>
      <c r="M84" s="62">
        <v>1</v>
      </c>
      <c r="N84" s="13">
        <f>L84</f>
        <v>301</v>
      </c>
      <c r="O84" s="13">
        <v>125</v>
      </c>
      <c r="P84" s="14">
        <f t="shared" si="25"/>
        <v>37625</v>
      </c>
      <c r="Q84" s="3">
        <v>301</v>
      </c>
      <c r="R84" s="8"/>
      <c r="S84" s="8"/>
      <c r="T84" s="4"/>
      <c r="U84" s="11"/>
      <c r="V84" s="26"/>
      <c r="W84" s="5"/>
      <c r="X84" s="47"/>
      <c r="Y84" s="4"/>
      <c r="Z84" s="4"/>
      <c r="AA84" s="16"/>
      <c r="AB84" s="16"/>
      <c r="AC84" s="16"/>
      <c r="AD84" s="8"/>
      <c r="AE84" s="8"/>
      <c r="AF84" s="7"/>
      <c r="AG84" s="7"/>
      <c r="AH84" s="4"/>
      <c r="AI84" s="3"/>
      <c r="AJ84" s="3"/>
      <c r="AK84" s="3"/>
      <c r="AL84" s="3"/>
      <c r="AP84" s="95"/>
      <c r="AQ84" s="95">
        <f t="shared" ref="AQ84:AQ89" si="26">P84</f>
        <v>37625</v>
      </c>
      <c r="AR84" s="95">
        <f t="shared" si="24"/>
        <v>37625</v>
      </c>
      <c r="AT84" s="95">
        <f t="shared" si="16"/>
        <v>37625</v>
      </c>
      <c r="AW84" s="28"/>
      <c r="AX84" s="45"/>
      <c r="AY84" s="45"/>
    </row>
    <row r="85" spans="1:51" s="2" customFormat="1" ht="16.5" customHeight="1" x14ac:dyDescent="0.25">
      <c r="A85" s="28"/>
      <c r="B85" s="1">
        <v>562</v>
      </c>
      <c r="C85" s="2" t="s">
        <v>5</v>
      </c>
      <c r="D85" s="4">
        <v>30818</v>
      </c>
      <c r="E85" s="2">
        <v>174</v>
      </c>
      <c r="F85" s="2">
        <v>1502</v>
      </c>
      <c r="G85" s="2" t="s">
        <v>139</v>
      </c>
      <c r="H85" s="2">
        <v>3</v>
      </c>
      <c r="I85" s="2">
        <v>1</v>
      </c>
      <c r="J85" s="2">
        <v>33</v>
      </c>
      <c r="K85" s="13">
        <v>1333</v>
      </c>
      <c r="L85" s="13">
        <v>1333</v>
      </c>
      <c r="M85" s="62">
        <v>1</v>
      </c>
      <c r="N85" s="13">
        <f>L85</f>
        <v>1333</v>
      </c>
      <c r="O85" s="13">
        <v>125</v>
      </c>
      <c r="P85" s="14">
        <f t="shared" si="25"/>
        <v>166625</v>
      </c>
      <c r="Q85" s="3">
        <v>1333</v>
      </c>
      <c r="R85" s="8"/>
      <c r="S85" s="8"/>
      <c r="T85" s="4"/>
      <c r="U85" s="11"/>
      <c r="V85" s="26"/>
      <c r="W85" s="5"/>
      <c r="X85" s="4"/>
      <c r="Y85" s="4"/>
      <c r="Z85" s="4"/>
      <c r="AA85" s="16"/>
      <c r="AB85" s="16"/>
      <c r="AC85" s="16"/>
      <c r="AD85" s="8"/>
      <c r="AE85" s="8"/>
      <c r="AF85" s="7"/>
      <c r="AG85" s="7"/>
      <c r="AH85" s="4"/>
      <c r="AI85" s="3"/>
      <c r="AJ85" s="3"/>
      <c r="AK85" s="3"/>
      <c r="AL85" s="3"/>
      <c r="AP85" s="95"/>
      <c r="AQ85" s="95">
        <f t="shared" si="26"/>
        <v>166625</v>
      </c>
      <c r="AR85" s="95">
        <f t="shared" si="24"/>
        <v>166625</v>
      </c>
      <c r="AT85" s="95">
        <f t="shared" si="16"/>
        <v>166625</v>
      </c>
      <c r="AW85" s="28"/>
      <c r="AX85" s="45"/>
      <c r="AY85" s="45"/>
    </row>
    <row r="86" spans="1:51" s="4" customFormat="1" ht="16.5" customHeight="1" x14ac:dyDescent="0.25">
      <c r="A86" s="26"/>
      <c r="B86" s="1">
        <v>563</v>
      </c>
      <c r="C86" s="4" t="s">
        <v>5</v>
      </c>
      <c r="D86" s="4">
        <v>30508</v>
      </c>
      <c r="E86" s="4">
        <v>431</v>
      </c>
      <c r="F86" s="4">
        <v>3223</v>
      </c>
      <c r="G86" s="4" t="s">
        <v>139</v>
      </c>
      <c r="H86" s="4">
        <v>3</v>
      </c>
      <c r="I86" s="4">
        <v>0</v>
      </c>
      <c r="J86" s="4">
        <v>0</v>
      </c>
      <c r="K86" s="7">
        <v>1200</v>
      </c>
      <c r="L86" s="7">
        <v>1200</v>
      </c>
      <c r="M86" s="62">
        <v>1</v>
      </c>
      <c r="N86" s="7">
        <v>1200</v>
      </c>
      <c r="O86" s="7">
        <v>125</v>
      </c>
      <c r="P86" s="14">
        <f t="shared" si="25"/>
        <v>150000</v>
      </c>
      <c r="Q86" s="3">
        <v>1200</v>
      </c>
      <c r="R86" s="8"/>
      <c r="S86" s="8"/>
      <c r="U86" s="11"/>
      <c r="V86" s="26"/>
      <c r="W86" s="5"/>
      <c r="AA86" s="16"/>
      <c r="AB86" s="16"/>
      <c r="AC86" s="16"/>
      <c r="AD86" s="8"/>
      <c r="AE86" s="8"/>
      <c r="AF86" s="7"/>
      <c r="AG86" s="7"/>
      <c r="AI86" s="3"/>
      <c r="AJ86" s="3"/>
      <c r="AK86" s="3"/>
      <c r="AL86" s="3"/>
      <c r="AP86" s="166"/>
      <c r="AQ86" s="166">
        <f t="shared" si="26"/>
        <v>150000</v>
      </c>
      <c r="AR86" s="95">
        <f t="shared" si="24"/>
        <v>150000</v>
      </c>
      <c r="AT86" s="166">
        <f t="shared" si="16"/>
        <v>150000</v>
      </c>
      <c r="AW86" s="26"/>
      <c r="AX86" s="45"/>
      <c r="AY86" s="45"/>
    </row>
    <row r="87" spans="1:51" s="2" customFormat="1" ht="16.5" customHeight="1" x14ac:dyDescent="0.25">
      <c r="A87" s="28"/>
      <c r="B87" s="1">
        <v>564</v>
      </c>
      <c r="C87" s="2" t="s">
        <v>5</v>
      </c>
      <c r="D87" s="4">
        <v>30040</v>
      </c>
      <c r="E87" s="2">
        <v>166</v>
      </c>
      <c r="F87" s="2">
        <v>1467</v>
      </c>
      <c r="G87" s="2" t="s">
        <v>139</v>
      </c>
      <c r="H87" s="2">
        <v>1</v>
      </c>
      <c r="I87" s="2">
        <v>0</v>
      </c>
      <c r="J87" s="2">
        <v>0</v>
      </c>
      <c r="K87" s="13">
        <v>400</v>
      </c>
      <c r="L87" s="13">
        <v>400</v>
      </c>
      <c r="M87" s="84">
        <v>1</v>
      </c>
      <c r="N87" s="13">
        <f>L87</f>
        <v>400</v>
      </c>
      <c r="O87" s="13">
        <f>[7]qry_report!$L$1041</f>
        <v>125</v>
      </c>
      <c r="P87" s="14">
        <f t="shared" si="25"/>
        <v>50000</v>
      </c>
      <c r="Q87" s="3">
        <v>400</v>
      </c>
      <c r="R87" s="8"/>
      <c r="S87" s="8"/>
      <c r="T87" s="4"/>
      <c r="U87" s="11"/>
      <c r="V87" s="26"/>
      <c r="W87" s="5"/>
      <c r="X87" s="4"/>
      <c r="Y87" s="4"/>
      <c r="Z87" s="4"/>
      <c r="AA87" s="16"/>
      <c r="AB87" s="16"/>
      <c r="AC87" s="16"/>
      <c r="AD87" s="8"/>
      <c r="AE87" s="8"/>
      <c r="AF87" s="7"/>
      <c r="AG87" s="7"/>
      <c r="AH87" s="4"/>
      <c r="AI87" s="3"/>
      <c r="AJ87" s="3"/>
      <c r="AK87" s="3"/>
      <c r="AL87" s="3"/>
      <c r="AP87" s="95"/>
      <c r="AQ87" s="95">
        <f t="shared" si="26"/>
        <v>50000</v>
      </c>
      <c r="AR87" s="95">
        <f t="shared" si="24"/>
        <v>50000</v>
      </c>
      <c r="AT87" s="95">
        <f t="shared" si="16"/>
        <v>50000</v>
      </c>
      <c r="AW87" s="28"/>
      <c r="AX87" s="45"/>
      <c r="AY87" s="45"/>
    </row>
    <row r="88" spans="1:51" s="522" customFormat="1" ht="16.5" customHeight="1" x14ac:dyDescent="0.25">
      <c r="A88" s="614" t="s">
        <v>808</v>
      </c>
      <c r="B88" s="1">
        <v>565</v>
      </c>
      <c r="C88" s="522" t="s">
        <v>5</v>
      </c>
      <c r="D88" s="60">
        <v>14667</v>
      </c>
      <c r="E88" s="522">
        <v>10</v>
      </c>
      <c r="F88" s="522">
        <v>290</v>
      </c>
      <c r="G88" s="522" t="s">
        <v>139</v>
      </c>
      <c r="H88" s="522">
        <v>2</v>
      </c>
      <c r="I88" s="522">
        <v>0</v>
      </c>
      <c r="J88" s="522">
        <v>51</v>
      </c>
      <c r="K88" s="616">
        <v>851</v>
      </c>
      <c r="L88" s="616">
        <v>851</v>
      </c>
      <c r="M88" s="615">
        <v>1</v>
      </c>
      <c r="N88" s="616">
        <f>L88</f>
        <v>851</v>
      </c>
      <c r="O88" s="616">
        <f>[7]qry_report!$L$255</f>
        <v>125</v>
      </c>
      <c r="P88" s="14">
        <f t="shared" si="25"/>
        <v>106375</v>
      </c>
      <c r="Q88" s="572">
        <v>851</v>
      </c>
      <c r="R88" s="78"/>
      <c r="S88" s="78"/>
      <c r="T88" s="60"/>
      <c r="U88" s="573"/>
      <c r="V88" s="574"/>
      <c r="W88" s="575"/>
      <c r="X88" s="60"/>
      <c r="Y88" s="60"/>
      <c r="Z88" s="60"/>
      <c r="AA88" s="576"/>
      <c r="AB88" s="576"/>
      <c r="AC88" s="576"/>
      <c r="AD88" s="78"/>
      <c r="AE88" s="78"/>
      <c r="AF88" s="577"/>
      <c r="AG88" s="577"/>
      <c r="AH88" s="60"/>
      <c r="AI88" s="572"/>
      <c r="AJ88" s="572"/>
      <c r="AK88" s="572"/>
      <c r="AL88" s="572"/>
      <c r="AP88" s="95"/>
      <c r="AQ88" s="620">
        <f t="shared" si="26"/>
        <v>106375</v>
      </c>
      <c r="AR88" s="95">
        <f t="shared" si="24"/>
        <v>106375</v>
      </c>
      <c r="AT88" s="95">
        <f t="shared" si="16"/>
        <v>106375</v>
      </c>
      <c r="AW88" s="614"/>
      <c r="AX88" s="45"/>
      <c r="AY88" s="45"/>
    </row>
    <row r="89" spans="1:51" s="522" customFormat="1" ht="16.5" customHeight="1" x14ac:dyDescent="0.25">
      <c r="A89" s="614"/>
      <c r="B89" s="1">
        <v>566</v>
      </c>
      <c r="C89" s="522" t="s">
        <v>5</v>
      </c>
      <c r="D89" s="60">
        <v>14668</v>
      </c>
      <c r="E89" s="522">
        <v>11</v>
      </c>
      <c r="F89" s="522">
        <v>291</v>
      </c>
      <c r="G89" s="522" t="s">
        <v>139</v>
      </c>
      <c r="H89" s="522">
        <v>2</v>
      </c>
      <c r="I89" s="522">
        <v>3</v>
      </c>
      <c r="J89" s="522">
        <v>41</v>
      </c>
      <c r="K89" s="616">
        <v>1141</v>
      </c>
      <c r="L89" s="616">
        <v>1141</v>
      </c>
      <c r="M89" s="615">
        <v>1</v>
      </c>
      <c r="N89" s="616">
        <f>L89</f>
        <v>1141</v>
      </c>
      <c r="O89" s="616">
        <f>[7]qry_report!$L$256</f>
        <v>125</v>
      </c>
      <c r="P89" s="14">
        <f t="shared" si="25"/>
        <v>142625</v>
      </c>
      <c r="Q89" s="572">
        <v>1141</v>
      </c>
      <c r="R89" s="78"/>
      <c r="S89" s="78"/>
      <c r="T89" s="60"/>
      <c r="U89" s="573"/>
      <c r="V89" s="574"/>
      <c r="W89" s="575"/>
      <c r="X89" s="60"/>
      <c r="Y89" s="60"/>
      <c r="Z89" s="60"/>
      <c r="AA89" s="576"/>
      <c r="AB89" s="576"/>
      <c r="AC89" s="576"/>
      <c r="AD89" s="78"/>
      <c r="AE89" s="78"/>
      <c r="AF89" s="577"/>
      <c r="AG89" s="577"/>
      <c r="AH89" s="60"/>
      <c r="AI89" s="572"/>
      <c r="AJ89" s="572"/>
      <c r="AK89" s="572"/>
      <c r="AL89" s="572"/>
      <c r="AP89" s="95"/>
      <c r="AQ89" s="620">
        <f t="shared" si="26"/>
        <v>142625</v>
      </c>
      <c r="AR89" s="95">
        <f t="shared" si="24"/>
        <v>142625</v>
      </c>
      <c r="AT89" s="95">
        <f t="shared" si="16"/>
        <v>142625</v>
      </c>
      <c r="AW89" s="614"/>
      <c r="AX89" s="45"/>
      <c r="AY89" s="45"/>
    </row>
    <row r="90" spans="1:51" s="2" customFormat="1" ht="16.5" customHeight="1" x14ac:dyDescent="0.25">
      <c r="A90" s="28" t="s">
        <v>809</v>
      </c>
      <c r="B90" s="1">
        <v>567</v>
      </c>
      <c r="C90" s="2" t="s">
        <v>5</v>
      </c>
      <c r="D90" s="4">
        <v>20910</v>
      </c>
      <c r="E90" s="2">
        <v>381</v>
      </c>
      <c r="F90" s="2">
        <v>737</v>
      </c>
      <c r="G90" s="2" t="s">
        <v>139</v>
      </c>
      <c r="H90" s="2">
        <v>0</v>
      </c>
      <c r="I90" s="2">
        <v>1</v>
      </c>
      <c r="J90" s="2">
        <v>89</v>
      </c>
      <c r="K90" s="13">
        <v>189</v>
      </c>
      <c r="L90" s="13">
        <v>189</v>
      </c>
      <c r="M90" s="84">
        <v>2</v>
      </c>
      <c r="N90" s="13">
        <f>L90</f>
        <v>189</v>
      </c>
      <c r="O90" s="13">
        <v>100</v>
      </c>
      <c r="P90" s="14">
        <f t="shared" si="25"/>
        <v>18900</v>
      </c>
      <c r="Q90" s="3"/>
      <c r="R90" s="8">
        <v>189</v>
      </c>
      <c r="S90" s="8"/>
      <c r="T90" s="4"/>
      <c r="U90" s="11"/>
      <c r="V90" s="28" t="s">
        <v>809</v>
      </c>
      <c r="W90" s="5">
        <v>609</v>
      </c>
      <c r="X90" s="4">
        <v>68</v>
      </c>
      <c r="Y90" s="4" t="s">
        <v>28</v>
      </c>
      <c r="Z90" s="4" t="s">
        <v>41</v>
      </c>
      <c r="AA90" s="16"/>
      <c r="AB90" s="16"/>
      <c r="AC90" s="16">
        <v>2</v>
      </c>
      <c r="AD90" s="8">
        <v>684</v>
      </c>
      <c r="AE90" s="8">
        <v>100</v>
      </c>
      <c r="AF90" s="7">
        <f>AF79</f>
        <v>6700</v>
      </c>
      <c r="AG90" s="7">
        <f>AF90*AD90</f>
        <v>4582800</v>
      </c>
      <c r="AH90" s="4">
        <v>684</v>
      </c>
      <c r="AI90" s="3"/>
      <c r="AJ90" s="3">
        <v>684</v>
      </c>
      <c r="AK90" s="3"/>
      <c r="AL90" s="3"/>
      <c r="AM90" s="2">
        <v>58</v>
      </c>
      <c r="AN90" s="2">
        <f>ค่าเสื่อม!W3</f>
        <v>85</v>
      </c>
      <c r="AO90" s="95">
        <f>AG90*AN90/100</f>
        <v>3895380</v>
      </c>
      <c r="AP90" s="95">
        <f t="shared" ref="AP90:AP139" si="27">AG90-AO90</f>
        <v>687420</v>
      </c>
      <c r="AQ90" s="95">
        <f>P90+AP90</f>
        <v>706320</v>
      </c>
      <c r="AR90" s="95">
        <f t="shared" si="24"/>
        <v>706320</v>
      </c>
      <c r="AT90" s="95">
        <f t="shared" si="16"/>
        <v>706320</v>
      </c>
      <c r="AW90" s="28"/>
      <c r="AX90" s="45"/>
      <c r="AY90" s="45"/>
    </row>
    <row r="91" spans="1:51" s="2" customFormat="1" ht="16.5" customHeight="1" x14ac:dyDescent="0.25">
      <c r="A91" s="28"/>
      <c r="B91" s="1"/>
      <c r="D91" s="4"/>
      <c r="K91" s="13"/>
      <c r="L91" s="13"/>
      <c r="M91" s="84"/>
      <c r="N91" s="13"/>
      <c r="O91" s="13"/>
      <c r="P91" s="14"/>
      <c r="Q91" s="3"/>
      <c r="R91" s="8"/>
      <c r="S91" s="8"/>
      <c r="T91" s="4"/>
      <c r="U91" s="11"/>
      <c r="V91" s="26"/>
      <c r="W91" s="5"/>
      <c r="X91" s="4"/>
      <c r="Y91" s="4"/>
      <c r="Z91" s="26" t="s">
        <v>42</v>
      </c>
      <c r="AA91" s="16">
        <v>18</v>
      </c>
      <c r="AB91" s="16">
        <v>19</v>
      </c>
      <c r="AC91" s="16">
        <v>2</v>
      </c>
      <c r="AD91" s="8">
        <v>342</v>
      </c>
      <c r="AE91" s="8">
        <v>50</v>
      </c>
      <c r="AF91" s="7">
        <f>AF79</f>
        <v>6700</v>
      </c>
      <c r="AG91" s="7">
        <f t="shared" ref="AG91:AG92" si="28">AF91*AD91</f>
        <v>2291400</v>
      </c>
      <c r="AH91" s="4">
        <v>342</v>
      </c>
      <c r="AI91" s="3"/>
      <c r="AJ91" s="3">
        <v>342</v>
      </c>
      <c r="AK91" s="3"/>
      <c r="AL91" s="3"/>
      <c r="AN91" s="2">
        <v>85</v>
      </c>
      <c r="AO91" s="95">
        <f t="shared" ref="AO91:AO92" si="29">AG91*AN91/100</f>
        <v>1947690</v>
      </c>
      <c r="AP91" s="95">
        <f t="shared" si="27"/>
        <v>343710</v>
      </c>
      <c r="AQ91" s="95">
        <f t="shared" ref="AQ91:AQ92" si="30">P91+AP91</f>
        <v>343710</v>
      </c>
      <c r="AR91" s="95">
        <f t="shared" si="24"/>
        <v>343710</v>
      </c>
      <c r="AT91" s="95">
        <f t="shared" si="16"/>
        <v>343710</v>
      </c>
      <c r="AW91" s="28"/>
      <c r="AX91" s="45"/>
      <c r="AY91" s="45"/>
    </row>
    <row r="92" spans="1:51" s="2" customFormat="1" ht="16.5" customHeight="1" x14ac:dyDescent="0.25">
      <c r="A92" s="28"/>
      <c r="B92" s="1"/>
      <c r="D92" s="4"/>
      <c r="K92" s="13"/>
      <c r="L92" s="13"/>
      <c r="M92" s="84"/>
      <c r="N92" s="13"/>
      <c r="O92" s="13"/>
      <c r="P92" s="14"/>
      <c r="Q92" s="3"/>
      <c r="R92" s="8"/>
      <c r="S92" s="8"/>
      <c r="T92" s="4"/>
      <c r="U92" s="11"/>
      <c r="V92" s="26"/>
      <c r="W92" s="5"/>
      <c r="X92" s="4"/>
      <c r="Y92" s="4"/>
      <c r="Z92" s="26" t="s">
        <v>43</v>
      </c>
      <c r="AA92" s="16">
        <v>18</v>
      </c>
      <c r="AB92" s="16">
        <v>19</v>
      </c>
      <c r="AC92" s="16">
        <v>2</v>
      </c>
      <c r="AD92" s="8">
        <v>342</v>
      </c>
      <c r="AE92" s="8">
        <v>50</v>
      </c>
      <c r="AF92" s="7">
        <f>AF90</f>
        <v>6700</v>
      </c>
      <c r="AG92" s="7">
        <f t="shared" si="28"/>
        <v>2291400</v>
      </c>
      <c r="AH92" s="4">
        <v>342</v>
      </c>
      <c r="AI92" s="3"/>
      <c r="AJ92" s="3">
        <v>342</v>
      </c>
      <c r="AK92" s="3"/>
      <c r="AL92" s="3"/>
      <c r="AN92" s="2">
        <v>85</v>
      </c>
      <c r="AO92" s="95">
        <f t="shared" si="29"/>
        <v>1947690</v>
      </c>
      <c r="AP92" s="95">
        <f t="shared" si="27"/>
        <v>343710</v>
      </c>
      <c r="AQ92" s="95">
        <f t="shared" si="30"/>
        <v>343710</v>
      </c>
      <c r="AR92" s="95">
        <f t="shared" si="24"/>
        <v>343710</v>
      </c>
      <c r="AT92" s="95">
        <f t="shared" si="16"/>
        <v>343710</v>
      </c>
      <c r="AW92" s="28"/>
      <c r="AX92" s="45"/>
      <c r="AY92" s="45"/>
    </row>
    <row r="93" spans="1:51" s="2" customFormat="1" ht="16.5" customHeight="1" x14ac:dyDescent="0.25">
      <c r="A93" s="28"/>
      <c r="B93" s="1"/>
      <c r="D93" s="4"/>
      <c r="K93" s="13"/>
      <c r="L93" s="13"/>
      <c r="M93" s="84"/>
      <c r="N93" s="13"/>
      <c r="O93" s="13"/>
      <c r="P93" s="14"/>
      <c r="Q93" s="3"/>
      <c r="R93" s="8"/>
      <c r="S93" s="8"/>
      <c r="T93" s="4"/>
      <c r="U93" s="11"/>
      <c r="V93" s="26"/>
      <c r="W93" s="5">
        <v>610</v>
      </c>
      <c r="X93" s="47"/>
      <c r="Y93" s="4" t="s">
        <v>38</v>
      </c>
      <c r="Z93" s="4" t="s">
        <v>7</v>
      </c>
      <c r="AA93" s="16">
        <v>9</v>
      </c>
      <c r="AB93" s="16">
        <v>18</v>
      </c>
      <c r="AC93" s="16">
        <v>2</v>
      </c>
      <c r="AD93" s="8">
        <v>162</v>
      </c>
      <c r="AE93" s="8">
        <v>100</v>
      </c>
      <c r="AF93" s="7">
        <f>AF80</f>
        <v>2050</v>
      </c>
      <c r="AG93" s="7">
        <f>AF93*AD93</f>
        <v>332100</v>
      </c>
      <c r="AH93" s="4">
        <v>162</v>
      </c>
      <c r="AI93" s="3"/>
      <c r="AJ93" s="3">
        <v>162</v>
      </c>
      <c r="AK93" s="3"/>
      <c r="AL93" s="3"/>
      <c r="AM93" s="2">
        <v>58</v>
      </c>
      <c r="AN93" s="2">
        <v>93</v>
      </c>
      <c r="AO93" s="95">
        <f>AG93*AN93/100</f>
        <v>308853</v>
      </c>
      <c r="AP93" s="95">
        <f t="shared" si="27"/>
        <v>23247</v>
      </c>
      <c r="AQ93" s="95">
        <f>AP93</f>
        <v>23247</v>
      </c>
      <c r="AR93" s="95">
        <f t="shared" si="24"/>
        <v>23247</v>
      </c>
      <c r="AT93" s="95">
        <f t="shared" si="16"/>
        <v>23247</v>
      </c>
      <c r="AW93" s="28" t="s">
        <v>51</v>
      </c>
      <c r="AX93" s="45"/>
      <c r="AY93" s="45"/>
    </row>
    <row r="94" spans="1:51" s="2" customFormat="1" ht="16.5" customHeight="1" x14ac:dyDescent="0.25">
      <c r="A94" s="28"/>
      <c r="B94" s="1">
        <v>568</v>
      </c>
      <c r="C94" s="2" t="s">
        <v>5</v>
      </c>
      <c r="D94" s="4">
        <v>25702</v>
      </c>
      <c r="E94" s="2">
        <v>140</v>
      </c>
      <c r="F94" s="2">
        <v>1160</v>
      </c>
      <c r="G94" s="2" t="s">
        <v>139</v>
      </c>
      <c r="H94" s="2">
        <v>12</v>
      </c>
      <c r="I94" s="2">
        <v>0</v>
      </c>
      <c r="J94" s="2">
        <v>77</v>
      </c>
      <c r="K94" s="13">
        <v>4877</v>
      </c>
      <c r="L94" s="13">
        <v>4877</v>
      </c>
      <c r="M94" s="84">
        <v>1</v>
      </c>
      <c r="N94" s="13">
        <f>L94</f>
        <v>4877</v>
      </c>
      <c r="O94" s="13">
        <f>[7]qry_report!$L$804</f>
        <v>100</v>
      </c>
      <c r="P94" s="14">
        <f t="shared" si="25"/>
        <v>487700</v>
      </c>
      <c r="Q94" s="3">
        <v>4877</v>
      </c>
      <c r="R94" s="8"/>
      <c r="S94" s="8"/>
      <c r="T94" s="4"/>
      <c r="U94" s="11"/>
      <c r="V94" s="26"/>
      <c r="W94" s="5"/>
      <c r="X94" s="4"/>
      <c r="Y94" s="4"/>
      <c r="Z94" s="4"/>
      <c r="AA94" s="16"/>
      <c r="AB94" s="16"/>
      <c r="AC94" s="16"/>
      <c r="AD94" s="8"/>
      <c r="AE94" s="8"/>
      <c r="AF94" s="7"/>
      <c r="AG94" s="7"/>
      <c r="AH94" s="4"/>
      <c r="AI94" s="3"/>
      <c r="AJ94" s="3"/>
      <c r="AK94" s="3"/>
      <c r="AL94" s="3"/>
      <c r="AP94" s="95"/>
      <c r="AQ94" s="95">
        <f>P94</f>
        <v>487700</v>
      </c>
      <c r="AR94" s="95">
        <f t="shared" si="24"/>
        <v>487700</v>
      </c>
      <c r="AT94" s="95">
        <f t="shared" si="16"/>
        <v>487700</v>
      </c>
      <c r="AW94" s="28"/>
      <c r="AX94" s="45"/>
      <c r="AY94" s="45"/>
    </row>
    <row r="95" spans="1:51" s="2" customFormat="1" ht="16.5" customHeight="1" x14ac:dyDescent="0.25">
      <c r="A95" s="28"/>
      <c r="B95" s="1">
        <v>569</v>
      </c>
      <c r="C95" s="2" t="s">
        <v>5</v>
      </c>
      <c r="D95" s="4">
        <v>17637</v>
      </c>
      <c r="E95" s="2">
        <v>91</v>
      </c>
      <c r="F95" s="2">
        <v>446</v>
      </c>
      <c r="G95" s="2" t="s">
        <v>139</v>
      </c>
      <c r="H95" s="2">
        <v>3</v>
      </c>
      <c r="I95" s="2">
        <v>1</v>
      </c>
      <c r="J95" s="2">
        <v>9</v>
      </c>
      <c r="K95" s="13">
        <v>1309</v>
      </c>
      <c r="L95" s="13">
        <v>1309</v>
      </c>
      <c r="M95" s="84">
        <v>1</v>
      </c>
      <c r="N95" s="13">
        <f>L95</f>
        <v>1309</v>
      </c>
      <c r="O95" s="13">
        <v>125</v>
      </c>
      <c r="P95" s="14">
        <f t="shared" si="25"/>
        <v>163625</v>
      </c>
      <c r="Q95" s="3">
        <v>1309</v>
      </c>
      <c r="R95" s="8"/>
      <c r="S95" s="8"/>
      <c r="T95" s="4"/>
      <c r="U95" s="11"/>
      <c r="V95" s="26"/>
      <c r="W95" s="5"/>
      <c r="X95" s="47"/>
      <c r="Y95" s="4"/>
      <c r="Z95" s="4"/>
      <c r="AA95" s="16"/>
      <c r="AB95" s="16"/>
      <c r="AC95" s="16"/>
      <c r="AD95" s="8"/>
      <c r="AE95" s="8"/>
      <c r="AF95" s="7"/>
      <c r="AG95" s="7"/>
      <c r="AH95" s="4"/>
      <c r="AI95" s="3"/>
      <c r="AJ95" s="3"/>
      <c r="AK95" s="3"/>
      <c r="AL95" s="3"/>
      <c r="AP95" s="95"/>
      <c r="AQ95" s="95">
        <f>P95</f>
        <v>163625</v>
      </c>
      <c r="AR95" s="95">
        <f t="shared" si="24"/>
        <v>163625</v>
      </c>
      <c r="AT95" s="95">
        <f t="shared" si="16"/>
        <v>163625</v>
      </c>
      <c r="AW95" s="28"/>
      <c r="AX95" s="45"/>
      <c r="AY95" s="45"/>
    </row>
    <row r="96" spans="1:51" s="2" customFormat="1" ht="16.5" customHeight="1" x14ac:dyDescent="0.25">
      <c r="A96" s="28" t="s">
        <v>810</v>
      </c>
      <c r="B96" s="1">
        <v>570</v>
      </c>
      <c r="C96" s="2" t="s">
        <v>5</v>
      </c>
      <c r="D96" s="4">
        <v>14633</v>
      </c>
      <c r="E96" s="2">
        <v>6</v>
      </c>
      <c r="F96" s="2">
        <v>256</v>
      </c>
      <c r="G96" s="2" t="s">
        <v>139</v>
      </c>
      <c r="H96" s="2">
        <v>1</v>
      </c>
      <c r="I96" s="2">
        <v>0</v>
      </c>
      <c r="J96" s="2">
        <v>18</v>
      </c>
      <c r="K96" s="13">
        <v>418</v>
      </c>
      <c r="L96" s="13">
        <v>418</v>
      </c>
      <c r="M96" s="84">
        <v>5</v>
      </c>
      <c r="N96" s="13">
        <f>L96</f>
        <v>418</v>
      </c>
      <c r="O96" s="13">
        <f>[7]qry_report!$L$229</f>
        <v>150</v>
      </c>
      <c r="P96" s="14">
        <f t="shared" si="25"/>
        <v>62700</v>
      </c>
      <c r="Q96" s="3">
        <v>218</v>
      </c>
      <c r="R96" s="8">
        <v>200</v>
      </c>
      <c r="S96" s="8"/>
      <c r="T96" s="4"/>
      <c r="U96" s="11"/>
      <c r="V96" s="28" t="s">
        <v>810</v>
      </c>
      <c r="W96" s="5">
        <v>611</v>
      </c>
      <c r="X96" s="17" t="s">
        <v>699</v>
      </c>
      <c r="Y96" s="4" t="s">
        <v>28</v>
      </c>
      <c r="Z96" s="4" t="s">
        <v>53</v>
      </c>
      <c r="AA96" s="16">
        <v>14</v>
      </c>
      <c r="AB96" s="16">
        <v>18</v>
      </c>
      <c r="AC96" s="16">
        <v>2</v>
      </c>
      <c r="AD96" s="8">
        <v>252</v>
      </c>
      <c r="AE96" s="8">
        <v>100</v>
      </c>
      <c r="AF96" s="7">
        <f>[2]รายการ!B1</f>
        <v>6700</v>
      </c>
      <c r="AG96" s="7">
        <f>AF96*AD96</f>
        <v>1688400</v>
      </c>
      <c r="AH96" s="4">
        <v>252</v>
      </c>
      <c r="AI96" s="3"/>
      <c r="AJ96" s="3">
        <v>252</v>
      </c>
      <c r="AK96" s="3"/>
      <c r="AL96" s="3"/>
      <c r="AM96" s="2">
        <v>36</v>
      </c>
      <c r="AN96" s="2">
        <v>93</v>
      </c>
      <c r="AO96" s="95">
        <f>AG96*AN96/100</f>
        <v>1570212</v>
      </c>
      <c r="AP96" s="95">
        <f t="shared" si="27"/>
        <v>118188</v>
      </c>
      <c r="AQ96" s="95">
        <f>P96+AP96</f>
        <v>180888</v>
      </c>
      <c r="AR96" s="95">
        <f t="shared" si="24"/>
        <v>180888</v>
      </c>
      <c r="AT96" s="95">
        <f t="shared" si="16"/>
        <v>180888</v>
      </c>
      <c r="AW96" s="28"/>
      <c r="AX96" s="45"/>
      <c r="AY96" s="45"/>
    </row>
    <row r="97" spans="1:51" s="2" customFormat="1" ht="16.5" customHeight="1" x14ac:dyDescent="0.25">
      <c r="A97" s="28"/>
      <c r="B97" s="1"/>
      <c r="D97" s="4"/>
      <c r="K97" s="13"/>
      <c r="L97" s="13"/>
      <c r="M97" s="84"/>
      <c r="N97" s="13"/>
      <c r="O97" s="13"/>
      <c r="P97" s="14"/>
      <c r="Q97" s="3"/>
      <c r="R97" s="8"/>
      <c r="S97" s="8"/>
      <c r="T97" s="4"/>
      <c r="U97" s="11"/>
      <c r="V97" s="26"/>
      <c r="W97" s="5">
        <v>612</v>
      </c>
      <c r="X97" s="4"/>
      <c r="Y97" s="4" t="s">
        <v>38</v>
      </c>
      <c r="Z97" s="4" t="s">
        <v>7</v>
      </c>
      <c r="AA97" s="16">
        <v>8</v>
      </c>
      <c r="AB97" s="16">
        <v>33</v>
      </c>
      <c r="AC97" s="16">
        <v>2</v>
      </c>
      <c r="AD97" s="8">
        <v>264</v>
      </c>
      <c r="AE97" s="8">
        <v>100</v>
      </c>
      <c r="AF97" s="7">
        <v>2050</v>
      </c>
      <c r="AG97" s="7">
        <f>AF97*AD97</f>
        <v>541200</v>
      </c>
      <c r="AH97" s="4">
        <v>264</v>
      </c>
      <c r="AI97" s="3"/>
      <c r="AJ97" s="3">
        <v>264</v>
      </c>
      <c r="AK97" s="3"/>
      <c r="AL97" s="3"/>
      <c r="AM97" s="2">
        <v>31</v>
      </c>
      <c r="AN97" s="2">
        <v>93</v>
      </c>
      <c r="AO97" s="95">
        <f>AG97*AN97/100</f>
        <v>503316</v>
      </c>
      <c r="AP97" s="95">
        <f t="shared" si="27"/>
        <v>37884</v>
      </c>
      <c r="AQ97" s="95">
        <f>AP97</f>
        <v>37884</v>
      </c>
      <c r="AR97" s="95">
        <f t="shared" si="24"/>
        <v>37884</v>
      </c>
      <c r="AT97" s="95">
        <f t="shared" si="16"/>
        <v>37884</v>
      </c>
      <c r="AW97" s="28" t="s">
        <v>811</v>
      </c>
      <c r="AX97" s="45"/>
      <c r="AY97" s="45"/>
    </row>
    <row r="98" spans="1:51" s="2" customFormat="1" ht="16.5" customHeight="1" x14ac:dyDescent="0.25">
      <c r="A98" s="28"/>
      <c r="B98" s="1">
        <v>571</v>
      </c>
      <c r="C98" s="2" t="s">
        <v>5</v>
      </c>
      <c r="D98" s="4">
        <v>14646</v>
      </c>
      <c r="E98" s="2">
        <v>10</v>
      </c>
      <c r="F98" s="2">
        <v>269</v>
      </c>
      <c r="G98" s="2" t="s">
        <v>139</v>
      </c>
      <c r="H98" s="2">
        <v>1</v>
      </c>
      <c r="I98" s="2">
        <v>1</v>
      </c>
      <c r="J98" s="2">
        <v>12</v>
      </c>
      <c r="K98" s="13">
        <v>512</v>
      </c>
      <c r="L98" s="13">
        <v>512</v>
      </c>
      <c r="M98" s="84">
        <v>1</v>
      </c>
      <c r="N98" s="13">
        <f>L98</f>
        <v>512</v>
      </c>
      <c r="O98" s="13">
        <f>[7]qry_report!$L$238</f>
        <v>150</v>
      </c>
      <c r="P98" s="14">
        <f t="shared" si="25"/>
        <v>76800</v>
      </c>
      <c r="Q98" s="3">
        <v>512</v>
      </c>
      <c r="R98" s="8"/>
      <c r="S98" s="8"/>
      <c r="T98" s="4"/>
      <c r="U98" s="11"/>
      <c r="V98" s="26"/>
      <c r="W98" s="5"/>
      <c r="X98" s="4"/>
      <c r="Y98" s="4"/>
      <c r="Z98" s="4"/>
      <c r="AA98" s="16"/>
      <c r="AB98" s="16"/>
      <c r="AC98" s="16"/>
      <c r="AD98" s="8"/>
      <c r="AE98" s="8"/>
      <c r="AF98" s="7"/>
      <c r="AG98" s="7"/>
      <c r="AH98" s="4"/>
      <c r="AI98" s="3"/>
      <c r="AJ98" s="3"/>
      <c r="AK98" s="3"/>
      <c r="AL98" s="3"/>
      <c r="AP98" s="95"/>
      <c r="AQ98" s="95">
        <f>P98</f>
        <v>76800</v>
      </c>
      <c r="AR98" s="95">
        <f t="shared" si="24"/>
        <v>76800</v>
      </c>
      <c r="AT98" s="166">
        <f t="shared" si="16"/>
        <v>76800</v>
      </c>
      <c r="AW98" s="28"/>
      <c r="AX98" s="45"/>
      <c r="AY98" s="45"/>
    </row>
    <row r="99" spans="1:51" s="4" customFormat="1" ht="16.5" customHeight="1" x14ac:dyDescent="0.25">
      <c r="A99" s="26"/>
      <c r="B99" s="5">
        <v>572</v>
      </c>
      <c r="C99" s="4" t="s">
        <v>5</v>
      </c>
      <c r="D99" s="4">
        <v>14647</v>
      </c>
      <c r="E99" s="4">
        <v>11</v>
      </c>
      <c r="F99" s="4">
        <v>270</v>
      </c>
      <c r="G99" s="4" t="s">
        <v>139</v>
      </c>
      <c r="H99" s="4">
        <v>1</v>
      </c>
      <c r="I99" s="4">
        <v>1</v>
      </c>
      <c r="J99" s="4">
        <v>37</v>
      </c>
      <c r="K99" s="7">
        <v>537</v>
      </c>
      <c r="L99" s="7">
        <v>537</v>
      </c>
      <c r="M99" s="62">
        <v>5</v>
      </c>
      <c r="N99" s="7">
        <f>L99</f>
        <v>537</v>
      </c>
      <c r="O99" s="7">
        <f>[7]qry_report!$L$239</f>
        <v>150</v>
      </c>
      <c r="P99" s="14">
        <f t="shared" si="25"/>
        <v>80550</v>
      </c>
      <c r="Q99" s="3">
        <v>337</v>
      </c>
      <c r="R99" s="8">
        <v>200</v>
      </c>
      <c r="S99" s="8"/>
      <c r="U99" s="11"/>
      <c r="V99" s="26"/>
      <c r="W99" s="5"/>
      <c r="AA99" s="16"/>
      <c r="AB99" s="16"/>
      <c r="AC99" s="16"/>
      <c r="AD99" s="8"/>
      <c r="AE99" s="8"/>
      <c r="AF99" s="7"/>
      <c r="AG99" s="7"/>
      <c r="AI99" s="3"/>
      <c r="AJ99" s="3"/>
      <c r="AK99" s="3"/>
      <c r="AL99" s="3"/>
      <c r="AP99" s="166"/>
      <c r="AQ99" s="166">
        <f>P99</f>
        <v>80550</v>
      </c>
      <c r="AR99" s="95">
        <f t="shared" si="24"/>
        <v>80550</v>
      </c>
      <c r="AT99" s="166">
        <f t="shared" si="16"/>
        <v>80550</v>
      </c>
      <c r="AW99" s="26"/>
      <c r="AX99" s="45"/>
      <c r="AY99" s="45"/>
    </row>
    <row r="100" spans="1:51" s="4" customFormat="1" ht="16.5" customHeight="1" x14ac:dyDescent="0.25">
      <c r="A100" s="26"/>
      <c r="B100" s="5"/>
      <c r="K100" s="7"/>
      <c r="L100" s="7"/>
      <c r="M100" s="62"/>
      <c r="N100" s="7"/>
      <c r="O100" s="7"/>
      <c r="P100" s="14"/>
      <c r="Q100" s="3"/>
      <c r="R100" s="8"/>
      <c r="S100" s="8"/>
      <c r="U100" s="11"/>
      <c r="V100" s="26" t="s">
        <v>812</v>
      </c>
      <c r="W100" s="5">
        <v>613</v>
      </c>
      <c r="X100" s="4">
        <v>78</v>
      </c>
      <c r="Y100" s="4" t="s">
        <v>28</v>
      </c>
      <c r="Z100" s="4" t="s">
        <v>41</v>
      </c>
      <c r="AA100" s="16"/>
      <c r="AB100" s="16"/>
      <c r="AC100" s="16">
        <v>2</v>
      </c>
      <c r="AD100" s="8">
        <v>240</v>
      </c>
      <c r="AE100" s="8">
        <v>100</v>
      </c>
      <c r="AF100" s="7">
        <f>AF96</f>
        <v>6700</v>
      </c>
      <c r="AG100" s="7">
        <f>AF100*AD100</f>
        <v>1608000</v>
      </c>
      <c r="AH100" s="4">
        <v>240</v>
      </c>
      <c r="AI100" s="3"/>
      <c r="AJ100" s="3">
        <v>240</v>
      </c>
      <c r="AK100" s="3"/>
      <c r="AL100" s="3"/>
      <c r="AM100" s="4">
        <v>18</v>
      </c>
      <c r="AN100" s="4">
        <f>ค่าเสื่อม!S3</f>
        <v>65</v>
      </c>
      <c r="AO100" s="166">
        <f>AG100*AN100/100</f>
        <v>1045200</v>
      </c>
      <c r="AP100" s="166">
        <f t="shared" si="27"/>
        <v>562800</v>
      </c>
      <c r="AQ100" s="166">
        <f>AP100</f>
        <v>562800</v>
      </c>
      <c r="AR100" s="95">
        <f t="shared" si="24"/>
        <v>562800</v>
      </c>
      <c r="AT100" s="166">
        <f t="shared" si="16"/>
        <v>562800</v>
      </c>
      <c r="AW100" s="26"/>
      <c r="AX100" s="45"/>
      <c r="AY100" s="45"/>
    </row>
    <row r="101" spans="1:51" s="4" customFormat="1" ht="16.5" customHeight="1" x14ac:dyDescent="0.25">
      <c r="A101" s="26"/>
      <c r="B101" s="5"/>
      <c r="K101" s="7"/>
      <c r="L101" s="7"/>
      <c r="M101" s="62"/>
      <c r="N101" s="7"/>
      <c r="O101" s="7"/>
      <c r="P101" s="14">
        <f t="shared" si="25"/>
        <v>0</v>
      </c>
      <c r="Q101" s="3"/>
      <c r="R101" s="8"/>
      <c r="S101" s="8"/>
      <c r="U101" s="11"/>
      <c r="V101" s="26"/>
      <c r="W101" s="5"/>
      <c r="Z101" s="26" t="s">
        <v>42</v>
      </c>
      <c r="AA101" s="16">
        <v>8</v>
      </c>
      <c r="AB101" s="16">
        <v>15</v>
      </c>
      <c r="AC101" s="16">
        <v>2</v>
      </c>
      <c r="AD101" s="8">
        <v>120</v>
      </c>
      <c r="AE101" s="8">
        <v>50</v>
      </c>
      <c r="AF101" s="7">
        <f>AF96</f>
        <v>6700</v>
      </c>
      <c r="AG101" s="7">
        <f t="shared" ref="AG101:AG102" si="31">AF101*AD101</f>
        <v>804000</v>
      </c>
      <c r="AH101" s="4">
        <v>120</v>
      </c>
      <c r="AI101" s="3"/>
      <c r="AJ101" s="3">
        <v>120</v>
      </c>
      <c r="AK101" s="3"/>
      <c r="AL101" s="3"/>
      <c r="AN101" s="4">
        <v>65</v>
      </c>
      <c r="AO101" s="166">
        <f t="shared" ref="AO101:AO102" si="32">AG101*AN101/100</f>
        <v>522600</v>
      </c>
      <c r="AP101" s="166">
        <f t="shared" si="27"/>
        <v>281400</v>
      </c>
      <c r="AQ101" s="166">
        <f t="shared" ref="AQ101:AQ102" si="33">AP101</f>
        <v>281400</v>
      </c>
      <c r="AR101" s="95">
        <f t="shared" si="24"/>
        <v>281400</v>
      </c>
      <c r="AT101" s="166">
        <f t="shared" si="16"/>
        <v>281400</v>
      </c>
      <c r="AW101" s="26"/>
      <c r="AX101" s="45"/>
      <c r="AY101" s="45"/>
    </row>
    <row r="102" spans="1:51" s="4" customFormat="1" ht="16.5" customHeight="1" x14ac:dyDescent="0.25">
      <c r="A102" s="26"/>
      <c r="B102" s="5"/>
      <c r="K102" s="7"/>
      <c r="L102" s="7"/>
      <c r="M102" s="62"/>
      <c r="N102" s="7"/>
      <c r="O102" s="7"/>
      <c r="P102" s="14">
        <f t="shared" si="25"/>
        <v>0</v>
      </c>
      <c r="Q102" s="3"/>
      <c r="R102" s="8"/>
      <c r="S102" s="8"/>
      <c r="U102" s="11"/>
      <c r="V102" s="26"/>
      <c r="W102" s="5"/>
      <c r="Z102" s="26" t="s">
        <v>43</v>
      </c>
      <c r="AA102" s="16">
        <v>8</v>
      </c>
      <c r="AB102" s="16">
        <v>15</v>
      </c>
      <c r="AC102" s="16">
        <v>2</v>
      </c>
      <c r="AD102" s="8">
        <v>120</v>
      </c>
      <c r="AE102" s="8">
        <v>50</v>
      </c>
      <c r="AF102" s="7">
        <f>AF100</f>
        <v>6700</v>
      </c>
      <c r="AG102" s="7">
        <f t="shared" si="31"/>
        <v>804000</v>
      </c>
      <c r="AH102" s="4">
        <v>120</v>
      </c>
      <c r="AI102" s="3"/>
      <c r="AJ102" s="3">
        <v>120</v>
      </c>
      <c r="AK102" s="3"/>
      <c r="AL102" s="3"/>
      <c r="AN102" s="4">
        <v>65</v>
      </c>
      <c r="AO102" s="166">
        <f t="shared" si="32"/>
        <v>522600</v>
      </c>
      <c r="AP102" s="166">
        <f t="shared" si="27"/>
        <v>281400</v>
      </c>
      <c r="AQ102" s="166">
        <f t="shared" si="33"/>
        <v>281400</v>
      </c>
      <c r="AR102" s="95">
        <f t="shared" si="24"/>
        <v>281400</v>
      </c>
      <c r="AT102" s="166">
        <f t="shared" si="16"/>
        <v>281400</v>
      </c>
      <c r="AW102" s="26"/>
      <c r="AX102" s="45"/>
      <c r="AY102" s="45"/>
    </row>
    <row r="103" spans="1:51" s="4" customFormat="1" ht="16.5" customHeight="1" x14ac:dyDescent="0.25">
      <c r="A103" s="26"/>
      <c r="B103" s="5"/>
      <c r="K103" s="7"/>
      <c r="L103" s="7"/>
      <c r="M103" s="62"/>
      <c r="N103" s="7"/>
      <c r="O103" s="7"/>
      <c r="P103" s="14">
        <f t="shared" si="25"/>
        <v>0</v>
      </c>
      <c r="Q103" s="3"/>
      <c r="R103" s="8"/>
      <c r="S103" s="8"/>
      <c r="U103" s="11"/>
      <c r="V103" s="26"/>
      <c r="W103" s="5">
        <v>614</v>
      </c>
      <c r="Y103" s="4" t="s">
        <v>34</v>
      </c>
      <c r="Z103" s="4" t="s">
        <v>7</v>
      </c>
      <c r="AA103" s="16">
        <v>5</v>
      </c>
      <c r="AB103" s="16">
        <v>12</v>
      </c>
      <c r="AC103" s="16">
        <v>2</v>
      </c>
      <c r="AD103" s="8">
        <v>60</v>
      </c>
      <c r="AE103" s="8">
        <v>100</v>
      </c>
      <c r="AF103" s="7">
        <f>[2]รายการ!B8</f>
        <v>2600</v>
      </c>
      <c r="AG103" s="7">
        <f>AF103*AD103</f>
        <v>156000</v>
      </c>
      <c r="AH103" s="4">
        <v>60</v>
      </c>
      <c r="AI103" s="3"/>
      <c r="AJ103" s="3">
        <v>60</v>
      </c>
      <c r="AK103" s="3"/>
      <c r="AL103" s="3"/>
      <c r="AM103" s="4">
        <v>18</v>
      </c>
      <c r="AN103" s="4">
        <f>ค่าเสื่อม!S4</f>
        <v>86</v>
      </c>
      <c r="AO103" s="166">
        <f>AG103*AN103/100</f>
        <v>134160</v>
      </c>
      <c r="AP103" s="166">
        <f t="shared" si="27"/>
        <v>21840</v>
      </c>
      <c r="AQ103" s="166">
        <f>AP103</f>
        <v>21840</v>
      </c>
      <c r="AR103" s="95">
        <f t="shared" si="24"/>
        <v>21840</v>
      </c>
      <c r="AT103" s="166">
        <f t="shared" si="16"/>
        <v>21840</v>
      </c>
      <c r="AW103" s="26"/>
      <c r="AX103" s="45"/>
      <c r="AY103" s="45"/>
    </row>
    <row r="104" spans="1:51" s="4" customFormat="1" ht="16.5" customHeight="1" x14ac:dyDescent="0.25">
      <c r="A104" s="26"/>
      <c r="B104" s="5"/>
      <c r="K104" s="7"/>
      <c r="L104" s="7"/>
      <c r="M104" s="62"/>
      <c r="N104" s="7"/>
      <c r="O104" s="7"/>
      <c r="P104" s="14"/>
      <c r="Q104" s="3"/>
      <c r="R104" s="8"/>
      <c r="S104" s="8"/>
      <c r="U104" s="11"/>
      <c r="V104" s="26"/>
      <c r="W104" s="5">
        <v>615</v>
      </c>
      <c r="Y104" s="4" t="s">
        <v>34</v>
      </c>
      <c r="Z104" s="4" t="s">
        <v>7</v>
      </c>
      <c r="AA104" s="16">
        <v>6</v>
      </c>
      <c r="AB104" s="16">
        <v>11</v>
      </c>
      <c r="AC104" s="16">
        <v>2</v>
      </c>
      <c r="AD104" s="8">
        <v>66</v>
      </c>
      <c r="AE104" s="8">
        <v>100</v>
      </c>
      <c r="AF104" s="7">
        <f>AF103</f>
        <v>2600</v>
      </c>
      <c r="AG104" s="7">
        <f>AF104*AD104</f>
        <v>171600</v>
      </c>
      <c r="AH104" s="4">
        <v>66</v>
      </c>
      <c r="AI104" s="3"/>
      <c r="AJ104" s="3">
        <v>66</v>
      </c>
      <c r="AK104" s="3"/>
      <c r="AL104" s="3"/>
      <c r="AM104" s="4">
        <v>2</v>
      </c>
      <c r="AN104" s="4">
        <f>ค่าเสื่อม!C4</f>
        <v>6</v>
      </c>
      <c r="AO104" s="166">
        <f>AG104*AN104/100</f>
        <v>10296</v>
      </c>
      <c r="AP104" s="166">
        <f t="shared" si="27"/>
        <v>161304</v>
      </c>
      <c r="AQ104" s="166">
        <f>AP104</f>
        <v>161304</v>
      </c>
      <c r="AR104" s="95">
        <f t="shared" si="24"/>
        <v>161304</v>
      </c>
      <c r="AT104" s="166">
        <f t="shared" si="16"/>
        <v>161304</v>
      </c>
      <c r="AW104" s="26"/>
      <c r="AX104" s="45"/>
      <c r="AY104" s="45"/>
    </row>
    <row r="105" spans="1:51" s="2" customFormat="1" ht="16.5" customHeight="1" x14ac:dyDescent="0.25">
      <c r="A105" s="28" t="s">
        <v>813</v>
      </c>
      <c r="B105" s="1">
        <v>573</v>
      </c>
      <c r="C105" s="2" t="s">
        <v>5</v>
      </c>
      <c r="D105" s="4">
        <v>14631</v>
      </c>
      <c r="E105" s="2">
        <v>4</v>
      </c>
      <c r="F105" s="2">
        <v>254</v>
      </c>
      <c r="G105" s="2" t="s">
        <v>139</v>
      </c>
      <c r="H105" s="2">
        <v>0</v>
      </c>
      <c r="I105" s="2">
        <v>3</v>
      </c>
      <c r="J105" s="2">
        <v>96</v>
      </c>
      <c r="K105" s="13">
        <v>396</v>
      </c>
      <c r="L105" s="13">
        <v>396</v>
      </c>
      <c r="M105" s="84">
        <v>1</v>
      </c>
      <c r="N105" s="13">
        <f>L105</f>
        <v>396</v>
      </c>
      <c r="O105" s="13">
        <f>[7]qry_report!$L$227</f>
        <v>125</v>
      </c>
      <c r="P105" s="14">
        <f t="shared" si="25"/>
        <v>49500</v>
      </c>
      <c r="Q105" s="3">
        <v>396</v>
      </c>
      <c r="R105" s="8"/>
      <c r="S105" s="8"/>
      <c r="T105" s="4"/>
      <c r="U105" s="11"/>
      <c r="V105" s="26"/>
      <c r="W105" s="5"/>
      <c r="X105" s="4"/>
      <c r="Y105" s="4"/>
      <c r="Z105" s="4"/>
      <c r="AA105" s="16"/>
      <c r="AB105" s="16"/>
      <c r="AC105" s="16"/>
      <c r="AD105" s="8"/>
      <c r="AE105" s="8"/>
      <c r="AF105" s="7"/>
      <c r="AG105" s="7"/>
      <c r="AH105" s="4"/>
      <c r="AI105" s="3"/>
      <c r="AJ105" s="3"/>
      <c r="AK105" s="3"/>
      <c r="AL105" s="3"/>
      <c r="AP105" s="95"/>
      <c r="AQ105" s="95">
        <f>P105</f>
        <v>49500</v>
      </c>
      <c r="AR105" s="95">
        <f t="shared" si="24"/>
        <v>49500</v>
      </c>
      <c r="AT105" s="166">
        <f t="shared" si="16"/>
        <v>49500</v>
      </c>
      <c r="AW105" s="28"/>
      <c r="AX105" s="45"/>
      <c r="AY105" s="45"/>
    </row>
    <row r="106" spans="1:51" s="2" customFormat="1" ht="16.5" customHeight="1" x14ac:dyDescent="0.25">
      <c r="A106" s="28" t="s">
        <v>299</v>
      </c>
      <c r="B106" s="1"/>
      <c r="D106" s="4"/>
      <c r="K106" s="13"/>
      <c r="L106" s="13"/>
      <c r="M106" s="84"/>
      <c r="N106" s="13"/>
      <c r="O106" s="13"/>
      <c r="P106" s="14"/>
      <c r="Q106" s="3"/>
      <c r="R106" s="8"/>
      <c r="S106" s="8"/>
      <c r="T106" s="4"/>
      <c r="U106" s="11"/>
      <c r="V106" s="26"/>
      <c r="W106" s="5"/>
      <c r="X106" s="47"/>
      <c r="Y106" s="4"/>
      <c r="Z106" s="4"/>
      <c r="AA106" s="16"/>
      <c r="AB106" s="16"/>
      <c r="AC106" s="16"/>
      <c r="AD106" s="8"/>
      <c r="AE106" s="8"/>
      <c r="AF106" s="7"/>
      <c r="AG106" s="7"/>
      <c r="AH106" s="4"/>
      <c r="AI106" s="3"/>
      <c r="AJ106" s="3"/>
      <c r="AK106" s="3"/>
      <c r="AL106" s="3"/>
      <c r="AP106" s="95"/>
      <c r="AR106" s="95"/>
      <c r="AT106" s="166"/>
      <c r="AW106" s="28"/>
      <c r="AX106" s="45"/>
      <c r="AY106" s="45"/>
    </row>
    <row r="107" spans="1:51" s="2" customFormat="1" ht="16.5" customHeight="1" x14ac:dyDescent="0.25">
      <c r="A107" s="28" t="s">
        <v>814</v>
      </c>
      <c r="B107" s="1">
        <v>574</v>
      </c>
      <c r="C107" s="2" t="s">
        <v>5</v>
      </c>
      <c r="D107" s="4">
        <v>37128</v>
      </c>
      <c r="E107" s="2">
        <v>190</v>
      </c>
      <c r="F107" s="2">
        <v>1743</v>
      </c>
      <c r="G107" s="2" t="s">
        <v>139</v>
      </c>
      <c r="H107" s="2">
        <v>0</v>
      </c>
      <c r="I107" s="2">
        <v>2</v>
      </c>
      <c r="J107" s="2">
        <v>9</v>
      </c>
      <c r="K107" s="13">
        <v>209</v>
      </c>
      <c r="L107" s="13">
        <v>209</v>
      </c>
      <c r="M107" s="84">
        <v>2</v>
      </c>
      <c r="N107" s="13">
        <f>L107</f>
        <v>209</v>
      </c>
      <c r="O107" s="13">
        <f>[7]qry_report!$L$1298</f>
        <v>175</v>
      </c>
      <c r="P107" s="14">
        <f t="shared" si="25"/>
        <v>36575</v>
      </c>
      <c r="Q107" s="3"/>
      <c r="R107" s="8">
        <v>209</v>
      </c>
      <c r="S107" s="8"/>
      <c r="T107" s="4"/>
      <c r="U107" s="11"/>
      <c r="V107" s="28" t="s">
        <v>814</v>
      </c>
      <c r="W107" s="5">
        <v>616</v>
      </c>
      <c r="X107" s="19" t="s">
        <v>297</v>
      </c>
      <c r="Y107" s="4" t="s">
        <v>28</v>
      </c>
      <c r="Z107" s="4" t="s">
        <v>53</v>
      </c>
      <c r="AA107" s="16">
        <v>11</v>
      </c>
      <c r="AB107" s="16">
        <v>18</v>
      </c>
      <c r="AC107" s="16">
        <v>2</v>
      </c>
      <c r="AD107" s="8">
        <v>198</v>
      </c>
      <c r="AE107" s="8">
        <v>100</v>
      </c>
      <c r="AF107" s="7">
        <f>AF96</f>
        <v>6700</v>
      </c>
      <c r="AG107" s="7">
        <f>AF107*AD107</f>
        <v>1326600</v>
      </c>
      <c r="AH107" s="4">
        <v>198</v>
      </c>
      <c r="AI107" s="3"/>
      <c r="AJ107" s="3">
        <v>198</v>
      </c>
      <c r="AK107" s="3"/>
      <c r="AL107" s="3"/>
      <c r="AM107" s="2">
        <v>26</v>
      </c>
      <c r="AN107" s="2">
        <f>ค่าเสื่อม!T4</f>
        <v>93</v>
      </c>
      <c r="AO107" s="95">
        <f>AG107*AN107/100</f>
        <v>1233738</v>
      </c>
      <c r="AP107" s="95">
        <f t="shared" si="27"/>
        <v>92862</v>
      </c>
      <c r="AQ107" s="95">
        <f>P107+AP107</f>
        <v>129437</v>
      </c>
      <c r="AR107" s="95">
        <f t="shared" si="24"/>
        <v>129437</v>
      </c>
      <c r="AT107" s="166">
        <f t="shared" ref="AT107:AT169" si="34">AQ107</f>
        <v>129437</v>
      </c>
      <c r="AW107" s="28"/>
      <c r="AX107" s="45"/>
      <c r="AY107" s="45"/>
    </row>
    <row r="108" spans="1:51" s="2" customFormat="1" ht="16.5" customHeight="1" x14ac:dyDescent="0.25">
      <c r="A108" s="28"/>
      <c r="B108" s="1"/>
      <c r="D108" s="4"/>
      <c r="K108" s="13"/>
      <c r="L108" s="13"/>
      <c r="M108" s="84"/>
      <c r="N108" s="13"/>
      <c r="O108" s="13"/>
      <c r="P108" s="14"/>
      <c r="Q108" s="3"/>
      <c r="R108" s="8"/>
      <c r="S108" s="8"/>
      <c r="T108" s="4"/>
      <c r="U108" s="11"/>
      <c r="V108" s="26"/>
      <c r="W108" s="5">
        <v>617</v>
      </c>
      <c r="X108" s="4"/>
      <c r="Y108" s="4" t="s">
        <v>38</v>
      </c>
      <c r="Z108" s="4" t="s">
        <v>7</v>
      </c>
      <c r="AA108" s="16">
        <v>10</v>
      </c>
      <c r="AB108" s="16">
        <v>18</v>
      </c>
      <c r="AC108" s="16">
        <v>2</v>
      </c>
      <c r="AD108" s="8">
        <v>180</v>
      </c>
      <c r="AE108" s="8">
        <v>100</v>
      </c>
      <c r="AF108" s="7">
        <f>AF93</f>
        <v>2050</v>
      </c>
      <c r="AG108" s="7">
        <f>AF108*AD108</f>
        <v>369000</v>
      </c>
      <c r="AH108" s="4">
        <v>180</v>
      </c>
      <c r="AI108" s="3"/>
      <c r="AJ108" s="3">
        <v>180</v>
      </c>
      <c r="AK108" s="3"/>
      <c r="AL108" s="3"/>
      <c r="AM108" s="2">
        <v>26</v>
      </c>
      <c r="AN108" s="2">
        <v>93</v>
      </c>
      <c r="AO108" s="95">
        <f>AG108*AN108/100</f>
        <v>343170</v>
      </c>
      <c r="AP108" s="95">
        <f t="shared" si="27"/>
        <v>25830</v>
      </c>
      <c r="AQ108" s="95">
        <f>AP108</f>
        <v>25830</v>
      </c>
      <c r="AR108" s="95">
        <f t="shared" si="24"/>
        <v>25830</v>
      </c>
      <c r="AT108" s="166">
        <f t="shared" si="34"/>
        <v>25830</v>
      </c>
      <c r="AW108" s="28" t="s">
        <v>51</v>
      </c>
      <c r="AX108" s="45"/>
      <c r="AY108" s="45"/>
    </row>
    <row r="109" spans="1:51" s="2" customFormat="1" ht="16.5" customHeight="1" x14ac:dyDescent="0.25">
      <c r="A109" s="28" t="s">
        <v>815</v>
      </c>
      <c r="B109" s="1">
        <v>575</v>
      </c>
      <c r="C109" s="2" t="s">
        <v>5</v>
      </c>
      <c r="D109" s="4">
        <v>17616</v>
      </c>
      <c r="E109" s="2">
        <v>48</v>
      </c>
      <c r="F109" s="2">
        <v>425</v>
      </c>
      <c r="G109" s="2" t="s">
        <v>139</v>
      </c>
      <c r="H109" s="2">
        <v>5</v>
      </c>
      <c r="I109" s="2">
        <v>3</v>
      </c>
      <c r="J109" s="2">
        <v>13</v>
      </c>
      <c r="K109" s="13">
        <v>2313</v>
      </c>
      <c r="L109" s="13">
        <v>2313</v>
      </c>
      <c r="M109" s="84">
        <v>1</v>
      </c>
      <c r="N109" s="13">
        <f>L109</f>
        <v>2313</v>
      </c>
      <c r="O109" s="13">
        <f>[7]qry_report!$L$325</f>
        <v>100</v>
      </c>
      <c r="P109" s="14">
        <f t="shared" si="25"/>
        <v>231300</v>
      </c>
      <c r="Q109" s="3">
        <v>2313</v>
      </c>
      <c r="R109" s="8"/>
      <c r="S109" s="8"/>
      <c r="T109" s="4"/>
      <c r="U109" s="11"/>
      <c r="V109" s="26"/>
      <c r="W109" s="5"/>
      <c r="X109" s="4"/>
      <c r="Y109" s="4"/>
      <c r="Z109" s="4"/>
      <c r="AA109" s="16"/>
      <c r="AB109" s="16"/>
      <c r="AC109" s="16"/>
      <c r="AD109" s="8"/>
      <c r="AE109" s="8"/>
      <c r="AF109" s="7"/>
      <c r="AG109" s="7"/>
      <c r="AH109" s="4"/>
      <c r="AI109" s="3"/>
      <c r="AJ109" s="3"/>
      <c r="AK109" s="3"/>
      <c r="AL109" s="3"/>
      <c r="AP109" s="95"/>
      <c r="AQ109" s="95">
        <f>P109</f>
        <v>231300</v>
      </c>
      <c r="AR109" s="95">
        <f t="shared" si="24"/>
        <v>231300</v>
      </c>
      <c r="AT109" s="166">
        <f t="shared" si="34"/>
        <v>231300</v>
      </c>
      <c r="AW109" s="28"/>
      <c r="AX109" s="45"/>
      <c r="AY109" s="45"/>
    </row>
    <row r="110" spans="1:51" s="2" customFormat="1" ht="16.5" customHeight="1" x14ac:dyDescent="0.25">
      <c r="A110" s="28" t="s">
        <v>816</v>
      </c>
      <c r="B110" s="1">
        <v>576</v>
      </c>
      <c r="C110" s="2" t="s">
        <v>5</v>
      </c>
      <c r="D110" s="4">
        <v>35712</v>
      </c>
      <c r="E110" s="2">
        <v>169</v>
      </c>
      <c r="F110" s="2">
        <v>1719</v>
      </c>
      <c r="G110" s="2" t="s">
        <v>817</v>
      </c>
      <c r="H110" s="2">
        <v>0</v>
      </c>
      <c r="I110" s="2">
        <v>2</v>
      </c>
      <c r="J110" s="2">
        <v>10</v>
      </c>
      <c r="K110" s="13">
        <v>210</v>
      </c>
      <c r="L110" s="13">
        <v>210</v>
      </c>
      <c r="M110" s="84">
        <v>2</v>
      </c>
      <c r="N110" s="13">
        <f>L110</f>
        <v>210</v>
      </c>
      <c r="O110" s="13">
        <f>[7]qry_report!$L$1765</f>
        <v>175</v>
      </c>
      <c r="P110" s="14">
        <f t="shared" si="25"/>
        <v>36750</v>
      </c>
      <c r="Q110" s="3"/>
      <c r="R110" s="8">
        <v>210</v>
      </c>
      <c r="S110" s="8"/>
      <c r="T110" s="4"/>
      <c r="U110" s="11"/>
      <c r="V110" s="28" t="s">
        <v>816</v>
      </c>
      <c r="W110" s="5">
        <v>618</v>
      </c>
      <c r="X110" s="47">
        <v>65</v>
      </c>
      <c r="Y110" s="4" t="s">
        <v>28</v>
      </c>
      <c r="Z110" s="4" t="s">
        <v>53</v>
      </c>
      <c r="AA110" s="16">
        <v>11</v>
      </c>
      <c r="AB110" s="16">
        <v>28</v>
      </c>
      <c r="AC110" s="16">
        <v>2</v>
      </c>
      <c r="AD110" s="8">
        <v>308</v>
      </c>
      <c r="AE110" s="8">
        <v>100</v>
      </c>
      <c r="AF110" s="7">
        <f>AF107</f>
        <v>6700</v>
      </c>
      <c r="AG110" s="7">
        <f>AF110*AD110</f>
        <v>2063600</v>
      </c>
      <c r="AH110" s="4">
        <v>308</v>
      </c>
      <c r="AI110" s="3"/>
      <c r="AJ110" s="3">
        <v>308</v>
      </c>
      <c r="AK110" s="3"/>
      <c r="AL110" s="3"/>
      <c r="AM110" s="2">
        <v>61</v>
      </c>
      <c r="AN110" s="2">
        <v>93</v>
      </c>
      <c r="AO110" s="95">
        <f>AG110*AN110/100</f>
        <v>1919148</v>
      </c>
      <c r="AP110" s="95">
        <f t="shared" si="27"/>
        <v>144452</v>
      </c>
      <c r="AQ110" s="95">
        <f>P110+AP110</f>
        <v>181202</v>
      </c>
      <c r="AR110" s="95">
        <f t="shared" si="24"/>
        <v>181202</v>
      </c>
      <c r="AT110" s="166">
        <f t="shared" si="34"/>
        <v>181202</v>
      </c>
      <c r="AW110" s="28"/>
      <c r="AX110" s="45"/>
      <c r="AY110" s="45"/>
    </row>
    <row r="111" spans="1:51" s="2" customFormat="1" ht="16.5" customHeight="1" x14ac:dyDescent="0.25">
      <c r="A111" s="28"/>
      <c r="B111" s="1"/>
      <c r="D111" s="4"/>
      <c r="K111" s="13"/>
      <c r="L111" s="13"/>
      <c r="M111" s="84"/>
      <c r="N111" s="13"/>
      <c r="O111" s="13"/>
      <c r="P111" s="14"/>
      <c r="Q111" s="3"/>
      <c r="R111" s="8"/>
      <c r="S111" s="8"/>
      <c r="T111" s="4"/>
      <c r="U111" s="11"/>
      <c r="V111" s="26"/>
      <c r="W111" s="5">
        <v>619</v>
      </c>
      <c r="X111" s="4"/>
      <c r="Y111" s="4" t="s">
        <v>38</v>
      </c>
      <c r="Z111" s="4" t="s">
        <v>7</v>
      </c>
      <c r="AA111" s="16">
        <v>7</v>
      </c>
      <c r="AB111" s="16">
        <v>21</v>
      </c>
      <c r="AC111" s="16">
        <v>2</v>
      </c>
      <c r="AD111" s="8">
        <v>147</v>
      </c>
      <c r="AE111" s="8">
        <v>100</v>
      </c>
      <c r="AF111" s="7">
        <f>AF108</f>
        <v>2050</v>
      </c>
      <c r="AG111" s="7">
        <f>AF111*AD111</f>
        <v>301350</v>
      </c>
      <c r="AH111" s="4">
        <v>147</v>
      </c>
      <c r="AI111" s="3"/>
      <c r="AJ111" s="3">
        <v>147</v>
      </c>
      <c r="AK111" s="3"/>
      <c r="AL111" s="3"/>
      <c r="AM111" s="2">
        <v>17</v>
      </c>
      <c r="AN111" s="2">
        <f>ค่าเสื่อม!R4</f>
        <v>79</v>
      </c>
      <c r="AO111" s="95">
        <f>AG111*AN111/100</f>
        <v>238066.5</v>
      </c>
      <c r="AP111" s="95">
        <f t="shared" si="27"/>
        <v>63283.5</v>
      </c>
      <c r="AQ111" s="95">
        <f>AP111</f>
        <v>63283.5</v>
      </c>
      <c r="AR111" s="95">
        <f t="shared" si="24"/>
        <v>63283.5</v>
      </c>
      <c r="AT111" s="166">
        <f t="shared" si="34"/>
        <v>63283.5</v>
      </c>
      <c r="AW111" s="28" t="s">
        <v>51</v>
      </c>
      <c r="AX111" s="45"/>
      <c r="AY111" s="45"/>
    </row>
    <row r="112" spans="1:51" s="2" customFormat="1" ht="16.5" customHeight="1" x14ac:dyDescent="0.25">
      <c r="A112" s="28"/>
      <c r="B112" s="1">
        <v>577</v>
      </c>
      <c r="C112" s="2" t="s">
        <v>5</v>
      </c>
      <c r="D112" s="4">
        <v>29617</v>
      </c>
      <c r="E112" s="2">
        <v>47</v>
      </c>
      <c r="F112" s="2">
        <v>1369</v>
      </c>
      <c r="G112" s="2" t="s">
        <v>817</v>
      </c>
      <c r="H112" s="2">
        <v>6</v>
      </c>
      <c r="I112" s="2">
        <v>0</v>
      </c>
      <c r="J112" s="2">
        <v>90</v>
      </c>
      <c r="K112" s="13">
        <v>2490</v>
      </c>
      <c r="L112" s="13">
        <v>2490</v>
      </c>
      <c r="M112" s="84">
        <v>1</v>
      </c>
      <c r="N112" s="13">
        <f>L112</f>
        <v>2490</v>
      </c>
      <c r="O112" s="13">
        <f>[7]qry_report!$L$956</f>
        <v>125</v>
      </c>
      <c r="P112" s="14">
        <f t="shared" si="25"/>
        <v>311250</v>
      </c>
      <c r="Q112" s="3">
        <v>2490</v>
      </c>
      <c r="R112" s="8"/>
      <c r="S112" s="8"/>
      <c r="T112" s="4"/>
      <c r="U112" s="11"/>
      <c r="V112" s="26"/>
      <c r="W112" s="5"/>
      <c r="X112" s="4"/>
      <c r="Y112" s="4"/>
      <c r="Z112" s="4"/>
      <c r="AA112" s="16"/>
      <c r="AB112" s="16"/>
      <c r="AC112" s="16"/>
      <c r="AD112" s="8"/>
      <c r="AE112" s="8"/>
      <c r="AF112" s="7"/>
      <c r="AG112" s="7"/>
      <c r="AH112" s="4"/>
      <c r="AI112" s="3"/>
      <c r="AJ112" s="3"/>
      <c r="AK112" s="3"/>
      <c r="AL112" s="3"/>
      <c r="AP112" s="95"/>
      <c r="AQ112" s="95">
        <f>P112</f>
        <v>311250</v>
      </c>
      <c r="AR112" s="95">
        <f t="shared" si="24"/>
        <v>311250</v>
      </c>
      <c r="AT112" s="166">
        <f t="shared" si="34"/>
        <v>311250</v>
      </c>
      <c r="AW112" s="28"/>
      <c r="AX112" s="45"/>
      <c r="AY112" s="45"/>
    </row>
    <row r="113" spans="1:51" s="4" customFormat="1" ht="16.5" customHeight="1" x14ac:dyDescent="0.25">
      <c r="A113" s="26" t="s">
        <v>818</v>
      </c>
      <c r="B113" s="5">
        <v>578</v>
      </c>
      <c r="C113" s="4" t="s">
        <v>5</v>
      </c>
      <c r="D113" s="4">
        <v>46396</v>
      </c>
      <c r="E113" s="4">
        <v>871</v>
      </c>
      <c r="F113" s="4">
        <v>2639</v>
      </c>
      <c r="G113" s="4" t="s">
        <v>819</v>
      </c>
      <c r="H113" s="4">
        <v>7</v>
      </c>
      <c r="I113" s="4">
        <v>2</v>
      </c>
      <c r="J113" s="4">
        <v>0</v>
      </c>
      <c r="K113" s="7">
        <v>3000</v>
      </c>
      <c r="L113" s="7">
        <v>3000</v>
      </c>
      <c r="M113" s="62">
        <v>5</v>
      </c>
      <c r="N113" s="7">
        <v>3000</v>
      </c>
      <c r="O113" s="7">
        <v>125</v>
      </c>
      <c r="P113" s="14">
        <f t="shared" si="25"/>
        <v>375000</v>
      </c>
      <c r="Q113" s="3">
        <v>2800</v>
      </c>
      <c r="R113" s="8">
        <v>200</v>
      </c>
      <c r="S113" s="8"/>
      <c r="U113" s="11"/>
      <c r="V113" s="26" t="s">
        <v>818</v>
      </c>
      <c r="W113" s="5">
        <v>620</v>
      </c>
      <c r="X113" s="19" t="s">
        <v>820</v>
      </c>
      <c r="Y113" s="4" t="s">
        <v>28</v>
      </c>
      <c r="Z113" s="4" t="s">
        <v>53</v>
      </c>
      <c r="AA113" s="16">
        <v>9</v>
      </c>
      <c r="AB113" s="16">
        <v>12</v>
      </c>
      <c r="AC113" s="16">
        <v>2</v>
      </c>
      <c r="AD113" s="8">
        <v>108</v>
      </c>
      <c r="AE113" s="8">
        <v>100</v>
      </c>
      <c r="AF113" s="7">
        <f>AF110</f>
        <v>6700</v>
      </c>
      <c r="AG113" s="7">
        <f>AF113*AD113</f>
        <v>723600</v>
      </c>
      <c r="AH113" s="4">
        <v>108</v>
      </c>
      <c r="AI113" s="3"/>
      <c r="AJ113" s="3">
        <v>108</v>
      </c>
      <c r="AK113" s="3"/>
      <c r="AL113" s="3"/>
      <c r="AM113" s="4">
        <v>28</v>
      </c>
      <c r="AN113" s="4">
        <f>ค่าเสื่อม!T4</f>
        <v>93</v>
      </c>
      <c r="AO113" s="166">
        <f>AG113*AN113/100</f>
        <v>672948</v>
      </c>
      <c r="AP113" s="166">
        <f t="shared" si="27"/>
        <v>50652</v>
      </c>
      <c r="AQ113" s="166">
        <f>P113+AP113</f>
        <v>425652</v>
      </c>
      <c r="AR113" s="95">
        <f t="shared" si="24"/>
        <v>425652</v>
      </c>
      <c r="AT113" s="166">
        <f t="shared" si="34"/>
        <v>425652</v>
      </c>
      <c r="AW113" s="26"/>
      <c r="AX113" s="45"/>
      <c r="AY113" s="45"/>
    </row>
    <row r="114" spans="1:51" s="4" customFormat="1" ht="16.5" customHeight="1" x14ac:dyDescent="0.25">
      <c r="A114" s="26"/>
      <c r="B114" s="5"/>
      <c r="K114" s="7"/>
      <c r="L114" s="7"/>
      <c r="M114" s="62"/>
      <c r="N114" s="7"/>
      <c r="O114" s="7"/>
      <c r="P114" s="14"/>
      <c r="Q114" s="3"/>
      <c r="R114" s="8"/>
      <c r="S114" s="8"/>
      <c r="U114" s="11"/>
      <c r="V114" s="26"/>
      <c r="W114" s="5">
        <v>621</v>
      </c>
      <c r="Y114" s="4" t="s">
        <v>38</v>
      </c>
      <c r="Z114" s="4" t="s">
        <v>7</v>
      </c>
      <c r="AA114" s="16">
        <v>7</v>
      </c>
      <c r="AB114" s="16">
        <v>12</v>
      </c>
      <c r="AC114" s="16">
        <v>2</v>
      </c>
      <c r="AD114" s="8">
        <v>84</v>
      </c>
      <c r="AE114" s="8">
        <v>100</v>
      </c>
      <c r="AF114" s="7">
        <v>2050</v>
      </c>
      <c r="AG114" s="7">
        <f>AF114*AD114</f>
        <v>172200</v>
      </c>
      <c r="AH114" s="4">
        <v>84</v>
      </c>
      <c r="AI114" s="3"/>
      <c r="AJ114" s="3">
        <v>84</v>
      </c>
      <c r="AK114" s="3"/>
      <c r="AL114" s="3"/>
      <c r="AM114" s="4">
        <v>6</v>
      </c>
      <c r="AN114" s="4">
        <f>ค่าเสื่อม!G4</f>
        <v>20</v>
      </c>
      <c r="AO114" s="166">
        <f>AG114*AN114/100</f>
        <v>34440</v>
      </c>
      <c r="AP114" s="166">
        <f t="shared" si="27"/>
        <v>137760</v>
      </c>
      <c r="AQ114" s="166">
        <f>AP114</f>
        <v>137760</v>
      </c>
      <c r="AR114" s="95">
        <f t="shared" si="24"/>
        <v>137760</v>
      </c>
      <c r="AT114" s="166">
        <f t="shared" si="34"/>
        <v>137760</v>
      </c>
      <c r="AW114" s="26" t="s">
        <v>294</v>
      </c>
      <c r="AX114" s="45"/>
      <c r="AY114" s="45"/>
    </row>
    <row r="115" spans="1:51" s="4" customFormat="1" ht="16.5" customHeight="1" x14ac:dyDescent="0.25">
      <c r="A115" s="26"/>
      <c r="B115" s="5"/>
      <c r="K115" s="7"/>
      <c r="L115" s="7"/>
      <c r="M115" s="62"/>
      <c r="N115" s="7"/>
      <c r="O115" s="7"/>
      <c r="P115" s="14"/>
      <c r="Q115" s="3"/>
      <c r="R115" s="8"/>
      <c r="S115" s="8"/>
      <c r="U115" s="11"/>
      <c r="V115" s="26"/>
      <c r="W115" s="5">
        <v>622</v>
      </c>
      <c r="X115" s="47"/>
      <c r="Y115" s="4" t="s">
        <v>38</v>
      </c>
      <c r="Z115" s="4" t="s">
        <v>7</v>
      </c>
      <c r="AA115" s="16">
        <v>7</v>
      </c>
      <c r="AB115" s="16">
        <v>23</v>
      </c>
      <c r="AC115" s="16">
        <v>2</v>
      </c>
      <c r="AD115" s="8">
        <v>161</v>
      </c>
      <c r="AE115" s="8">
        <v>100</v>
      </c>
      <c r="AF115" s="7">
        <f>AF114</f>
        <v>2050</v>
      </c>
      <c r="AG115" s="7">
        <f>AF115*AD115</f>
        <v>330050</v>
      </c>
      <c r="AH115" s="4">
        <v>161</v>
      </c>
      <c r="AI115" s="3"/>
      <c r="AJ115" s="3">
        <v>161</v>
      </c>
      <c r="AK115" s="3"/>
      <c r="AL115" s="3"/>
      <c r="AM115" s="4">
        <v>28</v>
      </c>
      <c r="AN115" s="4">
        <f>ค่าเสื่อม!T4</f>
        <v>93</v>
      </c>
      <c r="AO115" s="166">
        <f>AG115*AN115/100</f>
        <v>306946.5</v>
      </c>
      <c r="AP115" s="166">
        <f t="shared" si="27"/>
        <v>23103.5</v>
      </c>
      <c r="AQ115" s="166">
        <f>AP115</f>
        <v>23103.5</v>
      </c>
      <c r="AR115" s="95">
        <f t="shared" si="24"/>
        <v>23103.5</v>
      </c>
      <c r="AT115" s="166">
        <f t="shared" si="34"/>
        <v>23103.5</v>
      </c>
      <c r="AW115" s="26" t="s">
        <v>295</v>
      </c>
      <c r="AX115" s="45"/>
      <c r="AY115" s="45"/>
    </row>
    <row r="116" spans="1:51" s="2" customFormat="1" ht="16.5" customHeight="1" x14ac:dyDescent="0.25">
      <c r="A116" s="28"/>
      <c r="B116" s="1">
        <v>579</v>
      </c>
      <c r="C116" s="2" t="s">
        <v>5</v>
      </c>
      <c r="D116" s="4">
        <v>17614</v>
      </c>
      <c r="E116" s="2">
        <v>43</v>
      </c>
      <c r="F116" s="2">
        <v>423</v>
      </c>
      <c r="G116" s="2" t="s">
        <v>819</v>
      </c>
      <c r="H116" s="2">
        <v>2</v>
      </c>
      <c r="I116" s="2">
        <v>3</v>
      </c>
      <c r="J116" s="2">
        <v>39</v>
      </c>
      <c r="K116" s="13">
        <v>1139</v>
      </c>
      <c r="L116" s="13">
        <v>1139</v>
      </c>
      <c r="M116" s="62">
        <v>1</v>
      </c>
      <c r="N116" s="13">
        <f>L116</f>
        <v>1139</v>
      </c>
      <c r="O116" s="13">
        <v>100</v>
      </c>
      <c r="P116" s="14">
        <f t="shared" si="25"/>
        <v>113900</v>
      </c>
      <c r="Q116" s="3">
        <v>1139</v>
      </c>
      <c r="R116" s="8"/>
      <c r="S116" s="8"/>
      <c r="T116" s="4"/>
      <c r="U116" s="11"/>
      <c r="V116" s="26"/>
      <c r="W116" s="5"/>
      <c r="X116" s="47"/>
      <c r="Y116" s="4"/>
      <c r="Z116" s="4"/>
      <c r="AA116" s="16"/>
      <c r="AB116" s="16"/>
      <c r="AC116" s="16"/>
      <c r="AD116" s="8"/>
      <c r="AE116" s="8"/>
      <c r="AF116" s="7"/>
      <c r="AG116" s="7"/>
      <c r="AH116" s="4"/>
      <c r="AI116" s="3"/>
      <c r="AJ116" s="3"/>
      <c r="AK116" s="3"/>
      <c r="AL116" s="3"/>
      <c r="AP116" s="95"/>
      <c r="AQ116" s="95">
        <f>P116</f>
        <v>113900</v>
      </c>
      <c r="AR116" s="95">
        <f t="shared" si="24"/>
        <v>113900</v>
      </c>
      <c r="AT116" s="166">
        <f t="shared" si="34"/>
        <v>113900</v>
      </c>
      <c r="AW116" s="28"/>
      <c r="AX116" s="45"/>
      <c r="AY116" s="45"/>
    </row>
    <row r="117" spans="1:51" s="2" customFormat="1" ht="16.5" customHeight="1" x14ac:dyDescent="0.25">
      <c r="A117" s="28"/>
      <c r="B117" s="1">
        <v>580</v>
      </c>
      <c r="C117" s="2" t="s">
        <v>5</v>
      </c>
      <c r="D117" s="4">
        <v>25706</v>
      </c>
      <c r="E117" s="2">
        <v>144</v>
      </c>
      <c r="F117" s="2">
        <v>1164</v>
      </c>
      <c r="G117" s="2" t="s">
        <v>819</v>
      </c>
      <c r="H117" s="2">
        <v>5</v>
      </c>
      <c r="I117" s="2">
        <v>2</v>
      </c>
      <c r="J117" s="2">
        <v>59</v>
      </c>
      <c r="K117" s="13">
        <v>2259</v>
      </c>
      <c r="L117" s="13">
        <v>2259</v>
      </c>
      <c r="M117" s="84">
        <v>1</v>
      </c>
      <c r="N117" s="13">
        <f>L117</f>
        <v>2259</v>
      </c>
      <c r="O117" s="13">
        <f>[7]qry_report!$L$808</f>
        <v>125</v>
      </c>
      <c r="P117" s="14">
        <f t="shared" si="25"/>
        <v>282375</v>
      </c>
      <c r="Q117" s="3">
        <v>2259</v>
      </c>
      <c r="R117" s="8"/>
      <c r="S117" s="8"/>
      <c r="T117" s="4"/>
      <c r="U117" s="11"/>
      <c r="V117" s="26"/>
      <c r="W117" s="5"/>
      <c r="X117" s="47"/>
      <c r="Y117" s="4"/>
      <c r="Z117" s="4"/>
      <c r="AA117" s="16"/>
      <c r="AB117" s="16"/>
      <c r="AC117" s="16"/>
      <c r="AD117" s="8"/>
      <c r="AE117" s="8"/>
      <c r="AF117" s="7"/>
      <c r="AG117" s="7"/>
      <c r="AH117" s="4"/>
      <c r="AI117" s="3"/>
      <c r="AJ117" s="3"/>
      <c r="AK117" s="3"/>
      <c r="AL117" s="3"/>
      <c r="AP117" s="95"/>
      <c r="AQ117" s="95">
        <f>P117</f>
        <v>282375</v>
      </c>
      <c r="AR117" s="95">
        <f t="shared" si="24"/>
        <v>282375</v>
      </c>
      <c r="AT117" s="166">
        <f t="shared" si="34"/>
        <v>282375</v>
      </c>
      <c r="AW117" s="28"/>
      <c r="AX117" s="45"/>
      <c r="AY117" s="45"/>
    </row>
    <row r="118" spans="1:51" s="2" customFormat="1" ht="16.5" customHeight="1" x14ac:dyDescent="0.25">
      <c r="A118" s="28" t="s">
        <v>821</v>
      </c>
      <c r="B118" s="1">
        <v>581</v>
      </c>
      <c r="C118" s="2" t="s">
        <v>5</v>
      </c>
      <c r="D118" s="4">
        <v>20913</v>
      </c>
      <c r="E118" s="2">
        <v>14</v>
      </c>
      <c r="F118" s="2">
        <v>740</v>
      </c>
      <c r="G118" s="2" t="s">
        <v>139</v>
      </c>
      <c r="H118" s="2">
        <v>0</v>
      </c>
      <c r="I118" s="2">
        <v>3</v>
      </c>
      <c r="J118" s="2">
        <v>9</v>
      </c>
      <c r="K118" s="13">
        <v>309</v>
      </c>
      <c r="L118" s="13">
        <v>309</v>
      </c>
      <c r="M118" s="84">
        <v>2</v>
      </c>
      <c r="N118" s="13">
        <f>L118</f>
        <v>309</v>
      </c>
      <c r="O118" s="13">
        <f>[7]qry_report!$L$496</f>
        <v>150</v>
      </c>
      <c r="P118" s="14">
        <f t="shared" si="25"/>
        <v>46350</v>
      </c>
      <c r="Q118" s="3"/>
      <c r="R118" s="8">
        <v>309</v>
      </c>
      <c r="S118" s="8"/>
      <c r="T118" s="4"/>
      <c r="U118" s="11"/>
      <c r="V118" s="28" t="s">
        <v>821</v>
      </c>
      <c r="W118" s="5">
        <v>623</v>
      </c>
      <c r="X118" s="4">
        <v>69</v>
      </c>
      <c r="Y118" s="4" t="s">
        <v>28</v>
      </c>
      <c r="Z118" s="4" t="s">
        <v>41</v>
      </c>
      <c r="AA118" s="16"/>
      <c r="AB118" s="16"/>
      <c r="AC118" s="16">
        <v>2</v>
      </c>
      <c r="AD118" s="8">
        <v>368</v>
      </c>
      <c r="AE118" s="8">
        <v>100</v>
      </c>
      <c r="AF118" s="7">
        <f>AF110</f>
        <v>6700</v>
      </c>
      <c r="AG118" s="7">
        <f>AF118*AD118</f>
        <v>2465600</v>
      </c>
      <c r="AH118" s="4">
        <v>368</v>
      </c>
      <c r="AI118" s="3"/>
      <c r="AJ118" s="3">
        <v>368</v>
      </c>
      <c r="AK118" s="3"/>
      <c r="AL118" s="3"/>
      <c r="AM118" s="2">
        <v>51</v>
      </c>
      <c r="AN118" s="2">
        <f>ค่าเสื่อม!W3</f>
        <v>85</v>
      </c>
      <c r="AO118" s="95">
        <f>AG118*AN118/100</f>
        <v>2095760</v>
      </c>
      <c r="AP118" s="95">
        <f t="shared" si="27"/>
        <v>369840</v>
      </c>
      <c r="AQ118" s="95">
        <f>P118+AP118</f>
        <v>416190</v>
      </c>
      <c r="AR118" s="95">
        <f t="shared" si="24"/>
        <v>416190</v>
      </c>
      <c r="AT118" s="166">
        <f t="shared" si="34"/>
        <v>416190</v>
      </c>
      <c r="AW118" s="28"/>
      <c r="AX118" s="45"/>
      <c r="AY118" s="45"/>
    </row>
    <row r="119" spans="1:51" s="2" customFormat="1" ht="16.5" customHeight="1" x14ac:dyDescent="0.25">
      <c r="A119" s="28"/>
      <c r="B119" s="1"/>
      <c r="D119" s="4"/>
      <c r="K119" s="13"/>
      <c r="L119" s="13"/>
      <c r="M119" s="84"/>
      <c r="N119" s="13"/>
      <c r="O119" s="13"/>
      <c r="P119" s="14"/>
      <c r="Q119" s="3"/>
      <c r="R119" s="8"/>
      <c r="S119" s="8"/>
      <c r="T119" s="4"/>
      <c r="U119" s="11"/>
      <c r="V119" s="26"/>
      <c r="W119" s="5"/>
      <c r="X119" s="47"/>
      <c r="Y119" s="4"/>
      <c r="Z119" s="26" t="s">
        <v>42</v>
      </c>
      <c r="AA119" s="16">
        <v>8</v>
      </c>
      <c r="AB119" s="16">
        <v>23</v>
      </c>
      <c r="AC119" s="16">
        <v>2</v>
      </c>
      <c r="AD119" s="8">
        <v>184</v>
      </c>
      <c r="AE119" s="8">
        <v>50</v>
      </c>
      <c r="AF119" s="7">
        <f>AF113</f>
        <v>6700</v>
      </c>
      <c r="AG119" s="7">
        <f t="shared" ref="AG119:AG120" si="35">AF119*AD119</f>
        <v>1232800</v>
      </c>
      <c r="AH119" s="4">
        <v>184</v>
      </c>
      <c r="AI119" s="3"/>
      <c r="AJ119" s="3">
        <v>184</v>
      </c>
      <c r="AK119" s="3"/>
      <c r="AL119" s="3"/>
      <c r="AN119" s="2">
        <v>85</v>
      </c>
      <c r="AO119" s="95">
        <f t="shared" ref="AO119:AO120" si="36">AG119*AN119/100</f>
        <v>1047880</v>
      </c>
      <c r="AP119" s="95">
        <f t="shared" si="27"/>
        <v>184920</v>
      </c>
      <c r="AQ119" s="95">
        <f t="shared" ref="AQ119:AQ120" si="37">P119+AP119</f>
        <v>184920</v>
      </c>
      <c r="AR119" s="95">
        <f t="shared" si="24"/>
        <v>184920</v>
      </c>
      <c r="AT119" s="166">
        <f t="shared" si="34"/>
        <v>184920</v>
      </c>
      <c r="AW119" s="28"/>
      <c r="AX119" s="45"/>
      <c r="AY119" s="45"/>
    </row>
    <row r="120" spans="1:51" s="2" customFormat="1" ht="16.5" customHeight="1" x14ac:dyDescent="0.25">
      <c r="A120" s="28"/>
      <c r="B120" s="1"/>
      <c r="D120" s="4"/>
      <c r="K120" s="13"/>
      <c r="L120" s="13"/>
      <c r="M120" s="84"/>
      <c r="N120" s="13"/>
      <c r="O120" s="13"/>
      <c r="P120" s="14"/>
      <c r="Q120" s="3"/>
      <c r="R120" s="8"/>
      <c r="S120" s="8"/>
      <c r="T120" s="4"/>
      <c r="U120" s="11"/>
      <c r="V120" s="26"/>
      <c r="W120" s="5"/>
      <c r="X120" s="47"/>
      <c r="Y120" s="4"/>
      <c r="Z120" s="26" t="s">
        <v>43</v>
      </c>
      <c r="AA120" s="16">
        <v>8</v>
      </c>
      <c r="AB120" s="16">
        <v>23</v>
      </c>
      <c r="AC120" s="16">
        <v>2</v>
      </c>
      <c r="AD120" s="8">
        <v>184</v>
      </c>
      <c r="AE120" s="8">
        <v>50</v>
      </c>
      <c r="AF120" s="7">
        <f>AF118</f>
        <v>6700</v>
      </c>
      <c r="AG120" s="7">
        <f t="shared" si="35"/>
        <v>1232800</v>
      </c>
      <c r="AH120" s="4">
        <v>184</v>
      </c>
      <c r="AI120" s="3"/>
      <c r="AJ120" s="3">
        <v>184</v>
      </c>
      <c r="AK120" s="3"/>
      <c r="AL120" s="3"/>
      <c r="AN120" s="2">
        <v>85</v>
      </c>
      <c r="AO120" s="95">
        <f t="shared" si="36"/>
        <v>1047880</v>
      </c>
      <c r="AP120" s="95">
        <f t="shared" si="27"/>
        <v>184920</v>
      </c>
      <c r="AQ120" s="95">
        <f t="shared" si="37"/>
        <v>184920</v>
      </c>
      <c r="AR120" s="95">
        <f t="shared" si="24"/>
        <v>184920</v>
      </c>
      <c r="AT120" s="166">
        <f t="shared" si="34"/>
        <v>184920</v>
      </c>
      <c r="AW120" s="28"/>
      <c r="AX120" s="45"/>
      <c r="AY120" s="45"/>
    </row>
    <row r="121" spans="1:51" s="2" customFormat="1" ht="16.5" customHeight="1" x14ac:dyDescent="0.25">
      <c r="A121" s="28"/>
      <c r="B121" s="1"/>
      <c r="D121" s="4"/>
      <c r="K121" s="13"/>
      <c r="L121" s="13"/>
      <c r="M121" s="84"/>
      <c r="N121" s="13"/>
      <c r="O121" s="13"/>
      <c r="P121" s="14"/>
      <c r="Q121" s="3"/>
      <c r="R121" s="8"/>
      <c r="S121" s="8"/>
      <c r="T121" s="4"/>
      <c r="U121" s="11"/>
      <c r="V121" s="26"/>
      <c r="W121" s="5">
        <v>624</v>
      </c>
      <c r="X121" s="47"/>
      <c r="Y121" s="4" t="s">
        <v>34</v>
      </c>
      <c r="Z121" s="4" t="s">
        <v>7</v>
      </c>
      <c r="AA121" s="16">
        <v>10</v>
      </c>
      <c r="AB121" s="16">
        <v>12</v>
      </c>
      <c r="AC121" s="16">
        <v>2</v>
      </c>
      <c r="AD121" s="8">
        <v>120</v>
      </c>
      <c r="AE121" s="8">
        <v>100</v>
      </c>
      <c r="AF121" s="7">
        <f>[2]รายการ!B8</f>
        <v>2600</v>
      </c>
      <c r="AG121" s="7">
        <f>AF121*AD121</f>
        <v>312000</v>
      </c>
      <c r="AH121" s="4">
        <v>120</v>
      </c>
      <c r="AI121" s="3"/>
      <c r="AJ121" s="3">
        <v>120</v>
      </c>
      <c r="AK121" s="3"/>
      <c r="AL121" s="3"/>
      <c r="AM121" s="2">
        <v>51</v>
      </c>
      <c r="AN121" s="2">
        <v>93</v>
      </c>
      <c r="AO121" s="95">
        <f>AG121*AN121/100</f>
        <v>290160</v>
      </c>
      <c r="AP121" s="95">
        <f t="shared" si="27"/>
        <v>21840</v>
      </c>
      <c r="AQ121" s="95">
        <f>AP121</f>
        <v>21840</v>
      </c>
      <c r="AR121" s="95">
        <f t="shared" si="24"/>
        <v>21840</v>
      </c>
      <c r="AT121" s="166">
        <f t="shared" si="34"/>
        <v>21840</v>
      </c>
      <c r="AW121" s="28"/>
      <c r="AX121" s="45"/>
      <c r="AY121" s="45"/>
    </row>
    <row r="122" spans="1:51" s="2" customFormat="1" ht="16.5" customHeight="1" x14ac:dyDescent="0.25">
      <c r="A122" s="28"/>
      <c r="B122" s="1"/>
      <c r="D122" s="4"/>
      <c r="K122" s="13"/>
      <c r="L122" s="13"/>
      <c r="M122" s="84"/>
      <c r="N122" s="13"/>
      <c r="O122" s="13"/>
      <c r="P122" s="14"/>
      <c r="Q122" s="3"/>
      <c r="R122" s="8"/>
      <c r="S122" s="8"/>
      <c r="T122" s="4"/>
      <c r="U122" s="11"/>
      <c r="V122" s="26" t="s">
        <v>822</v>
      </c>
      <c r="W122" s="5">
        <v>625</v>
      </c>
      <c r="X122" s="47"/>
      <c r="Y122" s="4" t="s">
        <v>38</v>
      </c>
      <c r="Z122" s="4" t="s">
        <v>7</v>
      </c>
      <c r="AA122" s="16">
        <v>7</v>
      </c>
      <c r="AB122" s="16">
        <v>28</v>
      </c>
      <c r="AC122" s="16">
        <v>2</v>
      </c>
      <c r="AD122" s="8">
        <v>196</v>
      </c>
      <c r="AE122" s="8">
        <v>100</v>
      </c>
      <c r="AF122" s="7">
        <f>AF111</f>
        <v>2050</v>
      </c>
      <c r="AG122" s="7">
        <f>AF122*AD122</f>
        <v>401800</v>
      </c>
      <c r="AH122" s="4">
        <v>196</v>
      </c>
      <c r="AI122" s="3"/>
      <c r="AJ122" s="3">
        <v>196</v>
      </c>
      <c r="AK122" s="3"/>
      <c r="AL122" s="3"/>
      <c r="AM122" s="2">
        <v>41</v>
      </c>
      <c r="AN122" s="2">
        <v>93</v>
      </c>
      <c r="AO122" s="95">
        <f>AG122*AN122/100</f>
        <v>373674</v>
      </c>
      <c r="AP122" s="95">
        <f t="shared" si="27"/>
        <v>28126</v>
      </c>
      <c r="AQ122" s="95">
        <f>AP122</f>
        <v>28126</v>
      </c>
      <c r="AR122" s="95">
        <f t="shared" si="24"/>
        <v>28126</v>
      </c>
      <c r="AT122" s="166">
        <f t="shared" si="34"/>
        <v>28126</v>
      </c>
      <c r="AW122" s="28" t="s">
        <v>294</v>
      </c>
      <c r="AX122" s="45"/>
      <c r="AY122" s="45"/>
    </row>
    <row r="123" spans="1:51" s="2" customFormat="1" ht="16.5" customHeight="1" x14ac:dyDescent="0.25">
      <c r="A123" s="28"/>
      <c r="B123" s="1"/>
      <c r="D123" s="4"/>
      <c r="K123" s="13"/>
      <c r="L123" s="13"/>
      <c r="M123" s="84"/>
      <c r="N123" s="13"/>
      <c r="O123" s="13"/>
      <c r="P123" s="14"/>
      <c r="Q123" s="3"/>
      <c r="R123" s="8"/>
      <c r="S123" s="8"/>
      <c r="T123" s="4"/>
      <c r="U123" s="11"/>
      <c r="V123" s="26"/>
      <c r="W123" s="5">
        <v>626</v>
      </c>
      <c r="X123" s="47"/>
      <c r="Y123" s="4" t="s">
        <v>38</v>
      </c>
      <c r="Z123" s="4" t="s">
        <v>7</v>
      </c>
      <c r="AA123" s="16">
        <v>7</v>
      </c>
      <c r="AB123" s="16">
        <v>14</v>
      </c>
      <c r="AC123" s="16">
        <v>2</v>
      </c>
      <c r="AD123" s="8">
        <v>98</v>
      </c>
      <c r="AE123" s="8">
        <v>100</v>
      </c>
      <c r="AF123" s="7">
        <f>AF122</f>
        <v>2050</v>
      </c>
      <c r="AG123" s="7">
        <f>AF123*AD123</f>
        <v>200900</v>
      </c>
      <c r="AH123" s="4">
        <v>98</v>
      </c>
      <c r="AI123" s="3"/>
      <c r="AJ123" s="3">
        <v>98</v>
      </c>
      <c r="AK123" s="3"/>
      <c r="AL123" s="3"/>
      <c r="AM123" s="2">
        <v>6</v>
      </c>
      <c r="AN123" s="2">
        <f>ค่าเสื่อม!G4</f>
        <v>20</v>
      </c>
      <c r="AO123" s="95">
        <f>AG123*AN123/100</f>
        <v>40180</v>
      </c>
      <c r="AP123" s="95">
        <f t="shared" si="27"/>
        <v>160720</v>
      </c>
      <c r="AQ123" s="95">
        <f>AP123</f>
        <v>160720</v>
      </c>
      <c r="AR123" s="95">
        <f t="shared" si="24"/>
        <v>160720</v>
      </c>
      <c r="AT123" s="166">
        <f t="shared" si="34"/>
        <v>160720</v>
      </c>
      <c r="AW123" s="28" t="s">
        <v>295</v>
      </c>
      <c r="AX123" s="45"/>
      <c r="AY123" s="45"/>
    </row>
    <row r="124" spans="1:51" s="2" customFormat="1" ht="16.5" customHeight="1" x14ac:dyDescent="0.25">
      <c r="A124" s="28"/>
      <c r="B124" s="1">
        <v>582</v>
      </c>
      <c r="C124" s="2" t="s">
        <v>5</v>
      </c>
      <c r="D124" s="4">
        <v>17673</v>
      </c>
      <c r="E124" s="2">
        <v>89</v>
      </c>
      <c r="F124" s="2">
        <v>482</v>
      </c>
      <c r="G124" s="2" t="s">
        <v>139</v>
      </c>
      <c r="H124" s="2">
        <v>8</v>
      </c>
      <c r="I124" s="2">
        <v>3</v>
      </c>
      <c r="J124" s="2">
        <v>71</v>
      </c>
      <c r="K124" s="13">
        <v>3571</v>
      </c>
      <c r="L124" s="13">
        <v>3571</v>
      </c>
      <c r="M124" s="84">
        <v>1</v>
      </c>
      <c r="N124" s="13">
        <f>L124</f>
        <v>3571</v>
      </c>
      <c r="O124" s="13">
        <v>125</v>
      </c>
      <c r="P124" s="14">
        <f t="shared" ref="P124:P186" si="38">N124*O124</f>
        <v>446375</v>
      </c>
      <c r="Q124" s="3">
        <v>3571</v>
      </c>
      <c r="R124" s="8"/>
      <c r="S124" s="8"/>
      <c r="T124" s="4"/>
      <c r="U124" s="11"/>
      <c r="V124" s="26"/>
      <c r="W124" s="5"/>
      <c r="X124" s="47"/>
      <c r="Y124" s="4"/>
      <c r="Z124" s="4"/>
      <c r="AA124" s="16"/>
      <c r="AB124" s="16"/>
      <c r="AC124" s="16"/>
      <c r="AD124" s="8"/>
      <c r="AE124" s="8"/>
      <c r="AF124" s="7"/>
      <c r="AG124" s="7"/>
      <c r="AH124" s="4"/>
      <c r="AI124" s="3"/>
      <c r="AJ124" s="3"/>
      <c r="AK124" s="3"/>
      <c r="AL124" s="3"/>
      <c r="AP124" s="95"/>
      <c r="AQ124" s="95">
        <f>P124</f>
        <v>446375</v>
      </c>
      <c r="AR124" s="95">
        <f t="shared" si="24"/>
        <v>446375</v>
      </c>
      <c r="AT124" s="166">
        <f t="shared" si="34"/>
        <v>446375</v>
      </c>
      <c r="AW124" s="28"/>
      <c r="AX124" s="45"/>
      <c r="AY124" s="45"/>
    </row>
    <row r="125" spans="1:51" s="2" customFormat="1" ht="16.5" customHeight="1" x14ac:dyDescent="0.25">
      <c r="A125" s="28" t="s">
        <v>823</v>
      </c>
      <c r="B125" s="1">
        <v>583</v>
      </c>
      <c r="C125" s="2" t="s">
        <v>5</v>
      </c>
      <c r="D125" s="4">
        <v>14672</v>
      </c>
      <c r="E125" s="2">
        <v>15</v>
      </c>
      <c r="F125" s="2">
        <v>295</v>
      </c>
      <c r="G125" s="2" t="s">
        <v>139</v>
      </c>
      <c r="H125" s="2">
        <v>1</v>
      </c>
      <c r="I125" s="2">
        <v>2</v>
      </c>
      <c r="J125" s="2">
        <v>25</v>
      </c>
      <c r="K125" s="13">
        <v>625</v>
      </c>
      <c r="L125" s="13">
        <v>625</v>
      </c>
      <c r="M125" s="84">
        <v>1</v>
      </c>
      <c r="N125" s="13">
        <f>L125</f>
        <v>625</v>
      </c>
      <c r="O125" s="13">
        <f>[7]qry_report!$L$259</f>
        <v>125</v>
      </c>
      <c r="P125" s="14">
        <f t="shared" si="38"/>
        <v>78125</v>
      </c>
      <c r="Q125" s="3">
        <v>625</v>
      </c>
      <c r="R125" s="8"/>
      <c r="S125" s="8"/>
      <c r="T125" s="4"/>
      <c r="U125" s="11"/>
      <c r="V125" s="26"/>
      <c r="W125" s="5"/>
      <c r="X125" s="47"/>
      <c r="Y125" s="4"/>
      <c r="Z125" s="4"/>
      <c r="AA125" s="16"/>
      <c r="AB125" s="16"/>
      <c r="AC125" s="16"/>
      <c r="AD125" s="8"/>
      <c r="AE125" s="8"/>
      <c r="AF125" s="7"/>
      <c r="AG125" s="7"/>
      <c r="AH125" s="4"/>
      <c r="AI125" s="3"/>
      <c r="AJ125" s="3"/>
      <c r="AK125" s="3"/>
      <c r="AL125" s="3"/>
      <c r="AP125" s="95"/>
      <c r="AQ125" s="95">
        <f>P125</f>
        <v>78125</v>
      </c>
      <c r="AR125" s="95">
        <f t="shared" si="24"/>
        <v>78125</v>
      </c>
      <c r="AT125" s="166">
        <f t="shared" si="34"/>
        <v>78125</v>
      </c>
      <c r="AW125" s="28"/>
      <c r="AX125" s="45"/>
      <c r="AY125" s="45"/>
    </row>
    <row r="126" spans="1:51" s="2" customFormat="1" ht="16.5" customHeight="1" x14ac:dyDescent="0.25">
      <c r="A126" s="28"/>
      <c r="B126" s="1">
        <v>584</v>
      </c>
      <c r="C126" s="2" t="s">
        <v>5</v>
      </c>
      <c r="D126" s="4">
        <v>14663</v>
      </c>
      <c r="E126" s="2">
        <v>6</v>
      </c>
      <c r="F126" s="2">
        <v>286</v>
      </c>
      <c r="G126" s="2" t="s">
        <v>139</v>
      </c>
      <c r="H126" s="2">
        <v>2</v>
      </c>
      <c r="I126" s="2">
        <v>2</v>
      </c>
      <c r="J126" s="2">
        <v>50</v>
      </c>
      <c r="K126" s="13">
        <v>1050</v>
      </c>
      <c r="L126" s="13">
        <v>1050</v>
      </c>
      <c r="M126" s="84">
        <v>1</v>
      </c>
      <c r="N126" s="13">
        <f>L126</f>
        <v>1050</v>
      </c>
      <c r="O126" s="13">
        <f>[7]qry_report!$L$251</f>
        <v>125</v>
      </c>
      <c r="P126" s="14">
        <f t="shared" si="38"/>
        <v>131250</v>
      </c>
      <c r="Q126" s="3">
        <v>1050</v>
      </c>
      <c r="R126" s="8"/>
      <c r="S126" s="8"/>
      <c r="T126" s="4"/>
      <c r="U126" s="11"/>
      <c r="V126" s="26"/>
      <c r="W126" s="5"/>
      <c r="X126" s="47"/>
      <c r="Y126" s="4"/>
      <c r="Z126" s="4"/>
      <c r="AA126" s="16"/>
      <c r="AB126" s="16"/>
      <c r="AC126" s="16"/>
      <c r="AD126" s="8"/>
      <c r="AE126" s="8"/>
      <c r="AF126" s="7"/>
      <c r="AG126" s="7"/>
      <c r="AH126" s="4"/>
      <c r="AI126" s="3"/>
      <c r="AJ126" s="3"/>
      <c r="AK126" s="3"/>
      <c r="AL126" s="3"/>
      <c r="AP126" s="95"/>
      <c r="AQ126" s="95">
        <f>P126</f>
        <v>131250</v>
      </c>
      <c r="AR126" s="95">
        <f t="shared" si="24"/>
        <v>131250</v>
      </c>
      <c r="AT126" s="166">
        <f t="shared" si="34"/>
        <v>131250</v>
      </c>
      <c r="AW126" s="28"/>
      <c r="AX126" s="45"/>
      <c r="AY126" s="45"/>
    </row>
    <row r="127" spans="1:51" s="2" customFormat="1" ht="16.5" customHeight="1" x14ac:dyDescent="0.25">
      <c r="A127" s="28" t="s">
        <v>824</v>
      </c>
      <c r="B127" s="1">
        <v>585</v>
      </c>
      <c r="C127" s="2" t="s">
        <v>5</v>
      </c>
      <c r="D127" s="4">
        <v>20914</v>
      </c>
      <c r="E127" s="2">
        <v>385</v>
      </c>
      <c r="F127" s="2">
        <v>741</v>
      </c>
      <c r="G127" s="2" t="s">
        <v>139</v>
      </c>
      <c r="H127" s="2">
        <v>1</v>
      </c>
      <c r="I127" s="2">
        <v>0</v>
      </c>
      <c r="J127" s="2">
        <v>14</v>
      </c>
      <c r="K127" s="13">
        <v>414</v>
      </c>
      <c r="L127" s="13">
        <v>414</v>
      </c>
      <c r="M127" s="84">
        <v>5</v>
      </c>
      <c r="N127" s="13">
        <f>L127</f>
        <v>414</v>
      </c>
      <c r="O127" s="13">
        <v>100</v>
      </c>
      <c r="P127" s="14">
        <f t="shared" si="38"/>
        <v>41400</v>
      </c>
      <c r="Q127" s="3">
        <v>214</v>
      </c>
      <c r="R127" s="8">
        <v>200</v>
      </c>
      <c r="S127" s="8"/>
      <c r="T127" s="4"/>
      <c r="U127" s="11"/>
      <c r="V127" s="28" t="s">
        <v>824</v>
      </c>
      <c r="W127" s="5">
        <v>627</v>
      </c>
      <c r="X127" s="17" t="s">
        <v>685</v>
      </c>
      <c r="Y127" s="4" t="s">
        <v>28</v>
      </c>
      <c r="Z127" s="4" t="s">
        <v>53</v>
      </c>
      <c r="AA127" s="16">
        <v>7</v>
      </c>
      <c r="AB127" s="16">
        <v>17</v>
      </c>
      <c r="AC127" s="16">
        <v>2</v>
      </c>
      <c r="AD127" s="8">
        <v>119</v>
      </c>
      <c r="AE127" s="8">
        <v>100</v>
      </c>
      <c r="AF127" s="7">
        <f>[2]รายการ!B1</f>
        <v>6700</v>
      </c>
      <c r="AG127" s="7">
        <f>AF127*AD127</f>
        <v>797300</v>
      </c>
      <c r="AH127" s="4">
        <v>119</v>
      </c>
      <c r="AI127" s="3"/>
      <c r="AJ127" s="3">
        <v>119</v>
      </c>
      <c r="AK127" s="3"/>
      <c r="AL127" s="3"/>
      <c r="AM127" s="2">
        <v>48</v>
      </c>
      <c r="AN127" s="2">
        <v>93</v>
      </c>
      <c r="AO127" s="95">
        <f>AG127*AN127/100</f>
        <v>741489</v>
      </c>
      <c r="AP127" s="95">
        <f t="shared" si="27"/>
        <v>55811</v>
      </c>
      <c r="AQ127" s="95">
        <f>P127+AP127</f>
        <v>97211</v>
      </c>
      <c r="AR127" s="95">
        <f t="shared" si="24"/>
        <v>97211</v>
      </c>
      <c r="AT127" s="166">
        <f t="shared" si="34"/>
        <v>97211</v>
      </c>
      <c r="AW127" s="28"/>
      <c r="AX127" s="45"/>
      <c r="AY127" s="45"/>
    </row>
    <row r="128" spans="1:51" s="2" customFormat="1" ht="16.5" customHeight="1" x14ac:dyDescent="0.25">
      <c r="A128" s="28" t="s">
        <v>825</v>
      </c>
      <c r="B128" s="1">
        <v>586</v>
      </c>
      <c r="C128" s="2" t="s">
        <v>5</v>
      </c>
      <c r="D128" s="4">
        <v>20915</v>
      </c>
      <c r="E128" s="2">
        <v>386</v>
      </c>
      <c r="F128" s="2">
        <v>742</v>
      </c>
      <c r="G128" s="2" t="s">
        <v>139</v>
      </c>
      <c r="H128" s="2">
        <v>1</v>
      </c>
      <c r="I128" s="2">
        <v>1</v>
      </c>
      <c r="J128" s="2">
        <v>3</v>
      </c>
      <c r="K128" s="13">
        <v>503</v>
      </c>
      <c r="L128" s="13">
        <v>503</v>
      </c>
      <c r="M128" s="84">
        <v>2</v>
      </c>
      <c r="N128" s="13">
        <f>L128</f>
        <v>503</v>
      </c>
      <c r="O128" s="13">
        <v>100</v>
      </c>
      <c r="P128" s="14">
        <f t="shared" si="38"/>
        <v>50300</v>
      </c>
      <c r="Q128" s="3"/>
      <c r="R128" s="8">
        <v>503</v>
      </c>
      <c r="S128" s="8"/>
      <c r="T128" s="4"/>
      <c r="U128" s="11"/>
      <c r="V128" s="28" t="s">
        <v>825</v>
      </c>
      <c r="W128" s="5">
        <v>628</v>
      </c>
      <c r="X128" s="47">
        <v>23</v>
      </c>
      <c r="Y128" s="4" t="s">
        <v>28</v>
      </c>
      <c r="Z128" s="4" t="s">
        <v>53</v>
      </c>
      <c r="AA128" s="16">
        <v>13</v>
      </c>
      <c r="AB128" s="16">
        <v>21</v>
      </c>
      <c r="AC128" s="16">
        <v>2</v>
      </c>
      <c r="AD128" s="8">
        <v>273</v>
      </c>
      <c r="AE128" s="8">
        <v>100</v>
      </c>
      <c r="AF128" s="7">
        <f>AF127</f>
        <v>6700</v>
      </c>
      <c r="AG128" s="7">
        <f>AF128*AD128</f>
        <v>1829100</v>
      </c>
      <c r="AH128" s="4">
        <v>273</v>
      </c>
      <c r="AI128" s="3"/>
      <c r="AJ128" s="3">
        <v>273</v>
      </c>
      <c r="AK128" s="3"/>
      <c r="AL128" s="3"/>
      <c r="AM128" s="2">
        <v>41</v>
      </c>
      <c r="AN128" s="2">
        <v>93</v>
      </c>
      <c r="AO128" s="95">
        <f>AG128*AN128/100</f>
        <v>1701063</v>
      </c>
      <c r="AP128" s="95">
        <f t="shared" si="27"/>
        <v>128037</v>
      </c>
      <c r="AQ128" s="95">
        <f>P128+AP128</f>
        <v>178337</v>
      </c>
      <c r="AR128" s="95">
        <f t="shared" si="24"/>
        <v>178337</v>
      </c>
      <c r="AT128" s="166">
        <f t="shared" si="34"/>
        <v>178337</v>
      </c>
      <c r="AW128" s="28"/>
      <c r="AX128" s="45"/>
      <c r="AY128" s="45"/>
    </row>
    <row r="129" spans="1:51" s="2" customFormat="1" ht="16.5" customHeight="1" x14ac:dyDescent="0.25">
      <c r="A129" s="28"/>
      <c r="B129" s="1"/>
      <c r="D129" s="4"/>
      <c r="K129" s="13"/>
      <c r="L129" s="13"/>
      <c r="M129" s="84"/>
      <c r="N129" s="13"/>
      <c r="O129" s="13"/>
      <c r="P129" s="14"/>
      <c r="Q129" s="3"/>
      <c r="R129" s="8"/>
      <c r="S129" s="8"/>
      <c r="T129" s="4"/>
      <c r="U129" s="11"/>
      <c r="V129" s="26"/>
      <c r="W129" s="5">
        <v>629</v>
      </c>
      <c r="X129" s="47"/>
      <c r="Y129" s="4" t="s">
        <v>38</v>
      </c>
      <c r="Z129" s="4" t="s">
        <v>7</v>
      </c>
      <c r="AA129" s="16">
        <v>7</v>
      </c>
      <c r="AB129" s="16">
        <v>10</v>
      </c>
      <c r="AC129" s="16">
        <v>2</v>
      </c>
      <c r="AD129" s="8">
        <v>70</v>
      </c>
      <c r="AE129" s="8">
        <v>100</v>
      </c>
      <c r="AF129" s="7">
        <f>AF123</f>
        <v>2050</v>
      </c>
      <c r="AG129" s="7">
        <f>AF129*AD129</f>
        <v>143500</v>
      </c>
      <c r="AH129" s="4">
        <v>70</v>
      </c>
      <c r="AI129" s="3"/>
      <c r="AJ129" s="3">
        <v>70</v>
      </c>
      <c r="AK129" s="3"/>
      <c r="AL129" s="3"/>
      <c r="AM129" s="2">
        <v>36</v>
      </c>
      <c r="AN129" s="2">
        <v>93</v>
      </c>
      <c r="AO129" s="95">
        <f>AG129*AN129/100</f>
        <v>133455</v>
      </c>
      <c r="AP129" s="95">
        <f t="shared" si="27"/>
        <v>10045</v>
      </c>
      <c r="AQ129" s="95">
        <f>AP129</f>
        <v>10045</v>
      </c>
      <c r="AR129" s="95">
        <f t="shared" si="24"/>
        <v>10045</v>
      </c>
      <c r="AT129" s="166">
        <f t="shared" si="34"/>
        <v>10045</v>
      </c>
      <c r="AW129" s="28" t="s">
        <v>51</v>
      </c>
      <c r="AX129" s="45"/>
      <c r="AY129" s="45"/>
    </row>
    <row r="130" spans="1:51" s="2" customFormat="1" ht="16.5" customHeight="1" x14ac:dyDescent="0.25">
      <c r="A130" s="28"/>
      <c r="B130" s="1"/>
      <c r="D130" s="4"/>
      <c r="K130" s="13"/>
      <c r="L130" s="13"/>
      <c r="M130" s="84"/>
      <c r="N130" s="13"/>
      <c r="O130" s="13"/>
      <c r="P130" s="14"/>
      <c r="Q130" s="3"/>
      <c r="R130" s="8"/>
      <c r="S130" s="8"/>
      <c r="T130" s="4"/>
      <c r="U130" s="11"/>
      <c r="V130" s="26" t="s">
        <v>826</v>
      </c>
      <c r="W130" s="5">
        <v>630</v>
      </c>
      <c r="X130" s="19" t="s">
        <v>827</v>
      </c>
      <c r="Y130" s="4" t="s">
        <v>28</v>
      </c>
      <c r="Z130" s="4" t="s">
        <v>53</v>
      </c>
      <c r="AA130" s="16">
        <v>7</v>
      </c>
      <c r="AB130" s="16">
        <v>15</v>
      </c>
      <c r="AC130" s="16">
        <v>2</v>
      </c>
      <c r="AD130" s="8">
        <v>105</v>
      </c>
      <c r="AE130" s="8">
        <v>100</v>
      </c>
      <c r="AF130" s="7">
        <f>AF128</f>
        <v>6700</v>
      </c>
      <c r="AG130" s="7">
        <f>AF130*AD130</f>
        <v>703500</v>
      </c>
      <c r="AH130" s="4">
        <v>105</v>
      </c>
      <c r="AI130" s="3"/>
      <c r="AJ130" s="3">
        <v>105</v>
      </c>
      <c r="AK130" s="3"/>
      <c r="AL130" s="3"/>
      <c r="AM130" s="2">
        <v>17</v>
      </c>
      <c r="AN130" s="2">
        <f>ค่าเสื่อม!R4</f>
        <v>79</v>
      </c>
      <c r="AO130" s="95">
        <f>AG130*AN130/100</f>
        <v>555765</v>
      </c>
      <c r="AP130" s="95">
        <f t="shared" si="27"/>
        <v>147735</v>
      </c>
      <c r="AQ130" s="95">
        <f>AP130</f>
        <v>147735</v>
      </c>
      <c r="AR130" s="95">
        <f t="shared" si="24"/>
        <v>147735</v>
      </c>
      <c r="AT130" s="166">
        <f t="shared" si="34"/>
        <v>147735</v>
      </c>
      <c r="AW130" s="28"/>
      <c r="AX130" s="45"/>
      <c r="AY130" s="45"/>
    </row>
    <row r="131" spans="1:51" s="2" customFormat="1" ht="16.5" customHeight="1" x14ac:dyDescent="0.25">
      <c r="A131" s="28"/>
      <c r="B131" s="1"/>
      <c r="D131" s="4"/>
      <c r="K131" s="13"/>
      <c r="L131" s="13"/>
      <c r="M131" s="84"/>
      <c r="N131" s="13"/>
      <c r="O131" s="13"/>
      <c r="P131" s="14"/>
      <c r="Q131" s="3"/>
      <c r="R131" s="8"/>
      <c r="S131" s="8"/>
      <c r="T131" s="4"/>
      <c r="U131" s="11"/>
      <c r="V131" s="26"/>
      <c r="W131" s="5">
        <v>631</v>
      </c>
      <c r="X131" s="47"/>
      <c r="Y131" s="4" t="s">
        <v>38</v>
      </c>
      <c r="Z131" s="4" t="s">
        <v>7</v>
      </c>
      <c r="AA131" s="16">
        <v>12</v>
      </c>
      <c r="AB131" s="16">
        <v>15</v>
      </c>
      <c r="AC131" s="16">
        <v>2</v>
      </c>
      <c r="AD131" s="8">
        <v>180</v>
      </c>
      <c r="AE131" s="8">
        <v>100</v>
      </c>
      <c r="AF131" s="7">
        <f>AF129</f>
        <v>2050</v>
      </c>
      <c r="AG131" s="7">
        <f>AF131*AD131</f>
        <v>369000</v>
      </c>
      <c r="AH131" s="4">
        <v>180</v>
      </c>
      <c r="AI131" s="3"/>
      <c r="AJ131" s="3">
        <v>180</v>
      </c>
      <c r="AK131" s="3"/>
      <c r="AL131" s="3"/>
      <c r="AM131" s="2">
        <v>13</v>
      </c>
      <c r="AN131" s="2">
        <f>ค่าเสื่อม!N4</f>
        <v>55</v>
      </c>
      <c r="AO131" s="95">
        <f>AG131*AN131/100</f>
        <v>202950</v>
      </c>
      <c r="AP131" s="95">
        <f t="shared" si="27"/>
        <v>166050</v>
      </c>
      <c r="AQ131" s="95">
        <f>AP131</f>
        <v>166050</v>
      </c>
      <c r="AR131" s="95">
        <f t="shared" si="24"/>
        <v>166050</v>
      </c>
      <c r="AT131" s="166">
        <f t="shared" si="34"/>
        <v>166050</v>
      </c>
      <c r="AW131" s="28" t="s">
        <v>51</v>
      </c>
      <c r="AX131" s="45"/>
      <c r="AY131" s="45"/>
    </row>
    <row r="132" spans="1:51" s="2" customFormat="1" ht="16.5" customHeight="1" x14ac:dyDescent="0.25">
      <c r="A132" s="28"/>
      <c r="B132" s="1">
        <v>587</v>
      </c>
      <c r="C132" s="2" t="s">
        <v>5</v>
      </c>
      <c r="D132" s="4">
        <v>17633</v>
      </c>
      <c r="E132" s="2">
        <v>69</v>
      </c>
      <c r="F132" s="2">
        <v>442</v>
      </c>
      <c r="G132" s="2" t="s">
        <v>139</v>
      </c>
      <c r="H132" s="2">
        <v>3</v>
      </c>
      <c r="I132" s="2">
        <v>0</v>
      </c>
      <c r="J132" s="2">
        <v>26</v>
      </c>
      <c r="K132" s="13">
        <v>1226</v>
      </c>
      <c r="L132" s="13">
        <v>1226</v>
      </c>
      <c r="M132" s="84">
        <v>1</v>
      </c>
      <c r="N132" s="13">
        <f>L132</f>
        <v>1226</v>
      </c>
      <c r="O132" s="13">
        <f>[7]qry_report!$L$335</f>
        <v>125</v>
      </c>
      <c r="P132" s="14">
        <f t="shared" si="38"/>
        <v>153250</v>
      </c>
      <c r="Q132" s="3">
        <v>1226</v>
      </c>
      <c r="R132" s="8"/>
      <c r="S132" s="8"/>
      <c r="T132" s="4"/>
      <c r="U132" s="11"/>
      <c r="V132" s="26"/>
      <c r="W132" s="5"/>
      <c r="X132" s="47"/>
      <c r="Y132" s="4"/>
      <c r="Z132" s="4"/>
      <c r="AA132" s="16"/>
      <c r="AB132" s="16"/>
      <c r="AC132" s="16"/>
      <c r="AD132" s="8"/>
      <c r="AE132" s="8"/>
      <c r="AF132" s="7"/>
      <c r="AG132" s="7"/>
      <c r="AH132" s="4"/>
      <c r="AI132" s="3"/>
      <c r="AJ132" s="3"/>
      <c r="AK132" s="3"/>
      <c r="AL132" s="3"/>
      <c r="AP132" s="95"/>
      <c r="AQ132" s="95">
        <f t="shared" ref="AQ132:AQ138" si="39">P132</f>
        <v>153250</v>
      </c>
      <c r="AR132" s="95">
        <f t="shared" si="24"/>
        <v>153250</v>
      </c>
      <c r="AT132" s="166">
        <f t="shared" si="34"/>
        <v>153250</v>
      </c>
      <c r="AW132" s="28"/>
      <c r="AX132" s="45"/>
      <c r="AY132" s="45"/>
    </row>
    <row r="133" spans="1:51" s="2" customFormat="1" ht="16.5" customHeight="1" x14ac:dyDescent="0.25">
      <c r="A133" s="28"/>
      <c r="B133" s="1">
        <v>588</v>
      </c>
      <c r="C133" s="2" t="s">
        <v>5</v>
      </c>
      <c r="D133" s="4">
        <v>17671</v>
      </c>
      <c r="E133" s="2">
        <v>68</v>
      </c>
      <c r="F133" s="2">
        <v>480</v>
      </c>
      <c r="G133" s="2" t="s">
        <v>139</v>
      </c>
      <c r="H133" s="2">
        <v>2</v>
      </c>
      <c r="I133" s="2">
        <v>0</v>
      </c>
      <c r="J133" s="2">
        <v>0</v>
      </c>
      <c r="K133" s="13">
        <v>800</v>
      </c>
      <c r="L133" s="13">
        <v>800</v>
      </c>
      <c r="M133" s="84">
        <v>1</v>
      </c>
      <c r="N133" s="13">
        <f>L133</f>
        <v>800</v>
      </c>
      <c r="O133" s="13">
        <f>[7]qry_report!$L$344</f>
        <v>100</v>
      </c>
      <c r="P133" s="14">
        <f t="shared" si="38"/>
        <v>80000</v>
      </c>
      <c r="Q133" s="3">
        <v>800</v>
      </c>
      <c r="R133" s="8"/>
      <c r="S133" s="8"/>
      <c r="T133" s="4"/>
      <c r="U133" s="11"/>
      <c r="V133" s="26"/>
      <c r="W133" s="5"/>
      <c r="X133" s="47"/>
      <c r="Y133" s="4"/>
      <c r="Z133" s="4"/>
      <c r="AA133" s="16"/>
      <c r="AB133" s="16"/>
      <c r="AC133" s="16"/>
      <c r="AD133" s="8"/>
      <c r="AE133" s="8"/>
      <c r="AF133" s="7"/>
      <c r="AG133" s="7"/>
      <c r="AH133" s="4"/>
      <c r="AI133" s="3"/>
      <c r="AJ133" s="3"/>
      <c r="AK133" s="3"/>
      <c r="AL133" s="3"/>
      <c r="AP133" s="95"/>
      <c r="AQ133" s="95">
        <f t="shared" si="39"/>
        <v>80000</v>
      </c>
      <c r="AR133" s="95">
        <f t="shared" si="24"/>
        <v>80000</v>
      </c>
      <c r="AT133" s="166">
        <f t="shared" si="34"/>
        <v>80000</v>
      </c>
      <c r="AW133" s="28"/>
      <c r="AX133" s="45"/>
      <c r="AY133" s="45"/>
    </row>
    <row r="134" spans="1:51" s="4" customFormat="1" ht="16.5" customHeight="1" x14ac:dyDescent="0.25">
      <c r="A134" s="26"/>
      <c r="B134" s="1">
        <v>589</v>
      </c>
      <c r="C134" s="4" t="s">
        <v>5</v>
      </c>
      <c r="D134" s="4">
        <v>11380</v>
      </c>
      <c r="E134" s="4">
        <v>266</v>
      </c>
      <c r="F134" s="4">
        <v>1119</v>
      </c>
      <c r="G134" s="4" t="s">
        <v>139</v>
      </c>
      <c r="H134" s="4">
        <v>2</v>
      </c>
      <c r="I134" s="4">
        <v>2</v>
      </c>
      <c r="J134" s="4">
        <v>0</v>
      </c>
      <c r="K134" s="7">
        <v>1000</v>
      </c>
      <c r="L134" s="7">
        <v>1000</v>
      </c>
      <c r="M134" s="62">
        <v>1</v>
      </c>
      <c r="N134" s="7">
        <v>1000</v>
      </c>
      <c r="O134" s="7">
        <v>100</v>
      </c>
      <c r="P134" s="14">
        <f t="shared" si="38"/>
        <v>100000</v>
      </c>
      <c r="Q134" s="3">
        <v>1000</v>
      </c>
      <c r="R134" s="8"/>
      <c r="S134" s="8"/>
      <c r="U134" s="11"/>
      <c r="V134" s="26"/>
      <c r="W134" s="5"/>
      <c r="X134" s="47"/>
      <c r="AA134" s="16"/>
      <c r="AB134" s="16"/>
      <c r="AC134" s="16"/>
      <c r="AD134" s="8"/>
      <c r="AE134" s="8"/>
      <c r="AF134" s="7"/>
      <c r="AG134" s="7"/>
      <c r="AI134" s="3"/>
      <c r="AJ134" s="3"/>
      <c r="AK134" s="3"/>
      <c r="AL134" s="3"/>
      <c r="AP134" s="166"/>
      <c r="AQ134" s="166">
        <f t="shared" si="39"/>
        <v>100000</v>
      </c>
      <c r="AR134" s="95">
        <f t="shared" si="24"/>
        <v>100000</v>
      </c>
      <c r="AT134" s="166">
        <f t="shared" si="34"/>
        <v>100000</v>
      </c>
      <c r="AW134" s="26"/>
      <c r="AX134" s="45"/>
      <c r="AY134" s="45"/>
    </row>
    <row r="135" spans="1:51" s="2" customFormat="1" ht="16.5" customHeight="1" x14ac:dyDescent="0.25">
      <c r="A135" s="28"/>
      <c r="B135" s="1">
        <v>590</v>
      </c>
      <c r="C135" s="2" t="s">
        <v>5</v>
      </c>
      <c r="D135" s="4">
        <v>38127</v>
      </c>
      <c r="E135" s="2">
        <v>81</v>
      </c>
      <c r="F135" s="2">
        <v>1885</v>
      </c>
      <c r="G135" s="2" t="s">
        <v>139</v>
      </c>
      <c r="H135" s="2">
        <v>5</v>
      </c>
      <c r="I135" s="2">
        <v>0</v>
      </c>
      <c r="J135" s="2">
        <v>29</v>
      </c>
      <c r="K135" s="13">
        <v>2029</v>
      </c>
      <c r="L135" s="13">
        <v>2029</v>
      </c>
      <c r="M135" s="84">
        <v>1</v>
      </c>
      <c r="N135" s="13">
        <f>L135</f>
        <v>2029</v>
      </c>
      <c r="O135" s="13">
        <f>[7]qry_report!$L$1355</f>
        <v>100</v>
      </c>
      <c r="P135" s="14">
        <f t="shared" si="38"/>
        <v>202900</v>
      </c>
      <c r="Q135" s="3">
        <v>2029</v>
      </c>
      <c r="R135" s="8"/>
      <c r="S135" s="8"/>
      <c r="T135" s="4"/>
      <c r="U135" s="11"/>
      <c r="V135" s="26"/>
      <c r="W135" s="5"/>
      <c r="X135" s="47"/>
      <c r="Y135" s="4"/>
      <c r="Z135" s="4"/>
      <c r="AA135" s="16"/>
      <c r="AB135" s="16"/>
      <c r="AC135" s="16"/>
      <c r="AD135" s="8"/>
      <c r="AE135" s="8"/>
      <c r="AF135" s="7"/>
      <c r="AG135" s="7"/>
      <c r="AH135" s="4"/>
      <c r="AI135" s="3"/>
      <c r="AJ135" s="3"/>
      <c r="AK135" s="3"/>
      <c r="AL135" s="3"/>
      <c r="AP135" s="95"/>
      <c r="AQ135" s="95">
        <f t="shared" si="39"/>
        <v>202900</v>
      </c>
      <c r="AR135" s="95">
        <f t="shared" si="24"/>
        <v>202900</v>
      </c>
      <c r="AT135" s="166">
        <f t="shared" si="34"/>
        <v>202900</v>
      </c>
      <c r="AW135" s="28"/>
      <c r="AX135" s="45"/>
      <c r="AY135" s="45"/>
    </row>
    <row r="136" spans="1:51" s="2" customFormat="1" ht="16.5" customHeight="1" x14ac:dyDescent="0.25">
      <c r="A136" s="28"/>
      <c r="B136" s="1">
        <v>591</v>
      </c>
      <c r="C136" s="2" t="s">
        <v>5</v>
      </c>
      <c r="D136" s="4">
        <v>38126</v>
      </c>
      <c r="E136" s="2">
        <v>80</v>
      </c>
      <c r="F136" s="2">
        <v>1884</v>
      </c>
      <c r="G136" s="2" t="s">
        <v>139</v>
      </c>
      <c r="H136" s="2">
        <v>3</v>
      </c>
      <c r="I136" s="2">
        <v>3</v>
      </c>
      <c r="J136" s="2">
        <v>52</v>
      </c>
      <c r="K136" s="13">
        <v>1552</v>
      </c>
      <c r="L136" s="13">
        <v>1552</v>
      </c>
      <c r="M136" s="84">
        <v>1</v>
      </c>
      <c r="N136" s="13">
        <f>L136</f>
        <v>1552</v>
      </c>
      <c r="O136" s="13">
        <f>[7]qry_report!$L$1354</f>
        <v>125</v>
      </c>
      <c r="P136" s="14">
        <f t="shared" si="38"/>
        <v>194000</v>
      </c>
      <c r="Q136" s="3">
        <v>1552</v>
      </c>
      <c r="R136" s="8"/>
      <c r="S136" s="8"/>
      <c r="T136" s="4"/>
      <c r="U136" s="11"/>
      <c r="V136" s="26"/>
      <c r="W136" s="5"/>
      <c r="X136" s="47"/>
      <c r="Y136" s="4"/>
      <c r="Z136" s="4"/>
      <c r="AA136" s="16"/>
      <c r="AB136" s="16"/>
      <c r="AC136" s="16"/>
      <c r="AD136" s="8"/>
      <c r="AE136" s="8"/>
      <c r="AF136" s="7"/>
      <c r="AG136" s="7"/>
      <c r="AH136" s="4"/>
      <c r="AI136" s="3"/>
      <c r="AJ136" s="3"/>
      <c r="AK136" s="3"/>
      <c r="AL136" s="3"/>
      <c r="AP136" s="95"/>
      <c r="AQ136" s="95">
        <f t="shared" si="39"/>
        <v>194000</v>
      </c>
      <c r="AR136" s="95">
        <f t="shared" si="24"/>
        <v>194000</v>
      </c>
      <c r="AT136" s="166">
        <f t="shared" si="34"/>
        <v>194000</v>
      </c>
      <c r="AW136" s="28"/>
      <c r="AX136" s="45"/>
      <c r="AY136" s="45"/>
    </row>
    <row r="137" spans="1:51" s="2" customFormat="1" ht="16.5" customHeight="1" x14ac:dyDescent="0.25">
      <c r="A137" s="28" t="s">
        <v>826</v>
      </c>
      <c r="B137" s="1">
        <v>592</v>
      </c>
      <c r="C137" s="2" t="s">
        <v>5</v>
      </c>
      <c r="D137" s="4">
        <v>17634</v>
      </c>
      <c r="E137" s="2">
        <v>67</v>
      </c>
      <c r="F137" s="2">
        <v>443</v>
      </c>
      <c r="G137" s="2" t="s">
        <v>139</v>
      </c>
      <c r="H137" s="2">
        <v>2</v>
      </c>
      <c r="I137" s="2">
        <v>0</v>
      </c>
      <c r="J137" s="2">
        <v>31</v>
      </c>
      <c r="K137" s="13">
        <v>831</v>
      </c>
      <c r="L137" s="13">
        <v>831</v>
      </c>
      <c r="M137" s="84">
        <v>1</v>
      </c>
      <c r="N137" s="13">
        <f>L137</f>
        <v>831</v>
      </c>
      <c r="O137" s="13">
        <f>[7]qry_report!$L$336</f>
        <v>125</v>
      </c>
      <c r="P137" s="14">
        <f t="shared" si="38"/>
        <v>103875</v>
      </c>
      <c r="Q137" s="3">
        <v>831</v>
      </c>
      <c r="R137" s="8"/>
      <c r="S137" s="8"/>
      <c r="T137" s="4"/>
      <c r="U137" s="11"/>
      <c r="V137" s="26"/>
      <c r="W137" s="5"/>
      <c r="X137" s="47"/>
      <c r="Y137" s="4"/>
      <c r="Z137" s="4"/>
      <c r="AA137" s="16"/>
      <c r="AB137" s="16"/>
      <c r="AC137" s="16"/>
      <c r="AD137" s="8"/>
      <c r="AE137" s="8"/>
      <c r="AF137" s="7"/>
      <c r="AG137" s="7"/>
      <c r="AH137" s="4"/>
      <c r="AI137" s="3"/>
      <c r="AJ137" s="3"/>
      <c r="AK137" s="3"/>
      <c r="AL137" s="3"/>
      <c r="AP137" s="95"/>
      <c r="AQ137" s="95">
        <f t="shared" si="39"/>
        <v>103875</v>
      </c>
      <c r="AR137" s="95">
        <f t="shared" si="24"/>
        <v>103875</v>
      </c>
      <c r="AT137" s="166">
        <f t="shared" si="34"/>
        <v>103875</v>
      </c>
      <c r="AW137" s="28"/>
      <c r="AX137" s="45"/>
      <c r="AY137" s="45"/>
    </row>
    <row r="138" spans="1:51" s="2" customFormat="1" ht="16.5" customHeight="1" x14ac:dyDescent="0.25">
      <c r="A138" s="28"/>
      <c r="B138" s="1">
        <v>593</v>
      </c>
      <c r="C138" s="2" t="s">
        <v>5</v>
      </c>
      <c r="D138" s="4">
        <v>17635</v>
      </c>
      <c r="E138" s="2">
        <v>66</v>
      </c>
      <c r="F138" s="2">
        <v>444</v>
      </c>
      <c r="G138" s="2" t="s">
        <v>139</v>
      </c>
      <c r="H138" s="2">
        <v>3</v>
      </c>
      <c r="I138" s="2">
        <v>0</v>
      </c>
      <c r="J138" s="2">
        <v>16</v>
      </c>
      <c r="K138" s="13">
        <v>1216</v>
      </c>
      <c r="L138" s="13">
        <v>1216</v>
      </c>
      <c r="M138" s="84">
        <v>1</v>
      </c>
      <c r="N138" s="13">
        <f>L138</f>
        <v>1216</v>
      </c>
      <c r="O138" s="13">
        <f>[7]qry_report!$L$337</f>
        <v>150</v>
      </c>
      <c r="P138" s="14">
        <f t="shared" si="38"/>
        <v>182400</v>
      </c>
      <c r="Q138" s="3">
        <v>1216</v>
      </c>
      <c r="R138" s="8"/>
      <c r="S138" s="8"/>
      <c r="T138" s="4"/>
      <c r="U138" s="11"/>
      <c r="V138" s="26"/>
      <c r="W138" s="5"/>
      <c r="X138" s="47"/>
      <c r="Y138" s="4"/>
      <c r="Z138" s="4"/>
      <c r="AA138" s="16"/>
      <c r="AB138" s="16"/>
      <c r="AC138" s="16"/>
      <c r="AD138" s="8"/>
      <c r="AE138" s="8"/>
      <c r="AF138" s="7"/>
      <c r="AG138" s="7"/>
      <c r="AH138" s="4"/>
      <c r="AI138" s="3"/>
      <c r="AJ138" s="3"/>
      <c r="AK138" s="3"/>
      <c r="AL138" s="3"/>
      <c r="AP138" s="95"/>
      <c r="AQ138" s="95">
        <f t="shared" si="39"/>
        <v>182400</v>
      </c>
      <c r="AR138" s="95">
        <f t="shared" si="24"/>
        <v>182400</v>
      </c>
      <c r="AT138" s="166">
        <f t="shared" si="34"/>
        <v>182400</v>
      </c>
      <c r="AW138" s="28"/>
      <c r="AX138" s="45"/>
      <c r="AY138" s="45"/>
    </row>
    <row r="139" spans="1:51" s="2" customFormat="1" ht="16.5" customHeight="1" x14ac:dyDescent="0.25">
      <c r="A139" s="28" t="s">
        <v>790</v>
      </c>
      <c r="B139" s="1">
        <v>594</v>
      </c>
      <c r="C139" s="2" t="s">
        <v>5</v>
      </c>
      <c r="D139" s="4">
        <v>20916</v>
      </c>
      <c r="E139" s="2">
        <v>387</v>
      </c>
      <c r="F139" s="2">
        <v>743</v>
      </c>
      <c r="G139" s="2" t="s">
        <v>139</v>
      </c>
      <c r="H139" s="2">
        <v>0</v>
      </c>
      <c r="I139" s="2">
        <v>1</v>
      </c>
      <c r="J139" s="2">
        <v>10</v>
      </c>
      <c r="K139" s="13">
        <v>110</v>
      </c>
      <c r="L139" s="13">
        <v>110</v>
      </c>
      <c r="M139" s="84">
        <v>2</v>
      </c>
      <c r="N139" s="13">
        <f>L139</f>
        <v>110</v>
      </c>
      <c r="O139" s="13">
        <v>100</v>
      </c>
      <c r="P139" s="14">
        <f t="shared" si="38"/>
        <v>11000</v>
      </c>
      <c r="Q139" s="3"/>
      <c r="R139" s="8">
        <v>110</v>
      </c>
      <c r="S139" s="8"/>
      <c r="T139" s="4"/>
      <c r="U139" s="11"/>
      <c r="V139" s="28" t="s">
        <v>790</v>
      </c>
      <c r="W139" s="5">
        <v>632</v>
      </c>
      <c r="X139" s="47">
        <v>79</v>
      </c>
      <c r="Y139" s="4" t="s">
        <v>28</v>
      </c>
      <c r="Z139" s="4" t="s">
        <v>41</v>
      </c>
      <c r="AA139" s="16"/>
      <c r="AB139" s="16"/>
      <c r="AC139" s="16">
        <v>2</v>
      </c>
      <c r="AD139" s="8">
        <v>684</v>
      </c>
      <c r="AE139" s="8">
        <v>100</v>
      </c>
      <c r="AF139" s="7">
        <f>AF130</f>
        <v>6700</v>
      </c>
      <c r="AG139" s="7">
        <f>AF139*AD139</f>
        <v>4582800</v>
      </c>
      <c r="AH139" s="4">
        <v>684</v>
      </c>
      <c r="AI139" s="3"/>
      <c r="AJ139" s="3">
        <v>684</v>
      </c>
      <c r="AK139" s="3"/>
      <c r="AL139" s="3"/>
      <c r="AM139" s="2">
        <v>16</v>
      </c>
      <c r="AN139" s="2">
        <f>ค่าเสื่อม!Q3</f>
        <v>55</v>
      </c>
      <c r="AO139" s="95">
        <f>AG139*AN139/100</f>
        <v>2520540</v>
      </c>
      <c r="AP139" s="95">
        <f t="shared" si="27"/>
        <v>2062260</v>
      </c>
      <c r="AQ139" s="95">
        <f>P139+AP139</f>
        <v>2073260</v>
      </c>
      <c r="AR139" s="95">
        <f t="shared" si="24"/>
        <v>2073260</v>
      </c>
      <c r="AT139" s="166">
        <f t="shared" si="34"/>
        <v>2073260</v>
      </c>
      <c r="AW139" s="28"/>
      <c r="AX139" s="45"/>
      <c r="AY139" s="45"/>
    </row>
    <row r="140" spans="1:51" s="2" customFormat="1" ht="16.5" customHeight="1" x14ac:dyDescent="0.25">
      <c r="A140" s="28"/>
      <c r="B140" s="1"/>
      <c r="D140" s="4"/>
      <c r="K140" s="13"/>
      <c r="L140" s="13"/>
      <c r="M140" s="84"/>
      <c r="N140" s="13"/>
      <c r="O140" s="13"/>
      <c r="P140" s="14"/>
      <c r="Q140" s="3"/>
      <c r="R140" s="8"/>
      <c r="S140" s="8"/>
      <c r="T140" s="4"/>
      <c r="U140" s="11"/>
      <c r="V140" s="26"/>
      <c r="W140" s="5"/>
      <c r="X140" s="47"/>
      <c r="Y140" s="4"/>
      <c r="Z140" s="26" t="s">
        <v>42</v>
      </c>
      <c r="AA140" s="16">
        <v>18</v>
      </c>
      <c r="AB140" s="16">
        <v>19</v>
      </c>
      <c r="AC140" s="16">
        <v>2</v>
      </c>
      <c r="AD140" s="8">
        <v>342</v>
      </c>
      <c r="AE140" s="8">
        <v>50</v>
      </c>
      <c r="AF140" s="7">
        <f>AF141</f>
        <v>6700</v>
      </c>
      <c r="AG140" s="7">
        <f t="shared" ref="AG140:AG141" si="40">AF140*AD140</f>
        <v>2291400</v>
      </c>
      <c r="AH140" s="4">
        <v>342</v>
      </c>
      <c r="AI140" s="3"/>
      <c r="AJ140" s="3">
        <v>342</v>
      </c>
      <c r="AK140" s="3"/>
      <c r="AL140" s="3"/>
      <c r="AN140" s="2">
        <v>55</v>
      </c>
      <c r="AO140" s="95">
        <f t="shared" ref="AO140:AO141" si="41">AG140*AN140/100</f>
        <v>1260270</v>
      </c>
      <c r="AP140" s="95">
        <f t="shared" ref="AP140:AP141" si="42">AG140-AO140</f>
        <v>1031130</v>
      </c>
      <c r="AQ140" s="95">
        <f t="shared" ref="AQ140:AQ141" si="43">P140+AP140</f>
        <v>1031130</v>
      </c>
      <c r="AR140" s="95">
        <f t="shared" ref="AR140:AR141" si="44">AQ140</f>
        <v>1031130</v>
      </c>
      <c r="AT140" s="166">
        <f t="shared" si="34"/>
        <v>1031130</v>
      </c>
      <c r="AW140" s="28"/>
      <c r="AX140" s="45"/>
      <c r="AY140" s="45"/>
    </row>
    <row r="141" spans="1:51" s="2" customFormat="1" ht="16.5" customHeight="1" x14ac:dyDescent="0.25">
      <c r="A141" s="28"/>
      <c r="B141" s="1"/>
      <c r="D141" s="4"/>
      <c r="K141" s="13"/>
      <c r="L141" s="13"/>
      <c r="M141" s="84"/>
      <c r="N141" s="13"/>
      <c r="O141" s="13"/>
      <c r="P141" s="14"/>
      <c r="Q141" s="3"/>
      <c r="R141" s="8"/>
      <c r="S141" s="8"/>
      <c r="T141" s="4"/>
      <c r="U141" s="11"/>
      <c r="V141" s="26"/>
      <c r="W141" s="5"/>
      <c r="X141" s="47"/>
      <c r="Y141" s="4"/>
      <c r="Z141" s="26" t="s">
        <v>43</v>
      </c>
      <c r="AA141" s="16">
        <v>18</v>
      </c>
      <c r="AB141" s="16">
        <v>19</v>
      </c>
      <c r="AC141" s="16">
        <v>2</v>
      </c>
      <c r="AD141" s="8">
        <v>342</v>
      </c>
      <c r="AE141" s="8">
        <v>50</v>
      </c>
      <c r="AF141" s="7">
        <f>AF139</f>
        <v>6700</v>
      </c>
      <c r="AG141" s="7">
        <f t="shared" si="40"/>
        <v>2291400</v>
      </c>
      <c r="AH141" s="4">
        <v>342</v>
      </c>
      <c r="AI141" s="3"/>
      <c r="AJ141" s="3">
        <v>342</v>
      </c>
      <c r="AK141" s="3"/>
      <c r="AL141" s="3"/>
      <c r="AN141" s="2">
        <v>55</v>
      </c>
      <c r="AO141" s="95">
        <f t="shared" si="41"/>
        <v>1260270</v>
      </c>
      <c r="AP141" s="95">
        <f t="shared" si="42"/>
        <v>1031130</v>
      </c>
      <c r="AQ141" s="95">
        <f t="shared" si="43"/>
        <v>1031130</v>
      </c>
      <c r="AR141" s="95">
        <f t="shared" si="44"/>
        <v>1031130</v>
      </c>
      <c r="AT141" s="166">
        <f t="shared" si="34"/>
        <v>1031130</v>
      </c>
      <c r="AW141" s="28"/>
      <c r="AX141" s="45"/>
      <c r="AY141" s="45"/>
    </row>
    <row r="142" spans="1:51" s="2" customFormat="1" ht="16.5" customHeight="1" x14ac:dyDescent="0.25">
      <c r="A142" s="28"/>
      <c r="B142" s="1">
        <v>595</v>
      </c>
      <c r="C142" s="2" t="s">
        <v>5</v>
      </c>
      <c r="D142" s="4">
        <v>25707</v>
      </c>
      <c r="E142" s="2">
        <v>145</v>
      </c>
      <c r="F142" s="2">
        <v>1165</v>
      </c>
      <c r="G142" s="2" t="s">
        <v>139</v>
      </c>
      <c r="H142" s="2">
        <v>5</v>
      </c>
      <c r="I142" s="2">
        <v>3</v>
      </c>
      <c r="J142" s="2">
        <v>89</v>
      </c>
      <c r="K142" s="13">
        <v>2389</v>
      </c>
      <c r="L142" s="13">
        <v>2389</v>
      </c>
      <c r="M142" s="62">
        <v>1</v>
      </c>
      <c r="N142" s="13">
        <f>L142</f>
        <v>2389</v>
      </c>
      <c r="O142" s="13">
        <v>125</v>
      </c>
      <c r="P142" s="14">
        <f t="shared" si="38"/>
        <v>298625</v>
      </c>
      <c r="Q142" s="3">
        <v>2389</v>
      </c>
      <c r="R142" s="8"/>
      <c r="S142" s="8"/>
      <c r="T142" s="4"/>
      <c r="U142" s="11"/>
      <c r="V142" s="26"/>
      <c r="W142" s="5"/>
      <c r="X142" s="47"/>
      <c r="Y142" s="4"/>
      <c r="Z142" s="4"/>
      <c r="AA142" s="16"/>
      <c r="AB142" s="16"/>
      <c r="AC142" s="16"/>
      <c r="AD142" s="8"/>
      <c r="AE142" s="8"/>
      <c r="AF142" s="7"/>
      <c r="AG142" s="7"/>
      <c r="AH142" s="4"/>
      <c r="AI142" s="3"/>
      <c r="AJ142" s="3"/>
      <c r="AK142" s="3"/>
      <c r="AL142" s="3"/>
      <c r="AQ142" s="95">
        <f>P142</f>
        <v>298625</v>
      </c>
      <c r="AR142" s="95">
        <f t="shared" ref="AR142:AR200" si="45">AQ142</f>
        <v>298625</v>
      </c>
      <c r="AT142" s="166">
        <f t="shared" si="34"/>
        <v>298625</v>
      </c>
      <c r="AW142" s="28"/>
      <c r="AX142" s="45"/>
      <c r="AY142" s="45"/>
    </row>
    <row r="143" spans="1:51" s="2" customFormat="1" ht="16.5" customHeight="1" x14ac:dyDescent="0.25">
      <c r="A143" s="28"/>
      <c r="B143" s="1">
        <v>596</v>
      </c>
      <c r="C143" s="2" t="s">
        <v>5</v>
      </c>
      <c r="D143" s="4">
        <v>29615</v>
      </c>
      <c r="E143" s="2">
        <v>45</v>
      </c>
      <c r="F143" s="2">
        <v>1367</v>
      </c>
      <c r="G143" s="2" t="s">
        <v>139</v>
      </c>
      <c r="H143" s="2">
        <v>12</v>
      </c>
      <c r="I143" s="2">
        <v>3</v>
      </c>
      <c r="J143" s="2">
        <v>55</v>
      </c>
      <c r="K143" s="13">
        <v>5155</v>
      </c>
      <c r="L143" s="13">
        <v>5155</v>
      </c>
      <c r="M143" s="84">
        <v>1</v>
      </c>
      <c r="N143" s="13">
        <f>L143</f>
        <v>5155</v>
      </c>
      <c r="O143" s="13">
        <v>125</v>
      </c>
      <c r="P143" s="14">
        <f t="shared" si="38"/>
        <v>644375</v>
      </c>
      <c r="Q143" s="3">
        <v>5155</v>
      </c>
      <c r="R143" s="8"/>
      <c r="S143" s="8"/>
      <c r="T143" s="4"/>
      <c r="U143" s="11"/>
      <c r="V143" s="26"/>
      <c r="W143" s="5"/>
      <c r="X143" s="47"/>
      <c r="Y143" s="4"/>
      <c r="Z143" s="4"/>
      <c r="AA143" s="16"/>
      <c r="AB143" s="16"/>
      <c r="AC143" s="16"/>
      <c r="AD143" s="8"/>
      <c r="AE143" s="8"/>
      <c r="AF143" s="7"/>
      <c r="AG143" s="7"/>
      <c r="AH143" s="4"/>
      <c r="AI143" s="3"/>
      <c r="AJ143" s="3"/>
      <c r="AK143" s="3"/>
      <c r="AL143" s="3"/>
      <c r="AQ143" s="95">
        <f>P143</f>
        <v>644375</v>
      </c>
      <c r="AR143" s="95">
        <f t="shared" si="45"/>
        <v>644375</v>
      </c>
      <c r="AT143" s="166">
        <f t="shared" si="34"/>
        <v>644375</v>
      </c>
      <c r="AW143" s="28"/>
      <c r="AX143" s="45"/>
      <c r="AY143" s="45"/>
    </row>
    <row r="144" spans="1:51" s="4" customFormat="1" ht="16.5" customHeight="1" x14ac:dyDescent="0.25">
      <c r="A144" s="26"/>
      <c r="B144" s="1">
        <v>597</v>
      </c>
      <c r="C144" s="4" t="s">
        <v>5</v>
      </c>
      <c r="D144" s="4">
        <v>46397</v>
      </c>
      <c r="E144" s="4">
        <v>872</v>
      </c>
      <c r="F144" s="4">
        <v>2640</v>
      </c>
      <c r="G144" s="4" t="s">
        <v>139</v>
      </c>
      <c r="H144" s="4">
        <v>5</v>
      </c>
      <c r="I144" s="4">
        <v>0</v>
      </c>
      <c r="J144" s="4">
        <v>0</v>
      </c>
      <c r="K144" s="7">
        <v>2000</v>
      </c>
      <c r="L144" s="7">
        <v>2000</v>
      </c>
      <c r="M144" s="62">
        <v>1</v>
      </c>
      <c r="N144" s="7">
        <v>2000</v>
      </c>
      <c r="O144" s="7">
        <v>100</v>
      </c>
      <c r="P144" s="14">
        <f t="shared" si="38"/>
        <v>200000</v>
      </c>
      <c r="Q144" s="3">
        <v>2000</v>
      </c>
      <c r="R144" s="8"/>
      <c r="S144" s="8"/>
      <c r="U144" s="11"/>
      <c r="V144" s="26"/>
      <c r="W144" s="5">
        <v>633</v>
      </c>
      <c r="X144" s="47"/>
      <c r="Y144" s="4" t="s">
        <v>38</v>
      </c>
      <c r="Z144" s="4" t="s">
        <v>7</v>
      </c>
      <c r="AA144" s="16">
        <v>7</v>
      </c>
      <c r="AB144" s="16">
        <v>22</v>
      </c>
      <c r="AC144" s="16">
        <v>2</v>
      </c>
      <c r="AD144" s="8">
        <v>154</v>
      </c>
      <c r="AE144" s="8">
        <v>100</v>
      </c>
      <c r="AF144" s="7">
        <v>2050</v>
      </c>
      <c r="AG144" s="7">
        <f>AF144*AD144</f>
        <v>315700</v>
      </c>
      <c r="AH144" s="4">
        <v>154</v>
      </c>
      <c r="AI144" s="3">
        <v>154</v>
      </c>
      <c r="AJ144" s="3"/>
      <c r="AK144" s="3"/>
      <c r="AL144" s="3"/>
      <c r="AM144" s="4">
        <v>9</v>
      </c>
      <c r="AN144" s="4">
        <f>ค่าเสื่อม!J4</f>
        <v>35</v>
      </c>
      <c r="AO144" s="166">
        <f>AG144*AN144/100</f>
        <v>110495</v>
      </c>
      <c r="AP144" s="166">
        <f>AG144-AO144</f>
        <v>205205</v>
      </c>
      <c r="AQ144" s="166">
        <f>P144+AP144</f>
        <v>405205</v>
      </c>
      <c r="AR144" s="95">
        <f t="shared" si="45"/>
        <v>405205</v>
      </c>
      <c r="AT144" s="166">
        <f t="shared" si="34"/>
        <v>405205</v>
      </c>
      <c r="AW144" s="26" t="s">
        <v>51</v>
      </c>
      <c r="AX144" s="45"/>
      <c r="AY144" s="45"/>
    </row>
    <row r="145" spans="1:51" s="4" customFormat="1" ht="16.5" customHeight="1" x14ac:dyDescent="0.25">
      <c r="A145" s="26" t="s">
        <v>828</v>
      </c>
      <c r="B145" s="1">
        <v>598</v>
      </c>
      <c r="C145" s="4" t="s">
        <v>5</v>
      </c>
      <c r="D145" s="4">
        <v>366</v>
      </c>
      <c r="E145" s="4">
        <v>718</v>
      </c>
      <c r="F145" s="4">
        <v>2638</v>
      </c>
      <c r="G145" s="4" t="s">
        <v>139</v>
      </c>
      <c r="H145" s="4">
        <v>1</v>
      </c>
      <c r="I145" s="4">
        <v>3</v>
      </c>
      <c r="J145" s="4">
        <v>62</v>
      </c>
      <c r="K145" s="7">
        <v>762</v>
      </c>
      <c r="L145" s="7">
        <v>762</v>
      </c>
      <c r="M145" s="62">
        <v>2</v>
      </c>
      <c r="N145" s="7">
        <v>762</v>
      </c>
      <c r="O145" s="7">
        <v>100</v>
      </c>
      <c r="P145" s="14">
        <f t="shared" si="38"/>
        <v>76200</v>
      </c>
      <c r="Q145" s="3"/>
      <c r="R145" s="8">
        <v>762</v>
      </c>
      <c r="S145" s="8"/>
      <c r="U145" s="11"/>
      <c r="V145" s="26" t="s">
        <v>828</v>
      </c>
      <c r="W145" s="5">
        <v>634</v>
      </c>
      <c r="X145" s="47">
        <v>74</v>
      </c>
      <c r="Y145" s="4" t="s">
        <v>28</v>
      </c>
      <c r="Z145" s="4" t="s">
        <v>53</v>
      </c>
      <c r="AA145" s="16">
        <v>12</v>
      </c>
      <c r="AB145" s="16">
        <v>21</v>
      </c>
      <c r="AC145" s="16">
        <v>2</v>
      </c>
      <c r="AD145" s="8">
        <v>252</v>
      </c>
      <c r="AE145" s="8">
        <v>100</v>
      </c>
      <c r="AF145" s="7">
        <f>[2]รายการ!B1</f>
        <v>6700</v>
      </c>
      <c r="AG145" s="7">
        <f>AF145*AD145</f>
        <v>1688400</v>
      </c>
      <c r="AH145" s="4">
        <v>252</v>
      </c>
      <c r="AI145" s="3"/>
      <c r="AJ145" s="3">
        <v>252</v>
      </c>
      <c r="AK145" s="3"/>
      <c r="AL145" s="3"/>
      <c r="AM145" s="4">
        <v>106</v>
      </c>
      <c r="AN145" s="4">
        <f>ค่าเสื่อม!T4</f>
        <v>93</v>
      </c>
      <c r="AO145" s="166">
        <f>AG145*AN145/100</f>
        <v>1570212</v>
      </c>
      <c r="AP145" s="166">
        <f>AG145-AO145</f>
        <v>118188</v>
      </c>
      <c r="AQ145" s="166">
        <f>P145+AP145</f>
        <v>194388</v>
      </c>
      <c r="AR145" s="95">
        <f t="shared" si="45"/>
        <v>194388</v>
      </c>
      <c r="AT145" s="166">
        <f t="shared" si="34"/>
        <v>194388</v>
      </c>
      <c r="AW145" s="26"/>
      <c r="AX145" s="45"/>
      <c r="AY145" s="45"/>
    </row>
    <row r="146" spans="1:51" s="4" customFormat="1" ht="16.5" customHeight="1" x14ac:dyDescent="0.25">
      <c r="A146" s="26"/>
      <c r="B146" s="5"/>
      <c r="D146" s="770"/>
      <c r="E146" s="770"/>
      <c r="F146" s="770"/>
      <c r="K146" s="7"/>
      <c r="L146" s="7"/>
      <c r="M146" s="62"/>
      <c r="N146" s="7"/>
      <c r="O146" s="7"/>
      <c r="P146" s="14"/>
      <c r="Q146" s="3"/>
      <c r="R146" s="8"/>
      <c r="S146" s="8"/>
      <c r="U146" s="11"/>
      <c r="V146" s="26"/>
      <c r="W146" s="5">
        <v>635</v>
      </c>
      <c r="X146" s="47"/>
      <c r="Y146" s="4" t="s">
        <v>38</v>
      </c>
      <c r="Z146" s="4" t="s">
        <v>829</v>
      </c>
      <c r="AA146" s="16">
        <v>12</v>
      </c>
      <c r="AB146" s="16">
        <v>21</v>
      </c>
      <c r="AC146" s="16">
        <v>2</v>
      </c>
      <c r="AD146" s="8">
        <v>252</v>
      </c>
      <c r="AE146" s="8">
        <v>100</v>
      </c>
      <c r="AF146" s="7">
        <v>2050</v>
      </c>
      <c r="AG146" s="7">
        <f>AF146*AD146</f>
        <v>516600</v>
      </c>
      <c r="AH146" s="4">
        <v>252</v>
      </c>
      <c r="AI146" s="3"/>
      <c r="AJ146" s="3">
        <v>252</v>
      </c>
      <c r="AK146" s="3"/>
      <c r="AL146" s="3"/>
      <c r="AM146" s="4">
        <v>6</v>
      </c>
      <c r="AN146" s="4">
        <f>ค่าเสื่อม!G4</f>
        <v>20</v>
      </c>
      <c r="AO146" s="166">
        <f>AG146*AN146/100</f>
        <v>103320</v>
      </c>
      <c r="AP146" s="166">
        <f>AG146-AO146</f>
        <v>413280</v>
      </c>
      <c r="AQ146" s="166">
        <f>P146+AP146</f>
        <v>413280</v>
      </c>
      <c r="AR146" s="95">
        <f t="shared" si="45"/>
        <v>413280</v>
      </c>
      <c r="AT146" s="166">
        <f t="shared" si="34"/>
        <v>413280</v>
      </c>
      <c r="AW146" s="26" t="s">
        <v>51</v>
      </c>
      <c r="AX146" s="45"/>
      <c r="AY146" s="45"/>
    </row>
    <row r="147" spans="1:51" s="4" customFormat="1" ht="16.5" customHeight="1" x14ac:dyDescent="0.25">
      <c r="A147" s="26"/>
      <c r="B147" s="5"/>
      <c r="K147" s="7"/>
      <c r="L147" s="7"/>
      <c r="M147" s="62"/>
      <c r="N147" s="7"/>
      <c r="O147" s="7"/>
      <c r="P147" s="14"/>
      <c r="Q147" s="3"/>
      <c r="R147" s="8"/>
      <c r="S147" s="8"/>
      <c r="U147" s="11"/>
      <c r="V147" s="26" t="s">
        <v>830</v>
      </c>
      <c r="W147" s="5">
        <v>636</v>
      </c>
      <c r="X147" s="19" t="s">
        <v>831</v>
      </c>
      <c r="Y147" s="4" t="s">
        <v>28</v>
      </c>
      <c r="Z147" s="4" t="s">
        <v>6</v>
      </c>
      <c r="AA147" s="16">
        <v>10</v>
      </c>
      <c r="AB147" s="16">
        <v>13</v>
      </c>
      <c r="AC147" s="16">
        <v>2</v>
      </c>
      <c r="AD147" s="8">
        <v>130</v>
      </c>
      <c r="AE147" s="8">
        <v>100</v>
      </c>
      <c r="AF147" s="7">
        <v>2050</v>
      </c>
      <c r="AG147" s="7">
        <f>AF147*AD147</f>
        <v>266500</v>
      </c>
      <c r="AH147" s="4">
        <v>130</v>
      </c>
      <c r="AI147" s="3"/>
      <c r="AJ147" s="3">
        <v>130</v>
      </c>
      <c r="AK147" s="3"/>
      <c r="AL147" s="3"/>
      <c r="AM147" s="4">
        <v>5</v>
      </c>
      <c r="AN147" s="4">
        <f>ค่าเสื่อม!F2</f>
        <v>5</v>
      </c>
      <c r="AO147" s="166">
        <f>AG147*AN147/100</f>
        <v>13325</v>
      </c>
      <c r="AP147" s="166">
        <f>AG147-AO147</f>
        <v>253175</v>
      </c>
      <c r="AQ147" s="166">
        <f>P147+AP147</f>
        <v>253175</v>
      </c>
      <c r="AR147" s="95">
        <f t="shared" si="45"/>
        <v>253175</v>
      </c>
      <c r="AT147" s="166">
        <f>AQ147</f>
        <v>253175</v>
      </c>
      <c r="AW147" s="26"/>
      <c r="AX147" s="45"/>
      <c r="AY147" s="45"/>
    </row>
    <row r="148" spans="1:51" s="2" customFormat="1" ht="16.5" customHeight="1" x14ac:dyDescent="0.25">
      <c r="A148" s="28"/>
      <c r="B148" s="1">
        <v>599</v>
      </c>
      <c r="C148" s="2" t="s">
        <v>5</v>
      </c>
      <c r="D148" s="4">
        <v>17613</v>
      </c>
      <c r="E148" s="2">
        <v>42</v>
      </c>
      <c r="F148" s="2">
        <v>422</v>
      </c>
      <c r="G148" s="2" t="s">
        <v>139</v>
      </c>
      <c r="H148" s="2">
        <v>6</v>
      </c>
      <c r="I148" s="2">
        <v>3</v>
      </c>
      <c r="J148" s="2">
        <v>17</v>
      </c>
      <c r="K148" s="13">
        <v>2717</v>
      </c>
      <c r="L148" s="13">
        <v>2717</v>
      </c>
      <c r="M148" s="84">
        <v>1</v>
      </c>
      <c r="N148" s="13">
        <f>L148</f>
        <v>2717</v>
      </c>
      <c r="O148" s="13">
        <v>100</v>
      </c>
      <c r="P148" s="14">
        <f t="shared" si="38"/>
        <v>271700</v>
      </c>
      <c r="Q148" s="3">
        <v>2717</v>
      </c>
      <c r="R148" s="8"/>
      <c r="S148" s="8"/>
      <c r="T148" s="4"/>
      <c r="U148" s="11"/>
      <c r="V148" s="26"/>
      <c r="W148" s="5"/>
      <c r="X148" s="47"/>
      <c r="Y148" s="4"/>
      <c r="Z148" s="4"/>
      <c r="AA148" s="16"/>
      <c r="AB148" s="16"/>
      <c r="AC148" s="16"/>
      <c r="AD148" s="8"/>
      <c r="AE148" s="8"/>
      <c r="AF148" s="7"/>
      <c r="AG148" s="7"/>
      <c r="AH148" s="4"/>
      <c r="AI148" s="3"/>
      <c r="AJ148" s="3"/>
      <c r="AK148" s="3"/>
      <c r="AL148" s="3"/>
      <c r="AQ148" s="95">
        <f>P148</f>
        <v>271700</v>
      </c>
      <c r="AR148" s="95">
        <f t="shared" si="45"/>
        <v>271700</v>
      </c>
      <c r="AT148" s="166">
        <f t="shared" si="34"/>
        <v>271700</v>
      </c>
      <c r="AW148" s="28"/>
      <c r="AX148" s="45"/>
      <c r="AY148" s="45"/>
    </row>
    <row r="149" spans="1:51" s="2" customFormat="1" ht="16.5" customHeight="1" x14ac:dyDescent="0.25">
      <c r="A149" s="28" t="s">
        <v>832</v>
      </c>
      <c r="B149" s="1">
        <v>600</v>
      </c>
      <c r="C149" s="2" t="s">
        <v>5</v>
      </c>
      <c r="D149" s="4">
        <v>20911</v>
      </c>
      <c r="E149" s="2">
        <v>382</v>
      </c>
      <c r="F149" s="2">
        <v>738</v>
      </c>
      <c r="G149" s="2" t="s">
        <v>139</v>
      </c>
      <c r="H149" s="2">
        <v>0</v>
      </c>
      <c r="I149" s="2">
        <v>1</v>
      </c>
      <c r="J149" s="2">
        <v>23</v>
      </c>
      <c r="K149" s="13">
        <v>123</v>
      </c>
      <c r="L149" s="13">
        <v>123</v>
      </c>
      <c r="M149" s="84">
        <v>2</v>
      </c>
      <c r="N149" s="13">
        <f>L149</f>
        <v>123</v>
      </c>
      <c r="O149" s="13">
        <v>100</v>
      </c>
      <c r="P149" s="14">
        <f t="shared" si="38"/>
        <v>12300</v>
      </c>
      <c r="Q149" s="3"/>
      <c r="R149" s="8">
        <v>123</v>
      </c>
      <c r="S149" s="8"/>
      <c r="T149" s="4"/>
      <c r="U149" s="11"/>
      <c r="V149" s="28" t="s">
        <v>832</v>
      </c>
      <c r="W149" s="5">
        <v>637</v>
      </c>
      <c r="X149" s="47">
        <v>14</v>
      </c>
      <c r="Y149" s="4" t="s">
        <v>28</v>
      </c>
      <c r="Z149" s="4" t="s">
        <v>41</v>
      </c>
      <c r="AA149" s="16"/>
      <c r="AB149" s="16"/>
      <c r="AC149" s="16">
        <v>2</v>
      </c>
      <c r="AD149" s="8">
        <v>504</v>
      </c>
      <c r="AE149" s="8">
        <v>100</v>
      </c>
      <c r="AF149" s="7">
        <f>AF139</f>
        <v>6700</v>
      </c>
      <c r="AG149" s="7">
        <f>AF149*AD149</f>
        <v>3376800</v>
      </c>
      <c r="AH149" s="4">
        <v>504</v>
      </c>
      <c r="AI149" s="3"/>
      <c r="AJ149" s="3">
        <v>504</v>
      </c>
      <c r="AK149" s="3"/>
      <c r="AL149" s="3"/>
      <c r="AM149" s="2">
        <v>49</v>
      </c>
      <c r="AN149" s="2">
        <f>ค่าเสื่อม!W3</f>
        <v>85</v>
      </c>
      <c r="AO149" s="95">
        <f>AG149*AN149/100</f>
        <v>2870280</v>
      </c>
      <c r="AP149" s="95">
        <f>AG149-AO149</f>
        <v>506520</v>
      </c>
      <c r="AQ149" s="95">
        <f>P149+AP149</f>
        <v>518820</v>
      </c>
      <c r="AR149" s="95">
        <f t="shared" si="45"/>
        <v>518820</v>
      </c>
      <c r="AT149" s="166">
        <f t="shared" si="34"/>
        <v>518820</v>
      </c>
      <c r="AW149" s="28"/>
      <c r="AX149" s="45"/>
      <c r="AY149" s="45"/>
    </row>
    <row r="150" spans="1:51" s="2" customFormat="1" ht="16.5" customHeight="1" x14ac:dyDescent="0.25">
      <c r="A150" s="28"/>
      <c r="B150" s="1"/>
      <c r="D150" s="4"/>
      <c r="K150" s="13"/>
      <c r="L150" s="13"/>
      <c r="M150" s="84"/>
      <c r="N150" s="13"/>
      <c r="O150" s="13"/>
      <c r="P150" s="14"/>
      <c r="Q150" s="3"/>
      <c r="R150" s="8"/>
      <c r="S150" s="8"/>
      <c r="T150" s="4"/>
      <c r="U150" s="11"/>
      <c r="V150" s="26"/>
      <c r="W150" s="5"/>
      <c r="X150" s="47"/>
      <c r="Y150" s="4"/>
      <c r="Z150" s="26" t="s">
        <v>42</v>
      </c>
      <c r="AA150" s="16">
        <v>14</v>
      </c>
      <c r="AB150" s="16">
        <v>18</v>
      </c>
      <c r="AC150" s="16">
        <v>2</v>
      </c>
      <c r="AD150" s="8">
        <v>252</v>
      </c>
      <c r="AE150" s="8">
        <v>50</v>
      </c>
      <c r="AF150" s="7">
        <f>AF145</f>
        <v>6700</v>
      </c>
      <c r="AG150" s="7">
        <f t="shared" ref="AG150:AG151" si="46">AF150*AD150</f>
        <v>1688400</v>
      </c>
      <c r="AH150" s="4">
        <v>252</v>
      </c>
      <c r="AI150" s="3"/>
      <c r="AJ150" s="3">
        <v>252</v>
      </c>
      <c r="AK150" s="3"/>
      <c r="AL150" s="3"/>
      <c r="AN150" s="2">
        <v>85</v>
      </c>
      <c r="AO150" s="95">
        <f t="shared" ref="AO150:AO151" si="47">AG150*AN150/100</f>
        <v>1435140</v>
      </c>
      <c r="AP150" s="95">
        <f t="shared" ref="AP150:AP151" si="48">AG150-AO150</f>
        <v>253260</v>
      </c>
      <c r="AQ150" s="95">
        <f t="shared" ref="AQ150:AQ151" si="49">P150+AP150</f>
        <v>253260</v>
      </c>
      <c r="AR150" s="95">
        <f t="shared" ref="AR150:AR151" si="50">AQ150</f>
        <v>253260</v>
      </c>
      <c r="AT150" s="166">
        <f t="shared" si="34"/>
        <v>253260</v>
      </c>
      <c r="AW150" s="28"/>
      <c r="AX150" s="45"/>
      <c r="AY150" s="45"/>
    </row>
    <row r="151" spans="1:51" s="2" customFormat="1" ht="16.5" customHeight="1" x14ac:dyDescent="0.25">
      <c r="A151" s="28"/>
      <c r="B151" s="1"/>
      <c r="D151" s="4"/>
      <c r="K151" s="13"/>
      <c r="L151" s="13"/>
      <c r="M151" s="84"/>
      <c r="N151" s="13"/>
      <c r="O151" s="13"/>
      <c r="P151" s="14"/>
      <c r="Q151" s="3"/>
      <c r="R151" s="8"/>
      <c r="S151" s="8"/>
      <c r="T151" s="4"/>
      <c r="U151" s="11"/>
      <c r="V151" s="26"/>
      <c r="W151" s="5"/>
      <c r="X151" s="47"/>
      <c r="Y151" s="4"/>
      <c r="Z151" s="26" t="s">
        <v>43</v>
      </c>
      <c r="AA151" s="16">
        <v>14</v>
      </c>
      <c r="AB151" s="16">
        <v>18</v>
      </c>
      <c r="AC151" s="16">
        <v>2</v>
      </c>
      <c r="AD151" s="8">
        <v>252</v>
      </c>
      <c r="AE151" s="8">
        <v>50</v>
      </c>
      <c r="AF151" s="7">
        <f>AF149</f>
        <v>6700</v>
      </c>
      <c r="AG151" s="7">
        <f t="shared" si="46"/>
        <v>1688400</v>
      </c>
      <c r="AH151" s="4">
        <v>252</v>
      </c>
      <c r="AI151" s="3"/>
      <c r="AJ151" s="3">
        <v>252</v>
      </c>
      <c r="AK151" s="3"/>
      <c r="AL151" s="3"/>
      <c r="AN151" s="2">
        <v>85</v>
      </c>
      <c r="AO151" s="95">
        <f t="shared" si="47"/>
        <v>1435140</v>
      </c>
      <c r="AP151" s="95">
        <f t="shared" si="48"/>
        <v>253260</v>
      </c>
      <c r="AQ151" s="95">
        <f t="shared" si="49"/>
        <v>253260</v>
      </c>
      <c r="AR151" s="95">
        <f t="shared" si="50"/>
        <v>253260</v>
      </c>
      <c r="AT151" s="166">
        <f t="shared" si="34"/>
        <v>253260</v>
      </c>
      <c r="AW151" s="28"/>
      <c r="AX151" s="45"/>
      <c r="AY151" s="45"/>
    </row>
    <row r="152" spans="1:51" s="2" customFormat="1" ht="16.5" customHeight="1" x14ac:dyDescent="0.25">
      <c r="A152" s="28"/>
      <c r="B152" s="1"/>
      <c r="D152" s="4"/>
      <c r="K152" s="13"/>
      <c r="L152" s="13"/>
      <c r="M152" s="84"/>
      <c r="N152" s="13"/>
      <c r="O152" s="13"/>
      <c r="P152" s="14"/>
      <c r="Q152" s="3"/>
      <c r="R152" s="8"/>
      <c r="S152" s="8"/>
      <c r="T152" s="4"/>
      <c r="U152" s="11"/>
      <c r="V152" s="26"/>
      <c r="W152" s="5">
        <v>638</v>
      </c>
      <c r="X152" s="47"/>
      <c r="Y152" s="4" t="s">
        <v>38</v>
      </c>
      <c r="Z152" s="4" t="s">
        <v>7</v>
      </c>
      <c r="AA152" s="16">
        <v>10</v>
      </c>
      <c r="AB152" s="16">
        <v>20</v>
      </c>
      <c r="AC152" s="16">
        <v>2</v>
      </c>
      <c r="AD152" s="8">
        <v>200</v>
      </c>
      <c r="AE152" s="8">
        <v>100</v>
      </c>
      <c r="AF152" s="7">
        <f>AF131</f>
        <v>2050</v>
      </c>
      <c r="AG152" s="7">
        <f>AF152*AD152</f>
        <v>410000</v>
      </c>
      <c r="AH152" s="4">
        <v>200</v>
      </c>
      <c r="AI152" s="3"/>
      <c r="AJ152" s="3">
        <v>200</v>
      </c>
      <c r="AK152" s="3"/>
      <c r="AL152" s="3"/>
      <c r="AM152" s="2">
        <v>36</v>
      </c>
      <c r="AN152" s="2">
        <v>93</v>
      </c>
      <c r="AO152" s="95">
        <f>AG152*AN152/100</f>
        <v>381300</v>
      </c>
      <c r="AP152" s="95">
        <f>AG152-AO152</f>
        <v>28700</v>
      </c>
      <c r="AQ152" s="95">
        <f>AP152</f>
        <v>28700</v>
      </c>
      <c r="AR152" s="95">
        <f t="shared" si="45"/>
        <v>28700</v>
      </c>
      <c r="AT152" s="166">
        <f t="shared" si="34"/>
        <v>28700</v>
      </c>
      <c r="AW152" s="28" t="s">
        <v>51</v>
      </c>
      <c r="AX152" s="45"/>
      <c r="AY152" s="45"/>
    </row>
    <row r="153" spans="1:51" s="2" customFormat="1" ht="16.5" customHeight="1" x14ac:dyDescent="0.25">
      <c r="A153" s="28"/>
      <c r="B153" s="1">
        <v>601</v>
      </c>
      <c r="C153" s="2" t="s">
        <v>5</v>
      </c>
      <c r="D153" s="4">
        <v>14665</v>
      </c>
      <c r="E153" s="2">
        <v>8</v>
      </c>
      <c r="F153" s="2">
        <v>288</v>
      </c>
      <c r="G153" s="2" t="s">
        <v>139</v>
      </c>
      <c r="H153" s="2">
        <v>2</v>
      </c>
      <c r="I153" s="2">
        <v>0</v>
      </c>
      <c r="J153" s="2">
        <v>19</v>
      </c>
      <c r="K153" s="13">
        <v>819</v>
      </c>
      <c r="L153" s="13">
        <v>819</v>
      </c>
      <c r="M153" s="84">
        <v>1</v>
      </c>
      <c r="N153" s="13">
        <f>L153</f>
        <v>819</v>
      </c>
      <c r="O153" s="13">
        <f>[7]qry_report!$L$253</f>
        <v>125</v>
      </c>
      <c r="P153" s="14">
        <f t="shared" si="38"/>
        <v>102375</v>
      </c>
      <c r="Q153" s="3">
        <v>819</v>
      </c>
      <c r="R153" s="8"/>
      <c r="S153" s="8"/>
      <c r="T153" s="4"/>
      <c r="U153" s="11"/>
      <c r="V153" s="26"/>
      <c r="W153" s="5"/>
      <c r="X153" s="47"/>
      <c r="Y153" s="4"/>
      <c r="Z153" s="4"/>
      <c r="AA153" s="16"/>
      <c r="AB153" s="16"/>
      <c r="AC153" s="16"/>
      <c r="AD153" s="8"/>
      <c r="AE153" s="8"/>
      <c r="AF153" s="7"/>
      <c r="AG153" s="7"/>
      <c r="AH153" s="4"/>
      <c r="AI153" s="3"/>
      <c r="AJ153" s="3"/>
      <c r="AK153" s="3"/>
      <c r="AL153" s="3"/>
      <c r="AP153" s="95"/>
      <c r="AQ153" s="95">
        <f>P153</f>
        <v>102375</v>
      </c>
      <c r="AR153" s="95">
        <f t="shared" si="45"/>
        <v>102375</v>
      </c>
      <c r="AT153" s="166">
        <f t="shared" si="34"/>
        <v>102375</v>
      </c>
      <c r="AW153" s="28"/>
      <c r="AX153" s="45"/>
      <c r="AY153" s="45"/>
    </row>
    <row r="154" spans="1:51" s="2" customFormat="1" ht="16.5" customHeight="1" x14ac:dyDescent="0.25">
      <c r="A154" s="28"/>
      <c r="B154" s="1">
        <v>602</v>
      </c>
      <c r="C154" s="2" t="s">
        <v>5</v>
      </c>
      <c r="D154" s="4">
        <v>14670</v>
      </c>
      <c r="E154" s="2">
        <v>13</v>
      </c>
      <c r="F154" s="2">
        <v>293</v>
      </c>
      <c r="G154" s="2" t="s">
        <v>139</v>
      </c>
      <c r="H154" s="2">
        <v>2</v>
      </c>
      <c r="I154" s="2">
        <v>1</v>
      </c>
      <c r="J154" s="2">
        <v>9</v>
      </c>
      <c r="K154" s="13">
        <v>909</v>
      </c>
      <c r="L154" s="13">
        <v>909</v>
      </c>
      <c r="M154" s="84">
        <v>1</v>
      </c>
      <c r="N154" s="13">
        <f>L154</f>
        <v>909</v>
      </c>
      <c r="O154" s="13">
        <f>[7]qry_report!$L$258</f>
        <v>125</v>
      </c>
      <c r="P154" s="14">
        <f t="shared" si="38"/>
        <v>113625</v>
      </c>
      <c r="Q154" s="3">
        <v>909</v>
      </c>
      <c r="R154" s="8"/>
      <c r="S154" s="8"/>
      <c r="T154" s="4"/>
      <c r="U154" s="11"/>
      <c r="V154" s="26"/>
      <c r="W154" s="5"/>
      <c r="X154" s="47"/>
      <c r="Y154" s="4"/>
      <c r="Z154" s="4"/>
      <c r="AA154" s="16"/>
      <c r="AB154" s="16"/>
      <c r="AC154" s="16"/>
      <c r="AD154" s="8"/>
      <c r="AE154" s="8"/>
      <c r="AF154" s="7"/>
      <c r="AG154" s="7"/>
      <c r="AH154" s="4"/>
      <c r="AI154" s="3"/>
      <c r="AJ154" s="3"/>
      <c r="AK154" s="3"/>
      <c r="AL154" s="3"/>
      <c r="AP154" s="95"/>
      <c r="AQ154" s="95">
        <f>P154</f>
        <v>113625</v>
      </c>
      <c r="AR154" s="95">
        <f t="shared" si="45"/>
        <v>113625</v>
      </c>
      <c r="AT154" s="166">
        <f t="shared" si="34"/>
        <v>113625</v>
      </c>
      <c r="AW154" s="28"/>
      <c r="AX154" s="45"/>
      <c r="AY154" s="45"/>
    </row>
    <row r="155" spans="1:51" s="4" customFormat="1" ht="16.5" customHeight="1" x14ac:dyDescent="0.25">
      <c r="A155" s="26"/>
      <c r="B155" s="1">
        <v>603</v>
      </c>
      <c r="C155" s="4" t="s">
        <v>5</v>
      </c>
      <c r="D155" s="4">
        <v>368</v>
      </c>
      <c r="E155" s="4">
        <v>223</v>
      </c>
      <c r="F155" s="4">
        <v>9</v>
      </c>
      <c r="G155" s="4" t="s">
        <v>139</v>
      </c>
      <c r="H155" s="4">
        <v>12</v>
      </c>
      <c r="I155" s="4">
        <v>2</v>
      </c>
      <c r="J155" s="4">
        <v>0</v>
      </c>
      <c r="K155" s="7">
        <v>5000</v>
      </c>
      <c r="L155" s="7">
        <v>5000</v>
      </c>
      <c r="M155" s="62">
        <v>1</v>
      </c>
      <c r="N155" s="7">
        <v>5000</v>
      </c>
      <c r="O155" s="7">
        <v>100</v>
      </c>
      <c r="P155" s="14">
        <f t="shared" si="38"/>
        <v>500000</v>
      </c>
      <c r="Q155" s="3">
        <v>5000</v>
      </c>
      <c r="R155" s="8"/>
      <c r="S155" s="8"/>
      <c r="U155" s="11"/>
      <c r="V155" s="26"/>
      <c r="W155" s="5"/>
      <c r="X155" s="47"/>
      <c r="AA155" s="16"/>
      <c r="AB155" s="16"/>
      <c r="AC155" s="16"/>
      <c r="AD155" s="8"/>
      <c r="AE155" s="8"/>
      <c r="AF155" s="7"/>
      <c r="AG155" s="7"/>
      <c r="AI155" s="3"/>
      <c r="AJ155" s="3"/>
      <c r="AK155" s="3"/>
      <c r="AL155" s="3"/>
      <c r="AP155" s="166"/>
      <c r="AQ155" s="166">
        <f>P155</f>
        <v>500000</v>
      </c>
      <c r="AR155" s="95">
        <f t="shared" si="45"/>
        <v>500000</v>
      </c>
      <c r="AT155" s="166">
        <f t="shared" si="34"/>
        <v>500000</v>
      </c>
      <c r="AW155" s="26"/>
      <c r="AX155" s="45"/>
      <c r="AY155" s="45"/>
    </row>
    <row r="156" spans="1:51" s="2" customFormat="1" ht="16.5" customHeight="1" x14ac:dyDescent="0.25">
      <c r="A156" s="28" t="s">
        <v>833</v>
      </c>
      <c r="B156" s="1">
        <v>604</v>
      </c>
      <c r="C156" s="2" t="s">
        <v>5</v>
      </c>
      <c r="D156" s="4">
        <v>14628</v>
      </c>
      <c r="E156" s="2">
        <v>1</v>
      </c>
      <c r="F156" s="2">
        <v>251</v>
      </c>
      <c r="G156" s="2" t="s">
        <v>139</v>
      </c>
      <c r="H156" s="2">
        <v>1</v>
      </c>
      <c r="I156" s="2">
        <v>2</v>
      </c>
      <c r="J156" s="2">
        <v>91</v>
      </c>
      <c r="K156" s="13">
        <v>691</v>
      </c>
      <c r="L156" s="13">
        <v>691</v>
      </c>
      <c r="M156" s="84">
        <v>5</v>
      </c>
      <c r="N156" s="13">
        <f>L156</f>
        <v>691</v>
      </c>
      <c r="O156" s="13">
        <f>[7]qry_report!$L$224</f>
        <v>125</v>
      </c>
      <c r="P156" s="14">
        <f t="shared" si="38"/>
        <v>86375</v>
      </c>
      <c r="Q156" s="3">
        <v>400</v>
      </c>
      <c r="R156" s="8">
        <v>291</v>
      </c>
      <c r="S156" s="8"/>
      <c r="T156" s="4"/>
      <c r="U156" s="11"/>
      <c r="V156" s="28" t="s">
        <v>833</v>
      </c>
      <c r="W156" s="5">
        <v>639</v>
      </c>
      <c r="X156" s="47">
        <v>25</v>
      </c>
      <c r="Y156" s="4" t="s">
        <v>28</v>
      </c>
      <c r="Z156" s="4" t="s">
        <v>41</v>
      </c>
      <c r="AA156" s="16"/>
      <c r="AB156" s="16"/>
      <c r="AC156" s="16">
        <v>2</v>
      </c>
      <c r="AD156" s="8">
        <v>120</v>
      </c>
      <c r="AE156" s="8">
        <v>100</v>
      </c>
      <c r="AF156" s="7">
        <f>AF149</f>
        <v>6700</v>
      </c>
      <c r="AG156" s="7">
        <f>AF156*AD156</f>
        <v>804000</v>
      </c>
      <c r="AH156" s="4">
        <v>120</v>
      </c>
      <c r="AI156" s="3"/>
      <c r="AJ156" s="3">
        <v>120</v>
      </c>
      <c r="AK156" s="3"/>
      <c r="AL156" s="3"/>
      <c r="AM156" s="2">
        <v>40</v>
      </c>
      <c r="AN156" s="2">
        <f>ค่าเสื่อม!W3</f>
        <v>85</v>
      </c>
      <c r="AO156" s="95">
        <f>AG156*AN156/100</f>
        <v>683400</v>
      </c>
      <c r="AP156" s="95">
        <f>AG156-AO156</f>
        <v>120600</v>
      </c>
      <c r="AQ156" s="95">
        <f>P156+AP156</f>
        <v>206975</v>
      </c>
      <c r="AR156" s="95">
        <f t="shared" si="45"/>
        <v>206975</v>
      </c>
      <c r="AT156" s="166">
        <f t="shared" si="34"/>
        <v>206975</v>
      </c>
      <c r="AW156" s="28"/>
      <c r="AX156" s="45"/>
      <c r="AY156" s="45"/>
    </row>
    <row r="157" spans="1:51" s="2" customFormat="1" ht="16.5" customHeight="1" x14ac:dyDescent="0.25">
      <c r="A157" s="28"/>
      <c r="B157" s="1"/>
      <c r="D157" s="4"/>
      <c r="K157" s="13"/>
      <c r="L157" s="13"/>
      <c r="M157" s="84"/>
      <c r="N157" s="13"/>
      <c r="O157" s="13"/>
      <c r="P157" s="14"/>
      <c r="Q157" s="3"/>
      <c r="R157" s="8"/>
      <c r="S157" s="8"/>
      <c r="T157" s="4"/>
      <c r="U157" s="11"/>
      <c r="V157" s="11"/>
      <c r="W157" s="5"/>
      <c r="X157" s="47"/>
      <c r="Y157" s="4"/>
      <c r="Z157" s="26" t="s">
        <v>42</v>
      </c>
      <c r="AA157" s="16">
        <v>6</v>
      </c>
      <c r="AB157" s="16">
        <v>10</v>
      </c>
      <c r="AC157" s="16">
        <v>2</v>
      </c>
      <c r="AD157" s="8">
        <v>60</v>
      </c>
      <c r="AE157" s="8">
        <v>50</v>
      </c>
      <c r="AF157" s="7">
        <f>AF149</f>
        <v>6700</v>
      </c>
      <c r="AG157" s="7">
        <f t="shared" ref="AG157:AG158" si="51">AF157*AD157</f>
        <v>402000</v>
      </c>
      <c r="AH157" s="4">
        <v>60</v>
      </c>
      <c r="AI157" s="3"/>
      <c r="AJ157" s="3">
        <v>60</v>
      </c>
      <c r="AK157" s="3"/>
      <c r="AL157" s="3"/>
      <c r="AN157" s="2">
        <v>85</v>
      </c>
      <c r="AO157" s="95">
        <f t="shared" ref="AO157:AO158" si="52">AG157*AN157/100</f>
        <v>341700</v>
      </c>
      <c r="AP157" s="95">
        <f t="shared" ref="AP157:AP158" si="53">AG157-AO157</f>
        <v>60300</v>
      </c>
      <c r="AQ157" s="95">
        <f t="shared" ref="AQ157:AQ158" si="54">P157+AP157</f>
        <v>60300</v>
      </c>
      <c r="AR157" s="95">
        <f t="shared" si="45"/>
        <v>60300</v>
      </c>
      <c r="AT157" s="166">
        <f t="shared" si="34"/>
        <v>60300</v>
      </c>
      <c r="AW157" s="28"/>
      <c r="AX157" s="45"/>
      <c r="AY157" s="45"/>
    </row>
    <row r="158" spans="1:51" s="2" customFormat="1" ht="16.5" customHeight="1" x14ac:dyDescent="0.25">
      <c r="A158" s="28"/>
      <c r="B158" s="1"/>
      <c r="D158" s="4"/>
      <c r="K158" s="13"/>
      <c r="L158" s="13"/>
      <c r="M158" s="84"/>
      <c r="N158" s="13"/>
      <c r="O158" s="13"/>
      <c r="P158" s="14"/>
      <c r="Q158" s="3"/>
      <c r="R158" s="8"/>
      <c r="S158" s="8"/>
      <c r="T158" s="4"/>
      <c r="U158" s="11"/>
      <c r="V158" s="28"/>
      <c r="W158" s="5"/>
      <c r="X158" s="47"/>
      <c r="Y158" s="4"/>
      <c r="Z158" s="26" t="s">
        <v>43</v>
      </c>
      <c r="AA158" s="16">
        <v>6</v>
      </c>
      <c r="AB158" s="16">
        <v>10</v>
      </c>
      <c r="AC158" s="16">
        <v>2</v>
      </c>
      <c r="AD158" s="8">
        <v>60</v>
      </c>
      <c r="AE158" s="8">
        <v>50</v>
      </c>
      <c r="AF158" s="7">
        <f>AF156</f>
        <v>6700</v>
      </c>
      <c r="AG158" s="7">
        <f t="shared" si="51"/>
        <v>402000</v>
      </c>
      <c r="AH158" s="4">
        <v>60</v>
      </c>
      <c r="AI158" s="3"/>
      <c r="AJ158" s="3">
        <v>60</v>
      </c>
      <c r="AK158" s="3"/>
      <c r="AL158" s="3"/>
      <c r="AN158" s="2">
        <v>85</v>
      </c>
      <c r="AO158" s="95">
        <f t="shared" si="52"/>
        <v>341700</v>
      </c>
      <c r="AP158" s="95">
        <f t="shared" si="53"/>
        <v>60300</v>
      </c>
      <c r="AQ158" s="95">
        <f t="shared" si="54"/>
        <v>60300</v>
      </c>
      <c r="AR158" s="95">
        <f t="shared" si="45"/>
        <v>60300</v>
      </c>
      <c r="AT158" s="166">
        <f t="shared" si="34"/>
        <v>60300</v>
      </c>
      <c r="AW158" s="28"/>
      <c r="AX158" s="45"/>
      <c r="AY158" s="45"/>
    </row>
    <row r="159" spans="1:51" s="2" customFormat="1" ht="16.5" customHeight="1" x14ac:dyDescent="0.25">
      <c r="A159" s="28"/>
      <c r="B159" s="1"/>
      <c r="D159" s="4"/>
      <c r="K159" s="13"/>
      <c r="L159" s="13"/>
      <c r="M159" s="84"/>
      <c r="N159" s="13"/>
      <c r="O159" s="13"/>
      <c r="P159" s="14"/>
      <c r="Q159" s="3"/>
      <c r="R159" s="8"/>
      <c r="S159" s="8"/>
      <c r="T159" s="4"/>
      <c r="U159" s="11"/>
      <c r="V159" s="26" t="s">
        <v>834</v>
      </c>
      <c r="W159" s="5">
        <v>640</v>
      </c>
      <c r="X159" s="47">
        <v>20</v>
      </c>
      <c r="Y159" s="4" t="s">
        <v>28</v>
      </c>
      <c r="Z159" s="4" t="s">
        <v>6</v>
      </c>
      <c r="AA159" s="16">
        <v>5</v>
      </c>
      <c r="AB159" s="16">
        <v>11</v>
      </c>
      <c r="AC159" s="16">
        <v>2</v>
      </c>
      <c r="AD159" s="8">
        <v>55</v>
      </c>
      <c r="AE159" s="8">
        <v>100</v>
      </c>
      <c r="AF159" s="7">
        <f>AF156</f>
        <v>6700</v>
      </c>
      <c r="AG159" s="7">
        <f>AF159*AD159</f>
        <v>368500</v>
      </c>
      <c r="AH159" s="4">
        <v>55</v>
      </c>
      <c r="AI159" s="3"/>
      <c r="AJ159" s="3">
        <v>55</v>
      </c>
      <c r="AK159" s="3"/>
      <c r="AL159" s="3"/>
      <c r="AM159" s="2">
        <v>16</v>
      </c>
      <c r="AN159" s="2">
        <f>ค่าเสื่อม!Q2</f>
        <v>22</v>
      </c>
      <c r="AO159" s="95">
        <f>AG159*AN159/100</f>
        <v>81070</v>
      </c>
      <c r="AP159" s="95">
        <f>AG159-AO159</f>
        <v>287430</v>
      </c>
      <c r="AQ159" s="95">
        <f>AP159</f>
        <v>287430</v>
      </c>
      <c r="AR159" s="95">
        <f t="shared" si="45"/>
        <v>287430</v>
      </c>
      <c r="AT159" s="166">
        <f t="shared" si="34"/>
        <v>287430</v>
      </c>
      <c r="AW159" s="28"/>
      <c r="AX159" s="45"/>
      <c r="AY159" s="45"/>
    </row>
    <row r="160" spans="1:51" s="583" customFormat="1" ht="16.5" customHeight="1" x14ac:dyDescent="0.25">
      <c r="A160" s="591"/>
      <c r="B160" s="581">
        <v>605</v>
      </c>
      <c r="C160" s="583" t="s">
        <v>44</v>
      </c>
      <c r="E160" s="583">
        <v>289</v>
      </c>
      <c r="F160" s="583">
        <v>32</v>
      </c>
      <c r="G160" s="583" t="s">
        <v>139</v>
      </c>
      <c r="H160" s="583">
        <v>3</v>
      </c>
      <c r="I160" s="583">
        <v>1</v>
      </c>
      <c r="J160" s="583">
        <v>30</v>
      </c>
      <c r="K160" s="594">
        <v>1330</v>
      </c>
      <c r="L160" s="594">
        <v>1330</v>
      </c>
      <c r="M160" s="586">
        <v>1</v>
      </c>
      <c r="N160" s="594">
        <v>1330</v>
      </c>
      <c r="O160" s="594">
        <v>100</v>
      </c>
      <c r="P160" s="585">
        <f t="shared" si="38"/>
        <v>133000</v>
      </c>
      <c r="Q160" s="588">
        <v>1330</v>
      </c>
      <c r="R160" s="589"/>
      <c r="S160" s="589"/>
      <c r="U160" s="590"/>
      <c r="V160" s="591"/>
      <c r="W160" s="581"/>
      <c r="X160" s="717"/>
      <c r="AA160" s="593"/>
      <c r="AB160" s="593"/>
      <c r="AC160" s="593"/>
      <c r="AD160" s="589"/>
      <c r="AE160" s="589"/>
      <c r="AF160" s="594"/>
      <c r="AG160" s="594"/>
      <c r="AI160" s="588"/>
      <c r="AJ160" s="588"/>
      <c r="AK160" s="588"/>
      <c r="AL160" s="588"/>
      <c r="AP160" s="595"/>
      <c r="AQ160" s="595">
        <f>P160</f>
        <v>133000</v>
      </c>
      <c r="AR160" s="601">
        <f t="shared" si="45"/>
        <v>133000</v>
      </c>
      <c r="AS160" s="601">
        <f>P160</f>
        <v>133000</v>
      </c>
      <c r="AT160" s="601"/>
      <c r="AU160" s="601">
        <f t="shared" ref="AU160" si="55">AS160</f>
        <v>133000</v>
      </c>
      <c r="AV160" s="668">
        <f>อัตราภาษี!B5</f>
        <v>0.01</v>
      </c>
      <c r="AW160" s="672" t="s">
        <v>1995</v>
      </c>
      <c r="AX160" s="675">
        <f t="shared" ref="AX160" si="56">AU160*AV160/100</f>
        <v>13.3</v>
      </c>
      <c r="AY160" s="601">
        <f t="shared" ref="AY160" si="57">AX160*10/100</f>
        <v>1.33</v>
      </c>
    </row>
    <row r="161" spans="1:51" s="2" customFormat="1" ht="16.5" customHeight="1" x14ac:dyDescent="0.25">
      <c r="A161" s="28"/>
      <c r="B161" s="5">
        <v>606</v>
      </c>
      <c r="C161" s="2" t="s">
        <v>5</v>
      </c>
      <c r="D161" s="4">
        <v>30003</v>
      </c>
      <c r="E161" s="2">
        <v>164</v>
      </c>
      <c r="F161" s="2">
        <v>1460</v>
      </c>
      <c r="G161" s="2" t="s">
        <v>139</v>
      </c>
      <c r="H161" s="2">
        <v>5</v>
      </c>
      <c r="I161" s="2">
        <v>2</v>
      </c>
      <c r="J161" s="2">
        <v>18</v>
      </c>
      <c r="K161" s="13">
        <v>2218</v>
      </c>
      <c r="L161" s="13">
        <v>2218</v>
      </c>
      <c r="M161" s="84">
        <v>1</v>
      </c>
      <c r="N161" s="13">
        <f>L161</f>
        <v>2218</v>
      </c>
      <c r="O161" s="13">
        <v>125</v>
      </c>
      <c r="P161" s="14">
        <f t="shared" si="38"/>
        <v>277250</v>
      </c>
      <c r="Q161" s="3">
        <v>2218</v>
      </c>
      <c r="R161" s="8"/>
      <c r="S161" s="8"/>
      <c r="T161" s="4"/>
      <c r="U161" s="11"/>
      <c r="V161" s="26"/>
      <c r="W161" s="5"/>
      <c r="X161" s="47"/>
      <c r="Y161" s="4"/>
      <c r="Z161" s="4"/>
      <c r="AA161" s="16"/>
      <c r="AB161" s="16"/>
      <c r="AC161" s="16"/>
      <c r="AD161" s="8"/>
      <c r="AE161" s="8"/>
      <c r="AF161" s="7"/>
      <c r="AG161" s="7"/>
      <c r="AH161" s="4"/>
      <c r="AI161" s="3"/>
      <c r="AJ161" s="3"/>
      <c r="AK161" s="3"/>
      <c r="AL161" s="3"/>
      <c r="AP161" s="95"/>
      <c r="AQ161" s="95">
        <f>P161</f>
        <v>277250</v>
      </c>
      <c r="AR161" s="95">
        <f t="shared" si="45"/>
        <v>277250</v>
      </c>
      <c r="AT161" s="166">
        <f t="shared" si="34"/>
        <v>277250</v>
      </c>
      <c r="AW161" s="28"/>
      <c r="AX161" s="45"/>
      <c r="AY161" s="45"/>
    </row>
    <row r="162" spans="1:51" s="583" customFormat="1" ht="16.5" customHeight="1" x14ac:dyDescent="0.25">
      <c r="A162" s="591" t="s">
        <v>835</v>
      </c>
      <c r="B162" s="581">
        <v>607</v>
      </c>
      <c r="C162" s="583" t="s">
        <v>44</v>
      </c>
      <c r="D162" s="583">
        <v>239</v>
      </c>
      <c r="E162" s="583">
        <v>77</v>
      </c>
      <c r="G162" s="583" t="s">
        <v>139</v>
      </c>
      <c r="H162" s="583">
        <v>16</v>
      </c>
      <c r="I162" s="583">
        <v>1</v>
      </c>
      <c r="J162" s="583">
        <v>63</v>
      </c>
      <c r="K162" s="594">
        <v>6563</v>
      </c>
      <c r="L162" s="594">
        <v>6563</v>
      </c>
      <c r="M162" s="586">
        <v>1</v>
      </c>
      <c r="N162" s="594">
        <v>6563</v>
      </c>
      <c r="O162" s="594">
        <v>125</v>
      </c>
      <c r="P162" s="585">
        <f t="shared" si="38"/>
        <v>820375</v>
      </c>
      <c r="Q162" s="588">
        <v>6563</v>
      </c>
      <c r="R162" s="589"/>
      <c r="S162" s="589"/>
      <c r="U162" s="590"/>
      <c r="V162" s="591"/>
      <c r="W162" s="581"/>
      <c r="X162" s="717"/>
      <c r="AA162" s="593"/>
      <c r="AB162" s="593"/>
      <c r="AC162" s="593"/>
      <c r="AD162" s="589"/>
      <c r="AE162" s="589"/>
      <c r="AF162" s="594"/>
      <c r="AG162" s="594"/>
      <c r="AI162" s="588"/>
      <c r="AJ162" s="588"/>
      <c r="AK162" s="588"/>
      <c r="AL162" s="588"/>
      <c r="AP162" s="595"/>
      <c r="AQ162" s="595">
        <f>P162</f>
        <v>820375</v>
      </c>
      <c r="AR162" s="601">
        <f t="shared" ref="AR162" si="58">AQ162</f>
        <v>820375</v>
      </c>
      <c r="AS162" s="601">
        <f>P162</f>
        <v>820375</v>
      </c>
      <c r="AT162" s="601"/>
      <c r="AU162" s="601">
        <f t="shared" ref="AU162" si="59">AS162</f>
        <v>820375</v>
      </c>
      <c r="AV162" s="583">
        <f>อัตราภาษี!B5</f>
        <v>0.01</v>
      </c>
      <c r="AW162" s="672" t="s">
        <v>1995</v>
      </c>
      <c r="AX162" s="675">
        <f t="shared" ref="AX162" si="60">AU162*AV162/100</f>
        <v>82.037499999999994</v>
      </c>
      <c r="AY162" s="601">
        <f t="shared" ref="AY162" si="61">AX162*10/100</f>
        <v>8.2037499999999994</v>
      </c>
    </row>
    <row r="163" spans="1:51" s="2" customFormat="1" ht="16.5" customHeight="1" x14ac:dyDescent="0.25">
      <c r="A163" s="761" t="s">
        <v>299</v>
      </c>
      <c r="B163" s="1"/>
      <c r="D163" s="4"/>
      <c r="K163" s="13"/>
      <c r="L163" s="13"/>
      <c r="M163" s="84"/>
      <c r="N163" s="13"/>
      <c r="O163" s="13"/>
      <c r="P163" s="14"/>
      <c r="Q163" s="3"/>
      <c r="R163" s="8"/>
      <c r="S163" s="8"/>
      <c r="T163" s="4"/>
      <c r="U163" s="11"/>
      <c r="V163" s="26"/>
      <c r="W163" s="5"/>
      <c r="X163" s="47"/>
      <c r="Y163" s="4"/>
      <c r="Z163" s="4"/>
      <c r="AA163" s="16"/>
      <c r="AB163" s="16"/>
      <c r="AC163" s="16"/>
      <c r="AD163" s="8"/>
      <c r="AE163" s="8"/>
      <c r="AF163" s="7"/>
      <c r="AG163" s="7"/>
      <c r="AH163" s="4"/>
      <c r="AI163" s="3"/>
      <c r="AJ163" s="3"/>
      <c r="AK163" s="3"/>
      <c r="AL163" s="3"/>
      <c r="AP163" s="95"/>
      <c r="AR163" s="95"/>
      <c r="AT163" s="166"/>
      <c r="AW163" s="28"/>
      <c r="AX163" s="45"/>
      <c r="AY163" s="45"/>
    </row>
    <row r="164" spans="1:51" s="2" customFormat="1" ht="16.5" customHeight="1" x14ac:dyDescent="0.25">
      <c r="A164" s="28" t="s">
        <v>836</v>
      </c>
      <c r="B164" s="1">
        <v>608</v>
      </c>
      <c r="C164" s="2" t="s">
        <v>5</v>
      </c>
      <c r="D164" s="4">
        <v>14643</v>
      </c>
      <c r="E164" s="2">
        <v>1</v>
      </c>
      <c r="F164" s="2">
        <v>266</v>
      </c>
      <c r="G164" s="2" t="s">
        <v>139</v>
      </c>
      <c r="H164" s="2">
        <v>7</v>
      </c>
      <c r="I164" s="2">
        <v>0</v>
      </c>
      <c r="J164" s="2">
        <v>67</v>
      </c>
      <c r="K164" s="13">
        <v>2867</v>
      </c>
      <c r="L164" s="13">
        <v>2867</v>
      </c>
      <c r="M164" s="84">
        <v>1</v>
      </c>
      <c r="N164" s="13">
        <f>L164</f>
        <v>2867</v>
      </c>
      <c r="O164" s="13">
        <f>[7]qry_report!$L$236</f>
        <v>125</v>
      </c>
      <c r="P164" s="14">
        <f t="shared" si="38"/>
        <v>358375</v>
      </c>
      <c r="Q164" s="3">
        <v>2867</v>
      </c>
      <c r="R164" s="8"/>
      <c r="S164" s="8"/>
      <c r="T164" s="4"/>
      <c r="U164" s="11"/>
      <c r="V164" s="26"/>
      <c r="W164" s="5"/>
      <c r="X164" s="47"/>
      <c r="Y164" s="4"/>
      <c r="Z164" s="4"/>
      <c r="AA164" s="16"/>
      <c r="AB164" s="16"/>
      <c r="AC164" s="16"/>
      <c r="AD164" s="8"/>
      <c r="AE164" s="8"/>
      <c r="AF164" s="7"/>
      <c r="AG164" s="7"/>
      <c r="AH164" s="4"/>
      <c r="AI164" s="3"/>
      <c r="AJ164" s="3"/>
      <c r="AK164" s="3"/>
      <c r="AL164" s="3"/>
      <c r="AP164" s="95"/>
      <c r="AQ164" s="95">
        <f>P164</f>
        <v>358375</v>
      </c>
      <c r="AR164" s="95">
        <f t="shared" si="45"/>
        <v>358375</v>
      </c>
      <c r="AT164" s="166">
        <f t="shared" si="34"/>
        <v>358375</v>
      </c>
      <c r="AW164" s="28"/>
      <c r="AX164" s="45"/>
      <c r="AY164" s="45"/>
    </row>
    <row r="165" spans="1:51" s="4" customFormat="1" ht="16.5" customHeight="1" x14ac:dyDescent="0.25">
      <c r="A165" s="26" t="s">
        <v>788</v>
      </c>
      <c r="B165" s="5">
        <v>609</v>
      </c>
      <c r="C165" s="4" t="s">
        <v>5</v>
      </c>
      <c r="D165" s="4">
        <v>17670</v>
      </c>
      <c r="E165" s="4">
        <v>46</v>
      </c>
      <c r="F165" s="4">
        <v>479</v>
      </c>
      <c r="G165" s="4" t="s">
        <v>139</v>
      </c>
      <c r="H165" s="4">
        <v>2</v>
      </c>
      <c r="I165" s="4">
        <v>3</v>
      </c>
      <c r="J165" s="4">
        <v>39</v>
      </c>
      <c r="K165" s="7">
        <v>1139</v>
      </c>
      <c r="L165" s="7">
        <v>1139</v>
      </c>
      <c r="M165" s="62">
        <v>1</v>
      </c>
      <c r="N165" s="7">
        <v>1139</v>
      </c>
      <c r="O165" s="7">
        <v>100</v>
      </c>
      <c r="P165" s="14">
        <f t="shared" si="38"/>
        <v>113900</v>
      </c>
      <c r="Q165" s="3">
        <v>1139</v>
      </c>
      <c r="R165" s="8"/>
      <c r="S165" s="8"/>
      <c r="U165" s="11"/>
      <c r="V165" s="26"/>
      <c r="W165" s="5"/>
      <c r="X165" s="47"/>
      <c r="AA165" s="16"/>
      <c r="AB165" s="16"/>
      <c r="AC165" s="16"/>
      <c r="AD165" s="8"/>
      <c r="AE165" s="8"/>
      <c r="AF165" s="7"/>
      <c r="AG165" s="7"/>
      <c r="AI165" s="3"/>
      <c r="AJ165" s="3"/>
      <c r="AK165" s="3"/>
      <c r="AL165" s="3"/>
      <c r="AP165" s="166"/>
      <c r="AQ165" s="166">
        <f>P165</f>
        <v>113900</v>
      </c>
      <c r="AR165" s="95">
        <f t="shared" si="45"/>
        <v>113900</v>
      </c>
      <c r="AT165" s="166">
        <f t="shared" si="34"/>
        <v>113900</v>
      </c>
      <c r="AW165" s="26"/>
      <c r="AX165" s="45"/>
      <c r="AY165" s="45"/>
    </row>
    <row r="166" spans="1:51" s="2" customFormat="1" ht="16.5" customHeight="1" x14ac:dyDescent="0.25">
      <c r="A166" s="28" t="s">
        <v>837</v>
      </c>
      <c r="B166" s="1">
        <v>610</v>
      </c>
      <c r="C166" s="2" t="s">
        <v>5</v>
      </c>
      <c r="D166" s="4">
        <v>14636</v>
      </c>
      <c r="E166" s="2">
        <v>6</v>
      </c>
      <c r="F166" s="2">
        <v>259</v>
      </c>
      <c r="G166" s="2" t="s">
        <v>139</v>
      </c>
      <c r="H166" s="2">
        <v>3</v>
      </c>
      <c r="I166" s="2">
        <v>0</v>
      </c>
      <c r="J166" s="2">
        <v>44</v>
      </c>
      <c r="K166" s="13">
        <v>1244</v>
      </c>
      <c r="L166" s="13">
        <v>1244</v>
      </c>
      <c r="M166" s="84">
        <v>1</v>
      </c>
      <c r="N166" s="13">
        <f>L166</f>
        <v>1244</v>
      </c>
      <c r="O166" s="13">
        <v>650</v>
      </c>
      <c r="P166" s="14">
        <f t="shared" si="38"/>
        <v>808600</v>
      </c>
      <c r="Q166" s="3">
        <v>1244</v>
      </c>
      <c r="R166" s="8"/>
      <c r="S166" s="8"/>
      <c r="T166" s="4"/>
      <c r="U166" s="11"/>
      <c r="V166" s="26"/>
      <c r="W166" s="5"/>
      <c r="X166" s="4"/>
      <c r="Y166" s="4"/>
      <c r="Z166" s="4"/>
      <c r="AA166" s="16"/>
      <c r="AB166" s="16"/>
      <c r="AC166" s="16"/>
      <c r="AD166" s="8"/>
      <c r="AE166" s="8"/>
      <c r="AF166" s="7"/>
      <c r="AG166" s="7"/>
      <c r="AH166" s="4"/>
      <c r="AI166" s="3"/>
      <c r="AJ166" s="3"/>
      <c r="AK166" s="3"/>
      <c r="AL166" s="3"/>
      <c r="AP166" s="95"/>
      <c r="AQ166" s="95">
        <f>P166</f>
        <v>808600</v>
      </c>
      <c r="AR166" s="95">
        <f t="shared" si="45"/>
        <v>808600</v>
      </c>
      <c r="AT166" s="166">
        <f t="shared" si="34"/>
        <v>808600</v>
      </c>
      <c r="AW166" s="28"/>
      <c r="AX166" s="45"/>
      <c r="AY166" s="45"/>
    </row>
    <row r="167" spans="1:51" s="2" customFormat="1" ht="16.5" customHeight="1" x14ac:dyDescent="0.25">
      <c r="A167" s="28"/>
      <c r="B167" s="1">
        <v>611</v>
      </c>
      <c r="C167" s="2" t="s">
        <v>5</v>
      </c>
      <c r="D167" s="4">
        <v>37460</v>
      </c>
      <c r="E167" s="2">
        <v>577</v>
      </c>
      <c r="F167" s="2">
        <v>2380</v>
      </c>
      <c r="G167" s="2" t="s">
        <v>139</v>
      </c>
      <c r="H167" s="2">
        <v>6</v>
      </c>
      <c r="I167" s="2">
        <v>3</v>
      </c>
      <c r="J167" s="2">
        <v>33</v>
      </c>
      <c r="K167" s="13">
        <v>2733</v>
      </c>
      <c r="L167" s="13">
        <v>2733</v>
      </c>
      <c r="M167" s="84">
        <v>1</v>
      </c>
      <c r="N167" s="13">
        <f>L167</f>
        <v>2733</v>
      </c>
      <c r="O167" s="13">
        <f>[7]qry_report!$L$1314</f>
        <v>125</v>
      </c>
      <c r="P167" s="14">
        <f t="shared" si="38"/>
        <v>341625</v>
      </c>
      <c r="Q167" s="3">
        <v>2733</v>
      </c>
      <c r="R167" s="8"/>
      <c r="S167" s="8"/>
      <c r="T167" s="4"/>
      <c r="U167" s="11"/>
      <c r="V167" s="26"/>
      <c r="W167" s="5"/>
      <c r="X167" s="4"/>
      <c r="Y167" s="4"/>
      <c r="Z167" s="4"/>
      <c r="AA167" s="16"/>
      <c r="AB167" s="16"/>
      <c r="AC167" s="16"/>
      <c r="AD167" s="8"/>
      <c r="AE167" s="8"/>
      <c r="AF167" s="7"/>
      <c r="AG167" s="7"/>
      <c r="AH167" s="4"/>
      <c r="AI167" s="3"/>
      <c r="AJ167" s="3"/>
      <c r="AK167" s="3"/>
      <c r="AL167" s="3"/>
      <c r="AP167" s="95"/>
      <c r="AQ167" s="95">
        <f>P167</f>
        <v>341625</v>
      </c>
      <c r="AR167" s="95">
        <f t="shared" si="45"/>
        <v>341625</v>
      </c>
      <c r="AT167" s="166">
        <f t="shared" si="34"/>
        <v>341625</v>
      </c>
      <c r="AW167" s="28"/>
      <c r="AX167" s="45"/>
      <c r="AY167" s="45"/>
    </row>
    <row r="168" spans="1:51" s="4" customFormat="1" ht="16.5" customHeight="1" x14ac:dyDescent="0.25">
      <c r="A168" s="771"/>
      <c r="B168" s="1">
        <v>612</v>
      </c>
      <c r="C168" s="772" t="s">
        <v>675</v>
      </c>
      <c r="D168" s="4">
        <v>365</v>
      </c>
      <c r="G168" s="4" t="s">
        <v>139</v>
      </c>
      <c r="H168" s="4">
        <v>8</v>
      </c>
      <c r="I168" s="4">
        <v>3</v>
      </c>
      <c r="J168" s="4">
        <v>22</v>
      </c>
      <c r="K168" s="7">
        <v>3522</v>
      </c>
      <c r="L168" s="7">
        <v>3522</v>
      </c>
      <c r="M168" s="62">
        <v>1</v>
      </c>
      <c r="N168" s="7">
        <v>3522</v>
      </c>
      <c r="O168" s="7">
        <v>100</v>
      </c>
      <c r="P168" s="14">
        <f t="shared" si="38"/>
        <v>352200</v>
      </c>
      <c r="Q168" s="3">
        <v>3522</v>
      </c>
      <c r="R168" s="8"/>
      <c r="S168" s="8"/>
      <c r="U168" s="11"/>
      <c r="V168" s="26"/>
      <c r="W168" s="5"/>
      <c r="AA168" s="16"/>
      <c r="AB168" s="16"/>
      <c r="AC168" s="16"/>
      <c r="AD168" s="8"/>
      <c r="AE168" s="8"/>
      <c r="AF168" s="7"/>
      <c r="AG168" s="7"/>
      <c r="AI168" s="3"/>
      <c r="AJ168" s="3"/>
      <c r="AK168" s="3"/>
      <c r="AL168" s="3"/>
      <c r="AP168" s="166"/>
      <c r="AQ168" s="166">
        <f>P168</f>
        <v>352200</v>
      </c>
      <c r="AR168" s="95">
        <f t="shared" si="45"/>
        <v>352200</v>
      </c>
      <c r="AT168" s="166">
        <f t="shared" si="34"/>
        <v>352200</v>
      </c>
      <c r="AW168" s="26"/>
      <c r="AX168" s="45"/>
      <c r="AY168" s="45"/>
    </row>
    <row r="169" spans="1:51" s="2" customFormat="1" ht="16.5" customHeight="1" x14ac:dyDescent="0.25">
      <c r="A169" s="28" t="s">
        <v>838</v>
      </c>
      <c r="B169" s="1">
        <v>613</v>
      </c>
      <c r="C169" s="2" t="s">
        <v>5</v>
      </c>
      <c r="D169" s="4">
        <v>14624</v>
      </c>
      <c r="E169" s="2">
        <v>21</v>
      </c>
      <c r="F169" s="2">
        <v>247</v>
      </c>
      <c r="G169" s="2" t="s">
        <v>139</v>
      </c>
      <c r="H169" s="2">
        <v>0</v>
      </c>
      <c r="I169" s="2">
        <v>3</v>
      </c>
      <c r="J169" s="2">
        <v>21</v>
      </c>
      <c r="K169" s="13">
        <v>321</v>
      </c>
      <c r="L169" s="13">
        <v>321</v>
      </c>
      <c r="M169" s="84">
        <v>2</v>
      </c>
      <c r="N169" s="13">
        <f>L169</f>
        <v>321</v>
      </c>
      <c r="O169" s="13">
        <f>[7]qry_report!$L$220</f>
        <v>175</v>
      </c>
      <c r="P169" s="14">
        <f t="shared" si="38"/>
        <v>56175</v>
      </c>
      <c r="Q169" s="3"/>
      <c r="R169" s="8">
        <v>321</v>
      </c>
      <c r="S169" s="8"/>
      <c r="T169" s="4"/>
      <c r="U169" s="11"/>
      <c r="V169" s="28" t="s">
        <v>838</v>
      </c>
      <c r="W169" s="5">
        <v>641</v>
      </c>
      <c r="X169" s="19" t="s">
        <v>839</v>
      </c>
      <c r="Y169" s="4" t="s">
        <v>28</v>
      </c>
      <c r="Z169" s="4" t="s">
        <v>53</v>
      </c>
      <c r="AA169" s="16">
        <v>6</v>
      </c>
      <c r="AB169" s="16">
        <v>24</v>
      </c>
      <c r="AC169" s="16">
        <v>2</v>
      </c>
      <c r="AD169" s="8">
        <v>144</v>
      </c>
      <c r="AE169" s="8">
        <v>100</v>
      </c>
      <c r="AF169" s="7">
        <f>AF159</f>
        <v>6700</v>
      </c>
      <c r="AG169" s="7">
        <f>AF169*AD169</f>
        <v>964800</v>
      </c>
      <c r="AH169" s="4">
        <v>144</v>
      </c>
      <c r="AI169" s="3"/>
      <c r="AJ169" s="3">
        <v>144</v>
      </c>
      <c r="AK169" s="3"/>
      <c r="AL169" s="3"/>
      <c r="AM169" s="2">
        <v>25</v>
      </c>
      <c r="AN169" s="2">
        <v>93</v>
      </c>
      <c r="AO169" s="95">
        <f>AG169*AN169/100</f>
        <v>897264</v>
      </c>
      <c r="AP169" s="95">
        <f>AG169-AO169</f>
        <v>67536</v>
      </c>
      <c r="AQ169" s="95">
        <f>P169+AP169</f>
        <v>123711</v>
      </c>
      <c r="AR169" s="95">
        <f t="shared" si="45"/>
        <v>123711</v>
      </c>
      <c r="AT169" s="166">
        <f t="shared" si="34"/>
        <v>123711</v>
      </c>
      <c r="AW169" s="28"/>
      <c r="AX169" s="45"/>
      <c r="AY169" s="45"/>
    </row>
    <row r="170" spans="1:51" s="2" customFormat="1" ht="16.5" customHeight="1" x14ac:dyDescent="0.25">
      <c r="A170" s="28"/>
      <c r="B170" s="1"/>
      <c r="D170" s="4"/>
      <c r="K170" s="13"/>
      <c r="L170" s="13"/>
      <c r="M170" s="84"/>
      <c r="N170" s="13"/>
      <c r="O170" s="13"/>
      <c r="P170" s="14"/>
      <c r="Q170" s="3"/>
      <c r="R170" s="8"/>
      <c r="S170" s="8"/>
      <c r="T170" s="4"/>
      <c r="U170" s="11"/>
      <c r="V170" s="26"/>
      <c r="W170" s="5">
        <v>642</v>
      </c>
      <c r="X170" s="4"/>
      <c r="Y170" s="4" t="s">
        <v>38</v>
      </c>
      <c r="Z170" s="4" t="s">
        <v>7</v>
      </c>
      <c r="AA170" s="16">
        <v>9</v>
      </c>
      <c r="AB170" s="16">
        <v>11</v>
      </c>
      <c r="AC170" s="16">
        <v>2</v>
      </c>
      <c r="AD170" s="8">
        <v>99</v>
      </c>
      <c r="AE170" s="8">
        <v>100</v>
      </c>
      <c r="AF170" s="7">
        <f>[2]รายการ!B34</f>
        <v>2050</v>
      </c>
      <c r="AG170" s="7">
        <f>AF170*AD170</f>
        <v>202950</v>
      </c>
      <c r="AH170" s="4">
        <v>99</v>
      </c>
      <c r="AI170" s="3"/>
      <c r="AJ170" s="3">
        <v>99</v>
      </c>
      <c r="AK170" s="3"/>
      <c r="AL170" s="3"/>
      <c r="AM170" s="2">
        <v>25</v>
      </c>
      <c r="AN170" s="2">
        <v>93</v>
      </c>
      <c r="AO170" s="95">
        <f>AG170*AN170/100</f>
        <v>188743.5</v>
      </c>
      <c r="AP170" s="95">
        <f>AG170-AO170</f>
        <v>14206.5</v>
      </c>
      <c r="AQ170" s="95">
        <f>AP170</f>
        <v>14206.5</v>
      </c>
      <c r="AR170" s="95">
        <f t="shared" si="45"/>
        <v>14206.5</v>
      </c>
      <c r="AT170" s="166">
        <f t="shared" ref="AT170:AT194" si="62">AQ170</f>
        <v>14206.5</v>
      </c>
      <c r="AW170" s="28" t="s">
        <v>51</v>
      </c>
      <c r="AX170" s="45"/>
      <c r="AY170" s="45"/>
    </row>
    <row r="171" spans="1:51" s="2" customFormat="1" ht="16.5" customHeight="1" x14ac:dyDescent="0.25">
      <c r="A171" s="28"/>
      <c r="B171" s="1"/>
      <c r="D171" s="4"/>
      <c r="K171" s="13"/>
      <c r="L171" s="13" t="s">
        <v>91</v>
      </c>
      <c r="M171" s="84"/>
      <c r="N171" s="13"/>
      <c r="O171" s="13"/>
      <c r="P171" s="14"/>
      <c r="Q171" s="3"/>
      <c r="R171" s="8"/>
      <c r="S171" s="8"/>
      <c r="T171" s="4"/>
      <c r="U171" s="11"/>
      <c r="V171" s="26"/>
      <c r="W171" s="5">
        <v>643</v>
      </c>
      <c r="X171" s="4"/>
      <c r="Y171" s="4" t="s">
        <v>34</v>
      </c>
      <c r="Z171" s="4" t="s">
        <v>7</v>
      </c>
      <c r="AA171" s="16">
        <v>6</v>
      </c>
      <c r="AB171" s="16">
        <v>9</v>
      </c>
      <c r="AC171" s="16">
        <v>2</v>
      </c>
      <c r="AD171" s="8">
        <v>54</v>
      </c>
      <c r="AE171" s="8">
        <v>100</v>
      </c>
      <c r="AF171" s="7">
        <f>[2]รายการ!B8</f>
        <v>2600</v>
      </c>
      <c r="AG171" s="7">
        <f>AF171*AD171</f>
        <v>140400</v>
      </c>
      <c r="AH171" s="4">
        <v>54</v>
      </c>
      <c r="AI171" s="3"/>
      <c r="AJ171" s="3">
        <v>54</v>
      </c>
      <c r="AK171" s="3"/>
      <c r="AL171" s="3"/>
      <c r="AM171" s="2">
        <v>25</v>
      </c>
      <c r="AN171" s="2">
        <v>93</v>
      </c>
      <c r="AO171" s="95">
        <f>AG171*AN171/100</f>
        <v>130572</v>
      </c>
      <c r="AP171" s="95">
        <f>AG171-AO171</f>
        <v>9828</v>
      </c>
      <c r="AQ171" s="166">
        <f>AP171</f>
        <v>9828</v>
      </c>
      <c r="AR171" s="95">
        <f t="shared" si="45"/>
        <v>9828</v>
      </c>
      <c r="AT171" s="166">
        <f t="shared" si="62"/>
        <v>9828</v>
      </c>
      <c r="AW171" s="28"/>
      <c r="AX171" s="45"/>
      <c r="AY171" s="45"/>
    </row>
    <row r="172" spans="1:51" s="2" customFormat="1" ht="16.5" customHeight="1" x14ac:dyDescent="0.25">
      <c r="A172" s="28"/>
      <c r="B172" s="1"/>
      <c r="D172" s="4"/>
      <c r="K172" s="13"/>
      <c r="L172" s="13"/>
      <c r="M172" s="84"/>
      <c r="N172" s="13"/>
      <c r="O172" s="13"/>
      <c r="P172" s="14"/>
      <c r="Q172" s="3"/>
      <c r="R172" s="8"/>
      <c r="S172" s="8"/>
      <c r="T172" s="4"/>
      <c r="U172" s="11"/>
      <c r="V172" s="26" t="s">
        <v>840</v>
      </c>
      <c r="W172" s="5">
        <v>644</v>
      </c>
      <c r="X172" s="4">
        <v>73</v>
      </c>
      <c r="Y172" s="4" t="s">
        <v>28</v>
      </c>
      <c r="Z172" s="4" t="s">
        <v>53</v>
      </c>
      <c r="AA172" s="16">
        <v>15</v>
      </c>
      <c r="AB172" s="16">
        <v>17</v>
      </c>
      <c r="AC172" s="16">
        <v>2</v>
      </c>
      <c r="AD172" s="8">
        <v>255</v>
      </c>
      <c r="AE172" s="8">
        <v>100</v>
      </c>
      <c r="AF172" s="7">
        <f>AF169</f>
        <v>6700</v>
      </c>
      <c r="AG172" s="7">
        <f>AF172*AD172</f>
        <v>1708500</v>
      </c>
      <c r="AH172" s="4">
        <v>255</v>
      </c>
      <c r="AI172" s="3"/>
      <c r="AJ172" s="3">
        <v>255</v>
      </c>
      <c r="AK172" s="3"/>
      <c r="AL172" s="3"/>
      <c r="AM172" s="2">
        <v>48</v>
      </c>
      <c r="AN172" s="2">
        <v>93</v>
      </c>
      <c r="AO172" s="95">
        <f>AG172*AN172/100</f>
        <v>1588905</v>
      </c>
      <c r="AP172" s="95">
        <f>AG172-AO172</f>
        <v>119595</v>
      </c>
      <c r="AQ172" s="95">
        <f>AP172</f>
        <v>119595</v>
      </c>
      <c r="AR172" s="95">
        <f t="shared" si="45"/>
        <v>119595</v>
      </c>
      <c r="AT172" s="166">
        <f t="shared" si="62"/>
        <v>119595</v>
      </c>
      <c r="AW172" s="28"/>
      <c r="AX172" s="45"/>
      <c r="AY172" s="45"/>
    </row>
    <row r="173" spans="1:51" s="2" customFormat="1" ht="16.5" customHeight="1" x14ac:dyDescent="0.25">
      <c r="A173" s="28"/>
      <c r="B173" s="1">
        <v>614</v>
      </c>
      <c r="C173" s="2" t="s">
        <v>5</v>
      </c>
      <c r="D173" s="4">
        <v>40177</v>
      </c>
      <c r="E173" s="2">
        <v>256</v>
      </c>
      <c r="F173" s="2">
        <v>2068</v>
      </c>
      <c r="G173" s="2" t="s">
        <v>139</v>
      </c>
      <c r="H173" s="2">
        <v>0</v>
      </c>
      <c r="I173" s="2">
        <v>2</v>
      </c>
      <c r="J173" s="2">
        <v>14</v>
      </c>
      <c r="K173" s="13">
        <v>214</v>
      </c>
      <c r="L173" s="13">
        <v>214</v>
      </c>
      <c r="M173" s="84">
        <v>1</v>
      </c>
      <c r="N173" s="13">
        <f>L173</f>
        <v>214</v>
      </c>
      <c r="O173" s="13">
        <f>[7]qry_report!$L$1503</f>
        <v>100</v>
      </c>
      <c r="P173" s="14">
        <f t="shared" si="38"/>
        <v>21400</v>
      </c>
      <c r="Q173" s="3">
        <v>214</v>
      </c>
      <c r="R173" s="8"/>
      <c r="S173" s="8"/>
      <c r="T173" s="4"/>
      <c r="U173" s="11"/>
      <c r="V173" s="26"/>
      <c r="W173" s="5"/>
      <c r="X173" s="47"/>
      <c r="Y173" s="4"/>
      <c r="Z173" s="4"/>
      <c r="AA173" s="16"/>
      <c r="AB173" s="16"/>
      <c r="AC173" s="16"/>
      <c r="AD173" s="8"/>
      <c r="AE173" s="8"/>
      <c r="AF173" s="7"/>
      <c r="AG173" s="7"/>
      <c r="AH173" s="4"/>
      <c r="AI173" s="3"/>
      <c r="AJ173" s="3"/>
      <c r="AK173" s="3"/>
      <c r="AL173" s="3"/>
      <c r="AP173" s="95"/>
      <c r="AQ173" s="95">
        <f>P173</f>
        <v>21400</v>
      </c>
      <c r="AR173" s="95">
        <f t="shared" si="45"/>
        <v>21400</v>
      </c>
      <c r="AT173" s="166">
        <f t="shared" si="62"/>
        <v>21400</v>
      </c>
      <c r="AW173" s="28"/>
      <c r="AX173" s="45"/>
      <c r="AY173" s="45"/>
    </row>
    <row r="174" spans="1:51" s="4" customFormat="1" ht="16.5" customHeight="1" x14ac:dyDescent="0.25">
      <c r="A174" s="26" t="s">
        <v>841</v>
      </c>
      <c r="B174" s="5">
        <v>615</v>
      </c>
      <c r="C174" s="4" t="s">
        <v>5</v>
      </c>
      <c r="D174" s="4">
        <v>17669</v>
      </c>
      <c r="E174" s="4">
        <v>45</v>
      </c>
      <c r="F174" s="4">
        <v>478</v>
      </c>
      <c r="G174" s="4" t="s">
        <v>139</v>
      </c>
      <c r="H174" s="4">
        <v>2</v>
      </c>
      <c r="I174" s="4">
        <v>3</v>
      </c>
      <c r="J174" s="4">
        <v>40</v>
      </c>
      <c r="K174" s="7">
        <v>1140</v>
      </c>
      <c r="L174" s="7">
        <v>1140</v>
      </c>
      <c r="M174" s="62">
        <v>1</v>
      </c>
      <c r="N174" s="7">
        <v>1140</v>
      </c>
      <c r="O174" s="7">
        <v>100</v>
      </c>
      <c r="P174" s="14">
        <f t="shared" si="38"/>
        <v>114000</v>
      </c>
      <c r="Q174" s="3">
        <v>1140</v>
      </c>
      <c r="R174" s="8"/>
      <c r="S174" s="8"/>
      <c r="U174" s="11"/>
      <c r="V174" s="26"/>
      <c r="W174" s="5"/>
      <c r="AA174" s="16"/>
      <c r="AB174" s="16"/>
      <c r="AC174" s="16"/>
      <c r="AD174" s="8"/>
      <c r="AE174" s="8"/>
      <c r="AF174" s="7"/>
      <c r="AG174" s="7"/>
      <c r="AI174" s="3"/>
      <c r="AJ174" s="3"/>
      <c r="AK174" s="3"/>
      <c r="AL174" s="3"/>
      <c r="AP174" s="166"/>
      <c r="AQ174" s="166">
        <f>P174</f>
        <v>114000</v>
      </c>
      <c r="AR174" s="95">
        <f t="shared" si="45"/>
        <v>114000</v>
      </c>
      <c r="AT174" s="166">
        <f t="shared" si="62"/>
        <v>114000</v>
      </c>
      <c r="AW174" s="26"/>
      <c r="AX174" s="45"/>
      <c r="AY174" s="45"/>
    </row>
    <row r="175" spans="1:51" s="2" customFormat="1" ht="16.5" customHeight="1" x14ac:dyDescent="0.25">
      <c r="A175" s="28" t="s">
        <v>842</v>
      </c>
      <c r="B175" s="1">
        <v>616</v>
      </c>
      <c r="C175" s="2" t="s">
        <v>5</v>
      </c>
      <c r="D175" s="4">
        <v>34173</v>
      </c>
      <c r="E175" s="2">
        <v>26</v>
      </c>
      <c r="F175" s="2">
        <v>1641</v>
      </c>
      <c r="G175" s="2" t="s">
        <v>139</v>
      </c>
      <c r="H175" s="2">
        <v>0</v>
      </c>
      <c r="I175" s="2">
        <v>1</v>
      </c>
      <c r="J175" s="2">
        <v>24</v>
      </c>
      <c r="K175" s="13">
        <v>124</v>
      </c>
      <c r="L175" s="13">
        <v>124</v>
      </c>
      <c r="M175" s="84">
        <v>2</v>
      </c>
      <c r="N175" s="13">
        <f>L175</f>
        <v>124</v>
      </c>
      <c r="O175" s="13">
        <f>[7]qry_report!$L$1164</f>
        <v>125</v>
      </c>
      <c r="P175" s="14">
        <f t="shared" si="38"/>
        <v>15500</v>
      </c>
      <c r="Q175" s="3"/>
      <c r="R175" s="8">
        <v>124</v>
      </c>
      <c r="S175" s="8"/>
      <c r="T175" s="4"/>
      <c r="U175" s="11"/>
      <c r="V175" s="28" t="s">
        <v>842</v>
      </c>
      <c r="W175" s="5">
        <v>645</v>
      </c>
      <c r="X175" s="4">
        <v>71</v>
      </c>
      <c r="Y175" s="4" t="s">
        <v>28</v>
      </c>
      <c r="Z175" s="4" t="s">
        <v>41</v>
      </c>
      <c r="AA175" s="16"/>
      <c r="AB175" s="16"/>
      <c r="AC175" s="16">
        <v>2</v>
      </c>
      <c r="AD175" s="8">
        <v>504</v>
      </c>
      <c r="AE175" s="8">
        <v>100</v>
      </c>
      <c r="AF175" s="7">
        <f>AF172</f>
        <v>6700</v>
      </c>
      <c r="AG175" s="7">
        <f>AF175*AD175</f>
        <v>3376800</v>
      </c>
      <c r="AH175" s="4">
        <v>504</v>
      </c>
      <c r="AI175" s="3"/>
      <c r="AJ175" s="3">
        <v>504</v>
      </c>
      <c r="AK175" s="3"/>
      <c r="AL175" s="3"/>
      <c r="AM175" s="2">
        <v>29</v>
      </c>
      <c r="AN175" s="2">
        <f>ค่าเสื่อม!W3</f>
        <v>85</v>
      </c>
      <c r="AO175" s="95">
        <f>AG175*AN175/100</f>
        <v>2870280</v>
      </c>
      <c r="AP175" s="95">
        <f>AG175-AO175</f>
        <v>506520</v>
      </c>
      <c r="AQ175" s="95">
        <f>P175+AP175</f>
        <v>522020</v>
      </c>
      <c r="AR175" s="95">
        <f t="shared" si="45"/>
        <v>522020</v>
      </c>
      <c r="AT175" s="166">
        <f t="shared" si="62"/>
        <v>522020</v>
      </c>
      <c r="AW175" s="28"/>
      <c r="AX175" s="45"/>
      <c r="AY175" s="45"/>
    </row>
    <row r="176" spans="1:51" s="2" customFormat="1" ht="16.5" customHeight="1" x14ac:dyDescent="0.25">
      <c r="A176" s="28"/>
      <c r="B176" s="1"/>
      <c r="D176" s="4"/>
      <c r="K176" s="13"/>
      <c r="L176" s="13"/>
      <c r="M176" s="84"/>
      <c r="N176" s="13"/>
      <c r="O176" s="13"/>
      <c r="P176" s="14"/>
      <c r="Q176" s="3"/>
      <c r="R176" s="8"/>
      <c r="S176" s="8"/>
      <c r="T176" s="4"/>
      <c r="U176" s="11"/>
      <c r="V176" s="26"/>
      <c r="W176" s="5"/>
      <c r="X176" s="4"/>
      <c r="Y176" s="4"/>
      <c r="Z176" s="26" t="s">
        <v>42</v>
      </c>
      <c r="AA176" s="16">
        <v>12</v>
      </c>
      <c r="AB176" s="16">
        <v>21</v>
      </c>
      <c r="AC176" s="16">
        <v>2</v>
      </c>
      <c r="AD176" s="8">
        <v>252</v>
      </c>
      <c r="AE176" s="8">
        <v>50</v>
      </c>
      <c r="AF176" s="7">
        <f>AF172</f>
        <v>6700</v>
      </c>
      <c r="AG176" s="7">
        <f t="shared" ref="AG176:AG177" si="63">AF176*AD176</f>
        <v>1688400</v>
      </c>
      <c r="AH176" s="4">
        <v>252</v>
      </c>
      <c r="AI176" s="3"/>
      <c r="AJ176" s="3">
        <v>252</v>
      </c>
      <c r="AK176" s="3"/>
      <c r="AL176" s="3"/>
      <c r="AN176" s="2">
        <v>85</v>
      </c>
      <c r="AO176" s="95">
        <f t="shared" ref="AO176:AO177" si="64">AG176*AN176/100</f>
        <v>1435140</v>
      </c>
      <c r="AP176" s="95">
        <f t="shared" ref="AP176:AP177" si="65">AG176-AO176</f>
        <v>253260</v>
      </c>
      <c r="AQ176" s="95">
        <f t="shared" ref="AQ176:AQ177" si="66">P176+AP176</f>
        <v>253260</v>
      </c>
      <c r="AR176" s="95">
        <f t="shared" ref="AR176:AR177" si="67">AQ176</f>
        <v>253260</v>
      </c>
      <c r="AT176" s="166">
        <f t="shared" si="62"/>
        <v>253260</v>
      </c>
      <c r="AW176" s="28"/>
      <c r="AX176" s="45"/>
      <c r="AY176" s="45"/>
    </row>
    <row r="177" spans="1:51" s="2" customFormat="1" ht="16.5" customHeight="1" x14ac:dyDescent="0.25">
      <c r="A177" s="28"/>
      <c r="B177" s="1"/>
      <c r="D177" s="4"/>
      <c r="K177" s="13"/>
      <c r="L177" s="13"/>
      <c r="M177" s="84"/>
      <c r="N177" s="13"/>
      <c r="O177" s="13"/>
      <c r="P177" s="14"/>
      <c r="Q177" s="3"/>
      <c r="R177" s="8"/>
      <c r="S177" s="8"/>
      <c r="T177" s="4"/>
      <c r="U177" s="11"/>
      <c r="V177" s="26"/>
      <c r="W177" s="5"/>
      <c r="X177" s="4"/>
      <c r="Y177" s="4"/>
      <c r="Z177" s="26" t="s">
        <v>43</v>
      </c>
      <c r="AA177" s="16">
        <v>12</v>
      </c>
      <c r="AB177" s="16">
        <v>21</v>
      </c>
      <c r="AC177" s="16">
        <v>2</v>
      </c>
      <c r="AD177" s="8">
        <v>252</v>
      </c>
      <c r="AE177" s="8">
        <v>50</v>
      </c>
      <c r="AF177" s="7">
        <f>AF175</f>
        <v>6700</v>
      </c>
      <c r="AG177" s="7">
        <f t="shared" si="63"/>
        <v>1688400</v>
      </c>
      <c r="AH177" s="4">
        <v>252</v>
      </c>
      <c r="AI177" s="3"/>
      <c r="AJ177" s="3">
        <v>252</v>
      </c>
      <c r="AK177" s="3"/>
      <c r="AL177" s="3"/>
      <c r="AN177" s="2">
        <v>85</v>
      </c>
      <c r="AO177" s="95">
        <f t="shared" si="64"/>
        <v>1435140</v>
      </c>
      <c r="AP177" s="95">
        <f t="shared" si="65"/>
        <v>253260</v>
      </c>
      <c r="AQ177" s="95">
        <f t="shared" si="66"/>
        <v>253260</v>
      </c>
      <c r="AR177" s="95">
        <f t="shared" si="67"/>
        <v>253260</v>
      </c>
      <c r="AT177" s="166">
        <f t="shared" si="62"/>
        <v>253260</v>
      </c>
      <c r="AW177" s="28"/>
      <c r="AX177" s="45"/>
      <c r="AY177" s="45"/>
    </row>
    <row r="178" spans="1:51" s="2" customFormat="1" ht="16.5" customHeight="1" x14ac:dyDescent="0.25">
      <c r="A178" s="28"/>
      <c r="B178" s="1"/>
      <c r="D178" s="4"/>
      <c r="K178" s="13"/>
      <c r="L178" s="13"/>
      <c r="M178" s="84"/>
      <c r="N178" s="13"/>
      <c r="O178" s="13"/>
      <c r="P178" s="14"/>
      <c r="Q178" s="3"/>
      <c r="R178" s="8"/>
      <c r="S178" s="8"/>
      <c r="T178" s="4"/>
      <c r="U178" s="11"/>
      <c r="V178" s="26"/>
      <c r="W178" s="5">
        <v>646</v>
      </c>
      <c r="X178" s="4"/>
      <c r="Y178" s="4" t="s">
        <v>38</v>
      </c>
      <c r="Z178" s="4" t="s">
        <v>7</v>
      </c>
      <c r="AA178" s="16">
        <v>4</v>
      </c>
      <c r="AB178" s="16">
        <v>11</v>
      </c>
      <c r="AC178" s="16">
        <v>2</v>
      </c>
      <c r="AD178" s="8">
        <v>44</v>
      </c>
      <c r="AE178" s="8">
        <v>100</v>
      </c>
      <c r="AF178" s="7">
        <f>AF170</f>
        <v>2050</v>
      </c>
      <c r="AG178" s="7">
        <f>AF178*AD178</f>
        <v>90200</v>
      </c>
      <c r="AH178" s="4">
        <v>44</v>
      </c>
      <c r="AI178" s="3"/>
      <c r="AJ178" s="3">
        <v>44</v>
      </c>
      <c r="AK178" s="3"/>
      <c r="AL178" s="3"/>
      <c r="AM178" s="2">
        <v>29</v>
      </c>
      <c r="AN178" s="2">
        <f>ค่าเสื่อม!T4</f>
        <v>93</v>
      </c>
      <c r="AO178" s="95">
        <f>AG178*AN178/100</f>
        <v>83886</v>
      </c>
      <c r="AP178" s="95">
        <f>AG178-AO178</f>
        <v>6314</v>
      </c>
      <c r="AQ178" s="95">
        <f>AP178</f>
        <v>6314</v>
      </c>
      <c r="AR178" s="95">
        <f t="shared" si="45"/>
        <v>6314</v>
      </c>
      <c r="AT178" s="166">
        <f t="shared" si="62"/>
        <v>6314</v>
      </c>
      <c r="AW178" s="28" t="s">
        <v>51</v>
      </c>
      <c r="AX178" s="45"/>
      <c r="AY178" s="45"/>
    </row>
    <row r="179" spans="1:51" s="2" customFormat="1" ht="16.5" customHeight="1" x14ac:dyDescent="0.25">
      <c r="A179" s="28" t="s">
        <v>843</v>
      </c>
      <c r="B179" s="1">
        <v>617</v>
      </c>
      <c r="C179" s="2" t="s">
        <v>5</v>
      </c>
      <c r="D179" s="4">
        <v>14626</v>
      </c>
      <c r="E179" s="2">
        <v>20</v>
      </c>
      <c r="F179" s="2">
        <v>249</v>
      </c>
      <c r="G179" s="2" t="s">
        <v>819</v>
      </c>
      <c r="H179" s="2">
        <v>0</v>
      </c>
      <c r="I179" s="2">
        <v>1</v>
      </c>
      <c r="J179" s="2">
        <v>23</v>
      </c>
      <c r="K179" s="13">
        <v>123</v>
      </c>
      <c r="L179" s="13">
        <v>123</v>
      </c>
      <c r="M179" s="84">
        <v>2</v>
      </c>
      <c r="N179" s="13">
        <f>L179</f>
        <v>123</v>
      </c>
      <c r="O179" s="13">
        <f>[7]qry_report!$L$222</f>
        <v>175</v>
      </c>
      <c r="P179" s="14">
        <f t="shared" si="38"/>
        <v>21525</v>
      </c>
      <c r="Q179" s="3"/>
      <c r="R179" s="8">
        <v>123</v>
      </c>
      <c r="S179" s="8"/>
      <c r="T179" s="4"/>
      <c r="U179" s="11"/>
      <c r="V179" s="28" t="s">
        <v>843</v>
      </c>
      <c r="W179" s="5">
        <v>647</v>
      </c>
      <c r="X179" s="17" t="s">
        <v>844</v>
      </c>
      <c r="Y179" s="4" t="s">
        <v>28</v>
      </c>
      <c r="Z179" s="4" t="s">
        <v>53</v>
      </c>
      <c r="AA179" s="16">
        <v>15</v>
      </c>
      <c r="AB179" s="16">
        <v>16</v>
      </c>
      <c r="AC179" s="16">
        <v>2</v>
      </c>
      <c r="AD179" s="8">
        <v>240</v>
      </c>
      <c r="AE179" s="8">
        <v>100</v>
      </c>
      <c r="AF179" s="7">
        <f>AF175</f>
        <v>6700</v>
      </c>
      <c r="AG179" s="7">
        <f>AF179*AD179</f>
        <v>1608000</v>
      </c>
      <c r="AH179" s="4">
        <v>240</v>
      </c>
      <c r="AI179" s="3"/>
      <c r="AJ179" s="3">
        <v>240</v>
      </c>
      <c r="AK179" s="3"/>
      <c r="AL179" s="3"/>
      <c r="AM179" s="2">
        <v>16</v>
      </c>
      <c r="AN179" s="2">
        <f>ค่าเสื่อม!Q4</f>
        <v>72</v>
      </c>
      <c r="AO179" s="95">
        <f>AG179*AN179/100</f>
        <v>1157760</v>
      </c>
      <c r="AP179" s="95">
        <f>AG179-AO179</f>
        <v>450240</v>
      </c>
      <c r="AQ179" s="95">
        <f>P179+AP179</f>
        <v>471765</v>
      </c>
      <c r="AR179" s="95">
        <f t="shared" si="45"/>
        <v>471765</v>
      </c>
      <c r="AT179" s="166">
        <f t="shared" si="62"/>
        <v>471765</v>
      </c>
      <c r="AW179" s="28"/>
      <c r="AX179" s="45"/>
      <c r="AY179" s="45"/>
    </row>
    <row r="180" spans="1:51" s="2" customFormat="1" ht="16.5" customHeight="1" x14ac:dyDescent="0.25">
      <c r="A180" s="28"/>
      <c r="B180" s="1"/>
      <c r="D180" s="4"/>
      <c r="K180" s="13"/>
      <c r="L180" s="13"/>
      <c r="M180" s="84"/>
      <c r="N180" s="13"/>
      <c r="O180" s="13"/>
      <c r="P180" s="14"/>
      <c r="Q180" s="3"/>
      <c r="R180" s="8"/>
      <c r="S180" s="8"/>
      <c r="T180" s="4"/>
      <c r="U180" s="11"/>
      <c r="V180" s="26" t="s">
        <v>845</v>
      </c>
      <c r="W180" s="5">
        <v>648</v>
      </c>
      <c r="X180" s="17" t="s">
        <v>846</v>
      </c>
      <c r="Y180" s="4" t="s">
        <v>28</v>
      </c>
      <c r="Z180" s="4" t="s">
        <v>53</v>
      </c>
      <c r="AA180" s="16">
        <v>5</v>
      </c>
      <c r="AB180" s="16">
        <v>16</v>
      </c>
      <c r="AC180" s="16">
        <v>2</v>
      </c>
      <c r="AD180" s="8">
        <v>80</v>
      </c>
      <c r="AE180" s="8">
        <v>100</v>
      </c>
      <c r="AF180" s="7">
        <f>AF179</f>
        <v>6700</v>
      </c>
      <c r="AG180" s="7">
        <f>AF180*AD180</f>
        <v>536000</v>
      </c>
      <c r="AH180" s="4">
        <v>80</v>
      </c>
      <c r="AI180" s="3"/>
      <c r="AJ180" s="3">
        <v>80</v>
      </c>
      <c r="AK180" s="3"/>
      <c r="AL180" s="3"/>
      <c r="AM180" s="2">
        <v>16</v>
      </c>
      <c r="AN180" s="2">
        <f>ค่าเสื่อม!Q4</f>
        <v>72</v>
      </c>
      <c r="AO180" s="95">
        <f>AG180*AN180/100</f>
        <v>385920</v>
      </c>
      <c r="AP180" s="95">
        <f>AG180-AO180</f>
        <v>150080</v>
      </c>
      <c r="AQ180" s="95">
        <f>AP180</f>
        <v>150080</v>
      </c>
      <c r="AR180" s="95">
        <f t="shared" si="45"/>
        <v>150080</v>
      </c>
      <c r="AT180" s="166">
        <f t="shared" si="62"/>
        <v>150080</v>
      </c>
      <c r="AW180" s="28"/>
      <c r="AX180" s="45"/>
      <c r="AY180" s="45"/>
    </row>
    <row r="181" spans="1:51" s="2" customFormat="1" ht="16.5" customHeight="1" x14ac:dyDescent="0.25">
      <c r="A181" s="28" t="s">
        <v>847</v>
      </c>
      <c r="B181" s="1">
        <v>618</v>
      </c>
      <c r="C181" s="2" t="s">
        <v>5</v>
      </c>
      <c r="D181" s="4">
        <v>34171</v>
      </c>
      <c r="E181" s="2">
        <v>24</v>
      </c>
      <c r="F181" s="2">
        <v>1639</v>
      </c>
      <c r="G181" s="2" t="s">
        <v>139</v>
      </c>
      <c r="H181" s="2">
        <v>0</v>
      </c>
      <c r="I181" s="2">
        <v>1</v>
      </c>
      <c r="J181" s="2">
        <v>0</v>
      </c>
      <c r="K181" s="13">
        <v>100</v>
      </c>
      <c r="L181" s="13">
        <v>100</v>
      </c>
      <c r="M181" s="84">
        <v>2</v>
      </c>
      <c r="N181" s="13">
        <f>L181</f>
        <v>100</v>
      </c>
      <c r="O181" s="13">
        <f>[7]qry_report!$L$1162</f>
        <v>175</v>
      </c>
      <c r="P181" s="14">
        <f t="shared" si="38"/>
        <v>17500</v>
      </c>
      <c r="Q181" s="3"/>
      <c r="R181" s="8">
        <v>100</v>
      </c>
      <c r="S181" s="8"/>
      <c r="T181" s="4"/>
      <c r="U181" s="11"/>
      <c r="V181" s="28" t="s">
        <v>847</v>
      </c>
      <c r="W181" s="5">
        <v>649</v>
      </c>
      <c r="X181" s="19" t="s">
        <v>710</v>
      </c>
      <c r="Y181" s="4" t="s">
        <v>28</v>
      </c>
      <c r="Z181" s="4" t="s">
        <v>41</v>
      </c>
      <c r="AA181" s="16"/>
      <c r="AB181" s="16"/>
      <c r="AC181" s="16">
        <v>2</v>
      </c>
      <c r="AD181" s="8">
        <v>144</v>
      </c>
      <c r="AE181" s="8">
        <v>100</v>
      </c>
      <c r="AF181" s="7">
        <f>AF180</f>
        <v>6700</v>
      </c>
      <c r="AG181" s="7">
        <f>AF181*AD181</f>
        <v>964800</v>
      </c>
      <c r="AH181" s="4">
        <v>144</v>
      </c>
      <c r="AI181" s="3"/>
      <c r="AJ181" s="3">
        <v>144</v>
      </c>
      <c r="AK181" s="3"/>
      <c r="AL181" s="3"/>
      <c r="AM181" s="2">
        <v>29</v>
      </c>
      <c r="AN181" s="2">
        <f>ค่าเสื่อม!W3</f>
        <v>85</v>
      </c>
      <c r="AO181" s="95">
        <f>AG181*AN181/100</f>
        <v>820080</v>
      </c>
      <c r="AP181" s="95">
        <f>AG181-AO181</f>
        <v>144720</v>
      </c>
      <c r="AQ181" s="95">
        <f>P181+AP181</f>
        <v>162220</v>
      </c>
      <c r="AR181" s="95">
        <f t="shared" si="45"/>
        <v>162220</v>
      </c>
      <c r="AT181" s="166">
        <f t="shared" si="62"/>
        <v>162220</v>
      </c>
      <c r="AW181" s="28"/>
      <c r="AX181" s="45"/>
      <c r="AY181" s="45"/>
    </row>
    <row r="182" spans="1:51" s="2" customFormat="1" ht="16.5" customHeight="1" x14ac:dyDescent="0.25">
      <c r="A182" s="28"/>
      <c r="B182" s="1"/>
      <c r="D182" s="4"/>
      <c r="K182" s="13"/>
      <c r="L182" s="13"/>
      <c r="M182" s="84"/>
      <c r="N182" s="13"/>
      <c r="O182" s="13"/>
      <c r="P182" s="14"/>
      <c r="Q182" s="3"/>
      <c r="R182" s="8"/>
      <c r="S182" s="8"/>
      <c r="T182" s="4"/>
      <c r="U182" s="11"/>
      <c r="V182" s="26"/>
      <c r="W182" s="5"/>
      <c r="X182" s="4"/>
      <c r="Y182" s="4"/>
      <c r="Z182" s="26" t="s">
        <v>42</v>
      </c>
      <c r="AA182" s="16">
        <v>6</v>
      </c>
      <c r="AB182" s="16">
        <v>12</v>
      </c>
      <c r="AC182" s="16">
        <v>2</v>
      </c>
      <c r="AD182" s="8">
        <v>72</v>
      </c>
      <c r="AE182" s="8">
        <v>50</v>
      </c>
      <c r="AF182" s="7">
        <f>AF180</f>
        <v>6700</v>
      </c>
      <c r="AG182" s="7">
        <f t="shared" ref="AG182:AG183" si="68">AF182*AD182</f>
        <v>482400</v>
      </c>
      <c r="AH182" s="4">
        <v>72</v>
      </c>
      <c r="AI182" s="3"/>
      <c r="AJ182" s="3">
        <v>72</v>
      </c>
      <c r="AK182" s="3"/>
      <c r="AL182" s="3"/>
      <c r="AN182" s="2">
        <v>85</v>
      </c>
      <c r="AO182" s="95">
        <f t="shared" ref="AO182:AO183" si="69">AG182*AN182/100</f>
        <v>410040</v>
      </c>
      <c r="AP182" s="95">
        <f t="shared" ref="AP182:AP183" si="70">AG182-AO182</f>
        <v>72360</v>
      </c>
      <c r="AQ182" s="95">
        <f t="shared" ref="AQ182:AQ183" si="71">P182+AP182</f>
        <v>72360</v>
      </c>
      <c r="AR182" s="95">
        <f t="shared" ref="AR182:AR183" si="72">AQ182</f>
        <v>72360</v>
      </c>
      <c r="AT182" s="166">
        <f t="shared" ref="AT182:AT183" si="73">AQ182</f>
        <v>72360</v>
      </c>
      <c r="AW182" s="28"/>
      <c r="AX182" s="45"/>
      <c r="AY182" s="45"/>
    </row>
    <row r="183" spans="1:51" s="2" customFormat="1" ht="16.5" customHeight="1" x14ac:dyDescent="0.25">
      <c r="A183" s="28"/>
      <c r="B183" s="1"/>
      <c r="D183" s="4"/>
      <c r="K183" s="13"/>
      <c r="L183" s="13"/>
      <c r="M183" s="84"/>
      <c r="N183" s="13"/>
      <c r="O183" s="13"/>
      <c r="P183" s="14"/>
      <c r="Q183" s="3"/>
      <c r="R183" s="8"/>
      <c r="S183" s="8"/>
      <c r="T183" s="4"/>
      <c r="U183" s="11"/>
      <c r="V183" s="26"/>
      <c r="W183" s="5"/>
      <c r="X183" s="4"/>
      <c r="Y183" s="4"/>
      <c r="Z183" s="26" t="s">
        <v>43</v>
      </c>
      <c r="AA183" s="16">
        <v>6</v>
      </c>
      <c r="AB183" s="16">
        <v>12</v>
      </c>
      <c r="AC183" s="16">
        <v>2</v>
      </c>
      <c r="AD183" s="8">
        <v>72</v>
      </c>
      <c r="AE183" s="8">
        <v>50</v>
      </c>
      <c r="AF183" s="7">
        <f>AF181</f>
        <v>6700</v>
      </c>
      <c r="AG183" s="7">
        <f t="shared" si="68"/>
        <v>482400</v>
      </c>
      <c r="AH183" s="4">
        <v>72</v>
      </c>
      <c r="AI183" s="3"/>
      <c r="AJ183" s="3">
        <v>72</v>
      </c>
      <c r="AK183" s="3"/>
      <c r="AL183" s="3"/>
      <c r="AN183" s="2">
        <v>85</v>
      </c>
      <c r="AO183" s="95">
        <f t="shared" si="69"/>
        <v>410040</v>
      </c>
      <c r="AP183" s="95">
        <f t="shared" si="70"/>
        <v>72360</v>
      </c>
      <c r="AQ183" s="95">
        <f t="shared" si="71"/>
        <v>72360</v>
      </c>
      <c r="AR183" s="95">
        <f t="shared" si="72"/>
        <v>72360</v>
      </c>
      <c r="AT183" s="166">
        <f t="shared" si="73"/>
        <v>72360</v>
      </c>
      <c r="AW183" s="28"/>
      <c r="AX183" s="45"/>
      <c r="AY183" s="45"/>
    </row>
    <row r="184" spans="1:51" s="2" customFormat="1" ht="16.5" customHeight="1" x14ac:dyDescent="0.25">
      <c r="A184" s="28"/>
      <c r="B184" s="1"/>
      <c r="D184" s="4"/>
      <c r="K184" s="13"/>
      <c r="L184" s="13"/>
      <c r="M184" s="84"/>
      <c r="N184" s="13"/>
      <c r="O184" s="13"/>
      <c r="P184" s="14"/>
      <c r="Q184" s="3"/>
      <c r="R184" s="8"/>
      <c r="S184" s="8"/>
      <c r="T184" s="4"/>
      <c r="U184" s="11"/>
      <c r="V184" s="26"/>
      <c r="W184" s="5">
        <v>650</v>
      </c>
      <c r="X184" s="4"/>
      <c r="Y184" s="4" t="s">
        <v>38</v>
      </c>
      <c r="Z184" s="4" t="s">
        <v>7</v>
      </c>
      <c r="AA184" s="16">
        <v>8</v>
      </c>
      <c r="AB184" s="16">
        <v>14</v>
      </c>
      <c r="AC184" s="16">
        <v>2</v>
      </c>
      <c r="AD184" s="8">
        <v>112</v>
      </c>
      <c r="AE184" s="8">
        <v>100</v>
      </c>
      <c r="AF184" s="7">
        <v>2050</v>
      </c>
      <c r="AG184" s="7">
        <f>AF184*AD184</f>
        <v>229600</v>
      </c>
      <c r="AH184" s="4">
        <v>112</v>
      </c>
      <c r="AI184" s="3"/>
      <c r="AJ184" s="3">
        <v>112</v>
      </c>
      <c r="AK184" s="3"/>
      <c r="AL184" s="3"/>
      <c r="AM184" s="2">
        <v>29</v>
      </c>
      <c r="AN184" s="2">
        <f>ค่าเสื่อม!T4</f>
        <v>93</v>
      </c>
      <c r="AO184" s="95">
        <f>AG184*AN184/100</f>
        <v>213528</v>
      </c>
      <c r="AP184" s="95">
        <f>AG184-AO184</f>
        <v>16072</v>
      </c>
      <c r="AQ184" s="95">
        <f>AP184</f>
        <v>16072</v>
      </c>
      <c r="AR184" s="95">
        <f t="shared" si="45"/>
        <v>16072</v>
      </c>
      <c r="AT184" s="166">
        <f t="shared" si="62"/>
        <v>16072</v>
      </c>
      <c r="AW184" s="28" t="s">
        <v>294</v>
      </c>
      <c r="AX184" s="45"/>
      <c r="AY184" s="45"/>
    </row>
    <row r="185" spans="1:51" s="2" customFormat="1" ht="16.5" customHeight="1" x14ac:dyDescent="0.25">
      <c r="A185" s="28"/>
      <c r="B185" s="1">
        <v>619</v>
      </c>
      <c r="C185" s="2" t="s">
        <v>5</v>
      </c>
      <c r="D185" s="4">
        <v>43818</v>
      </c>
      <c r="E185" s="2">
        <v>328</v>
      </c>
      <c r="F185" s="2">
        <v>2412</v>
      </c>
      <c r="G185" s="2" t="s">
        <v>139</v>
      </c>
      <c r="H185" s="2">
        <v>2</v>
      </c>
      <c r="I185" s="2">
        <v>0</v>
      </c>
      <c r="J185" s="2">
        <v>0</v>
      </c>
      <c r="K185" s="13">
        <v>800</v>
      </c>
      <c r="L185" s="13">
        <v>800</v>
      </c>
      <c r="M185" s="62">
        <v>1</v>
      </c>
      <c r="N185" s="13">
        <f>L185</f>
        <v>800</v>
      </c>
      <c r="O185" s="13">
        <v>150</v>
      </c>
      <c r="P185" s="14">
        <f t="shared" si="38"/>
        <v>120000</v>
      </c>
      <c r="Q185" s="3">
        <v>800</v>
      </c>
      <c r="R185" s="8"/>
      <c r="S185" s="8"/>
      <c r="T185" s="4"/>
      <c r="U185" s="11"/>
      <c r="V185" s="26"/>
      <c r="W185" s="5">
        <v>651</v>
      </c>
      <c r="X185" s="4"/>
      <c r="Y185" s="4" t="s">
        <v>38</v>
      </c>
      <c r="Z185" s="4" t="s">
        <v>7</v>
      </c>
      <c r="AA185" s="16">
        <v>10</v>
      </c>
      <c r="AB185" s="16">
        <v>15</v>
      </c>
      <c r="AC185" s="16">
        <v>1</v>
      </c>
      <c r="AD185" s="8">
        <v>150</v>
      </c>
      <c r="AE185" s="8">
        <v>100</v>
      </c>
      <c r="AF185" s="7">
        <f>AF184</f>
        <v>2050</v>
      </c>
      <c r="AG185" s="7">
        <f>AF185*AD185</f>
        <v>307500</v>
      </c>
      <c r="AH185" s="4">
        <v>150</v>
      </c>
      <c r="AI185" s="3"/>
      <c r="AJ185" s="3">
        <v>150</v>
      </c>
      <c r="AK185" s="3"/>
      <c r="AL185" s="3"/>
      <c r="AM185" s="2">
        <v>7</v>
      </c>
      <c r="AN185" s="2">
        <f>ค่าเสื่อม!H4</f>
        <v>25</v>
      </c>
      <c r="AO185" s="95">
        <f>AG185*AN185/100</f>
        <v>76875</v>
      </c>
      <c r="AP185" s="95">
        <f>AG185-AO185</f>
        <v>230625</v>
      </c>
      <c r="AQ185" s="95">
        <f>P181+AP185</f>
        <v>248125</v>
      </c>
      <c r="AR185" s="95">
        <f t="shared" si="45"/>
        <v>248125</v>
      </c>
      <c r="AT185" s="166">
        <f t="shared" si="62"/>
        <v>248125</v>
      </c>
      <c r="AW185" s="28" t="s">
        <v>295</v>
      </c>
      <c r="AX185" s="45"/>
      <c r="AY185" s="45"/>
    </row>
    <row r="186" spans="1:51" s="4" customFormat="1" ht="16.5" customHeight="1" x14ac:dyDescent="0.25">
      <c r="A186" s="26" t="s">
        <v>848</v>
      </c>
      <c r="B186" s="5">
        <v>620</v>
      </c>
      <c r="C186" s="4" t="s">
        <v>5</v>
      </c>
      <c r="D186" s="4">
        <v>14648</v>
      </c>
      <c r="E186" s="4">
        <v>23</v>
      </c>
      <c r="F186" s="4">
        <v>271</v>
      </c>
      <c r="G186" s="4" t="s">
        <v>139</v>
      </c>
      <c r="H186" s="4">
        <v>1</v>
      </c>
      <c r="I186" s="4">
        <v>2</v>
      </c>
      <c r="J186" s="4">
        <v>82</v>
      </c>
      <c r="K186" s="7">
        <v>682</v>
      </c>
      <c r="L186" s="7">
        <v>682</v>
      </c>
      <c r="M186" s="62">
        <v>2</v>
      </c>
      <c r="N186" s="7">
        <f>L186</f>
        <v>682</v>
      </c>
      <c r="O186" s="7">
        <f>[7]qry_report!$L$240</f>
        <v>150</v>
      </c>
      <c r="P186" s="14">
        <f t="shared" si="38"/>
        <v>102300</v>
      </c>
      <c r="Q186" s="3"/>
      <c r="R186" s="8">
        <v>682</v>
      </c>
      <c r="S186" s="8"/>
      <c r="U186" s="11"/>
      <c r="V186" s="26"/>
      <c r="W186" s="5"/>
      <c r="AA186" s="16"/>
      <c r="AB186" s="16"/>
      <c r="AC186" s="16">
        <v>1</v>
      </c>
      <c r="AD186" s="8"/>
      <c r="AE186" s="8"/>
      <c r="AF186" s="7"/>
      <c r="AG186" s="7"/>
      <c r="AI186" s="3"/>
      <c r="AJ186" s="3"/>
      <c r="AK186" s="3"/>
      <c r="AL186" s="3"/>
      <c r="AO186" s="166"/>
      <c r="AP186" s="166"/>
      <c r="AQ186" s="166">
        <f>P186</f>
        <v>102300</v>
      </c>
      <c r="AR186" s="95">
        <f t="shared" si="45"/>
        <v>102300</v>
      </c>
      <c r="AT186" s="166">
        <f t="shared" si="62"/>
        <v>102300</v>
      </c>
      <c r="AW186" s="26"/>
      <c r="AX186" s="45"/>
      <c r="AY186" s="45"/>
    </row>
    <row r="187" spans="1:51" s="4" customFormat="1" ht="16.5" customHeight="1" x14ac:dyDescent="0.25">
      <c r="A187" s="26" t="s">
        <v>851</v>
      </c>
      <c r="B187" s="5"/>
      <c r="K187" s="7"/>
      <c r="L187" s="7"/>
      <c r="M187" s="62"/>
      <c r="N187" s="7"/>
      <c r="O187" s="7"/>
      <c r="P187" s="14"/>
      <c r="Q187" s="3"/>
      <c r="R187" s="8"/>
      <c r="S187" s="8"/>
      <c r="U187" s="11"/>
      <c r="V187" s="26" t="s">
        <v>849</v>
      </c>
      <c r="W187" s="5">
        <v>652</v>
      </c>
      <c r="X187" s="17" t="s">
        <v>850</v>
      </c>
      <c r="Y187" s="4" t="s">
        <v>28</v>
      </c>
      <c r="Z187" s="4" t="s">
        <v>40</v>
      </c>
      <c r="AA187" s="16"/>
      <c r="AB187" s="16"/>
      <c r="AC187" s="16">
        <v>2</v>
      </c>
      <c r="AD187" s="8">
        <v>360</v>
      </c>
      <c r="AE187" s="8">
        <v>100</v>
      </c>
      <c r="AF187" s="7">
        <f>AF181</f>
        <v>6700</v>
      </c>
      <c r="AG187" s="7">
        <f>AF187*AD187</f>
        <v>2412000</v>
      </c>
      <c r="AH187" s="4">
        <v>360</v>
      </c>
      <c r="AI187" s="3"/>
      <c r="AJ187" s="3">
        <v>360</v>
      </c>
      <c r="AK187" s="3"/>
      <c r="AL187" s="3"/>
      <c r="AM187" s="4">
        <v>36</v>
      </c>
      <c r="AN187" s="4">
        <f>ค่าเสื่อม!W3</f>
        <v>85</v>
      </c>
      <c r="AO187" s="166">
        <f>AG187*AN187/100</f>
        <v>2050200</v>
      </c>
      <c r="AP187" s="166">
        <f>AG187-AO187</f>
        <v>361800</v>
      </c>
      <c r="AQ187" s="166">
        <f>AP187</f>
        <v>361800</v>
      </c>
      <c r="AR187" s="95">
        <f t="shared" si="45"/>
        <v>361800</v>
      </c>
      <c r="AT187" s="166">
        <f t="shared" si="62"/>
        <v>361800</v>
      </c>
      <c r="AW187" s="26"/>
      <c r="AX187" s="45"/>
      <c r="AY187" s="45"/>
    </row>
    <row r="188" spans="1:51" s="4" customFormat="1" ht="15.75" customHeight="1" x14ac:dyDescent="0.25">
      <c r="A188" s="26"/>
      <c r="B188" s="5"/>
      <c r="K188" s="7"/>
      <c r="L188" s="7"/>
      <c r="M188" s="62"/>
      <c r="N188" s="7"/>
      <c r="O188" s="7"/>
      <c r="P188" s="14"/>
      <c r="Q188" s="3"/>
      <c r="R188" s="8"/>
      <c r="S188" s="8"/>
      <c r="U188" s="11"/>
      <c r="V188" s="26"/>
      <c r="W188" s="5"/>
      <c r="Z188" s="26" t="s">
        <v>42</v>
      </c>
      <c r="AA188" s="16">
        <v>9</v>
      </c>
      <c r="AB188" s="16">
        <v>20</v>
      </c>
      <c r="AC188" s="16">
        <v>2</v>
      </c>
      <c r="AD188" s="8">
        <v>180</v>
      </c>
      <c r="AE188" s="8">
        <v>50</v>
      </c>
      <c r="AF188" s="7">
        <f>AF183</f>
        <v>6700</v>
      </c>
      <c r="AG188" s="7">
        <f t="shared" ref="AG188:AG189" si="74">AF188*AD188</f>
        <v>1206000</v>
      </c>
      <c r="AH188" s="4">
        <v>180</v>
      </c>
      <c r="AI188" s="3"/>
      <c r="AJ188" s="3">
        <v>180</v>
      </c>
      <c r="AK188" s="3"/>
      <c r="AL188" s="3"/>
      <c r="AN188" s="4">
        <v>85</v>
      </c>
      <c r="AO188" s="166">
        <f t="shared" ref="AO188:AO189" si="75">AG188*AN188/100</f>
        <v>1025100</v>
      </c>
      <c r="AP188" s="166">
        <f t="shared" ref="AP188:AP189" si="76">AG188-AO188</f>
        <v>180900</v>
      </c>
      <c r="AQ188" s="166">
        <f t="shared" ref="AQ188:AQ189" si="77">AP188</f>
        <v>180900</v>
      </c>
      <c r="AR188" s="95">
        <f t="shared" ref="AR188:AR189" si="78">AQ188</f>
        <v>180900</v>
      </c>
      <c r="AT188" s="166">
        <f t="shared" ref="AT188:AT189" si="79">AQ188</f>
        <v>180900</v>
      </c>
      <c r="AW188" s="26"/>
      <c r="AX188" s="45"/>
      <c r="AY188" s="45"/>
    </row>
    <row r="189" spans="1:51" s="4" customFormat="1" ht="16.5" customHeight="1" x14ac:dyDescent="0.25">
      <c r="A189" s="26"/>
      <c r="B189" s="5"/>
      <c r="K189" s="7"/>
      <c r="L189" s="7"/>
      <c r="M189" s="62"/>
      <c r="N189" s="7"/>
      <c r="O189" s="7"/>
      <c r="P189" s="14"/>
      <c r="Q189" s="3"/>
      <c r="R189" s="8"/>
      <c r="S189" s="8"/>
      <c r="U189" s="11"/>
      <c r="V189" s="26"/>
      <c r="W189" s="5"/>
      <c r="Z189" s="26" t="s">
        <v>43</v>
      </c>
      <c r="AA189" s="16">
        <v>9</v>
      </c>
      <c r="AB189" s="16">
        <v>20</v>
      </c>
      <c r="AC189" s="16">
        <v>2</v>
      </c>
      <c r="AD189" s="8">
        <v>180</v>
      </c>
      <c r="AE189" s="8">
        <v>50</v>
      </c>
      <c r="AF189" s="7">
        <f>AF190</f>
        <v>6700</v>
      </c>
      <c r="AG189" s="7">
        <f t="shared" si="74"/>
        <v>1206000</v>
      </c>
      <c r="AH189" s="4">
        <v>180</v>
      </c>
      <c r="AI189" s="3"/>
      <c r="AJ189" s="3">
        <v>180</v>
      </c>
      <c r="AK189" s="3"/>
      <c r="AL189" s="3"/>
      <c r="AN189" s="4">
        <v>85</v>
      </c>
      <c r="AO189" s="166">
        <f t="shared" si="75"/>
        <v>1025100</v>
      </c>
      <c r="AP189" s="166">
        <f t="shared" si="76"/>
        <v>180900</v>
      </c>
      <c r="AQ189" s="166">
        <f t="shared" si="77"/>
        <v>180900</v>
      </c>
      <c r="AR189" s="95">
        <f t="shared" si="78"/>
        <v>180900</v>
      </c>
      <c r="AT189" s="166">
        <f t="shared" si="79"/>
        <v>180900</v>
      </c>
      <c r="AW189" s="26"/>
      <c r="AX189" s="45"/>
      <c r="AY189" s="45"/>
    </row>
    <row r="190" spans="1:51" s="4" customFormat="1" ht="16.5" customHeight="1" x14ac:dyDescent="0.25">
      <c r="A190" s="26"/>
      <c r="B190" s="5"/>
      <c r="K190" s="7"/>
      <c r="L190" s="7"/>
      <c r="M190" s="62"/>
      <c r="N190" s="7"/>
      <c r="O190" s="7"/>
      <c r="P190" s="14"/>
      <c r="Q190" s="3"/>
      <c r="R190" s="8"/>
      <c r="S190" s="8"/>
      <c r="U190" s="11"/>
      <c r="V190" s="26" t="s">
        <v>852</v>
      </c>
      <c r="W190" s="5">
        <v>653</v>
      </c>
      <c r="X190" s="17" t="s">
        <v>853</v>
      </c>
      <c r="Y190" s="4" t="s">
        <v>28</v>
      </c>
      <c r="Z190" s="4" t="s">
        <v>6</v>
      </c>
      <c r="AA190" s="16">
        <v>7</v>
      </c>
      <c r="AB190" s="16">
        <v>13</v>
      </c>
      <c r="AC190" s="16">
        <v>2</v>
      </c>
      <c r="AD190" s="8">
        <v>91</v>
      </c>
      <c r="AE190" s="8">
        <v>100</v>
      </c>
      <c r="AF190" s="7">
        <f>AF187</f>
        <v>6700</v>
      </c>
      <c r="AG190" s="7">
        <f>AF190*AD190</f>
        <v>609700</v>
      </c>
      <c r="AH190" s="4">
        <v>91</v>
      </c>
      <c r="AI190" s="3"/>
      <c r="AJ190" s="3">
        <v>91</v>
      </c>
      <c r="AK190" s="3"/>
      <c r="AL190" s="3"/>
      <c r="AM190" s="4">
        <v>11</v>
      </c>
      <c r="AN190" s="4">
        <f>ค่าเสื่อม!L2</f>
        <v>12</v>
      </c>
      <c r="AO190" s="166">
        <f>AG190*AN190/100</f>
        <v>73164</v>
      </c>
      <c r="AP190" s="166">
        <f>AG190-AO190</f>
        <v>536536</v>
      </c>
      <c r="AQ190" s="166">
        <f>AP190</f>
        <v>536536</v>
      </c>
      <c r="AR190" s="95">
        <f t="shared" si="45"/>
        <v>536536</v>
      </c>
      <c r="AT190" s="166">
        <f t="shared" si="62"/>
        <v>536536</v>
      </c>
      <c r="AW190" s="26"/>
      <c r="AX190" s="45"/>
      <c r="AY190" s="45"/>
    </row>
    <row r="191" spans="1:51" s="4" customFormat="1" ht="16.5" customHeight="1" x14ac:dyDescent="0.25">
      <c r="A191" s="26"/>
      <c r="B191" s="5"/>
      <c r="K191" s="7"/>
      <c r="L191" s="7"/>
      <c r="M191" s="62"/>
      <c r="N191" s="7"/>
      <c r="O191" s="7"/>
      <c r="P191" s="14"/>
      <c r="Q191" s="3"/>
      <c r="R191" s="8"/>
      <c r="S191" s="8"/>
      <c r="U191" s="11"/>
      <c r="V191" s="26" t="s">
        <v>854</v>
      </c>
      <c r="W191" s="5">
        <v>654</v>
      </c>
      <c r="X191" s="17" t="s">
        <v>855</v>
      </c>
      <c r="Y191" s="4" t="s">
        <v>28</v>
      </c>
      <c r="Z191" s="4" t="s">
        <v>41</v>
      </c>
      <c r="AA191" s="16"/>
      <c r="AB191" s="16"/>
      <c r="AC191" s="16">
        <v>2</v>
      </c>
      <c r="AD191" s="8">
        <v>224</v>
      </c>
      <c r="AE191" s="8">
        <v>100</v>
      </c>
      <c r="AF191" s="7">
        <f>AF190</f>
        <v>6700</v>
      </c>
      <c r="AG191" s="7">
        <f>AF191*AD191</f>
        <v>1500800</v>
      </c>
      <c r="AH191" s="4">
        <v>224</v>
      </c>
      <c r="AI191" s="3"/>
      <c r="AJ191" s="3">
        <v>224</v>
      </c>
      <c r="AK191" s="3"/>
      <c r="AL191" s="3"/>
      <c r="AM191" s="4">
        <v>31</v>
      </c>
      <c r="AN191" s="4">
        <f>ค่าเสื่อม!W3</f>
        <v>85</v>
      </c>
      <c r="AO191" s="166">
        <f>AG191*AN191/100</f>
        <v>1275680</v>
      </c>
      <c r="AP191" s="166">
        <f>AG191-AO191</f>
        <v>225120</v>
      </c>
      <c r="AQ191" s="166">
        <f>AP191</f>
        <v>225120</v>
      </c>
      <c r="AR191" s="95">
        <f t="shared" si="45"/>
        <v>225120</v>
      </c>
      <c r="AT191" s="166">
        <f t="shared" si="62"/>
        <v>225120</v>
      </c>
      <c r="AW191" s="26"/>
      <c r="AX191" s="45"/>
      <c r="AY191" s="45"/>
    </row>
    <row r="192" spans="1:51" s="4" customFormat="1" ht="16.5" customHeight="1" x14ac:dyDescent="0.25">
      <c r="A192" s="26"/>
      <c r="B192" s="5"/>
      <c r="K192" s="7"/>
      <c r="L192" s="7"/>
      <c r="M192" s="62"/>
      <c r="N192" s="7"/>
      <c r="O192" s="7"/>
      <c r="P192" s="14"/>
      <c r="Q192" s="3"/>
      <c r="R192" s="8"/>
      <c r="S192" s="8"/>
      <c r="U192" s="11"/>
      <c r="V192" s="26"/>
      <c r="W192" s="5"/>
      <c r="Z192" s="26" t="s">
        <v>42</v>
      </c>
      <c r="AA192" s="16">
        <v>8</v>
      </c>
      <c r="AB192" s="16">
        <v>14</v>
      </c>
      <c r="AC192" s="16">
        <v>2</v>
      </c>
      <c r="AD192" s="8">
        <v>112</v>
      </c>
      <c r="AE192" s="8">
        <v>50</v>
      </c>
      <c r="AF192" s="7">
        <f>AF190</f>
        <v>6700</v>
      </c>
      <c r="AG192" s="7">
        <f t="shared" ref="AG192:AG193" si="80">AF192*AD192</f>
        <v>750400</v>
      </c>
      <c r="AH192" s="4">
        <v>112</v>
      </c>
      <c r="AI192" s="3"/>
      <c r="AJ192" s="3">
        <v>112</v>
      </c>
      <c r="AK192" s="3"/>
      <c r="AL192" s="3"/>
      <c r="AN192" s="4">
        <v>85</v>
      </c>
      <c r="AO192" s="166">
        <f t="shared" ref="AO192:AO193" si="81">AG192*AN192/100</f>
        <v>637840</v>
      </c>
      <c r="AP192" s="166">
        <f t="shared" ref="AP192:AP193" si="82">AG192-AO192</f>
        <v>112560</v>
      </c>
      <c r="AQ192" s="166">
        <f t="shared" ref="AQ192:AQ193" si="83">AP192</f>
        <v>112560</v>
      </c>
      <c r="AR192" s="95">
        <f t="shared" ref="AR192:AR193" si="84">AQ192</f>
        <v>112560</v>
      </c>
      <c r="AT192" s="166">
        <f t="shared" ref="AT192:AT193" si="85">AQ192</f>
        <v>112560</v>
      </c>
      <c r="AW192" s="26"/>
      <c r="AX192" s="45"/>
      <c r="AY192" s="45"/>
    </row>
    <row r="193" spans="1:51" s="4" customFormat="1" ht="16.5" customHeight="1" x14ac:dyDescent="0.25">
      <c r="A193" s="26"/>
      <c r="B193" s="5"/>
      <c r="K193" s="7"/>
      <c r="L193" s="7"/>
      <c r="M193" s="62"/>
      <c r="N193" s="7"/>
      <c r="O193" s="7"/>
      <c r="P193" s="14"/>
      <c r="Q193" s="3"/>
      <c r="R193" s="8"/>
      <c r="S193" s="8"/>
      <c r="U193" s="11"/>
      <c r="V193" s="26"/>
      <c r="W193" s="5"/>
      <c r="Z193" s="26" t="s">
        <v>43</v>
      </c>
      <c r="AA193" s="16">
        <v>8</v>
      </c>
      <c r="AB193" s="16">
        <v>14</v>
      </c>
      <c r="AC193" s="16">
        <v>2</v>
      </c>
      <c r="AD193" s="8">
        <v>112</v>
      </c>
      <c r="AE193" s="8">
        <v>50</v>
      </c>
      <c r="AF193" s="7">
        <f>AF191</f>
        <v>6700</v>
      </c>
      <c r="AG193" s="7">
        <f t="shared" si="80"/>
        <v>750400</v>
      </c>
      <c r="AH193" s="4">
        <v>112</v>
      </c>
      <c r="AI193" s="3"/>
      <c r="AJ193" s="3">
        <v>112</v>
      </c>
      <c r="AK193" s="3"/>
      <c r="AL193" s="3"/>
      <c r="AN193" s="4">
        <v>85</v>
      </c>
      <c r="AO193" s="166">
        <f t="shared" si="81"/>
        <v>637840</v>
      </c>
      <c r="AP193" s="166">
        <f t="shared" si="82"/>
        <v>112560</v>
      </c>
      <c r="AQ193" s="166">
        <f t="shared" si="83"/>
        <v>112560</v>
      </c>
      <c r="AR193" s="95">
        <f t="shared" si="84"/>
        <v>112560</v>
      </c>
      <c r="AT193" s="166">
        <f t="shared" si="85"/>
        <v>112560</v>
      </c>
      <c r="AW193" s="26"/>
      <c r="AX193" s="45"/>
      <c r="AY193" s="45"/>
    </row>
    <row r="194" spans="1:51" s="4" customFormat="1" ht="16.5" customHeight="1" x14ac:dyDescent="0.25">
      <c r="A194" s="26"/>
      <c r="B194" s="5"/>
      <c r="K194" s="7"/>
      <c r="L194" s="7"/>
      <c r="M194" s="62"/>
      <c r="N194" s="7"/>
      <c r="O194" s="7"/>
      <c r="P194" s="14"/>
      <c r="Q194" s="3"/>
      <c r="R194" s="8"/>
      <c r="S194" s="8"/>
      <c r="U194" s="11"/>
      <c r="V194" s="26" t="s">
        <v>856</v>
      </c>
      <c r="W194" s="5">
        <v>655</v>
      </c>
      <c r="X194" s="17" t="s">
        <v>857</v>
      </c>
      <c r="Y194" s="4" t="s">
        <v>28</v>
      </c>
      <c r="Z194" s="4" t="s">
        <v>41</v>
      </c>
      <c r="AA194" s="16"/>
      <c r="AB194" s="16"/>
      <c r="AC194" s="16">
        <v>2</v>
      </c>
      <c r="AD194" s="8">
        <v>360</v>
      </c>
      <c r="AE194" s="8">
        <v>100</v>
      </c>
      <c r="AF194" s="7">
        <f>AF191</f>
        <v>6700</v>
      </c>
      <c r="AG194" s="7">
        <f>AF194*AD194</f>
        <v>2412000</v>
      </c>
      <c r="AH194" s="4">
        <v>360</v>
      </c>
      <c r="AI194" s="3"/>
      <c r="AJ194" s="3">
        <v>360</v>
      </c>
      <c r="AK194" s="3"/>
      <c r="AL194" s="3"/>
      <c r="AM194" s="4">
        <v>36</v>
      </c>
      <c r="AN194" s="4">
        <f>ค่าเสื่อม!W3</f>
        <v>85</v>
      </c>
      <c r="AO194" s="166">
        <f>AG194*AN194/100</f>
        <v>2050200</v>
      </c>
      <c r="AP194" s="166">
        <f>AG194-AO194</f>
        <v>361800</v>
      </c>
      <c r="AQ194" s="166">
        <f>AP194</f>
        <v>361800</v>
      </c>
      <c r="AR194" s="95">
        <f t="shared" si="45"/>
        <v>361800</v>
      </c>
      <c r="AT194" s="166">
        <f t="shared" si="62"/>
        <v>361800</v>
      </c>
      <c r="AW194" s="26"/>
      <c r="AX194" s="45"/>
      <c r="AY194" s="45"/>
    </row>
    <row r="195" spans="1:51" s="4" customFormat="1" ht="16.5" customHeight="1" x14ac:dyDescent="0.25">
      <c r="A195" s="26"/>
      <c r="B195" s="5"/>
      <c r="K195" s="7"/>
      <c r="L195" s="7"/>
      <c r="M195" s="62"/>
      <c r="N195" s="7"/>
      <c r="O195" s="7"/>
      <c r="P195" s="14"/>
      <c r="Q195" s="3"/>
      <c r="R195" s="8"/>
      <c r="S195" s="8"/>
      <c r="U195" s="11"/>
      <c r="V195" s="26"/>
      <c r="W195" s="5"/>
      <c r="X195" s="47"/>
      <c r="Z195" s="26" t="s">
        <v>42</v>
      </c>
      <c r="AA195" s="16">
        <v>12</v>
      </c>
      <c r="AB195" s="16">
        <v>15</v>
      </c>
      <c r="AC195" s="16">
        <v>2</v>
      </c>
      <c r="AD195" s="8">
        <v>10</v>
      </c>
      <c r="AE195" s="8">
        <v>50</v>
      </c>
      <c r="AF195" s="7">
        <f>AF193</f>
        <v>6700</v>
      </c>
      <c r="AG195" s="7">
        <f t="shared" ref="AG195:AG196" si="86">AF195*AD195</f>
        <v>67000</v>
      </c>
      <c r="AH195" s="4">
        <v>180</v>
      </c>
      <c r="AI195" s="3"/>
      <c r="AJ195" s="3">
        <v>180</v>
      </c>
      <c r="AK195" s="3"/>
      <c r="AL195" s="3"/>
      <c r="AN195" s="4">
        <v>85</v>
      </c>
      <c r="AO195" s="166">
        <f t="shared" ref="AO195:AO196" si="87">AG195*AN195/100</f>
        <v>56950</v>
      </c>
      <c r="AP195" s="166">
        <f t="shared" ref="AP195:AP196" si="88">AG195-AO195</f>
        <v>10050</v>
      </c>
      <c r="AQ195" s="166">
        <f t="shared" ref="AQ195:AQ196" si="89">AP195</f>
        <v>10050</v>
      </c>
      <c r="AR195" s="95">
        <f t="shared" ref="AR195:AR196" si="90">AQ195</f>
        <v>10050</v>
      </c>
      <c r="AT195" s="166">
        <f t="shared" ref="AT195:AT196" si="91">AQ195</f>
        <v>10050</v>
      </c>
      <c r="AW195" s="26"/>
      <c r="AX195" s="45"/>
      <c r="AY195" s="45"/>
    </row>
    <row r="196" spans="1:51" s="4" customFormat="1" ht="16.5" customHeight="1" x14ac:dyDescent="0.25">
      <c r="A196" s="26"/>
      <c r="B196" s="5"/>
      <c r="K196" s="7"/>
      <c r="L196" s="7"/>
      <c r="M196" s="62"/>
      <c r="N196" s="7"/>
      <c r="O196" s="7"/>
      <c r="P196" s="14"/>
      <c r="Q196" s="3"/>
      <c r="R196" s="8"/>
      <c r="S196" s="8"/>
      <c r="U196" s="11"/>
      <c r="V196" s="26"/>
      <c r="W196" s="5"/>
      <c r="Z196" s="26" t="s">
        <v>43</v>
      </c>
      <c r="AA196" s="16">
        <v>12</v>
      </c>
      <c r="AB196" s="16">
        <v>15</v>
      </c>
      <c r="AC196" s="16">
        <v>2</v>
      </c>
      <c r="AD196" s="8">
        <v>180</v>
      </c>
      <c r="AE196" s="8">
        <v>50</v>
      </c>
      <c r="AF196" s="7">
        <f>AF194</f>
        <v>6700</v>
      </c>
      <c r="AG196" s="7">
        <f t="shared" si="86"/>
        <v>1206000</v>
      </c>
      <c r="AH196" s="4">
        <v>180</v>
      </c>
      <c r="AI196" s="3"/>
      <c r="AJ196" s="3">
        <v>180</v>
      </c>
      <c r="AK196" s="3"/>
      <c r="AL196" s="3"/>
      <c r="AN196" s="4">
        <v>85</v>
      </c>
      <c r="AO196" s="166">
        <f t="shared" si="87"/>
        <v>1025100</v>
      </c>
      <c r="AP196" s="166">
        <f t="shared" si="88"/>
        <v>180900</v>
      </c>
      <c r="AQ196" s="166">
        <f t="shared" si="89"/>
        <v>180900</v>
      </c>
      <c r="AR196" s="95">
        <f t="shared" si="90"/>
        <v>180900</v>
      </c>
      <c r="AT196" s="166">
        <f t="shared" si="91"/>
        <v>180900</v>
      </c>
      <c r="AW196" s="26"/>
      <c r="AX196" s="45"/>
      <c r="AY196" s="45"/>
    </row>
    <row r="197" spans="1:51" s="4" customFormat="1" ht="16.5" customHeight="1" x14ac:dyDescent="0.25">
      <c r="A197" s="26"/>
      <c r="B197" s="5"/>
      <c r="K197" s="7"/>
      <c r="L197" s="7"/>
      <c r="M197" s="62"/>
      <c r="N197" s="7"/>
      <c r="O197" s="7"/>
      <c r="P197" s="14"/>
      <c r="Q197" s="3"/>
      <c r="R197" s="8"/>
      <c r="S197" s="8"/>
      <c r="U197" s="11"/>
      <c r="V197" s="26" t="s">
        <v>858</v>
      </c>
      <c r="W197" s="5">
        <v>656</v>
      </c>
      <c r="X197" s="17" t="s">
        <v>859</v>
      </c>
      <c r="Y197" s="4" t="s">
        <v>28</v>
      </c>
      <c r="Z197" s="4" t="s">
        <v>53</v>
      </c>
      <c r="AA197" s="16">
        <v>6</v>
      </c>
      <c r="AB197" s="16">
        <v>10</v>
      </c>
      <c r="AC197" s="16">
        <v>2</v>
      </c>
      <c r="AD197" s="8">
        <v>60</v>
      </c>
      <c r="AE197" s="8">
        <v>100</v>
      </c>
      <c r="AF197" s="7">
        <f>AF194</f>
        <v>6700</v>
      </c>
      <c r="AG197" s="7">
        <f>AF197*AD197</f>
        <v>402000</v>
      </c>
      <c r="AH197" s="4">
        <v>60</v>
      </c>
      <c r="AI197" s="3"/>
      <c r="AJ197" s="3">
        <v>60</v>
      </c>
      <c r="AK197" s="3"/>
      <c r="AL197" s="3"/>
      <c r="AM197" s="4">
        <v>14</v>
      </c>
      <c r="AN197" s="4">
        <f>ค่าเสื่อม!O4</f>
        <v>60</v>
      </c>
      <c r="AO197" s="166">
        <f>AG197*AN197/100</f>
        <v>241200</v>
      </c>
      <c r="AP197" s="166">
        <f>AG197-AO197</f>
        <v>160800</v>
      </c>
      <c r="AQ197" s="166">
        <f>AP197</f>
        <v>160800</v>
      </c>
      <c r="AR197" s="95">
        <f t="shared" si="45"/>
        <v>160800</v>
      </c>
      <c r="AT197" s="166">
        <f t="shared" ref="AT197:AT266" si="92">AQ197</f>
        <v>160800</v>
      </c>
      <c r="AW197" s="26"/>
      <c r="AX197" s="45"/>
      <c r="AY197" s="45"/>
    </row>
    <row r="198" spans="1:51" s="4" customFormat="1" ht="16.5" customHeight="1" x14ac:dyDescent="0.25">
      <c r="A198" s="26"/>
      <c r="B198" s="5"/>
      <c r="K198" s="7"/>
      <c r="L198" s="7"/>
      <c r="M198" s="62"/>
      <c r="N198" s="7"/>
      <c r="O198" s="7"/>
      <c r="P198" s="14"/>
      <c r="Q198" s="3"/>
      <c r="R198" s="8"/>
      <c r="S198" s="8"/>
      <c r="U198" s="11"/>
      <c r="V198" s="26"/>
      <c r="W198" s="5">
        <v>657</v>
      </c>
      <c r="X198" s="47"/>
      <c r="Y198" s="4" t="s">
        <v>38</v>
      </c>
      <c r="Z198" s="4" t="s">
        <v>7</v>
      </c>
      <c r="AA198" s="16">
        <v>6</v>
      </c>
      <c r="AB198" s="16">
        <v>21</v>
      </c>
      <c r="AC198" s="16">
        <v>2</v>
      </c>
      <c r="AD198" s="8">
        <v>126</v>
      </c>
      <c r="AE198" s="8">
        <v>100</v>
      </c>
      <c r="AF198" s="7">
        <v>2050</v>
      </c>
      <c r="AG198" s="7">
        <f>AF198*AD198</f>
        <v>258300</v>
      </c>
      <c r="AH198" s="4">
        <v>126</v>
      </c>
      <c r="AI198" s="3"/>
      <c r="AJ198" s="3">
        <v>126</v>
      </c>
      <c r="AK198" s="3"/>
      <c r="AL198" s="3"/>
      <c r="AM198" s="4">
        <v>14</v>
      </c>
      <c r="AN198" s="4">
        <v>60</v>
      </c>
      <c r="AO198" s="166">
        <f>AG198*AN198/100</f>
        <v>154980</v>
      </c>
      <c r="AP198" s="166">
        <f>AG198-AO198</f>
        <v>103320</v>
      </c>
      <c r="AQ198" s="166">
        <f>AP198</f>
        <v>103320</v>
      </c>
      <c r="AR198" s="95">
        <f t="shared" si="45"/>
        <v>103320</v>
      </c>
      <c r="AT198" s="166">
        <f t="shared" si="92"/>
        <v>103320</v>
      </c>
      <c r="AW198" s="26" t="s">
        <v>789</v>
      </c>
      <c r="AX198" s="45"/>
      <c r="AY198" s="45"/>
    </row>
    <row r="199" spans="1:51" s="4" customFormat="1" ht="16.5" customHeight="1" x14ac:dyDescent="0.25">
      <c r="A199" s="26" t="s">
        <v>860</v>
      </c>
      <c r="B199" s="5">
        <v>621</v>
      </c>
      <c r="C199" s="4" t="s">
        <v>5</v>
      </c>
      <c r="D199" s="4">
        <v>45237</v>
      </c>
      <c r="E199" s="4">
        <v>31</v>
      </c>
      <c r="F199" s="4">
        <v>2543</v>
      </c>
      <c r="G199" s="4" t="s">
        <v>139</v>
      </c>
      <c r="H199" s="4">
        <v>0</v>
      </c>
      <c r="I199" s="4">
        <v>2</v>
      </c>
      <c r="J199" s="4">
        <v>19</v>
      </c>
      <c r="K199" s="7">
        <v>219</v>
      </c>
      <c r="L199" s="7">
        <v>219</v>
      </c>
      <c r="M199" s="62">
        <v>2</v>
      </c>
      <c r="N199" s="7">
        <f>L199</f>
        <v>219</v>
      </c>
      <c r="O199" s="7">
        <v>150</v>
      </c>
      <c r="P199" s="14">
        <f>N199*O199</f>
        <v>32850</v>
      </c>
      <c r="Q199" s="3"/>
      <c r="R199" s="8">
        <v>219</v>
      </c>
      <c r="S199" s="8"/>
      <c r="U199" s="11"/>
      <c r="V199" s="26"/>
      <c r="W199" s="5"/>
      <c r="X199" s="47"/>
      <c r="AA199" s="16"/>
      <c r="AB199" s="16"/>
      <c r="AC199" s="16"/>
      <c r="AD199" s="8"/>
      <c r="AE199" s="8"/>
      <c r="AF199" s="7"/>
      <c r="AG199" s="7"/>
      <c r="AI199" s="3"/>
      <c r="AJ199" s="3"/>
      <c r="AK199" s="3"/>
      <c r="AL199" s="3"/>
      <c r="AP199" s="166"/>
      <c r="AQ199" s="166">
        <f>P199</f>
        <v>32850</v>
      </c>
      <c r="AR199" s="95">
        <f t="shared" si="45"/>
        <v>32850</v>
      </c>
      <c r="AT199" s="166">
        <f t="shared" si="92"/>
        <v>32850</v>
      </c>
      <c r="AW199" s="26"/>
      <c r="AX199" s="45"/>
      <c r="AY199" s="45"/>
    </row>
    <row r="200" spans="1:51" s="4" customFormat="1" ht="16.5" customHeight="1" x14ac:dyDescent="0.25">
      <c r="A200" s="26"/>
      <c r="B200" s="5"/>
      <c r="K200" s="7"/>
      <c r="L200" s="7"/>
      <c r="M200" s="62"/>
      <c r="N200" s="7"/>
      <c r="O200" s="7"/>
      <c r="P200" s="14"/>
      <c r="Q200" s="3"/>
      <c r="R200" s="8"/>
      <c r="S200" s="8"/>
      <c r="U200" s="11"/>
      <c r="V200" s="26" t="s">
        <v>861</v>
      </c>
      <c r="W200" s="5">
        <v>658</v>
      </c>
      <c r="X200" s="17" t="s">
        <v>862</v>
      </c>
      <c r="Y200" s="4" t="s">
        <v>28</v>
      </c>
      <c r="Z200" s="4" t="s">
        <v>41</v>
      </c>
      <c r="AA200" s="16"/>
      <c r="AB200" s="16"/>
      <c r="AC200" s="16">
        <v>2</v>
      </c>
      <c r="AD200" s="8">
        <v>300</v>
      </c>
      <c r="AE200" s="8">
        <v>100</v>
      </c>
      <c r="AF200" s="7">
        <f>AF197</f>
        <v>6700</v>
      </c>
      <c r="AG200" s="7">
        <f>AF200*AD200</f>
        <v>2010000</v>
      </c>
      <c r="AH200" s="4">
        <v>300</v>
      </c>
      <c r="AI200" s="3"/>
      <c r="AJ200" s="3">
        <v>300</v>
      </c>
      <c r="AK200" s="3"/>
      <c r="AL200" s="3"/>
      <c r="AM200" s="4">
        <v>28</v>
      </c>
      <c r="AN200" s="4">
        <f>ค่าเสื่อม!V3</f>
        <v>80</v>
      </c>
      <c r="AO200" s="166">
        <f>AG200*AN200/100</f>
        <v>1608000</v>
      </c>
      <c r="AP200" s="166">
        <f>AG200-AO200</f>
        <v>402000</v>
      </c>
      <c r="AQ200" s="166">
        <f>AP200</f>
        <v>402000</v>
      </c>
      <c r="AR200" s="95">
        <f t="shared" si="45"/>
        <v>402000</v>
      </c>
      <c r="AT200" s="166">
        <f t="shared" si="92"/>
        <v>402000</v>
      </c>
      <c r="AW200" s="26"/>
      <c r="AX200" s="45"/>
      <c r="AY200" s="45"/>
    </row>
    <row r="201" spans="1:51" s="4" customFormat="1" ht="16.5" customHeight="1" x14ac:dyDescent="0.25">
      <c r="A201" s="26"/>
      <c r="B201" s="5"/>
      <c r="K201" s="7"/>
      <c r="L201" s="7"/>
      <c r="M201" s="62"/>
      <c r="N201" s="7"/>
      <c r="O201" s="7"/>
      <c r="P201" s="14"/>
      <c r="Q201" s="3"/>
      <c r="R201" s="8"/>
      <c r="S201" s="8"/>
      <c r="U201" s="11"/>
      <c r="V201" s="26"/>
      <c r="W201" s="5"/>
      <c r="Z201" s="26" t="s">
        <v>42</v>
      </c>
      <c r="AA201" s="16">
        <v>10</v>
      </c>
      <c r="AB201" s="16">
        <v>15</v>
      </c>
      <c r="AC201" s="16">
        <v>2</v>
      </c>
      <c r="AD201" s="8">
        <v>150</v>
      </c>
      <c r="AE201" s="8">
        <v>50</v>
      </c>
      <c r="AF201" s="7">
        <f>AF209</f>
        <v>6700</v>
      </c>
      <c r="AG201" s="7">
        <f t="shared" ref="AG201:AG202" si="93">AF201*AD201</f>
        <v>1005000</v>
      </c>
      <c r="AH201" s="4">
        <v>150</v>
      </c>
      <c r="AI201" s="3"/>
      <c r="AJ201" s="3">
        <v>150</v>
      </c>
      <c r="AK201" s="3"/>
      <c r="AL201" s="3"/>
      <c r="AN201" s="4">
        <v>80</v>
      </c>
      <c r="AO201" s="166">
        <f t="shared" ref="AO201:AO202" si="94">AG201*AN201/100</f>
        <v>804000</v>
      </c>
      <c r="AP201" s="166">
        <f t="shared" ref="AP201:AP202" si="95">AG201-AO201</f>
        <v>201000</v>
      </c>
      <c r="AQ201" s="166">
        <f t="shared" ref="AQ201:AQ202" si="96">AP201</f>
        <v>201000</v>
      </c>
      <c r="AR201" s="95">
        <f t="shared" ref="AR201:AR202" si="97">AQ201</f>
        <v>201000</v>
      </c>
      <c r="AT201" s="166">
        <f t="shared" ref="AT201:AT202" si="98">AQ201</f>
        <v>201000</v>
      </c>
      <c r="AW201" s="26"/>
      <c r="AX201" s="45"/>
      <c r="AY201" s="45"/>
    </row>
    <row r="202" spans="1:51" s="4" customFormat="1" ht="16.5" customHeight="1" x14ac:dyDescent="0.25">
      <c r="A202" s="26"/>
      <c r="B202" s="5"/>
      <c r="K202" s="7"/>
      <c r="L202" s="7"/>
      <c r="M202" s="62"/>
      <c r="N202" s="7"/>
      <c r="O202" s="7"/>
      <c r="P202" s="14"/>
      <c r="Q202" s="3"/>
      <c r="R202" s="8"/>
      <c r="S202" s="8"/>
      <c r="U202" s="11"/>
      <c r="V202" s="26"/>
      <c r="W202" s="5"/>
      <c r="Z202" s="26" t="s">
        <v>43</v>
      </c>
      <c r="AA202" s="16">
        <v>10</v>
      </c>
      <c r="AB202" s="16">
        <v>15</v>
      </c>
      <c r="AC202" s="16">
        <v>2</v>
      </c>
      <c r="AD202" s="8">
        <v>150</v>
      </c>
      <c r="AE202" s="8">
        <v>50</v>
      </c>
      <c r="AF202" s="7">
        <f>AF200</f>
        <v>6700</v>
      </c>
      <c r="AG202" s="7">
        <f t="shared" si="93"/>
        <v>1005000</v>
      </c>
      <c r="AH202" s="4">
        <v>150</v>
      </c>
      <c r="AI202" s="3"/>
      <c r="AJ202" s="3">
        <v>150</v>
      </c>
      <c r="AK202" s="3"/>
      <c r="AL202" s="3"/>
      <c r="AN202" s="4">
        <v>80</v>
      </c>
      <c r="AO202" s="166">
        <f t="shared" si="94"/>
        <v>804000</v>
      </c>
      <c r="AP202" s="166">
        <f t="shared" si="95"/>
        <v>201000</v>
      </c>
      <c r="AQ202" s="166">
        <f t="shared" si="96"/>
        <v>201000</v>
      </c>
      <c r="AR202" s="95">
        <f t="shared" si="97"/>
        <v>201000</v>
      </c>
      <c r="AT202" s="166">
        <f t="shared" si="98"/>
        <v>201000</v>
      </c>
      <c r="AW202" s="26"/>
      <c r="AX202" s="45"/>
      <c r="AY202" s="45"/>
    </row>
    <row r="203" spans="1:51" s="4" customFormat="1" ht="16.5" customHeight="1" x14ac:dyDescent="0.25">
      <c r="A203" s="26"/>
      <c r="B203" s="5"/>
      <c r="K203" s="7"/>
      <c r="L203" s="7"/>
      <c r="M203" s="62"/>
      <c r="N203" s="7"/>
      <c r="O203" s="7"/>
      <c r="P203" s="14"/>
      <c r="Q203" s="3"/>
      <c r="R203" s="8"/>
      <c r="S203" s="8"/>
      <c r="U203" s="11"/>
      <c r="V203" s="26"/>
      <c r="W203" s="5">
        <v>659</v>
      </c>
      <c r="Y203" s="4" t="s">
        <v>38</v>
      </c>
      <c r="Z203" s="4" t="s">
        <v>7</v>
      </c>
      <c r="AA203" s="16">
        <v>8</v>
      </c>
      <c r="AB203" s="16">
        <v>12</v>
      </c>
      <c r="AC203" s="16">
        <v>2</v>
      </c>
      <c r="AD203" s="8">
        <v>96</v>
      </c>
      <c r="AE203" s="8">
        <v>100</v>
      </c>
      <c r="AF203" s="7">
        <f>AF198</f>
        <v>2050</v>
      </c>
      <c r="AG203" s="7">
        <f>AF203*AD203</f>
        <v>196800</v>
      </c>
      <c r="AH203" s="4">
        <v>96</v>
      </c>
      <c r="AI203" s="3"/>
      <c r="AJ203" s="3">
        <v>96</v>
      </c>
      <c r="AK203" s="3"/>
      <c r="AL203" s="3"/>
      <c r="AM203" s="4">
        <v>28</v>
      </c>
      <c r="AN203" s="4">
        <v>93</v>
      </c>
      <c r="AO203" s="166">
        <f>AG203*AN203/100</f>
        <v>183024</v>
      </c>
      <c r="AP203" s="166">
        <f>AG203-AO203</f>
        <v>13776</v>
      </c>
      <c r="AQ203" s="166">
        <f>AP203</f>
        <v>13776</v>
      </c>
      <c r="AR203" s="95">
        <f t="shared" ref="AR203:AR268" si="99">AQ203</f>
        <v>13776</v>
      </c>
      <c r="AT203" s="166">
        <f t="shared" si="92"/>
        <v>13776</v>
      </c>
      <c r="AW203" s="26" t="s">
        <v>294</v>
      </c>
      <c r="AX203" s="45"/>
      <c r="AY203" s="45"/>
    </row>
    <row r="204" spans="1:51" s="4" customFormat="1" ht="16.5" customHeight="1" x14ac:dyDescent="0.25">
      <c r="A204" s="26"/>
      <c r="B204" s="5"/>
      <c r="K204" s="7"/>
      <c r="L204" s="7"/>
      <c r="M204" s="62"/>
      <c r="N204" s="7"/>
      <c r="O204" s="7"/>
      <c r="P204" s="14"/>
      <c r="Q204" s="3"/>
      <c r="R204" s="8"/>
      <c r="S204" s="8"/>
      <c r="U204" s="11"/>
      <c r="V204" s="26"/>
      <c r="W204" s="5">
        <v>660</v>
      </c>
      <c r="X204" s="47"/>
      <c r="Y204" s="4" t="s">
        <v>38</v>
      </c>
      <c r="Z204" s="4" t="s">
        <v>7</v>
      </c>
      <c r="AA204" s="16">
        <v>8</v>
      </c>
      <c r="AB204" s="16">
        <v>12</v>
      </c>
      <c r="AC204" s="16">
        <v>2</v>
      </c>
      <c r="AD204" s="8">
        <v>96</v>
      </c>
      <c r="AE204" s="8">
        <v>100</v>
      </c>
      <c r="AF204" s="7">
        <f>AF203</f>
        <v>2050</v>
      </c>
      <c r="AG204" s="7">
        <f>AF204*AD204</f>
        <v>196800</v>
      </c>
      <c r="AH204" s="4">
        <v>96</v>
      </c>
      <c r="AI204" s="3"/>
      <c r="AJ204" s="3">
        <v>96</v>
      </c>
      <c r="AK204" s="3"/>
      <c r="AL204" s="3"/>
      <c r="AM204" s="4">
        <v>28</v>
      </c>
      <c r="AN204" s="4">
        <v>93</v>
      </c>
      <c r="AO204" s="166">
        <f>AG204*AN204/100</f>
        <v>183024</v>
      </c>
      <c r="AP204" s="166">
        <f>AG204-AO204</f>
        <v>13776</v>
      </c>
      <c r="AQ204" s="166">
        <f>AP204</f>
        <v>13776</v>
      </c>
      <c r="AR204" s="95">
        <f t="shared" si="99"/>
        <v>13776</v>
      </c>
      <c r="AT204" s="166">
        <f t="shared" si="92"/>
        <v>13776</v>
      </c>
      <c r="AW204" s="26" t="s">
        <v>295</v>
      </c>
      <c r="AX204" s="45"/>
      <c r="AY204" s="45"/>
    </row>
    <row r="205" spans="1:51" s="4" customFormat="1" ht="16.5" customHeight="1" x14ac:dyDescent="0.25">
      <c r="A205" s="26"/>
      <c r="B205" s="5"/>
      <c r="K205" s="7"/>
      <c r="L205" s="7"/>
      <c r="M205" s="62"/>
      <c r="N205" s="7"/>
      <c r="O205" s="7"/>
      <c r="P205" s="14"/>
      <c r="Q205" s="3"/>
      <c r="R205" s="8"/>
      <c r="S205" s="8"/>
      <c r="U205" s="11"/>
      <c r="V205" s="26"/>
      <c r="W205" s="5">
        <v>661</v>
      </c>
      <c r="Y205" s="4" t="s">
        <v>38</v>
      </c>
      <c r="Z205" s="4" t="s">
        <v>7</v>
      </c>
      <c r="AA205" s="16">
        <v>7</v>
      </c>
      <c r="AB205" s="16">
        <v>15</v>
      </c>
      <c r="AC205" s="16">
        <v>2</v>
      </c>
      <c r="AD205" s="8">
        <v>105</v>
      </c>
      <c r="AE205" s="8">
        <v>100</v>
      </c>
      <c r="AF205" s="7">
        <f>AF204</f>
        <v>2050</v>
      </c>
      <c r="AG205" s="7">
        <f>AF205*AD205</f>
        <v>215250</v>
      </c>
      <c r="AH205" s="4">
        <v>105</v>
      </c>
      <c r="AI205" s="3"/>
      <c r="AJ205" s="3">
        <v>105</v>
      </c>
      <c r="AK205" s="3"/>
      <c r="AL205" s="3"/>
      <c r="AM205" s="4">
        <v>28</v>
      </c>
      <c r="AN205" s="4">
        <v>93</v>
      </c>
      <c r="AO205" s="166">
        <f>AG205*AN205/100</f>
        <v>200182.5</v>
      </c>
      <c r="AP205" s="166">
        <f>AG205-AO205</f>
        <v>15067.5</v>
      </c>
      <c r="AQ205" s="166">
        <f>AP205</f>
        <v>15067.5</v>
      </c>
      <c r="AR205" s="95">
        <f t="shared" si="99"/>
        <v>15067.5</v>
      </c>
      <c r="AT205" s="166">
        <f t="shared" si="92"/>
        <v>15067.5</v>
      </c>
      <c r="AW205" s="26" t="s">
        <v>863</v>
      </c>
      <c r="AX205" s="45"/>
      <c r="AY205" s="45"/>
    </row>
    <row r="206" spans="1:51" s="4" customFormat="1" ht="16.5" customHeight="1" x14ac:dyDescent="0.25">
      <c r="A206" s="26"/>
      <c r="B206" s="5">
        <v>622</v>
      </c>
      <c r="C206" s="4" t="s">
        <v>5</v>
      </c>
      <c r="D206" s="4">
        <v>17629</v>
      </c>
      <c r="E206" s="4">
        <v>61</v>
      </c>
      <c r="F206" s="4">
        <v>438</v>
      </c>
      <c r="G206" s="4" t="s">
        <v>139</v>
      </c>
      <c r="H206" s="4">
        <v>3</v>
      </c>
      <c r="I206" s="4">
        <v>0</v>
      </c>
      <c r="J206" s="4">
        <v>81</v>
      </c>
      <c r="K206" s="7">
        <v>1281</v>
      </c>
      <c r="L206" s="7">
        <v>1281</v>
      </c>
      <c r="M206" s="62">
        <v>1</v>
      </c>
      <c r="N206" s="7">
        <f>L206</f>
        <v>1281</v>
      </c>
      <c r="O206" s="7">
        <f>[7]qry_report!$L$331</f>
        <v>100</v>
      </c>
      <c r="P206" s="14">
        <f>N206*O206</f>
        <v>128100</v>
      </c>
      <c r="Q206" s="3">
        <v>1281</v>
      </c>
      <c r="R206" s="8"/>
      <c r="S206" s="8"/>
      <c r="U206" s="11"/>
      <c r="V206" s="26"/>
      <c r="W206" s="5"/>
      <c r="AA206" s="16"/>
      <c r="AB206" s="16"/>
      <c r="AC206" s="16"/>
      <c r="AD206" s="8"/>
      <c r="AE206" s="8"/>
      <c r="AF206" s="7"/>
      <c r="AG206" s="7"/>
      <c r="AI206" s="3"/>
      <c r="AJ206" s="3"/>
      <c r="AK206" s="3"/>
      <c r="AL206" s="3"/>
      <c r="AP206" s="166"/>
      <c r="AQ206" s="166">
        <f>P206</f>
        <v>128100</v>
      </c>
      <c r="AR206" s="95">
        <f t="shared" si="99"/>
        <v>128100</v>
      </c>
      <c r="AT206" s="166">
        <f t="shared" si="92"/>
        <v>128100</v>
      </c>
      <c r="AW206" s="26"/>
      <c r="AX206" s="45"/>
      <c r="AY206" s="45"/>
    </row>
    <row r="207" spans="1:51" s="2" customFormat="1" ht="16.5" customHeight="1" x14ac:dyDescent="0.25">
      <c r="A207" s="28" t="s">
        <v>864</v>
      </c>
      <c r="B207" s="5">
        <v>623</v>
      </c>
      <c r="C207" s="2" t="s">
        <v>5</v>
      </c>
      <c r="D207" s="4">
        <v>17627</v>
      </c>
      <c r="E207" s="2">
        <v>59</v>
      </c>
      <c r="F207" s="2">
        <v>436</v>
      </c>
      <c r="G207" s="2" t="s">
        <v>139</v>
      </c>
      <c r="H207" s="2">
        <v>4</v>
      </c>
      <c r="I207" s="2">
        <v>1</v>
      </c>
      <c r="J207" s="2">
        <v>30</v>
      </c>
      <c r="K207" s="13">
        <v>1730</v>
      </c>
      <c r="L207" s="13">
        <v>1730</v>
      </c>
      <c r="M207" s="84">
        <v>1</v>
      </c>
      <c r="N207" s="13">
        <f>L207</f>
        <v>1730</v>
      </c>
      <c r="O207" s="13">
        <v>100</v>
      </c>
      <c r="P207" s="14">
        <f>N207*O207</f>
        <v>173000</v>
      </c>
      <c r="Q207" s="3">
        <v>1730</v>
      </c>
      <c r="R207" s="8"/>
      <c r="S207" s="8"/>
      <c r="T207" s="4"/>
      <c r="U207" s="11"/>
      <c r="V207" s="26"/>
      <c r="W207" s="5"/>
      <c r="X207" s="4"/>
      <c r="Y207" s="4"/>
      <c r="Z207" s="4"/>
      <c r="AA207" s="16"/>
      <c r="AB207" s="16"/>
      <c r="AC207" s="16"/>
      <c r="AD207" s="8"/>
      <c r="AE207" s="8"/>
      <c r="AF207" s="7"/>
      <c r="AG207" s="7"/>
      <c r="AH207" s="4"/>
      <c r="AI207" s="3"/>
      <c r="AJ207" s="3"/>
      <c r="AK207" s="3"/>
      <c r="AL207" s="3"/>
      <c r="AP207" s="95"/>
      <c r="AQ207" s="95">
        <f>P207</f>
        <v>173000</v>
      </c>
      <c r="AR207" s="95">
        <f t="shared" si="99"/>
        <v>173000</v>
      </c>
      <c r="AT207" s="166">
        <f t="shared" si="92"/>
        <v>173000</v>
      </c>
      <c r="AW207" s="28"/>
      <c r="AX207" s="45"/>
      <c r="AY207" s="45"/>
    </row>
    <row r="208" spans="1:51" s="2" customFormat="1" ht="16.5" customHeight="1" x14ac:dyDescent="0.25">
      <c r="A208" s="28"/>
      <c r="B208" s="5">
        <v>624</v>
      </c>
      <c r="C208" s="2" t="s">
        <v>5</v>
      </c>
      <c r="D208" s="4">
        <v>34330</v>
      </c>
      <c r="E208" s="2">
        <v>10</v>
      </c>
      <c r="F208" s="2">
        <v>1649</v>
      </c>
      <c r="G208" s="2" t="s">
        <v>139</v>
      </c>
      <c r="H208" s="2">
        <v>1</v>
      </c>
      <c r="I208" s="2">
        <v>0</v>
      </c>
      <c r="J208" s="2">
        <v>0</v>
      </c>
      <c r="K208" s="13">
        <v>400</v>
      </c>
      <c r="L208" s="13">
        <v>400</v>
      </c>
      <c r="M208" s="84">
        <v>1</v>
      </c>
      <c r="N208" s="13">
        <f>L208</f>
        <v>400</v>
      </c>
      <c r="O208" s="13">
        <f>[7]qry_report!$L$1171</f>
        <v>125</v>
      </c>
      <c r="P208" s="14">
        <f>N208*O208</f>
        <v>50000</v>
      </c>
      <c r="Q208" s="3">
        <v>400</v>
      </c>
      <c r="R208" s="8"/>
      <c r="S208" s="8"/>
      <c r="T208" s="4"/>
      <c r="U208" s="11"/>
      <c r="V208" s="26"/>
      <c r="W208" s="5"/>
      <c r="X208" s="4"/>
      <c r="Y208" s="4"/>
      <c r="Z208" s="4"/>
      <c r="AA208" s="16"/>
      <c r="AB208" s="16"/>
      <c r="AC208" s="16"/>
      <c r="AD208" s="8"/>
      <c r="AE208" s="8"/>
      <c r="AF208" s="7"/>
      <c r="AG208" s="7"/>
      <c r="AH208" s="4"/>
      <c r="AI208" s="3"/>
      <c r="AJ208" s="3"/>
      <c r="AK208" s="3"/>
      <c r="AL208" s="3"/>
      <c r="AP208" s="95"/>
      <c r="AQ208" s="95">
        <f>P208</f>
        <v>50000</v>
      </c>
      <c r="AR208" s="95">
        <f t="shared" si="99"/>
        <v>50000</v>
      </c>
      <c r="AT208" s="166">
        <f t="shared" si="92"/>
        <v>50000</v>
      </c>
      <c r="AW208" s="28"/>
      <c r="AX208" s="45"/>
      <c r="AY208" s="45"/>
    </row>
    <row r="209" spans="1:51" s="2" customFormat="1" ht="16.5" customHeight="1" x14ac:dyDescent="0.25">
      <c r="A209" s="28" t="s">
        <v>865</v>
      </c>
      <c r="B209" s="5">
        <v>625</v>
      </c>
      <c r="C209" s="2" t="s">
        <v>5</v>
      </c>
      <c r="D209" s="4">
        <v>45236</v>
      </c>
      <c r="E209" s="2">
        <v>30</v>
      </c>
      <c r="F209" s="2">
        <v>2542</v>
      </c>
      <c r="G209" s="2" t="s">
        <v>139</v>
      </c>
      <c r="H209" s="2">
        <v>0</v>
      </c>
      <c r="I209" s="2">
        <v>0</v>
      </c>
      <c r="J209" s="2">
        <v>56</v>
      </c>
      <c r="K209" s="13">
        <v>56</v>
      </c>
      <c r="L209" s="13">
        <v>56</v>
      </c>
      <c r="M209" s="62">
        <v>2</v>
      </c>
      <c r="N209" s="13">
        <f>L209</f>
        <v>56</v>
      </c>
      <c r="O209" s="13">
        <v>150</v>
      </c>
      <c r="P209" s="14">
        <f>N209*O209</f>
        <v>8400</v>
      </c>
      <c r="Q209" s="3"/>
      <c r="R209" s="8">
        <v>56</v>
      </c>
      <c r="S209" s="8"/>
      <c r="T209" s="4"/>
      <c r="U209" s="11"/>
      <c r="V209" s="28" t="s">
        <v>865</v>
      </c>
      <c r="W209" s="5">
        <v>662</v>
      </c>
      <c r="X209" s="17" t="s">
        <v>866</v>
      </c>
      <c r="Y209" s="4" t="s">
        <v>28</v>
      </c>
      <c r="Z209" s="4" t="s">
        <v>41</v>
      </c>
      <c r="AA209" s="16"/>
      <c r="AB209" s="16"/>
      <c r="AC209" s="16">
        <v>2</v>
      </c>
      <c r="AD209" s="8">
        <v>330</v>
      </c>
      <c r="AE209" s="8">
        <v>100</v>
      </c>
      <c r="AF209" s="7">
        <f>[2]รายการ!B1</f>
        <v>6700</v>
      </c>
      <c r="AG209" s="7">
        <f>AF209*AD209</f>
        <v>2211000</v>
      </c>
      <c r="AH209" s="4">
        <v>330</v>
      </c>
      <c r="AI209" s="3"/>
      <c r="AJ209" s="3">
        <v>330</v>
      </c>
      <c r="AK209" s="3"/>
      <c r="AL209" s="3"/>
      <c r="AM209" s="2">
        <v>31</v>
      </c>
      <c r="AN209" s="2">
        <f>ค่าเสื่อม!W3</f>
        <v>85</v>
      </c>
      <c r="AO209" s="95">
        <f>AG209*AN209/100</f>
        <v>1879350</v>
      </c>
      <c r="AP209" s="95">
        <f>AG209-AO209</f>
        <v>331650</v>
      </c>
      <c r="AQ209" s="95">
        <f>P209+AP209</f>
        <v>340050</v>
      </c>
      <c r="AR209" s="95">
        <f t="shared" si="99"/>
        <v>340050</v>
      </c>
      <c r="AT209" s="166">
        <f t="shared" si="92"/>
        <v>340050</v>
      </c>
      <c r="AW209" s="28"/>
      <c r="AX209" s="45"/>
      <c r="AY209" s="45"/>
    </row>
    <row r="210" spans="1:51" s="2" customFormat="1" ht="16.5" customHeight="1" x14ac:dyDescent="0.25">
      <c r="A210" s="28"/>
      <c r="B210" s="1"/>
      <c r="D210" s="4"/>
      <c r="K210" s="13"/>
      <c r="L210" s="13"/>
      <c r="M210" s="84"/>
      <c r="N210" s="13"/>
      <c r="O210" s="13"/>
      <c r="P210" s="14"/>
      <c r="Q210" s="3"/>
      <c r="R210" s="8"/>
      <c r="S210" s="8"/>
      <c r="T210" s="4"/>
      <c r="U210" s="11"/>
      <c r="V210" s="26"/>
      <c r="W210" s="5"/>
      <c r="X210" s="4"/>
      <c r="Y210" s="4"/>
      <c r="Z210" s="26" t="s">
        <v>42</v>
      </c>
      <c r="AA210" s="16">
        <v>11</v>
      </c>
      <c r="AB210" s="16">
        <v>15</v>
      </c>
      <c r="AC210" s="16">
        <v>2</v>
      </c>
      <c r="AD210" s="8">
        <v>165</v>
      </c>
      <c r="AE210" s="8">
        <v>50</v>
      </c>
      <c r="AF210" s="7">
        <f>AF200</f>
        <v>6700</v>
      </c>
      <c r="AG210" s="7">
        <f t="shared" ref="AG210:AG211" si="100">AF210*AD210</f>
        <v>1105500</v>
      </c>
      <c r="AH210" s="4">
        <v>165</v>
      </c>
      <c r="AI210" s="3"/>
      <c r="AJ210" s="3">
        <v>165</v>
      </c>
      <c r="AK210" s="3"/>
      <c r="AL210" s="3"/>
      <c r="AN210" s="2">
        <v>85</v>
      </c>
      <c r="AO210" s="95">
        <f t="shared" ref="AO210:AO211" si="101">AG210*AN210/100</f>
        <v>939675</v>
      </c>
      <c r="AP210" s="95">
        <f t="shared" ref="AP210:AP211" si="102">AG210-AO210</f>
        <v>165825</v>
      </c>
      <c r="AQ210" s="95">
        <f t="shared" ref="AQ210:AQ211" si="103">P210+AP210</f>
        <v>165825</v>
      </c>
      <c r="AR210" s="95">
        <f t="shared" ref="AR210:AR211" si="104">AQ210</f>
        <v>165825</v>
      </c>
      <c r="AT210" s="166">
        <f t="shared" ref="AT210:AT211" si="105">AQ210</f>
        <v>165825</v>
      </c>
      <c r="AW210" s="28"/>
      <c r="AX210" s="45"/>
      <c r="AY210" s="45"/>
    </row>
    <row r="211" spans="1:51" s="2" customFormat="1" ht="16.5" customHeight="1" x14ac:dyDescent="0.25">
      <c r="A211" s="28"/>
      <c r="B211" s="1"/>
      <c r="D211" s="4"/>
      <c r="K211" s="13"/>
      <c r="L211" s="13"/>
      <c r="M211" s="84"/>
      <c r="N211" s="13"/>
      <c r="O211" s="13"/>
      <c r="P211" s="14"/>
      <c r="Q211" s="3"/>
      <c r="R211" s="8"/>
      <c r="S211" s="8"/>
      <c r="T211" s="4"/>
      <c r="U211" s="11"/>
      <c r="V211" s="26"/>
      <c r="W211" s="5"/>
      <c r="X211" s="4"/>
      <c r="Y211" s="4"/>
      <c r="Z211" s="26" t="s">
        <v>43</v>
      </c>
      <c r="AA211" s="16">
        <v>11</v>
      </c>
      <c r="AB211" s="16">
        <v>15</v>
      </c>
      <c r="AC211" s="16">
        <v>2</v>
      </c>
      <c r="AD211" s="8">
        <v>165</v>
      </c>
      <c r="AE211" s="8">
        <v>50</v>
      </c>
      <c r="AF211" s="7">
        <f>AF209</f>
        <v>6700</v>
      </c>
      <c r="AG211" s="7">
        <f t="shared" si="100"/>
        <v>1105500</v>
      </c>
      <c r="AH211" s="4">
        <v>165</v>
      </c>
      <c r="AI211" s="3"/>
      <c r="AJ211" s="3">
        <v>165</v>
      </c>
      <c r="AK211" s="3"/>
      <c r="AL211" s="3"/>
      <c r="AN211" s="2">
        <v>85</v>
      </c>
      <c r="AO211" s="95">
        <f t="shared" si="101"/>
        <v>939675</v>
      </c>
      <c r="AP211" s="95">
        <f t="shared" si="102"/>
        <v>165825</v>
      </c>
      <c r="AQ211" s="95">
        <f t="shared" si="103"/>
        <v>165825</v>
      </c>
      <c r="AR211" s="95">
        <f t="shared" si="104"/>
        <v>165825</v>
      </c>
      <c r="AT211" s="166">
        <f t="shared" si="105"/>
        <v>165825</v>
      </c>
      <c r="AW211" s="28"/>
      <c r="AX211" s="45"/>
      <c r="AY211" s="45"/>
    </row>
    <row r="212" spans="1:51" s="2" customFormat="1" ht="16.5" customHeight="1" x14ac:dyDescent="0.25">
      <c r="A212" s="28" t="s">
        <v>867</v>
      </c>
      <c r="B212" s="1">
        <v>626</v>
      </c>
      <c r="C212" s="2" t="s">
        <v>5</v>
      </c>
      <c r="D212" s="4">
        <v>20917</v>
      </c>
      <c r="E212" s="2">
        <v>388</v>
      </c>
      <c r="F212" s="2">
        <v>744</v>
      </c>
      <c r="G212" s="2" t="s">
        <v>139</v>
      </c>
      <c r="H212" s="2">
        <v>0</v>
      </c>
      <c r="I212" s="2">
        <v>0</v>
      </c>
      <c r="J212" s="2">
        <v>16</v>
      </c>
      <c r="K212" s="13">
        <v>16</v>
      </c>
      <c r="L212" s="13">
        <v>16</v>
      </c>
      <c r="M212" s="84">
        <v>2</v>
      </c>
      <c r="N212" s="13">
        <f>L212</f>
        <v>16</v>
      </c>
      <c r="O212" s="13">
        <v>100</v>
      </c>
      <c r="P212" s="14">
        <f>N212*O212</f>
        <v>1600</v>
      </c>
      <c r="Q212" s="3"/>
      <c r="R212" s="8">
        <v>16</v>
      </c>
      <c r="S212" s="8"/>
      <c r="T212" s="4"/>
      <c r="U212" s="11"/>
      <c r="V212" s="28" t="s">
        <v>867</v>
      </c>
      <c r="W212" s="5">
        <v>663</v>
      </c>
      <c r="X212" s="17" t="s">
        <v>868</v>
      </c>
      <c r="Y212" s="4" t="s">
        <v>28</v>
      </c>
      <c r="Z212" s="4" t="s">
        <v>53</v>
      </c>
      <c r="AA212" s="16">
        <v>4</v>
      </c>
      <c r="AB212" s="16">
        <v>18</v>
      </c>
      <c r="AC212" s="16">
        <v>2</v>
      </c>
      <c r="AD212" s="8">
        <v>72</v>
      </c>
      <c r="AE212" s="8">
        <v>100</v>
      </c>
      <c r="AF212" s="7">
        <f>AF209</f>
        <v>6700</v>
      </c>
      <c r="AG212" s="7">
        <f t="shared" ref="AG212:AG219" si="106">AF212*AD212</f>
        <v>482400</v>
      </c>
      <c r="AH212" s="4">
        <v>72</v>
      </c>
      <c r="AI212" s="3"/>
      <c r="AJ212" s="3">
        <v>72</v>
      </c>
      <c r="AK212" s="3"/>
      <c r="AL212" s="3"/>
      <c r="AM212" s="2">
        <v>41</v>
      </c>
      <c r="AN212" s="2">
        <v>93</v>
      </c>
      <c r="AO212" s="95">
        <f t="shared" ref="AO212:AO217" si="107">AG212*AN212/100</f>
        <v>448632</v>
      </c>
      <c r="AP212" s="95">
        <f>AG212-AO212</f>
        <v>33768</v>
      </c>
      <c r="AQ212" s="95">
        <f>P212+AP212</f>
        <v>35368</v>
      </c>
      <c r="AR212" s="95">
        <f t="shared" si="99"/>
        <v>35368</v>
      </c>
      <c r="AT212" s="166">
        <f t="shared" si="92"/>
        <v>35368</v>
      </c>
      <c r="AW212" s="28"/>
      <c r="AX212" s="45"/>
      <c r="AY212" s="45"/>
    </row>
    <row r="213" spans="1:51" s="2" customFormat="1" ht="16.5" customHeight="1" x14ac:dyDescent="0.25">
      <c r="A213" s="28"/>
      <c r="B213" s="1"/>
      <c r="D213" s="4"/>
      <c r="K213" s="13"/>
      <c r="L213" s="13"/>
      <c r="M213" s="84"/>
      <c r="N213" s="13"/>
      <c r="O213" s="13"/>
      <c r="P213" s="14"/>
      <c r="Q213" s="3"/>
      <c r="R213" s="8"/>
      <c r="S213" s="8"/>
      <c r="T213" s="4"/>
      <c r="U213" s="11"/>
      <c r="V213" s="26"/>
      <c r="W213" s="5">
        <v>664</v>
      </c>
      <c r="X213" s="47"/>
      <c r="Y213" s="4" t="s">
        <v>38</v>
      </c>
      <c r="Z213" s="4" t="s">
        <v>7</v>
      </c>
      <c r="AA213" s="16">
        <v>6</v>
      </c>
      <c r="AB213" s="16">
        <v>18</v>
      </c>
      <c r="AC213" s="16">
        <v>2</v>
      </c>
      <c r="AD213" s="8">
        <v>108</v>
      </c>
      <c r="AE213" s="8">
        <v>100</v>
      </c>
      <c r="AF213" s="7">
        <v>2050</v>
      </c>
      <c r="AG213" s="7">
        <f t="shared" si="106"/>
        <v>221400</v>
      </c>
      <c r="AH213" s="4">
        <v>108</v>
      </c>
      <c r="AI213" s="3"/>
      <c r="AJ213" s="3">
        <v>108</v>
      </c>
      <c r="AK213" s="3"/>
      <c r="AL213" s="3"/>
      <c r="AM213" s="2">
        <v>41</v>
      </c>
      <c r="AN213" s="2">
        <v>93</v>
      </c>
      <c r="AO213" s="95">
        <f t="shared" si="107"/>
        <v>205902</v>
      </c>
      <c r="AP213" s="95">
        <f>AG213-AO213</f>
        <v>15498</v>
      </c>
      <c r="AQ213" s="95">
        <f>AP213</f>
        <v>15498</v>
      </c>
      <c r="AR213" s="95">
        <f t="shared" si="99"/>
        <v>15498</v>
      </c>
      <c r="AT213" s="166">
        <f t="shared" si="92"/>
        <v>15498</v>
      </c>
      <c r="AW213" s="28" t="s">
        <v>51</v>
      </c>
      <c r="AX213" s="45"/>
      <c r="AY213" s="45"/>
    </row>
    <row r="214" spans="1:51" s="2" customFormat="1" ht="16.5" customHeight="1" x14ac:dyDescent="0.25">
      <c r="A214" s="28" t="s">
        <v>869</v>
      </c>
      <c r="B214" s="1">
        <v>627</v>
      </c>
      <c r="C214" s="2" t="s">
        <v>5</v>
      </c>
      <c r="D214" s="4">
        <v>15201</v>
      </c>
      <c r="E214" s="2">
        <v>17</v>
      </c>
      <c r="F214" s="2">
        <v>384</v>
      </c>
      <c r="G214" s="2" t="s">
        <v>139</v>
      </c>
      <c r="H214" s="2">
        <v>2</v>
      </c>
      <c r="I214" s="2">
        <v>0</v>
      </c>
      <c r="J214" s="2">
        <v>1</v>
      </c>
      <c r="K214" s="13">
        <v>801</v>
      </c>
      <c r="L214" s="13">
        <v>801</v>
      </c>
      <c r="M214" s="84">
        <v>2</v>
      </c>
      <c r="N214" s="13">
        <f>L214</f>
        <v>801</v>
      </c>
      <c r="O214" s="13">
        <f>[7]qry_report!$L$298</f>
        <v>175</v>
      </c>
      <c r="P214" s="14">
        <f>N214*O214</f>
        <v>140175</v>
      </c>
      <c r="Q214" s="3"/>
      <c r="R214" s="8">
        <v>801</v>
      </c>
      <c r="S214" s="8"/>
      <c r="T214" s="4"/>
      <c r="U214" s="11"/>
      <c r="V214" s="28" t="s">
        <v>869</v>
      </c>
      <c r="W214" s="5">
        <v>665</v>
      </c>
      <c r="X214" s="4">
        <v>47</v>
      </c>
      <c r="Y214" s="4" t="s">
        <v>28</v>
      </c>
      <c r="Z214" s="4" t="s">
        <v>53</v>
      </c>
      <c r="AA214" s="16">
        <v>11</v>
      </c>
      <c r="AB214" s="16">
        <v>18</v>
      </c>
      <c r="AC214" s="16">
        <v>2</v>
      </c>
      <c r="AD214" s="8">
        <v>198</v>
      </c>
      <c r="AE214" s="8">
        <v>100</v>
      </c>
      <c r="AF214" s="7">
        <f>AF212</f>
        <v>6700</v>
      </c>
      <c r="AG214" s="7">
        <f t="shared" si="106"/>
        <v>1326600</v>
      </c>
      <c r="AH214" s="4">
        <v>198</v>
      </c>
      <c r="AI214" s="3"/>
      <c r="AJ214" s="3">
        <v>198</v>
      </c>
      <c r="AK214" s="3"/>
      <c r="AL214" s="3"/>
      <c r="AM214" s="2">
        <v>41</v>
      </c>
      <c r="AN214" s="2">
        <v>93</v>
      </c>
      <c r="AO214" s="95">
        <f t="shared" si="107"/>
        <v>1233738</v>
      </c>
      <c r="AP214" s="95">
        <f>AG214-AO214</f>
        <v>92862</v>
      </c>
      <c r="AQ214" s="95">
        <f>P214+AP214</f>
        <v>233037</v>
      </c>
      <c r="AR214" s="95">
        <f t="shared" si="99"/>
        <v>233037</v>
      </c>
      <c r="AT214" s="166">
        <f t="shared" si="92"/>
        <v>233037</v>
      </c>
      <c r="AW214" s="28"/>
      <c r="AX214" s="45"/>
      <c r="AY214" s="45"/>
    </row>
    <row r="215" spans="1:51" s="2" customFormat="1" ht="16.5" customHeight="1" x14ac:dyDescent="0.25">
      <c r="A215" s="28"/>
      <c r="B215" s="1"/>
      <c r="D215" s="4"/>
      <c r="K215" s="13"/>
      <c r="L215" s="13"/>
      <c r="M215" s="84"/>
      <c r="N215" s="13"/>
      <c r="O215" s="13"/>
      <c r="P215" s="14"/>
      <c r="Q215" s="3"/>
      <c r="R215" s="8"/>
      <c r="S215" s="8"/>
      <c r="T215" s="4"/>
      <c r="U215" s="11"/>
      <c r="V215" s="26" t="s">
        <v>870</v>
      </c>
      <c r="W215" s="5">
        <v>666</v>
      </c>
      <c r="X215" s="4" t="s">
        <v>337</v>
      </c>
      <c r="Y215" s="4" t="s">
        <v>28</v>
      </c>
      <c r="Z215" s="4" t="s">
        <v>53</v>
      </c>
      <c r="AA215" s="16">
        <v>14</v>
      </c>
      <c r="AB215" s="16">
        <v>17</v>
      </c>
      <c r="AC215" s="16">
        <v>2</v>
      </c>
      <c r="AD215" s="8">
        <v>238</v>
      </c>
      <c r="AE215" s="8">
        <v>100</v>
      </c>
      <c r="AF215" s="7">
        <f>AF214</f>
        <v>6700</v>
      </c>
      <c r="AG215" s="7">
        <f t="shared" si="106"/>
        <v>1594600</v>
      </c>
      <c r="AH215" s="4">
        <v>238</v>
      </c>
      <c r="AI215" s="3"/>
      <c r="AJ215" s="3">
        <v>238</v>
      </c>
      <c r="AK215" s="3"/>
      <c r="AL215" s="3"/>
      <c r="AM215" s="2">
        <v>41</v>
      </c>
      <c r="AN215" s="2">
        <v>93</v>
      </c>
      <c r="AO215" s="95">
        <f t="shared" si="107"/>
        <v>1482978</v>
      </c>
      <c r="AP215" s="95">
        <f t="shared" ref="AP215:AP278" si="108">AG215-AO215</f>
        <v>111622</v>
      </c>
      <c r="AQ215" s="95">
        <f>AP215</f>
        <v>111622</v>
      </c>
      <c r="AR215" s="95">
        <f t="shared" si="99"/>
        <v>111622</v>
      </c>
      <c r="AT215" s="166">
        <f t="shared" si="92"/>
        <v>111622</v>
      </c>
      <c r="AW215" s="28"/>
      <c r="AX215" s="45"/>
      <c r="AY215" s="45"/>
    </row>
    <row r="216" spans="1:51" s="2" customFormat="1" ht="16.5" customHeight="1" x14ac:dyDescent="0.25">
      <c r="A216" s="28"/>
      <c r="B216" s="1"/>
      <c r="D216" s="4"/>
      <c r="K216" s="13"/>
      <c r="L216" s="13"/>
      <c r="M216" s="84"/>
      <c r="N216" s="13"/>
      <c r="O216" s="13"/>
      <c r="P216" s="14"/>
      <c r="Q216" s="3"/>
      <c r="R216" s="8"/>
      <c r="S216" s="8"/>
      <c r="T216" s="4"/>
      <c r="U216" s="11"/>
      <c r="V216" s="26"/>
      <c r="W216" s="5">
        <v>667</v>
      </c>
      <c r="X216" s="4"/>
      <c r="Y216" s="4" t="s">
        <v>38</v>
      </c>
      <c r="Z216" s="4" t="s">
        <v>7</v>
      </c>
      <c r="AA216" s="16">
        <v>10</v>
      </c>
      <c r="AB216" s="16">
        <v>11</v>
      </c>
      <c r="AC216" s="16">
        <v>2</v>
      </c>
      <c r="AD216" s="8">
        <v>110</v>
      </c>
      <c r="AE216" s="8">
        <v>100</v>
      </c>
      <c r="AF216" s="7">
        <v>2050</v>
      </c>
      <c r="AG216" s="7">
        <f t="shared" si="106"/>
        <v>225500</v>
      </c>
      <c r="AH216" s="4">
        <v>110</v>
      </c>
      <c r="AI216" s="3"/>
      <c r="AJ216" s="3">
        <v>110</v>
      </c>
      <c r="AK216" s="3"/>
      <c r="AL216" s="3"/>
      <c r="AM216" s="2">
        <v>41</v>
      </c>
      <c r="AN216" s="2">
        <v>93</v>
      </c>
      <c r="AO216" s="95">
        <f t="shared" si="107"/>
        <v>209715</v>
      </c>
      <c r="AP216" s="95">
        <f t="shared" si="108"/>
        <v>15785</v>
      </c>
      <c r="AQ216" s="95">
        <f>AP216</f>
        <v>15785</v>
      </c>
      <c r="AR216" s="95">
        <f t="shared" si="99"/>
        <v>15785</v>
      </c>
      <c r="AT216" s="166">
        <f t="shared" si="92"/>
        <v>15785</v>
      </c>
      <c r="AW216" s="28" t="s">
        <v>51</v>
      </c>
      <c r="AX216" s="45"/>
      <c r="AY216" s="45"/>
    </row>
    <row r="217" spans="1:51" s="2" customFormat="1" ht="16.5" customHeight="1" x14ac:dyDescent="0.25">
      <c r="A217" s="28"/>
      <c r="B217" s="1"/>
      <c r="D217" s="4"/>
      <c r="K217" s="13"/>
      <c r="L217" s="13"/>
      <c r="M217" s="84"/>
      <c r="N217" s="13"/>
      <c r="O217" s="13"/>
      <c r="P217" s="14"/>
      <c r="Q217" s="3"/>
      <c r="R217" s="8"/>
      <c r="S217" s="8"/>
      <c r="T217" s="4"/>
      <c r="U217" s="11"/>
      <c r="V217" s="26" t="s">
        <v>871</v>
      </c>
      <c r="W217" s="5">
        <v>668</v>
      </c>
      <c r="X217" s="4" t="s">
        <v>872</v>
      </c>
      <c r="Y217" s="4" t="s">
        <v>28</v>
      </c>
      <c r="Z217" s="4" t="s">
        <v>41</v>
      </c>
      <c r="AA217" s="16"/>
      <c r="AB217" s="16"/>
      <c r="AC217" s="16">
        <v>2</v>
      </c>
      <c r="AD217" s="8">
        <v>312</v>
      </c>
      <c r="AE217" s="8">
        <v>100</v>
      </c>
      <c r="AF217" s="7">
        <f>AF215</f>
        <v>6700</v>
      </c>
      <c r="AG217" s="7">
        <f t="shared" si="106"/>
        <v>2090400</v>
      </c>
      <c r="AH217" s="4">
        <v>312</v>
      </c>
      <c r="AI217" s="3"/>
      <c r="AJ217" s="3">
        <v>312</v>
      </c>
      <c r="AK217" s="3"/>
      <c r="AL217" s="3"/>
      <c r="AM217" s="2">
        <v>31</v>
      </c>
      <c r="AN217" s="2">
        <f>ค่าเสื่อม!W3</f>
        <v>85</v>
      </c>
      <c r="AO217" s="95">
        <f t="shared" si="107"/>
        <v>1776840</v>
      </c>
      <c r="AP217" s="95">
        <f t="shared" si="108"/>
        <v>313560</v>
      </c>
      <c r="AQ217" s="95">
        <f>AP217</f>
        <v>313560</v>
      </c>
      <c r="AR217" s="95">
        <f t="shared" si="99"/>
        <v>313560</v>
      </c>
      <c r="AT217" s="166">
        <f t="shared" si="92"/>
        <v>313560</v>
      </c>
      <c r="AW217" s="28"/>
      <c r="AX217" s="45"/>
      <c r="AY217" s="45"/>
    </row>
    <row r="218" spans="1:51" s="2" customFormat="1" ht="16.5" customHeight="1" x14ac:dyDescent="0.25">
      <c r="A218" s="28"/>
      <c r="B218" s="1"/>
      <c r="D218" s="4"/>
      <c r="K218" s="13"/>
      <c r="L218" s="13"/>
      <c r="M218" s="84"/>
      <c r="N218" s="13"/>
      <c r="O218" s="13"/>
      <c r="P218" s="14"/>
      <c r="Q218" s="3"/>
      <c r="R218" s="8"/>
      <c r="S218" s="8"/>
      <c r="T218" s="4"/>
      <c r="U218" s="11"/>
      <c r="V218" s="26"/>
      <c r="W218" s="5"/>
      <c r="X218" s="4"/>
      <c r="Y218" s="4"/>
      <c r="Z218" s="26" t="s">
        <v>42</v>
      </c>
      <c r="AA218" s="16">
        <v>12</v>
      </c>
      <c r="AB218" s="16">
        <v>13</v>
      </c>
      <c r="AC218" s="16">
        <v>2</v>
      </c>
      <c r="AD218" s="8">
        <v>156</v>
      </c>
      <c r="AE218" s="8">
        <v>50</v>
      </c>
      <c r="AF218" s="7">
        <f>AF215</f>
        <v>6700</v>
      </c>
      <c r="AG218" s="7">
        <f t="shared" si="106"/>
        <v>1045200</v>
      </c>
      <c r="AH218" s="4">
        <v>156</v>
      </c>
      <c r="AI218" s="3"/>
      <c r="AJ218" s="3">
        <v>156</v>
      </c>
      <c r="AK218" s="3"/>
      <c r="AL218" s="3"/>
      <c r="AN218" s="2">
        <v>85</v>
      </c>
      <c r="AO218" s="95">
        <f t="shared" ref="AO218:AO219" si="109">AG218*AN218/100</f>
        <v>888420</v>
      </c>
      <c r="AP218" s="95">
        <f t="shared" ref="AP218:AP219" si="110">AG218-AO218</f>
        <v>156780</v>
      </c>
      <c r="AQ218" s="95">
        <f t="shared" ref="AQ218:AQ219" si="111">AP218</f>
        <v>156780</v>
      </c>
      <c r="AR218" s="95">
        <f t="shared" ref="AR218:AR219" si="112">AQ218</f>
        <v>156780</v>
      </c>
      <c r="AT218" s="166">
        <f t="shared" ref="AT218:AT219" si="113">AQ218</f>
        <v>156780</v>
      </c>
      <c r="AW218" s="28"/>
      <c r="AX218" s="45"/>
      <c r="AY218" s="45"/>
    </row>
    <row r="219" spans="1:51" s="2" customFormat="1" ht="16.5" customHeight="1" x14ac:dyDescent="0.25">
      <c r="A219" s="28"/>
      <c r="B219" s="1"/>
      <c r="D219" s="4"/>
      <c r="K219" s="13"/>
      <c r="L219" s="13"/>
      <c r="M219" s="84"/>
      <c r="N219" s="13"/>
      <c r="O219" s="13"/>
      <c r="P219" s="14"/>
      <c r="Q219" s="3"/>
      <c r="R219" s="8"/>
      <c r="S219" s="8"/>
      <c r="T219" s="4"/>
      <c r="U219" s="11"/>
      <c r="V219" s="26"/>
      <c r="W219" s="5"/>
      <c r="X219" s="4"/>
      <c r="Y219" s="4"/>
      <c r="Z219" s="26" t="s">
        <v>43</v>
      </c>
      <c r="AA219" s="16">
        <v>12</v>
      </c>
      <c r="AB219" s="16">
        <v>13</v>
      </c>
      <c r="AC219" s="16">
        <v>2</v>
      </c>
      <c r="AD219" s="8">
        <v>156</v>
      </c>
      <c r="AE219" s="8">
        <v>50</v>
      </c>
      <c r="AF219" s="7">
        <f>AF217</f>
        <v>6700</v>
      </c>
      <c r="AG219" s="7">
        <f t="shared" si="106"/>
        <v>1045200</v>
      </c>
      <c r="AH219" s="4">
        <v>156</v>
      </c>
      <c r="AI219" s="3"/>
      <c r="AJ219" s="3">
        <v>156</v>
      </c>
      <c r="AK219" s="3"/>
      <c r="AL219" s="3"/>
      <c r="AN219" s="2">
        <v>85</v>
      </c>
      <c r="AO219" s="95">
        <f t="shared" si="109"/>
        <v>888420</v>
      </c>
      <c r="AP219" s="95">
        <f t="shared" si="110"/>
        <v>156780</v>
      </c>
      <c r="AQ219" s="95">
        <f t="shared" si="111"/>
        <v>156780</v>
      </c>
      <c r="AR219" s="95">
        <f t="shared" si="112"/>
        <v>156780</v>
      </c>
      <c r="AT219" s="166">
        <f t="shared" si="113"/>
        <v>156780</v>
      </c>
      <c r="AW219" s="28"/>
      <c r="AX219" s="45"/>
      <c r="AY219" s="45"/>
    </row>
    <row r="220" spans="1:51" s="2" customFormat="1" ht="16.5" customHeight="1" x14ac:dyDescent="0.25">
      <c r="A220" s="28"/>
      <c r="B220" s="1"/>
      <c r="D220" s="4"/>
      <c r="K220" s="13"/>
      <c r="L220" s="13"/>
      <c r="M220" s="84"/>
      <c r="N220" s="13"/>
      <c r="O220" s="13"/>
      <c r="P220" s="14"/>
      <c r="Q220" s="3"/>
      <c r="R220" s="8"/>
      <c r="S220" s="8"/>
      <c r="T220" s="4"/>
      <c r="U220" s="11"/>
      <c r="V220" s="26" t="s">
        <v>873</v>
      </c>
      <c r="W220" s="5">
        <v>669</v>
      </c>
      <c r="X220" s="4">
        <v>42</v>
      </c>
      <c r="Y220" s="4" t="s">
        <v>28</v>
      </c>
      <c r="Z220" s="4" t="s">
        <v>53</v>
      </c>
      <c r="AA220" s="16">
        <v>11</v>
      </c>
      <c r="AB220" s="16">
        <v>18</v>
      </c>
      <c r="AC220" s="16">
        <v>2</v>
      </c>
      <c r="AD220" s="8">
        <v>198</v>
      </c>
      <c r="AE220" s="8">
        <v>100</v>
      </c>
      <c r="AF220" s="7">
        <f>AF217</f>
        <v>6700</v>
      </c>
      <c r="AG220" s="7">
        <f>AF220*AD220</f>
        <v>1326600</v>
      </c>
      <c r="AH220" s="4">
        <v>198</v>
      </c>
      <c r="AI220" s="3"/>
      <c r="AJ220" s="3">
        <v>198</v>
      </c>
      <c r="AK220" s="3"/>
      <c r="AL220" s="3"/>
      <c r="AM220" s="2">
        <v>41</v>
      </c>
      <c r="AN220" s="2">
        <f>ค่าเสื่อม!T4</f>
        <v>93</v>
      </c>
      <c r="AO220" s="95">
        <f>AG220*AN220/100</f>
        <v>1233738</v>
      </c>
      <c r="AP220" s="95">
        <f t="shared" si="108"/>
        <v>92862</v>
      </c>
      <c r="AQ220" s="95">
        <f>AP220</f>
        <v>92862</v>
      </c>
      <c r="AR220" s="95">
        <f t="shared" si="99"/>
        <v>92862</v>
      </c>
      <c r="AT220" s="166">
        <f t="shared" si="92"/>
        <v>92862</v>
      </c>
      <c r="AW220" s="28"/>
      <c r="AX220" s="45"/>
      <c r="AY220" s="45"/>
    </row>
    <row r="221" spans="1:51" s="2" customFormat="1" ht="16.5" customHeight="1" x14ac:dyDescent="0.25">
      <c r="A221" s="28"/>
      <c r="B221" s="1"/>
      <c r="D221" s="4"/>
      <c r="K221" s="13"/>
      <c r="L221" s="13"/>
      <c r="M221" s="84"/>
      <c r="N221" s="13"/>
      <c r="O221" s="13"/>
      <c r="P221" s="14"/>
      <c r="Q221" s="3"/>
      <c r="R221" s="8"/>
      <c r="S221" s="8"/>
      <c r="T221" s="4"/>
      <c r="U221" s="11"/>
      <c r="V221" s="26" t="s">
        <v>874</v>
      </c>
      <c r="W221" s="5">
        <v>670</v>
      </c>
      <c r="X221" s="4" t="s">
        <v>875</v>
      </c>
      <c r="Y221" s="4" t="s">
        <v>28</v>
      </c>
      <c r="Z221" s="4" t="s">
        <v>6</v>
      </c>
      <c r="AA221" s="16">
        <v>7</v>
      </c>
      <c r="AB221" s="16">
        <v>8</v>
      </c>
      <c r="AC221" s="16">
        <v>2</v>
      </c>
      <c r="AD221" s="8">
        <v>56</v>
      </c>
      <c r="AE221" s="8">
        <v>100</v>
      </c>
      <c r="AF221" s="7">
        <f>AF220</f>
        <v>6700</v>
      </c>
      <c r="AG221" s="7">
        <f>AF221*AD221</f>
        <v>375200</v>
      </c>
      <c r="AH221" s="4">
        <v>56</v>
      </c>
      <c r="AI221" s="3"/>
      <c r="AJ221" s="3">
        <v>56</v>
      </c>
      <c r="AK221" s="3"/>
      <c r="AL221" s="3"/>
      <c r="AM221" s="2">
        <v>6</v>
      </c>
      <c r="AN221" s="2">
        <f>ค่าเสื่อม!G2</f>
        <v>6</v>
      </c>
      <c r="AO221" s="95">
        <f>AG221*AN221/100</f>
        <v>22512</v>
      </c>
      <c r="AP221" s="95">
        <f t="shared" si="108"/>
        <v>352688</v>
      </c>
      <c r="AQ221" s="95">
        <f>AP221</f>
        <v>352688</v>
      </c>
      <c r="AR221" s="95">
        <f t="shared" si="99"/>
        <v>352688</v>
      </c>
      <c r="AT221" s="166">
        <f t="shared" si="92"/>
        <v>352688</v>
      </c>
      <c r="AW221" s="28"/>
      <c r="AX221" s="45"/>
      <c r="AY221" s="45"/>
    </row>
    <row r="222" spans="1:51" s="2" customFormat="1" ht="16.5" customHeight="1" x14ac:dyDescent="0.25">
      <c r="A222" s="28" t="s">
        <v>873</v>
      </c>
      <c r="B222" s="1">
        <v>628</v>
      </c>
      <c r="C222" s="2" t="s">
        <v>5</v>
      </c>
      <c r="D222" s="4">
        <v>17615</v>
      </c>
      <c r="E222" s="2">
        <v>47</v>
      </c>
      <c r="F222" s="2">
        <v>424</v>
      </c>
      <c r="G222" s="4" t="s">
        <v>139</v>
      </c>
      <c r="H222" s="2">
        <v>6</v>
      </c>
      <c r="I222" s="2">
        <v>3</v>
      </c>
      <c r="J222" s="2">
        <v>93</v>
      </c>
      <c r="K222" s="13">
        <v>2793</v>
      </c>
      <c r="L222" s="13">
        <v>2793</v>
      </c>
      <c r="M222" s="62">
        <v>1</v>
      </c>
      <c r="N222" s="13">
        <v>2793</v>
      </c>
      <c r="O222" s="13">
        <v>125</v>
      </c>
      <c r="P222" s="14">
        <f>N222*O222</f>
        <v>349125</v>
      </c>
      <c r="Q222" s="3">
        <f>N222</f>
        <v>2793</v>
      </c>
      <c r="R222" s="8"/>
      <c r="S222" s="8"/>
      <c r="T222" s="4"/>
      <c r="U222" s="11"/>
      <c r="V222" s="26"/>
      <c r="W222" s="5"/>
      <c r="X222" s="4"/>
      <c r="Y222" s="4"/>
      <c r="Z222" s="4"/>
      <c r="AA222" s="16"/>
      <c r="AB222" s="16"/>
      <c r="AC222" s="16"/>
      <c r="AD222" s="8"/>
      <c r="AE222" s="8"/>
      <c r="AF222" s="7"/>
      <c r="AG222" s="7"/>
      <c r="AH222" s="4"/>
      <c r="AI222" s="3"/>
      <c r="AJ222" s="3"/>
      <c r="AK222" s="3"/>
      <c r="AL222" s="3"/>
      <c r="AO222" s="95"/>
      <c r="AP222" s="95"/>
      <c r="AQ222" s="111">
        <f>P222+AP222</f>
        <v>349125</v>
      </c>
      <c r="AR222" s="95">
        <f>AQ222</f>
        <v>349125</v>
      </c>
      <c r="AT222" s="166">
        <f>AQ222</f>
        <v>349125</v>
      </c>
      <c r="AW222" s="28"/>
      <c r="AX222" s="45"/>
      <c r="AY222" s="45"/>
    </row>
    <row r="223" spans="1:51" s="600" customFormat="1" ht="16.5" customHeight="1" x14ac:dyDescent="0.25">
      <c r="A223" s="761"/>
      <c r="B223" s="598">
        <v>629</v>
      </c>
      <c r="C223" s="583" t="s">
        <v>44</v>
      </c>
      <c r="D223" s="583">
        <v>123</v>
      </c>
      <c r="E223" s="600">
        <v>30</v>
      </c>
      <c r="G223" s="583" t="s">
        <v>139</v>
      </c>
      <c r="H223" s="600">
        <v>9</v>
      </c>
      <c r="I223" s="600">
        <v>0</v>
      </c>
      <c r="J223" s="600">
        <v>10</v>
      </c>
      <c r="K223" s="651">
        <v>3610</v>
      </c>
      <c r="L223" s="651">
        <v>3610</v>
      </c>
      <c r="M223" s="586">
        <v>1</v>
      </c>
      <c r="N223" s="651">
        <v>3610</v>
      </c>
      <c r="O223" s="651">
        <v>125</v>
      </c>
      <c r="P223" s="585">
        <f>N223*O223</f>
        <v>451250</v>
      </c>
      <c r="Q223" s="588">
        <v>3610</v>
      </c>
      <c r="R223" s="589"/>
      <c r="S223" s="589"/>
      <c r="T223" s="583"/>
      <c r="U223" s="590"/>
      <c r="V223" s="591"/>
      <c r="W223" s="581"/>
      <c r="X223" s="583"/>
      <c r="Y223" s="583"/>
      <c r="Z223" s="583"/>
      <c r="AA223" s="593"/>
      <c r="AB223" s="593"/>
      <c r="AC223" s="593"/>
      <c r="AD223" s="589"/>
      <c r="AE223" s="589"/>
      <c r="AF223" s="594"/>
      <c r="AG223" s="594"/>
      <c r="AH223" s="583"/>
      <c r="AI223" s="588"/>
      <c r="AJ223" s="588"/>
      <c r="AK223" s="588"/>
      <c r="AL223" s="588"/>
      <c r="AO223" s="601"/>
      <c r="AP223" s="601"/>
      <c r="AQ223" s="657">
        <f>P223+AP223</f>
        <v>451250</v>
      </c>
      <c r="AR223" s="601">
        <f>AQ223</f>
        <v>451250</v>
      </c>
      <c r="AS223" s="601">
        <f>P223</f>
        <v>451250</v>
      </c>
      <c r="AT223" s="595"/>
      <c r="AU223" s="601">
        <f>AS223</f>
        <v>451250</v>
      </c>
      <c r="AV223" s="600">
        <f>อัตราภาษี!B5</f>
        <v>0.01</v>
      </c>
      <c r="AW223" s="672" t="s">
        <v>1995</v>
      </c>
      <c r="AX223" s="675">
        <f t="shared" ref="AX223" si="114">AU223*AV223/100</f>
        <v>45.125</v>
      </c>
      <c r="AY223" s="601">
        <f t="shared" ref="AY223" si="115">AX223*10/100</f>
        <v>4.5125000000000002</v>
      </c>
    </row>
    <row r="224" spans="1:51" s="2" customFormat="1" x14ac:dyDescent="0.25">
      <c r="A224" s="28" t="s">
        <v>1938</v>
      </c>
      <c r="B224" s="1">
        <v>630</v>
      </c>
      <c r="C224" s="2" t="s">
        <v>5</v>
      </c>
      <c r="D224" s="2">
        <v>40153</v>
      </c>
      <c r="E224" s="2">
        <v>38</v>
      </c>
      <c r="F224" s="2">
        <v>1998</v>
      </c>
      <c r="G224" s="2" t="s">
        <v>819</v>
      </c>
      <c r="H224" s="2">
        <v>1</v>
      </c>
      <c r="I224" s="2">
        <v>0</v>
      </c>
      <c r="J224" s="2">
        <v>1</v>
      </c>
      <c r="K224" s="13">
        <v>401</v>
      </c>
      <c r="L224" s="13">
        <v>401</v>
      </c>
      <c r="M224" s="84">
        <v>1</v>
      </c>
      <c r="N224" s="13">
        <v>401</v>
      </c>
      <c r="O224" s="13">
        <v>100</v>
      </c>
      <c r="P224" s="13">
        <f>N224*O224</f>
        <v>40100</v>
      </c>
      <c r="Q224" s="3">
        <f>N224</f>
        <v>401</v>
      </c>
      <c r="R224" s="8"/>
      <c r="S224" s="8"/>
      <c r="T224" s="4"/>
      <c r="U224" s="11"/>
      <c r="V224" s="26"/>
      <c r="W224" s="5"/>
      <c r="X224" s="17"/>
      <c r="Y224" s="4"/>
      <c r="Z224" s="4"/>
      <c r="AA224" s="16"/>
      <c r="AB224" s="16"/>
      <c r="AC224" s="16"/>
      <c r="AD224" s="8"/>
      <c r="AE224" s="8"/>
      <c r="AF224" s="7"/>
      <c r="AG224" s="7"/>
      <c r="AH224" s="4"/>
      <c r="AI224" s="3"/>
      <c r="AJ224" s="3"/>
      <c r="AK224" s="3"/>
      <c r="AL224" s="3"/>
      <c r="AQ224" s="95">
        <f>P224</f>
        <v>40100</v>
      </c>
      <c r="AR224" s="95">
        <f>AQ224</f>
        <v>40100</v>
      </c>
      <c r="AT224" s="166">
        <f>AQ224</f>
        <v>40100</v>
      </c>
      <c r="AW224" s="45"/>
    </row>
    <row r="225" spans="1:51" s="4" customFormat="1" ht="16.5" customHeight="1" x14ac:dyDescent="0.25">
      <c r="A225" s="26" t="s">
        <v>876</v>
      </c>
      <c r="B225" s="1">
        <v>631</v>
      </c>
      <c r="C225" s="4" t="s">
        <v>5</v>
      </c>
      <c r="D225" s="4">
        <v>17664</v>
      </c>
      <c r="E225" s="4">
        <v>73</v>
      </c>
      <c r="F225" s="4">
        <v>473</v>
      </c>
      <c r="G225" s="4" t="s">
        <v>139</v>
      </c>
      <c r="H225" s="4">
        <v>8</v>
      </c>
      <c r="I225" s="4">
        <v>3</v>
      </c>
      <c r="J225" s="4">
        <v>81</v>
      </c>
      <c r="K225" s="7">
        <v>3581</v>
      </c>
      <c r="L225" s="7">
        <v>3581</v>
      </c>
      <c r="M225" s="62">
        <v>1</v>
      </c>
      <c r="N225" s="7">
        <f>L225</f>
        <v>3581</v>
      </c>
      <c r="O225" s="7">
        <v>450</v>
      </c>
      <c r="P225" s="14">
        <f>N225*O225</f>
        <v>1611450</v>
      </c>
      <c r="Q225" s="3">
        <v>3581</v>
      </c>
      <c r="R225" s="8"/>
      <c r="S225" s="8"/>
      <c r="U225" s="11"/>
      <c r="V225" s="26"/>
      <c r="W225" s="5"/>
      <c r="X225" s="47"/>
      <c r="AA225" s="16"/>
      <c r="AB225" s="16"/>
      <c r="AC225" s="16"/>
      <c r="AD225" s="8"/>
      <c r="AE225" s="8"/>
      <c r="AF225" s="7"/>
      <c r="AG225" s="7"/>
      <c r="AI225" s="3"/>
      <c r="AJ225" s="3"/>
      <c r="AK225" s="3"/>
      <c r="AL225" s="3"/>
      <c r="AP225" s="166"/>
      <c r="AQ225" s="166">
        <f>P225</f>
        <v>1611450</v>
      </c>
      <c r="AR225" s="95">
        <f t="shared" si="99"/>
        <v>1611450</v>
      </c>
      <c r="AT225" s="166">
        <f>AQ225</f>
        <v>1611450</v>
      </c>
      <c r="AW225" s="26"/>
      <c r="AX225" s="45"/>
      <c r="AY225" s="45"/>
    </row>
    <row r="226" spans="1:51" s="4" customFormat="1" ht="16.5" customHeight="1" x14ac:dyDescent="0.25">
      <c r="A226" s="591" t="s">
        <v>2008</v>
      </c>
      <c r="B226" s="1">
        <v>632</v>
      </c>
      <c r="C226" s="60" t="s">
        <v>675</v>
      </c>
      <c r="G226" s="4" t="s">
        <v>139</v>
      </c>
      <c r="H226" s="4">
        <v>2</v>
      </c>
      <c r="I226" s="4">
        <v>2</v>
      </c>
      <c r="J226" s="4">
        <v>0</v>
      </c>
      <c r="K226" s="7">
        <v>1000</v>
      </c>
      <c r="L226" s="7">
        <v>1000</v>
      </c>
      <c r="M226" s="62">
        <v>2</v>
      </c>
      <c r="N226" s="7">
        <v>1000</v>
      </c>
      <c r="O226" s="7">
        <v>175</v>
      </c>
      <c r="P226" s="14">
        <f>N226*O226</f>
        <v>175000</v>
      </c>
      <c r="Q226" s="3"/>
      <c r="R226" s="8">
        <v>1000</v>
      </c>
      <c r="S226" s="8"/>
      <c r="U226" s="11"/>
      <c r="V226" s="26"/>
      <c r="W226" s="5"/>
      <c r="X226" s="47"/>
      <c r="AA226" s="16"/>
      <c r="AB226" s="16"/>
      <c r="AC226" s="16"/>
      <c r="AD226" s="8"/>
      <c r="AE226" s="8"/>
      <c r="AF226" s="7"/>
      <c r="AG226" s="7"/>
      <c r="AI226" s="3"/>
      <c r="AJ226" s="3"/>
      <c r="AK226" s="3"/>
      <c r="AL226" s="3"/>
      <c r="AP226" s="166"/>
      <c r="AQ226" s="166">
        <f>P226</f>
        <v>175000</v>
      </c>
      <c r="AR226" s="95">
        <f t="shared" si="99"/>
        <v>175000</v>
      </c>
      <c r="AT226" s="166">
        <f>AQ226</f>
        <v>175000</v>
      </c>
      <c r="AW226" s="26"/>
      <c r="AX226" s="45"/>
      <c r="AY226" s="45"/>
    </row>
    <row r="227" spans="1:51" s="4" customFormat="1" ht="16.5" customHeight="1" x14ac:dyDescent="0.25">
      <c r="A227" s="591"/>
      <c r="B227" s="5"/>
      <c r="K227" s="7"/>
      <c r="L227" s="7"/>
      <c r="M227" s="62"/>
      <c r="N227" s="7"/>
      <c r="O227" s="7"/>
      <c r="P227" s="14"/>
      <c r="Q227" s="3"/>
      <c r="R227" s="8"/>
      <c r="S227" s="8"/>
      <c r="U227" s="11"/>
      <c r="V227" s="26" t="s">
        <v>877</v>
      </c>
      <c r="W227" s="5">
        <v>671</v>
      </c>
      <c r="X227" s="4">
        <v>9</v>
      </c>
      <c r="Y227" s="4" t="s">
        <v>28</v>
      </c>
      <c r="Z227" s="4" t="s">
        <v>41</v>
      </c>
      <c r="AA227" s="16"/>
      <c r="AB227" s="16"/>
      <c r="AC227" s="16">
        <v>2</v>
      </c>
      <c r="AD227" s="8">
        <v>396</v>
      </c>
      <c r="AE227" s="8">
        <v>100</v>
      </c>
      <c r="AF227" s="7">
        <f>AF221</f>
        <v>6700</v>
      </c>
      <c r="AG227" s="7">
        <f>AF227*AD227</f>
        <v>2653200</v>
      </c>
      <c r="AH227" s="4">
        <v>396</v>
      </c>
      <c r="AI227" s="3"/>
      <c r="AJ227" s="3">
        <v>396</v>
      </c>
      <c r="AK227" s="3"/>
      <c r="AL227" s="3"/>
      <c r="AM227" s="4">
        <v>41</v>
      </c>
      <c r="AN227" s="4">
        <f>ค่าเสื่อม!W3</f>
        <v>85</v>
      </c>
      <c r="AO227" s="166">
        <f>AG227*AN227/100</f>
        <v>2255220</v>
      </c>
      <c r="AP227" s="166">
        <f t="shared" si="108"/>
        <v>397980</v>
      </c>
      <c r="AQ227" s="166">
        <f>AP227</f>
        <v>397980</v>
      </c>
      <c r="AR227" s="95">
        <f t="shared" si="99"/>
        <v>397980</v>
      </c>
      <c r="AT227" s="166">
        <f t="shared" si="92"/>
        <v>397980</v>
      </c>
      <c r="AW227" s="26"/>
      <c r="AX227" s="45"/>
      <c r="AY227" s="45"/>
    </row>
    <row r="228" spans="1:51" s="4" customFormat="1" ht="16.5" customHeight="1" x14ac:dyDescent="0.25">
      <c r="A228" s="26"/>
      <c r="B228" s="5"/>
      <c r="K228" s="7"/>
      <c r="L228" s="7"/>
      <c r="M228" s="62"/>
      <c r="N228" s="7"/>
      <c r="O228" s="7"/>
      <c r="P228" s="14"/>
      <c r="Q228" s="3"/>
      <c r="R228" s="8"/>
      <c r="S228" s="8"/>
      <c r="U228" s="11"/>
      <c r="V228" s="26"/>
      <c r="W228" s="5"/>
      <c r="Z228" s="26" t="s">
        <v>42</v>
      </c>
      <c r="AA228" s="16">
        <v>11</v>
      </c>
      <c r="AB228" s="16">
        <v>18</v>
      </c>
      <c r="AC228" s="16">
        <v>2</v>
      </c>
      <c r="AD228" s="8">
        <v>198</v>
      </c>
      <c r="AE228" s="8">
        <v>50</v>
      </c>
      <c r="AF228" s="7">
        <f>AF231</f>
        <v>6700</v>
      </c>
      <c r="AG228" s="7">
        <f t="shared" ref="AG228:AG229" si="116">AF228*AD228</f>
        <v>1326600</v>
      </c>
      <c r="AH228" s="4">
        <v>198</v>
      </c>
      <c r="AI228" s="3"/>
      <c r="AJ228" s="3">
        <v>198</v>
      </c>
      <c r="AK228" s="3"/>
      <c r="AL228" s="3"/>
      <c r="AN228" s="4">
        <v>85</v>
      </c>
      <c r="AO228" s="166">
        <f t="shared" ref="AO228:AO229" si="117">AG228*AN228/100</f>
        <v>1127610</v>
      </c>
      <c r="AP228" s="166">
        <f t="shared" ref="AP228:AP229" si="118">AG228-AO228</f>
        <v>198990</v>
      </c>
      <c r="AQ228" s="166">
        <f t="shared" ref="AQ228:AQ229" si="119">AP228</f>
        <v>198990</v>
      </c>
      <c r="AR228" s="95">
        <f t="shared" ref="AR228:AR229" si="120">AQ228</f>
        <v>198990</v>
      </c>
      <c r="AT228" s="166">
        <f t="shared" ref="AT228:AT229" si="121">AQ228</f>
        <v>198990</v>
      </c>
      <c r="AW228" s="26"/>
      <c r="AX228" s="45"/>
      <c r="AY228" s="45"/>
    </row>
    <row r="229" spans="1:51" s="4" customFormat="1" ht="16.5" customHeight="1" x14ac:dyDescent="0.25">
      <c r="A229" s="26"/>
      <c r="B229" s="5"/>
      <c r="K229" s="7"/>
      <c r="L229" s="7"/>
      <c r="M229" s="62"/>
      <c r="N229" s="7"/>
      <c r="O229" s="7"/>
      <c r="P229" s="14"/>
      <c r="Q229" s="3"/>
      <c r="R229" s="8"/>
      <c r="S229" s="8"/>
      <c r="U229" s="11"/>
      <c r="V229" s="26"/>
      <c r="W229" s="5"/>
      <c r="Z229" s="26" t="s">
        <v>43</v>
      </c>
      <c r="AA229" s="16">
        <v>11</v>
      </c>
      <c r="AB229" s="16">
        <v>18</v>
      </c>
      <c r="AC229" s="16">
        <v>2</v>
      </c>
      <c r="AD229" s="8">
        <v>198</v>
      </c>
      <c r="AE229" s="8">
        <v>50</v>
      </c>
      <c r="AF229" s="7">
        <f>AF227</f>
        <v>6700</v>
      </c>
      <c r="AG229" s="7">
        <f t="shared" si="116"/>
        <v>1326600</v>
      </c>
      <c r="AH229" s="4">
        <v>198</v>
      </c>
      <c r="AI229" s="3"/>
      <c r="AJ229" s="3">
        <v>198</v>
      </c>
      <c r="AK229" s="3"/>
      <c r="AL229" s="3"/>
      <c r="AN229" s="4">
        <v>85</v>
      </c>
      <c r="AO229" s="166">
        <f t="shared" si="117"/>
        <v>1127610</v>
      </c>
      <c r="AP229" s="166">
        <f t="shared" si="118"/>
        <v>198990</v>
      </c>
      <c r="AQ229" s="166">
        <f t="shared" si="119"/>
        <v>198990</v>
      </c>
      <c r="AR229" s="95">
        <f t="shared" si="120"/>
        <v>198990</v>
      </c>
      <c r="AT229" s="166">
        <f t="shared" si="121"/>
        <v>198990</v>
      </c>
      <c r="AW229" s="26"/>
      <c r="AX229" s="45"/>
      <c r="AY229" s="45"/>
    </row>
    <row r="230" spans="1:51" s="4" customFormat="1" ht="16.5" customHeight="1" x14ac:dyDescent="0.25">
      <c r="A230" s="26"/>
      <c r="B230" s="5"/>
      <c r="K230" s="7"/>
      <c r="L230" s="7"/>
      <c r="M230" s="62"/>
      <c r="N230" s="7"/>
      <c r="O230" s="7"/>
      <c r="P230" s="14"/>
      <c r="Q230" s="3"/>
      <c r="R230" s="8"/>
      <c r="S230" s="8"/>
      <c r="U230" s="11"/>
      <c r="V230" s="26"/>
      <c r="W230" s="5">
        <v>672</v>
      </c>
      <c r="Y230" s="4" t="s">
        <v>38</v>
      </c>
      <c r="Z230" s="4" t="s">
        <v>7</v>
      </c>
      <c r="AA230" s="16">
        <v>14</v>
      </c>
      <c r="AB230" s="16">
        <v>16</v>
      </c>
      <c r="AC230" s="16">
        <v>2</v>
      </c>
      <c r="AD230" s="8">
        <v>224</v>
      </c>
      <c r="AE230" s="8">
        <v>100</v>
      </c>
      <c r="AF230" s="7">
        <v>2050</v>
      </c>
      <c r="AG230" s="7">
        <f>AF230*AD230</f>
        <v>459200</v>
      </c>
      <c r="AH230" s="4">
        <v>224</v>
      </c>
      <c r="AI230" s="3"/>
      <c r="AJ230" s="3">
        <v>224</v>
      </c>
      <c r="AK230" s="3"/>
      <c r="AL230" s="3"/>
      <c r="AM230" s="4">
        <v>11</v>
      </c>
      <c r="AN230" s="4">
        <f>ค่าเสื่อม!L4</f>
        <v>45</v>
      </c>
      <c r="AO230" s="166">
        <f>AG230*AN230/100</f>
        <v>206640</v>
      </c>
      <c r="AP230" s="166">
        <f t="shared" si="108"/>
        <v>252560</v>
      </c>
      <c r="AQ230" s="166">
        <f>AP230</f>
        <v>252560</v>
      </c>
      <c r="AR230" s="95">
        <f t="shared" si="99"/>
        <v>252560</v>
      </c>
      <c r="AT230" s="166">
        <f t="shared" si="92"/>
        <v>252560</v>
      </c>
      <c r="AW230" s="26" t="s">
        <v>51</v>
      </c>
      <c r="AX230" s="45"/>
      <c r="AY230" s="45"/>
    </row>
    <row r="231" spans="1:51" s="4" customFormat="1" ht="16.5" customHeight="1" x14ac:dyDescent="0.25">
      <c r="A231" s="26"/>
      <c r="B231" s="5"/>
      <c r="K231" s="7"/>
      <c r="L231" s="7"/>
      <c r="M231" s="62"/>
      <c r="N231" s="7"/>
      <c r="O231" s="7"/>
      <c r="P231" s="14"/>
      <c r="Q231" s="3"/>
      <c r="R231" s="8"/>
      <c r="S231" s="8"/>
      <c r="U231" s="11"/>
      <c r="V231" s="26" t="s">
        <v>878</v>
      </c>
      <c r="W231" s="5">
        <v>673</v>
      </c>
      <c r="X231" s="4">
        <v>62</v>
      </c>
      <c r="Y231" s="4" t="s">
        <v>28</v>
      </c>
      <c r="Z231" s="4" t="s">
        <v>41</v>
      </c>
      <c r="AA231" s="16"/>
      <c r="AB231" s="16"/>
      <c r="AC231" s="16">
        <v>2</v>
      </c>
      <c r="AD231" s="8">
        <v>322</v>
      </c>
      <c r="AE231" s="8">
        <v>100</v>
      </c>
      <c r="AF231" s="7">
        <f>AF227</f>
        <v>6700</v>
      </c>
      <c r="AG231" s="7">
        <f>AF231*AD231</f>
        <v>2157400</v>
      </c>
      <c r="AH231" s="4">
        <v>322</v>
      </c>
      <c r="AI231" s="3"/>
      <c r="AJ231" s="3">
        <v>322</v>
      </c>
      <c r="AK231" s="3"/>
      <c r="AL231" s="3"/>
      <c r="AM231" s="4">
        <v>36</v>
      </c>
      <c r="AN231" s="4">
        <f>ค่าเสื่อม!W3</f>
        <v>85</v>
      </c>
      <c r="AO231" s="166">
        <f>AG231*AN231/100</f>
        <v>1833790</v>
      </c>
      <c r="AP231" s="166">
        <f t="shared" si="108"/>
        <v>323610</v>
      </c>
      <c r="AQ231" s="166">
        <f>AP231</f>
        <v>323610</v>
      </c>
      <c r="AR231" s="95">
        <f t="shared" si="99"/>
        <v>323610</v>
      </c>
      <c r="AT231" s="166">
        <f t="shared" si="92"/>
        <v>323610</v>
      </c>
      <c r="AW231" s="26"/>
      <c r="AX231" s="45"/>
      <c r="AY231" s="45"/>
    </row>
    <row r="232" spans="1:51" s="4" customFormat="1" ht="16.5" customHeight="1" x14ac:dyDescent="0.25">
      <c r="A232" s="26"/>
      <c r="B232" s="5"/>
      <c r="K232" s="7"/>
      <c r="L232" s="7"/>
      <c r="M232" s="62"/>
      <c r="N232" s="7"/>
      <c r="O232" s="7"/>
      <c r="P232" s="14"/>
      <c r="Q232" s="3"/>
      <c r="R232" s="8"/>
      <c r="S232" s="8"/>
      <c r="U232" s="11"/>
      <c r="V232" s="26"/>
      <c r="W232" s="5"/>
      <c r="Z232" s="26" t="s">
        <v>42</v>
      </c>
      <c r="AA232" s="16">
        <v>7</v>
      </c>
      <c r="AB232" s="16">
        <v>23</v>
      </c>
      <c r="AC232" s="16">
        <v>2</v>
      </c>
      <c r="AD232" s="8">
        <v>161</v>
      </c>
      <c r="AE232" s="8">
        <v>50</v>
      </c>
      <c r="AF232" s="7">
        <f>AF229</f>
        <v>6700</v>
      </c>
      <c r="AG232" s="7">
        <f t="shared" ref="AG232:AG233" si="122">AF232*AD232</f>
        <v>1078700</v>
      </c>
      <c r="AH232" s="4">
        <v>161</v>
      </c>
      <c r="AI232" s="3"/>
      <c r="AJ232" s="3">
        <v>161</v>
      </c>
      <c r="AK232" s="3"/>
      <c r="AL232" s="3"/>
      <c r="AN232" s="4">
        <v>85</v>
      </c>
      <c r="AO232" s="166">
        <f t="shared" ref="AO232:AO233" si="123">AG232*AN232/100</f>
        <v>916895</v>
      </c>
      <c r="AP232" s="166">
        <f t="shared" ref="AP232:AP233" si="124">AG232-AO232</f>
        <v>161805</v>
      </c>
      <c r="AQ232" s="166">
        <f t="shared" ref="AQ232:AQ233" si="125">AP232</f>
        <v>161805</v>
      </c>
      <c r="AR232" s="95">
        <f t="shared" ref="AR232:AR233" si="126">AQ232</f>
        <v>161805</v>
      </c>
      <c r="AT232" s="166">
        <f t="shared" ref="AT232:AT233" si="127">AQ232</f>
        <v>161805</v>
      </c>
      <c r="AW232" s="26"/>
      <c r="AX232" s="45"/>
      <c r="AY232" s="45"/>
    </row>
    <row r="233" spans="1:51" s="4" customFormat="1" ht="16.5" customHeight="1" x14ac:dyDescent="0.25">
      <c r="A233" s="26"/>
      <c r="B233" s="5"/>
      <c r="K233" s="7"/>
      <c r="L233" s="7"/>
      <c r="M233" s="62"/>
      <c r="N233" s="7"/>
      <c r="O233" s="7"/>
      <c r="P233" s="14"/>
      <c r="Q233" s="3"/>
      <c r="R233" s="8"/>
      <c r="S233" s="8"/>
      <c r="U233" s="11"/>
      <c r="V233" s="26"/>
      <c r="W233" s="5"/>
      <c r="Z233" s="26" t="s">
        <v>43</v>
      </c>
      <c r="AA233" s="16">
        <v>7</v>
      </c>
      <c r="AB233" s="16">
        <v>23</v>
      </c>
      <c r="AC233" s="16">
        <v>2</v>
      </c>
      <c r="AD233" s="8">
        <v>161</v>
      </c>
      <c r="AE233" s="8">
        <v>50</v>
      </c>
      <c r="AF233" s="7">
        <f>AF231</f>
        <v>6700</v>
      </c>
      <c r="AG233" s="7">
        <f t="shared" si="122"/>
        <v>1078700</v>
      </c>
      <c r="AH233" s="4">
        <v>161</v>
      </c>
      <c r="AI233" s="3"/>
      <c r="AJ233" s="3">
        <v>161</v>
      </c>
      <c r="AK233" s="3"/>
      <c r="AL233" s="3"/>
      <c r="AN233" s="4">
        <v>85</v>
      </c>
      <c r="AO233" s="166">
        <f t="shared" si="123"/>
        <v>916895</v>
      </c>
      <c r="AP233" s="166">
        <f t="shared" si="124"/>
        <v>161805</v>
      </c>
      <c r="AQ233" s="166">
        <f t="shared" si="125"/>
        <v>161805</v>
      </c>
      <c r="AR233" s="95">
        <f t="shared" si="126"/>
        <v>161805</v>
      </c>
      <c r="AT233" s="166">
        <f t="shared" si="127"/>
        <v>161805</v>
      </c>
      <c r="AW233" s="26"/>
      <c r="AX233" s="45"/>
      <c r="AY233" s="45"/>
    </row>
    <row r="234" spans="1:51" s="4" customFormat="1" ht="16.5" customHeight="1" x14ac:dyDescent="0.25">
      <c r="A234" s="26"/>
      <c r="B234" s="5"/>
      <c r="K234" s="7"/>
      <c r="L234" s="7"/>
      <c r="M234" s="62"/>
      <c r="N234" s="7"/>
      <c r="O234" s="7"/>
      <c r="P234" s="14"/>
      <c r="Q234" s="3"/>
      <c r="R234" s="8"/>
      <c r="S234" s="8"/>
      <c r="U234" s="11"/>
      <c r="V234" s="26" t="s">
        <v>879</v>
      </c>
      <c r="W234" s="5">
        <v>674</v>
      </c>
      <c r="X234" s="17" t="s">
        <v>880</v>
      </c>
      <c r="Y234" s="4" t="s">
        <v>28</v>
      </c>
      <c r="Z234" s="4" t="s">
        <v>6</v>
      </c>
      <c r="AA234" s="16">
        <v>7</v>
      </c>
      <c r="AB234" s="16">
        <v>10</v>
      </c>
      <c r="AC234" s="16">
        <v>2</v>
      </c>
      <c r="AD234" s="8">
        <v>70</v>
      </c>
      <c r="AE234" s="8">
        <v>100</v>
      </c>
      <c r="AF234" s="7">
        <f>AF231</f>
        <v>6700</v>
      </c>
      <c r="AG234" s="7">
        <f>AF234*AD234</f>
        <v>469000</v>
      </c>
      <c r="AH234" s="4">
        <v>70</v>
      </c>
      <c r="AI234" s="3"/>
      <c r="AJ234" s="3">
        <v>70</v>
      </c>
      <c r="AK234" s="3"/>
      <c r="AL234" s="3"/>
      <c r="AM234" s="4">
        <v>21</v>
      </c>
      <c r="AN234" s="4">
        <f>ค่าเสื่อม!V2</f>
        <v>32</v>
      </c>
      <c r="AO234" s="166">
        <f>AG234*AN234/100</f>
        <v>150080</v>
      </c>
      <c r="AP234" s="166">
        <f t="shared" si="108"/>
        <v>318920</v>
      </c>
      <c r="AQ234" s="166">
        <f>AP234</f>
        <v>318920</v>
      </c>
      <c r="AR234" s="95">
        <f t="shared" si="99"/>
        <v>318920</v>
      </c>
      <c r="AT234" s="166">
        <f t="shared" si="92"/>
        <v>318920</v>
      </c>
      <c r="AW234" s="26"/>
      <c r="AX234" s="45"/>
      <c r="AY234" s="45"/>
    </row>
    <row r="235" spans="1:51" s="4" customFormat="1" ht="16.5" customHeight="1" x14ac:dyDescent="0.25">
      <c r="A235" s="26"/>
      <c r="B235" s="5"/>
      <c r="K235" s="7"/>
      <c r="L235" s="7"/>
      <c r="M235" s="62"/>
      <c r="N235" s="7"/>
      <c r="O235" s="7"/>
      <c r="P235" s="14"/>
      <c r="Q235" s="3"/>
      <c r="R235" s="8"/>
      <c r="S235" s="8"/>
      <c r="U235" s="11"/>
      <c r="V235" s="26" t="s">
        <v>881</v>
      </c>
      <c r="W235" s="5">
        <v>675</v>
      </c>
      <c r="X235" s="17" t="s">
        <v>882</v>
      </c>
      <c r="Y235" s="4" t="s">
        <v>28</v>
      </c>
      <c r="Z235" s="4" t="s">
        <v>53</v>
      </c>
      <c r="AA235" s="16">
        <v>15</v>
      </c>
      <c r="AB235" s="16">
        <v>16</v>
      </c>
      <c r="AC235" s="16">
        <v>2</v>
      </c>
      <c r="AD235" s="8">
        <v>240</v>
      </c>
      <c r="AE235" s="8">
        <v>100</v>
      </c>
      <c r="AF235" s="7">
        <f>AF234</f>
        <v>6700</v>
      </c>
      <c r="AG235" s="7">
        <f>AF235*AD235</f>
        <v>1608000</v>
      </c>
      <c r="AH235" s="4">
        <v>240</v>
      </c>
      <c r="AI235" s="3"/>
      <c r="AJ235" s="3">
        <v>240</v>
      </c>
      <c r="AK235" s="3"/>
      <c r="AL235" s="3"/>
      <c r="AM235" s="4">
        <v>6</v>
      </c>
      <c r="AN235" s="4">
        <f>ค่าเสื่อม!G4</f>
        <v>20</v>
      </c>
      <c r="AO235" s="166">
        <f>AG235*AN235/100</f>
        <v>321600</v>
      </c>
      <c r="AP235" s="166">
        <f t="shared" si="108"/>
        <v>1286400</v>
      </c>
      <c r="AQ235" s="166">
        <f>AP235</f>
        <v>1286400</v>
      </c>
      <c r="AR235" s="95">
        <f t="shared" si="99"/>
        <v>1286400</v>
      </c>
      <c r="AT235" s="166">
        <f t="shared" si="92"/>
        <v>1286400</v>
      </c>
      <c r="AW235" s="26"/>
      <c r="AX235" s="45"/>
      <c r="AY235" s="45"/>
    </row>
    <row r="236" spans="1:51" s="4" customFormat="1" ht="16.5" customHeight="1" x14ac:dyDescent="0.25">
      <c r="A236" s="26"/>
      <c r="B236" s="5"/>
      <c r="K236" s="7"/>
      <c r="L236" s="7"/>
      <c r="M236" s="62"/>
      <c r="N236" s="7"/>
      <c r="O236" s="7"/>
      <c r="P236" s="14"/>
      <c r="Q236" s="3"/>
      <c r="R236" s="8"/>
      <c r="S236" s="8"/>
      <c r="U236" s="11"/>
      <c r="V236" s="26"/>
      <c r="W236" s="5">
        <v>676</v>
      </c>
      <c r="Y236" s="4" t="s">
        <v>38</v>
      </c>
      <c r="Z236" s="4" t="s">
        <v>7</v>
      </c>
      <c r="AA236" s="16">
        <v>6</v>
      </c>
      <c r="AB236" s="16">
        <v>10</v>
      </c>
      <c r="AC236" s="16">
        <v>2</v>
      </c>
      <c r="AD236" s="8">
        <v>60</v>
      </c>
      <c r="AE236" s="8">
        <v>100</v>
      </c>
      <c r="AF236" s="7">
        <v>2050</v>
      </c>
      <c r="AG236" s="7">
        <f>AF236*AD236</f>
        <v>123000</v>
      </c>
      <c r="AH236" s="4">
        <v>60</v>
      </c>
      <c r="AI236" s="3"/>
      <c r="AJ236" s="3">
        <v>60</v>
      </c>
      <c r="AK236" s="3"/>
      <c r="AL236" s="3"/>
      <c r="AM236" s="4">
        <v>6</v>
      </c>
      <c r="AN236" s="4">
        <v>20</v>
      </c>
      <c r="AO236" s="166">
        <f>AG236*AN236/100</f>
        <v>24600</v>
      </c>
      <c r="AP236" s="166">
        <f t="shared" si="108"/>
        <v>98400</v>
      </c>
      <c r="AQ236" s="166">
        <f>AP236</f>
        <v>98400</v>
      </c>
      <c r="AR236" s="95">
        <f t="shared" si="99"/>
        <v>98400</v>
      </c>
      <c r="AT236" s="166">
        <f t="shared" si="92"/>
        <v>98400</v>
      </c>
      <c r="AW236" s="26" t="s">
        <v>51</v>
      </c>
      <c r="AX236" s="45"/>
      <c r="AY236" s="45"/>
    </row>
    <row r="237" spans="1:51" s="4" customFormat="1" ht="16.5" customHeight="1" x14ac:dyDescent="0.25">
      <c r="A237" s="26"/>
      <c r="B237" s="5"/>
      <c r="K237" s="7"/>
      <c r="L237" s="7"/>
      <c r="M237" s="62"/>
      <c r="N237" s="7"/>
      <c r="O237" s="7"/>
      <c r="P237" s="14"/>
      <c r="Q237" s="3"/>
      <c r="R237" s="8"/>
      <c r="S237" s="8"/>
      <c r="U237" s="11"/>
      <c r="V237" s="26" t="s">
        <v>883</v>
      </c>
      <c r="W237" s="5">
        <v>677</v>
      </c>
      <c r="X237" s="17" t="s">
        <v>884</v>
      </c>
      <c r="Y237" s="4" t="s">
        <v>28</v>
      </c>
      <c r="Z237" s="4" t="s">
        <v>53</v>
      </c>
      <c r="AA237" s="16">
        <v>7</v>
      </c>
      <c r="AB237" s="16">
        <v>9</v>
      </c>
      <c r="AC237" s="16">
        <v>2</v>
      </c>
      <c r="AD237" s="8">
        <v>63</v>
      </c>
      <c r="AE237" s="8">
        <v>100</v>
      </c>
      <c r="AF237" s="7">
        <f>AF235</f>
        <v>6700</v>
      </c>
      <c r="AG237" s="7">
        <f>AF237*AD237</f>
        <v>422100</v>
      </c>
      <c r="AH237" s="4">
        <v>63</v>
      </c>
      <c r="AI237" s="3"/>
      <c r="AJ237" s="3">
        <v>63</v>
      </c>
      <c r="AK237" s="3"/>
      <c r="AL237" s="3"/>
      <c r="AM237" s="4">
        <v>31</v>
      </c>
      <c r="AN237" s="4">
        <f>ค่าเสื่อม!T4</f>
        <v>93</v>
      </c>
      <c r="AO237" s="166">
        <f>AG237*AN237/100</f>
        <v>392553</v>
      </c>
      <c r="AP237" s="166">
        <f t="shared" si="108"/>
        <v>29547</v>
      </c>
      <c r="AQ237" s="166">
        <f>AP237</f>
        <v>29547</v>
      </c>
      <c r="AR237" s="95">
        <f t="shared" si="99"/>
        <v>29547</v>
      </c>
      <c r="AT237" s="166">
        <f t="shared" si="92"/>
        <v>29547</v>
      </c>
      <c r="AW237" s="26"/>
      <c r="AX237" s="45"/>
      <c r="AY237" s="45"/>
    </row>
    <row r="238" spans="1:51" s="4" customFormat="1" ht="16.5" customHeight="1" x14ac:dyDescent="0.25">
      <c r="A238" s="26"/>
      <c r="B238" s="5"/>
      <c r="K238" s="7"/>
      <c r="L238" s="7"/>
      <c r="M238" s="62"/>
      <c r="N238" s="7"/>
      <c r="O238" s="7"/>
      <c r="P238" s="14"/>
      <c r="Q238" s="3"/>
      <c r="R238" s="8"/>
      <c r="S238" s="8"/>
      <c r="U238" s="11"/>
      <c r="V238" s="26" t="s">
        <v>885</v>
      </c>
      <c r="W238" s="5">
        <v>678</v>
      </c>
      <c r="X238" s="19" t="s">
        <v>886</v>
      </c>
      <c r="Y238" s="4" t="s">
        <v>28</v>
      </c>
      <c r="Z238" s="4" t="s">
        <v>41</v>
      </c>
      <c r="AA238" s="16"/>
      <c r="AB238" s="16"/>
      <c r="AC238" s="16">
        <v>2</v>
      </c>
      <c r="AD238" s="8">
        <v>260</v>
      </c>
      <c r="AE238" s="8">
        <v>100</v>
      </c>
      <c r="AF238" s="7">
        <f>AF237</f>
        <v>6700</v>
      </c>
      <c r="AG238" s="7">
        <f>AF238*AD238</f>
        <v>1742000</v>
      </c>
      <c r="AH238" s="4">
        <v>260</v>
      </c>
      <c r="AI238" s="3"/>
      <c r="AJ238" s="3">
        <v>260</v>
      </c>
      <c r="AK238" s="3"/>
      <c r="AL238" s="3"/>
      <c r="AM238" s="4">
        <v>26</v>
      </c>
      <c r="AN238" s="4">
        <f>ค่าเสื่อม!W3</f>
        <v>85</v>
      </c>
      <c r="AO238" s="166">
        <f>AG238*AN238/100</f>
        <v>1480700</v>
      </c>
      <c r="AP238" s="166">
        <f t="shared" si="108"/>
        <v>261300</v>
      </c>
      <c r="AQ238" s="166">
        <f>AP238</f>
        <v>261300</v>
      </c>
      <c r="AR238" s="95">
        <f t="shared" si="99"/>
        <v>261300</v>
      </c>
      <c r="AT238" s="166">
        <f t="shared" si="92"/>
        <v>261300</v>
      </c>
      <c r="AW238" s="26"/>
      <c r="AX238" s="45"/>
      <c r="AY238" s="45"/>
    </row>
    <row r="239" spans="1:51" s="4" customFormat="1" ht="16.5" customHeight="1" x14ac:dyDescent="0.25">
      <c r="A239" s="26"/>
      <c r="B239" s="5"/>
      <c r="K239" s="7"/>
      <c r="L239" s="7"/>
      <c r="M239" s="62"/>
      <c r="N239" s="7"/>
      <c r="O239" s="7"/>
      <c r="P239" s="14"/>
      <c r="Q239" s="3"/>
      <c r="R239" s="8"/>
      <c r="S239" s="8"/>
      <c r="U239" s="11"/>
      <c r="V239" s="26"/>
      <c r="W239" s="5"/>
      <c r="X239" s="47"/>
      <c r="Z239" s="26" t="s">
        <v>42</v>
      </c>
      <c r="AA239" s="16">
        <v>10</v>
      </c>
      <c r="AB239" s="16">
        <v>13</v>
      </c>
      <c r="AC239" s="16">
        <v>2</v>
      </c>
      <c r="AD239" s="8">
        <v>130</v>
      </c>
      <c r="AE239" s="8">
        <v>50</v>
      </c>
      <c r="AF239" s="7">
        <f>AF237</f>
        <v>6700</v>
      </c>
      <c r="AG239" s="7">
        <f t="shared" ref="AG239:AG240" si="128">AF239*AD239</f>
        <v>871000</v>
      </c>
      <c r="AH239" s="4">
        <v>130</v>
      </c>
      <c r="AI239" s="3"/>
      <c r="AJ239" s="3">
        <v>130</v>
      </c>
      <c r="AK239" s="3"/>
      <c r="AL239" s="3"/>
      <c r="AN239" s="4">
        <v>85</v>
      </c>
      <c r="AO239" s="166">
        <f t="shared" ref="AO239:AO240" si="129">AG239*AN239/100</f>
        <v>740350</v>
      </c>
      <c r="AP239" s="166">
        <f t="shared" ref="AP239:AP240" si="130">AG239-AO239</f>
        <v>130650</v>
      </c>
      <c r="AQ239" s="166">
        <f t="shared" ref="AQ239:AQ240" si="131">AP239</f>
        <v>130650</v>
      </c>
      <c r="AR239" s="95">
        <f t="shared" ref="AR239:AR240" si="132">AQ239</f>
        <v>130650</v>
      </c>
      <c r="AT239" s="166">
        <f t="shared" ref="AT239:AT240" si="133">AQ239</f>
        <v>130650</v>
      </c>
      <c r="AW239" s="26"/>
      <c r="AX239" s="45"/>
      <c r="AY239" s="45"/>
    </row>
    <row r="240" spans="1:51" s="4" customFormat="1" ht="16.5" customHeight="1" x14ac:dyDescent="0.25">
      <c r="A240" s="26"/>
      <c r="B240" s="5"/>
      <c r="K240" s="7"/>
      <c r="L240" s="7"/>
      <c r="M240" s="62"/>
      <c r="N240" s="7"/>
      <c r="O240" s="7"/>
      <c r="P240" s="14"/>
      <c r="Q240" s="3"/>
      <c r="R240" s="8"/>
      <c r="S240" s="8"/>
      <c r="U240" s="11"/>
      <c r="V240" s="26"/>
      <c r="W240" s="5"/>
      <c r="Z240" s="26" t="s">
        <v>43</v>
      </c>
      <c r="AA240" s="16">
        <v>10</v>
      </c>
      <c r="AB240" s="16">
        <v>13</v>
      </c>
      <c r="AC240" s="16">
        <v>2</v>
      </c>
      <c r="AD240" s="8">
        <v>130</v>
      </c>
      <c r="AE240" s="8">
        <v>50</v>
      </c>
      <c r="AF240" s="7">
        <f>AF238</f>
        <v>6700</v>
      </c>
      <c r="AG240" s="7">
        <f t="shared" si="128"/>
        <v>871000</v>
      </c>
      <c r="AH240" s="4">
        <v>130</v>
      </c>
      <c r="AI240" s="3"/>
      <c r="AJ240" s="3">
        <v>130</v>
      </c>
      <c r="AK240" s="3"/>
      <c r="AL240" s="3"/>
      <c r="AN240" s="4">
        <v>85</v>
      </c>
      <c r="AO240" s="166">
        <f t="shared" si="129"/>
        <v>740350</v>
      </c>
      <c r="AP240" s="166">
        <f t="shared" si="130"/>
        <v>130650</v>
      </c>
      <c r="AQ240" s="166">
        <f t="shared" si="131"/>
        <v>130650</v>
      </c>
      <c r="AR240" s="95">
        <f t="shared" si="132"/>
        <v>130650</v>
      </c>
      <c r="AT240" s="166">
        <f t="shared" si="133"/>
        <v>130650</v>
      </c>
      <c r="AW240" s="26"/>
      <c r="AX240" s="45"/>
      <c r="AY240" s="45"/>
    </row>
    <row r="241" spans="1:51" s="4" customFormat="1" ht="16.5" customHeight="1" x14ac:dyDescent="0.25">
      <c r="A241" s="26"/>
      <c r="B241" s="5"/>
      <c r="K241" s="7"/>
      <c r="L241" s="7"/>
      <c r="M241" s="62"/>
      <c r="N241" s="7"/>
      <c r="O241" s="7"/>
      <c r="P241" s="14"/>
      <c r="Q241" s="3"/>
      <c r="R241" s="8"/>
      <c r="S241" s="8"/>
      <c r="U241" s="11"/>
      <c r="V241" s="26"/>
      <c r="W241" s="5">
        <v>679</v>
      </c>
      <c r="Y241" s="4" t="s">
        <v>38</v>
      </c>
      <c r="Z241" s="4" t="s">
        <v>7</v>
      </c>
      <c r="AA241" s="16">
        <v>9</v>
      </c>
      <c r="AB241" s="16">
        <v>14</v>
      </c>
      <c r="AC241" s="16">
        <v>2</v>
      </c>
      <c r="AD241" s="8">
        <v>126</v>
      </c>
      <c r="AE241" s="8">
        <v>100</v>
      </c>
      <c r="AF241" s="7">
        <f>AF236</f>
        <v>2050</v>
      </c>
      <c r="AG241" s="7">
        <f>AF241*AD241</f>
        <v>258300</v>
      </c>
      <c r="AH241" s="4">
        <v>126</v>
      </c>
      <c r="AI241" s="3"/>
      <c r="AJ241" s="3">
        <v>126</v>
      </c>
      <c r="AK241" s="3"/>
      <c r="AL241" s="3"/>
      <c r="AM241" s="4">
        <v>26</v>
      </c>
      <c r="AN241" s="4">
        <v>93</v>
      </c>
      <c r="AO241" s="166">
        <f t="shared" ref="AO241:AO246" si="134">AG241*AN241/100</f>
        <v>240219</v>
      </c>
      <c r="AP241" s="166">
        <f t="shared" si="108"/>
        <v>18081</v>
      </c>
      <c r="AQ241" s="166">
        <f t="shared" ref="AQ241:AQ246" si="135">AP241</f>
        <v>18081</v>
      </c>
      <c r="AR241" s="95">
        <f t="shared" si="99"/>
        <v>18081</v>
      </c>
      <c r="AT241" s="166">
        <f t="shared" si="92"/>
        <v>18081</v>
      </c>
      <c r="AW241" s="26" t="s">
        <v>51</v>
      </c>
      <c r="AX241" s="45"/>
      <c r="AY241" s="45"/>
    </row>
    <row r="242" spans="1:51" s="4" customFormat="1" ht="16.5" customHeight="1" x14ac:dyDescent="0.25">
      <c r="A242" s="26"/>
      <c r="B242" s="5"/>
      <c r="K242" s="7"/>
      <c r="L242" s="7"/>
      <c r="M242" s="62"/>
      <c r="N242" s="7"/>
      <c r="O242" s="7"/>
      <c r="P242" s="14"/>
      <c r="Q242" s="3"/>
      <c r="R242" s="8"/>
      <c r="S242" s="8"/>
      <c r="U242" s="11"/>
      <c r="V242" s="26" t="s">
        <v>887</v>
      </c>
      <c r="W242" s="5">
        <v>680</v>
      </c>
      <c r="X242" s="19" t="s">
        <v>888</v>
      </c>
      <c r="Y242" s="4" t="s">
        <v>28</v>
      </c>
      <c r="Z242" s="4" t="s">
        <v>41</v>
      </c>
      <c r="AA242" s="16"/>
      <c r="AB242" s="16"/>
      <c r="AC242" s="16">
        <v>2</v>
      </c>
      <c r="AD242" s="8">
        <v>210</v>
      </c>
      <c r="AE242" s="8">
        <v>100</v>
      </c>
      <c r="AF242" s="7">
        <f>AF238</f>
        <v>6700</v>
      </c>
      <c r="AG242" s="7">
        <f>AF242*AD242</f>
        <v>1407000</v>
      </c>
      <c r="AH242" s="4">
        <v>210</v>
      </c>
      <c r="AI242" s="3"/>
      <c r="AJ242" s="3">
        <v>210</v>
      </c>
      <c r="AK242" s="3"/>
      <c r="AL242" s="3"/>
      <c r="AM242" s="4">
        <v>26</v>
      </c>
      <c r="AN242" s="4">
        <v>85</v>
      </c>
      <c r="AO242" s="166">
        <f t="shared" si="134"/>
        <v>1195950</v>
      </c>
      <c r="AP242" s="166">
        <f t="shared" si="108"/>
        <v>211050</v>
      </c>
      <c r="AQ242" s="166">
        <f t="shared" si="135"/>
        <v>211050</v>
      </c>
      <c r="AR242" s="95">
        <f t="shared" si="99"/>
        <v>211050</v>
      </c>
      <c r="AT242" s="166">
        <f t="shared" si="92"/>
        <v>211050</v>
      </c>
      <c r="AW242" s="26"/>
      <c r="AX242" s="45"/>
      <c r="AY242" s="45"/>
    </row>
    <row r="243" spans="1:51" s="4" customFormat="1" ht="16.5" customHeight="1" x14ac:dyDescent="0.25">
      <c r="A243" s="26"/>
      <c r="B243" s="5"/>
      <c r="K243" s="7"/>
      <c r="L243" s="7"/>
      <c r="M243" s="62"/>
      <c r="N243" s="7"/>
      <c r="O243" s="7"/>
      <c r="P243" s="14"/>
      <c r="Q243" s="3"/>
      <c r="R243" s="8"/>
      <c r="S243" s="8"/>
      <c r="U243" s="11"/>
      <c r="V243" s="26"/>
      <c r="W243" s="5"/>
      <c r="Z243" s="26" t="s">
        <v>42</v>
      </c>
      <c r="AA243" s="16">
        <v>7</v>
      </c>
      <c r="AB243" s="16">
        <v>15</v>
      </c>
      <c r="AC243" s="16">
        <v>2</v>
      </c>
      <c r="AD243" s="8">
        <v>105</v>
      </c>
      <c r="AE243" s="8">
        <v>50</v>
      </c>
      <c r="AF243" s="7">
        <f>AF240</f>
        <v>6700</v>
      </c>
      <c r="AG243" s="7">
        <f t="shared" ref="AG243:AG244" si="136">AF243*AD243</f>
        <v>703500</v>
      </c>
      <c r="AH243" s="4">
        <v>105</v>
      </c>
      <c r="AI243" s="3"/>
      <c r="AJ243" s="3">
        <v>105</v>
      </c>
      <c r="AK243" s="3"/>
      <c r="AL243" s="3"/>
      <c r="AN243" s="4">
        <v>85</v>
      </c>
      <c r="AO243" s="4">
        <f t="shared" si="134"/>
        <v>597975</v>
      </c>
      <c r="AP243" s="166">
        <f t="shared" si="108"/>
        <v>105525</v>
      </c>
      <c r="AQ243" s="4">
        <f t="shared" si="135"/>
        <v>105525</v>
      </c>
      <c r="AR243" s="95">
        <f t="shared" si="99"/>
        <v>105525</v>
      </c>
      <c r="AT243" s="166">
        <f t="shared" si="92"/>
        <v>105525</v>
      </c>
      <c r="AW243" s="26"/>
      <c r="AX243" s="45"/>
      <c r="AY243" s="45"/>
    </row>
    <row r="244" spans="1:51" s="4" customFormat="1" ht="16.5" customHeight="1" x14ac:dyDescent="0.25">
      <c r="A244" s="26"/>
      <c r="B244" s="5"/>
      <c r="K244" s="7"/>
      <c r="L244" s="7"/>
      <c r="M244" s="62"/>
      <c r="N244" s="7"/>
      <c r="O244" s="7"/>
      <c r="P244" s="14"/>
      <c r="Q244" s="3"/>
      <c r="R244" s="8"/>
      <c r="S244" s="8"/>
      <c r="U244" s="11"/>
      <c r="V244" s="26"/>
      <c r="W244" s="5"/>
      <c r="Z244" s="26" t="s">
        <v>43</v>
      </c>
      <c r="AA244" s="16">
        <v>7</v>
      </c>
      <c r="AB244" s="16">
        <v>15</v>
      </c>
      <c r="AC244" s="16">
        <v>2</v>
      </c>
      <c r="AD244" s="8">
        <v>105</v>
      </c>
      <c r="AE244" s="8">
        <v>50</v>
      </c>
      <c r="AF244" s="7">
        <f>AF242</f>
        <v>6700</v>
      </c>
      <c r="AG244" s="7">
        <f t="shared" si="136"/>
        <v>703500</v>
      </c>
      <c r="AH244" s="4">
        <v>105</v>
      </c>
      <c r="AI244" s="3"/>
      <c r="AJ244" s="3">
        <v>105</v>
      </c>
      <c r="AK244" s="3"/>
      <c r="AL244" s="3"/>
      <c r="AN244" s="4">
        <v>85</v>
      </c>
      <c r="AO244" s="4">
        <f t="shared" si="134"/>
        <v>597975</v>
      </c>
      <c r="AP244" s="166">
        <f t="shared" si="108"/>
        <v>105525</v>
      </c>
      <c r="AQ244" s="4">
        <f t="shared" si="135"/>
        <v>105525</v>
      </c>
      <c r="AR244" s="95">
        <f t="shared" si="99"/>
        <v>105525</v>
      </c>
      <c r="AT244" s="166">
        <f t="shared" si="92"/>
        <v>105525</v>
      </c>
      <c r="AW244" s="26"/>
      <c r="AX244" s="45"/>
      <c r="AY244" s="45"/>
    </row>
    <row r="245" spans="1:51" s="4" customFormat="1" ht="16.5" customHeight="1" x14ac:dyDescent="0.25">
      <c r="A245" s="26"/>
      <c r="B245" s="5"/>
      <c r="K245" s="7"/>
      <c r="L245" s="7"/>
      <c r="M245" s="62"/>
      <c r="N245" s="7"/>
      <c r="O245" s="7"/>
      <c r="P245" s="14"/>
      <c r="Q245" s="3"/>
      <c r="R245" s="8"/>
      <c r="S245" s="8"/>
      <c r="U245" s="11"/>
      <c r="V245" s="26"/>
      <c r="W245" s="5">
        <v>681</v>
      </c>
      <c r="Y245" s="4" t="s">
        <v>38</v>
      </c>
      <c r="Z245" s="4" t="s">
        <v>7</v>
      </c>
      <c r="AA245" s="16">
        <v>7</v>
      </c>
      <c r="AB245" s="16">
        <v>13</v>
      </c>
      <c r="AC245" s="16">
        <v>2</v>
      </c>
      <c r="AD245" s="8">
        <v>91</v>
      </c>
      <c r="AE245" s="8">
        <v>100</v>
      </c>
      <c r="AF245" s="7">
        <f>AF241</f>
        <v>2050</v>
      </c>
      <c r="AG245" s="7">
        <f>AF245*AD245</f>
        <v>186550</v>
      </c>
      <c r="AH245" s="4">
        <v>91</v>
      </c>
      <c r="AI245" s="3"/>
      <c r="AJ245" s="3">
        <v>91</v>
      </c>
      <c r="AK245" s="3"/>
      <c r="AL245" s="3"/>
      <c r="AM245" s="4">
        <v>26</v>
      </c>
      <c r="AN245" s="4">
        <v>93</v>
      </c>
      <c r="AO245" s="166">
        <f t="shared" si="134"/>
        <v>173491.5</v>
      </c>
      <c r="AP245" s="166">
        <f t="shared" si="108"/>
        <v>13058.5</v>
      </c>
      <c r="AQ245" s="166">
        <f t="shared" si="135"/>
        <v>13058.5</v>
      </c>
      <c r="AR245" s="95">
        <f t="shared" si="99"/>
        <v>13058.5</v>
      </c>
      <c r="AT245" s="166">
        <f t="shared" si="92"/>
        <v>13058.5</v>
      </c>
      <c r="AW245" s="26" t="s">
        <v>51</v>
      </c>
      <c r="AX245" s="45"/>
      <c r="AY245" s="45"/>
    </row>
    <row r="246" spans="1:51" s="4" customFormat="1" ht="16.5" customHeight="1" x14ac:dyDescent="0.25">
      <c r="A246" s="26"/>
      <c r="B246" s="5"/>
      <c r="K246" s="7"/>
      <c r="L246" s="7"/>
      <c r="M246" s="62"/>
      <c r="N246" s="7"/>
      <c r="O246" s="7"/>
      <c r="P246" s="14"/>
      <c r="Q246" s="3"/>
      <c r="R246" s="8"/>
      <c r="S246" s="8"/>
      <c r="U246" s="11"/>
      <c r="V246" s="26" t="s">
        <v>889</v>
      </c>
      <c r="W246" s="5">
        <v>682</v>
      </c>
      <c r="X246" s="17" t="s">
        <v>721</v>
      </c>
      <c r="Y246" s="4" t="s">
        <v>28</v>
      </c>
      <c r="Z246" s="4" t="s">
        <v>6</v>
      </c>
      <c r="AA246" s="16">
        <v>12</v>
      </c>
      <c r="AB246" s="16">
        <v>18</v>
      </c>
      <c r="AC246" s="16">
        <v>2</v>
      </c>
      <c r="AD246" s="8">
        <v>216</v>
      </c>
      <c r="AE246" s="8">
        <v>100</v>
      </c>
      <c r="AF246" s="7">
        <f>AF242</f>
        <v>6700</v>
      </c>
      <c r="AG246" s="7">
        <f>AF246*AD246</f>
        <v>1447200</v>
      </c>
      <c r="AH246" s="4">
        <v>216</v>
      </c>
      <c r="AI246" s="3"/>
      <c r="AJ246" s="3">
        <v>216</v>
      </c>
      <c r="AK246" s="3"/>
      <c r="AL246" s="3"/>
      <c r="AM246" s="4">
        <v>10</v>
      </c>
      <c r="AN246" s="4">
        <f>ค่าเสื่อม!K2</f>
        <v>10</v>
      </c>
      <c r="AO246" s="166">
        <f t="shared" si="134"/>
        <v>144720</v>
      </c>
      <c r="AP246" s="166">
        <f t="shared" si="108"/>
        <v>1302480</v>
      </c>
      <c r="AQ246" s="166">
        <f t="shared" si="135"/>
        <v>1302480</v>
      </c>
      <c r="AR246" s="95">
        <f t="shared" si="99"/>
        <v>1302480</v>
      </c>
      <c r="AT246" s="166">
        <f t="shared" si="92"/>
        <v>1302480</v>
      </c>
      <c r="AW246" s="26"/>
      <c r="AX246" s="45"/>
      <c r="AY246" s="45"/>
    </row>
    <row r="247" spans="1:51" s="4" customFormat="1" ht="16.5" customHeight="1" x14ac:dyDescent="0.25">
      <c r="A247" s="26" t="s">
        <v>889</v>
      </c>
      <c r="B247" s="5">
        <v>633</v>
      </c>
      <c r="C247" s="4" t="s">
        <v>5</v>
      </c>
      <c r="D247" s="4">
        <v>37933</v>
      </c>
      <c r="E247" s="4">
        <v>747</v>
      </c>
      <c r="F247" s="4">
        <v>1873</v>
      </c>
      <c r="G247" s="4" t="s">
        <v>139</v>
      </c>
      <c r="H247" s="4">
        <v>0</v>
      </c>
      <c r="I247" s="4">
        <v>2</v>
      </c>
      <c r="J247" s="4">
        <v>72</v>
      </c>
      <c r="K247" s="7">
        <v>272</v>
      </c>
      <c r="L247" s="7">
        <v>272</v>
      </c>
      <c r="M247" s="62">
        <v>1</v>
      </c>
      <c r="N247" s="7">
        <v>272</v>
      </c>
      <c r="O247" s="7">
        <v>125</v>
      </c>
      <c r="P247" s="14">
        <f>N247*O247</f>
        <v>34000</v>
      </c>
      <c r="Q247" s="3">
        <v>272</v>
      </c>
      <c r="R247" s="8"/>
      <c r="S247" s="8"/>
      <c r="U247" s="11"/>
      <c r="V247" s="26"/>
      <c r="W247" s="5"/>
      <c r="AA247" s="16"/>
      <c r="AB247" s="16"/>
      <c r="AC247" s="16"/>
      <c r="AD247" s="8"/>
      <c r="AE247" s="8"/>
      <c r="AF247" s="7"/>
      <c r="AG247" s="7"/>
      <c r="AI247" s="3"/>
      <c r="AJ247" s="3"/>
      <c r="AK247" s="3"/>
      <c r="AL247" s="3"/>
      <c r="AP247" s="166"/>
      <c r="AQ247" s="166">
        <f>P247</f>
        <v>34000</v>
      </c>
      <c r="AR247" s="95">
        <f t="shared" si="99"/>
        <v>34000</v>
      </c>
      <c r="AT247" s="166">
        <f t="shared" si="92"/>
        <v>34000</v>
      </c>
      <c r="AW247" s="26"/>
      <c r="AX247" s="45"/>
      <c r="AY247" s="45"/>
    </row>
    <row r="248" spans="1:51" s="2" customFormat="1" ht="16.5" customHeight="1" x14ac:dyDescent="0.25">
      <c r="A248" s="28"/>
      <c r="B248" s="5">
        <v>634</v>
      </c>
      <c r="C248" s="2" t="s">
        <v>5</v>
      </c>
      <c r="D248" s="4">
        <v>14578</v>
      </c>
      <c r="E248" s="2">
        <v>4</v>
      </c>
      <c r="F248" s="2">
        <v>201</v>
      </c>
      <c r="G248" s="2" t="s">
        <v>139</v>
      </c>
      <c r="H248" s="2">
        <v>1</v>
      </c>
      <c r="I248" s="2">
        <v>0</v>
      </c>
      <c r="J248" s="2">
        <v>80</v>
      </c>
      <c r="K248" s="13">
        <v>480</v>
      </c>
      <c r="L248" s="13">
        <v>480</v>
      </c>
      <c r="M248" s="84">
        <v>1</v>
      </c>
      <c r="N248" s="13">
        <f>L248</f>
        <v>480</v>
      </c>
      <c r="O248" s="13">
        <f>[7]qry_report!$L$177</f>
        <v>100</v>
      </c>
      <c r="P248" s="14">
        <f>N248*O248</f>
        <v>48000</v>
      </c>
      <c r="Q248" s="3">
        <v>480</v>
      </c>
      <c r="R248" s="8"/>
      <c r="S248" s="8"/>
      <c r="T248" s="4"/>
      <c r="U248" s="11"/>
      <c r="V248" s="28" t="s">
        <v>889</v>
      </c>
      <c r="W248" s="5">
        <v>683</v>
      </c>
      <c r="X248" s="4"/>
      <c r="Y248" s="4" t="s">
        <v>38</v>
      </c>
      <c r="Z248" s="4" t="s">
        <v>7</v>
      </c>
      <c r="AA248" s="16">
        <v>9</v>
      </c>
      <c r="AB248" s="16">
        <v>18</v>
      </c>
      <c r="AC248" s="16">
        <v>1</v>
      </c>
      <c r="AD248" s="8">
        <v>162</v>
      </c>
      <c r="AE248" s="8">
        <v>100</v>
      </c>
      <c r="AF248" s="7">
        <f>[2]รายการ!B1</f>
        <v>6700</v>
      </c>
      <c r="AG248" s="7">
        <f>AF248*AD248</f>
        <v>1085400</v>
      </c>
      <c r="AH248" s="4">
        <v>162</v>
      </c>
      <c r="AI248" s="3">
        <v>162</v>
      </c>
      <c r="AJ248" s="3"/>
      <c r="AK248" s="3"/>
      <c r="AL248" s="3"/>
      <c r="AM248" s="2">
        <v>11</v>
      </c>
      <c r="AN248" s="2">
        <f>ค่าเสื่อม!L4</f>
        <v>45</v>
      </c>
      <c r="AO248" s="95">
        <f>AG248*AN248/100</f>
        <v>488430</v>
      </c>
      <c r="AP248" s="95">
        <f t="shared" si="108"/>
        <v>596970</v>
      </c>
      <c r="AQ248" s="95">
        <f>P248+AP248</f>
        <v>644970</v>
      </c>
      <c r="AR248" s="95">
        <f t="shared" si="99"/>
        <v>644970</v>
      </c>
      <c r="AT248" s="166">
        <f t="shared" si="92"/>
        <v>644970</v>
      </c>
      <c r="AW248" s="28" t="s">
        <v>51</v>
      </c>
      <c r="AX248" s="45"/>
      <c r="AY248" s="45"/>
    </row>
    <row r="249" spans="1:51" s="2" customFormat="1" ht="16.5" customHeight="1" x14ac:dyDescent="0.25">
      <c r="A249" s="28" t="s">
        <v>890</v>
      </c>
      <c r="B249" s="5">
        <v>635</v>
      </c>
      <c r="C249" s="2" t="s">
        <v>5</v>
      </c>
      <c r="D249" s="4">
        <v>17595</v>
      </c>
      <c r="E249" s="2">
        <v>19</v>
      </c>
      <c r="F249" s="2">
        <v>404</v>
      </c>
      <c r="G249" s="2" t="s">
        <v>139</v>
      </c>
      <c r="H249" s="2">
        <v>2</v>
      </c>
      <c r="I249" s="2">
        <v>1</v>
      </c>
      <c r="J249" s="2">
        <v>90</v>
      </c>
      <c r="K249" s="13">
        <v>990</v>
      </c>
      <c r="L249" s="13">
        <v>990</v>
      </c>
      <c r="M249" s="62">
        <v>1</v>
      </c>
      <c r="N249" s="13">
        <f>L249</f>
        <v>990</v>
      </c>
      <c r="O249" s="13">
        <v>125</v>
      </c>
      <c r="P249" s="14">
        <f>N249*O249</f>
        <v>123750</v>
      </c>
      <c r="Q249" s="3">
        <v>990</v>
      </c>
      <c r="R249" s="8"/>
      <c r="S249" s="8"/>
      <c r="T249" s="4"/>
      <c r="U249" s="11"/>
      <c r="V249" s="26"/>
      <c r="W249" s="5"/>
      <c r="X249" s="4"/>
      <c r="Y249" s="4"/>
      <c r="Z249" s="4"/>
      <c r="AA249" s="16"/>
      <c r="AB249" s="16"/>
      <c r="AC249" s="16"/>
      <c r="AD249" s="8"/>
      <c r="AE249" s="8"/>
      <c r="AF249" s="7"/>
      <c r="AG249" s="7"/>
      <c r="AH249" s="4"/>
      <c r="AI249" s="3"/>
      <c r="AJ249" s="3"/>
      <c r="AK249" s="3"/>
      <c r="AL249" s="3"/>
      <c r="AP249" s="95"/>
      <c r="AQ249" s="95">
        <f>P249</f>
        <v>123750</v>
      </c>
      <c r="AR249" s="95">
        <f t="shared" si="99"/>
        <v>123750</v>
      </c>
      <c r="AT249" s="166">
        <f t="shared" si="92"/>
        <v>123750</v>
      </c>
      <c r="AW249" s="28"/>
      <c r="AX249" s="45"/>
      <c r="AY249" s="45"/>
    </row>
    <row r="250" spans="1:51" s="2" customFormat="1" ht="16.5" customHeight="1" x14ac:dyDescent="0.25">
      <c r="A250" s="28" t="s">
        <v>299</v>
      </c>
      <c r="B250" s="5">
        <v>636</v>
      </c>
      <c r="C250" s="2" t="s">
        <v>5</v>
      </c>
      <c r="D250" s="4">
        <v>17590</v>
      </c>
      <c r="E250" s="2">
        <v>14</v>
      </c>
      <c r="F250" s="2">
        <v>399</v>
      </c>
      <c r="G250" s="2" t="s">
        <v>139</v>
      </c>
      <c r="H250" s="2">
        <v>2</v>
      </c>
      <c r="I250" s="2">
        <v>3</v>
      </c>
      <c r="J250" s="2">
        <v>0</v>
      </c>
      <c r="K250" s="13">
        <v>1100</v>
      </c>
      <c r="L250" s="13">
        <v>1100</v>
      </c>
      <c r="M250" s="84">
        <v>1</v>
      </c>
      <c r="N250" s="13">
        <f>L250</f>
        <v>1100</v>
      </c>
      <c r="O250" s="13">
        <v>125</v>
      </c>
      <c r="P250" s="14">
        <f>N250*O250</f>
        <v>137500</v>
      </c>
      <c r="Q250" s="3">
        <v>1100</v>
      </c>
      <c r="R250" s="8"/>
      <c r="S250" s="8"/>
      <c r="T250" s="4"/>
      <c r="U250" s="11"/>
      <c r="V250" s="26"/>
      <c r="W250" s="5"/>
      <c r="X250" s="4"/>
      <c r="Y250" s="4"/>
      <c r="Z250" s="4"/>
      <c r="AA250" s="16"/>
      <c r="AB250" s="16"/>
      <c r="AC250" s="16"/>
      <c r="AD250" s="8"/>
      <c r="AE250" s="8"/>
      <c r="AF250" s="7"/>
      <c r="AG250" s="7"/>
      <c r="AH250" s="4"/>
      <c r="AI250" s="3"/>
      <c r="AJ250" s="3"/>
      <c r="AK250" s="3"/>
      <c r="AL250" s="3"/>
      <c r="AP250" s="95"/>
      <c r="AQ250" s="166">
        <f>P250</f>
        <v>137500</v>
      </c>
      <c r="AR250" s="95">
        <f t="shared" si="99"/>
        <v>137500</v>
      </c>
      <c r="AT250" s="166">
        <f t="shared" si="92"/>
        <v>137500</v>
      </c>
      <c r="AW250" s="28"/>
      <c r="AX250" s="45"/>
      <c r="AY250" s="45"/>
    </row>
    <row r="251" spans="1:51" s="2" customFormat="1" ht="16.5" customHeight="1" x14ac:dyDescent="0.25">
      <c r="A251" s="28" t="s">
        <v>891</v>
      </c>
      <c r="B251" s="5">
        <v>637</v>
      </c>
      <c r="C251" s="2" t="s">
        <v>5</v>
      </c>
      <c r="D251" s="4">
        <v>14658</v>
      </c>
      <c r="E251" s="2">
        <v>10</v>
      </c>
      <c r="F251" s="2">
        <v>281</v>
      </c>
      <c r="G251" s="2" t="s">
        <v>139</v>
      </c>
      <c r="H251" s="2">
        <v>0</v>
      </c>
      <c r="I251" s="2">
        <v>2</v>
      </c>
      <c r="J251" s="2">
        <v>86</v>
      </c>
      <c r="K251" s="13">
        <v>286</v>
      </c>
      <c r="L251" s="13">
        <v>286</v>
      </c>
      <c r="M251" s="84">
        <v>2</v>
      </c>
      <c r="N251" s="13">
        <f>L251</f>
        <v>286</v>
      </c>
      <c r="O251" s="13">
        <f>[7]qry_report!$L$249</f>
        <v>175</v>
      </c>
      <c r="P251" s="14">
        <f>N251*O251</f>
        <v>50050</v>
      </c>
      <c r="Q251" s="3"/>
      <c r="R251" s="8">
        <v>286</v>
      </c>
      <c r="S251" s="8"/>
      <c r="T251" s="4"/>
      <c r="U251" s="11"/>
      <c r="V251" s="28" t="s">
        <v>891</v>
      </c>
      <c r="W251" s="5">
        <v>684</v>
      </c>
      <c r="X251" s="4">
        <v>38</v>
      </c>
      <c r="Y251" s="4" t="s">
        <v>28</v>
      </c>
      <c r="Z251" s="4" t="s">
        <v>41</v>
      </c>
      <c r="AA251" s="16"/>
      <c r="AB251" s="16"/>
      <c r="AC251" s="16">
        <v>2</v>
      </c>
      <c r="AD251" s="8">
        <v>648</v>
      </c>
      <c r="AE251" s="8">
        <v>100</v>
      </c>
      <c r="AF251" s="7">
        <f>[2]รายการ!B1</f>
        <v>6700</v>
      </c>
      <c r="AG251" s="7">
        <f>AF251*AD251</f>
        <v>4341600</v>
      </c>
      <c r="AH251" s="4">
        <v>648</v>
      </c>
      <c r="AI251" s="3"/>
      <c r="AJ251" s="3">
        <v>648</v>
      </c>
      <c r="AK251" s="3"/>
      <c r="AL251" s="3"/>
      <c r="AM251" s="2">
        <v>38</v>
      </c>
      <c r="AN251" s="2">
        <f>ค่าเสื่อม!W3</f>
        <v>85</v>
      </c>
      <c r="AO251" s="95">
        <f>AG251*AN251/100</f>
        <v>3690360</v>
      </c>
      <c r="AP251" s="95">
        <f t="shared" si="108"/>
        <v>651240</v>
      </c>
      <c r="AQ251" s="95">
        <f>P251+AP251</f>
        <v>701290</v>
      </c>
      <c r="AR251" s="95">
        <f t="shared" si="99"/>
        <v>701290</v>
      </c>
      <c r="AT251" s="166">
        <f t="shared" si="92"/>
        <v>701290</v>
      </c>
      <c r="AW251" s="28"/>
      <c r="AX251" s="45"/>
      <c r="AY251" s="45"/>
    </row>
    <row r="252" spans="1:51" s="2" customFormat="1" ht="16.5" customHeight="1" x14ac:dyDescent="0.25">
      <c r="A252" s="28"/>
      <c r="B252" s="1"/>
      <c r="D252" s="4"/>
      <c r="K252" s="13"/>
      <c r="L252" s="13"/>
      <c r="M252" s="84"/>
      <c r="N252" s="13"/>
      <c r="O252" s="13"/>
      <c r="P252" s="14"/>
      <c r="Q252" s="3"/>
      <c r="R252" s="8"/>
      <c r="S252" s="8"/>
      <c r="T252" s="4"/>
      <c r="U252" s="11"/>
      <c r="V252" s="26"/>
      <c r="W252" s="5"/>
      <c r="X252" s="4"/>
      <c r="Y252" s="4"/>
      <c r="Z252" s="26" t="s">
        <v>42</v>
      </c>
      <c r="AA252" s="16">
        <v>18</v>
      </c>
      <c r="AB252" s="16">
        <v>18</v>
      </c>
      <c r="AC252" s="16">
        <v>2</v>
      </c>
      <c r="AD252" s="8">
        <v>324</v>
      </c>
      <c r="AE252" s="8">
        <v>50</v>
      </c>
      <c r="AF252" s="7">
        <f>AF248</f>
        <v>6700</v>
      </c>
      <c r="AG252" s="7">
        <f t="shared" ref="AG252:AG253" si="137">AF252*AD252</f>
        <v>2170800</v>
      </c>
      <c r="AH252" s="4">
        <v>324</v>
      </c>
      <c r="AI252" s="3"/>
      <c r="AJ252" s="3">
        <v>324</v>
      </c>
      <c r="AK252" s="3"/>
      <c r="AL252" s="3"/>
      <c r="AN252" s="2">
        <v>85</v>
      </c>
      <c r="AO252" s="95">
        <f t="shared" ref="AO252:AO253" si="138">AG252*AN252/100</f>
        <v>1845180</v>
      </c>
      <c r="AP252" s="95">
        <f t="shared" ref="AP252:AP253" si="139">AG252-AO252</f>
        <v>325620</v>
      </c>
      <c r="AQ252" s="95">
        <f t="shared" ref="AQ252:AQ253" si="140">P252+AP252</f>
        <v>325620</v>
      </c>
      <c r="AR252" s="95">
        <f t="shared" ref="AR252:AR253" si="141">AQ252</f>
        <v>325620</v>
      </c>
      <c r="AT252" s="166">
        <f t="shared" ref="AT252:AT253" si="142">AQ252</f>
        <v>325620</v>
      </c>
      <c r="AW252" s="28"/>
      <c r="AX252" s="45"/>
      <c r="AY252" s="45"/>
    </row>
    <row r="253" spans="1:51" s="2" customFormat="1" ht="16.5" customHeight="1" x14ac:dyDescent="0.25">
      <c r="A253" s="28"/>
      <c r="B253" s="1"/>
      <c r="D253" s="4"/>
      <c r="K253" s="13"/>
      <c r="L253" s="13"/>
      <c r="M253" s="84"/>
      <c r="N253" s="13"/>
      <c r="O253" s="13"/>
      <c r="P253" s="14"/>
      <c r="Q253" s="3"/>
      <c r="R253" s="8"/>
      <c r="S253" s="8"/>
      <c r="T253" s="4"/>
      <c r="U253" s="11"/>
      <c r="V253" s="26"/>
      <c r="W253" s="5"/>
      <c r="X253" s="4"/>
      <c r="Y253" s="4"/>
      <c r="Z253" s="26" t="s">
        <v>43</v>
      </c>
      <c r="AA253" s="16">
        <v>18</v>
      </c>
      <c r="AB253" s="16">
        <v>18</v>
      </c>
      <c r="AC253" s="16">
        <v>2</v>
      </c>
      <c r="AD253" s="8">
        <v>324</v>
      </c>
      <c r="AE253" s="8">
        <v>50</v>
      </c>
      <c r="AF253" s="7">
        <f>AF251</f>
        <v>6700</v>
      </c>
      <c r="AG253" s="7">
        <f t="shared" si="137"/>
        <v>2170800</v>
      </c>
      <c r="AH253" s="4">
        <v>324</v>
      </c>
      <c r="AI253" s="3"/>
      <c r="AJ253" s="3">
        <v>324</v>
      </c>
      <c r="AK253" s="3"/>
      <c r="AL253" s="3"/>
      <c r="AN253" s="2">
        <v>85</v>
      </c>
      <c r="AO253" s="95">
        <f t="shared" si="138"/>
        <v>1845180</v>
      </c>
      <c r="AP253" s="95">
        <f t="shared" si="139"/>
        <v>325620</v>
      </c>
      <c r="AQ253" s="95">
        <f t="shared" si="140"/>
        <v>325620</v>
      </c>
      <c r="AR253" s="95">
        <f t="shared" si="141"/>
        <v>325620</v>
      </c>
      <c r="AT253" s="166">
        <f t="shared" si="142"/>
        <v>325620</v>
      </c>
      <c r="AW253" s="28"/>
      <c r="AX253" s="45"/>
      <c r="AY253" s="45"/>
    </row>
    <row r="254" spans="1:51" s="2" customFormat="1" ht="16.5" customHeight="1" x14ac:dyDescent="0.25">
      <c r="A254" s="28"/>
      <c r="B254" s="1"/>
      <c r="D254" s="4"/>
      <c r="K254" s="13"/>
      <c r="L254" s="13"/>
      <c r="M254" s="84"/>
      <c r="N254" s="13"/>
      <c r="O254" s="13"/>
      <c r="P254" s="14"/>
      <c r="Q254" s="3"/>
      <c r="R254" s="8"/>
      <c r="S254" s="8"/>
      <c r="T254" s="4"/>
      <c r="U254" s="11"/>
      <c r="V254" s="26" t="s">
        <v>892</v>
      </c>
      <c r="W254" s="5">
        <v>685</v>
      </c>
      <c r="X254" s="4">
        <v>39</v>
      </c>
      <c r="Y254" s="4" t="s">
        <v>28</v>
      </c>
      <c r="Z254" s="4" t="s">
        <v>53</v>
      </c>
      <c r="AA254" s="16">
        <v>11</v>
      </c>
      <c r="AB254" s="16">
        <v>21</v>
      </c>
      <c r="AC254" s="16">
        <v>2</v>
      </c>
      <c r="AD254" s="8">
        <v>231</v>
      </c>
      <c r="AE254" s="8">
        <v>100</v>
      </c>
      <c r="AF254" s="7">
        <f>[2]รายการ!B1</f>
        <v>6700</v>
      </c>
      <c r="AG254" s="7">
        <f>AF254*AD254</f>
        <v>1547700</v>
      </c>
      <c r="AH254" s="4">
        <v>231</v>
      </c>
      <c r="AI254" s="3"/>
      <c r="AJ254" s="3">
        <v>231</v>
      </c>
      <c r="AK254" s="3"/>
      <c r="AL254" s="3"/>
      <c r="AM254" s="2">
        <v>41</v>
      </c>
      <c r="AN254" s="2">
        <f>ค่าเสื่อม!T4</f>
        <v>93</v>
      </c>
      <c r="AO254" s="95">
        <f>AG254*AN254/100</f>
        <v>1439361</v>
      </c>
      <c r="AP254" s="95">
        <f t="shared" si="108"/>
        <v>108339</v>
      </c>
      <c r="AQ254" s="95">
        <f>AP254</f>
        <v>108339</v>
      </c>
      <c r="AR254" s="95">
        <f t="shared" si="99"/>
        <v>108339</v>
      </c>
      <c r="AT254" s="166">
        <f t="shared" si="92"/>
        <v>108339</v>
      </c>
      <c r="AW254" s="28"/>
      <c r="AX254" s="45"/>
      <c r="AY254" s="45"/>
    </row>
    <row r="255" spans="1:51" s="4" customFormat="1" ht="16.5" customHeight="1" x14ac:dyDescent="0.25">
      <c r="A255" s="26" t="s">
        <v>893</v>
      </c>
      <c r="B255" s="5">
        <v>638</v>
      </c>
      <c r="C255" s="4" t="s">
        <v>5</v>
      </c>
      <c r="D255" s="4">
        <v>14641</v>
      </c>
      <c r="E255" s="4">
        <v>4</v>
      </c>
      <c r="F255" s="4">
        <v>264</v>
      </c>
      <c r="G255" s="4" t="s">
        <v>139</v>
      </c>
      <c r="H255" s="4">
        <v>0</v>
      </c>
      <c r="I255" s="4">
        <v>3</v>
      </c>
      <c r="J255" s="4">
        <v>97</v>
      </c>
      <c r="K255" s="7">
        <v>397</v>
      </c>
      <c r="L255" s="7">
        <v>397</v>
      </c>
      <c r="M255" s="62">
        <v>2</v>
      </c>
      <c r="N255" s="7">
        <f>L255</f>
        <v>397</v>
      </c>
      <c r="O255" s="7">
        <f>[7]qry_report!$L$234</f>
        <v>550</v>
      </c>
      <c r="P255" s="14">
        <f>N255*O255</f>
        <v>218350</v>
      </c>
      <c r="Q255" s="3"/>
      <c r="R255" s="8">
        <v>397</v>
      </c>
      <c r="S255" s="8"/>
      <c r="U255" s="11"/>
      <c r="V255" s="26"/>
      <c r="W255" s="5"/>
      <c r="AA255" s="16"/>
      <c r="AB255" s="16"/>
      <c r="AC255" s="16"/>
      <c r="AD255" s="8"/>
      <c r="AE255" s="8"/>
      <c r="AF255" s="7"/>
      <c r="AG255" s="7"/>
      <c r="AI255" s="3"/>
      <c r="AJ255" s="3"/>
      <c r="AK255" s="3"/>
      <c r="AL255" s="3"/>
      <c r="AO255" s="166"/>
      <c r="AP255" s="166"/>
      <c r="AQ255" s="166">
        <f>P255</f>
        <v>218350</v>
      </c>
      <c r="AR255" s="95">
        <f t="shared" si="99"/>
        <v>218350</v>
      </c>
      <c r="AT255" s="166">
        <f t="shared" si="92"/>
        <v>218350</v>
      </c>
      <c r="AW255" s="26"/>
      <c r="AX255" s="45"/>
      <c r="AY255" s="45"/>
    </row>
    <row r="256" spans="1:51" s="4" customFormat="1" ht="16.5" customHeight="1" x14ac:dyDescent="0.25">
      <c r="A256" s="26" t="s">
        <v>299</v>
      </c>
      <c r="B256" s="5"/>
      <c r="K256" s="7"/>
      <c r="L256" s="7"/>
      <c r="M256" s="62"/>
      <c r="N256" s="7"/>
      <c r="O256" s="7"/>
      <c r="P256" s="14"/>
      <c r="Q256" s="3"/>
      <c r="R256" s="8"/>
      <c r="S256" s="8"/>
      <c r="U256" s="11"/>
      <c r="V256" s="26" t="s">
        <v>894</v>
      </c>
      <c r="W256" s="5">
        <v>686</v>
      </c>
      <c r="X256" s="17" t="s">
        <v>373</v>
      </c>
      <c r="Y256" s="4" t="s">
        <v>28</v>
      </c>
      <c r="Z256" s="4" t="s">
        <v>53</v>
      </c>
      <c r="AA256" s="16">
        <v>7</v>
      </c>
      <c r="AB256" s="16">
        <v>18</v>
      </c>
      <c r="AC256" s="16">
        <v>2</v>
      </c>
      <c r="AD256" s="8">
        <v>126</v>
      </c>
      <c r="AE256" s="8">
        <v>100</v>
      </c>
      <c r="AF256" s="7">
        <f>AF254</f>
        <v>6700</v>
      </c>
      <c r="AG256" s="7">
        <f>AF256*AD256</f>
        <v>844200</v>
      </c>
      <c r="AH256" s="4">
        <v>126</v>
      </c>
      <c r="AI256" s="3"/>
      <c r="AJ256" s="3">
        <v>126</v>
      </c>
      <c r="AK256" s="3"/>
      <c r="AL256" s="3"/>
      <c r="AM256" s="4">
        <v>39</v>
      </c>
      <c r="AN256" s="4">
        <v>93</v>
      </c>
      <c r="AO256" s="166">
        <f>AG256*AN256/100</f>
        <v>785106</v>
      </c>
      <c r="AP256" s="166">
        <f t="shared" si="108"/>
        <v>59094</v>
      </c>
      <c r="AQ256" s="166">
        <f>AP256</f>
        <v>59094</v>
      </c>
      <c r="AR256" s="95">
        <f t="shared" si="99"/>
        <v>59094</v>
      </c>
      <c r="AT256" s="166">
        <f t="shared" si="92"/>
        <v>59094</v>
      </c>
      <c r="AW256" s="26"/>
      <c r="AX256" s="45"/>
      <c r="AY256" s="45"/>
    </row>
    <row r="257" spans="1:51" s="4" customFormat="1" ht="16.5" customHeight="1" x14ac:dyDescent="0.25">
      <c r="A257" s="26"/>
      <c r="B257" s="5"/>
      <c r="K257" s="7"/>
      <c r="L257" s="7"/>
      <c r="M257" s="62"/>
      <c r="N257" s="7"/>
      <c r="O257" s="7"/>
      <c r="P257" s="14"/>
      <c r="Q257" s="3"/>
      <c r="R257" s="8"/>
      <c r="S257" s="8"/>
      <c r="U257" s="11"/>
      <c r="V257" s="26"/>
      <c r="W257" s="5">
        <v>687</v>
      </c>
      <c r="Y257" s="4" t="s">
        <v>38</v>
      </c>
      <c r="Z257" s="4" t="s">
        <v>7</v>
      </c>
      <c r="AA257" s="16">
        <v>10</v>
      </c>
      <c r="AB257" s="16">
        <v>22</v>
      </c>
      <c r="AC257" s="16">
        <v>2</v>
      </c>
      <c r="AD257" s="8">
        <v>220</v>
      </c>
      <c r="AE257" s="8">
        <v>100</v>
      </c>
      <c r="AF257" s="7">
        <v>2050</v>
      </c>
      <c r="AG257" s="7">
        <f>AF257*AD257</f>
        <v>451000</v>
      </c>
      <c r="AH257" s="4">
        <v>220</v>
      </c>
      <c r="AI257" s="3"/>
      <c r="AJ257" s="3">
        <v>220</v>
      </c>
      <c r="AK257" s="3"/>
      <c r="AL257" s="3"/>
      <c r="AM257" s="4">
        <v>39</v>
      </c>
      <c r="AN257" s="4">
        <v>93</v>
      </c>
      <c r="AO257" s="166">
        <f>AG257*AN257/100</f>
        <v>419430</v>
      </c>
      <c r="AP257" s="166">
        <f t="shared" si="108"/>
        <v>31570</v>
      </c>
      <c r="AQ257" s="166">
        <f>AP257</f>
        <v>31570</v>
      </c>
      <c r="AR257" s="95">
        <f t="shared" si="99"/>
        <v>31570</v>
      </c>
      <c r="AT257" s="166">
        <f t="shared" si="92"/>
        <v>31570</v>
      </c>
      <c r="AW257" s="26" t="s">
        <v>315</v>
      </c>
      <c r="AX257" s="45"/>
      <c r="AY257" s="45"/>
    </row>
    <row r="258" spans="1:51" s="4" customFormat="1" ht="16.5" customHeight="1" x14ac:dyDescent="0.25">
      <c r="A258" s="26"/>
      <c r="B258" s="5"/>
      <c r="K258" s="7"/>
      <c r="L258" s="7"/>
      <c r="M258" s="62"/>
      <c r="N258" s="7"/>
      <c r="O258" s="7"/>
      <c r="P258" s="14"/>
      <c r="Q258" s="3"/>
      <c r="R258" s="8"/>
      <c r="S258" s="8"/>
      <c r="U258" s="11"/>
      <c r="V258" s="26" t="s">
        <v>895</v>
      </c>
      <c r="W258" s="5">
        <v>688</v>
      </c>
      <c r="X258" s="17" t="s">
        <v>896</v>
      </c>
      <c r="Y258" s="4" t="s">
        <v>28</v>
      </c>
      <c r="Z258" s="4" t="s">
        <v>6</v>
      </c>
      <c r="AA258" s="16">
        <v>8</v>
      </c>
      <c r="AB258" s="16">
        <v>9</v>
      </c>
      <c r="AC258" s="16">
        <v>2</v>
      </c>
      <c r="AD258" s="8">
        <v>72</v>
      </c>
      <c r="AE258" s="8">
        <v>100</v>
      </c>
      <c r="AF258" s="7">
        <f>AF256</f>
        <v>6700</v>
      </c>
      <c r="AG258" s="7">
        <f>AF258*AD258</f>
        <v>482400</v>
      </c>
      <c r="AH258" s="4">
        <v>72</v>
      </c>
      <c r="AI258" s="3"/>
      <c r="AJ258" s="3">
        <v>72</v>
      </c>
      <c r="AK258" s="3"/>
      <c r="AL258" s="3"/>
      <c r="AM258" s="4">
        <v>36</v>
      </c>
      <c r="AN258" s="4">
        <f>ค่าเสื่อม!AK2</f>
        <v>62</v>
      </c>
      <c r="AO258" s="166">
        <f>AG258*AN258/100</f>
        <v>299088</v>
      </c>
      <c r="AP258" s="166">
        <f t="shared" si="108"/>
        <v>183312</v>
      </c>
      <c r="AQ258" s="166">
        <f>AP258</f>
        <v>183312</v>
      </c>
      <c r="AR258" s="95">
        <f t="shared" si="99"/>
        <v>183312</v>
      </c>
      <c r="AT258" s="166">
        <f t="shared" si="92"/>
        <v>183312</v>
      </c>
      <c r="AW258" s="26"/>
      <c r="AX258" s="45"/>
      <c r="AY258" s="45"/>
    </row>
    <row r="259" spans="1:51" s="4" customFormat="1" ht="16.5" customHeight="1" x14ac:dyDescent="0.25">
      <c r="A259" s="26"/>
      <c r="B259" s="5"/>
      <c r="K259" s="7"/>
      <c r="L259" s="7"/>
      <c r="M259" s="62"/>
      <c r="N259" s="7"/>
      <c r="O259" s="7"/>
      <c r="P259" s="14"/>
      <c r="Q259" s="3"/>
      <c r="R259" s="8"/>
      <c r="S259" s="8"/>
      <c r="U259" s="11"/>
      <c r="V259" s="26" t="s">
        <v>897</v>
      </c>
      <c r="W259" s="5">
        <v>689</v>
      </c>
      <c r="X259" s="17" t="s">
        <v>898</v>
      </c>
      <c r="Y259" s="4" t="s">
        <v>28</v>
      </c>
      <c r="Z259" s="4" t="s">
        <v>6</v>
      </c>
      <c r="AA259" s="16">
        <v>9</v>
      </c>
      <c r="AB259" s="16">
        <v>12</v>
      </c>
      <c r="AC259" s="16">
        <v>2</v>
      </c>
      <c r="AD259" s="8">
        <v>108</v>
      </c>
      <c r="AE259" s="8">
        <v>100</v>
      </c>
      <c r="AF259" s="7">
        <f>AF258</f>
        <v>6700</v>
      </c>
      <c r="AG259" s="7">
        <f>AF259*AD259</f>
        <v>723600</v>
      </c>
      <c r="AH259" s="4">
        <v>108</v>
      </c>
      <c r="AI259" s="3"/>
      <c r="AJ259" s="3">
        <v>108</v>
      </c>
      <c r="AK259" s="3"/>
      <c r="AL259" s="3"/>
      <c r="AM259" s="4">
        <v>11</v>
      </c>
      <c r="AN259" s="4">
        <f>ค่าเสื่อม!L2</f>
        <v>12</v>
      </c>
      <c r="AO259" s="166">
        <f>AG259*AN259/100</f>
        <v>86832</v>
      </c>
      <c r="AP259" s="166">
        <f t="shared" si="108"/>
        <v>636768</v>
      </c>
      <c r="AQ259" s="166">
        <f>AP259</f>
        <v>636768</v>
      </c>
      <c r="AR259" s="95">
        <f t="shared" si="99"/>
        <v>636768</v>
      </c>
      <c r="AT259" s="166">
        <f t="shared" si="92"/>
        <v>636768</v>
      </c>
      <c r="AW259" s="26"/>
      <c r="AX259" s="45"/>
      <c r="AY259" s="45"/>
    </row>
    <row r="260" spans="1:51" s="4" customFormat="1" ht="16.5" customHeight="1" x14ac:dyDescent="0.25">
      <c r="A260" s="26"/>
      <c r="B260" s="5"/>
      <c r="K260" s="7"/>
      <c r="L260" s="7"/>
      <c r="M260" s="62"/>
      <c r="N260" s="7"/>
      <c r="O260" s="7"/>
      <c r="P260" s="14"/>
      <c r="Q260" s="3"/>
      <c r="R260" s="8"/>
      <c r="S260" s="8"/>
      <c r="U260" s="11"/>
      <c r="V260" s="26"/>
      <c r="W260" s="5">
        <v>690</v>
      </c>
      <c r="Y260" s="4" t="s">
        <v>34</v>
      </c>
      <c r="Z260" s="4" t="s">
        <v>6</v>
      </c>
      <c r="AA260" s="16">
        <v>6</v>
      </c>
      <c r="AB260" s="16">
        <v>6</v>
      </c>
      <c r="AC260" s="16">
        <v>2</v>
      </c>
      <c r="AD260" s="8">
        <v>36</v>
      </c>
      <c r="AE260" s="8">
        <v>100</v>
      </c>
      <c r="AF260" s="7">
        <f>[2]รายการ!B8</f>
        <v>2600</v>
      </c>
      <c r="AG260" s="7">
        <f>AF260*AD260</f>
        <v>93600</v>
      </c>
      <c r="AH260" s="4">
        <v>36</v>
      </c>
      <c r="AI260" s="3"/>
      <c r="AJ260" s="3">
        <v>36</v>
      </c>
      <c r="AK260" s="3"/>
      <c r="AL260" s="3"/>
      <c r="AM260" s="4">
        <v>2</v>
      </c>
      <c r="AN260" s="4">
        <v>2</v>
      </c>
      <c r="AO260" s="166">
        <f>AG260*AN260/100</f>
        <v>1872</v>
      </c>
      <c r="AP260" s="166">
        <f t="shared" si="108"/>
        <v>91728</v>
      </c>
      <c r="AQ260" s="166">
        <f>AP260</f>
        <v>91728</v>
      </c>
      <c r="AR260" s="95">
        <f t="shared" si="99"/>
        <v>91728</v>
      </c>
      <c r="AT260" s="166">
        <f t="shared" si="92"/>
        <v>91728</v>
      </c>
      <c r="AW260" s="26"/>
      <c r="AX260" s="45"/>
      <c r="AY260" s="45"/>
    </row>
    <row r="261" spans="1:51" s="2" customFormat="1" ht="16.5" customHeight="1" x14ac:dyDescent="0.25">
      <c r="A261" s="28" t="s">
        <v>899</v>
      </c>
      <c r="B261" s="1">
        <v>639</v>
      </c>
      <c r="C261" s="2" t="s">
        <v>5</v>
      </c>
      <c r="D261" s="4">
        <v>17663</v>
      </c>
      <c r="E261" s="2">
        <v>78</v>
      </c>
      <c r="F261" s="2">
        <v>432</v>
      </c>
      <c r="G261" s="2" t="s">
        <v>139</v>
      </c>
      <c r="H261" s="2">
        <v>2</v>
      </c>
      <c r="I261" s="2">
        <v>0</v>
      </c>
      <c r="J261" s="2">
        <v>44</v>
      </c>
      <c r="K261" s="13">
        <v>844</v>
      </c>
      <c r="L261" s="13">
        <v>844</v>
      </c>
      <c r="M261" s="84">
        <v>2</v>
      </c>
      <c r="N261" s="13">
        <f>L261</f>
        <v>844</v>
      </c>
      <c r="O261" s="13">
        <f>[7]qry_report!$L$340</f>
        <v>550</v>
      </c>
      <c r="P261" s="14">
        <f t="shared" ref="P261:P322" si="143">N261*O261</f>
        <v>464200</v>
      </c>
      <c r="Q261" s="3"/>
      <c r="R261" s="8">
        <v>844</v>
      </c>
      <c r="S261" s="8"/>
      <c r="T261" s="4"/>
      <c r="U261" s="11"/>
      <c r="V261" s="26" t="s">
        <v>900</v>
      </c>
      <c r="W261" s="5">
        <v>691</v>
      </c>
      <c r="X261" s="4">
        <v>49</v>
      </c>
      <c r="Y261" s="4" t="s">
        <v>28</v>
      </c>
      <c r="Z261" s="4" t="s">
        <v>53</v>
      </c>
      <c r="AA261" s="16">
        <v>15</v>
      </c>
      <c r="AB261" s="16">
        <v>18</v>
      </c>
      <c r="AC261" s="16">
        <v>2</v>
      </c>
      <c r="AD261" s="8">
        <v>270</v>
      </c>
      <c r="AE261" s="8">
        <v>100</v>
      </c>
      <c r="AF261" s="7">
        <f>[2]รายการ!B1</f>
        <v>6700</v>
      </c>
      <c r="AG261" s="7">
        <f t="shared" ref="AG261:AG272" si="144">AF261*AD261</f>
        <v>1809000</v>
      </c>
      <c r="AH261" s="4">
        <v>270</v>
      </c>
      <c r="AI261" s="3"/>
      <c r="AJ261" s="3">
        <v>270</v>
      </c>
      <c r="AK261" s="3"/>
      <c r="AL261" s="3"/>
      <c r="AM261" s="2">
        <v>51</v>
      </c>
      <c r="AN261" s="2">
        <v>93</v>
      </c>
      <c r="AO261" s="95">
        <f t="shared" ref="AO261:AO270" si="145">AG261*AN261/100</f>
        <v>1682370</v>
      </c>
      <c r="AP261" s="95">
        <f t="shared" si="108"/>
        <v>126630</v>
      </c>
      <c r="AQ261" s="95">
        <f>P261+AP261</f>
        <v>590830</v>
      </c>
      <c r="AR261" s="95">
        <f t="shared" si="99"/>
        <v>590830</v>
      </c>
      <c r="AT261" s="166">
        <f t="shared" si="92"/>
        <v>590830</v>
      </c>
      <c r="AW261" s="28"/>
      <c r="AX261" s="45"/>
      <c r="AY261" s="45"/>
    </row>
    <row r="262" spans="1:51" s="2" customFormat="1" ht="16.5" customHeight="1" x14ac:dyDescent="0.25">
      <c r="A262" s="28"/>
      <c r="B262" s="1"/>
      <c r="D262" s="4"/>
      <c r="K262" s="13"/>
      <c r="L262" s="13"/>
      <c r="M262" s="84"/>
      <c r="N262" s="13"/>
      <c r="O262" s="13"/>
      <c r="P262" s="14"/>
      <c r="Q262" s="3"/>
      <c r="R262" s="8"/>
      <c r="S262" s="8"/>
      <c r="T262" s="4"/>
      <c r="U262" s="11"/>
      <c r="V262" s="26" t="s">
        <v>901</v>
      </c>
      <c r="W262" s="5">
        <v>692</v>
      </c>
      <c r="X262" s="17" t="s">
        <v>329</v>
      </c>
      <c r="Y262" s="4" t="s">
        <v>28</v>
      </c>
      <c r="Z262" s="4" t="s">
        <v>53</v>
      </c>
      <c r="AA262" s="16">
        <v>10</v>
      </c>
      <c r="AB262" s="16">
        <v>18</v>
      </c>
      <c r="AC262" s="16">
        <v>2</v>
      </c>
      <c r="AD262" s="8">
        <v>180</v>
      </c>
      <c r="AE262" s="8">
        <v>100</v>
      </c>
      <c r="AF262" s="7">
        <f>AF261</f>
        <v>6700</v>
      </c>
      <c r="AG262" s="7">
        <f t="shared" si="144"/>
        <v>1206000</v>
      </c>
      <c r="AH262" s="4">
        <v>180</v>
      </c>
      <c r="AI262" s="3"/>
      <c r="AJ262" s="3">
        <v>180</v>
      </c>
      <c r="AK262" s="3"/>
      <c r="AL262" s="3"/>
      <c r="AM262" s="2">
        <v>31</v>
      </c>
      <c r="AN262" s="2">
        <v>93</v>
      </c>
      <c r="AO262" s="95">
        <f t="shared" si="145"/>
        <v>1121580</v>
      </c>
      <c r="AP262" s="95">
        <f t="shared" si="108"/>
        <v>84420</v>
      </c>
      <c r="AQ262" s="95">
        <f>AP262</f>
        <v>84420</v>
      </c>
      <c r="AR262" s="95">
        <f t="shared" si="99"/>
        <v>84420</v>
      </c>
      <c r="AT262" s="166">
        <f t="shared" si="92"/>
        <v>84420</v>
      </c>
      <c r="AW262" s="28"/>
      <c r="AX262" s="45"/>
      <c r="AY262" s="45"/>
    </row>
    <row r="263" spans="1:51" s="2" customFormat="1" ht="16.5" customHeight="1" x14ac:dyDescent="0.25">
      <c r="A263" s="28" t="s">
        <v>902</v>
      </c>
      <c r="B263" s="1">
        <v>640</v>
      </c>
      <c r="C263" s="2" t="s">
        <v>5</v>
      </c>
      <c r="D263" s="4">
        <v>34105</v>
      </c>
      <c r="E263" s="2">
        <v>32</v>
      </c>
      <c r="F263" s="2">
        <v>1634</v>
      </c>
      <c r="G263" s="2" t="s">
        <v>139</v>
      </c>
      <c r="H263" s="2">
        <v>0</v>
      </c>
      <c r="I263" s="2">
        <v>2</v>
      </c>
      <c r="J263" s="2">
        <v>28</v>
      </c>
      <c r="K263" s="13">
        <v>228</v>
      </c>
      <c r="L263" s="13">
        <v>228</v>
      </c>
      <c r="M263" s="84">
        <v>2</v>
      </c>
      <c r="N263" s="13">
        <f>L263</f>
        <v>228</v>
      </c>
      <c r="O263" s="13">
        <f>[7]qry_report!$L$1157</f>
        <v>100</v>
      </c>
      <c r="P263" s="14">
        <f t="shared" si="143"/>
        <v>22800</v>
      </c>
      <c r="Q263" s="3"/>
      <c r="R263" s="8">
        <v>228</v>
      </c>
      <c r="S263" s="8"/>
      <c r="T263" s="45"/>
      <c r="U263" s="11"/>
      <c r="V263" s="28" t="s">
        <v>902</v>
      </c>
      <c r="W263" s="5">
        <v>693</v>
      </c>
      <c r="X263" s="4"/>
      <c r="Y263" s="4" t="s">
        <v>38</v>
      </c>
      <c r="Z263" s="4" t="s">
        <v>7</v>
      </c>
      <c r="AA263" s="16">
        <v>11</v>
      </c>
      <c r="AB263" s="16">
        <v>18</v>
      </c>
      <c r="AC263" s="16">
        <v>1</v>
      </c>
      <c r="AD263" s="8">
        <v>198</v>
      </c>
      <c r="AE263" s="8">
        <v>100</v>
      </c>
      <c r="AF263" s="7">
        <v>2050</v>
      </c>
      <c r="AG263" s="7">
        <f t="shared" si="144"/>
        <v>405900</v>
      </c>
      <c r="AH263" s="4">
        <v>198</v>
      </c>
      <c r="AI263" s="3"/>
      <c r="AJ263" s="3">
        <v>198</v>
      </c>
      <c r="AK263" s="3"/>
      <c r="AL263" s="3"/>
      <c r="AM263" s="2">
        <v>21</v>
      </c>
      <c r="AN263" s="2">
        <v>93</v>
      </c>
      <c r="AO263" s="95">
        <f t="shared" si="145"/>
        <v>377487</v>
      </c>
      <c r="AP263" s="95">
        <f t="shared" si="108"/>
        <v>28413</v>
      </c>
      <c r="AQ263" s="95">
        <f>P263+AP263</f>
        <v>51213</v>
      </c>
      <c r="AR263" s="95">
        <f t="shared" si="99"/>
        <v>51213</v>
      </c>
      <c r="AT263" s="166">
        <f t="shared" si="92"/>
        <v>51213</v>
      </c>
      <c r="AW263" s="28" t="s">
        <v>51</v>
      </c>
      <c r="AX263" s="45"/>
      <c r="AY263" s="45"/>
    </row>
    <row r="264" spans="1:51" s="2" customFormat="1" ht="16.5" customHeight="1" x14ac:dyDescent="0.25">
      <c r="A264" s="28"/>
      <c r="B264" s="1">
        <v>641</v>
      </c>
      <c r="C264" s="2" t="s">
        <v>5</v>
      </c>
      <c r="D264" s="4">
        <v>33263</v>
      </c>
      <c r="E264" s="2">
        <v>27</v>
      </c>
      <c r="F264" s="2">
        <v>1618</v>
      </c>
      <c r="G264" s="2" t="s">
        <v>139</v>
      </c>
      <c r="H264" s="2">
        <v>3</v>
      </c>
      <c r="I264" s="2">
        <v>0</v>
      </c>
      <c r="J264" s="2">
        <v>4</v>
      </c>
      <c r="K264" s="13">
        <v>1204</v>
      </c>
      <c r="L264" s="13">
        <v>1204</v>
      </c>
      <c r="M264" s="84">
        <v>2</v>
      </c>
      <c r="N264" s="13">
        <f>L264</f>
        <v>1204</v>
      </c>
      <c r="O264" s="13">
        <f>[7]qry_report!$L$1151</f>
        <v>150</v>
      </c>
      <c r="P264" s="14">
        <f t="shared" si="143"/>
        <v>180600</v>
      </c>
      <c r="Q264" s="3"/>
      <c r="R264" s="8">
        <v>1204</v>
      </c>
      <c r="S264" s="8"/>
      <c r="T264" s="4"/>
      <c r="U264" s="11"/>
      <c r="V264" s="28"/>
      <c r="W264" s="5">
        <v>694</v>
      </c>
      <c r="X264" s="4">
        <v>54</v>
      </c>
      <c r="Y264" s="4" t="s">
        <v>28</v>
      </c>
      <c r="Z264" s="4" t="s">
        <v>53</v>
      </c>
      <c r="AA264" s="16">
        <v>11</v>
      </c>
      <c r="AB264" s="16">
        <v>17</v>
      </c>
      <c r="AC264" s="16">
        <v>2</v>
      </c>
      <c r="AD264" s="8">
        <v>187</v>
      </c>
      <c r="AE264" s="8">
        <v>100</v>
      </c>
      <c r="AF264" s="7">
        <f>[2]รายการ!B1</f>
        <v>6700</v>
      </c>
      <c r="AG264" s="7">
        <f t="shared" si="144"/>
        <v>1252900</v>
      </c>
      <c r="AH264" s="4">
        <v>187</v>
      </c>
      <c r="AI264" s="3"/>
      <c r="AJ264" s="3">
        <v>187</v>
      </c>
      <c r="AK264" s="3"/>
      <c r="AL264" s="3"/>
      <c r="AM264" s="2">
        <v>41</v>
      </c>
      <c r="AN264" s="2">
        <v>93</v>
      </c>
      <c r="AO264" s="95">
        <f t="shared" si="145"/>
        <v>1165197</v>
      </c>
      <c r="AP264" s="95">
        <f t="shared" si="108"/>
        <v>87703</v>
      </c>
      <c r="AQ264" s="95">
        <f>P264+AP264</f>
        <v>268303</v>
      </c>
      <c r="AR264" s="95">
        <f t="shared" si="99"/>
        <v>268303</v>
      </c>
      <c r="AT264" s="166">
        <f t="shared" si="92"/>
        <v>268303</v>
      </c>
      <c r="AW264" s="28"/>
      <c r="AX264" s="45"/>
      <c r="AY264" s="45"/>
    </row>
    <row r="265" spans="1:51" s="2" customFormat="1" ht="16.5" customHeight="1" x14ac:dyDescent="0.25">
      <c r="A265" s="28"/>
      <c r="B265" s="1"/>
      <c r="D265" s="4"/>
      <c r="K265" s="13"/>
      <c r="L265" s="13"/>
      <c r="M265" s="84"/>
      <c r="N265" s="13"/>
      <c r="O265" s="13"/>
      <c r="P265" s="14"/>
      <c r="Q265" s="3"/>
      <c r="R265" s="8"/>
      <c r="S265" s="8"/>
      <c r="T265" s="4"/>
      <c r="U265" s="11"/>
      <c r="V265" s="26" t="s">
        <v>903</v>
      </c>
      <c r="W265" s="5">
        <v>695</v>
      </c>
      <c r="X265" s="47">
        <v>40</v>
      </c>
      <c r="Y265" s="4" t="s">
        <v>28</v>
      </c>
      <c r="Z265" s="4" t="s">
        <v>53</v>
      </c>
      <c r="AA265" s="16">
        <v>10</v>
      </c>
      <c r="AB265" s="16">
        <v>18</v>
      </c>
      <c r="AC265" s="16">
        <v>2</v>
      </c>
      <c r="AD265" s="8">
        <v>180</v>
      </c>
      <c r="AE265" s="8">
        <v>100</v>
      </c>
      <c r="AF265" s="7">
        <f>AF264</f>
        <v>6700</v>
      </c>
      <c r="AG265" s="7">
        <f t="shared" si="144"/>
        <v>1206000</v>
      </c>
      <c r="AH265" s="4">
        <v>180</v>
      </c>
      <c r="AI265" s="3"/>
      <c r="AJ265" s="3">
        <v>180</v>
      </c>
      <c r="AK265" s="3"/>
      <c r="AL265" s="3"/>
      <c r="AM265" s="2">
        <v>42</v>
      </c>
      <c r="AN265" s="2">
        <v>93</v>
      </c>
      <c r="AO265" s="95">
        <f t="shared" si="145"/>
        <v>1121580</v>
      </c>
      <c r="AP265" s="95">
        <f t="shared" si="108"/>
        <v>84420</v>
      </c>
      <c r="AQ265" s="95">
        <f t="shared" ref="AQ265:AR280" si="146">AP265</f>
        <v>84420</v>
      </c>
      <c r="AR265" s="95">
        <f t="shared" si="99"/>
        <v>84420</v>
      </c>
      <c r="AT265" s="166">
        <f t="shared" si="92"/>
        <v>84420</v>
      </c>
      <c r="AW265" s="28"/>
      <c r="AX265" s="45"/>
      <c r="AY265" s="45"/>
    </row>
    <row r="266" spans="1:51" s="2" customFormat="1" ht="16.5" customHeight="1" x14ac:dyDescent="0.25">
      <c r="A266" s="28"/>
      <c r="B266" s="1"/>
      <c r="D266" s="4"/>
      <c r="K266" s="13"/>
      <c r="L266" s="13"/>
      <c r="M266" s="84"/>
      <c r="N266" s="13"/>
      <c r="O266" s="13"/>
      <c r="P266" s="14"/>
      <c r="Q266" s="3"/>
      <c r="R266" s="8"/>
      <c r="S266" s="8"/>
      <c r="T266" s="4"/>
      <c r="U266" s="11"/>
      <c r="V266" s="26"/>
      <c r="W266" s="5">
        <v>696</v>
      </c>
      <c r="X266" s="4"/>
      <c r="Y266" s="4" t="s">
        <v>38</v>
      </c>
      <c r="Z266" s="4" t="s">
        <v>7</v>
      </c>
      <c r="AA266" s="16">
        <v>7</v>
      </c>
      <c r="AB266" s="16">
        <v>14</v>
      </c>
      <c r="AC266" s="16">
        <v>2</v>
      </c>
      <c r="AD266" s="8">
        <v>98</v>
      </c>
      <c r="AE266" s="8">
        <v>100</v>
      </c>
      <c r="AF266" s="7">
        <v>2050</v>
      </c>
      <c r="AG266" s="7">
        <f t="shared" si="144"/>
        <v>200900</v>
      </c>
      <c r="AH266" s="4">
        <v>98</v>
      </c>
      <c r="AI266" s="3"/>
      <c r="AJ266" s="3">
        <v>98</v>
      </c>
      <c r="AK266" s="3"/>
      <c r="AL266" s="3"/>
      <c r="AM266" s="2">
        <v>22</v>
      </c>
      <c r="AN266" s="2">
        <v>93</v>
      </c>
      <c r="AO266" s="95">
        <f t="shared" si="145"/>
        <v>186837</v>
      </c>
      <c r="AP266" s="95">
        <f t="shared" si="108"/>
        <v>14063</v>
      </c>
      <c r="AQ266" s="95">
        <f t="shared" si="146"/>
        <v>14063</v>
      </c>
      <c r="AR266" s="95">
        <f t="shared" si="99"/>
        <v>14063</v>
      </c>
      <c r="AT266" s="166">
        <f t="shared" si="92"/>
        <v>14063</v>
      </c>
      <c r="AW266" s="28" t="s">
        <v>51</v>
      </c>
      <c r="AX266" s="45"/>
      <c r="AY266" s="45"/>
    </row>
    <row r="267" spans="1:51" s="2" customFormat="1" ht="16.5" customHeight="1" x14ac:dyDescent="0.25">
      <c r="A267" s="28"/>
      <c r="B267" s="1"/>
      <c r="D267" s="4"/>
      <c r="K267" s="13"/>
      <c r="L267" s="13"/>
      <c r="M267" s="84"/>
      <c r="N267" s="13"/>
      <c r="O267" s="13"/>
      <c r="P267" s="14"/>
      <c r="Q267" s="3"/>
      <c r="R267" s="8"/>
      <c r="S267" s="8"/>
      <c r="T267" s="4"/>
      <c r="U267" s="11"/>
      <c r="V267" s="26" t="s">
        <v>904</v>
      </c>
      <c r="W267" s="5">
        <v>697</v>
      </c>
      <c r="X267" s="47">
        <v>59</v>
      </c>
      <c r="Y267" s="4" t="s">
        <v>28</v>
      </c>
      <c r="Z267" s="4" t="s">
        <v>53</v>
      </c>
      <c r="AA267" s="16">
        <v>16</v>
      </c>
      <c r="AB267" s="16">
        <v>18</v>
      </c>
      <c r="AC267" s="16">
        <v>2</v>
      </c>
      <c r="AD267" s="8">
        <v>288</v>
      </c>
      <c r="AE267" s="8">
        <v>100</v>
      </c>
      <c r="AF267" s="7">
        <f>AF265</f>
        <v>6700</v>
      </c>
      <c r="AG267" s="7">
        <f t="shared" si="144"/>
        <v>1929600</v>
      </c>
      <c r="AH267" s="4">
        <v>288</v>
      </c>
      <c r="AI267" s="3"/>
      <c r="AJ267" s="3">
        <v>288</v>
      </c>
      <c r="AK267" s="3"/>
      <c r="AL267" s="3"/>
      <c r="AM267" s="2">
        <v>39</v>
      </c>
      <c r="AN267" s="2">
        <v>93</v>
      </c>
      <c r="AO267" s="95">
        <f t="shared" si="145"/>
        <v>1794528</v>
      </c>
      <c r="AP267" s="95">
        <f t="shared" si="108"/>
        <v>135072</v>
      </c>
      <c r="AQ267" s="95">
        <f t="shared" si="146"/>
        <v>135072</v>
      </c>
      <c r="AR267" s="95">
        <f t="shared" si="99"/>
        <v>135072</v>
      </c>
      <c r="AT267" s="166">
        <f t="shared" ref="AT267:AT331" si="147">AQ267</f>
        <v>135072</v>
      </c>
      <c r="AW267" s="28"/>
      <c r="AX267" s="45"/>
      <c r="AY267" s="45"/>
    </row>
    <row r="268" spans="1:51" s="2" customFormat="1" ht="16.5" customHeight="1" x14ac:dyDescent="0.25">
      <c r="A268" s="28"/>
      <c r="B268" s="1"/>
      <c r="D268" s="4"/>
      <c r="K268" s="13"/>
      <c r="L268" s="13"/>
      <c r="M268" s="84"/>
      <c r="N268" s="13"/>
      <c r="O268" s="13"/>
      <c r="P268" s="14"/>
      <c r="Q268" s="3"/>
      <c r="R268" s="8"/>
      <c r="S268" s="8"/>
      <c r="T268" s="4"/>
      <c r="U268" s="11"/>
      <c r="V268" s="26" t="s">
        <v>905</v>
      </c>
      <c r="W268" s="5">
        <v>698</v>
      </c>
      <c r="X268" s="47">
        <v>51</v>
      </c>
      <c r="Y268" s="4" t="s">
        <v>28</v>
      </c>
      <c r="Z268" s="4" t="s">
        <v>53</v>
      </c>
      <c r="AA268" s="16">
        <v>16</v>
      </c>
      <c r="AB268" s="16">
        <v>18</v>
      </c>
      <c r="AC268" s="16">
        <v>2</v>
      </c>
      <c r="AD268" s="8">
        <v>288</v>
      </c>
      <c r="AE268" s="8">
        <v>100</v>
      </c>
      <c r="AF268" s="7">
        <f>AF267</f>
        <v>6700</v>
      </c>
      <c r="AG268" s="7">
        <f t="shared" si="144"/>
        <v>1929600</v>
      </c>
      <c r="AH268" s="4">
        <v>288</v>
      </c>
      <c r="AI268" s="3"/>
      <c r="AJ268" s="3">
        <v>288</v>
      </c>
      <c r="AK268" s="3"/>
      <c r="AL268" s="3"/>
      <c r="AM268" s="2">
        <v>41</v>
      </c>
      <c r="AN268" s="2">
        <v>93</v>
      </c>
      <c r="AO268" s="95">
        <f t="shared" si="145"/>
        <v>1794528</v>
      </c>
      <c r="AP268" s="95">
        <f t="shared" si="108"/>
        <v>135072</v>
      </c>
      <c r="AQ268" s="95">
        <f t="shared" si="146"/>
        <v>135072</v>
      </c>
      <c r="AR268" s="95">
        <f t="shared" si="99"/>
        <v>135072</v>
      </c>
      <c r="AT268" s="166">
        <f t="shared" si="147"/>
        <v>135072</v>
      </c>
      <c r="AW268" s="28"/>
      <c r="AX268" s="45"/>
      <c r="AY268" s="45"/>
    </row>
    <row r="269" spans="1:51" s="2" customFormat="1" ht="16.5" customHeight="1" x14ac:dyDescent="0.25">
      <c r="A269" s="28"/>
      <c r="B269" s="1"/>
      <c r="D269" s="4"/>
      <c r="K269" s="13"/>
      <c r="L269" s="13"/>
      <c r="M269" s="84"/>
      <c r="N269" s="13"/>
      <c r="O269" s="13"/>
      <c r="P269" s="14"/>
      <c r="Q269" s="3"/>
      <c r="R269" s="8"/>
      <c r="S269" s="8"/>
      <c r="T269" s="4"/>
      <c r="U269" s="11"/>
      <c r="V269" s="26" t="s">
        <v>906</v>
      </c>
      <c r="W269" s="5">
        <v>699</v>
      </c>
      <c r="X269" s="4">
        <v>43</v>
      </c>
      <c r="Y269" s="4" t="s">
        <v>28</v>
      </c>
      <c r="Z269" s="4" t="s">
        <v>6</v>
      </c>
      <c r="AA269" s="16">
        <v>8</v>
      </c>
      <c r="AB269" s="16">
        <v>9</v>
      </c>
      <c r="AC269" s="16">
        <v>2</v>
      </c>
      <c r="AD269" s="8">
        <v>72</v>
      </c>
      <c r="AE269" s="8">
        <v>100</v>
      </c>
      <c r="AF269" s="7">
        <f>AF268</f>
        <v>6700</v>
      </c>
      <c r="AG269" s="7">
        <f t="shared" si="144"/>
        <v>482400</v>
      </c>
      <c r="AH269" s="4">
        <v>72</v>
      </c>
      <c r="AI269" s="3"/>
      <c r="AJ269" s="3">
        <v>72</v>
      </c>
      <c r="AK269" s="3"/>
      <c r="AL269" s="3"/>
      <c r="AM269" s="2">
        <v>9</v>
      </c>
      <c r="AN269" s="2">
        <f>ค่าเสื่อม!J2</f>
        <v>9</v>
      </c>
      <c r="AO269" s="95">
        <f t="shared" si="145"/>
        <v>43416</v>
      </c>
      <c r="AP269" s="95">
        <f t="shared" si="108"/>
        <v>438984</v>
      </c>
      <c r="AQ269" s="95">
        <f t="shared" si="146"/>
        <v>438984</v>
      </c>
      <c r="AR269" s="95">
        <f t="shared" si="146"/>
        <v>438984</v>
      </c>
      <c r="AT269" s="166">
        <f t="shared" si="147"/>
        <v>438984</v>
      </c>
      <c r="AW269" s="28"/>
      <c r="AX269" s="45"/>
      <c r="AY269" s="45"/>
    </row>
    <row r="270" spans="1:51" s="2" customFormat="1" ht="16.5" customHeight="1" x14ac:dyDescent="0.25">
      <c r="A270" s="28"/>
      <c r="B270" s="1"/>
      <c r="D270" s="4"/>
      <c r="K270" s="13"/>
      <c r="L270" s="13"/>
      <c r="M270" s="84"/>
      <c r="N270" s="13"/>
      <c r="O270" s="13"/>
      <c r="P270" s="14"/>
      <c r="Q270" s="3"/>
      <c r="R270" s="8"/>
      <c r="S270" s="8"/>
      <c r="T270" s="4"/>
      <c r="U270" s="11"/>
      <c r="V270" s="26" t="s">
        <v>907</v>
      </c>
      <c r="W270" s="5">
        <v>700</v>
      </c>
      <c r="X270" s="19" t="s">
        <v>128</v>
      </c>
      <c r="Y270" s="4" t="s">
        <v>28</v>
      </c>
      <c r="Z270" s="4" t="s">
        <v>41</v>
      </c>
      <c r="AA270" s="16"/>
      <c r="AB270" s="16"/>
      <c r="AC270" s="16">
        <v>2</v>
      </c>
      <c r="AD270" s="8">
        <v>390</v>
      </c>
      <c r="AE270" s="8">
        <v>100</v>
      </c>
      <c r="AF270" s="7">
        <f>AF269</f>
        <v>6700</v>
      </c>
      <c r="AG270" s="7">
        <f t="shared" si="144"/>
        <v>2613000</v>
      </c>
      <c r="AH270" s="4">
        <v>390</v>
      </c>
      <c r="AI270" s="3"/>
      <c r="AJ270" s="3">
        <v>390</v>
      </c>
      <c r="AK270" s="3"/>
      <c r="AL270" s="3"/>
      <c r="AM270" s="2">
        <v>27</v>
      </c>
      <c r="AN270" s="2">
        <f>ค่าเสื่อม!W3</f>
        <v>85</v>
      </c>
      <c r="AO270" s="95">
        <f t="shared" si="145"/>
        <v>2221050</v>
      </c>
      <c r="AP270" s="95">
        <f t="shared" si="108"/>
        <v>391950</v>
      </c>
      <c r="AQ270" s="95">
        <f t="shared" si="146"/>
        <v>391950</v>
      </c>
      <c r="AR270" s="95">
        <f t="shared" si="146"/>
        <v>391950</v>
      </c>
      <c r="AT270" s="166">
        <f t="shared" si="147"/>
        <v>391950</v>
      </c>
      <c r="AW270" s="28"/>
      <c r="AX270" s="45"/>
      <c r="AY270" s="45"/>
    </row>
    <row r="271" spans="1:51" s="2" customFormat="1" ht="16.5" customHeight="1" x14ac:dyDescent="0.25">
      <c r="A271" s="28"/>
      <c r="B271" s="1"/>
      <c r="D271" s="4"/>
      <c r="K271" s="13"/>
      <c r="L271" s="13"/>
      <c r="M271" s="84"/>
      <c r="N271" s="13"/>
      <c r="O271" s="13"/>
      <c r="P271" s="14"/>
      <c r="Q271" s="3"/>
      <c r="R271" s="8"/>
      <c r="S271" s="8"/>
      <c r="T271" s="4"/>
      <c r="U271" s="11"/>
      <c r="V271" s="26"/>
      <c r="W271" s="5"/>
      <c r="X271" s="4"/>
      <c r="Y271" s="4"/>
      <c r="Z271" s="26" t="s">
        <v>42</v>
      </c>
      <c r="AA271" s="16">
        <v>13</v>
      </c>
      <c r="AB271" s="16">
        <v>15</v>
      </c>
      <c r="AC271" s="16">
        <v>2</v>
      </c>
      <c r="AD271" s="8">
        <v>195</v>
      </c>
      <c r="AE271" s="8">
        <v>50</v>
      </c>
      <c r="AF271" s="7">
        <f>AF269</f>
        <v>6700</v>
      </c>
      <c r="AG271" s="7">
        <f t="shared" si="144"/>
        <v>1306500</v>
      </c>
      <c r="AH271" s="4">
        <v>195</v>
      </c>
      <c r="AI271" s="3"/>
      <c r="AJ271" s="3">
        <v>195</v>
      </c>
      <c r="AK271" s="3"/>
      <c r="AL271" s="3"/>
      <c r="AN271" s="2">
        <v>85</v>
      </c>
      <c r="AO271" s="95">
        <f t="shared" ref="AO271:AO272" si="148">AG271*AN271/100</f>
        <v>1110525</v>
      </c>
      <c r="AP271" s="95">
        <f t="shared" ref="AP271:AP272" si="149">AG271-AO271</f>
        <v>195975</v>
      </c>
      <c r="AQ271" s="95">
        <f t="shared" ref="AQ271:AQ272" si="150">AP271</f>
        <v>195975</v>
      </c>
      <c r="AR271" s="95">
        <f t="shared" ref="AR271:AR272" si="151">AQ271</f>
        <v>195975</v>
      </c>
      <c r="AT271" s="166">
        <f t="shared" ref="AT271:AT272" si="152">AQ271</f>
        <v>195975</v>
      </c>
      <c r="AW271" s="28"/>
      <c r="AX271" s="45"/>
      <c r="AY271" s="45"/>
    </row>
    <row r="272" spans="1:51" s="2" customFormat="1" ht="16.5" customHeight="1" x14ac:dyDescent="0.25">
      <c r="A272" s="28"/>
      <c r="B272" s="1"/>
      <c r="D272" s="4"/>
      <c r="K272" s="13"/>
      <c r="L272" s="13"/>
      <c r="M272" s="84"/>
      <c r="N272" s="13"/>
      <c r="O272" s="13"/>
      <c r="P272" s="14"/>
      <c r="Q272" s="3"/>
      <c r="R272" s="8"/>
      <c r="S272" s="8"/>
      <c r="T272" s="4"/>
      <c r="U272" s="11"/>
      <c r="V272" s="26"/>
      <c r="W272" s="5"/>
      <c r="X272" s="47"/>
      <c r="Y272" s="4"/>
      <c r="Z272" s="26" t="s">
        <v>43</v>
      </c>
      <c r="AA272" s="16">
        <v>13</v>
      </c>
      <c r="AB272" s="16">
        <v>15</v>
      </c>
      <c r="AC272" s="16">
        <v>2</v>
      </c>
      <c r="AD272" s="8">
        <v>195</v>
      </c>
      <c r="AE272" s="8">
        <v>50</v>
      </c>
      <c r="AF272" s="7">
        <f>AF270</f>
        <v>6700</v>
      </c>
      <c r="AG272" s="7">
        <f t="shared" si="144"/>
        <v>1306500</v>
      </c>
      <c r="AH272" s="4">
        <v>195</v>
      </c>
      <c r="AI272" s="3"/>
      <c r="AJ272" s="3">
        <v>195</v>
      </c>
      <c r="AK272" s="3"/>
      <c r="AL272" s="3"/>
      <c r="AN272" s="2">
        <v>85</v>
      </c>
      <c r="AO272" s="95">
        <f t="shared" si="148"/>
        <v>1110525</v>
      </c>
      <c r="AP272" s="95">
        <f t="shared" si="149"/>
        <v>195975</v>
      </c>
      <c r="AQ272" s="95">
        <f t="shared" si="150"/>
        <v>195975</v>
      </c>
      <c r="AR272" s="95">
        <f t="shared" si="151"/>
        <v>195975</v>
      </c>
      <c r="AT272" s="166">
        <f t="shared" si="152"/>
        <v>195975</v>
      </c>
      <c r="AW272" s="28"/>
      <c r="AX272" s="45"/>
      <c r="AY272" s="45"/>
    </row>
    <row r="273" spans="1:51" s="2" customFormat="1" ht="16.5" customHeight="1" x14ac:dyDescent="0.25">
      <c r="A273" s="28"/>
      <c r="B273" s="1"/>
      <c r="D273" s="4"/>
      <c r="K273" s="13"/>
      <c r="L273" s="13"/>
      <c r="M273" s="84"/>
      <c r="N273" s="13"/>
      <c r="O273" s="13"/>
      <c r="P273" s="14"/>
      <c r="Q273" s="3"/>
      <c r="R273" s="8"/>
      <c r="S273" s="8"/>
      <c r="T273" s="4"/>
      <c r="U273" s="11"/>
      <c r="V273" s="26" t="s">
        <v>908</v>
      </c>
      <c r="W273" s="5">
        <v>701</v>
      </c>
      <c r="X273" s="47">
        <v>35</v>
      </c>
      <c r="Y273" s="4" t="s">
        <v>28</v>
      </c>
      <c r="Z273" s="4" t="s">
        <v>53</v>
      </c>
      <c r="AA273" s="16">
        <v>5</v>
      </c>
      <c r="AB273" s="16">
        <v>5</v>
      </c>
      <c r="AC273" s="16">
        <v>2</v>
      </c>
      <c r="AD273" s="8">
        <v>25</v>
      </c>
      <c r="AE273" s="8">
        <v>100</v>
      </c>
      <c r="AF273" s="7">
        <f>AF270</f>
        <v>6700</v>
      </c>
      <c r="AG273" s="7">
        <f>AF273*AD273</f>
        <v>167500</v>
      </c>
      <c r="AH273" s="4">
        <v>25</v>
      </c>
      <c r="AI273" s="3"/>
      <c r="AJ273" s="3">
        <v>25</v>
      </c>
      <c r="AK273" s="3"/>
      <c r="AL273" s="3"/>
      <c r="AM273" s="2">
        <v>16</v>
      </c>
      <c r="AN273" s="2">
        <f>ค่าเสื่อม!Q4</f>
        <v>72</v>
      </c>
      <c r="AO273" s="95">
        <f>AG273*AN273/100</f>
        <v>120600</v>
      </c>
      <c r="AP273" s="95">
        <f t="shared" si="108"/>
        <v>46900</v>
      </c>
      <c r="AQ273" s="95">
        <f>AP273</f>
        <v>46900</v>
      </c>
      <c r="AR273" s="95">
        <f t="shared" si="146"/>
        <v>46900</v>
      </c>
      <c r="AT273" s="166">
        <f t="shared" si="147"/>
        <v>46900</v>
      </c>
      <c r="AW273" s="28"/>
      <c r="AX273" s="45"/>
      <c r="AY273" s="45"/>
    </row>
    <row r="274" spans="1:51" s="2" customFormat="1" ht="16.5" customHeight="1" x14ac:dyDescent="0.25">
      <c r="A274" s="28" t="s">
        <v>151</v>
      </c>
      <c r="B274" s="1">
        <v>642</v>
      </c>
      <c r="C274" s="2" t="s">
        <v>5</v>
      </c>
      <c r="D274" s="4">
        <v>17588</v>
      </c>
      <c r="E274" s="2">
        <v>12</v>
      </c>
      <c r="F274" s="2">
        <v>397</v>
      </c>
      <c r="G274" s="2" t="s">
        <v>139</v>
      </c>
      <c r="H274" s="2">
        <v>2</v>
      </c>
      <c r="I274" s="2">
        <v>1</v>
      </c>
      <c r="J274" s="2">
        <v>75</v>
      </c>
      <c r="K274" s="13">
        <v>975</v>
      </c>
      <c r="L274" s="13">
        <v>975</v>
      </c>
      <c r="M274" s="84">
        <v>1</v>
      </c>
      <c r="N274" s="13">
        <f t="shared" ref="N274:N281" si="153">L274</f>
        <v>975</v>
      </c>
      <c r="O274" s="13">
        <v>125</v>
      </c>
      <c r="P274" s="14">
        <f t="shared" si="143"/>
        <v>121875</v>
      </c>
      <c r="Q274" s="3">
        <v>975</v>
      </c>
      <c r="R274" s="8"/>
      <c r="S274" s="8"/>
      <c r="T274" s="4"/>
      <c r="U274" s="11"/>
      <c r="V274" s="26"/>
      <c r="W274" s="5"/>
      <c r="X274" s="4"/>
      <c r="Y274" s="4"/>
      <c r="Z274" s="4"/>
      <c r="AA274" s="16"/>
      <c r="AB274" s="16"/>
      <c r="AC274" s="16"/>
      <c r="AD274" s="8"/>
      <c r="AE274" s="8"/>
      <c r="AF274" s="7"/>
      <c r="AG274" s="7"/>
      <c r="AH274" s="4"/>
      <c r="AI274" s="3"/>
      <c r="AJ274" s="3"/>
      <c r="AK274" s="3"/>
      <c r="AL274" s="3"/>
      <c r="AP274" s="95"/>
      <c r="AQ274" s="95">
        <f>P274</f>
        <v>121875</v>
      </c>
      <c r="AR274" s="95">
        <f t="shared" si="146"/>
        <v>121875</v>
      </c>
      <c r="AT274" s="166">
        <f t="shared" si="147"/>
        <v>121875</v>
      </c>
      <c r="AW274" s="28"/>
      <c r="AX274" s="45"/>
      <c r="AY274" s="45"/>
    </row>
    <row r="275" spans="1:51" s="2" customFormat="1" ht="16.5" customHeight="1" x14ac:dyDescent="0.25">
      <c r="A275" s="28"/>
      <c r="B275" s="1">
        <v>643</v>
      </c>
      <c r="C275" s="2" t="s">
        <v>5</v>
      </c>
      <c r="D275" s="4">
        <v>17601</v>
      </c>
      <c r="E275" s="2">
        <v>23</v>
      </c>
      <c r="F275" s="2">
        <v>410</v>
      </c>
      <c r="G275" s="2" t="s">
        <v>139</v>
      </c>
      <c r="H275" s="2">
        <v>6</v>
      </c>
      <c r="I275" s="2">
        <v>0</v>
      </c>
      <c r="J275" s="2">
        <v>0</v>
      </c>
      <c r="K275" s="13">
        <v>3600</v>
      </c>
      <c r="L275" s="13">
        <v>3600</v>
      </c>
      <c r="M275" s="84">
        <v>1</v>
      </c>
      <c r="N275" s="13">
        <f t="shared" si="153"/>
        <v>3600</v>
      </c>
      <c r="O275" s="13">
        <f>[7]qry_report!$L$315</f>
        <v>125</v>
      </c>
      <c r="P275" s="14">
        <f t="shared" si="143"/>
        <v>450000</v>
      </c>
      <c r="Q275" s="3">
        <v>3600</v>
      </c>
      <c r="R275" s="8"/>
      <c r="S275" s="8"/>
      <c r="T275" s="4"/>
      <c r="U275" s="11"/>
      <c r="V275" s="26"/>
      <c r="W275" s="5"/>
      <c r="X275" s="4"/>
      <c r="Y275" s="4"/>
      <c r="Z275" s="4"/>
      <c r="AA275" s="16"/>
      <c r="AB275" s="16"/>
      <c r="AC275" s="16"/>
      <c r="AD275" s="8"/>
      <c r="AE275" s="8"/>
      <c r="AF275" s="7"/>
      <c r="AG275" s="7"/>
      <c r="AH275" s="4"/>
      <c r="AI275" s="3"/>
      <c r="AJ275" s="3"/>
      <c r="AK275" s="3"/>
      <c r="AL275" s="3"/>
      <c r="AP275" s="95"/>
      <c r="AQ275" s="95">
        <f>P275</f>
        <v>450000</v>
      </c>
      <c r="AR275" s="95">
        <f t="shared" si="146"/>
        <v>450000</v>
      </c>
      <c r="AT275" s="166">
        <f t="shared" si="147"/>
        <v>450000</v>
      </c>
      <c r="AW275" s="28"/>
      <c r="AX275" s="45"/>
      <c r="AY275" s="45"/>
    </row>
    <row r="276" spans="1:51" s="2" customFormat="1" ht="16.5" customHeight="1" x14ac:dyDescent="0.25">
      <c r="A276" s="28" t="s">
        <v>909</v>
      </c>
      <c r="B276" s="1">
        <v>644</v>
      </c>
      <c r="C276" s="2" t="s">
        <v>5</v>
      </c>
      <c r="D276" s="4">
        <v>14666</v>
      </c>
      <c r="E276" s="2">
        <v>9</v>
      </c>
      <c r="F276" s="2">
        <v>289</v>
      </c>
      <c r="G276" s="2" t="s">
        <v>139</v>
      </c>
      <c r="H276" s="2">
        <v>2</v>
      </c>
      <c r="I276" s="2">
        <v>1</v>
      </c>
      <c r="J276" s="2">
        <v>86</v>
      </c>
      <c r="K276" s="13">
        <v>986</v>
      </c>
      <c r="L276" s="13">
        <v>986</v>
      </c>
      <c r="M276" s="84">
        <v>1</v>
      </c>
      <c r="N276" s="13">
        <f t="shared" si="153"/>
        <v>986</v>
      </c>
      <c r="O276" s="13">
        <f>[7]qry_report!$L$254</f>
        <v>125</v>
      </c>
      <c r="P276" s="14">
        <f t="shared" si="143"/>
        <v>123250</v>
      </c>
      <c r="Q276" s="3">
        <v>986</v>
      </c>
      <c r="R276" s="8"/>
      <c r="S276" s="8"/>
      <c r="T276" s="4"/>
      <c r="U276" s="11"/>
      <c r="V276" s="26"/>
      <c r="W276" s="5"/>
      <c r="X276" s="4"/>
      <c r="Y276" s="4"/>
      <c r="Z276" s="4"/>
      <c r="AA276" s="16"/>
      <c r="AB276" s="16"/>
      <c r="AC276" s="16"/>
      <c r="AD276" s="8"/>
      <c r="AE276" s="8"/>
      <c r="AF276" s="7"/>
      <c r="AG276" s="7"/>
      <c r="AH276" s="4"/>
      <c r="AI276" s="3"/>
      <c r="AJ276" s="3"/>
      <c r="AK276" s="3"/>
      <c r="AL276" s="3"/>
      <c r="AP276" s="95"/>
      <c r="AQ276" s="95">
        <f>P276</f>
        <v>123250</v>
      </c>
      <c r="AR276" s="95">
        <f t="shared" si="146"/>
        <v>123250</v>
      </c>
      <c r="AT276" s="166">
        <f t="shared" si="147"/>
        <v>123250</v>
      </c>
      <c r="AW276" s="28"/>
      <c r="AX276" s="45"/>
      <c r="AY276" s="45"/>
    </row>
    <row r="277" spans="1:51" s="2" customFormat="1" ht="16.5" customHeight="1" x14ac:dyDescent="0.25">
      <c r="A277" s="28"/>
      <c r="B277" s="1">
        <v>645</v>
      </c>
      <c r="C277" s="2" t="s">
        <v>5</v>
      </c>
      <c r="D277" s="4">
        <v>14669</v>
      </c>
      <c r="E277" s="2">
        <v>12</v>
      </c>
      <c r="F277" s="2">
        <v>292</v>
      </c>
      <c r="G277" s="2" t="s">
        <v>139</v>
      </c>
      <c r="H277" s="2">
        <v>2</v>
      </c>
      <c r="I277" s="2">
        <v>3</v>
      </c>
      <c r="J277" s="2">
        <v>66</v>
      </c>
      <c r="K277" s="13">
        <v>1166</v>
      </c>
      <c r="L277" s="13">
        <v>1166</v>
      </c>
      <c r="M277" s="84">
        <v>1</v>
      </c>
      <c r="N277" s="13">
        <f t="shared" si="153"/>
        <v>1166</v>
      </c>
      <c r="O277" s="13">
        <f>[7]qry_report!$L$257</f>
        <v>125</v>
      </c>
      <c r="P277" s="14">
        <f t="shared" si="143"/>
        <v>145750</v>
      </c>
      <c r="Q277" s="3">
        <v>1166</v>
      </c>
      <c r="R277" s="8"/>
      <c r="S277" s="8"/>
      <c r="T277" s="4"/>
      <c r="U277" s="11"/>
      <c r="V277" s="26"/>
      <c r="W277" s="5"/>
      <c r="X277" s="4"/>
      <c r="Y277" s="4"/>
      <c r="Z277" s="4"/>
      <c r="AA277" s="16"/>
      <c r="AB277" s="16"/>
      <c r="AC277" s="16"/>
      <c r="AD277" s="8"/>
      <c r="AE277" s="8"/>
      <c r="AF277" s="7"/>
      <c r="AG277" s="7"/>
      <c r="AH277" s="4"/>
      <c r="AI277" s="3"/>
      <c r="AJ277" s="3"/>
      <c r="AK277" s="3"/>
      <c r="AL277" s="3"/>
      <c r="AP277" s="95"/>
      <c r="AQ277" s="95">
        <f>P277</f>
        <v>145750</v>
      </c>
      <c r="AR277" s="95">
        <f t="shared" si="146"/>
        <v>145750</v>
      </c>
      <c r="AT277" s="166">
        <f t="shared" si="147"/>
        <v>145750</v>
      </c>
      <c r="AW277" s="28"/>
      <c r="AX277" s="45"/>
      <c r="AY277" s="45"/>
    </row>
    <row r="278" spans="1:51" s="4" customFormat="1" ht="16.5" customHeight="1" x14ac:dyDescent="0.25">
      <c r="A278" s="26" t="s">
        <v>907</v>
      </c>
      <c r="B278" s="1">
        <v>646</v>
      </c>
      <c r="C278" s="4" t="s">
        <v>5</v>
      </c>
      <c r="D278" s="4">
        <v>34104</v>
      </c>
      <c r="E278" s="4">
        <v>31</v>
      </c>
      <c r="F278" s="4">
        <v>1633</v>
      </c>
      <c r="G278" s="4" t="s">
        <v>139</v>
      </c>
      <c r="H278" s="4">
        <v>1</v>
      </c>
      <c r="I278" s="4">
        <v>0</v>
      </c>
      <c r="J278" s="4">
        <v>20</v>
      </c>
      <c r="K278" s="7">
        <v>420</v>
      </c>
      <c r="L278" s="7">
        <v>420</v>
      </c>
      <c r="M278" s="62">
        <v>1</v>
      </c>
      <c r="N278" s="7">
        <f t="shared" si="153"/>
        <v>420</v>
      </c>
      <c r="O278" s="7">
        <f>[7]qry_report!$L$1156</f>
        <v>100</v>
      </c>
      <c r="P278" s="14">
        <f t="shared" si="143"/>
        <v>42000</v>
      </c>
      <c r="Q278" s="3">
        <v>420</v>
      </c>
      <c r="R278" s="8"/>
      <c r="S278" s="8"/>
      <c r="U278" s="11"/>
      <c r="V278" s="26" t="s">
        <v>907</v>
      </c>
      <c r="W278" s="5">
        <v>702</v>
      </c>
      <c r="Y278" s="4" t="s">
        <v>38</v>
      </c>
      <c r="Z278" s="4" t="s">
        <v>7</v>
      </c>
      <c r="AA278" s="16">
        <v>7</v>
      </c>
      <c r="AB278" s="16">
        <v>12</v>
      </c>
      <c r="AC278" s="16">
        <v>1</v>
      </c>
      <c r="AD278" s="8">
        <v>84</v>
      </c>
      <c r="AE278" s="8">
        <v>100</v>
      </c>
      <c r="AF278" s="7">
        <v>2050</v>
      </c>
      <c r="AG278" s="7">
        <f>AF278*AD278</f>
        <v>172200</v>
      </c>
      <c r="AH278" s="4">
        <v>84</v>
      </c>
      <c r="AI278" s="3">
        <v>84</v>
      </c>
      <c r="AJ278" s="3"/>
      <c r="AK278" s="3"/>
      <c r="AL278" s="3"/>
      <c r="AM278" s="4">
        <v>3</v>
      </c>
      <c r="AN278" s="4">
        <f>ค่าเสื่อม!D4</f>
        <v>9</v>
      </c>
      <c r="AO278" s="166">
        <f>AG278*AN278/100</f>
        <v>15498</v>
      </c>
      <c r="AP278" s="166">
        <f t="shared" si="108"/>
        <v>156702</v>
      </c>
      <c r="AQ278" s="166">
        <f>P278+AP278</f>
        <v>198702</v>
      </c>
      <c r="AR278" s="95">
        <f t="shared" si="146"/>
        <v>198702</v>
      </c>
      <c r="AT278" s="166">
        <f t="shared" si="147"/>
        <v>198702</v>
      </c>
      <c r="AW278" s="26" t="s">
        <v>51</v>
      </c>
      <c r="AX278" s="45"/>
      <c r="AY278" s="45"/>
    </row>
    <row r="279" spans="1:51" s="2" customFormat="1" ht="16.5" customHeight="1" x14ac:dyDescent="0.25">
      <c r="A279" s="28"/>
      <c r="B279" s="1">
        <v>647</v>
      </c>
      <c r="C279" s="2" t="s">
        <v>5</v>
      </c>
      <c r="D279" s="4">
        <v>17624</v>
      </c>
      <c r="E279" s="2">
        <v>54</v>
      </c>
      <c r="F279" s="2">
        <v>433</v>
      </c>
      <c r="G279" s="2" t="s">
        <v>139</v>
      </c>
      <c r="H279" s="2">
        <v>7</v>
      </c>
      <c r="I279" s="2">
        <v>1</v>
      </c>
      <c r="J279" s="2">
        <v>5</v>
      </c>
      <c r="K279" s="13">
        <v>2905</v>
      </c>
      <c r="L279" s="13">
        <v>2905</v>
      </c>
      <c r="M279" s="84">
        <v>1</v>
      </c>
      <c r="N279" s="13">
        <f t="shared" si="153"/>
        <v>2905</v>
      </c>
      <c r="O279" s="13">
        <f>[7]qry_report!$L$328</f>
        <v>125</v>
      </c>
      <c r="P279" s="14">
        <f t="shared" si="143"/>
        <v>363125</v>
      </c>
      <c r="Q279" s="3">
        <v>2905</v>
      </c>
      <c r="R279" s="8"/>
      <c r="S279" s="8"/>
      <c r="T279" s="4"/>
      <c r="U279" s="11"/>
      <c r="V279" s="26"/>
      <c r="W279" s="5"/>
      <c r="X279" s="4"/>
      <c r="Y279" s="4"/>
      <c r="Z279" s="4"/>
      <c r="AA279" s="16"/>
      <c r="AB279" s="16"/>
      <c r="AC279" s="16"/>
      <c r="AD279" s="8"/>
      <c r="AE279" s="8"/>
      <c r="AF279" s="7"/>
      <c r="AG279" s="7"/>
      <c r="AH279" s="4"/>
      <c r="AI279" s="3"/>
      <c r="AJ279" s="3"/>
      <c r="AK279" s="3"/>
      <c r="AL279" s="3"/>
      <c r="AP279" s="95"/>
      <c r="AQ279" s="95">
        <f>P279</f>
        <v>363125</v>
      </c>
      <c r="AR279" s="95">
        <f t="shared" si="146"/>
        <v>363125</v>
      </c>
      <c r="AT279" s="166">
        <f t="shared" si="147"/>
        <v>363125</v>
      </c>
      <c r="AW279" s="28"/>
      <c r="AX279" s="45"/>
      <c r="AY279" s="45"/>
    </row>
    <row r="280" spans="1:51" s="2" customFormat="1" ht="16.5" customHeight="1" x14ac:dyDescent="0.25">
      <c r="A280" s="28" t="s">
        <v>910</v>
      </c>
      <c r="B280" s="1">
        <v>648</v>
      </c>
      <c r="C280" s="2" t="s">
        <v>5</v>
      </c>
      <c r="D280" s="4">
        <v>38130</v>
      </c>
      <c r="E280" s="2">
        <v>84</v>
      </c>
      <c r="F280" s="2">
        <v>1888</v>
      </c>
      <c r="G280" s="2" t="s">
        <v>139</v>
      </c>
      <c r="H280" s="2">
        <v>7</v>
      </c>
      <c r="I280" s="2">
        <v>2</v>
      </c>
      <c r="J280" s="2">
        <v>57</v>
      </c>
      <c r="K280" s="13">
        <v>3057</v>
      </c>
      <c r="L280" s="13">
        <v>3057</v>
      </c>
      <c r="M280" s="84">
        <v>1</v>
      </c>
      <c r="N280" s="13">
        <f t="shared" si="153"/>
        <v>3057</v>
      </c>
      <c r="O280" s="13">
        <f>[7]qry_report!$L$1357</f>
        <v>100</v>
      </c>
      <c r="P280" s="14">
        <f t="shared" si="143"/>
        <v>305700</v>
      </c>
      <c r="Q280" s="3">
        <v>3057</v>
      </c>
      <c r="R280" s="8"/>
      <c r="S280" s="8"/>
      <c r="T280" s="4"/>
      <c r="U280" s="11"/>
      <c r="V280" s="26"/>
      <c r="W280" s="5"/>
      <c r="X280" s="4"/>
      <c r="Y280" s="4"/>
      <c r="Z280" s="4"/>
      <c r="AA280" s="16"/>
      <c r="AB280" s="16"/>
      <c r="AC280" s="16"/>
      <c r="AD280" s="8"/>
      <c r="AE280" s="8"/>
      <c r="AF280" s="7"/>
      <c r="AG280" s="7"/>
      <c r="AH280" s="4"/>
      <c r="AI280" s="3"/>
      <c r="AJ280" s="3"/>
      <c r="AK280" s="3"/>
      <c r="AL280" s="3"/>
      <c r="AP280" s="95"/>
      <c r="AQ280" s="95">
        <f>P280</f>
        <v>305700</v>
      </c>
      <c r="AR280" s="95">
        <f t="shared" si="146"/>
        <v>305700</v>
      </c>
      <c r="AT280" s="166">
        <f t="shared" si="147"/>
        <v>305700</v>
      </c>
      <c r="AW280" s="28"/>
      <c r="AX280" s="45"/>
      <c r="AY280" s="45"/>
    </row>
    <row r="281" spans="1:51" s="2" customFormat="1" ht="16.5" customHeight="1" x14ac:dyDescent="0.25">
      <c r="A281" s="28"/>
      <c r="B281" s="1">
        <v>649</v>
      </c>
      <c r="C281" s="2" t="s">
        <v>5</v>
      </c>
      <c r="D281" s="4">
        <v>34102</v>
      </c>
      <c r="E281" s="2">
        <v>29</v>
      </c>
      <c r="F281" s="2">
        <v>1631</v>
      </c>
      <c r="G281" s="2" t="s">
        <v>139</v>
      </c>
      <c r="H281" s="2">
        <v>4</v>
      </c>
      <c r="I281" s="2">
        <v>0</v>
      </c>
      <c r="J281" s="2">
        <v>14</v>
      </c>
      <c r="K281" s="13">
        <v>1614</v>
      </c>
      <c r="L281" s="13">
        <v>1614</v>
      </c>
      <c r="M281" s="84">
        <v>1</v>
      </c>
      <c r="N281" s="13">
        <f t="shared" si="153"/>
        <v>1614</v>
      </c>
      <c r="O281" s="13">
        <v>100</v>
      </c>
      <c r="P281" s="14">
        <f t="shared" si="143"/>
        <v>161400</v>
      </c>
      <c r="Q281" s="3">
        <v>1614</v>
      </c>
      <c r="R281" s="8"/>
      <c r="S281" s="8"/>
      <c r="T281" s="4"/>
      <c r="U281" s="11"/>
      <c r="V281" s="26"/>
      <c r="W281" s="5"/>
      <c r="X281" s="4"/>
      <c r="Y281" s="4"/>
      <c r="Z281" s="4"/>
      <c r="AA281" s="16"/>
      <c r="AB281" s="16"/>
      <c r="AC281" s="16"/>
      <c r="AD281" s="8"/>
      <c r="AE281" s="8"/>
      <c r="AF281" s="7"/>
      <c r="AG281" s="7"/>
      <c r="AH281" s="4"/>
      <c r="AI281" s="3"/>
      <c r="AJ281" s="3"/>
      <c r="AK281" s="3"/>
      <c r="AL281" s="3"/>
      <c r="AP281" s="95"/>
      <c r="AQ281" s="95">
        <f>P281</f>
        <v>161400</v>
      </c>
      <c r="AR281" s="95">
        <f t="shared" ref="AR281:AR334" si="154">AQ281</f>
        <v>161400</v>
      </c>
      <c r="AT281" s="166">
        <f t="shared" si="147"/>
        <v>161400</v>
      </c>
      <c r="AW281" s="28"/>
      <c r="AX281" s="45"/>
      <c r="AY281" s="45"/>
    </row>
    <row r="282" spans="1:51" s="2" customFormat="1" ht="16.5" customHeight="1" x14ac:dyDescent="0.25">
      <c r="A282" s="28" t="s">
        <v>911</v>
      </c>
      <c r="B282" s="1">
        <v>650</v>
      </c>
      <c r="C282" s="2" t="s">
        <v>5</v>
      </c>
      <c r="D282" s="4">
        <v>45505</v>
      </c>
      <c r="E282" s="2">
        <v>603</v>
      </c>
      <c r="F282" s="2">
        <v>2497</v>
      </c>
      <c r="G282" s="2" t="s">
        <v>139</v>
      </c>
      <c r="H282" s="2">
        <v>4</v>
      </c>
      <c r="I282" s="2">
        <v>3</v>
      </c>
      <c r="J282" s="2">
        <v>52</v>
      </c>
      <c r="K282" s="13">
        <v>1952</v>
      </c>
      <c r="L282" s="13">
        <v>1952</v>
      </c>
      <c r="M282" s="62">
        <v>1</v>
      </c>
      <c r="N282" s="13">
        <f>L282</f>
        <v>1952</v>
      </c>
      <c r="O282" s="13">
        <v>125</v>
      </c>
      <c r="P282" s="14">
        <f t="shared" si="143"/>
        <v>244000</v>
      </c>
      <c r="Q282" s="3">
        <v>1952</v>
      </c>
      <c r="R282" s="8"/>
      <c r="S282" s="8"/>
      <c r="T282" s="4"/>
      <c r="U282" s="11"/>
      <c r="V282" s="26"/>
      <c r="W282" s="5"/>
      <c r="X282" s="4"/>
      <c r="Y282" s="4"/>
      <c r="Z282" s="4"/>
      <c r="AA282" s="16"/>
      <c r="AB282" s="16"/>
      <c r="AC282" s="16"/>
      <c r="AD282" s="8"/>
      <c r="AE282" s="8"/>
      <c r="AF282" s="7"/>
      <c r="AG282" s="7"/>
      <c r="AH282" s="4"/>
      <c r="AI282" s="3"/>
      <c r="AJ282" s="3"/>
      <c r="AK282" s="3"/>
      <c r="AL282" s="3"/>
      <c r="AP282" s="95"/>
      <c r="AQ282" s="95">
        <f>P282</f>
        <v>244000</v>
      </c>
      <c r="AR282" s="95">
        <f t="shared" si="154"/>
        <v>244000</v>
      </c>
      <c r="AT282" s="166">
        <f t="shared" si="147"/>
        <v>244000</v>
      </c>
      <c r="AW282" s="28"/>
      <c r="AX282" s="45"/>
      <c r="AY282" s="45"/>
    </row>
    <row r="283" spans="1:51" s="2" customFormat="1" ht="16.5" customHeight="1" x14ac:dyDescent="0.25">
      <c r="A283" s="28" t="s">
        <v>912</v>
      </c>
      <c r="B283" s="1">
        <v>651</v>
      </c>
      <c r="C283" s="2" t="s">
        <v>5</v>
      </c>
      <c r="D283" s="4">
        <v>17662</v>
      </c>
      <c r="E283" s="2">
        <v>77</v>
      </c>
      <c r="F283" s="2">
        <v>471</v>
      </c>
      <c r="G283" s="2" t="s">
        <v>139</v>
      </c>
      <c r="H283" s="2">
        <v>1</v>
      </c>
      <c r="I283" s="2">
        <v>0</v>
      </c>
      <c r="J283" s="2">
        <v>26</v>
      </c>
      <c r="K283" s="13">
        <v>426</v>
      </c>
      <c r="L283" s="13">
        <v>426</v>
      </c>
      <c r="M283" s="62">
        <v>2</v>
      </c>
      <c r="N283" s="13">
        <f>L283</f>
        <v>426</v>
      </c>
      <c r="O283" s="13">
        <v>550</v>
      </c>
      <c r="P283" s="14">
        <f t="shared" si="143"/>
        <v>234300</v>
      </c>
      <c r="Q283" s="3"/>
      <c r="R283" s="8">
        <v>426</v>
      </c>
      <c r="S283" s="8"/>
      <c r="T283" s="4"/>
      <c r="U283" s="11"/>
      <c r="V283" s="28" t="s">
        <v>912</v>
      </c>
      <c r="W283" s="5">
        <v>703</v>
      </c>
      <c r="X283" s="17" t="s">
        <v>913</v>
      </c>
      <c r="Y283" s="4" t="s">
        <v>28</v>
      </c>
      <c r="Z283" s="4" t="s">
        <v>6</v>
      </c>
      <c r="AA283" s="16">
        <v>9</v>
      </c>
      <c r="AB283" s="16">
        <v>9</v>
      </c>
      <c r="AC283" s="16">
        <v>2</v>
      </c>
      <c r="AD283" s="8">
        <v>81</v>
      </c>
      <c r="AE283" s="8">
        <v>100</v>
      </c>
      <c r="AF283" s="7">
        <f>[2]รายการ!B1</f>
        <v>6700</v>
      </c>
      <c r="AG283" s="7">
        <f>AF283*AD283</f>
        <v>542700</v>
      </c>
      <c r="AH283" s="4">
        <v>81</v>
      </c>
      <c r="AI283" s="3"/>
      <c r="AJ283" s="3">
        <v>81</v>
      </c>
      <c r="AK283" s="3"/>
      <c r="AL283" s="3"/>
      <c r="AM283" s="2">
        <v>2</v>
      </c>
      <c r="AN283" s="2">
        <v>2</v>
      </c>
      <c r="AO283" s="95">
        <f>AG283*AN283/100</f>
        <v>10854</v>
      </c>
      <c r="AP283" s="95">
        <f>AG283-AO283</f>
        <v>531846</v>
      </c>
      <c r="AQ283" s="95">
        <f>P283+AP283</f>
        <v>766146</v>
      </c>
      <c r="AR283" s="95">
        <f t="shared" si="154"/>
        <v>766146</v>
      </c>
      <c r="AT283" s="166">
        <f t="shared" si="147"/>
        <v>766146</v>
      </c>
      <c r="AW283" s="28"/>
      <c r="AX283" s="45"/>
      <c r="AY283" s="45"/>
    </row>
    <row r="284" spans="1:51" s="2" customFormat="1" ht="16.5" customHeight="1" x14ac:dyDescent="0.25">
      <c r="A284" s="28"/>
      <c r="B284" s="1"/>
      <c r="D284" s="4"/>
      <c r="K284" s="13"/>
      <c r="L284" s="13"/>
      <c r="M284" s="84"/>
      <c r="N284" s="13"/>
      <c r="O284" s="13"/>
      <c r="P284" s="14"/>
      <c r="Q284" s="3"/>
      <c r="R284" s="8"/>
      <c r="S284" s="8"/>
      <c r="T284" s="4"/>
      <c r="U284" s="11"/>
      <c r="V284" s="26" t="s">
        <v>914</v>
      </c>
      <c r="W284" s="5">
        <v>704</v>
      </c>
      <c r="X284" s="17" t="s">
        <v>915</v>
      </c>
      <c r="Y284" s="4" t="s">
        <v>28</v>
      </c>
      <c r="Z284" s="4" t="s">
        <v>41</v>
      </c>
      <c r="AA284" s="16"/>
      <c r="AB284" s="16"/>
      <c r="AC284" s="16">
        <v>2</v>
      </c>
      <c r="AD284" s="8">
        <v>300</v>
      </c>
      <c r="AE284" s="8">
        <v>100</v>
      </c>
      <c r="AF284" s="7">
        <f>AF283</f>
        <v>6700</v>
      </c>
      <c r="AG284" s="7">
        <f>AF284*AD284</f>
        <v>2010000</v>
      </c>
      <c r="AH284" s="4">
        <v>300</v>
      </c>
      <c r="AI284" s="3"/>
      <c r="AJ284" s="3">
        <v>300</v>
      </c>
      <c r="AK284" s="3"/>
      <c r="AL284" s="3"/>
      <c r="AM284" s="2">
        <v>16</v>
      </c>
      <c r="AN284" s="2">
        <f>ค่าเสื่อม!Q3</f>
        <v>55</v>
      </c>
      <c r="AO284" s="95">
        <f>AG284*AN284/100</f>
        <v>1105500</v>
      </c>
      <c r="AP284" s="95">
        <f>AG284-AO284</f>
        <v>904500</v>
      </c>
      <c r="AQ284" s="95">
        <f>AP284</f>
        <v>904500</v>
      </c>
      <c r="AR284" s="95">
        <f t="shared" si="154"/>
        <v>904500</v>
      </c>
      <c r="AT284" s="166">
        <f t="shared" si="147"/>
        <v>904500</v>
      </c>
      <c r="AW284" s="28"/>
      <c r="AX284" s="45"/>
      <c r="AY284" s="45"/>
    </row>
    <row r="285" spans="1:51" s="2" customFormat="1" ht="16.5" customHeight="1" x14ac:dyDescent="0.25">
      <c r="A285" s="28"/>
      <c r="B285" s="1"/>
      <c r="D285" s="4"/>
      <c r="K285" s="13"/>
      <c r="L285" s="13"/>
      <c r="M285" s="84"/>
      <c r="N285" s="13"/>
      <c r="O285" s="13"/>
      <c r="P285" s="14"/>
      <c r="Q285" s="3"/>
      <c r="R285" s="8"/>
      <c r="S285" s="8"/>
      <c r="T285" s="4"/>
      <c r="U285" s="11"/>
      <c r="V285" s="26"/>
      <c r="W285" s="5"/>
      <c r="X285" s="4"/>
      <c r="Y285" s="4"/>
      <c r="Z285" s="26" t="s">
        <v>42</v>
      </c>
      <c r="AA285" s="16">
        <v>10</v>
      </c>
      <c r="AB285" s="16">
        <v>15</v>
      </c>
      <c r="AC285" s="16"/>
      <c r="AD285" s="8">
        <v>150</v>
      </c>
      <c r="AE285" s="8">
        <v>50</v>
      </c>
      <c r="AF285" s="7">
        <f>AF283</f>
        <v>6700</v>
      </c>
      <c r="AG285" s="7">
        <f t="shared" ref="AG285:AG286" si="155">AF285*AD285</f>
        <v>1005000</v>
      </c>
      <c r="AH285" s="4">
        <v>150</v>
      </c>
      <c r="AI285" s="3"/>
      <c r="AJ285" s="3">
        <v>150</v>
      </c>
      <c r="AK285" s="3"/>
      <c r="AL285" s="3"/>
      <c r="AN285" s="2">
        <v>55</v>
      </c>
      <c r="AO285" s="95">
        <f t="shared" ref="AO285:AO286" si="156">AG285*AN285/100</f>
        <v>552750</v>
      </c>
      <c r="AP285" s="95">
        <f t="shared" ref="AP285:AP286" si="157">AG285-AO285</f>
        <v>452250</v>
      </c>
      <c r="AQ285" s="95">
        <f t="shared" ref="AQ285:AQ286" si="158">AP285</f>
        <v>452250</v>
      </c>
      <c r="AR285" s="95">
        <f t="shared" ref="AR285:AR286" si="159">AQ285</f>
        <v>452250</v>
      </c>
      <c r="AT285" s="166">
        <f t="shared" ref="AT285:AT286" si="160">AQ285</f>
        <v>452250</v>
      </c>
      <c r="AW285" s="28"/>
      <c r="AX285" s="45"/>
      <c r="AY285" s="45"/>
    </row>
    <row r="286" spans="1:51" s="2" customFormat="1" ht="16.5" customHeight="1" x14ac:dyDescent="0.25">
      <c r="A286" s="28"/>
      <c r="B286" s="1"/>
      <c r="D286" s="4"/>
      <c r="K286" s="13"/>
      <c r="L286" s="13"/>
      <c r="M286" s="84"/>
      <c r="N286" s="13"/>
      <c r="O286" s="13"/>
      <c r="P286" s="14"/>
      <c r="Q286" s="3"/>
      <c r="R286" s="8"/>
      <c r="S286" s="8"/>
      <c r="T286" s="4"/>
      <c r="U286" s="11"/>
      <c r="V286" s="26"/>
      <c r="W286" s="5"/>
      <c r="X286" s="4"/>
      <c r="Y286" s="4"/>
      <c r="Z286" s="26" t="s">
        <v>43</v>
      </c>
      <c r="AA286" s="16">
        <v>10</v>
      </c>
      <c r="AB286" s="16">
        <v>15</v>
      </c>
      <c r="AC286" s="16"/>
      <c r="AD286" s="8">
        <v>150</v>
      </c>
      <c r="AE286" s="8">
        <v>50</v>
      </c>
      <c r="AF286" s="7">
        <f>AF283</f>
        <v>6700</v>
      </c>
      <c r="AG286" s="7">
        <f t="shared" si="155"/>
        <v>1005000</v>
      </c>
      <c r="AH286" s="4">
        <v>150</v>
      </c>
      <c r="AI286" s="3"/>
      <c r="AJ286" s="3">
        <v>150</v>
      </c>
      <c r="AK286" s="3"/>
      <c r="AL286" s="3"/>
      <c r="AN286" s="2">
        <v>55</v>
      </c>
      <c r="AO286" s="95">
        <f t="shared" si="156"/>
        <v>552750</v>
      </c>
      <c r="AP286" s="95">
        <f t="shared" si="157"/>
        <v>452250</v>
      </c>
      <c r="AQ286" s="95">
        <f t="shared" si="158"/>
        <v>452250</v>
      </c>
      <c r="AR286" s="95">
        <f t="shared" si="159"/>
        <v>452250</v>
      </c>
      <c r="AT286" s="166">
        <f t="shared" si="160"/>
        <v>452250</v>
      </c>
      <c r="AW286" s="28"/>
      <c r="AX286" s="45"/>
      <c r="AY286" s="45"/>
    </row>
    <row r="287" spans="1:51" s="2" customFormat="1" ht="16.5" customHeight="1" x14ac:dyDescent="0.25">
      <c r="A287" s="28"/>
      <c r="B287" s="1"/>
      <c r="D287" s="4"/>
      <c r="K287" s="13"/>
      <c r="L287" s="13"/>
      <c r="M287" s="84"/>
      <c r="N287" s="13"/>
      <c r="O287" s="13"/>
      <c r="P287" s="14"/>
      <c r="Q287" s="3"/>
      <c r="R287" s="8"/>
      <c r="S287" s="8"/>
      <c r="T287" s="4"/>
      <c r="U287" s="11"/>
      <c r="V287" s="26" t="s">
        <v>916</v>
      </c>
      <c r="W287" s="5">
        <v>705</v>
      </c>
      <c r="X287" s="17" t="s">
        <v>917</v>
      </c>
      <c r="Y287" s="4" t="s">
        <v>28</v>
      </c>
      <c r="Z287" s="4" t="s">
        <v>53</v>
      </c>
      <c r="AA287" s="16">
        <v>7</v>
      </c>
      <c r="AB287" s="16">
        <v>19</v>
      </c>
      <c r="AC287" s="16">
        <v>2</v>
      </c>
      <c r="AD287" s="8">
        <v>133</v>
      </c>
      <c r="AE287" s="8">
        <v>100</v>
      </c>
      <c r="AF287" s="7">
        <f>AF284</f>
        <v>6700</v>
      </c>
      <c r="AG287" s="7">
        <f>AF287*AD287</f>
        <v>891100</v>
      </c>
      <c r="AH287" s="4">
        <v>133</v>
      </c>
      <c r="AI287" s="3"/>
      <c r="AJ287" s="3">
        <v>133</v>
      </c>
      <c r="AK287" s="3"/>
      <c r="AL287" s="3"/>
      <c r="AM287" s="2">
        <v>31</v>
      </c>
      <c r="AN287" s="2">
        <v>93</v>
      </c>
      <c r="AO287" s="95">
        <f>AG287*AN287/100</f>
        <v>828723</v>
      </c>
      <c r="AP287" s="95">
        <f>AG287-AO287</f>
        <v>62377</v>
      </c>
      <c r="AQ287" s="95">
        <f>AP287</f>
        <v>62377</v>
      </c>
      <c r="AR287" s="95">
        <f t="shared" si="154"/>
        <v>62377</v>
      </c>
      <c r="AT287" s="166">
        <f t="shared" si="147"/>
        <v>62377</v>
      </c>
      <c r="AW287" s="28"/>
      <c r="AX287" s="45"/>
      <c r="AY287" s="45"/>
    </row>
    <row r="288" spans="1:51" s="2" customFormat="1" ht="16.5" customHeight="1" x14ac:dyDescent="0.25">
      <c r="A288" s="28" t="s">
        <v>918</v>
      </c>
      <c r="B288" s="1">
        <v>652</v>
      </c>
      <c r="C288" s="2" t="s">
        <v>5</v>
      </c>
      <c r="D288" s="4">
        <v>30754</v>
      </c>
      <c r="E288" s="2">
        <v>20</v>
      </c>
      <c r="F288" s="2">
        <v>1505</v>
      </c>
      <c r="G288" s="2" t="s">
        <v>139</v>
      </c>
      <c r="H288" s="2">
        <v>0</v>
      </c>
      <c r="I288" s="2">
        <v>3</v>
      </c>
      <c r="J288" s="2">
        <v>50</v>
      </c>
      <c r="K288" s="13">
        <v>350</v>
      </c>
      <c r="L288" s="13">
        <v>350</v>
      </c>
      <c r="M288" s="84">
        <v>2</v>
      </c>
      <c r="N288" s="13">
        <f>L288</f>
        <v>350</v>
      </c>
      <c r="O288" s="13">
        <f>[7]qry_report!$L$1071</f>
        <v>150</v>
      </c>
      <c r="P288" s="14">
        <f t="shared" si="143"/>
        <v>52500</v>
      </c>
      <c r="Q288" s="3"/>
      <c r="R288" s="8">
        <v>350</v>
      </c>
      <c r="S288" s="8"/>
      <c r="T288" s="4"/>
      <c r="U288" s="11"/>
      <c r="V288" s="28" t="s">
        <v>918</v>
      </c>
      <c r="W288" s="5">
        <v>706</v>
      </c>
      <c r="X288" s="17" t="s">
        <v>919</v>
      </c>
      <c r="Y288" s="4" t="s">
        <v>28</v>
      </c>
      <c r="Z288" s="4" t="s">
        <v>53</v>
      </c>
      <c r="AA288" s="16">
        <v>15</v>
      </c>
      <c r="AB288" s="16">
        <v>17</v>
      </c>
      <c r="AC288" s="16">
        <v>2</v>
      </c>
      <c r="AD288" s="8">
        <v>255</v>
      </c>
      <c r="AE288" s="8">
        <v>100</v>
      </c>
      <c r="AF288" s="7">
        <f>AF287</f>
        <v>6700</v>
      </c>
      <c r="AG288" s="7">
        <f>AF288*AD288</f>
        <v>1708500</v>
      </c>
      <c r="AH288" s="4">
        <v>255</v>
      </c>
      <c r="AI288" s="3"/>
      <c r="AJ288" s="3">
        <v>255</v>
      </c>
      <c r="AK288" s="3"/>
      <c r="AL288" s="3"/>
      <c r="AM288" s="2">
        <v>26</v>
      </c>
      <c r="AN288" s="2">
        <v>93</v>
      </c>
      <c r="AO288" s="95">
        <f>AG288*AN288/100</f>
        <v>1588905</v>
      </c>
      <c r="AP288" s="95">
        <f>AG288-AO288</f>
        <v>119595</v>
      </c>
      <c r="AQ288" s="95">
        <f>P288+AP288</f>
        <v>172095</v>
      </c>
      <c r="AR288" s="95">
        <f t="shared" si="154"/>
        <v>172095</v>
      </c>
      <c r="AT288" s="166">
        <f t="shared" si="147"/>
        <v>172095</v>
      </c>
      <c r="AW288" s="28"/>
      <c r="AX288" s="45"/>
      <c r="AY288" s="45"/>
    </row>
    <row r="289" spans="1:51" s="2" customFormat="1" ht="16.5" customHeight="1" x14ac:dyDescent="0.25">
      <c r="A289" s="28" t="s">
        <v>920</v>
      </c>
      <c r="B289" s="1">
        <v>653</v>
      </c>
      <c r="C289" s="2" t="s">
        <v>5</v>
      </c>
      <c r="D289" s="4">
        <v>34106</v>
      </c>
      <c r="E289" s="2">
        <v>33</v>
      </c>
      <c r="F289" s="2">
        <v>1635</v>
      </c>
      <c r="G289" s="2" t="s">
        <v>139</v>
      </c>
      <c r="H289" s="2">
        <v>0</v>
      </c>
      <c r="I289" s="2">
        <v>1</v>
      </c>
      <c r="J289" s="2">
        <v>7</v>
      </c>
      <c r="K289" s="13">
        <v>107</v>
      </c>
      <c r="L289" s="13">
        <v>107</v>
      </c>
      <c r="M289" s="84">
        <v>2</v>
      </c>
      <c r="N289" s="13">
        <f>L289</f>
        <v>107</v>
      </c>
      <c r="O289" s="13">
        <f>[7]qry_report!$L$1158</f>
        <v>175</v>
      </c>
      <c r="P289" s="14">
        <f t="shared" si="143"/>
        <v>18725</v>
      </c>
      <c r="Q289" s="3"/>
      <c r="R289" s="8">
        <v>107</v>
      </c>
      <c r="S289" s="8"/>
      <c r="T289" s="4"/>
      <c r="U289" s="11"/>
      <c r="V289" s="28" t="s">
        <v>920</v>
      </c>
      <c r="W289" s="5">
        <v>707</v>
      </c>
      <c r="X289" s="17" t="s">
        <v>115</v>
      </c>
      <c r="Y289" s="4" t="s">
        <v>28</v>
      </c>
      <c r="Z289" s="4" t="s">
        <v>53</v>
      </c>
      <c r="AA289" s="16">
        <v>16</v>
      </c>
      <c r="AB289" s="16">
        <v>26</v>
      </c>
      <c r="AC289" s="16">
        <v>2</v>
      </c>
      <c r="AD289" s="8">
        <v>416</v>
      </c>
      <c r="AE289" s="8">
        <v>100</v>
      </c>
      <c r="AF289" s="7">
        <f>AF288</f>
        <v>6700</v>
      </c>
      <c r="AG289" s="7">
        <f>AF289*AD289</f>
        <v>2787200</v>
      </c>
      <c r="AH289" s="4">
        <v>416</v>
      </c>
      <c r="AI289" s="3"/>
      <c r="AJ289" s="3">
        <v>416</v>
      </c>
      <c r="AK289" s="3"/>
      <c r="AL289" s="3"/>
      <c r="AM289" s="2">
        <v>11</v>
      </c>
      <c r="AN289" s="2">
        <f>ค่าเสื่อม!L4</f>
        <v>45</v>
      </c>
      <c r="AO289" s="95">
        <f>AG289*AN289/100</f>
        <v>1254240</v>
      </c>
      <c r="AP289" s="95">
        <f>AG289-AO289</f>
        <v>1532960</v>
      </c>
      <c r="AQ289" s="95">
        <f>P289+AP289</f>
        <v>1551685</v>
      </c>
      <c r="AR289" s="95">
        <f t="shared" si="154"/>
        <v>1551685</v>
      </c>
      <c r="AT289" s="166">
        <f t="shared" si="147"/>
        <v>1551685</v>
      </c>
      <c r="AW289" s="28"/>
      <c r="AX289" s="45"/>
      <c r="AY289" s="45"/>
    </row>
    <row r="290" spans="1:51" s="2" customFormat="1" ht="16.5" customHeight="1" x14ac:dyDescent="0.25">
      <c r="A290" s="28" t="s">
        <v>921</v>
      </c>
      <c r="B290" s="1">
        <v>654</v>
      </c>
      <c r="C290" s="2" t="s">
        <v>5</v>
      </c>
      <c r="D290" s="4">
        <v>31959</v>
      </c>
      <c r="E290" s="2">
        <v>25</v>
      </c>
      <c r="F290" s="2">
        <v>1563</v>
      </c>
      <c r="G290" s="2" t="s">
        <v>139</v>
      </c>
      <c r="H290" s="2">
        <v>0</v>
      </c>
      <c r="I290" s="2">
        <v>1</v>
      </c>
      <c r="J290" s="2">
        <v>77</v>
      </c>
      <c r="K290" s="13">
        <v>177</v>
      </c>
      <c r="L290" s="13">
        <v>177</v>
      </c>
      <c r="M290" s="84">
        <v>2</v>
      </c>
      <c r="N290" s="13">
        <f>L290</f>
        <v>177</v>
      </c>
      <c r="O290" s="13">
        <v>175</v>
      </c>
      <c r="P290" s="14">
        <f t="shared" si="143"/>
        <v>30975</v>
      </c>
      <c r="Q290" s="3"/>
      <c r="R290" s="8">
        <v>177</v>
      </c>
      <c r="S290" s="8"/>
      <c r="T290" s="4"/>
      <c r="U290" s="11"/>
      <c r="V290" s="28" t="s">
        <v>921</v>
      </c>
      <c r="W290" s="5">
        <v>708</v>
      </c>
      <c r="X290" s="4">
        <v>44</v>
      </c>
      <c r="Y290" s="4" t="s">
        <v>28</v>
      </c>
      <c r="Z290" s="4" t="s">
        <v>53</v>
      </c>
      <c r="AA290" s="16">
        <v>10</v>
      </c>
      <c r="AB290" s="16">
        <v>16</v>
      </c>
      <c r="AC290" s="16">
        <v>2</v>
      </c>
      <c r="AD290" s="8">
        <v>160</v>
      </c>
      <c r="AE290" s="8">
        <v>100</v>
      </c>
      <c r="AF290" s="7">
        <f>AF289</f>
        <v>6700</v>
      </c>
      <c r="AG290" s="7">
        <f>AF290*AD290</f>
        <v>1072000</v>
      </c>
      <c r="AH290" s="4">
        <v>160</v>
      </c>
      <c r="AI290" s="3"/>
      <c r="AJ290" s="3">
        <v>160</v>
      </c>
      <c r="AK290" s="3"/>
      <c r="AL290" s="3"/>
      <c r="AM290" s="2">
        <v>41</v>
      </c>
      <c r="AN290" s="2">
        <f>ค่าเสื่อม!T4</f>
        <v>93</v>
      </c>
      <c r="AO290" s="95">
        <f>AG290*AN290/100</f>
        <v>996960</v>
      </c>
      <c r="AP290" s="95">
        <f>AG290-AO290</f>
        <v>75040</v>
      </c>
      <c r="AQ290" s="95">
        <f>P290+AP290</f>
        <v>106015</v>
      </c>
      <c r="AR290" s="95">
        <f t="shared" si="154"/>
        <v>106015</v>
      </c>
      <c r="AT290" s="166">
        <f t="shared" si="147"/>
        <v>106015</v>
      </c>
      <c r="AW290" s="28"/>
      <c r="AX290" s="45"/>
      <c r="AY290" s="45"/>
    </row>
    <row r="291" spans="1:51" s="2" customFormat="1" ht="16.5" customHeight="1" x14ac:dyDescent="0.25">
      <c r="A291" s="28" t="s">
        <v>922</v>
      </c>
      <c r="B291" s="1">
        <v>655</v>
      </c>
      <c r="C291" s="2" t="s">
        <v>5</v>
      </c>
      <c r="D291" s="4">
        <v>38131</v>
      </c>
      <c r="E291" s="2">
        <v>85</v>
      </c>
      <c r="F291" s="2">
        <v>1889</v>
      </c>
      <c r="G291" s="2" t="s">
        <v>139</v>
      </c>
      <c r="H291" s="2">
        <v>10</v>
      </c>
      <c r="I291" s="2">
        <v>3</v>
      </c>
      <c r="J291" s="2">
        <v>60</v>
      </c>
      <c r="K291" s="13">
        <v>4360</v>
      </c>
      <c r="L291" s="13">
        <v>4360</v>
      </c>
      <c r="M291" s="84">
        <v>1</v>
      </c>
      <c r="N291" s="13">
        <f>L291</f>
        <v>4360</v>
      </c>
      <c r="O291" s="13">
        <f>[7]qry_report!$L$1358</f>
        <v>100</v>
      </c>
      <c r="P291" s="14">
        <f t="shared" si="143"/>
        <v>436000</v>
      </c>
      <c r="Q291" s="3">
        <v>4360</v>
      </c>
      <c r="R291" s="8"/>
      <c r="S291" s="8"/>
      <c r="T291" s="4"/>
      <c r="U291" s="11"/>
      <c r="V291" s="26"/>
      <c r="W291" s="5"/>
      <c r="X291" s="4"/>
      <c r="Y291" s="4"/>
      <c r="Z291" s="4"/>
      <c r="AA291" s="16"/>
      <c r="AB291" s="16"/>
      <c r="AC291" s="16"/>
      <c r="AD291" s="8"/>
      <c r="AE291" s="8"/>
      <c r="AF291" s="7"/>
      <c r="AG291" s="7"/>
      <c r="AH291" s="4"/>
      <c r="AI291" s="3"/>
      <c r="AJ291" s="3"/>
      <c r="AK291" s="3"/>
      <c r="AL291" s="3"/>
      <c r="AP291" s="95"/>
      <c r="AQ291" s="95">
        <f>P291</f>
        <v>436000</v>
      </c>
      <c r="AR291" s="95">
        <f t="shared" si="154"/>
        <v>436000</v>
      </c>
      <c r="AT291" s="166">
        <f t="shared" si="147"/>
        <v>436000</v>
      </c>
      <c r="AW291" s="28"/>
      <c r="AX291" s="45"/>
      <c r="AY291" s="45"/>
    </row>
    <row r="292" spans="1:51" s="2" customFormat="1" ht="16.5" customHeight="1" x14ac:dyDescent="0.25">
      <c r="A292" s="28" t="s">
        <v>923</v>
      </c>
      <c r="B292" s="1">
        <v>656</v>
      </c>
      <c r="C292" s="2" t="s">
        <v>5</v>
      </c>
      <c r="D292" s="4">
        <v>14651</v>
      </c>
      <c r="E292" s="2">
        <v>7</v>
      </c>
      <c r="F292" s="2">
        <v>274</v>
      </c>
      <c r="G292" s="2" t="s">
        <v>139</v>
      </c>
      <c r="H292" s="2">
        <v>0</v>
      </c>
      <c r="I292" s="2">
        <v>2</v>
      </c>
      <c r="J292" s="2">
        <v>36</v>
      </c>
      <c r="K292" s="13">
        <v>236</v>
      </c>
      <c r="L292" s="13">
        <v>236</v>
      </c>
      <c r="M292" s="84">
        <v>2</v>
      </c>
      <c r="N292" s="13">
        <f>L292</f>
        <v>236</v>
      </c>
      <c r="O292" s="13">
        <f>[7]qry_report!$L$243</f>
        <v>175</v>
      </c>
      <c r="P292" s="14">
        <f t="shared" si="143"/>
        <v>41300</v>
      </c>
      <c r="Q292" s="3"/>
      <c r="R292" s="8">
        <v>236</v>
      </c>
      <c r="S292" s="8"/>
      <c r="T292" s="4"/>
      <c r="U292" s="11"/>
      <c r="V292" s="28" t="s">
        <v>923</v>
      </c>
      <c r="W292" s="5">
        <v>709</v>
      </c>
      <c r="X292" s="17" t="s">
        <v>924</v>
      </c>
      <c r="Y292" s="4" t="s">
        <v>28</v>
      </c>
      <c r="Z292" s="4" t="s">
        <v>53</v>
      </c>
      <c r="AA292" s="16">
        <v>10</v>
      </c>
      <c r="AB292" s="16">
        <v>15</v>
      </c>
      <c r="AC292" s="16">
        <v>2</v>
      </c>
      <c r="AD292" s="8">
        <v>150</v>
      </c>
      <c r="AE292" s="8">
        <v>100</v>
      </c>
      <c r="AF292" s="7">
        <f>AF290</f>
        <v>6700</v>
      </c>
      <c r="AG292" s="7">
        <f>AF292*AD292</f>
        <v>1005000</v>
      </c>
      <c r="AH292" s="4">
        <v>150</v>
      </c>
      <c r="AI292" s="3"/>
      <c r="AJ292" s="3">
        <v>150</v>
      </c>
      <c r="AK292" s="3"/>
      <c r="AL292" s="3"/>
      <c r="AM292" s="2">
        <v>31</v>
      </c>
      <c r="AN292" s="2">
        <v>93</v>
      </c>
      <c r="AO292" s="95">
        <f>AG292*AN292/100</f>
        <v>934650</v>
      </c>
      <c r="AP292" s="95">
        <f>AG292-AO292</f>
        <v>70350</v>
      </c>
      <c r="AQ292" s="95">
        <f>P292+AP292</f>
        <v>111650</v>
      </c>
      <c r="AR292" s="95">
        <f t="shared" si="154"/>
        <v>111650</v>
      </c>
      <c r="AT292" s="166">
        <f t="shared" si="147"/>
        <v>111650</v>
      </c>
      <c r="AW292" s="28"/>
      <c r="AX292" s="45"/>
      <c r="AY292" s="45"/>
    </row>
    <row r="293" spans="1:51" s="2" customFormat="1" ht="16.5" customHeight="1" x14ac:dyDescent="0.25">
      <c r="A293" s="28"/>
      <c r="B293" s="1"/>
      <c r="D293" s="4"/>
      <c r="K293" s="13"/>
      <c r="L293" s="13"/>
      <c r="M293" s="84"/>
      <c r="N293" s="13"/>
      <c r="O293" s="13"/>
      <c r="P293" s="14"/>
      <c r="Q293" s="3"/>
      <c r="R293" s="8"/>
      <c r="S293" s="8"/>
      <c r="T293" s="4"/>
      <c r="U293" s="11"/>
      <c r="V293" s="26"/>
      <c r="W293" s="5">
        <v>710</v>
      </c>
      <c r="X293" s="4"/>
      <c r="Y293" s="4" t="s">
        <v>38</v>
      </c>
      <c r="Z293" s="4" t="s">
        <v>7</v>
      </c>
      <c r="AA293" s="16">
        <v>10</v>
      </c>
      <c r="AB293" s="16">
        <v>20</v>
      </c>
      <c r="AC293" s="16">
        <v>2</v>
      </c>
      <c r="AD293" s="8">
        <v>200</v>
      </c>
      <c r="AE293" s="8">
        <v>100</v>
      </c>
      <c r="AF293" s="7">
        <v>2050</v>
      </c>
      <c r="AG293" s="7">
        <f>AF293*AD293</f>
        <v>410000</v>
      </c>
      <c r="AH293" s="4">
        <v>200</v>
      </c>
      <c r="AI293" s="3"/>
      <c r="AJ293" s="3">
        <v>200</v>
      </c>
      <c r="AK293" s="3"/>
      <c r="AL293" s="3"/>
      <c r="AM293" s="2">
        <v>31</v>
      </c>
      <c r="AN293" s="2">
        <v>93</v>
      </c>
      <c r="AO293" s="95">
        <f>AG293*AN293/100</f>
        <v>381300</v>
      </c>
      <c r="AP293" s="95">
        <f>AG293-AO293</f>
        <v>28700</v>
      </c>
      <c r="AQ293" s="95">
        <f>AP293</f>
        <v>28700</v>
      </c>
      <c r="AR293" s="95">
        <f t="shared" si="154"/>
        <v>28700</v>
      </c>
      <c r="AT293" s="166">
        <f t="shared" si="147"/>
        <v>28700</v>
      </c>
      <c r="AW293" s="28" t="s">
        <v>294</v>
      </c>
      <c r="AX293" s="45"/>
      <c r="AY293" s="45"/>
    </row>
    <row r="294" spans="1:51" s="2" customFormat="1" ht="16.5" customHeight="1" x14ac:dyDescent="0.25">
      <c r="A294" s="28"/>
      <c r="B294" s="1">
        <v>657</v>
      </c>
      <c r="C294" s="2" t="s">
        <v>5</v>
      </c>
      <c r="D294" s="4">
        <v>42728</v>
      </c>
      <c r="E294" s="2">
        <v>322</v>
      </c>
      <c r="F294" s="2">
        <v>2208</v>
      </c>
      <c r="G294" s="2" t="s">
        <v>139</v>
      </c>
      <c r="H294" s="2">
        <v>0</v>
      </c>
      <c r="I294" s="2">
        <v>3</v>
      </c>
      <c r="J294" s="2">
        <v>51</v>
      </c>
      <c r="K294" s="13">
        <v>351</v>
      </c>
      <c r="L294" s="13">
        <v>351</v>
      </c>
      <c r="M294" s="84">
        <v>2</v>
      </c>
      <c r="N294" s="13">
        <f>L294</f>
        <v>351</v>
      </c>
      <c r="O294" s="13">
        <f>[7]qry_report!$L$1589</f>
        <v>175</v>
      </c>
      <c r="P294" s="14">
        <f t="shared" si="143"/>
        <v>61425</v>
      </c>
      <c r="Q294" s="3"/>
      <c r="R294" s="8">
        <v>351</v>
      </c>
      <c r="S294" s="8"/>
      <c r="T294" s="4"/>
      <c r="U294" s="11"/>
      <c r="V294" s="26"/>
      <c r="W294" s="5">
        <v>711</v>
      </c>
      <c r="X294" s="4"/>
      <c r="Y294" s="4" t="s">
        <v>38</v>
      </c>
      <c r="Z294" s="4" t="s">
        <v>7</v>
      </c>
      <c r="AA294" s="16">
        <v>15</v>
      </c>
      <c r="AB294" s="16">
        <v>17</v>
      </c>
      <c r="AC294" s="16">
        <v>1</v>
      </c>
      <c r="AD294" s="8">
        <v>255</v>
      </c>
      <c r="AE294" s="8">
        <v>100</v>
      </c>
      <c r="AF294" s="7">
        <v>2050</v>
      </c>
      <c r="AG294" s="7">
        <f>AF294*AD294</f>
        <v>522750</v>
      </c>
      <c r="AH294" s="4">
        <v>255</v>
      </c>
      <c r="AI294" s="3"/>
      <c r="AJ294" s="3">
        <v>255</v>
      </c>
      <c r="AK294" s="3"/>
      <c r="AL294" s="3"/>
      <c r="AM294" s="2">
        <v>8</v>
      </c>
      <c r="AN294" s="2">
        <f>ค่าเสื่อม!I4</f>
        <v>30</v>
      </c>
      <c r="AO294" s="95">
        <f>AG294*AN294/100</f>
        <v>156825</v>
      </c>
      <c r="AP294" s="95">
        <f>AG294-AO294</f>
        <v>365925</v>
      </c>
      <c r="AQ294" s="95">
        <f>P294+AP294</f>
        <v>427350</v>
      </c>
      <c r="AR294" s="95">
        <f t="shared" si="154"/>
        <v>427350</v>
      </c>
      <c r="AT294" s="166">
        <f t="shared" si="147"/>
        <v>427350</v>
      </c>
      <c r="AW294" s="28" t="s">
        <v>295</v>
      </c>
      <c r="AX294" s="45"/>
      <c r="AY294" s="45"/>
    </row>
    <row r="295" spans="1:51" s="2" customFormat="1" ht="16.5" customHeight="1" x14ac:dyDescent="0.25">
      <c r="A295" s="28"/>
      <c r="B295" s="1">
        <v>658</v>
      </c>
      <c r="C295" s="2" t="s">
        <v>5</v>
      </c>
      <c r="D295" s="4">
        <v>29466</v>
      </c>
      <c r="E295" s="2">
        <v>25</v>
      </c>
      <c r="F295" s="2">
        <v>1340</v>
      </c>
      <c r="G295" s="2" t="s">
        <v>139</v>
      </c>
      <c r="H295" s="2">
        <v>1</v>
      </c>
      <c r="I295" s="2">
        <v>1</v>
      </c>
      <c r="J295" s="2">
        <v>7</v>
      </c>
      <c r="K295" s="13">
        <v>507</v>
      </c>
      <c r="L295" s="13">
        <v>507</v>
      </c>
      <c r="M295" s="84">
        <v>1</v>
      </c>
      <c r="N295" s="13">
        <f>L295</f>
        <v>507</v>
      </c>
      <c r="O295" s="13">
        <f>[7]qry_report!$L$927</f>
        <v>100</v>
      </c>
      <c r="P295" s="14">
        <f t="shared" si="143"/>
        <v>50700</v>
      </c>
      <c r="Q295" s="3">
        <v>507</v>
      </c>
      <c r="R295" s="8"/>
      <c r="S295" s="8"/>
      <c r="T295" s="4"/>
      <c r="U295" s="11"/>
      <c r="V295" s="26"/>
      <c r="W295" s="5"/>
      <c r="X295" s="4"/>
      <c r="Y295" s="4"/>
      <c r="Z295" s="4"/>
      <c r="AA295" s="16"/>
      <c r="AB295" s="16"/>
      <c r="AC295" s="16"/>
      <c r="AD295" s="8"/>
      <c r="AE295" s="8"/>
      <c r="AF295" s="7"/>
      <c r="AG295" s="7"/>
      <c r="AH295" s="4"/>
      <c r="AI295" s="3"/>
      <c r="AJ295" s="3"/>
      <c r="AK295" s="3"/>
      <c r="AL295" s="3"/>
      <c r="AP295" s="95"/>
      <c r="AQ295" s="95">
        <f>P295</f>
        <v>50700</v>
      </c>
      <c r="AR295" s="95">
        <f t="shared" si="154"/>
        <v>50700</v>
      </c>
      <c r="AT295" s="166">
        <f t="shared" si="147"/>
        <v>50700</v>
      </c>
      <c r="AW295" s="28"/>
      <c r="AX295" s="45"/>
      <c r="AY295" s="45"/>
    </row>
    <row r="296" spans="1:51" s="2" customFormat="1" ht="16.5" customHeight="1" x14ac:dyDescent="0.25">
      <c r="A296" s="28"/>
      <c r="B296" s="1">
        <v>659</v>
      </c>
      <c r="C296" s="2" t="s">
        <v>5</v>
      </c>
      <c r="D296" s="4">
        <v>38984</v>
      </c>
      <c r="E296" s="2">
        <v>157</v>
      </c>
      <c r="F296" s="2">
        <v>1947</v>
      </c>
      <c r="G296" s="2" t="s">
        <v>139</v>
      </c>
      <c r="H296" s="2">
        <v>28</v>
      </c>
      <c r="I296" s="2">
        <v>2</v>
      </c>
      <c r="J296" s="2">
        <v>73</v>
      </c>
      <c r="K296" s="61">
        <v>11473</v>
      </c>
      <c r="L296" s="61">
        <v>11473</v>
      </c>
      <c r="M296" s="84">
        <v>1</v>
      </c>
      <c r="N296" s="61">
        <f>L296</f>
        <v>11473</v>
      </c>
      <c r="O296" s="61">
        <f>[7]qry_report!$L$1402</f>
        <v>125</v>
      </c>
      <c r="P296" s="14">
        <f t="shared" si="143"/>
        <v>1434125</v>
      </c>
      <c r="Q296" s="3">
        <v>11473</v>
      </c>
      <c r="R296" s="8"/>
      <c r="S296" s="8"/>
      <c r="T296" s="4"/>
      <c r="U296" s="11"/>
      <c r="V296" s="26"/>
      <c r="W296" s="5"/>
      <c r="X296" s="4"/>
      <c r="Y296" s="4"/>
      <c r="Z296" s="4"/>
      <c r="AA296" s="16"/>
      <c r="AB296" s="16"/>
      <c r="AC296" s="16"/>
      <c r="AD296" s="8"/>
      <c r="AE296" s="8"/>
      <c r="AF296" s="7"/>
      <c r="AG296" s="7"/>
      <c r="AH296" s="4"/>
      <c r="AI296" s="3"/>
      <c r="AJ296" s="3"/>
      <c r="AK296" s="3"/>
      <c r="AL296" s="3"/>
      <c r="AP296" s="95"/>
      <c r="AQ296" s="95">
        <f>P296</f>
        <v>1434125</v>
      </c>
      <c r="AR296" s="95">
        <f t="shared" si="154"/>
        <v>1434125</v>
      </c>
      <c r="AT296" s="166">
        <f t="shared" si="147"/>
        <v>1434125</v>
      </c>
      <c r="AW296" s="28"/>
      <c r="AX296" s="45"/>
      <c r="AY296" s="45"/>
    </row>
    <row r="297" spans="1:51" s="2" customFormat="1" ht="16.5" customHeight="1" x14ac:dyDescent="0.25">
      <c r="A297" s="28" t="s">
        <v>925</v>
      </c>
      <c r="B297" s="1">
        <v>660</v>
      </c>
      <c r="C297" s="2" t="s">
        <v>5</v>
      </c>
      <c r="D297" s="4">
        <v>30752</v>
      </c>
      <c r="E297" s="2">
        <v>18</v>
      </c>
      <c r="F297" s="2">
        <v>1503</v>
      </c>
      <c r="G297" s="2" t="s">
        <v>139</v>
      </c>
      <c r="H297" s="2">
        <v>0</v>
      </c>
      <c r="I297" s="2">
        <v>3</v>
      </c>
      <c r="J297" s="2">
        <v>23</v>
      </c>
      <c r="K297" s="13">
        <v>323</v>
      </c>
      <c r="L297" s="13">
        <v>323</v>
      </c>
      <c r="M297" s="84">
        <v>2</v>
      </c>
      <c r="N297" s="13">
        <f>L297</f>
        <v>323</v>
      </c>
      <c r="O297" s="13">
        <f>[7]qry_report!$L$1069</f>
        <v>150</v>
      </c>
      <c r="P297" s="14">
        <f t="shared" si="143"/>
        <v>48450</v>
      </c>
      <c r="Q297" s="3"/>
      <c r="R297" s="8">
        <v>323</v>
      </c>
      <c r="S297" s="8"/>
      <c r="T297" s="4"/>
      <c r="U297" s="11"/>
      <c r="V297" s="28" t="s">
        <v>925</v>
      </c>
      <c r="W297" s="5">
        <v>712</v>
      </c>
      <c r="X297" s="17" t="s">
        <v>462</v>
      </c>
      <c r="Y297" s="4" t="s">
        <v>28</v>
      </c>
      <c r="Z297" s="4" t="s">
        <v>41</v>
      </c>
      <c r="AA297" s="16"/>
      <c r="AB297" s="16"/>
      <c r="AC297" s="16">
        <v>2</v>
      </c>
      <c r="AD297" s="8">
        <v>350</v>
      </c>
      <c r="AE297" s="8">
        <v>100</v>
      </c>
      <c r="AF297" s="7">
        <f>[2]รายการ!B1</f>
        <v>6700</v>
      </c>
      <c r="AG297" s="7">
        <f>AF297*AD297</f>
        <v>2345000</v>
      </c>
      <c r="AH297" s="4">
        <v>350</v>
      </c>
      <c r="AI297" s="3"/>
      <c r="AJ297" s="3">
        <v>350</v>
      </c>
      <c r="AK297" s="3"/>
      <c r="AL297" s="3"/>
      <c r="AM297" s="2">
        <v>21</v>
      </c>
      <c r="AN297" s="2">
        <f>ค่าเสื่อม!V3</f>
        <v>80</v>
      </c>
      <c r="AO297" s="95">
        <f>AG297*AN297/100</f>
        <v>1876000</v>
      </c>
      <c r="AP297" s="95">
        <f>AG297-AO297</f>
        <v>469000</v>
      </c>
      <c r="AQ297" s="95">
        <f>P297+AP297</f>
        <v>517450</v>
      </c>
      <c r="AR297" s="95">
        <f t="shared" si="154"/>
        <v>517450</v>
      </c>
      <c r="AT297" s="166">
        <f t="shared" si="147"/>
        <v>517450</v>
      </c>
      <c r="AW297" s="28"/>
      <c r="AX297" s="45"/>
      <c r="AY297" s="45"/>
    </row>
    <row r="298" spans="1:51" s="2" customFormat="1" ht="16.5" customHeight="1" x14ac:dyDescent="0.25">
      <c r="A298" s="28"/>
      <c r="B298" s="1"/>
      <c r="D298" s="4"/>
      <c r="K298" s="13"/>
      <c r="L298" s="13"/>
      <c r="M298" s="84"/>
      <c r="N298" s="13"/>
      <c r="O298" s="13"/>
      <c r="P298" s="14"/>
      <c r="Q298" s="3"/>
      <c r="R298" s="8"/>
      <c r="S298" s="8"/>
      <c r="T298" s="4"/>
      <c r="U298" s="11"/>
      <c r="V298" s="26"/>
      <c r="W298" s="5"/>
      <c r="X298" s="4"/>
      <c r="Y298" s="4"/>
      <c r="Z298" s="26" t="s">
        <v>42</v>
      </c>
      <c r="AA298" s="16">
        <v>7</v>
      </c>
      <c r="AB298" s="16">
        <v>25</v>
      </c>
      <c r="AC298" s="16"/>
      <c r="AD298" s="8">
        <v>175</v>
      </c>
      <c r="AE298" s="8">
        <v>50</v>
      </c>
      <c r="AF298" s="7">
        <f>AF292</f>
        <v>6700</v>
      </c>
      <c r="AG298" s="7">
        <f t="shared" ref="AG298:AG299" si="161">AF298*AD298</f>
        <v>1172500</v>
      </c>
      <c r="AH298" s="4">
        <v>175</v>
      </c>
      <c r="AI298" s="3"/>
      <c r="AJ298" s="3">
        <v>175</v>
      </c>
      <c r="AK298" s="3"/>
      <c r="AL298" s="3"/>
      <c r="AN298" s="2">
        <v>80</v>
      </c>
      <c r="AO298" s="95">
        <f t="shared" ref="AO298:AO299" si="162">AG298*AN298/100</f>
        <v>938000</v>
      </c>
      <c r="AP298" s="95">
        <f t="shared" ref="AP298:AP299" si="163">AG298-AO298</f>
        <v>234500</v>
      </c>
      <c r="AQ298" s="95">
        <f t="shared" ref="AQ298:AQ299" si="164">P298+AP298</f>
        <v>234500</v>
      </c>
      <c r="AR298" s="95">
        <f t="shared" ref="AR298:AR299" si="165">AQ298</f>
        <v>234500</v>
      </c>
      <c r="AT298" s="166">
        <f t="shared" ref="AT298:AT299" si="166">AQ298</f>
        <v>234500</v>
      </c>
      <c r="AW298" s="28"/>
      <c r="AX298" s="45"/>
      <c r="AY298" s="45"/>
    </row>
    <row r="299" spans="1:51" s="2" customFormat="1" ht="16.5" customHeight="1" x14ac:dyDescent="0.25">
      <c r="A299" s="28"/>
      <c r="B299" s="1"/>
      <c r="D299" s="4"/>
      <c r="K299" s="13"/>
      <c r="L299" s="13"/>
      <c r="M299" s="84"/>
      <c r="N299" s="13"/>
      <c r="O299" s="13"/>
      <c r="P299" s="14"/>
      <c r="Q299" s="3"/>
      <c r="R299" s="8"/>
      <c r="S299" s="8"/>
      <c r="T299" s="4"/>
      <c r="U299" s="11"/>
      <c r="V299" s="26"/>
      <c r="W299" s="5"/>
      <c r="X299" s="4"/>
      <c r="Y299" s="4"/>
      <c r="Z299" s="26" t="s">
        <v>43</v>
      </c>
      <c r="AA299" s="16">
        <v>7</v>
      </c>
      <c r="AB299" s="16">
        <v>25</v>
      </c>
      <c r="AC299" s="16"/>
      <c r="AD299" s="8">
        <v>175</v>
      </c>
      <c r="AE299" s="8">
        <v>50</v>
      </c>
      <c r="AF299" s="7">
        <f>AF297</f>
        <v>6700</v>
      </c>
      <c r="AG299" s="7">
        <f t="shared" si="161"/>
        <v>1172500</v>
      </c>
      <c r="AH299" s="4">
        <v>175</v>
      </c>
      <c r="AI299" s="3"/>
      <c r="AJ299" s="3">
        <v>175</v>
      </c>
      <c r="AK299" s="3"/>
      <c r="AL299" s="3"/>
      <c r="AN299" s="2">
        <v>80</v>
      </c>
      <c r="AO299" s="95">
        <f t="shared" si="162"/>
        <v>938000</v>
      </c>
      <c r="AP299" s="95">
        <f t="shared" si="163"/>
        <v>234500</v>
      </c>
      <c r="AQ299" s="95">
        <f t="shared" si="164"/>
        <v>234500</v>
      </c>
      <c r="AR299" s="95">
        <f t="shared" si="165"/>
        <v>234500</v>
      </c>
      <c r="AT299" s="166">
        <f t="shared" si="166"/>
        <v>234500</v>
      </c>
      <c r="AW299" s="28"/>
      <c r="AX299" s="45"/>
      <c r="AY299" s="45"/>
    </row>
    <row r="300" spans="1:51" s="2" customFormat="1" ht="16.5" customHeight="1" x14ac:dyDescent="0.25">
      <c r="A300" s="28"/>
      <c r="B300" s="1"/>
      <c r="D300" s="4"/>
      <c r="K300" s="13"/>
      <c r="L300" s="13"/>
      <c r="M300" s="84"/>
      <c r="N300" s="13"/>
      <c r="O300" s="13"/>
      <c r="P300" s="14"/>
      <c r="Q300" s="3"/>
      <c r="R300" s="8"/>
      <c r="S300" s="8"/>
      <c r="T300" s="4"/>
      <c r="U300" s="11"/>
      <c r="V300" s="26"/>
      <c r="W300" s="5">
        <v>713</v>
      </c>
      <c r="X300" s="4"/>
      <c r="Y300" s="4" t="s">
        <v>38</v>
      </c>
      <c r="Z300" s="4" t="s">
        <v>7</v>
      </c>
      <c r="AA300" s="16">
        <v>13</v>
      </c>
      <c r="AB300" s="16">
        <v>18</v>
      </c>
      <c r="AC300" s="16">
        <v>2</v>
      </c>
      <c r="AD300" s="8">
        <v>234</v>
      </c>
      <c r="AE300" s="8">
        <v>100</v>
      </c>
      <c r="AF300" s="7">
        <v>2050</v>
      </c>
      <c r="AG300" s="7">
        <f>AF300*AD300</f>
        <v>479700</v>
      </c>
      <c r="AH300" s="4">
        <v>234</v>
      </c>
      <c r="AI300" s="3"/>
      <c r="AJ300" s="3">
        <v>234</v>
      </c>
      <c r="AK300" s="3"/>
      <c r="AL300" s="3"/>
      <c r="AM300" s="2">
        <v>21</v>
      </c>
      <c r="AN300" s="2">
        <v>93</v>
      </c>
      <c r="AO300" s="95">
        <f>AG300*AN300/100</f>
        <v>446121</v>
      </c>
      <c r="AP300" s="95">
        <f>AG300-AO300</f>
        <v>33579</v>
      </c>
      <c r="AQ300" s="95">
        <f>AP300</f>
        <v>33579</v>
      </c>
      <c r="AR300" s="95">
        <f t="shared" si="154"/>
        <v>33579</v>
      </c>
      <c r="AT300" s="166">
        <f t="shared" si="147"/>
        <v>33579</v>
      </c>
      <c r="AW300" s="28"/>
      <c r="AX300" s="45"/>
      <c r="AY300" s="45"/>
    </row>
    <row r="301" spans="1:51" s="2" customFormat="1" ht="16.5" customHeight="1" x14ac:dyDescent="0.25">
      <c r="A301" s="28"/>
      <c r="B301" s="1">
        <v>661</v>
      </c>
      <c r="C301" s="2" t="s">
        <v>5</v>
      </c>
      <c r="D301" s="4">
        <v>29527</v>
      </c>
      <c r="E301" s="2">
        <v>163</v>
      </c>
      <c r="F301" s="2">
        <v>1318</v>
      </c>
      <c r="G301" s="2" t="s">
        <v>139</v>
      </c>
      <c r="H301" s="2">
        <v>5</v>
      </c>
      <c r="I301" s="2">
        <v>3</v>
      </c>
      <c r="J301" s="2">
        <v>88</v>
      </c>
      <c r="K301" s="13">
        <v>2388</v>
      </c>
      <c r="L301" s="13">
        <v>2388</v>
      </c>
      <c r="M301" s="62">
        <v>1</v>
      </c>
      <c r="N301" s="13">
        <f>L301</f>
        <v>2388</v>
      </c>
      <c r="O301" s="13">
        <v>125</v>
      </c>
      <c r="P301" s="14">
        <f t="shared" si="143"/>
        <v>298500</v>
      </c>
      <c r="Q301" s="3">
        <v>2388</v>
      </c>
      <c r="R301" s="8"/>
      <c r="S301" s="8"/>
      <c r="T301" s="4"/>
      <c r="U301" s="11"/>
      <c r="V301" s="26"/>
      <c r="W301" s="5"/>
      <c r="X301" s="4"/>
      <c r="Y301" s="4"/>
      <c r="Z301" s="4"/>
      <c r="AA301" s="16"/>
      <c r="AB301" s="16"/>
      <c r="AC301" s="16"/>
      <c r="AD301" s="8"/>
      <c r="AE301" s="8"/>
      <c r="AF301" s="7"/>
      <c r="AG301" s="7"/>
      <c r="AH301" s="4"/>
      <c r="AI301" s="3"/>
      <c r="AJ301" s="3"/>
      <c r="AK301" s="3"/>
      <c r="AL301" s="3"/>
      <c r="AP301" s="95"/>
      <c r="AQ301" s="95">
        <f>P301</f>
        <v>298500</v>
      </c>
      <c r="AR301" s="95">
        <f t="shared" si="154"/>
        <v>298500</v>
      </c>
      <c r="AT301" s="166">
        <f t="shared" si="147"/>
        <v>298500</v>
      </c>
      <c r="AW301" s="28"/>
      <c r="AX301" s="45"/>
      <c r="AY301" s="45"/>
    </row>
    <row r="302" spans="1:51" s="2" customFormat="1" ht="16.5" customHeight="1" x14ac:dyDescent="0.25">
      <c r="A302" s="28" t="s">
        <v>926</v>
      </c>
      <c r="B302" s="1">
        <v>662</v>
      </c>
      <c r="C302" s="2" t="s">
        <v>5</v>
      </c>
      <c r="D302" s="4">
        <v>17731</v>
      </c>
      <c r="E302" s="2">
        <v>68</v>
      </c>
      <c r="F302" s="2">
        <v>540</v>
      </c>
      <c r="G302" s="2" t="s">
        <v>139</v>
      </c>
      <c r="H302" s="2">
        <v>6</v>
      </c>
      <c r="I302" s="2">
        <v>1</v>
      </c>
      <c r="J302" s="2">
        <v>58</v>
      </c>
      <c r="K302" s="13">
        <v>2558</v>
      </c>
      <c r="L302" s="13">
        <v>2558</v>
      </c>
      <c r="M302" s="84">
        <v>1</v>
      </c>
      <c r="N302" s="13">
        <f>L302</f>
        <v>2558</v>
      </c>
      <c r="O302" s="13">
        <f>[7]qry_report!$L$393</f>
        <v>125</v>
      </c>
      <c r="P302" s="14">
        <f t="shared" si="143"/>
        <v>319750</v>
      </c>
      <c r="Q302" s="3">
        <v>2558</v>
      </c>
      <c r="R302" s="8"/>
      <c r="S302" s="8"/>
      <c r="T302" s="4"/>
      <c r="U302" s="11"/>
      <c r="V302" s="26"/>
      <c r="W302" s="5"/>
      <c r="X302" s="4"/>
      <c r="Y302" s="4"/>
      <c r="Z302" s="4"/>
      <c r="AA302" s="16"/>
      <c r="AB302" s="16"/>
      <c r="AC302" s="16"/>
      <c r="AD302" s="8"/>
      <c r="AE302" s="8"/>
      <c r="AF302" s="7"/>
      <c r="AG302" s="7"/>
      <c r="AH302" s="4"/>
      <c r="AI302" s="3"/>
      <c r="AJ302" s="3"/>
      <c r="AK302" s="3"/>
      <c r="AL302" s="3"/>
      <c r="AP302" s="95"/>
      <c r="AQ302" s="95">
        <f>P302</f>
        <v>319750</v>
      </c>
      <c r="AR302" s="95">
        <f t="shared" si="154"/>
        <v>319750</v>
      </c>
      <c r="AT302" s="166">
        <f t="shared" si="147"/>
        <v>319750</v>
      </c>
      <c r="AW302" s="28"/>
      <c r="AX302" s="45"/>
      <c r="AY302" s="45"/>
    </row>
    <row r="303" spans="1:51" s="2" customFormat="1" ht="16.5" customHeight="1" x14ac:dyDescent="0.25">
      <c r="A303" s="28" t="s">
        <v>927</v>
      </c>
      <c r="B303" s="1">
        <v>663</v>
      </c>
      <c r="C303" s="2" t="s">
        <v>5</v>
      </c>
      <c r="D303" s="4">
        <v>14656</v>
      </c>
      <c r="E303" s="2">
        <v>8</v>
      </c>
      <c r="F303" s="2">
        <v>279</v>
      </c>
      <c r="G303" s="2" t="s">
        <v>139</v>
      </c>
      <c r="H303" s="2">
        <v>0</v>
      </c>
      <c r="I303" s="2">
        <v>1</v>
      </c>
      <c r="J303" s="2">
        <v>59</v>
      </c>
      <c r="K303" s="13">
        <v>159</v>
      </c>
      <c r="L303" s="13">
        <v>159</v>
      </c>
      <c r="M303" s="84">
        <v>2</v>
      </c>
      <c r="N303" s="13">
        <f>L303</f>
        <v>159</v>
      </c>
      <c r="O303" s="13">
        <v>175</v>
      </c>
      <c r="P303" s="14">
        <f t="shared" si="143"/>
        <v>27825</v>
      </c>
      <c r="Q303" s="3"/>
      <c r="R303" s="8">
        <v>159</v>
      </c>
      <c r="S303" s="8"/>
      <c r="T303" s="4"/>
      <c r="U303" s="11"/>
      <c r="V303" s="28" t="s">
        <v>927</v>
      </c>
      <c r="W303" s="5">
        <v>714</v>
      </c>
      <c r="X303" s="17" t="s">
        <v>391</v>
      </c>
      <c r="Y303" s="4" t="s">
        <v>28</v>
      </c>
      <c r="Z303" s="4" t="s">
        <v>53</v>
      </c>
      <c r="AA303" s="2">
        <v>7</v>
      </c>
      <c r="AB303" s="16">
        <v>12</v>
      </c>
      <c r="AC303" s="16">
        <v>2</v>
      </c>
      <c r="AD303" s="8">
        <v>84</v>
      </c>
      <c r="AE303" s="8">
        <v>100</v>
      </c>
      <c r="AF303" s="7">
        <f>AF297</f>
        <v>6700</v>
      </c>
      <c r="AG303" s="7">
        <f>AF303*AD303</f>
        <v>562800</v>
      </c>
      <c r="AH303" s="4">
        <v>84</v>
      </c>
      <c r="AI303" s="3"/>
      <c r="AJ303" s="3">
        <v>84</v>
      </c>
      <c r="AK303" s="3"/>
      <c r="AL303" s="3"/>
      <c r="AM303" s="2">
        <v>21</v>
      </c>
      <c r="AN303" s="2">
        <v>93</v>
      </c>
      <c r="AO303" s="95">
        <f>AG303*AN303/100</f>
        <v>523404</v>
      </c>
      <c r="AP303" s="95">
        <f>AG303-AO303</f>
        <v>39396</v>
      </c>
      <c r="AQ303" s="95">
        <f>P303+AP303</f>
        <v>67221</v>
      </c>
      <c r="AR303" s="95">
        <f t="shared" si="154"/>
        <v>67221</v>
      </c>
      <c r="AT303" s="166">
        <f t="shared" si="147"/>
        <v>67221</v>
      </c>
      <c r="AW303" s="28"/>
      <c r="AX303" s="45"/>
      <c r="AY303" s="45"/>
    </row>
    <row r="304" spans="1:51" s="2" customFormat="1" ht="16.5" customHeight="1" x14ac:dyDescent="0.25">
      <c r="A304" s="28"/>
      <c r="B304" s="1"/>
      <c r="D304" s="4"/>
      <c r="K304" s="13"/>
      <c r="L304" s="13"/>
      <c r="M304" s="84"/>
      <c r="N304" s="13"/>
      <c r="O304" s="13"/>
      <c r="P304" s="14"/>
      <c r="Q304" s="3"/>
      <c r="R304" s="8"/>
      <c r="S304" s="8"/>
      <c r="T304" s="4"/>
      <c r="U304" s="11"/>
      <c r="V304" s="26"/>
      <c r="W304" s="5">
        <v>715</v>
      </c>
      <c r="X304" s="4"/>
      <c r="Y304" s="4" t="s">
        <v>38</v>
      </c>
      <c r="Z304" s="4" t="s">
        <v>7</v>
      </c>
      <c r="AA304" s="16">
        <v>10</v>
      </c>
      <c r="AB304" s="16">
        <v>12</v>
      </c>
      <c r="AC304" s="16">
        <v>2</v>
      </c>
      <c r="AD304" s="8">
        <v>120</v>
      </c>
      <c r="AE304" s="8">
        <v>100</v>
      </c>
      <c r="AF304" s="7">
        <v>2050</v>
      </c>
      <c r="AG304" s="7">
        <f>AF304*AD304</f>
        <v>246000</v>
      </c>
      <c r="AH304" s="4">
        <v>120</v>
      </c>
      <c r="AI304" s="3"/>
      <c r="AJ304" s="3">
        <v>120</v>
      </c>
      <c r="AK304" s="3"/>
      <c r="AL304" s="3"/>
      <c r="AM304" s="2">
        <v>21</v>
      </c>
      <c r="AN304" s="2">
        <v>93</v>
      </c>
      <c r="AO304" s="95">
        <f>AG304*AN304/100</f>
        <v>228780</v>
      </c>
      <c r="AP304" s="95">
        <f>AG304-AO304</f>
        <v>17220</v>
      </c>
      <c r="AQ304" s="95">
        <f>AP304</f>
        <v>17220</v>
      </c>
      <c r="AR304" s="95">
        <f t="shared" si="154"/>
        <v>17220</v>
      </c>
      <c r="AT304" s="166">
        <f t="shared" si="147"/>
        <v>17220</v>
      </c>
      <c r="AW304" s="28" t="s">
        <v>51</v>
      </c>
      <c r="AX304" s="45"/>
      <c r="AY304" s="45"/>
    </row>
    <row r="305" spans="1:51" s="2" customFormat="1" ht="16.5" customHeight="1" x14ac:dyDescent="0.25">
      <c r="A305" s="28"/>
      <c r="B305" s="1"/>
      <c r="D305" s="4"/>
      <c r="K305" s="13"/>
      <c r="L305" s="13"/>
      <c r="M305" s="84"/>
      <c r="N305" s="13"/>
      <c r="O305" s="13"/>
      <c r="P305" s="14"/>
      <c r="Q305" s="3"/>
      <c r="R305" s="8"/>
      <c r="S305" s="8"/>
      <c r="T305" s="4"/>
      <c r="U305" s="11"/>
      <c r="V305" s="26" t="s">
        <v>928</v>
      </c>
      <c r="W305" s="5">
        <v>716</v>
      </c>
      <c r="X305" s="17" t="s">
        <v>929</v>
      </c>
      <c r="Y305" s="4" t="s">
        <v>28</v>
      </c>
      <c r="Z305" s="4" t="s">
        <v>53</v>
      </c>
      <c r="AA305" s="16">
        <v>7</v>
      </c>
      <c r="AB305" s="16">
        <v>18</v>
      </c>
      <c r="AC305" s="16">
        <v>2</v>
      </c>
      <c r="AD305" s="8">
        <v>126</v>
      </c>
      <c r="AE305" s="8">
        <v>100</v>
      </c>
      <c r="AF305" s="7">
        <f>AF304</f>
        <v>2050</v>
      </c>
      <c r="AG305" s="7">
        <f>AF305*AD305</f>
        <v>258300</v>
      </c>
      <c r="AH305" s="4">
        <v>126</v>
      </c>
      <c r="AI305" s="3"/>
      <c r="AJ305" s="3">
        <v>126</v>
      </c>
      <c r="AK305" s="3"/>
      <c r="AL305" s="3"/>
      <c r="AM305" s="2">
        <v>11</v>
      </c>
      <c r="AN305" s="2">
        <f>ค่าเสื่อม!L4</f>
        <v>45</v>
      </c>
      <c r="AO305" s="95">
        <f>AG305*AN305/100</f>
        <v>116235</v>
      </c>
      <c r="AP305" s="95">
        <f>AG305-AO305</f>
        <v>142065</v>
      </c>
      <c r="AQ305" s="95">
        <f>AP305</f>
        <v>142065</v>
      </c>
      <c r="AR305" s="95">
        <f t="shared" si="154"/>
        <v>142065</v>
      </c>
      <c r="AT305" s="166">
        <f t="shared" si="147"/>
        <v>142065</v>
      </c>
      <c r="AW305" s="28"/>
      <c r="AX305" s="45"/>
      <c r="AY305" s="45"/>
    </row>
    <row r="306" spans="1:51" s="2" customFormat="1" ht="16.5" customHeight="1" x14ac:dyDescent="0.25">
      <c r="A306" s="28"/>
      <c r="B306" s="1">
        <v>664</v>
      </c>
      <c r="C306" s="2" t="s">
        <v>5</v>
      </c>
      <c r="D306" s="4">
        <v>14661</v>
      </c>
      <c r="E306" s="2">
        <v>13</v>
      </c>
      <c r="F306" s="2">
        <v>284</v>
      </c>
      <c r="G306" s="2" t="s">
        <v>139</v>
      </c>
      <c r="H306" s="2">
        <v>3</v>
      </c>
      <c r="I306" s="2">
        <v>0</v>
      </c>
      <c r="J306" s="2">
        <v>2</v>
      </c>
      <c r="K306" s="13">
        <v>1202</v>
      </c>
      <c r="L306" s="13">
        <v>1202</v>
      </c>
      <c r="M306" s="84">
        <v>1</v>
      </c>
      <c r="N306" s="13">
        <f>L306</f>
        <v>1202</v>
      </c>
      <c r="O306" s="13">
        <v>100</v>
      </c>
      <c r="P306" s="14">
        <f t="shared" si="143"/>
        <v>120200</v>
      </c>
      <c r="Q306" s="3">
        <v>1202</v>
      </c>
      <c r="R306" s="8"/>
      <c r="S306" s="8"/>
      <c r="T306" s="4"/>
      <c r="U306" s="11"/>
      <c r="V306" s="26"/>
      <c r="W306" s="5"/>
      <c r="X306" s="4"/>
      <c r="Y306" s="4"/>
      <c r="Z306" s="4"/>
      <c r="AA306" s="16"/>
      <c r="AB306" s="16"/>
      <c r="AC306" s="16"/>
      <c r="AD306" s="8"/>
      <c r="AE306" s="8"/>
      <c r="AF306" s="7"/>
      <c r="AG306" s="7"/>
      <c r="AH306" s="4"/>
      <c r="AI306" s="3"/>
      <c r="AJ306" s="3"/>
      <c r="AK306" s="3"/>
      <c r="AL306" s="3"/>
      <c r="AP306" s="95"/>
      <c r="AQ306" s="95">
        <f>P306</f>
        <v>120200</v>
      </c>
      <c r="AR306" s="95">
        <f t="shared" si="154"/>
        <v>120200</v>
      </c>
      <c r="AT306" s="166">
        <f t="shared" si="147"/>
        <v>120200</v>
      </c>
      <c r="AW306" s="28"/>
      <c r="AX306" s="45"/>
      <c r="AY306" s="45"/>
    </row>
    <row r="307" spans="1:51" s="2" customFormat="1" ht="16.5" customHeight="1" x14ac:dyDescent="0.25">
      <c r="A307" s="28"/>
      <c r="B307" s="1">
        <v>665</v>
      </c>
      <c r="C307" s="2" t="s">
        <v>5</v>
      </c>
      <c r="D307" s="4">
        <v>17625</v>
      </c>
      <c r="E307" s="2">
        <v>57</v>
      </c>
      <c r="F307" s="2">
        <v>434</v>
      </c>
      <c r="G307" s="2" t="s">
        <v>139</v>
      </c>
      <c r="H307" s="2">
        <v>6</v>
      </c>
      <c r="I307" s="2">
        <v>2</v>
      </c>
      <c r="J307" s="2">
        <v>95</v>
      </c>
      <c r="K307" s="13">
        <v>2695</v>
      </c>
      <c r="L307" s="13">
        <v>2695</v>
      </c>
      <c r="M307" s="84">
        <v>1</v>
      </c>
      <c r="N307" s="13">
        <f>L307</f>
        <v>2695</v>
      </c>
      <c r="O307" s="13">
        <v>125</v>
      </c>
      <c r="P307" s="14">
        <f t="shared" si="143"/>
        <v>336875</v>
      </c>
      <c r="Q307" s="3">
        <v>2695</v>
      </c>
      <c r="R307" s="8"/>
      <c r="S307" s="8"/>
      <c r="T307" s="4"/>
      <c r="U307" s="11"/>
      <c r="V307" s="26"/>
      <c r="W307" s="5"/>
      <c r="X307" s="4"/>
      <c r="Y307" s="4"/>
      <c r="Z307" s="4"/>
      <c r="AA307" s="16"/>
      <c r="AB307" s="16"/>
      <c r="AC307" s="16"/>
      <c r="AD307" s="8"/>
      <c r="AE307" s="8"/>
      <c r="AF307" s="7"/>
      <c r="AG307" s="7"/>
      <c r="AH307" s="4"/>
      <c r="AI307" s="3"/>
      <c r="AJ307" s="3"/>
      <c r="AK307" s="3"/>
      <c r="AL307" s="3"/>
      <c r="AP307" s="95"/>
      <c r="AQ307" s="95">
        <f>P307</f>
        <v>336875</v>
      </c>
      <c r="AR307" s="95">
        <f t="shared" si="154"/>
        <v>336875</v>
      </c>
      <c r="AT307" s="166">
        <f t="shared" si="147"/>
        <v>336875</v>
      </c>
      <c r="AW307" s="28"/>
      <c r="AX307" s="45"/>
      <c r="AY307" s="45"/>
    </row>
    <row r="308" spans="1:51" s="2" customFormat="1" ht="16.5" customHeight="1" x14ac:dyDescent="0.25">
      <c r="A308" s="28" t="s">
        <v>930</v>
      </c>
      <c r="B308" s="1">
        <v>666</v>
      </c>
      <c r="C308" s="2" t="s">
        <v>5</v>
      </c>
      <c r="D308" s="4">
        <v>30753</v>
      </c>
      <c r="E308" s="2">
        <v>19</v>
      </c>
      <c r="F308" s="2">
        <v>1504</v>
      </c>
      <c r="G308" s="2" t="s">
        <v>139</v>
      </c>
      <c r="H308" s="2">
        <v>0</v>
      </c>
      <c r="I308" s="2">
        <v>3</v>
      </c>
      <c r="J308" s="2">
        <v>59</v>
      </c>
      <c r="K308" s="13">
        <v>359</v>
      </c>
      <c r="L308" s="13">
        <v>359</v>
      </c>
      <c r="M308" s="84">
        <v>2</v>
      </c>
      <c r="N308" s="13">
        <f>L308</f>
        <v>359</v>
      </c>
      <c r="O308" s="13">
        <f>[7]qry_report!$L$1070</f>
        <v>150</v>
      </c>
      <c r="P308" s="14">
        <f t="shared" si="143"/>
        <v>53850</v>
      </c>
      <c r="Q308" s="3"/>
      <c r="R308" s="8">
        <v>359</v>
      </c>
      <c r="S308" s="8"/>
      <c r="T308" s="4"/>
      <c r="U308" s="11"/>
      <c r="V308" s="28" t="s">
        <v>930</v>
      </c>
      <c r="W308" s="5">
        <v>717</v>
      </c>
      <c r="X308" s="17" t="s">
        <v>931</v>
      </c>
      <c r="Y308" s="4" t="s">
        <v>28</v>
      </c>
      <c r="Z308" s="4" t="s">
        <v>41</v>
      </c>
      <c r="AA308" s="16"/>
      <c r="AB308" s="16"/>
      <c r="AC308" s="16">
        <v>2</v>
      </c>
      <c r="AD308" s="8">
        <v>494</v>
      </c>
      <c r="AE308" s="8">
        <v>100</v>
      </c>
      <c r="AF308" s="7">
        <f>AF303</f>
        <v>6700</v>
      </c>
      <c r="AG308" s="7">
        <f>AF308*AD308</f>
        <v>3309800</v>
      </c>
      <c r="AH308" s="4">
        <v>494</v>
      </c>
      <c r="AI308" s="3"/>
      <c r="AJ308" s="3">
        <v>494</v>
      </c>
      <c r="AK308" s="3"/>
      <c r="AL308" s="3"/>
      <c r="AM308" s="2">
        <v>34</v>
      </c>
      <c r="AN308" s="2">
        <f>ค่าเสื่อม!W3</f>
        <v>85</v>
      </c>
      <c r="AO308" s="95">
        <f>AG308*AN308/100</f>
        <v>2813330</v>
      </c>
      <c r="AP308" s="95">
        <f>AG308-AO308</f>
        <v>496470</v>
      </c>
      <c r="AQ308" s="95">
        <f>P308+AP308</f>
        <v>550320</v>
      </c>
      <c r="AR308" s="95">
        <f t="shared" si="154"/>
        <v>550320</v>
      </c>
      <c r="AT308" s="166">
        <f t="shared" si="147"/>
        <v>550320</v>
      </c>
      <c r="AW308" s="28"/>
      <c r="AX308" s="45"/>
      <c r="AY308" s="45"/>
    </row>
    <row r="309" spans="1:51" s="2" customFormat="1" ht="16.5" customHeight="1" x14ac:dyDescent="0.25">
      <c r="A309" s="28"/>
      <c r="B309" s="1"/>
      <c r="D309" s="4"/>
      <c r="K309" s="13"/>
      <c r="L309" s="13"/>
      <c r="M309" s="84"/>
      <c r="N309" s="13"/>
      <c r="O309" s="13"/>
      <c r="P309" s="14"/>
      <c r="Q309" s="3"/>
      <c r="R309" s="8"/>
      <c r="S309" s="8"/>
      <c r="T309" s="4"/>
      <c r="U309" s="11"/>
      <c r="V309" s="26"/>
      <c r="W309" s="5"/>
      <c r="X309" s="4"/>
      <c r="Y309" s="4"/>
      <c r="Z309" s="26" t="s">
        <v>42</v>
      </c>
      <c r="AA309" s="16">
        <v>13</v>
      </c>
      <c r="AB309" s="16">
        <v>19</v>
      </c>
      <c r="AC309" s="16">
        <v>2</v>
      </c>
      <c r="AD309" s="8">
        <v>247</v>
      </c>
      <c r="AE309" s="8">
        <v>50</v>
      </c>
      <c r="AF309" s="7">
        <f>AF303</f>
        <v>6700</v>
      </c>
      <c r="AG309" s="7">
        <f t="shared" ref="AG309:AG310" si="167">AF309*AD309</f>
        <v>1654900</v>
      </c>
      <c r="AH309" s="4">
        <v>247</v>
      </c>
      <c r="AI309" s="3"/>
      <c r="AJ309" s="3">
        <v>247</v>
      </c>
      <c r="AK309" s="3"/>
      <c r="AL309" s="3"/>
      <c r="AN309" s="2">
        <v>85</v>
      </c>
      <c r="AO309" s="95">
        <f t="shared" ref="AO309:AO310" si="168">AG309*AN309/100</f>
        <v>1406665</v>
      </c>
      <c r="AP309" s="95">
        <f t="shared" ref="AP309:AP310" si="169">AG309-AO309</f>
        <v>248235</v>
      </c>
      <c r="AQ309" s="95">
        <f t="shared" ref="AQ309:AQ310" si="170">P309+AP309</f>
        <v>248235</v>
      </c>
      <c r="AR309" s="95">
        <f t="shared" ref="AR309:AR310" si="171">AQ309</f>
        <v>248235</v>
      </c>
      <c r="AT309" s="166">
        <f t="shared" ref="AT309:AT310" si="172">AQ309</f>
        <v>248235</v>
      </c>
      <c r="AW309" s="28"/>
      <c r="AX309" s="45"/>
      <c r="AY309" s="45"/>
    </row>
    <row r="310" spans="1:51" s="2" customFormat="1" ht="16.5" customHeight="1" x14ac:dyDescent="0.25">
      <c r="A310" s="28"/>
      <c r="B310" s="1"/>
      <c r="D310" s="4"/>
      <c r="K310" s="13"/>
      <c r="L310" s="13"/>
      <c r="M310" s="84"/>
      <c r="N310" s="13"/>
      <c r="O310" s="13"/>
      <c r="P310" s="14"/>
      <c r="Q310" s="3"/>
      <c r="R310" s="8"/>
      <c r="S310" s="8"/>
      <c r="T310" s="4"/>
      <c r="U310" s="11"/>
      <c r="V310" s="26"/>
      <c r="W310" s="5"/>
      <c r="X310" s="4"/>
      <c r="Y310" s="4"/>
      <c r="Z310" s="26" t="s">
        <v>43</v>
      </c>
      <c r="AA310" s="16">
        <v>13</v>
      </c>
      <c r="AB310" s="16">
        <v>19</v>
      </c>
      <c r="AC310" s="16">
        <v>2</v>
      </c>
      <c r="AD310" s="8">
        <v>247</v>
      </c>
      <c r="AE310" s="8">
        <v>50</v>
      </c>
      <c r="AF310" s="7">
        <f>AF308</f>
        <v>6700</v>
      </c>
      <c r="AG310" s="7">
        <f t="shared" si="167"/>
        <v>1654900</v>
      </c>
      <c r="AH310" s="4">
        <v>247</v>
      </c>
      <c r="AI310" s="3"/>
      <c r="AJ310" s="3">
        <v>247</v>
      </c>
      <c r="AK310" s="3"/>
      <c r="AL310" s="3"/>
      <c r="AN310" s="2">
        <v>85</v>
      </c>
      <c r="AO310" s="95">
        <f t="shared" si="168"/>
        <v>1406665</v>
      </c>
      <c r="AP310" s="95">
        <f t="shared" si="169"/>
        <v>248235</v>
      </c>
      <c r="AQ310" s="95">
        <f t="shared" si="170"/>
        <v>248235</v>
      </c>
      <c r="AR310" s="95">
        <f t="shared" si="171"/>
        <v>248235</v>
      </c>
      <c r="AT310" s="166">
        <f t="shared" si="172"/>
        <v>248235</v>
      </c>
      <c r="AW310" s="28"/>
      <c r="AX310" s="45"/>
      <c r="AY310" s="45"/>
    </row>
    <row r="311" spans="1:51" s="2" customFormat="1" ht="16.5" customHeight="1" x14ac:dyDescent="0.25">
      <c r="A311" s="28"/>
      <c r="B311" s="1"/>
      <c r="D311" s="4"/>
      <c r="K311" s="13"/>
      <c r="L311" s="13"/>
      <c r="M311" s="84"/>
      <c r="N311" s="13"/>
      <c r="O311" s="13"/>
      <c r="P311" s="14"/>
      <c r="Q311" s="3"/>
      <c r="R311" s="8"/>
      <c r="S311" s="8"/>
      <c r="T311" s="4"/>
      <c r="U311" s="11"/>
      <c r="V311" s="26"/>
      <c r="W311" s="5">
        <v>718</v>
      </c>
      <c r="X311" s="4"/>
      <c r="Y311" s="4" t="s">
        <v>38</v>
      </c>
      <c r="Z311" s="4" t="s">
        <v>7</v>
      </c>
      <c r="AA311" s="16">
        <v>9</v>
      </c>
      <c r="AB311" s="16">
        <v>13</v>
      </c>
      <c r="AC311" s="16">
        <v>2</v>
      </c>
      <c r="AD311" s="8">
        <v>117</v>
      </c>
      <c r="AE311" s="8">
        <v>100</v>
      </c>
      <c r="AF311" s="7">
        <v>2050</v>
      </c>
      <c r="AG311" s="7">
        <f>AF311*AD311</f>
        <v>239850</v>
      </c>
      <c r="AH311" s="4">
        <v>117</v>
      </c>
      <c r="AI311" s="3"/>
      <c r="AJ311" s="3">
        <v>117</v>
      </c>
      <c r="AK311" s="3"/>
      <c r="AL311" s="3"/>
      <c r="AM311" s="2">
        <v>7</v>
      </c>
      <c r="AN311" s="2">
        <f>ค่าเสื่อม!H4</f>
        <v>25</v>
      </c>
      <c r="AO311" s="95">
        <f>AG311*AN311/100</f>
        <v>59962.5</v>
      </c>
      <c r="AP311" s="95">
        <f>AG311-AO311</f>
        <v>179887.5</v>
      </c>
      <c r="AQ311" s="95">
        <f>AP311</f>
        <v>179887.5</v>
      </c>
      <c r="AR311" s="95">
        <f t="shared" si="154"/>
        <v>179887.5</v>
      </c>
      <c r="AT311" s="166">
        <f t="shared" si="147"/>
        <v>179887.5</v>
      </c>
      <c r="AW311" s="28"/>
      <c r="AX311" s="45"/>
      <c r="AY311" s="45"/>
    </row>
    <row r="312" spans="1:51" s="2" customFormat="1" x14ac:dyDescent="0.25">
      <c r="A312" s="28"/>
      <c r="B312" s="1">
        <v>667</v>
      </c>
      <c r="C312" s="2" t="s">
        <v>5</v>
      </c>
      <c r="D312" s="2">
        <v>29526</v>
      </c>
      <c r="E312" s="2">
        <v>162</v>
      </c>
      <c r="F312" s="2">
        <v>1317</v>
      </c>
      <c r="G312" s="2" t="s">
        <v>819</v>
      </c>
      <c r="H312" s="2">
        <v>5</v>
      </c>
      <c r="I312" s="2">
        <v>3</v>
      </c>
      <c r="J312" s="2">
        <v>31</v>
      </c>
      <c r="K312" s="13">
        <v>2331</v>
      </c>
      <c r="L312" s="13">
        <f>K312</f>
        <v>2331</v>
      </c>
      <c r="M312" s="84">
        <v>1</v>
      </c>
      <c r="N312" s="13">
        <f t="shared" ref="N312:N317" si="173">L312</f>
        <v>2331</v>
      </c>
      <c r="O312" s="13">
        <v>125</v>
      </c>
      <c r="P312" s="13">
        <f>N312*O312</f>
        <v>291375</v>
      </c>
      <c r="Q312" s="3">
        <f>N312</f>
        <v>2331</v>
      </c>
      <c r="R312" s="8"/>
      <c r="S312" s="8"/>
      <c r="T312" s="4"/>
      <c r="U312" s="11"/>
      <c r="V312" s="26"/>
      <c r="W312" s="5"/>
      <c r="X312" s="17"/>
      <c r="Y312" s="4"/>
      <c r="Z312" s="4"/>
      <c r="AA312" s="16"/>
      <c r="AB312" s="16"/>
      <c r="AC312" s="16"/>
      <c r="AD312" s="8"/>
      <c r="AE312" s="8"/>
      <c r="AF312" s="7"/>
      <c r="AG312" s="7"/>
      <c r="AH312" s="4"/>
      <c r="AI312" s="3"/>
      <c r="AJ312" s="3"/>
      <c r="AK312" s="3"/>
      <c r="AL312" s="3"/>
      <c r="AQ312" s="95">
        <f>P312</f>
        <v>291375</v>
      </c>
      <c r="AR312" s="95">
        <f>AQ312</f>
        <v>291375</v>
      </c>
      <c r="AT312" s="166">
        <f>AQ312</f>
        <v>291375</v>
      </c>
      <c r="AW312" s="45"/>
    </row>
    <row r="313" spans="1:51" s="2" customFormat="1" ht="16.5" customHeight="1" x14ac:dyDescent="0.25">
      <c r="A313" s="28" t="s">
        <v>932</v>
      </c>
      <c r="B313" s="1">
        <v>668</v>
      </c>
      <c r="C313" s="2" t="s">
        <v>5</v>
      </c>
      <c r="D313" s="4">
        <v>45504</v>
      </c>
      <c r="E313" s="2">
        <v>139</v>
      </c>
      <c r="F313" s="2">
        <v>2496</v>
      </c>
      <c r="G313" s="2" t="s">
        <v>933</v>
      </c>
      <c r="H313" s="2">
        <v>2</v>
      </c>
      <c r="I313" s="2">
        <v>1</v>
      </c>
      <c r="J313" s="2">
        <v>75</v>
      </c>
      <c r="K313" s="13">
        <v>975</v>
      </c>
      <c r="L313" s="13">
        <v>975</v>
      </c>
      <c r="M313" s="62">
        <v>1</v>
      </c>
      <c r="N313" s="13">
        <f t="shared" si="173"/>
        <v>975</v>
      </c>
      <c r="O313" s="13">
        <v>125</v>
      </c>
      <c r="P313" s="14">
        <f t="shared" si="143"/>
        <v>121875</v>
      </c>
      <c r="Q313" s="3">
        <v>975</v>
      </c>
      <c r="R313" s="8"/>
      <c r="S313" s="8"/>
      <c r="T313" s="4"/>
      <c r="U313" s="11"/>
      <c r="V313" s="26"/>
      <c r="W313" s="5"/>
      <c r="X313" s="4"/>
      <c r="Y313" s="4"/>
      <c r="Z313" s="4"/>
      <c r="AA313" s="16"/>
      <c r="AB313" s="16"/>
      <c r="AC313" s="16"/>
      <c r="AD313" s="8"/>
      <c r="AE313" s="8"/>
      <c r="AF313" s="7"/>
      <c r="AG313" s="7"/>
      <c r="AH313" s="4"/>
      <c r="AI313" s="3"/>
      <c r="AJ313" s="3"/>
      <c r="AK313" s="3"/>
      <c r="AL313" s="3"/>
      <c r="AP313" s="95"/>
      <c r="AQ313" s="95">
        <f>P313</f>
        <v>121875</v>
      </c>
      <c r="AR313" s="95">
        <f t="shared" si="154"/>
        <v>121875</v>
      </c>
      <c r="AT313" s="166">
        <f t="shared" si="147"/>
        <v>121875</v>
      </c>
      <c r="AW313" s="28"/>
      <c r="AX313" s="45"/>
      <c r="AY313" s="45"/>
    </row>
    <row r="314" spans="1:51" s="2" customFormat="1" ht="16.5" customHeight="1" x14ac:dyDescent="0.25">
      <c r="A314" s="28" t="s">
        <v>934</v>
      </c>
      <c r="B314" s="1">
        <v>669</v>
      </c>
      <c r="C314" s="2" t="s">
        <v>5</v>
      </c>
      <c r="D314" s="4">
        <v>22152</v>
      </c>
      <c r="E314" s="2">
        <v>96</v>
      </c>
      <c r="F314" s="2">
        <v>847</v>
      </c>
      <c r="G314" s="2" t="s">
        <v>139</v>
      </c>
      <c r="H314" s="2">
        <v>4</v>
      </c>
      <c r="I314" s="2">
        <v>2</v>
      </c>
      <c r="J314" s="2">
        <v>81</v>
      </c>
      <c r="K314" s="13">
        <v>1881</v>
      </c>
      <c r="L314" s="13">
        <v>1881</v>
      </c>
      <c r="M314" s="84">
        <v>1</v>
      </c>
      <c r="N314" s="13">
        <f t="shared" si="173"/>
        <v>1881</v>
      </c>
      <c r="O314" s="13">
        <f>[7]qry_report!$L$576</f>
        <v>150</v>
      </c>
      <c r="P314" s="14">
        <f t="shared" si="143"/>
        <v>282150</v>
      </c>
      <c r="Q314" s="3">
        <v>1881</v>
      </c>
      <c r="R314" s="8"/>
      <c r="S314" s="8"/>
      <c r="T314" s="4"/>
      <c r="U314" s="11"/>
      <c r="V314" s="26"/>
      <c r="W314" s="5"/>
      <c r="X314" s="4"/>
      <c r="Y314" s="4"/>
      <c r="Z314" s="4"/>
      <c r="AA314" s="16"/>
      <c r="AB314" s="16"/>
      <c r="AC314" s="16"/>
      <c r="AD314" s="8"/>
      <c r="AE314" s="8"/>
      <c r="AF314" s="7"/>
      <c r="AG314" s="7"/>
      <c r="AH314" s="4"/>
      <c r="AI314" s="3"/>
      <c r="AJ314" s="3"/>
      <c r="AK314" s="3"/>
      <c r="AL314" s="3"/>
      <c r="AP314" s="95"/>
      <c r="AQ314" s="95">
        <f>P314</f>
        <v>282150</v>
      </c>
      <c r="AR314" s="95">
        <f t="shared" si="154"/>
        <v>282150</v>
      </c>
      <c r="AT314" s="166">
        <f t="shared" si="147"/>
        <v>282150</v>
      </c>
      <c r="AW314" s="28"/>
      <c r="AX314" s="45"/>
      <c r="AY314" s="45"/>
    </row>
    <row r="315" spans="1:51" s="4" customFormat="1" ht="16.5" customHeight="1" x14ac:dyDescent="0.25">
      <c r="A315" s="26" t="s">
        <v>618</v>
      </c>
      <c r="B315" s="1">
        <v>670</v>
      </c>
      <c r="C315" s="4" t="s">
        <v>5</v>
      </c>
      <c r="D315" s="4">
        <v>44033</v>
      </c>
      <c r="E315" s="4">
        <v>292</v>
      </c>
      <c r="F315" s="4">
        <v>2420</v>
      </c>
      <c r="G315" s="4" t="s">
        <v>819</v>
      </c>
      <c r="H315" s="4">
        <v>2</v>
      </c>
      <c r="I315" s="4">
        <v>0</v>
      </c>
      <c r="J315" s="4">
        <v>0</v>
      </c>
      <c r="K315" s="7">
        <v>800</v>
      </c>
      <c r="L315" s="7">
        <v>800</v>
      </c>
      <c r="M315" s="62">
        <v>1</v>
      </c>
      <c r="N315" s="7">
        <f t="shared" si="173"/>
        <v>800</v>
      </c>
      <c r="O315" s="7">
        <v>100</v>
      </c>
      <c r="P315" s="14">
        <f t="shared" si="143"/>
        <v>80000</v>
      </c>
      <c r="Q315" s="3">
        <v>800</v>
      </c>
      <c r="R315" s="8"/>
      <c r="S315" s="8"/>
      <c r="U315" s="11"/>
      <c r="V315" s="26"/>
      <c r="W315" s="5"/>
      <c r="AA315" s="16"/>
      <c r="AB315" s="16"/>
      <c r="AC315" s="16"/>
      <c r="AD315" s="8"/>
      <c r="AE315" s="8"/>
      <c r="AF315" s="7"/>
      <c r="AG315" s="7"/>
      <c r="AI315" s="3"/>
      <c r="AJ315" s="3"/>
      <c r="AK315" s="3"/>
      <c r="AL315" s="3"/>
      <c r="AP315" s="95"/>
      <c r="AQ315" s="166">
        <f>P315</f>
        <v>80000</v>
      </c>
      <c r="AR315" s="95">
        <f t="shared" si="154"/>
        <v>80000</v>
      </c>
      <c r="AT315" s="166">
        <f t="shared" si="147"/>
        <v>80000</v>
      </c>
      <c r="AW315" s="26"/>
      <c r="AX315" s="45"/>
      <c r="AY315" s="45"/>
    </row>
    <row r="316" spans="1:51" s="2" customFormat="1" ht="16.5" customHeight="1" x14ac:dyDescent="0.25">
      <c r="A316" s="28" t="s">
        <v>887</v>
      </c>
      <c r="B316" s="1">
        <v>671</v>
      </c>
      <c r="C316" s="2" t="s">
        <v>5</v>
      </c>
      <c r="D316" s="4">
        <v>37482</v>
      </c>
      <c r="E316" s="2">
        <v>129</v>
      </c>
      <c r="F316" s="2">
        <v>2401</v>
      </c>
      <c r="G316" s="2" t="s">
        <v>139</v>
      </c>
      <c r="H316" s="2">
        <v>1</v>
      </c>
      <c r="I316" s="2">
        <v>3</v>
      </c>
      <c r="J316" s="2">
        <v>33</v>
      </c>
      <c r="K316" s="13">
        <v>733</v>
      </c>
      <c r="L316" s="13">
        <v>733</v>
      </c>
      <c r="M316" s="62">
        <v>1</v>
      </c>
      <c r="N316" s="13">
        <f t="shared" si="173"/>
        <v>733</v>
      </c>
      <c r="O316" s="13">
        <v>125</v>
      </c>
      <c r="P316" s="14">
        <f t="shared" si="143"/>
        <v>91625</v>
      </c>
      <c r="Q316" s="3">
        <v>733</v>
      </c>
      <c r="R316" s="8"/>
      <c r="S316" s="8"/>
      <c r="T316" s="4"/>
      <c r="U316" s="11"/>
      <c r="V316" s="26"/>
      <c r="W316" s="5"/>
      <c r="X316" s="4"/>
      <c r="Y316" s="4"/>
      <c r="Z316" s="4"/>
      <c r="AA316" s="16"/>
      <c r="AB316" s="16"/>
      <c r="AC316" s="16"/>
      <c r="AD316" s="8"/>
      <c r="AE316" s="8"/>
      <c r="AF316" s="7"/>
      <c r="AG316" s="7"/>
      <c r="AH316" s="4"/>
      <c r="AI316" s="3"/>
      <c r="AJ316" s="3"/>
      <c r="AK316" s="3"/>
      <c r="AL316" s="3"/>
      <c r="AP316" s="95"/>
      <c r="AQ316" s="95">
        <f>P316</f>
        <v>91625</v>
      </c>
      <c r="AR316" s="95">
        <f t="shared" si="154"/>
        <v>91625</v>
      </c>
      <c r="AT316" s="166">
        <f t="shared" si="147"/>
        <v>91625</v>
      </c>
      <c r="AW316" s="28"/>
      <c r="AX316" s="45"/>
      <c r="AY316" s="45"/>
    </row>
    <row r="317" spans="1:51" s="2" customFormat="1" ht="16.5" customHeight="1" x14ac:dyDescent="0.25">
      <c r="A317" s="28" t="s">
        <v>935</v>
      </c>
      <c r="B317" s="1">
        <v>672</v>
      </c>
      <c r="C317" s="2" t="s">
        <v>5</v>
      </c>
      <c r="D317" s="4">
        <v>372</v>
      </c>
      <c r="E317" s="2">
        <v>229</v>
      </c>
      <c r="F317" s="2">
        <v>1722</v>
      </c>
      <c r="G317" s="2" t="s">
        <v>139</v>
      </c>
      <c r="H317" s="2">
        <v>0</v>
      </c>
      <c r="I317" s="2">
        <v>3</v>
      </c>
      <c r="J317" s="2">
        <v>20</v>
      </c>
      <c r="K317" s="13">
        <v>320</v>
      </c>
      <c r="L317" s="13">
        <v>320</v>
      </c>
      <c r="M317" s="84">
        <v>2</v>
      </c>
      <c r="N317" s="13">
        <f t="shared" si="173"/>
        <v>320</v>
      </c>
      <c r="O317" s="13">
        <v>125</v>
      </c>
      <c r="P317" s="14">
        <f t="shared" si="143"/>
        <v>40000</v>
      </c>
      <c r="Q317" s="3"/>
      <c r="R317" s="8">
        <v>320</v>
      </c>
      <c r="S317" s="8"/>
      <c r="T317" s="4"/>
      <c r="U317" s="11"/>
      <c r="V317" s="28" t="s">
        <v>935</v>
      </c>
      <c r="W317" s="5">
        <v>719</v>
      </c>
      <c r="X317" s="4">
        <v>6</v>
      </c>
      <c r="Y317" s="4" t="s">
        <v>28</v>
      </c>
      <c r="Z317" s="4" t="s">
        <v>53</v>
      </c>
      <c r="AA317" s="16">
        <v>11</v>
      </c>
      <c r="AB317" s="16">
        <v>20</v>
      </c>
      <c r="AC317" s="16">
        <v>2</v>
      </c>
      <c r="AD317" s="8">
        <v>220</v>
      </c>
      <c r="AE317" s="8">
        <v>100</v>
      </c>
      <c r="AF317" s="7">
        <f>[2]รายการ!B1</f>
        <v>6700</v>
      </c>
      <c r="AG317" s="7">
        <f>AF317*AD317</f>
        <v>1474000</v>
      </c>
      <c r="AH317" s="4">
        <v>220</v>
      </c>
      <c r="AI317" s="3"/>
      <c r="AJ317" s="3">
        <v>220</v>
      </c>
      <c r="AK317" s="3"/>
      <c r="AL317" s="3"/>
      <c r="AM317" s="2">
        <v>46</v>
      </c>
      <c r="AN317" s="2">
        <v>93</v>
      </c>
      <c r="AO317" s="95">
        <f>AG317*AN317/100</f>
        <v>1370820</v>
      </c>
      <c r="AP317" s="95">
        <f>AG317-AO317</f>
        <v>103180</v>
      </c>
      <c r="AQ317" s="95">
        <f>P317+AP317</f>
        <v>143180</v>
      </c>
      <c r="AR317" s="95">
        <f t="shared" si="154"/>
        <v>143180</v>
      </c>
      <c r="AT317" s="166">
        <f t="shared" si="147"/>
        <v>143180</v>
      </c>
      <c r="AW317" s="28"/>
      <c r="AX317" s="45"/>
      <c r="AY317" s="45"/>
    </row>
    <row r="318" spans="1:51" s="2" customFormat="1" ht="16.5" customHeight="1" x14ac:dyDescent="0.25">
      <c r="A318" s="28"/>
      <c r="B318" s="1"/>
      <c r="D318" s="4"/>
      <c r="K318" s="13"/>
      <c r="L318" s="13"/>
      <c r="M318" s="84"/>
      <c r="N318" s="13"/>
      <c r="O318" s="13"/>
      <c r="P318" s="14"/>
      <c r="Q318" s="3"/>
      <c r="R318" s="8"/>
      <c r="S318" s="8"/>
      <c r="T318" s="4"/>
      <c r="U318" s="11"/>
      <c r="V318" s="26"/>
      <c r="W318" s="5">
        <v>720</v>
      </c>
      <c r="X318" s="4"/>
      <c r="Y318" s="4" t="s">
        <v>38</v>
      </c>
      <c r="Z318" s="4" t="s">
        <v>7</v>
      </c>
      <c r="AA318" s="16">
        <v>13</v>
      </c>
      <c r="AB318" s="16">
        <v>19</v>
      </c>
      <c r="AC318" s="16">
        <v>2</v>
      </c>
      <c r="AD318" s="8">
        <v>247</v>
      </c>
      <c r="AE318" s="8">
        <v>100</v>
      </c>
      <c r="AF318" s="7">
        <v>2050</v>
      </c>
      <c r="AG318" s="7">
        <f>AF318*AD318</f>
        <v>506350</v>
      </c>
      <c r="AH318" s="4">
        <v>247</v>
      </c>
      <c r="AI318" s="3"/>
      <c r="AJ318" s="3">
        <v>247</v>
      </c>
      <c r="AK318" s="3"/>
      <c r="AL318" s="3"/>
      <c r="AM318" s="2">
        <v>21</v>
      </c>
      <c r="AN318" s="2">
        <v>93</v>
      </c>
      <c r="AO318" s="95">
        <f>AG318*AN318/100</f>
        <v>470905.5</v>
      </c>
      <c r="AP318" s="95">
        <f>AG318-AO318</f>
        <v>35444.5</v>
      </c>
      <c r="AQ318" s="95">
        <f>AP318</f>
        <v>35444.5</v>
      </c>
      <c r="AR318" s="95">
        <f t="shared" si="154"/>
        <v>35444.5</v>
      </c>
      <c r="AT318" s="166">
        <f t="shared" si="147"/>
        <v>35444.5</v>
      </c>
      <c r="AW318" s="28"/>
      <c r="AX318" s="45"/>
      <c r="AY318" s="45"/>
    </row>
    <row r="319" spans="1:51" s="2" customFormat="1" ht="16.5" customHeight="1" x14ac:dyDescent="0.25">
      <c r="A319" s="28"/>
      <c r="B319" s="1">
        <v>673</v>
      </c>
      <c r="C319" s="2" t="s">
        <v>5</v>
      </c>
      <c r="D319" s="4">
        <v>37160</v>
      </c>
      <c r="E319" s="2">
        <v>188</v>
      </c>
      <c r="F319" s="2">
        <v>1741</v>
      </c>
      <c r="G319" s="2" t="s">
        <v>139</v>
      </c>
      <c r="H319" s="2">
        <v>3</v>
      </c>
      <c r="I319" s="2">
        <v>1</v>
      </c>
      <c r="J319" s="2">
        <v>35</v>
      </c>
      <c r="K319" s="13">
        <v>1335</v>
      </c>
      <c r="L319" s="13">
        <v>1335</v>
      </c>
      <c r="M319" s="84">
        <v>1</v>
      </c>
      <c r="N319" s="13">
        <f>L319</f>
        <v>1335</v>
      </c>
      <c r="O319" s="13">
        <f>[7]qry_report!$L$1306</f>
        <v>125</v>
      </c>
      <c r="P319" s="14">
        <f t="shared" si="143"/>
        <v>166875</v>
      </c>
      <c r="Q319" s="3">
        <v>1335</v>
      </c>
      <c r="R319" s="8"/>
      <c r="S319" s="8"/>
      <c r="T319" s="4"/>
      <c r="U319" s="11"/>
      <c r="V319" s="26"/>
      <c r="W319" s="5"/>
      <c r="X319" s="4"/>
      <c r="Y319" s="4"/>
      <c r="Z319" s="4"/>
      <c r="AA319" s="16"/>
      <c r="AB319" s="16"/>
      <c r="AC319" s="16"/>
      <c r="AD319" s="8"/>
      <c r="AE319" s="8"/>
      <c r="AF319" s="7"/>
      <c r="AG319" s="7"/>
      <c r="AH319" s="4"/>
      <c r="AI319" s="3"/>
      <c r="AJ319" s="3"/>
      <c r="AK319" s="3"/>
      <c r="AL319" s="3"/>
      <c r="AP319" s="95"/>
      <c r="AQ319" s="95">
        <f>P319</f>
        <v>166875</v>
      </c>
      <c r="AR319" s="95">
        <f t="shared" si="154"/>
        <v>166875</v>
      </c>
      <c r="AT319" s="166">
        <f t="shared" si="147"/>
        <v>166875</v>
      </c>
      <c r="AW319" s="28"/>
      <c r="AX319" s="45"/>
      <c r="AY319" s="45"/>
    </row>
    <row r="320" spans="1:51" s="2" customFormat="1" x14ac:dyDescent="0.25">
      <c r="A320" s="28" t="s">
        <v>1960</v>
      </c>
      <c r="B320" s="1">
        <v>674</v>
      </c>
      <c r="C320" s="2" t="s">
        <v>5</v>
      </c>
      <c r="D320" s="2">
        <v>371</v>
      </c>
      <c r="E320" s="2">
        <v>224</v>
      </c>
      <c r="F320" s="2">
        <v>12</v>
      </c>
      <c r="G320" s="2" t="s">
        <v>819</v>
      </c>
      <c r="H320" s="2">
        <v>4</v>
      </c>
      <c r="I320" s="2">
        <v>2</v>
      </c>
      <c r="J320" s="2">
        <v>78</v>
      </c>
      <c r="K320" s="13">
        <v>1878</v>
      </c>
      <c r="L320" s="13">
        <v>1878</v>
      </c>
      <c r="M320" s="84">
        <v>1</v>
      </c>
      <c r="N320" s="13">
        <v>1878</v>
      </c>
      <c r="O320" s="13">
        <v>125</v>
      </c>
      <c r="P320" s="13">
        <f>N320*O320</f>
        <v>234750</v>
      </c>
      <c r="Q320" s="3">
        <f>N320</f>
        <v>1878</v>
      </c>
      <c r="R320" s="8"/>
      <c r="S320" s="8"/>
      <c r="T320" s="4"/>
      <c r="U320" s="11"/>
      <c r="V320" s="26"/>
      <c r="W320" s="5"/>
      <c r="X320" s="17"/>
      <c r="Y320" s="4"/>
      <c r="Z320" s="4"/>
      <c r="AA320" s="16"/>
      <c r="AB320" s="16"/>
      <c r="AC320" s="16"/>
      <c r="AD320" s="8"/>
      <c r="AE320" s="8"/>
      <c r="AF320" s="7"/>
      <c r="AG320" s="7"/>
      <c r="AH320" s="4"/>
      <c r="AI320" s="3"/>
      <c r="AJ320" s="3"/>
      <c r="AK320" s="3"/>
      <c r="AL320" s="3"/>
      <c r="AQ320" s="95">
        <f>P320</f>
        <v>234750</v>
      </c>
      <c r="AR320" s="95">
        <f>AQ320</f>
        <v>234750</v>
      </c>
      <c r="AT320" s="166">
        <f>AQ320</f>
        <v>234750</v>
      </c>
      <c r="AW320" s="45"/>
    </row>
    <row r="321" spans="1:51" s="4" customFormat="1" ht="16.5" customHeight="1" x14ac:dyDescent="0.25">
      <c r="A321" s="26" t="s">
        <v>936</v>
      </c>
      <c r="B321" s="1">
        <v>675</v>
      </c>
      <c r="C321" s="4" t="s">
        <v>5</v>
      </c>
      <c r="D321" s="4">
        <v>43819</v>
      </c>
      <c r="E321" s="4">
        <v>329</v>
      </c>
      <c r="F321" s="4">
        <v>2413</v>
      </c>
      <c r="G321" s="4" t="s">
        <v>139</v>
      </c>
      <c r="H321" s="4">
        <v>4</v>
      </c>
      <c r="I321" s="4">
        <v>0</v>
      </c>
      <c r="J321" s="4">
        <v>95</v>
      </c>
      <c r="K321" s="7">
        <v>1695</v>
      </c>
      <c r="L321" s="7">
        <v>1695</v>
      </c>
      <c r="M321" s="62">
        <v>1</v>
      </c>
      <c r="N321" s="7">
        <f>L321</f>
        <v>1695</v>
      </c>
      <c r="O321" s="7">
        <v>125</v>
      </c>
      <c r="P321" s="14">
        <f t="shared" si="143"/>
        <v>211875</v>
      </c>
      <c r="Q321" s="3">
        <v>1695</v>
      </c>
      <c r="R321" s="8"/>
      <c r="S321" s="8"/>
      <c r="U321" s="11"/>
      <c r="V321" s="26"/>
      <c r="W321" s="5"/>
      <c r="AA321" s="16"/>
      <c r="AB321" s="16"/>
      <c r="AC321" s="16"/>
      <c r="AD321" s="8"/>
      <c r="AE321" s="8"/>
      <c r="AF321" s="7"/>
      <c r="AG321" s="7"/>
      <c r="AI321" s="3"/>
      <c r="AJ321" s="3"/>
      <c r="AK321" s="3"/>
      <c r="AL321" s="3"/>
      <c r="AP321" s="95"/>
      <c r="AQ321" s="166">
        <f>P321</f>
        <v>211875</v>
      </c>
      <c r="AR321" s="95">
        <f t="shared" si="154"/>
        <v>211875</v>
      </c>
      <c r="AT321" s="166">
        <f t="shared" si="147"/>
        <v>211875</v>
      </c>
      <c r="AW321" s="26"/>
      <c r="AX321" s="45"/>
      <c r="AY321" s="45"/>
    </row>
    <row r="322" spans="1:51" s="2" customFormat="1" ht="16.5" customHeight="1" x14ac:dyDescent="0.25">
      <c r="A322" s="28" t="s">
        <v>937</v>
      </c>
      <c r="B322" s="1">
        <v>676</v>
      </c>
      <c r="C322" s="2" t="s">
        <v>5</v>
      </c>
      <c r="D322" s="4">
        <v>37129</v>
      </c>
      <c r="E322" s="2">
        <v>191</v>
      </c>
      <c r="F322" s="2">
        <v>1744</v>
      </c>
      <c r="G322" s="2" t="s">
        <v>819</v>
      </c>
      <c r="H322" s="2">
        <v>0</v>
      </c>
      <c r="I322" s="2">
        <v>1</v>
      </c>
      <c r="J322" s="2">
        <v>81</v>
      </c>
      <c r="K322" s="13">
        <v>181</v>
      </c>
      <c r="L322" s="13">
        <v>181</v>
      </c>
      <c r="M322" s="84">
        <v>2</v>
      </c>
      <c r="N322" s="13">
        <f>L322</f>
        <v>181</v>
      </c>
      <c r="O322" s="13">
        <f>[7]qry_report!$L$1299</f>
        <v>175</v>
      </c>
      <c r="P322" s="14">
        <f t="shared" si="143"/>
        <v>31675</v>
      </c>
      <c r="Q322" s="3"/>
      <c r="R322" s="8">
        <v>181</v>
      </c>
      <c r="S322" s="8"/>
      <c r="T322" s="4"/>
      <c r="U322" s="11"/>
      <c r="V322" s="28" t="s">
        <v>937</v>
      </c>
      <c r="W322" s="5">
        <v>721</v>
      </c>
      <c r="X322" s="17" t="s">
        <v>938</v>
      </c>
      <c r="Y322" s="4" t="s">
        <v>28</v>
      </c>
      <c r="Z322" s="4" t="s">
        <v>41</v>
      </c>
      <c r="AA322" s="16"/>
      <c r="AB322" s="16"/>
      <c r="AC322" s="16">
        <v>2</v>
      </c>
      <c r="AD322" s="8">
        <v>108</v>
      </c>
      <c r="AE322" s="8">
        <v>100</v>
      </c>
      <c r="AF322" s="7">
        <f>AF317</f>
        <v>6700</v>
      </c>
      <c r="AG322" s="7">
        <f>AF322*AD322</f>
        <v>723600</v>
      </c>
      <c r="AH322" s="4">
        <v>108</v>
      </c>
      <c r="AI322" s="3"/>
      <c r="AJ322" s="3">
        <v>108</v>
      </c>
      <c r="AK322" s="3"/>
      <c r="AL322" s="3"/>
      <c r="AM322" s="2">
        <v>21</v>
      </c>
      <c r="AN322" s="2">
        <f>ค่าเสื่อม!V3</f>
        <v>80</v>
      </c>
      <c r="AO322" s="95">
        <f>AG322*AN322/100</f>
        <v>578880</v>
      </c>
      <c r="AP322" s="95">
        <f>AG322-AO322</f>
        <v>144720</v>
      </c>
      <c r="AQ322" s="95">
        <f>P322+AP322</f>
        <v>176395</v>
      </c>
      <c r="AR322" s="95">
        <f t="shared" si="154"/>
        <v>176395</v>
      </c>
      <c r="AT322" s="166">
        <f t="shared" si="147"/>
        <v>176395</v>
      </c>
      <c r="AW322" s="28"/>
      <c r="AX322" s="45"/>
      <c r="AY322" s="45"/>
    </row>
    <row r="323" spans="1:51" s="2" customFormat="1" ht="16.5" customHeight="1" x14ac:dyDescent="0.25">
      <c r="A323" s="28"/>
      <c r="B323" s="1"/>
      <c r="D323" s="4"/>
      <c r="K323" s="13"/>
      <c r="L323" s="13"/>
      <c r="M323" s="84"/>
      <c r="N323" s="13"/>
      <c r="O323" s="13"/>
      <c r="P323" s="14"/>
      <c r="Q323" s="3"/>
      <c r="R323" s="8"/>
      <c r="S323" s="8"/>
      <c r="T323" s="4"/>
      <c r="U323" s="11"/>
      <c r="V323" s="26"/>
      <c r="W323" s="5"/>
      <c r="X323" s="4"/>
      <c r="Y323" s="4"/>
      <c r="Z323" s="26" t="s">
        <v>42</v>
      </c>
      <c r="AA323" s="16">
        <v>6</v>
      </c>
      <c r="AB323" s="16">
        <v>9</v>
      </c>
      <c r="AC323" s="16">
        <v>2</v>
      </c>
      <c r="AD323" s="8">
        <v>54</v>
      </c>
      <c r="AE323" s="8">
        <v>50</v>
      </c>
      <c r="AF323" s="7">
        <f>AF317</f>
        <v>6700</v>
      </c>
      <c r="AG323" s="7">
        <f t="shared" ref="AG323:AG324" si="174">AF323*AD323</f>
        <v>361800</v>
      </c>
      <c r="AH323" s="4">
        <v>54</v>
      </c>
      <c r="AI323" s="3"/>
      <c r="AJ323" s="3">
        <v>54</v>
      </c>
      <c r="AK323" s="3"/>
      <c r="AL323" s="3"/>
      <c r="AN323" s="2">
        <v>80</v>
      </c>
      <c r="AO323" s="95">
        <f t="shared" ref="AO323:AO324" si="175">AG323*AN323/100</f>
        <v>289440</v>
      </c>
      <c r="AP323" s="95">
        <f t="shared" ref="AP323:AP324" si="176">AG323-AO323</f>
        <v>72360</v>
      </c>
      <c r="AQ323" s="95">
        <f t="shared" ref="AQ323:AQ324" si="177">P323+AP323</f>
        <v>72360</v>
      </c>
      <c r="AR323" s="95">
        <f t="shared" ref="AR323:AR324" si="178">AQ323</f>
        <v>72360</v>
      </c>
      <c r="AT323" s="166">
        <f t="shared" ref="AT323:AT324" si="179">AQ323</f>
        <v>72360</v>
      </c>
      <c r="AW323" s="28"/>
      <c r="AX323" s="45"/>
      <c r="AY323" s="45"/>
    </row>
    <row r="324" spans="1:51" s="2" customFormat="1" ht="16.5" customHeight="1" x14ac:dyDescent="0.25">
      <c r="A324" s="28"/>
      <c r="B324" s="1"/>
      <c r="D324" s="4"/>
      <c r="K324" s="13"/>
      <c r="L324" s="13"/>
      <c r="M324" s="84"/>
      <c r="N324" s="13"/>
      <c r="O324" s="13"/>
      <c r="P324" s="14"/>
      <c r="Q324" s="3"/>
      <c r="R324" s="8"/>
      <c r="S324" s="8"/>
      <c r="T324" s="4"/>
      <c r="U324" s="11"/>
      <c r="V324" s="26"/>
      <c r="W324" s="5"/>
      <c r="X324" s="4"/>
      <c r="Y324" s="4"/>
      <c r="Z324" s="26" t="s">
        <v>43</v>
      </c>
      <c r="AA324" s="16">
        <v>6</v>
      </c>
      <c r="AB324" s="16">
        <v>9</v>
      </c>
      <c r="AC324" s="16">
        <v>2</v>
      </c>
      <c r="AD324" s="8">
        <v>54</v>
      </c>
      <c r="AE324" s="8">
        <v>50</v>
      </c>
      <c r="AF324" s="7">
        <f>AF322</f>
        <v>6700</v>
      </c>
      <c r="AG324" s="7">
        <f t="shared" si="174"/>
        <v>361800</v>
      </c>
      <c r="AH324" s="4">
        <v>54</v>
      </c>
      <c r="AI324" s="3"/>
      <c r="AJ324" s="3">
        <v>54</v>
      </c>
      <c r="AK324" s="3"/>
      <c r="AL324" s="3"/>
      <c r="AN324" s="2">
        <v>80</v>
      </c>
      <c r="AO324" s="95">
        <f t="shared" si="175"/>
        <v>289440</v>
      </c>
      <c r="AP324" s="95">
        <f t="shared" si="176"/>
        <v>72360</v>
      </c>
      <c r="AQ324" s="95">
        <f t="shared" si="177"/>
        <v>72360</v>
      </c>
      <c r="AR324" s="95">
        <f t="shared" si="178"/>
        <v>72360</v>
      </c>
      <c r="AT324" s="166">
        <f t="shared" si="179"/>
        <v>72360</v>
      </c>
      <c r="AW324" s="28"/>
      <c r="AX324" s="45"/>
      <c r="AY324" s="45"/>
    </row>
    <row r="325" spans="1:51" s="2" customFormat="1" ht="16.5" customHeight="1" x14ac:dyDescent="0.25">
      <c r="A325" s="28"/>
      <c r="B325" s="1"/>
      <c r="D325" s="4"/>
      <c r="K325" s="13"/>
      <c r="L325" s="13"/>
      <c r="M325" s="84"/>
      <c r="N325" s="13"/>
      <c r="O325" s="13"/>
      <c r="P325" s="14"/>
      <c r="Q325" s="3"/>
      <c r="R325" s="8"/>
      <c r="S325" s="8"/>
      <c r="T325" s="4"/>
      <c r="U325" s="11"/>
      <c r="V325" s="26"/>
      <c r="W325" s="5">
        <v>722</v>
      </c>
      <c r="X325" s="4"/>
      <c r="Y325" s="4" t="s">
        <v>38</v>
      </c>
      <c r="Z325" s="4" t="s">
        <v>7</v>
      </c>
      <c r="AA325" s="16">
        <v>11</v>
      </c>
      <c r="AB325" s="16">
        <v>19</v>
      </c>
      <c r="AC325" s="16">
        <v>2</v>
      </c>
      <c r="AD325" s="8">
        <v>209</v>
      </c>
      <c r="AE325" s="8">
        <v>100</v>
      </c>
      <c r="AF325" s="7">
        <v>2050</v>
      </c>
      <c r="AG325" s="7">
        <f>AF325*AD325</f>
        <v>428450</v>
      </c>
      <c r="AH325" s="4">
        <v>209</v>
      </c>
      <c r="AI325" s="3"/>
      <c r="AJ325" s="3">
        <v>209</v>
      </c>
      <c r="AK325" s="3"/>
      <c r="AL325" s="3"/>
      <c r="AM325" s="2">
        <v>21</v>
      </c>
      <c r="AN325" s="2">
        <v>93</v>
      </c>
      <c r="AO325" s="95">
        <f>AG325*AN325/100</f>
        <v>398458.5</v>
      </c>
      <c r="AP325" s="95">
        <f>AG325-AO325</f>
        <v>29991.5</v>
      </c>
      <c r="AQ325" s="95">
        <f>AP325</f>
        <v>29991.5</v>
      </c>
      <c r="AR325" s="95">
        <f t="shared" si="154"/>
        <v>29991.5</v>
      </c>
      <c r="AT325" s="166">
        <f t="shared" si="147"/>
        <v>29991.5</v>
      </c>
      <c r="AW325" s="28" t="s">
        <v>51</v>
      </c>
      <c r="AX325" s="45"/>
      <c r="AY325" s="45"/>
    </row>
    <row r="326" spans="1:51" s="2" customFormat="1" ht="16.5" customHeight="1" x14ac:dyDescent="0.25">
      <c r="A326" s="28" t="s">
        <v>143</v>
      </c>
      <c r="B326" s="1">
        <v>677</v>
      </c>
      <c r="C326" s="2" t="s">
        <v>5</v>
      </c>
      <c r="D326" s="4">
        <v>17665</v>
      </c>
      <c r="E326" s="2">
        <v>74</v>
      </c>
      <c r="F326" s="2">
        <v>474</v>
      </c>
      <c r="G326" s="2" t="s">
        <v>139</v>
      </c>
      <c r="H326" s="2">
        <v>1</v>
      </c>
      <c r="I326" s="2">
        <v>1</v>
      </c>
      <c r="J326" s="2">
        <v>20</v>
      </c>
      <c r="K326" s="13">
        <v>520</v>
      </c>
      <c r="L326" s="13">
        <v>520</v>
      </c>
      <c r="M326" s="84">
        <v>1</v>
      </c>
      <c r="N326" s="13">
        <f>L326</f>
        <v>520</v>
      </c>
      <c r="O326" s="13">
        <f>[7]qry_report!$L$341</f>
        <v>100</v>
      </c>
      <c r="P326" s="14">
        <f t="shared" ref="P326:P336" si="180">N326*O326</f>
        <v>52000</v>
      </c>
      <c r="Q326" s="3">
        <v>520</v>
      </c>
      <c r="R326" s="8"/>
      <c r="S326" s="8"/>
      <c r="T326" s="4"/>
      <c r="U326" s="11"/>
      <c r="V326" s="26"/>
      <c r="W326" s="5"/>
      <c r="X326" s="4"/>
      <c r="Y326" s="4"/>
      <c r="Z326" s="4"/>
      <c r="AA326" s="16"/>
      <c r="AB326" s="16"/>
      <c r="AC326" s="16"/>
      <c r="AD326" s="8"/>
      <c r="AE326" s="8"/>
      <c r="AF326" s="7"/>
      <c r="AG326" s="7"/>
      <c r="AH326" s="4"/>
      <c r="AI326" s="3"/>
      <c r="AJ326" s="3"/>
      <c r="AK326" s="3"/>
      <c r="AL326" s="3"/>
      <c r="AP326" s="95"/>
      <c r="AQ326" s="95">
        <f t="shared" ref="AQ326:AQ336" si="181">P326</f>
        <v>52000</v>
      </c>
      <c r="AR326" s="95">
        <f t="shared" si="154"/>
        <v>52000</v>
      </c>
      <c r="AT326" s="166">
        <f t="shared" si="147"/>
        <v>52000</v>
      </c>
      <c r="AW326" s="28"/>
      <c r="AX326" s="45"/>
      <c r="AY326" s="45"/>
    </row>
    <row r="327" spans="1:51" s="2" customFormat="1" ht="16.5" customHeight="1" x14ac:dyDescent="0.25">
      <c r="A327" s="28" t="s">
        <v>145</v>
      </c>
      <c r="B327" s="1">
        <v>678</v>
      </c>
      <c r="C327" s="2" t="s">
        <v>5</v>
      </c>
      <c r="D327" s="4">
        <v>45530</v>
      </c>
      <c r="E327" s="2">
        <v>138</v>
      </c>
      <c r="F327" s="2">
        <v>2495</v>
      </c>
      <c r="G327" s="2" t="s">
        <v>139</v>
      </c>
      <c r="H327" s="2">
        <v>2</v>
      </c>
      <c r="I327" s="2">
        <v>1</v>
      </c>
      <c r="J327" s="2">
        <v>75</v>
      </c>
      <c r="K327" s="13">
        <v>975</v>
      </c>
      <c r="L327" s="13">
        <v>975</v>
      </c>
      <c r="M327" s="62">
        <v>1</v>
      </c>
      <c r="N327" s="13">
        <f>L327</f>
        <v>975</v>
      </c>
      <c r="O327" s="13">
        <v>125</v>
      </c>
      <c r="P327" s="14">
        <f t="shared" si="180"/>
        <v>121875</v>
      </c>
      <c r="Q327" s="3">
        <v>975</v>
      </c>
      <c r="R327" s="8"/>
      <c r="S327" s="8"/>
      <c r="T327" s="4"/>
      <c r="U327" s="11"/>
      <c r="V327" s="26"/>
      <c r="W327" s="5"/>
      <c r="X327" s="4"/>
      <c r="Y327" s="4"/>
      <c r="Z327" s="4"/>
      <c r="AA327" s="16"/>
      <c r="AB327" s="16"/>
      <c r="AC327" s="16"/>
      <c r="AD327" s="8"/>
      <c r="AE327" s="8"/>
      <c r="AF327" s="7"/>
      <c r="AG327" s="7"/>
      <c r="AH327" s="4"/>
      <c r="AI327" s="3"/>
      <c r="AJ327" s="3"/>
      <c r="AK327" s="3"/>
      <c r="AL327" s="3"/>
      <c r="AP327" s="95"/>
      <c r="AQ327" s="95">
        <f t="shared" si="181"/>
        <v>121875</v>
      </c>
      <c r="AR327" s="95">
        <f t="shared" si="154"/>
        <v>121875</v>
      </c>
      <c r="AT327" s="166">
        <f t="shared" si="147"/>
        <v>121875</v>
      </c>
      <c r="AW327" s="28"/>
      <c r="AX327" s="45"/>
      <c r="AY327" s="45"/>
    </row>
    <row r="328" spans="1:51" s="2" customFormat="1" ht="16.5" customHeight="1" x14ac:dyDescent="0.25">
      <c r="A328" s="28" t="s">
        <v>939</v>
      </c>
      <c r="B328" s="1">
        <v>679</v>
      </c>
      <c r="C328" s="2" t="s">
        <v>5</v>
      </c>
      <c r="D328" s="4">
        <v>17652</v>
      </c>
      <c r="E328" s="2">
        <v>109</v>
      </c>
      <c r="F328" s="2">
        <v>461</v>
      </c>
      <c r="G328" s="2" t="s">
        <v>819</v>
      </c>
      <c r="H328" s="2">
        <v>3</v>
      </c>
      <c r="I328" s="2">
        <v>3</v>
      </c>
      <c r="J328" s="2">
        <v>36</v>
      </c>
      <c r="K328" s="13">
        <v>1536</v>
      </c>
      <c r="L328" s="13">
        <v>1536</v>
      </c>
      <c r="M328" s="62">
        <v>1</v>
      </c>
      <c r="N328" s="13">
        <f>L328</f>
        <v>1536</v>
      </c>
      <c r="O328" s="13">
        <v>100</v>
      </c>
      <c r="P328" s="14">
        <f t="shared" si="180"/>
        <v>153600</v>
      </c>
      <c r="Q328" s="3">
        <v>1536</v>
      </c>
      <c r="R328" s="8"/>
      <c r="S328" s="8"/>
      <c r="T328" s="4"/>
      <c r="U328" s="11"/>
      <c r="V328" s="26"/>
      <c r="W328" s="5"/>
      <c r="X328" s="4"/>
      <c r="Y328" s="4"/>
      <c r="Z328" s="4"/>
      <c r="AA328" s="16"/>
      <c r="AB328" s="16"/>
      <c r="AC328" s="16"/>
      <c r="AD328" s="8"/>
      <c r="AE328" s="8"/>
      <c r="AF328" s="7"/>
      <c r="AG328" s="7"/>
      <c r="AH328" s="4"/>
      <c r="AI328" s="3"/>
      <c r="AJ328" s="3"/>
      <c r="AK328" s="3"/>
      <c r="AL328" s="3"/>
      <c r="AP328" s="95"/>
      <c r="AQ328" s="95">
        <f t="shared" si="181"/>
        <v>153600</v>
      </c>
      <c r="AR328" s="95">
        <f t="shared" si="154"/>
        <v>153600</v>
      </c>
      <c r="AT328" s="166">
        <f t="shared" si="147"/>
        <v>153600</v>
      </c>
      <c r="AW328" s="28"/>
      <c r="AX328" s="45"/>
      <c r="AY328" s="45"/>
    </row>
    <row r="329" spans="1:51" s="2" customFormat="1" ht="16.5" customHeight="1" x14ac:dyDescent="0.25">
      <c r="A329" s="28"/>
      <c r="B329" s="1">
        <v>680</v>
      </c>
      <c r="C329" s="2" t="s">
        <v>5</v>
      </c>
      <c r="D329" s="4">
        <v>17653</v>
      </c>
      <c r="E329" s="2">
        <v>104</v>
      </c>
      <c r="F329" s="2">
        <v>462</v>
      </c>
      <c r="G329" s="2" t="s">
        <v>819</v>
      </c>
      <c r="H329" s="2">
        <v>1</v>
      </c>
      <c r="I329" s="2">
        <v>2</v>
      </c>
      <c r="J329" s="2">
        <v>75</v>
      </c>
      <c r="K329" s="13">
        <v>675</v>
      </c>
      <c r="L329" s="13">
        <v>675</v>
      </c>
      <c r="M329" s="84">
        <v>1</v>
      </c>
      <c r="N329" s="13">
        <f>L329</f>
        <v>675</v>
      </c>
      <c r="O329" s="13">
        <v>125</v>
      </c>
      <c r="P329" s="14">
        <f t="shared" si="180"/>
        <v>84375</v>
      </c>
      <c r="Q329" s="3">
        <v>675</v>
      </c>
      <c r="R329" s="8"/>
      <c r="S329" s="8"/>
      <c r="T329" s="4"/>
      <c r="U329" s="11"/>
      <c r="V329" s="26"/>
      <c r="W329" s="5"/>
      <c r="X329" s="4"/>
      <c r="Y329" s="4"/>
      <c r="Z329" s="4"/>
      <c r="AA329" s="16"/>
      <c r="AB329" s="16"/>
      <c r="AC329" s="16"/>
      <c r="AD329" s="8"/>
      <c r="AE329" s="8"/>
      <c r="AF329" s="7"/>
      <c r="AG329" s="7"/>
      <c r="AH329" s="4"/>
      <c r="AI329" s="3"/>
      <c r="AJ329" s="3"/>
      <c r="AK329" s="3"/>
      <c r="AL329" s="3"/>
      <c r="AP329" s="95"/>
      <c r="AQ329" s="95">
        <f t="shared" si="181"/>
        <v>84375</v>
      </c>
      <c r="AR329" s="95">
        <f t="shared" si="154"/>
        <v>84375</v>
      </c>
      <c r="AT329" s="166">
        <f t="shared" si="147"/>
        <v>84375</v>
      </c>
      <c r="AW329" s="28"/>
      <c r="AX329" s="45"/>
      <c r="AY329" s="45"/>
    </row>
    <row r="330" spans="1:51" s="2" customFormat="1" x14ac:dyDescent="0.25">
      <c r="A330" s="28" t="s">
        <v>471</v>
      </c>
      <c r="B330" s="1">
        <v>681</v>
      </c>
      <c r="C330" s="2" t="s">
        <v>5</v>
      </c>
      <c r="D330" s="2">
        <v>29460</v>
      </c>
      <c r="E330" s="2">
        <v>14</v>
      </c>
      <c r="F330" s="2">
        <v>1334</v>
      </c>
      <c r="G330" s="2" t="s">
        <v>819</v>
      </c>
      <c r="H330" s="2">
        <v>11</v>
      </c>
      <c r="I330" s="2">
        <v>3</v>
      </c>
      <c r="J330" s="2">
        <v>32</v>
      </c>
      <c r="K330" s="13">
        <v>4732</v>
      </c>
      <c r="L330" s="13">
        <f>K330</f>
        <v>4732</v>
      </c>
      <c r="M330" s="84">
        <v>1</v>
      </c>
      <c r="N330" s="13">
        <f>L330</f>
        <v>4732</v>
      </c>
      <c r="O330" s="13">
        <v>100</v>
      </c>
      <c r="P330" s="13">
        <f t="shared" si="180"/>
        <v>473200</v>
      </c>
      <c r="Q330" s="3">
        <f>N330</f>
        <v>4732</v>
      </c>
      <c r="R330" s="8"/>
      <c r="S330" s="8"/>
      <c r="T330" s="4"/>
      <c r="U330" s="11"/>
      <c r="V330" s="26"/>
      <c r="W330" s="5"/>
      <c r="X330" s="17"/>
      <c r="Y330" s="4"/>
      <c r="Z330" s="4"/>
      <c r="AA330" s="16"/>
      <c r="AB330" s="16"/>
      <c r="AC330" s="16"/>
      <c r="AD330" s="8"/>
      <c r="AE330" s="8"/>
      <c r="AF330" s="7"/>
      <c r="AG330" s="7"/>
      <c r="AH330" s="4"/>
      <c r="AI330" s="3"/>
      <c r="AJ330" s="3"/>
      <c r="AK330" s="3"/>
      <c r="AL330" s="3"/>
      <c r="AQ330" s="95">
        <f t="shared" si="181"/>
        <v>473200</v>
      </c>
      <c r="AR330" s="95">
        <f t="shared" si="154"/>
        <v>473200</v>
      </c>
      <c r="AT330" s="166">
        <f t="shared" si="147"/>
        <v>473200</v>
      </c>
      <c r="AW330" s="45"/>
    </row>
    <row r="331" spans="1:51" s="2" customFormat="1" x14ac:dyDescent="0.25">
      <c r="A331" s="28" t="s">
        <v>1934</v>
      </c>
      <c r="B331" s="1">
        <v>682</v>
      </c>
      <c r="C331" s="2" t="s">
        <v>5</v>
      </c>
      <c r="D331" s="2">
        <v>44312</v>
      </c>
      <c r="E331" s="2">
        <v>238</v>
      </c>
      <c r="F331" s="2">
        <v>2443</v>
      </c>
      <c r="G331" s="2" t="s">
        <v>819</v>
      </c>
      <c r="H331" s="2">
        <v>4</v>
      </c>
      <c r="I331" s="2">
        <v>1</v>
      </c>
      <c r="J331" s="2">
        <v>13</v>
      </c>
      <c r="K331" s="13">
        <v>1713</v>
      </c>
      <c r="L331" s="13">
        <v>1713</v>
      </c>
      <c r="M331" s="84">
        <v>1</v>
      </c>
      <c r="N331" s="13">
        <v>1713</v>
      </c>
      <c r="O331" s="13">
        <v>125</v>
      </c>
      <c r="P331" s="13">
        <f t="shared" si="180"/>
        <v>214125</v>
      </c>
      <c r="Q331" s="3">
        <f t="shared" ref="Q331:Q336" si="182">N331</f>
        <v>1713</v>
      </c>
      <c r="R331" s="8"/>
      <c r="S331" s="8"/>
      <c r="T331" s="4"/>
      <c r="U331" s="11"/>
      <c r="V331" s="26"/>
      <c r="W331" s="5"/>
      <c r="X331" s="17"/>
      <c r="Y331" s="4"/>
      <c r="Z331" s="4"/>
      <c r="AA331" s="16"/>
      <c r="AB331" s="16"/>
      <c r="AC331" s="16"/>
      <c r="AD331" s="8"/>
      <c r="AE331" s="8"/>
      <c r="AF331" s="7"/>
      <c r="AG331" s="7"/>
      <c r="AH331" s="4"/>
      <c r="AI331" s="3"/>
      <c r="AJ331" s="3"/>
      <c r="AK331" s="3"/>
      <c r="AL331" s="3"/>
      <c r="AQ331" s="95">
        <f t="shared" si="181"/>
        <v>214125</v>
      </c>
      <c r="AR331" s="95">
        <f t="shared" si="154"/>
        <v>214125</v>
      </c>
      <c r="AT331" s="166">
        <f t="shared" si="147"/>
        <v>214125</v>
      </c>
      <c r="AW331" s="45"/>
    </row>
    <row r="332" spans="1:51" s="2" customFormat="1" x14ac:dyDescent="0.25">
      <c r="A332" s="28" t="s">
        <v>1935</v>
      </c>
      <c r="B332" s="1">
        <v>683</v>
      </c>
      <c r="C332" s="2" t="s">
        <v>5</v>
      </c>
      <c r="D332" s="2">
        <v>44380</v>
      </c>
      <c r="E332" s="2">
        <v>237</v>
      </c>
      <c r="F332" s="2">
        <v>2442</v>
      </c>
      <c r="G332" s="2" t="s">
        <v>819</v>
      </c>
      <c r="H332" s="2">
        <v>4</v>
      </c>
      <c r="I332" s="2">
        <v>2</v>
      </c>
      <c r="J332" s="2">
        <v>56</v>
      </c>
      <c r="K332" s="13">
        <v>1856</v>
      </c>
      <c r="L332" s="13">
        <v>1856</v>
      </c>
      <c r="M332" s="84">
        <v>1</v>
      </c>
      <c r="N332" s="13">
        <v>1856</v>
      </c>
      <c r="O332" s="13">
        <v>175</v>
      </c>
      <c r="P332" s="13">
        <f t="shared" si="180"/>
        <v>324800</v>
      </c>
      <c r="Q332" s="3">
        <f t="shared" si="182"/>
        <v>1856</v>
      </c>
      <c r="R332" s="8"/>
      <c r="S332" s="8"/>
      <c r="T332" s="4"/>
      <c r="U332" s="11"/>
      <c r="V332" s="26"/>
      <c r="W332" s="5"/>
      <c r="X332" s="17"/>
      <c r="Y332" s="4"/>
      <c r="Z332" s="4"/>
      <c r="AA332" s="16"/>
      <c r="AB332" s="16"/>
      <c r="AC332" s="16"/>
      <c r="AD332" s="8"/>
      <c r="AE332" s="8"/>
      <c r="AF332" s="7"/>
      <c r="AG332" s="7"/>
      <c r="AH332" s="4"/>
      <c r="AI332" s="3"/>
      <c r="AJ332" s="3"/>
      <c r="AK332" s="3"/>
      <c r="AL332" s="3"/>
      <c r="AQ332" s="95">
        <f t="shared" si="181"/>
        <v>324800</v>
      </c>
      <c r="AR332" s="95">
        <f t="shared" si="154"/>
        <v>324800</v>
      </c>
      <c r="AT332" s="166">
        <f>AQ332</f>
        <v>324800</v>
      </c>
      <c r="AW332" s="45"/>
    </row>
    <row r="333" spans="1:51" s="2" customFormat="1" x14ac:dyDescent="0.25">
      <c r="A333" s="28" t="s">
        <v>1936</v>
      </c>
      <c r="B333" s="1">
        <v>684</v>
      </c>
      <c r="C333" s="2" t="s">
        <v>5</v>
      </c>
      <c r="D333" s="2">
        <v>40149</v>
      </c>
      <c r="E333" s="2">
        <v>34</v>
      </c>
      <c r="F333" s="2">
        <v>1994</v>
      </c>
      <c r="G333" s="2" t="s">
        <v>819</v>
      </c>
      <c r="H333" s="2">
        <v>1</v>
      </c>
      <c r="I333" s="2">
        <v>0</v>
      </c>
      <c r="J333" s="2">
        <v>0</v>
      </c>
      <c r="K333" s="13">
        <v>400</v>
      </c>
      <c r="L333" s="13">
        <v>400</v>
      </c>
      <c r="M333" s="84">
        <v>1</v>
      </c>
      <c r="N333" s="13">
        <v>400</v>
      </c>
      <c r="O333" s="13">
        <v>650</v>
      </c>
      <c r="P333" s="13">
        <f t="shared" si="180"/>
        <v>260000</v>
      </c>
      <c r="Q333" s="3">
        <f t="shared" si="182"/>
        <v>400</v>
      </c>
      <c r="R333" s="8"/>
      <c r="S333" s="8"/>
      <c r="T333" s="4"/>
      <c r="U333" s="11"/>
      <c r="V333" s="26"/>
      <c r="W333" s="5"/>
      <c r="X333" s="17"/>
      <c r="Y333" s="4"/>
      <c r="Z333" s="4"/>
      <c r="AA333" s="16"/>
      <c r="AB333" s="16"/>
      <c r="AC333" s="16"/>
      <c r="AD333" s="8"/>
      <c r="AE333" s="8"/>
      <c r="AF333" s="7"/>
      <c r="AG333" s="7"/>
      <c r="AH333" s="4"/>
      <c r="AI333" s="3"/>
      <c r="AJ333" s="3"/>
      <c r="AK333" s="3"/>
      <c r="AL333" s="3"/>
      <c r="AQ333" s="95">
        <f t="shared" si="181"/>
        <v>260000</v>
      </c>
      <c r="AR333" s="95">
        <f t="shared" si="154"/>
        <v>260000</v>
      </c>
      <c r="AT333" s="166">
        <f>AQ333</f>
        <v>260000</v>
      </c>
      <c r="AW333" s="45"/>
    </row>
    <row r="334" spans="1:51" s="2" customFormat="1" x14ac:dyDescent="0.25">
      <c r="A334" s="28" t="s">
        <v>871</v>
      </c>
      <c r="B334" s="1">
        <v>685</v>
      </c>
      <c r="C334" s="2" t="s">
        <v>5</v>
      </c>
      <c r="D334" s="2">
        <v>40151</v>
      </c>
      <c r="E334" s="2">
        <v>36</v>
      </c>
      <c r="F334" s="2">
        <v>1996</v>
      </c>
      <c r="G334" s="2" t="s">
        <v>819</v>
      </c>
      <c r="H334" s="2">
        <v>1</v>
      </c>
      <c r="I334" s="2">
        <v>0</v>
      </c>
      <c r="J334" s="2">
        <v>0</v>
      </c>
      <c r="K334" s="13">
        <v>400</v>
      </c>
      <c r="L334" s="13">
        <v>400</v>
      </c>
      <c r="M334" s="84">
        <v>1</v>
      </c>
      <c r="N334" s="13">
        <v>400</v>
      </c>
      <c r="O334" s="13">
        <v>650</v>
      </c>
      <c r="P334" s="13">
        <f t="shared" si="180"/>
        <v>260000</v>
      </c>
      <c r="Q334" s="3">
        <f t="shared" si="182"/>
        <v>400</v>
      </c>
      <c r="R334" s="8"/>
      <c r="S334" s="8"/>
      <c r="T334" s="4"/>
      <c r="U334" s="11"/>
      <c r="V334" s="26"/>
      <c r="W334" s="5"/>
      <c r="X334" s="17"/>
      <c r="Y334" s="4"/>
      <c r="Z334" s="4"/>
      <c r="AA334" s="16"/>
      <c r="AB334" s="16"/>
      <c r="AC334" s="16"/>
      <c r="AD334" s="8"/>
      <c r="AE334" s="8"/>
      <c r="AF334" s="7"/>
      <c r="AG334" s="7"/>
      <c r="AH334" s="4"/>
      <c r="AI334" s="3"/>
      <c r="AJ334" s="3"/>
      <c r="AK334" s="3"/>
      <c r="AL334" s="3"/>
      <c r="AQ334" s="95">
        <f t="shared" si="181"/>
        <v>260000</v>
      </c>
      <c r="AR334" s="95">
        <f t="shared" si="154"/>
        <v>260000</v>
      </c>
      <c r="AT334" s="166">
        <f>AQ334</f>
        <v>260000</v>
      </c>
      <c r="AW334" s="45"/>
    </row>
    <row r="335" spans="1:51" s="2" customFormat="1" x14ac:dyDescent="0.25">
      <c r="A335" s="28" t="s">
        <v>1951</v>
      </c>
      <c r="B335" s="1">
        <v>686</v>
      </c>
      <c r="C335" s="2" t="s">
        <v>5</v>
      </c>
      <c r="D335" s="2">
        <v>43545</v>
      </c>
      <c r="E335" s="2">
        <v>326</v>
      </c>
      <c r="F335" s="2">
        <v>2315</v>
      </c>
      <c r="G335" s="2" t="s">
        <v>819</v>
      </c>
      <c r="H335" s="2">
        <v>2</v>
      </c>
      <c r="I335" s="2">
        <v>0</v>
      </c>
      <c r="J335" s="2">
        <v>0</v>
      </c>
      <c r="K335" s="13">
        <v>800</v>
      </c>
      <c r="L335" s="13">
        <f>K335</f>
        <v>800</v>
      </c>
      <c r="M335" s="84">
        <v>1</v>
      </c>
      <c r="N335" s="13">
        <f>L335</f>
        <v>800</v>
      </c>
      <c r="O335" s="13">
        <v>125</v>
      </c>
      <c r="P335" s="13">
        <f t="shared" si="180"/>
        <v>100000</v>
      </c>
      <c r="Q335" s="3">
        <f t="shared" si="182"/>
        <v>800</v>
      </c>
      <c r="R335" s="8"/>
      <c r="S335" s="8"/>
      <c r="T335" s="4"/>
      <c r="U335" s="11"/>
      <c r="V335" s="26"/>
      <c r="W335" s="5"/>
      <c r="X335" s="17"/>
      <c r="Y335" s="4"/>
      <c r="Z335" s="4"/>
      <c r="AA335" s="16"/>
      <c r="AB335" s="16"/>
      <c r="AC335" s="16"/>
      <c r="AD335" s="8"/>
      <c r="AE335" s="8"/>
      <c r="AF335" s="7"/>
      <c r="AG335" s="7"/>
      <c r="AH335" s="4"/>
      <c r="AI335" s="3"/>
      <c r="AJ335" s="3"/>
      <c r="AK335" s="3"/>
      <c r="AL335" s="3"/>
      <c r="AQ335" s="95">
        <f t="shared" si="181"/>
        <v>100000</v>
      </c>
      <c r="AR335" s="95">
        <f>AQ335</f>
        <v>100000</v>
      </c>
      <c r="AT335" s="166">
        <f>AQ335</f>
        <v>100000</v>
      </c>
      <c r="AW335" s="45"/>
    </row>
    <row r="336" spans="1:51" s="2" customFormat="1" x14ac:dyDescent="0.25">
      <c r="A336" s="28"/>
      <c r="B336" s="1">
        <v>687</v>
      </c>
      <c r="C336" s="2" t="s">
        <v>5</v>
      </c>
      <c r="D336" s="2">
        <v>43546</v>
      </c>
      <c r="E336" s="2">
        <v>327</v>
      </c>
      <c r="F336" s="2">
        <v>2316</v>
      </c>
      <c r="G336" s="2" t="s">
        <v>819</v>
      </c>
      <c r="H336" s="2">
        <v>3</v>
      </c>
      <c r="I336" s="2">
        <v>2</v>
      </c>
      <c r="J336" s="2">
        <v>29</v>
      </c>
      <c r="K336" s="13">
        <v>1429</v>
      </c>
      <c r="L336" s="13">
        <f>K336</f>
        <v>1429</v>
      </c>
      <c r="M336" s="84">
        <v>1</v>
      </c>
      <c r="N336" s="13">
        <f>L336</f>
        <v>1429</v>
      </c>
      <c r="O336" s="13">
        <v>125</v>
      </c>
      <c r="P336" s="13">
        <f t="shared" si="180"/>
        <v>178625</v>
      </c>
      <c r="Q336" s="3">
        <f t="shared" si="182"/>
        <v>1429</v>
      </c>
      <c r="R336" s="8"/>
      <c r="S336" s="8"/>
      <c r="T336" s="4"/>
      <c r="U336" s="11"/>
      <c r="V336" s="26"/>
      <c r="W336" s="5"/>
      <c r="X336" s="17"/>
      <c r="Y336" s="4"/>
      <c r="Z336" s="4"/>
      <c r="AA336" s="16"/>
      <c r="AB336" s="16"/>
      <c r="AC336" s="16"/>
      <c r="AD336" s="8"/>
      <c r="AE336" s="8"/>
      <c r="AF336" s="7"/>
      <c r="AG336" s="7"/>
      <c r="AH336" s="4"/>
      <c r="AI336" s="3"/>
      <c r="AJ336" s="3"/>
      <c r="AK336" s="3"/>
      <c r="AL336" s="3"/>
      <c r="AQ336" s="95">
        <f t="shared" si="181"/>
        <v>178625</v>
      </c>
      <c r="AR336" s="95">
        <f>AQ336</f>
        <v>178625</v>
      </c>
      <c r="AT336" s="166">
        <f>AQ336</f>
        <v>178625</v>
      </c>
      <c r="AW336" s="45"/>
    </row>
    <row r="337" spans="1:49" x14ac:dyDescent="0.25">
      <c r="A337" s="126"/>
      <c r="B337" s="127"/>
      <c r="C337" s="71"/>
      <c r="D337" s="9"/>
      <c r="E337" s="9"/>
      <c r="F337" s="9"/>
      <c r="G337" s="9"/>
      <c r="H337" s="9"/>
      <c r="I337" s="9"/>
      <c r="J337" s="9"/>
      <c r="K337" s="40"/>
      <c r="L337" s="40"/>
      <c r="M337" s="85"/>
      <c r="N337" s="40"/>
      <c r="O337" s="40"/>
      <c r="P337" s="40"/>
      <c r="Q337" s="20"/>
      <c r="R337" s="25"/>
      <c r="S337" s="25"/>
      <c r="T337" s="21"/>
      <c r="U337" s="38"/>
      <c r="V337" s="23"/>
      <c r="W337" s="22"/>
      <c r="X337" s="29"/>
      <c r="Y337" s="21"/>
      <c r="Z337" s="21"/>
      <c r="AA337" s="24"/>
      <c r="AB337" s="24"/>
      <c r="AC337" s="24"/>
      <c r="AD337" s="25"/>
      <c r="AE337" s="25"/>
      <c r="AF337" s="90"/>
      <c r="AG337" s="90"/>
      <c r="AH337" s="21"/>
      <c r="AI337" s="20"/>
      <c r="AJ337" s="20"/>
      <c r="AK337" s="20"/>
      <c r="AL337" s="20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718"/>
    </row>
  </sheetData>
  <mergeCells count="59">
    <mergeCell ref="AL6:AL10"/>
    <mergeCell ref="AM6:AM10"/>
    <mergeCell ref="AN6:AN10"/>
    <mergeCell ref="AO5:AO10"/>
    <mergeCell ref="AP5:AP10"/>
    <mergeCell ref="AM5:AN5"/>
    <mergeCell ref="E6:E10"/>
    <mergeCell ref="F6:F10"/>
    <mergeCell ref="H6:H10"/>
    <mergeCell ref="I6:I10"/>
    <mergeCell ref="J6:J10"/>
    <mergeCell ref="K6:K10"/>
    <mergeCell ref="L6:L10"/>
    <mergeCell ref="Q6:Q10"/>
    <mergeCell ref="AC5:AC10"/>
    <mergeCell ref="AD5:AD10"/>
    <mergeCell ref="W5:W10"/>
    <mergeCell ref="X5:X10"/>
    <mergeCell ref="Y5:Y10"/>
    <mergeCell ref="Z5:Z10"/>
    <mergeCell ref="AA5:AA10"/>
    <mergeCell ref="AB5:AB10"/>
    <mergeCell ref="Q5:U5"/>
    <mergeCell ref="R6:R10"/>
    <mergeCell ref="S6:S10"/>
    <mergeCell ref="T6:T10"/>
    <mergeCell ref="U6:U10"/>
    <mergeCell ref="AV4:AV10"/>
    <mergeCell ref="AW4:AW10"/>
    <mergeCell ref="AX4:AX10"/>
    <mergeCell ref="AY4:AY10"/>
    <mergeCell ref="H5:J5"/>
    <mergeCell ref="M5:M10"/>
    <mergeCell ref="N5:N10"/>
    <mergeCell ref="O5:O10"/>
    <mergeCell ref="P5:P10"/>
    <mergeCell ref="AE5:AE10"/>
    <mergeCell ref="AF5:AF10"/>
    <mergeCell ref="AG5:AG10"/>
    <mergeCell ref="AH6:AH10"/>
    <mergeCell ref="AI6:AI10"/>
    <mergeCell ref="AJ6:AJ10"/>
    <mergeCell ref="AK6:AK10"/>
    <mergeCell ref="B2:AW2"/>
    <mergeCell ref="B3:AW3"/>
    <mergeCell ref="A4:A10"/>
    <mergeCell ref="B4:U4"/>
    <mergeCell ref="V4:V10"/>
    <mergeCell ref="W4:AP4"/>
    <mergeCell ref="AQ4:AQ10"/>
    <mergeCell ref="AR4:AR10"/>
    <mergeCell ref="AS4:AS10"/>
    <mergeCell ref="AT4:AT10"/>
    <mergeCell ref="B5:B10"/>
    <mergeCell ref="C5:C10"/>
    <mergeCell ref="D5:D10"/>
    <mergeCell ref="E5:F5"/>
    <mergeCell ref="G5:G10"/>
    <mergeCell ref="AU4:AU10"/>
  </mergeCells>
  <printOptions horizontalCentered="1"/>
  <pageMargins left="0" right="0" top="0" bottom="0" header="0" footer="0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[2]รายการ!#REF!</xm:f>
          </x14:formula1>
          <xm:sqref>M5:M10 M321 M222:M223 M66:M68 M327:M328 M316 M313 M301 M282:M283 M249 M247 M168 M209 M199:M200 M225:M227 M160 M144:M145 M142 M155 M116 M113 M84:M86 M81:M82 M77 M185 M63 M61 M59 M54:M55 M52 M48 M162 M165 M134 M174 C5:C10 Y5:Z1048576 AC5:AC1048576 C339:C1048576 M337:M1048576</xm:sqref>
        </x14:dataValidation>
        <x14:dataValidation type="list" allowBlank="1" showInputMessage="1" showErrorMessage="1">
          <x14:formula1>
            <xm:f>[11]รายการ!#REF!</xm:f>
          </x14:formula1>
          <xm:sqref>M322:M326 M314:M315 M284:M300 M248 M175:M184 M201:M208 M49:M51 M169:M173 M143 M135:M141 M114:M115 M83 M78:M80 M69:M76 M64:M65 M62 M60 M56:M58 M53 M161 M163:M164 M146:M154 M156:M159 M228:M246 M250:M281 M117:M133 M186:M198 M87:M112 M11:M47 M329:M336 M302:M312 M210:M221 M224 C169:C225 C227:C338 M317:M320 C11:C167 M166:M167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Y1</xm:sqref>
        </x14:dataValidation>
        <x14:dataValidation type="list" allowBlank="1" showInputMessage="1" showErrorMessage="1">
          <x14:formula1>
            <xm:f>รายการ!$E$1:$E$11</xm:f>
          </x14:formula1>
          <xm:sqref>Z1</xm:sqref>
        </x14:dataValidation>
        <x14:dataValidation type="list" allowBlank="1" showInputMessage="1" showErrorMessage="1">
          <x14:formula1>
            <xm:f>รายการ!$C$1:$C$5</xm:f>
          </x14:formula1>
          <xm:sqref>AC1 M4 M1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Z458"/>
  <sheetViews>
    <sheetView view="pageBreakPreview" topLeftCell="B421" zoomScale="80" zoomScaleNormal="110" zoomScaleSheetLayoutView="80" workbookViewId="0">
      <selection activeCell="B44" sqref="B44"/>
    </sheetView>
  </sheetViews>
  <sheetFormatPr defaultColWidth="15.625" defaultRowHeight="15.75" x14ac:dyDescent="0.25"/>
  <cols>
    <col min="1" max="1" width="11.375" style="67" hidden="1" customWidth="1"/>
    <col min="2" max="2" width="4.375" style="1" customWidth="1"/>
    <col min="3" max="3" width="6.25" style="66" customWidth="1"/>
    <col min="4" max="4" width="5.125" style="2" customWidth="1"/>
    <col min="5" max="5" width="6.375" style="2" hidden="1" customWidth="1"/>
    <col min="6" max="6" width="5.375" style="2" hidden="1" customWidth="1"/>
    <col min="7" max="7" width="6.625" style="2" hidden="1" customWidth="1"/>
    <col min="8" max="9" width="4.375" style="2" customWidth="1"/>
    <col min="10" max="10" width="4.25" style="2" customWidth="1"/>
    <col min="11" max="11" width="8.25" style="13" hidden="1" customWidth="1"/>
    <col min="12" max="12" width="7.5" style="13" hidden="1" customWidth="1"/>
    <col min="13" max="13" width="5.875" style="84" customWidth="1"/>
    <col min="14" max="14" width="7" style="13" customWidth="1"/>
    <col min="15" max="15" width="6.25" style="13" customWidth="1"/>
    <col min="16" max="16" width="8.875" style="13" customWidth="1"/>
    <col min="17" max="17" width="9.25" style="3" hidden="1" customWidth="1"/>
    <col min="18" max="18" width="6.625" style="8" hidden="1" customWidth="1"/>
    <col min="19" max="19" width="5.125" style="8" hidden="1" customWidth="1"/>
    <col min="20" max="20" width="5.75" style="4" hidden="1" customWidth="1"/>
    <col min="21" max="21" width="5.625" style="11" hidden="1" customWidth="1"/>
    <col min="22" max="22" width="14" style="26" hidden="1" customWidth="1"/>
    <col min="23" max="23" width="6" style="5" customWidth="1"/>
    <col min="24" max="24" width="6.75" style="17" hidden="1" customWidth="1"/>
    <col min="25" max="25" width="10.125" style="4" customWidth="1"/>
    <col min="26" max="26" width="12.5" style="4" customWidth="1"/>
    <col min="27" max="27" width="5.375" style="16" hidden="1" customWidth="1"/>
    <col min="28" max="28" width="4.75" style="16" hidden="1" customWidth="1"/>
    <col min="29" max="29" width="5.875" style="16" customWidth="1"/>
    <col min="30" max="31" width="6" style="8" customWidth="1"/>
    <col min="32" max="32" width="7.125" style="7" customWidth="1"/>
    <col min="33" max="33" width="9.75" style="7" customWidth="1"/>
    <col min="34" max="34" width="6.875" style="4" hidden="1" customWidth="1"/>
    <col min="35" max="35" width="9.125" style="3" hidden="1" customWidth="1"/>
    <col min="36" max="36" width="6.875" style="3" hidden="1" customWidth="1"/>
    <col min="37" max="37" width="4.875" style="3" hidden="1" customWidth="1"/>
    <col min="38" max="38" width="7.75" style="3" hidden="1" customWidth="1"/>
    <col min="39" max="39" width="4.875" style="2" customWidth="1"/>
    <col min="40" max="40" width="4.75" style="2" customWidth="1"/>
    <col min="41" max="41" width="10.375" style="2" hidden="1" customWidth="1"/>
    <col min="42" max="42" width="10.5" style="2" customWidth="1"/>
    <col min="43" max="43" width="10.375" style="2" customWidth="1"/>
    <col min="44" max="44" width="11" style="2" customWidth="1"/>
    <col min="45" max="45" width="11.75" style="2" hidden="1" customWidth="1"/>
    <col min="46" max="46" width="10.625" style="2" customWidth="1"/>
    <col min="47" max="47" width="8.875" style="2" customWidth="1"/>
    <col min="48" max="48" width="7" style="2" customWidth="1"/>
    <col min="49" max="49" width="25.875" style="2" hidden="1" customWidth="1"/>
    <col min="50" max="51" width="10" style="6" hidden="1" customWidth="1"/>
    <col min="52" max="52" width="10" style="6" customWidth="1"/>
    <col min="53" max="16384" width="15.625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51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91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0" t="s">
        <v>1816</v>
      </c>
      <c r="AR4" s="840" t="s">
        <v>1721</v>
      </c>
      <c r="AS4" s="840" t="s">
        <v>1773</v>
      </c>
      <c r="AT4" s="840" t="s">
        <v>1722</v>
      </c>
      <c r="AU4" s="840" t="s">
        <v>1723</v>
      </c>
      <c r="AV4" s="840" t="s">
        <v>1724</v>
      </c>
      <c r="AW4" s="842" t="s">
        <v>20</v>
      </c>
      <c r="AX4" s="840" t="s">
        <v>1823</v>
      </c>
      <c r="AY4" s="840" t="s">
        <v>1824</v>
      </c>
    </row>
    <row r="5" spans="1:51" s="768" customFormat="1" ht="17.25" customHeight="1" x14ac:dyDescent="0.25">
      <c r="A5" s="851"/>
      <c r="B5" s="845" t="s">
        <v>10</v>
      </c>
      <c r="C5" s="830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758" t="s">
        <v>101</v>
      </c>
      <c r="L5" s="758" t="s">
        <v>101</v>
      </c>
      <c r="M5" s="849" t="s">
        <v>1709</v>
      </c>
      <c r="N5" s="831" t="s">
        <v>1710</v>
      </c>
      <c r="O5" s="831" t="s">
        <v>1711</v>
      </c>
      <c r="P5" s="831" t="s">
        <v>1712</v>
      </c>
      <c r="Q5" s="830" t="s">
        <v>22</v>
      </c>
      <c r="R5" s="830"/>
      <c r="S5" s="830"/>
      <c r="T5" s="830"/>
      <c r="U5" s="830"/>
      <c r="V5" s="91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757"/>
      <c r="AI5" s="915"/>
      <c r="AJ5" s="915"/>
      <c r="AK5" s="915"/>
      <c r="AL5" s="915"/>
      <c r="AM5" s="915"/>
      <c r="AN5" s="915"/>
      <c r="AO5" s="829" t="s">
        <v>1772</v>
      </c>
      <c r="AP5" s="829" t="s">
        <v>1720</v>
      </c>
      <c r="AQ5" s="847"/>
      <c r="AR5" s="847"/>
      <c r="AS5" s="847"/>
      <c r="AT5" s="847"/>
      <c r="AU5" s="847"/>
      <c r="AV5" s="840"/>
      <c r="AW5" s="890"/>
      <c r="AX5" s="840"/>
      <c r="AY5" s="840"/>
    </row>
    <row r="6" spans="1:51" s="768" customFormat="1" ht="17.25" customHeight="1" x14ac:dyDescent="0.25">
      <c r="A6" s="851"/>
      <c r="B6" s="845"/>
      <c r="C6" s="830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50"/>
      <c r="N6" s="847"/>
      <c r="O6" s="847"/>
      <c r="P6" s="847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91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1" t="s">
        <v>1718</v>
      </c>
      <c r="AN6" s="861" t="s">
        <v>1719</v>
      </c>
      <c r="AO6" s="829" t="s">
        <v>1772</v>
      </c>
      <c r="AP6" s="829"/>
      <c r="AQ6" s="847"/>
      <c r="AR6" s="847"/>
      <c r="AS6" s="847"/>
      <c r="AT6" s="847"/>
      <c r="AU6" s="847"/>
      <c r="AV6" s="840"/>
      <c r="AW6" s="890"/>
      <c r="AX6" s="840"/>
      <c r="AY6" s="840"/>
    </row>
    <row r="7" spans="1:51" s="768" customFormat="1" ht="17.25" customHeight="1" x14ac:dyDescent="0.25">
      <c r="A7" s="851"/>
      <c r="B7" s="845"/>
      <c r="C7" s="830"/>
      <c r="D7" s="830"/>
      <c r="E7" s="830"/>
      <c r="F7" s="830"/>
      <c r="G7" s="830"/>
      <c r="H7" s="830"/>
      <c r="I7" s="830"/>
      <c r="J7" s="830"/>
      <c r="K7" s="831"/>
      <c r="L7" s="831"/>
      <c r="M7" s="850"/>
      <c r="N7" s="847"/>
      <c r="O7" s="847"/>
      <c r="P7" s="847"/>
      <c r="Q7" s="832"/>
      <c r="R7" s="833"/>
      <c r="S7" s="833"/>
      <c r="T7" s="830"/>
      <c r="U7" s="859"/>
      <c r="V7" s="91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1"/>
      <c r="AN7" s="861"/>
      <c r="AO7" s="829"/>
      <c r="AP7" s="829"/>
      <c r="AQ7" s="847"/>
      <c r="AR7" s="847"/>
      <c r="AS7" s="847"/>
      <c r="AT7" s="847"/>
      <c r="AU7" s="847"/>
      <c r="AV7" s="840"/>
      <c r="AW7" s="890"/>
      <c r="AX7" s="840"/>
      <c r="AY7" s="840"/>
    </row>
    <row r="8" spans="1:51" s="768" customFormat="1" ht="17.25" customHeight="1" x14ac:dyDescent="0.25">
      <c r="A8" s="851"/>
      <c r="B8" s="845"/>
      <c r="C8" s="830"/>
      <c r="D8" s="830"/>
      <c r="E8" s="830"/>
      <c r="F8" s="830"/>
      <c r="G8" s="830"/>
      <c r="H8" s="830"/>
      <c r="I8" s="830"/>
      <c r="J8" s="830"/>
      <c r="K8" s="831"/>
      <c r="L8" s="831"/>
      <c r="M8" s="850"/>
      <c r="N8" s="847"/>
      <c r="O8" s="847"/>
      <c r="P8" s="847"/>
      <c r="Q8" s="832"/>
      <c r="R8" s="833"/>
      <c r="S8" s="833"/>
      <c r="T8" s="830"/>
      <c r="U8" s="859"/>
      <c r="V8" s="91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1"/>
      <c r="AN8" s="861"/>
      <c r="AO8" s="829"/>
      <c r="AP8" s="829"/>
      <c r="AQ8" s="847"/>
      <c r="AR8" s="847"/>
      <c r="AS8" s="847"/>
      <c r="AT8" s="847"/>
      <c r="AU8" s="847"/>
      <c r="AV8" s="840"/>
      <c r="AW8" s="890"/>
      <c r="AX8" s="840"/>
      <c r="AY8" s="840"/>
    </row>
    <row r="9" spans="1:51" s="768" customFormat="1" ht="17.25" customHeight="1" x14ac:dyDescent="0.25">
      <c r="A9" s="851"/>
      <c r="B9" s="845"/>
      <c r="C9" s="830"/>
      <c r="D9" s="830"/>
      <c r="E9" s="830"/>
      <c r="F9" s="830"/>
      <c r="G9" s="830"/>
      <c r="H9" s="830"/>
      <c r="I9" s="830"/>
      <c r="J9" s="830"/>
      <c r="K9" s="831"/>
      <c r="L9" s="831"/>
      <c r="M9" s="850"/>
      <c r="N9" s="847"/>
      <c r="O9" s="847"/>
      <c r="P9" s="847"/>
      <c r="Q9" s="832"/>
      <c r="R9" s="833"/>
      <c r="S9" s="833"/>
      <c r="T9" s="830"/>
      <c r="U9" s="859"/>
      <c r="V9" s="91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1"/>
      <c r="AN9" s="861"/>
      <c r="AO9" s="829"/>
      <c r="AP9" s="829"/>
      <c r="AQ9" s="847"/>
      <c r="AR9" s="847"/>
      <c r="AS9" s="847"/>
      <c r="AT9" s="847"/>
      <c r="AU9" s="847"/>
      <c r="AV9" s="840"/>
      <c r="AW9" s="890"/>
      <c r="AX9" s="840"/>
      <c r="AY9" s="840"/>
    </row>
    <row r="10" spans="1:51" s="768" customFormat="1" ht="17.25" customHeight="1" x14ac:dyDescent="0.25">
      <c r="A10" s="851"/>
      <c r="B10" s="845"/>
      <c r="C10" s="830"/>
      <c r="D10" s="830"/>
      <c r="E10" s="830"/>
      <c r="F10" s="830"/>
      <c r="G10" s="830"/>
      <c r="H10" s="830"/>
      <c r="I10" s="830"/>
      <c r="J10" s="830"/>
      <c r="K10" s="831"/>
      <c r="L10" s="831"/>
      <c r="M10" s="850"/>
      <c r="N10" s="847"/>
      <c r="O10" s="847"/>
      <c r="P10" s="847"/>
      <c r="Q10" s="832"/>
      <c r="R10" s="833"/>
      <c r="S10" s="833"/>
      <c r="T10" s="830"/>
      <c r="U10" s="859"/>
      <c r="V10" s="914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1"/>
      <c r="AN10" s="861"/>
      <c r="AO10" s="829"/>
      <c r="AP10" s="829"/>
      <c r="AQ10" s="847"/>
      <c r="AR10" s="847"/>
      <c r="AS10" s="847"/>
      <c r="AT10" s="847"/>
      <c r="AU10" s="847"/>
      <c r="AV10" s="840"/>
      <c r="AW10" s="891"/>
      <c r="AX10" s="840"/>
      <c r="AY10" s="840"/>
    </row>
    <row r="11" spans="1:51" s="2" customFormat="1" ht="16.5" customHeight="1" x14ac:dyDescent="0.25">
      <c r="A11" s="39" t="s">
        <v>538</v>
      </c>
      <c r="B11" s="33">
        <v>300</v>
      </c>
      <c r="C11" s="32" t="s">
        <v>5</v>
      </c>
      <c r="D11" s="32">
        <v>12010</v>
      </c>
      <c r="E11" s="32">
        <v>716</v>
      </c>
      <c r="F11" s="32">
        <v>125</v>
      </c>
      <c r="G11" s="32" t="s">
        <v>122</v>
      </c>
      <c r="H11" s="32">
        <v>0</v>
      </c>
      <c r="I11" s="32">
        <v>1</v>
      </c>
      <c r="J11" s="32">
        <v>69</v>
      </c>
      <c r="K11" s="63">
        <v>169</v>
      </c>
      <c r="L11" s="65">
        <v>169</v>
      </c>
      <c r="M11" s="86">
        <v>2</v>
      </c>
      <c r="N11" s="65">
        <f>L11</f>
        <v>169</v>
      </c>
      <c r="O11" s="65">
        <v>100</v>
      </c>
      <c r="P11" s="65">
        <f>N11*O11</f>
        <v>16900</v>
      </c>
      <c r="Q11" s="34"/>
      <c r="R11" s="43">
        <v>169</v>
      </c>
      <c r="S11" s="43"/>
      <c r="T11" s="32"/>
      <c r="U11" s="35"/>
      <c r="V11" s="28" t="s">
        <v>538</v>
      </c>
      <c r="W11" s="5">
        <v>362</v>
      </c>
      <c r="X11" s="19" t="s">
        <v>539</v>
      </c>
      <c r="Y11" s="4" t="s">
        <v>28</v>
      </c>
      <c r="Z11" s="4" t="s">
        <v>41</v>
      </c>
      <c r="AA11" s="16"/>
      <c r="AB11" s="16"/>
      <c r="AC11" s="16">
        <v>2</v>
      </c>
      <c r="AD11" s="8">
        <v>588</v>
      </c>
      <c r="AE11" s="8">
        <v>100</v>
      </c>
      <c r="AF11" s="37">
        <f>[12]รายการ!B1</f>
        <v>6700</v>
      </c>
      <c r="AG11" s="37">
        <f>AF11*AD11</f>
        <v>3939600</v>
      </c>
      <c r="AH11" s="3">
        <v>588</v>
      </c>
      <c r="AI11" s="3"/>
      <c r="AJ11" s="3">
        <v>588</v>
      </c>
      <c r="AK11" s="3"/>
      <c r="AL11" s="3"/>
      <c r="AM11" s="2">
        <v>37</v>
      </c>
      <c r="AN11" s="32">
        <f>ค่าเสื่อม!W3</f>
        <v>85</v>
      </c>
      <c r="AO11" s="111">
        <f>AG11*AN11/100</f>
        <v>3348660</v>
      </c>
      <c r="AP11" s="111">
        <f>AG11-AO11</f>
        <v>590940</v>
      </c>
      <c r="AQ11" s="111">
        <f>P11+AP11</f>
        <v>607840</v>
      </c>
      <c r="AR11" s="111">
        <f t="shared" ref="AR11:AR42" si="0">AQ11</f>
        <v>607840</v>
      </c>
      <c r="AS11" s="111"/>
      <c r="AT11" s="111">
        <f>AQ11-AS11</f>
        <v>607840</v>
      </c>
      <c r="AU11" s="111"/>
      <c r="AV11" s="32"/>
    </row>
    <row r="12" spans="1:51" s="2" customFormat="1" ht="16.5" customHeight="1" x14ac:dyDescent="0.25">
      <c r="A12" s="39"/>
      <c r="B12" s="33"/>
      <c r="C12" s="32"/>
      <c r="D12" s="32"/>
      <c r="E12" s="32"/>
      <c r="F12" s="32"/>
      <c r="G12" s="32"/>
      <c r="H12" s="32"/>
      <c r="I12" s="32"/>
      <c r="J12" s="32"/>
      <c r="K12" s="37"/>
      <c r="L12" s="37"/>
      <c r="M12" s="86"/>
      <c r="N12" s="37"/>
      <c r="O12" s="37"/>
      <c r="P12" s="37"/>
      <c r="Q12" s="34"/>
      <c r="R12" s="43"/>
      <c r="S12" s="43"/>
      <c r="T12" s="32"/>
      <c r="U12" s="35"/>
      <c r="V12" s="26"/>
      <c r="W12" s="5"/>
      <c r="X12" s="47"/>
      <c r="Y12" s="4"/>
      <c r="Z12" s="26" t="s">
        <v>42</v>
      </c>
      <c r="AA12" s="16">
        <v>14</v>
      </c>
      <c r="AB12" s="16">
        <v>21</v>
      </c>
      <c r="AC12" s="16">
        <v>2</v>
      </c>
      <c r="AD12" s="8">
        <v>294</v>
      </c>
      <c r="AE12" s="8">
        <v>50</v>
      </c>
      <c r="AF12" s="7">
        <f>AF15</f>
        <v>6700</v>
      </c>
      <c r="AG12" s="37">
        <f>AF12*AD12</f>
        <v>1969800</v>
      </c>
      <c r="AH12" s="4">
        <v>294</v>
      </c>
      <c r="AI12" s="3"/>
      <c r="AJ12" s="3">
        <v>294</v>
      </c>
      <c r="AK12" s="3"/>
      <c r="AL12" s="3"/>
      <c r="AN12" s="32">
        <v>85</v>
      </c>
      <c r="AO12" s="111">
        <f t="shared" ref="AO12:AO13" si="1">AG12*AN12/100</f>
        <v>1674330</v>
      </c>
      <c r="AP12" s="111">
        <f t="shared" ref="AP12:AP13" si="2">AG12-AO12</f>
        <v>295470</v>
      </c>
      <c r="AQ12" s="111">
        <f t="shared" ref="AQ12:AQ13" si="3">P12+AP12</f>
        <v>295470</v>
      </c>
      <c r="AR12" s="111">
        <f t="shared" si="0"/>
        <v>295470</v>
      </c>
      <c r="AT12" s="111">
        <f t="shared" ref="AT12:AT13" si="4">AQ12-AS12</f>
        <v>295470</v>
      </c>
      <c r="AU12" s="111"/>
    </row>
    <row r="13" spans="1:51" s="2" customFormat="1" ht="16.5" customHeight="1" x14ac:dyDescent="0.25">
      <c r="A13" s="39"/>
      <c r="B13" s="33"/>
      <c r="C13" s="32"/>
      <c r="D13" s="32"/>
      <c r="E13" s="32"/>
      <c r="F13" s="32"/>
      <c r="G13" s="32"/>
      <c r="H13" s="32"/>
      <c r="I13" s="32"/>
      <c r="J13" s="32"/>
      <c r="K13" s="37"/>
      <c r="L13" s="37"/>
      <c r="M13" s="86"/>
      <c r="N13" s="37"/>
      <c r="O13" s="37"/>
      <c r="P13" s="37"/>
      <c r="Q13" s="34"/>
      <c r="R13" s="43"/>
      <c r="S13" s="43"/>
      <c r="T13" s="32"/>
      <c r="U13" s="35"/>
      <c r="V13" s="26"/>
      <c r="W13" s="5"/>
      <c r="X13" s="19"/>
      <c r="Y13" s="4"/>
      <c r="Z13" s="26" t="s">
        <v>43</v>
      </c>
      <c r="AA13" s="16">
        <v>14</v>
      </c>
      <c r="AB13" s="16">
        <v>21</v>
      </c>
      <c r="AC13" s="16">
        <v>2</v>
      </c>
      <c r="AD13" s="8">
        <v>294</v>
      </c>
      <c r="AE13" s="8">
        <v>50</v>
      </c>
      <c r="AF13" s="7">
        <f>AF11</f>
        <v>6700</v>
      </c>
      <c r="AG13" s="37">
        <f>AF13*AD13</f>
        <v>1969800</v>
      </c>
      <c r="AH13" s="4">
        <v>294</v>
      </c>
      <c r="AI13" s="3"/>
      <c r="AJ13" s="3">
        <v>294</v>
      </c>
      <c r="AK13" s="3"/>
      <c r="AL13" s="3"/>
      <c r="AN13" s="32">
        <v>85</v>
      </c>
      <c r="AO13" s="111">
        <f t="shared" si="1"/>
        <v>1674330</v>
      </c>
      <c r="AP13" s="111">
        <f t="shared" si="2"/>
        <v>295470</v>
      </c>
      <c r="AQ13" s="111">
        <f t="shared" si="3"/>
        <v>295470</v>
      </c>
      <c r="AR13" s="111">
        <f t="shared" si="0"/>
        <v>295470</v>
      </c>
      <c r="AT13" s="111">
        <f t="shared" si="4"/>
        <v>295470</v>
      </c>
    </row>
    <row r="14" spans="1:51" s="2" customFormat="1" ht="16.5" customHeight="1" x14ac:dyDescent="0.25">
      <c r="A14" s="39" t="s">
        <v>540</v>
      </c>
      <c r="B14" s="33">
        <v>301</v>
      </c>
      <c r="C14" s="32" t="s">
        <v>5</v>
      </c>
      <c r="D14" s="32">
        <v>10628</v>
      </c>
      <c r="E14" s="32">
        <v>98</v>
      </c>
      <c r="F14" s="32">
        <v>95</v>
      </c>
      <c r="G14" s="32" t="s">
        <v>122</v>
      </c>
      <c r="H14" s="32">
        <v>0</v>
      </c>
      <c r="I14" s="32">
        <v>1</v>
      </c>
      <c r="J14" s="32">
        <v>77</v>
      </c>
      <c r="K14" s="63">
        <v>177</v>
      </c>
      <c r="L14" s="65">
        <v>177</v>
      </c>
      <c r="M14" s="86">
        <v>1</v>
      </c>
      <c r="N14" s="65">
        <f>L14</f>
        <v>177</v>
      </c>
      <c r="O14" s="65">
        <v>100</v>
      </c>
      <c r="P14" s="65">
        <f>N14*O14</f>
        <v>17700</v>
      </c>
      <c r="Q14" s="34">
        <v>177</v>
      </c>
      <c r="R14" s="43"/>
      <c r="S14" s="43"/>
      <c r="T14" s="32"/>
      <c r="U14" s="35"/>
      <c r="V14" s="26"/>
      <c r="W14" s="5"/>
      <c r="X14" s="47"/>
      <c r="Y14" s="4"/>
      <c r="Z14" s="4"/>
      <c r="AA14" s="16"/>
      <c r="AB14" s="16"/>
      <c r="AC14" s="716">
        <v>1</v>
      </c>
      <c r="AD14" s="8"/>
      <c r="AE14" s="8"/>
      <c r="AF14" s="7"/>
      <c r="AG14" s="7"/>
      <c r="AH14" s="3"/>
      <c r="AI14" s="3"/>
      <c r="AJ14" s="3"/>
      <c r="AK14" s="3"/>
      <c r="AL14" s="3"/>
      <c r="AO14" s="32"/>
      <c r="AP14" s="32"/>
      <c r="AQ14" s="111">
        <f>P15</f>
        <v>40200</v>
      </c>
      <c r="AR14" s="111">
        <f t="shared" si="0"/>
        <v>40200</v>
      </c>
      <c r="AT14" s="95">
        <f>AQ14</f>
        <v>40200</v>
      </c>
    </row>
    <row r="15" spans="1:51" s="32" customFormat="1" ht="16.5" customHeight="1" x14ac:dyDescent="0.25">
      <c r="A15" s="39" t="s">
        <v>541</v>
      </c>
      <c r="B15" s="33">
        <v>302</v>
      </c>
      <c r="C15" s="32" t="s">
        <v>5</v>
      </c>
      <c r="D15" s="32">
        <v>10856</v>
      </c>
      <c r="E15" s="32">
        <v>912</v>
      </c>
      <c r="F15" s="32">
        <v>102</v>
      </c>
      <c r="G15" s="32" t="s">
        <v>122</v>
      </c>
      <c r="H15" s="32">
        <v>1</v>
      </c>
      <c r="I15" s="32">
        <v>0</v>
      </c>
      <c r="J15" s="32">
        <v>2</v>
      </c>
      <c r="K15" s="63">
        <v>402</v>
      </c>
      <c r="L15" s="65">
        <v>402</v>
      </c>
      <c r="M15" s="86">
        <v>2</v>
      </c>
      <c r="N15" s="65">
        <f>L15</f>
        <v>402</v>
      </c>
      <c r="O15" s="65">
        <f>[6]qry_report!$L$71</f>
        <v>100</v>
      </c>
      <c r="P15" s="65">
        <f>N15*O15</f>
        <v>40200</v>
      </c>
      <c r="Q15" s="34"/>
      <c r="R15" s="43">
        <v>402</v>
      </c>
      <c r="S15" s="43"/>
      <c r="U15" s="65"/>
      <c r="V15" s="39" t="s">
        <v>541</v>
      </c>
      <c r="W15" s="33">
        <v>363</v>
      </c>
      <c r="X15" s="57" t="s">
        <v>542</v>
      </c>
      <c r="Y15" s="32" t="s">
        <v>28</v>
      </c>
      <c r="Z15" s="32" t="s">
        <v>53</v>
      </c>
      <c r="AA15" s="36">
        <v>6</v>
      </c>
      <c r="AB15" s="36">
        <v>15</v>
      </c>
      <c r="AC15" s="36">
        <v>2</v>
      </c>
      <c r="AD15" s="43">
        <v>90</v>
      </c>
      <c r="AE15" s="43">
        <v>100</v>
      </c>
      <c r="AF15" s="37">
        <f>[12]รายการ!B1</f>
        <v>6700</v>
      </c>
      <c r="AG15" s="37">
        <f>AF15*AD15</f>
        <v>603000</v>
      </c>
      <c r="AH15" s="34">
        <v>90</v>
      </c>
      <c r="AI15" s="34"/>
      <c r="AJ15" s="34">
        <v>90</v>
      </c>
      <c r="AK15" s="34"/>
      <c r="AL15" s="34"/>
      <c r="AM15" s="32">
        <v>42</v>
      </c>
      <c r="AN15" s="32">
        <f>ค่าเสื่อม!T4</f>
        <v>93</v>
      </c>
      <c r="AO15" s="111">
        <f>AG15*AN15/100</f>
        <v>560790</v>
      </c>
      <c r="AP15" s="111">
        <f>AG15-AO15</f>
        <v>42210</v>
      </c>
      <c r="AQ15" s="111">
        <f>P15+AP15</f>
        <v>82410</v>
      </c>
      <c r="AR15" s="111">
        <f t="shared" si="0"/>
        <v>82410</v>
      </c>
      <c r="AS15" s="111"/>
      <c r="AT15" s="111">
        <f>AQ15-AS15</f>
        <v>82410</v>
      </c>
    </row>
    <row r="16" spans="1:51" s="2" customFormat="1" ht="16.5" customHeight="1" x14ac:dyDescent="0.25">
      <c r="A16" s="39"/>
      <c r="B16" s="33"/>
      <c r="C16" s="32"/>
      <c r="D16" s="32"/>
      <c r="E16" s="32"/>
      <c r="F16" s="32"/>
      <c r="G16" s="32"/>
      <c r="H16" s="32"/>
      <c r="I16" s="32"/>
      <c r="J16" s="32"/>
      <c r="K16" s="63"/>
      <c r="L16" s="65"/>
      <c r="M16" s="86"/>
      <c r="N16" s="65"/>
      <c r="O16" s="65"/>
      <c r="P16" s="65"/>
      <c r="Q16" s="34"/>
      <c r="R16" s="43"/>
      <c r="S16" s="43"/>
      <c r="T16" s="32"/>
      <c r="U16" s="35"/>
      <c r="V16" s="26" t="s">
        <v>543</v>
      </c>
      <c r="W16" s="5">
        <v>364</v>
      </c>
      <c r="X16" s="19" t="s">
        <v>544</v>
      </c>
      <c r="Y16" s="4" t="s">
        <v>28</v>
      </c>
      <c r="Z16" s="4" t="s">
        <v>37</v>
      </c>
      <c r="AA16" s="16">
        <v>9</v>
      </c>
      <c r="AB16" s="16">
        <v>12</v>
      </c>
      <c r="AC16" s="16">
        <v>2</v>
      </c>
      <c r="AD16" s="8">
        <v>108</v>
      </c>
      <c r="AE16" s="8">
        <v>100</v>
      </c>
      <c r="AF16" s="7">
        <f>[12]รายการ!B1</f>
        <v>6700</v>
      </c>
      <c r="AG16" s="37">
        <f>AF16*AD16</f>
        <v>723600</v>
      </c>
      <c r="AH16" s="3">
        <v>108</v>
      </c>
      <c r="AI16" s="3"/>
      <c r="AJ16" s="3">
        <v>108</v>
      </c>
      <c r="AK16" s="3"/>
      <c r="AL16" s="3"/>
      <c r="AM16" s="2">
        <v>17</v>
      </c>
      <c r="AN16" s="2">
        <f>ค่าเสื่อม!R2</f>
        <v>24</v>
      </c>
      <c r="AO16" s="111">
        <f>AG16*AN16/100</f>
        <v>173664</v>
      </c>
      <c r="AP16" s="111">
        <f>AG16-AO16</f>
        <v>549936</v>
      </c>
      <c r="AQ16" s="111">
        <f>P16+AP16</f>
        <v>549936</v>
      </c>
      <c r="AR16" s="111">
        <f t="shared" si="0"/>
        <v>549936</v>
      </c>
      <c r="AS16" s="111"/>
      <c r="AT16" s="111">
        <f>AQ16-AS16</f>
        <v>549936</v>
      </c>
    </row>
    <row r="17" spans="1:49" s="2" customFormat="1" ht="16.5" customHeight="1" x14ac:dyDescent="0.25">
      <c r="A17" s="39"/>
      <c r="B17" s="33">
        <v>303</v>
      </c>
      <c r="C17" s="32" t="s">
        <v>5</v>
      </c>
      <c r="D17" s="32">
        <v>35319</v>
      </c>
      <c r="E17" s="32">
        <v>180</v>
      </c>
      <c r="F17" s="32">
        <v>3997</v>
      </c>
      <c r="G17" s="32" t="s">
        <v>122</v>
      </c>
      <c r="H17" s="32">
        <v>4</v>
      </c>
      <c r="I17" s="32">
        <v>0</v>
      </c>
      <c r="J17" s="32">
        <v>87</v>
      </c>
      <c r="K17" s="63">
        <v>1687</v>
      </c>
      <c r="L17" s="65">
        <v>1687</v>
      </c>
      <c r="M17" s="86">
        <v>1</v>
      </c>
      <c r="N17" s="65">
        <f>L17</f>
        <v>1687</v>
      </c>
      <c r="O17" s="65">
        <v>98</v>
      </c>
      <c r="P17" s="65">
        <f>N17*O17</f>
        <v>165326</v>
      </c>
      <c r="Q17" s="34">
        <v>1687</v>
      </c>
      <c r="R17" s="43"/>
      <c r="S17" s="43"/>
      <c r="T17" s="32"/>
      <c r="U17" s="35"/>
      <c r="V17" s="26"/>
      <c r="W17" s="5"/>
      <c r="X17" s="47"/>
      <c r="Y17" s="4"/>
      <c r="Z17" s="701"/>
      <c r="AA17" s="16"/>
      <c r="AB17" s="16"/>
      <c r="AC17" s="16"/>
      <c r="AD17" s="8"/>
      <c r="AE17" s="8"/>
      <c r="AF17" s="7"/>
      <c r="AG17" s="7"/>
      <c r="AH17" s="3"/>
      <c r="AI17" s="3"/>
      <c r="AJ17" s="3"/>
      <c r="AK17" s="3"/>
      <c r="AL17" s="3"/>
      <c r="AQ17" s="95">
        <f>P17</f>
        <v>165326</v>
      </c>
      <c r="AR17" s="111">
        <f t="shared" si="0"/>
        <v>165326</v>
      </c>
      <c r="AT17" s="95">
        <f>AQ17</f>
        <v>165326</v>
      </c>
    </row>
    <row r="18" spans="1:49" s="2" customFormat="1" ht="16.5" customHeight="1" x14ac:dyDescent="0.25">
      <c r="A18" s="39"/>
      <c r="B18" s="33">
        <v>304</v>
      </c>
      <c r="C18" s="32" t="s">
        <v>5</v>
      </c>
      <c r="D18" s="32">
        <v>32151</v>
      </c>
      <c r="E18" s="32">
        <v>476</v>
      </c>
      <c r="F18" s="32">
        <v>1572</v>
      </c>
      <c r="G18" s="32" t="s">
        <v>545</v>
      </c>
      <c r="H18" s="32">
        <v>0</v>
      </c>
      <c r="I18" s="32">
        <v>2</v>
      </c>
      <c r="J18" s="32">
        <v>42</v>
      </c>
      <c r="K18" s="63">
        <v>242</v>
      </c>
      <c r="L18" s="65">
        <v>242</v>
      </c>
      <c r="M18" s="86">
        <v>2</v>
      </c>
      <c r="N18" s="65">
        <f>L18</f>
        <v>242</v>
      </c>
      <c r="O18" s="65">
        <f>[6]qry_report!$L$1130</f>
        <v>100</v>
      </c>
      <c r="P18" s="65">
        <f>N18*O18</f>
        <v>24200</v>
      </c>
      <c r="Q18" s="34"/>
      <c r="R18" s="43">
        <v>242</v>
      </c>
      <c r="S18" s="43"/>
      <c r="T18" s="32"/>
      <c r="U18" s="35"/>
      <c r="V18" s="26"/>
      <c r="W18" s="5"/>
      <c r="X18" s="17"/>
      <c r="Y18" s="4"/>
      <c r="Z18" s="4"/>
      <c r="AA18" s="16"/>
      <c r="AB18" s="16"/>
      <c r="AC18" s="16"/>
      <c r="AD18" s="8"/>
      <c r="AE18" s="8"/>
      <c r="AF18" s="7"/>
      <c r="AG18" s="37"/>
      <c r="AH18" s="3"/>
      <c r="AI18" s="3"/>
      <c r="AJ18" s="3"/>
      <c r="AK18" s="3"/>
      <c r="AL18" s="3"/>
      <c r="AO18" s="111"/>
      <c r="AP18" s="111"/>
      <c r="AQ18" s="95">
        <f>P18</f>
        <v>24200</v>
      </c>
      <c r="AR18" s="111">
        <f t="shared" si="0"/>
        <v>24200</v>
      </c>
      <c r="AT18" s="95">
        <f>AQ18</f>
        <v>24200</v>
      </c>
    </row>
    <row r="19" spans="1:49" s="2" customFormat="1" ht="16.5" customHeight="1" x14ac:dyDescent="0.25">
      <c r="A19" s="39"/>
      <c r="B19" s="33"/>
      <c r="C19" s="32"/>
      <c r="D19" s="32"/>
      <c r="E19" s="32"/>
      <c r="F19" s="32"/>
      <c r="G19" s="32"/>
      <c r="H19" s="32"/>
      <c r="I19" s="32"/>
      <c r="J19" s="32"/>
      <c r="K19" s="63"/>
      <c r="L19" s="65"/>
      <c r="M19" s="86"/>
      <c r="N19" s="65"/>
      <c r="O19" s="65"/>
      <c r="P19" s="65"/>
      <c r="Q19" s="34"/>
      <c r="R19" s="43"/>
      <c r="S19" s="43"/>
      <c r="T19" s="32"/>
      <c r="U19" s="35"/>
      <c r="V19" s="26" t="s">
        <v>546</v>
      </c>
      <c r="W19" s="5">
        <v>365</v>
      </c>
      <c r="X19" s="17" t="s">
        <v>547</v>
      </c>
      <c r="Y19" s="4" t="s">
        <v>28</v>
      </c>
      <c r="Z19" s="4" t="s">
        <v>53</v>
      </c>
      <c r="AA19" s="16">
        <v>10</v>
      </c>
      <c r="AB19" s="16">
        <v>19</v>
      </c>
      <c r="AC19" s="16">
        <v>2</v>
      </c>
      <c r="AD19" s="8">
        <v>190</v>
      </c>
      <c r="AE19" s="8">
        <v>100</v>
      </c>
      <c r="AF19" s="7">
        <f>[12]รายการ!B2</f>
        <v>6650</v>
      </c>
      <c r="AG19" s="37">
        <f t="shared" ref="AG19:AG33" si="5">AF19*AD19</f>
        <v>1263500</v>
      </c>
      <c r="AH19" s="3">
        <v>190</v>
      </c>
      <c r="AI19" s="3"/>
      <c r="AJ19" s="3">
        <v>190</v>
      </c>
      <c r="AK19" s="3"/>
      <c r="AL19" s="3"/>
      <c r="AM19" s="2">
        <v>26</v>
      </c>
      <c r="AN19" s="2">
        <f>ค่าเสื่อม!T4</f>
        <v>93</v>
      </c>
      <c r="AO19" s="111">
        <f t="shared" ref="AO19:AO33" si="6">AG19*AN19/100</f>
        <v>1175055</v>
      </c>
      <c r="AP19" s="111">
        <f t="shared" ref="AP19:AP33" si="7">AG19-AO19</f>
        <v>88445</v>
      </c>
      <c r="AQ19" s="111">
        <f>P19+AP19</f>
        <v>88445</v>
      </c>
      <c r="AR19" s="111">
        <f t="shared" si="0"/>
        <v>88445</v>
      </c>
      <c r="AT19" s="111">
        <f t="shared" ref="AT19:AT24" si="8">AQ19-AS19</f>
        <v>88445</v>
      </c>
    </row>
    <row r="20" spans="1:49" s="2" customFormat="1" ht="16.5" customHeight="1" x14ac:dyDescent="0.25">
      <c r="A20" s="39"/>
      <c r="B20" s="33"/>
      <c r="C20" s="32"/>
      <c r="D20" s="32"/>
      <c r="E20" s="32"/>
      <c r="F20" s="32"/>
      <c r="G20" s="32"/>
      <c r="H20" s="32"/>
      <c r="I20" s="32"/>
      <c r="J20" s="32"/>
      <c r="K20" s="63"/>
      <c r="L20" s="65"/>
      <c r="M20" s="86"/>
      <c r="N20" s="65"/>
      <c r="O20" s="65"/>
      <c r="P20" s="65"/>
      <c r="Q20" s="34"/>
      <c r="R20" s="43"/>
      <c r="S20" s="43"/>
      <c r="T20" s="32"/>
      <c r="U20" s="35"/>
      <c r="V20" s="26" t="s">
        <v>548</v>
      </c>
      <c r="W20" s="5">
        <v>366</v>
      </c>
      <c r="X20" s="17" t="s">
        <v>549</v>
      </c>
      <c r="Y20" s="4" t="s">
        <v>28</v>
      </c>
      <c r="Z20" s="4" t="s">
        <v>41</v>
      </c>
      <c r="AA20" s="16"/>
      <c r="AB20" s="16"/>
      <c r="AC20" s="16">
        <v>2</v>
      </c>
      <c r="AD20" s="8">
        <v>192</v>
      </c>
      <c r="AE20" s="8">
        <v>100</v>
      </c>
      <c r="AF20" s="7">
        <f>[12]รายการ!B1</f>
        <v>6700</v>
      </c>
      <c r="AG20" s="37">
        <f t="shared" si="5"/>
        <v>1286400</v>
      </c>
      <c r="AH20" s="3">
        <v>192</v>
      </c>
      <c r="AI20" s="3"/>
      <c r="AJ20" s="3">
        <v>192</v>
      </c>
      <c r="AK20" s="3"/>
      <c r="AL20" s="3"/>
      <c r="AM20" s="2">
        <v>32</v>
      </c>
      <c r="AN20" s="2">
        <f>ค่าเสื่อม!W3</f>
        <v>85</v>
      </c>
      <c r="AO20" s="111">
        <f t="shared" si="6"/>
        <v>1093440</v>
      </c>
      <c r="AP20" s="111">
        <f t="shared" si="7"/>
        <v>192960</v>
      </c>
      <c r="AQ20" s="111">
        <f t="shared" ref="AQ20:AQ29" si="9">P20+AP20</f>
        <v>192960</v>
      </c>
      <c r="AR20" s="111">
        <f t="shared" si="0"/>
        <v>192960</v>
      </c>
      <c r="AT20" s="111">
        <f t="shared" si="8"/>
        <v>192960</v>
      </c>
    </row>
    <row r="21" spans="1:49" s="2" customFormat="1" ht="16.5" customHeight="1" x14ac:dyDescent="0.25">
      <c r="A21" s="39"/>
      <c r="B21" s="33"/>
      <c r="C21" s="32"/>
      <c r="D21" s="32"/>
      <c r="E21" s="32"/>
      <c r="F21" s="32"/>
      <c r="G21" s="32"/>
      <c r="H21" s="32"/>
      <c r="I21" s="32"/>
      <c r="J21" s="32"/>
      <c r="K21" s="63"/>
      <c r="L21" s="65"/>
      <c r="M21" s="86"/>
      <c r="N21" s="65"/>
      <c r="O21" s="65"/>
      <c r="P21" s="65"/>
      <c r="Q21" s="34"/>
      <c r="R21" s="43"/>
      <c r="S21" s="43"/>
      <c r="T21" s="32"/>
      <c r="U21" s="35"/>
      <c r="V21" s="26"/>
      <c r="W21" s="5"/>
      <c r="X21" s="47"/>
      <c r="Y21" s="4"/>
      <c r="Z21" s="26" t="s">
        <v>42</v>
      </c>
      <c r="AA21" s="16">
        <v>8</v>
      </c>
      <c r="AB21" s="16">
        <v>12</v>
      </c>
      <c r="AC21" s="16">
        <v>2</v>
      </c>
      <c r="AD21" s="8">
        <v>96</v>
      </c>
      <c r="AE21" s="8">
        <v>50</v>
      </c>
      <c r="AF21" s="7">
        <f>AF16</f>
        <v>6700</v>
      </c>
      <c r="AG21" s="37">
        <f t="shared" si="5"/>
        <v>643200</v>
      </c>
      <c r="AH21" s="3">
        <v>96</v>
      </c>
      <c r="AI21" s="3"/>
      <c r="AJ21" s="3">
        <v>96</v>
      </c>
      <c r="AK21" s="3"/>
      <c r="AL21" s="3"/>
      <c r="AN21" s="2">
        <v>85</v>
      </c>
      <c r="AO21" s="111">
        <f t="shared" si="6"/>
        <v>546720</v>
      </c>
      <c r="AP21" s="111">
        <f t="shared" si="7"/>
        <v>96480</v>
      </c>
      <c r="AQ21" s="111">
        <f t="shared" si="9"/>
        <v>96480</v>
      </c>
      <c r="AR21" s="111">
        <f t="shared" si="0"/>
        <v>96480</v>
      </c>
      <c r="AT21" s="111">
        <f t="shared" si="8"/>
        <v>96480</v>
      </c>
    </row>
    <row r="22" spans="1:49" s="2" customFormat="1" ht="16.5" customHeight="1" x14ac:dyDescent="0.25">
      <c r="A22" s="39"/>
      <c r="B22" s="33"/>
      <c r="C22" s="32"/>
      <c r="D22" s="32"/>
      <c r="E22" s="32"/>
      <c r="F22" s="32"/>
      <c r="G22" s="32"/>
      <c r="H22" s="32"/>
      <c r="I22" s="32"/>
      <c r="J22" s="32"/>
      <c r="K22" s="63"/>
      <c r="L22" s="65"/>
      <c r="M22" s="86"/>
      <c r="N22" s="65"/>
      <c r="O22" s="65"/>
      <c r="P22" s="65"/>
      <c r="Q22" s="34"/>
      <c r="R22" s="43"/>
      <c r="S22" s="43"/>
      <c r="T22" s="32"/>
      <c r="U22" s="35"/>
      <c r="V22" s="26"/>
      <c r="W22" s="5"/>
      <c r="X22" s="47"/>
      <c r="Y22" s="4"/>
      <c r="Z22" s="26" t="s">
        <v>43</v>
      </c>
      <c r="AA22" s="16">
        <v>8</v>
      </c>
      <c r="AB22" s="16">
        <v>12</v>
      </c>
      <c r="AC22" s="16">
        <v>2</v>
      </c>
      <c r="AD22" s="8">
        <v>96</v>
      </c>
      <c r="AE22" s="8">
        <v>50</v>
      </c>
      <c r="AF22" s="7">
        <f>AF20</f>
        <v>6700</v>
      </c>
      <c r="AG22" s="37">
        <f t="shared" si="5"/>
        <v>643200</v>
      </c>
      <c r="AH22" s="3">
        <v>96</v>
      </c>
      <c r="AI22" s="3"/>
      <c r="AJ22" s="3">
        <v>96</v>
      </c>
      <c r="AK22" s="3"/>
      <c r="AL22" s="3"/>
      <c r="AN22" s="2">
        <v>85</v>
      </c>
      <c r="AO22" s="111">
        <f t="shared" si="6"/>
        <v>546720</v>
      </c>
      <c r="AP22" s="111">
        <f t="shared" si="7"/>
        <v>96480</v>
      </c>
      <c r="AQ22" s="111">
        <f t="shared" si="9"/>
        <v>96480</v>
      </c>
      <c r="AR22" s="111">
        <f t="shared" si="0"/>
        <v>96480</v>
      </c>
      <c r="AT22" s="111">
        <f t="shared" si="8"/>
        <v>96480</v>
      </c>
    </row>
    <row r="23" spans="1:49" s="2" customFormat="1" ht="16.5" customHeight="1" x14ac:dyDescent="0.25">
      <c r="A23" s="39"/>
      <c r="B23" s="33"/>
      <c r="C23" s="32"/>
      <c r="D23" s="32"/>
      <c r="E23" s="32"/>
      <c r="F23" s="32"/>
      <c r="G23" s="32"/>
      <c r="H23" s="32"/>
      <c r="I23" s="32"/>
      <c r="J23" s="32"/>
      <c r="K23" s="63"/>
      <c r="L23" s="65"/>
      <c r="M23" s="86"/>
      <c r="N23" s="65"/>
      <c r="O23" s="65"/>
      <c r="P23" s="65"/>
      <c r="Q23" s="34"/>
      <c r="R23" s="43"/>
      <c r="S23" s="43"/>
      <c r="T23" s="32"/>
      <c r="U23" s="35"/>
      <c r="V23" s="26"/>
      <c r="W23" s="5">
        <v>367</v>
      </c>
      <c r="X23" s="47"/>
      <c r="Y23" s="4" t="s">
        <v>38</v>
      </c>
      <c r="Z23" s="4" t="s">
        <v>7</v>
      </c>
      <c r="AA23" s="16">
        <v>9</v>
      </c>
      <c r="AB23" s="16">
        <v>12</v>
      </c>
      <c r="AC23" s="16">
        <v>2</v>
      </c>
      <c r="AD23" s="8">
        <v>108</v>
      </c>
      <c r="AE23" s="8">
        <v>100</v>
      </c>
      <c r="AF23" s="7">
        <f>[12]รายการ!B34</f>
        <v>2050</v>
      </c>
      <c r="AG23" s="37">
        <f t="shared" si="5"/>
        <v>221400</v>
      </c>
      <c r="AH23" s="3">
        <v>108</v>
      </c>
      <c r="AI23" s="3"/>
      <c r="AJ23" s="3">
        <v>108</v>
      </c>
      <c r="AK23" s="3"/>
      <c r="AL23" s="3"/>
      <c r="AM23" s="2">
        <v>32</v>
      </c>
      <c r="AN23" s="2">
        <f>ค่าเสื่อม!T4</f>
        <v>93</v>
      </c>
      <c r="AO23" s="111">
        <f t="shared" si="6"/>
        <v>205902</v>
      </c>
      <c r="AP23" s="111">
        <f t="shared" si="7"/>
        <v>15498</v>
      </c>
      <c r="AQ23" s="111">
        <f t="shared" si="9"/>
        <v>15498</v>
      </c>
      <c r="AR23" s="111">
        <f t="shared" si="0"/>
        <v>15498</v>
      </c>
      <c r="AT23" s="111">
        <f t="shared" si="8"/>
        <v>15498</v>
      </c>
      <c r="AW23" s="2" t="s">
        <v>51</v>
      </c>
    </row>
    <row r="24" spans="1:49" s="32" customFormat="1" ht="16.5" customHeight="1" x14ac:dyDescent="0.25">
      <c r="A24" s="39" t="s">
        <v>550</v>
      </c>
      <c r="B24" s="33">
        <v>305</v>
      </c>
      <c r="C24" s="32" t="s">
        <v>5</v>
      </c>
      <c r="D24" s="32">
        <v>11662</v>
      </c>
      <c r="E24" s="32">
        <v>132</v>
      </c>
      <c r="F24" s="32">
        <v>129</v>
      </c>
      <c r="G24" s="32" t="s">
        <v>122</v>
      </c>
      <c r="H24" s="32">
        <v>1</v>
      </c>
      <c r="I24" s="32">
        <v>1</v>
      </c>
      <c r="J24" s="32">
        <v>46</v>
      </c>
      <c r="K24" s="37">
        <v>546</v>
      </c>
      <c r="L24" s="37">
        <v>546</v>
      </c>
      <c r="M24" s="86">
        <v>2</v>
      </c>
      <c r="N24" s="37">
        <f>L24</f>
        <v>546</v>
      </c>
      <c r="O24" s="37">
        <f>[6]qry_report!$L$94</f>
        <v>150</v>
      </c>
      <c r="P24" s="65">
        <f>N24*O24</f>
        <v>81900</v>
      </c>
      <c r="Q24" s="34"/>
      <c r="R24" s="43">
        <v>546</v>
      </c>
      <c r="S24" s="43"/>
      <c r="U24" s="35"/>
      <c r="V24" s="39"/>
      <c r="W24" s="33"/>
      <c r="AA24" s="36"/>
      <c r="AB24" s="36"/>
      <c r="AC24" s="36"/>
      <c r="AD24" s="43"/>
      <c r="AE24" s="43"/>
      <c r="AF24" s="37"/>
      <c r="AG24" s="37"/>
      <c r="AI24" s="34"/>
      <c r="AJ24" s="34"/>
      <c r="AK24" s="34"/>
      <c r="AL24" s="34"/>
      <c r="AO24" s="111"/>
      <c r="AP24" s="111"/>
      <c r="AQ24" s="111">
        <f t="shared" si="9"/>
        <v>81900</v>
      </c>
      <c r="AR24" s="111">
        <f t="shared" si="0"/>
        <v>81900</v>
      </c>
      <c r="AT24" s="111">
        <f t="shared" si="8"/>
        <v>81900</v>
      </c>
    </row>
    <row r="25" spans="1:49" s="32" customFormat="1" ht="16.5" customHeight="1" x14ac:dyDescent="0.25">
      <c r="A25" s="39"/>
      <c r="B25" s="33"/>
      <c r="K25" s="37"/>
      <c r="L25" s="37"/>
      <c r="M25" s="86"/>
      <c r="N25" s="37"/>
      <c r="O25" s="37"/>
      <c r="P25" s="65"/>
      <c r="Q25" s="34"/>
      <c r="R25" s="43"/>
      <c r="S25" s="43"/>
      <c r="U25" s="35"/>
      <c r="V25" s="39" t="s">
        <v>551</v>
      </c>
      <c r="W25" s="33">
        <v>368</v>
      </c>
      <c r="X25" s="32">
        <v>76</v>
      </c>
      <c r="Y25" s="32" t="s">
        <v>28</v>
      </c>
      <c r="Z25" s="32" t="s">
        <v>53</v>
      </c>
      <c r="AA25" s="36">
        <v>9</v>
      </c>
      <c r="AB25" s="36">
        <v>9</v>
      </c>
      <c r="AC25" s="36">
        <v>2</v>
      </c>
      <c r="AD25" s="43">
        <v>81</v>
      </c>
      <c r="AE25" s="43">
        <v>100</v>
      </c>
      <c r="AF25" s="37">
        <f>[12]รายการ!B2</f>
        <v>6650</v>
      </c>
      <c r="AG25" s="37">
        <f>AF25*AD25</f>
        <v>538650</v>
      </c>
      <c r="AH25" s="32">
        <v>81</v>
      </c>
      <c r="AI25" s="34"/>
      <c r="AJ25" s="34">
        <v>81</v>
      </c>
      <c r="AK25" s="34"/>
      <c r="AL25" s="34"/>
      <c r="AM25" s="32">
        <v>17</v>
      </c>
      <c r="AN25" s="32">
        <f>ค่าเสื่อม!R4</f>
        <v>79</v>
      </c>
      <c r="AO25" s="111">
        <f>AG25*AN25/100</f>
        <v>425533.5</v>
      </c>
      <c r="AP25" s="111">
        <f>AG25-AO25</f>
        <v>113116.5</v>
      </c>
      <c r="AQ25" s="111">
        <f>P25+AP25</f>
        <v>113116.5</v>
      </c>
      <c r="AR25" s="111">
        <f t="shared" si="0"/>
        <v>113116.5</v>
      </c>
      <c r="AT25" s="111">
        <f t="shared" ref="AT25:AT33" si="10">AQ25-AS25</f>
        <v>113116.5</v>
      </c>
    </row>
    <row r="26" spans="1:49" s="32" customFormat="1" ht="16.5" customHeight="1" x14ac:dyDescent="0.25">
      <c r="A26" s="39"/>
      <c r="B26" s="33"/>
      <c r="K26" s="37"/>
      <c r="L26" s="37"/>
      <c r="M26" s="86"/>
      <c r="N26" s="37"/>
      <c r="O26" s="37"/>
      <c r="P26" s="37"/>
      <c r="Q26" s="34"/>
      <c r="R26" s="43"/>
      <c r="S26" s="43"/>
      <c r="U26" s="35"/>
      <c r="V26" s="39" t="s">
        <v>552</v>
      </c>
      <c r="W26" s="33">
        <v>369</v>
      </c>
      <c r="X26" s="32" t="s">
        <v>458</v>
      </c>
      <c r="Y26" s="32" t="s">
        <v>28</v>
      </c>
      <c r="Z26" s="32" t="s">
        <v>37</v>
      </c>
      <c r="AA26" s="36">
        <v>6</v>
      </c>
      <c r="AB26" s="36">
        <v>10</v>
      </c>
      <c r="AC26" s="36">
        <v>2</v>
      </c>
      <c r="AD26" s="43">
        <v>60</v>
      </c>
      <c r="AE26" s="43">
        <v>100</v>
      </c>
      <c r="AF26" s="37">
        <f>[12]รายการ!B1</f>
        <v>6700</v>
      </c>
      <c r="AG26" s="37">
        <f t="shared" si="5"/>
        <v>402000</v>
      </c>
      <c r="AH26" s="32">
        <v>60</v>
      </c>
      <c r="AI26" s="34"/>
      <c r="AJ26" s="34">
        <v>60</v>
      </c>
      <c r="AK26" s="34"/>
      <c r="AL26" s="34"/>
      <c r="AM26" s="32">
        <v>24</v>
      </c>
      <c r="AN26" s="32">
        <f>ค่าเสื่อม!Y2</f>
        <v>38</v>
      </c>
      <c r="AO26" s="111">
        <f t="shared" si="6"/>
        <v>152760</v>
      </c>
      <c r="AP26" s="111">
        <f t="shared" si="7"/>
        <v>249240</v>
      </c>
      <c r="AQ26" s="111">
        <f t="shared" si="9"/>
        <v>249240</v>
      </c>
      <c r="AR26" s="111">
        <f t="shared" si="0"/>
        <v>249240</v>
      </c>
      <c r="AT26" s="111">
        <f t="shared" si="10"/>
        <v>249240</v>
      </c>
    </row>
    <row r="27" spans="1:49" s="2" customFormat="1" ht="16.5" customHeight="1" x14ac:dyDescent="0.25">
      <c r="A27" s="39" t="s">
        <v>553</v>
      </c>
      <c r="B27" s="33">
        <v>306</v>
      </c>
      <c r="C27" s="32" t="s">
        <v>5</v>
      </c>
      <c r="D27" s="32">
        <v>918</v>
      </c>
      <c r="E27" s="32">
        <v>32</v>
      </c>
      <c r="F27" s="32">
        <v>31</v>
      </c>
      <c r="G27" s="32" t="s">
        <v>122</v>
      </c>
      <c r="H27" s="32">
        <v>5</v>
      </c>
      <c r="I27" s="32">
        <v>0</v>
      </c>
      <c r="J27" s="32">
        <v>70</v>
      </c>
      <c r="K27" s="37">
        <v>2070</v>
      </c>
      <c r="L27" s="37">
        <v>2070</v>
      </c>
      <c r="M27" s="86">
        <v>5</v>
      </c>
      <c r="N27" s="37">
        <f>L27</f>
        <v>2070</v>
      </c>
      <c r="O27" s="37">
        <f>[6]qry_report!$L$8</f>
        <v>100</v>
      </c>
      <c r="P27" s="65">
        <f>N27*O27</f>
        <v>207000</v>
      </c>
      <c r="Q27" s="34">
        <v>2000</v>
      </c>
      <c r="R27" s="43">
        <v>70</v>
      </c>
      <c r="S27" s="43"/>
      <c r="T27" s="32"/>
      <c r="U27" s="35"/>
      <c r="V27" s="28" t="s">
        <v>553</v>
      </c>
      <c r="W27" s="33">
        <v>370</v>
      </c>
      <c r="X27" s="17" t="s">
        <v>554</v>
      </c>
      <c r="Y27" s="4" t="s">
        <v>28</v>
      </c>
      <c r="Z27" s="4" t="s">
        <v>53</v>
      </c>
      <c r="AA27" s="16">
        <v>4</v>
      </c>
      <c r="AB27" s="16">
        <v>14</v>
      </c>
      <c r="AC27" s="16">
        <v>2</v>
      </c>
      <c r="AD27" s="8">
        <v>56</v>
      </c>
      <c r="AE27" s="43">
        <v>100</v>
      </c>
      <c r="AF27" s="7">
        <f>[12]รายการ!B1</f>
        <v>6700</v>
      </c>
      <c r="AG27" s="37">
        <f t="shared" si="5"/>
        <v>375200</v>
      </c>
      <c r="AH27" s="4">
        <v>56</v>
      </c>
      <c r="AI27" s="3"/>
      <c r="AJ27" s="3">
        <v>56</v>
      </c>
      <c r="AK27" s="3"/>
      <c r="AL27" s="3"/>
      <c r="AM27" s="2">
        <v>22</v>
      </c>
      <c r="AN27" s="2">
        <f>ค่าเสื่อม!T4</f>
        <v>93</v>
      </c>
      <c r="AO27" s="111">
        <f t="shared" si="6"/>
        <v>348936</v>
      </c>
      <c r="AP27" s="111">
        <f t="shared" si="7"/>
        <v>26264</v>
      </c>
      <c r="AQ27" s="111">
        <f t="shared" si="9"/>
        <v>233264</v>
      </c>
      <c r="AR27" s="111">
        <f t="shared" si="0"/>
        <v>233264</v>
      </c>
      <c r="AT27" s="111">
        <f t="shared" si="10"/>
        <v>233264</v>
      </c>
    </row>
    <row r="28" spans="1:49" s="2" customFormat="1" ht="16.5" customHeight="1" x14ac:dyDescent="0.25">
      <c r="A28" s="39"/>
      <c r="B28" s="33"/>
      <c r="C28" s="32"/>
      <c r="D28" s="32"/>
      <c r="E28" s="32"/>
      <c r="F28" s="32"/>
      <c r="G28" s="32"/>
      <c r="H28" s="32"/>
      <c r="I28" s="32"/>
      <c r="J28" s="32"/>
      <c r="K28" s="37"/>
      <c r="L28" s="37"/>
      <c r="M28" s="86"/>
      <c r="N28" s="37"/>
      <c r="O28" s="37"/>
      <c r="P28" s="37"/>
      <c r="Q28" s="34"/>
      <c r="R28" s="43"/>
      <c r="S28" s="43"/>
      <c r="T28" s="32"/>
      <c r="U28" s="35"/>
      <c r="V28" s="26"/>
      <c r="W28" s="33">
        <v>371</v>
      </c>
      <c r="X28" s="4"/>
      <c r="Y28" s="4" t="s">
        <v>38</v>
      </c>
      <c r="Z28" s="4" t="s">
        <v>7</v>
      </c>
      <c r="AA28" s="16">
        <v>7</v>
      </c>
      <c r="AB28" s="16">
        <v>14</v>
      </c>
      <c r="AC28" s="16">
        <v>2</v>
      </c>
      <c r="AD28" s="8">
        <v>98</v>
      </c>
      <c r="AE28" s="43">
        <v>100</v>
      </c>
      <c r="AF28" s="7">
        <f>[12]รายการ!B34</f>
        <v>2050</v>
      </c>
      <c r="AG28" s="37">
        <f t="shared" si="5"/>
        <v>200900</v>
      </c>
      <c r="AH28" s="4">
        <v>98</v>
      </c>
      <c r="AI28" s="3"/>
      <c r="AJ28" s="3">
        <v>98</v>
      </c>
      <c r="AK28" s="3"/>
      <c r="AL28" s="3"/>
      <c r="AM28" s="2">
        <v>22</v>
      </c>
      <c r="AN28" s="2">
        <f>ค่าเสื่อม!T4</f>
        <v>93</v>
      </c>
      <c r="AO28" s="111">
        <f t="shared" si="6"/>
        <v>186837</v>
      </c>
      <c r="AP28" s="111">
        <f t="shared" si="7"/>
        <v>14063</v>
      </c>
      <c r="AQ28" s="111">
        <f t="shared" si="9"/>
        <v>14063</v>
      </c>
      <c r="AR28" s="111">
        <f t="shared" si="0"/>
        <v>14063</v>
      </c>
      <c r="AT28" s="111">
        <f t="shared" si="10"/>
        <v>14063</v>
      </c>
      <c r="AW28" s="2" t="s">
        <v>51</v>
      </c>
    </row>
    <row r="29" spans="1:49" s="32" customFormat="1" ht="16.5" customHeight="1" x14ac:dyDescent="0.25">
      <c r="A29" s="39" t="s">
        <v>555</v>
      </c>
      <c r="B29" s="33">
        <v>307</v>
      </c>
      <c r="C29" s="32" t="s">
        <v>5</v>
      </c>
      <c r="D29" s="32">
        <v>42250</v>
      </c>
      <c r="E29" s="32">
        <v>265</v>
      </c>
      <c r="F29" s="32">
        <v>2188</v>
      </c>
      <c r="G29" s="32" t="s">
        <v>122</v>
      </c>
      <c r="H29" s="32">
        <v>0</v>
      </c>
      <c r="I29" s="32">
        <v>1</v>
      </c>
      <c r="J29" s="32">
        <v>28</v>
      </c>
      <c r="K29" s="37">
        <v>128</v>
      </c>
      <c r="L29" s="37">
        <v>128</v>
      </c>
      <c r="M29" s="86">
        <v>2</v>
      </c>
      <c r="N29" s="37">
        <f>L29</f>
        <v>128</v>
      </c>
      <c r="O29" s="37">
        <v>100</v>
      </c>
      <c r="P29" s="65">
        <f>N29*O29</f>
        <v>12800</v>
      </c>
      <c r="Q29" s="34"/>
      <c r="R29" s="43">
        <v>128</v>
      </c>
      <c r="S29" s="43"/>
      <c r="U29" s="35"/>
      <c r="V29" s="39" t="s">
        <v>555</v>
      </c>
      <c r="W29" s="33">
        <v>372</v>
      </c>
      <c r="X29" s="42" t="s">
        <v>384</v>
      </c>
      <c r="Y29" s="32" t="s">
        <v>28</v>
      </c>
      <c r="Z29" s="32" t="s">
        <v>53</v>
      </c>
      <c r="AA29" s="36">
        <v>9</v>
      </c>
      <c r="AB29" s="36">
        <v>9</v>
      </c>
      <c r="AC29" s="36">
        <v>2</v>
      </c>
      <c r="AD29" s="43">
        <v>81</v>
      </c>
      <c r="AE29" s="43">
        <v>100</v>
      </c>
      <c r="AF29" s="37">
        <f>[12]รายการ!B1</f>
        <v>6700</v>
      </c>
      <c r="AG29" s="37">
        <f t="shared" si="5"/>
        <v>542700</v>
      </c>
      <c r="AH29" s="32">
        <v>81</v>
      </c>
      <c r="AI29" s="34"/>
      <c r="AJ29" s="34">
        <v>81</v>
      </c>
      <c r="AK29" s="34"/>
      <c r="AL29" s="34"/>
      <c r="AM29" s="32">
        <v>22</v>
      </c>
      <c r="AN29" s="32">
        <f>ค่าเสื่อม!T4</f>
        <v>93</v>
      </c>
      <c r="AO29" s="111">
        <f t="shared" si="6"/>
        <v>504711</v>
      </c>
      <c r="AP29" s="111">
        <f t="shared" si="7"/>
        <v>37989</v>
      </c>
      <c r="AQ29" s="111">
        <f t="shared" si="9"/>
        <v>50789</v>
      </c>
      <c r="AR29" s="111">
        <f t="shared" si="0"/>
        <v>50789</v>
      </c>
      <c r="AT29" s="111">
        <f t="shared" si="10"/>
        <v>50789</v>
      </c>
    </row>
    <row r="30" spans="1:49" s="32" customFormat="1" ht="16.5" customHeight="1" x14ac:dyDescent="0.25">
      <c r="A30" s="39" t="s">
        <v>556</v>
      </c>
      <c r="B30" s="33">
        <v>308</v>
      </c>
      <c r="C30" s="32" t="s">
        <v>5</v>
      </c>
      <c r="D30" s="32">
        <v>41507</v>
      </c>
      <c r="E30" s="32">
        <v>299</v>
      </c>
      <c r="F30" s="32">
        <v>2146</v>
      </c>
      <c r="G30" s="32" t="s">
        <v>122</v>
      </c>
      <c r="H30" s="32">
        <v>1</v>
      </c>
      <c r="I30" s="32">
        <v>0</v>
      </c>
      <c r="J30" s="32">
        <v>62</v>
      </c>
      <c r="K30" s="37">
        <v>462</v>
      </c>
      <c r="L30" s="37">
        <v>462</v>
      </c>
      <c r="M30" s="86">
        <v>2</v>
      </c>
      <c r="N30" s="37">
        <f>L30</f>
        <v>462</v>
      </c>
      <c r="O30" s="37">
        <f>[6]qry_report!$L$1543</f>
        <v>100</v>
      </c>
      <c r="P30" s="65">
        <f>N30*O30</f>
        <v>46200</v>
      </c>
      <c r="Q30" s="34"/>
      <c r="R30" s="43">
        <v>462</v>
      </c>
      <c r="S30" s="43"/>
      <c r="U30" s="35"/>
      <c r="V30" s="39" t="s">
        <v>556</v>
      </c>
      <c r="W30" s="33">
        <v>373</v>
      </c>
      <c r="X30" s="42" t="s">
        <v>115</v>
      </c>
      <c r="Y30" s="32" t="s">
        <v>28</v>
      </c>
      <c r="Z30" s="32" t="s">
        <v>41</v>
      </c>
      <c r="AA30" s="36"/>
      <c r="AB30" s="36"/>
      <c r="AC30" s="36">
        <v>2</v>
      </c>
      <c r="AD30" s="43">
        <v>468</v>
      </c>
      <c r="AE30" s="43">
        <v>100</v>
      </c>
      <c r="AF30" s="37">
        <f>[12]รายการ!B1</f>
        <v>6700</v>
      </c>
      <c r="AG30" s="37">
        <f t="shared" si="5"/>
        <v>3135600</v>
      </c>
      <c r="AH30" s="32">
        <v>468</v>
      </c>
      <c r="AI30" s="34"/>
      <c r="AJ30" s="34">
        <v>468</v>
      </c>
      <c r="AK30" s="34"/>
      <c r="AL30" s="34"/>
      <c r="AM30" s="32">
        <v>22</v>
      </c>
      <c r="AN30" s="32">
        <f>ค่าเสื่อม!W3</f>
        <v>85</v>
      </c>
      <c r="AO30" s="111">
        <f t="shared" si="6"/>
        <v>2665260</v>
      </c>
      <c r="AP30" s="111">
        <f t="shared" si="7"/>
        <v>470340</v>
      </c>
      <c r="AQ30" s="111">
        <f>P30+AP30</f>
        <v>516540</v>
      </c>
      <c r="AR30" s="111">
        <f t="shared" si="0"/>
        <v>516540</v>
      </c>
      <c r="AT30" s="111">
        <f t="shared" si="10"/>
        <v>516540</v>
      </c>
    </row>
    <row r="31" spans="1:49" s="32" customFormat="1" ht="16.5" customHeight="1" x14ac:dyDescent="0.25">
      <c r="A31" s="39"/>
      <c r="B31" s="33"/>
      <c r="K31" s="37"/>
      <c r="L31" s="37"/>
      <c r="M31" s="86"/>
      <c r="N31" s="37"/>
      <c r="O31" s="37"/>
      <c r="P31" s="37"/>
      <c r="Q31" s="34"/>
      <c r="R31" s="43"/>
      <c r="S31" s="43"/>
      <c r="U31" s="35"/>
      <c r="V31" s="39"/>
      <c r="W31" s="33"/>
      <c r="Z31" s="39" t="s">
        <v>42</v>
      </c>
      <c r="AA31" s="36">
        <v>13</v>
      </c>
      <c r="AB31" s="36">
        <v>18</v>
      </c>
      <c r="AC31" s="36">
        <v>2</v>
      </c>
      <c r="AD31" s="43">
        <v>234</v>
      </c>
      <c r="AE31" s="43">
        <v>50</v>
      </c>
      <c r="AF31" s="37">
        <f>AF29</f>
        <v>6700</v>
      </c>
      <c r="AG31" s="37">
        <f t="shared" si="5"/>
        <v>1567800</v>
      </c>
      <c r="AH31" s="32">
        <v>234</v>
      </c>
      <c r="AI31" s="34"/>
      <c r="AJ31" s="34">
        <v>234</v>
      </c>
      <c r="AK31" s="34"/>
      <c r="AL31" s="34"/>
      <c r="AN31" s="32">
        <f>AN30</f>
        <v>85</v>
      </c>
      <c r="AO31" s="111">
        <f t="shared" si="6"/>
        <v>1332630</v>
      </c>
      <c r="AP31" s="111">
        <f t="shared" si="7"/>
        <v>235170</v>
      </c>
      <c r="AQ31" s="111">
        <f>P31+AP31</f>
        <v>235170</v>
      </c>
      <c r="AR31" s="111">
        <f t="shared" si="0"/>
        <v>235170</v>
      </c>
      <c r="AT31" s="111">
        <f t="shared" si="10"/>
        <v>235170</v>
      </c>
    </row>
    <row r="32" spans="1:49" s="32" customFormat="1" ht="16.5" customHeight="1" x14ac:dyDescent="0.25">
      <c r="A32" s="39"/>
      <c r="B32" s="33"/>
      <c r="K32" s="37"/>
      <c r="L32" s="37"/>
      <c r="M32" s="86"/>
      <c r="N32" s="37"/>
      <c r="O32" s="37"/>
      <c r="P32" s="37"/>
      <c r="Q32" s="34"/>
      <c r="R32" s="43"/>
      <c r="S32" s="43"/>
      <c r="U32" s="35"/>
      <c r="V32" s="39"/>
      <c r="W32" s="33"/>
      <c r="Z32" s="39" t="s">
        <v>43</v>
      </c>
      <c r="AA32" s="36">
        <v>13</v>
      </c>
      <c r="AB32" s="36">
        <v>18</v>
      </c>
      <c r="AC32" s="36">
        <v>2</v>
      </c>
      <c r="AD32" s="43">
        <v>234</v>
      </c>
      <c r="AE32" s="43">
        <v>50</v>
      </c>
      <c r="AF32" s="37">
        <f>AF30</f>
        <v>6700</v>
      </c>
      <c r="AG32" s="37">
        <f t="shared" si="5"/>
        <v>1567800</v>
      </c>
      <c r="AH32" s="32">
        <v>234</v>
      </c>
      <c r="AI32" s="34"/>
      <c r="AJ32" s="34">
        <v>234</v>
      </c>
      <c r="AK32" s="34"/>
      <c r="AL32" s="34"/>
      <c r="AN32" s="32">
        <f>AN30</f>
        <v>85</v>
      </c>
      <c r="AO32" s="111">
        <f t="shared" si="6"/>
        <v>1332630</v>
      </c>
      <c r="AP32" s="111">
        <f t="shared" si="7"/>
        <v>235170</v>
      </c>
      <c r="AQ32" s="111">
        <f>P32+AP32</f>
        <v>235170</v>
      </c>
      <c r="AR32" s="111">
        <f t="shared" si="0"/>
        <v>235170</v>
      </c>
      <c r="AT32" s="111">
        <f t="shared" si="10"/>
        <v>235170</v>
      </c>
    </row>
    <row r="33" spans="1:51" s="32" customFormat="1" ht="16.5" customHeight="1" x14ac:dyDescent="0.25">
      <c r="A33" s="39"/>
      <c r="B33" s="33"/>
      <c r="K33" s="37"/>
      <c r="L33" s="37"/>
      <c r="M33" s="86"/>
      <c r="N33" s="37"/>
      <c r="O33" s="37"/>
      <c r="P33" s="37"/>
      <c r="Q33" s="34"/>
      <c r="R33" s="43"/>
      <c r="S33" s="43"/>
      <c r="U33" s="35"/>
      <c r="V33" s="39"/>
      <c r="W33" s="33">
        <v>374</v>
      </c>
      <c r="Y33" s="32" t="s">
        <v>38</v>
      </c>
      <c r="Z33" s="32" t="s">
        <v>7</v>
      </c>
      <c r="AA33" s="36">
        <v>9</v>
      </c>
      <c r="AB33" s="36">
        <v>18</v>
      </c>
      <c r="AC33" s="36">
        <v>2</v>
      </c>
      <c r="AD33" s="43">
        <v>162</v>
      </c>
      <c r="AE33" s="43">
        <v>100</v>
      </c>
      <c r="AF33" s="37">
        <f>[12]รายการ!B34</f>
        <v>2050</v>
      </c>
      <c r="AG33" s="37">
        <f t="shared" si="5"/>
        <v>332100</v>
      </c>
      <c r="AH33" s="32">
        <v>162</v>
      </c>
      <c r="AI33" s="34"/>
      <c r="AJ33" s="34">
        <v>162</v>
      </c>
      <c r="AK33" s="34"/>
      <c r="AL33" s="34"/>
      <c r="AM33" s="32">
        <v>17</v>
      </c>
      <c r="AN33" s="32">
        <f>ค่าเสื่อม!R4</f>
        <v>79</v>
      </c>
      <c r="AO33" s="111">
        <f t="shared" si="6"/>
        <v>262359</v>
      </c>
      <c r="AP33" s="111">
        <f t="shared" si="7"/>
        <v>69741</v>
      </c>
      <c r="AQ33" s="111">
        <f>P33+AP33</f>
        <v>69741</v>
      </c>
      <c r="AR33" s="111">
        <f t="shared" si="0"/>
        <v>69741</v>
      </c>
      <c r="AT33" s="111">
        <f t="shared" si="10"/>
        <v>69741</v>
      </c>
      <c r="AW33" s="32" t="s">
        <v>51</v>
      </c>
    </row>
    <row r="34" spans="1:51" s="2" customFormat="1" ht="16.5" customHeight="1" x14ac:dyDescent="0.25">
      <c r="A34" s="39"/>
      <c r="B34" s="33">
        <v>309</v>
      </c>
      <c r="C34" s="32" t="s">
        <v>5</v>
      </c>
      <c r="D34" s="32">
        <v>11663</v>
      </c>
      <c r="E34" s="32">
        <v>133</v>
      </c>
      <c r="F34" s="32">
        <v>130</v>
      </c>
      <c r="G34" s="32" t="s">
        <v>122</v>
      </c>
      <c r="H34" s="32">
        <v>1</v>
      </c>
      <c r="I34" s="32">
        <v>3</v>
      </c>
      <c r="J34" s="32">
        <v>24</v>
      </c>
      <c r="K34" s="37">
        <v>724</v>
      </c>
      <c r="L34" s="37">
        <v>724</v>
      </c>
      <c r="M34" s="86">
        <v>1</v>
      </c>
      <c r="N34" s="37">
        <f>L34</f>
        <v>724</v>
      </c>
      <c r="O34" s="37">
        <f>[6]qry_report!$L$95</f>
        <v>100</v>
      </c>
      <c r="P34" s="65">
        <f>N34*O34</f>
        <v>72400</v>
      </c>
      <c r="Q34" s="34">
        <v>724</v>
      </c>
      <c r="R34" s="43"/>
      <c r="S34" s="43"/>
      <c r="T34" s="32"/>
      <c r="U34" s="35"/>
      <c r="V34" s="26"/>
      <c r="W34" s="5"/>
      <c r="X34" s="47"/>
      <c r="Y34" s="4"/>
      <c r="Z34" s="4"/>
      <c r="AA34" s="16"/>
      <c r="AB34" s="16"/>
      <c r="AC34" s="16"/>
      <c r="AD34" s="8"/>
      <c r="AE34" s="8"/>
      <c r="AF34" s="7"/>
      <c r="AG34" s="37"/>
      <c r="AH34" s="4"/>
      <c r="AI34" s="3"/>
      <c r="AJ34" s="3"/>
      <c r="AK34" s="3"/>
      <c r="AL34" s="3"/>
      <c r="AQ34" s="95">
        <f>P34</f>
        <v>72400</v>
      </c>
      <c r="AR34" s="111">
        <f t="shared" si="0"/>
        <v>72400</v>
      </c>
      <c r="AT34" s="95">
        <f>AQ34</f>
        <v>72400</v>
      </c>
    </row>
    <row r="35" spans="1:51" s="2" customFormat="1" ht="16.5" customHeight="1" x14ac:dyDescent="0.25">
      <c r="A35" s="39" t="s">
        <v>557</v>
      </c>
      <c r="B35" s="33">
        <v>310</v>
      </c>
      <c r="C35" s="32" t="s">
        <v>5</v>
      </c>
      <c r="D35" s="32">
        <v>11659</v>
      </c>
      <c r="E35" s="32">
        <v>129</v>
      </c>
      <c r="F35" s="32">
        <v>126</v>
      </c>
      <c r="G35" s="32" t="s">
        <v>122</v>
      </c>
      <c r="H35" s="32">
        <v>2</v>
      </c>
      <c r="I35" s="32">
        <v>1</v>
      </c>
      <c r="J35" s="32">
        <v>24</v>
      </c>
      <c r="K35" s="37">
        <v>924</v>
      </c>
      <c r="L35" s="37">
        <v>924</v>
      </c>
      <c r="M35" s="86">
        <v>1</v>
      </c>
      <c r="N35" s="37">
        <f>L35</f>
        <v>924</v>
      </c>
      <c r="O35" s="37">
        <f>[6]qry_report!$L$91</f>
        <v>175</v>
      </c>
      <c r="P35" s="65">
        <f>N35*O35</f>
        <v>161700</v>
      </c>
      <c r="Q35" s="34">
        <v>924</v>
      </c>
      <c r="R35" s="43"/>
      <c r="S35" s="43"/>
      <c r="T35" s="32"/>
      <c r="U35" s="35"/>
      <c r="V35" s="26"/>
      <c r="W35" s="5"/>
      <c r="X35" s="17"/>
      <c r="Y35" s="4"/>
      <c r="Z35" s="4"/>
      <c r="AA35" s="16"/>
      <c r="AB35" s="16"/>
      <c r="AC35" s="16"/>
      <c r="AD35" s="8"/>
      <c r="AE35" s="8"/>
      <c r="AF35" s="7"/>
      <c r="AG35" s="7"/>
      <c r="AH35" s="4"/>
      <c r="AI35" s="3"/>
      <c r="AJ35" s="3"/>
      <c r="AK35" s="3"/>
      <c r="AL35" s="3"/>
      <c r="AQ35" s="95">
        <f t="shared" ref="AQ35:AQ36" si="11">P35</f>
        <v>161700</v>
      </c>
      <c r="AR35" s="111">
        <f t="shared" si="0"/>
        <v>161700</v>
      </c>
      <c r="AT35" s="95">
        <f t="shared" ref="AT35:AT36" si="12">AQ35</f>
        <v>161700</v>
      </c>
    </row>
    <row r="36" spans="1:51" s="2" customFormat="1" ht="16.5" customHeight="1" x14ac:dyDescent="0.25">
      <c r="A36" s="39"/>
      <c r="B36" s="33">
        <v>311</v>
      </c>
      <c r="C36" s="32" t="s">
        <v>5</v>
      </c>
      <c r="D36" s="32">
        <v>11664</v>
      </c>
      <c r="E36" s="32">
        <v>134</v>
      </c>
      <c r="F36" s="32">
        <v>131</v>
      </c>
      <c r="G36" s="32" t="s">
        <v>122</v>
      </c>
      <c r="H36" s="32">
        <v>2</v>
      </c>
      <c r="I36" s="32">
        <v>0</v>
      </c>
      <c r="J36" s="32">
        <v>97</v>
      </c>
      <c r="K36" s="37">
        <v>897</v>
      </c>
      <c r="L36" s="37">
        <v>897</v>
      </c>
      <c r="M36" s="86">
        <v>1</v>
      </c>
      <c r="N36" s="37">
        <f>L36</f>
        <v>897</v>
      </c>
      <c r="O36" s="37">
        <f>[6]qry_report!$L$96</f>
        <v>100</v>
      </c>
      <c r="P36" s="65">
        <f>N36*O36</f>
        <v>89700</v>
      </c>
      <c r="Q36" s="34">
        <v>897</v>
      </c>
      <c r="R36" s="43"/>
      <c r="S36" s="43"/>
      <c r="T36" s="32"/>
      <c r="U36" s="35"/>
      <c r="V36" s="26"/>
      <c r="W36" s="5"/>
      <c r="X36" s="4"/>
      <c r="Y36" s="4"/>
      <c r="Z36" s="4"/>
      <c r="AA36" s="16"/>
      <c r="AB36" s="16"/>
      <c r="AC36" s="16"/>
      <c r="AD36" s="8"/>
      <c r="AE36" s="8"/>
      <c r="AF36" s="7"/>
      <c r="AG36" s="7"/>
      <c r="AH36" s="4"/>
      <c r="AI36" s="3"/>
      <c r="AJ36" s="3"/>
      <c r="AK36" s="3"/>
      <c r="AL36" s="3"/>
      <c r="AQ36" s="95">
        <f t="shared" si="11"/>
        <v>89700</v>
      </c>
      <c r="AR36" s="111">
        <f t="shared" si="0"/>
        <v>89700</v>
      </c>
      <c r="AT36" s="95">
        <f t="shared" si="12"/>
        <v>89700</v>
      </c>
    </row>
    <row r="37" spans="1:51" s="32" customFormat="1" ht="16.5" customHeight="1" x14ac:dyDescent="0.25">
      <c r="A37" s="39" t="s">
        <v>558</v>
      </c>
      <c r="B37" s="33">
        <v>312</v>
      </c>
      <c r="C37" s="32" t="s">
        <v>5</v>
      </c>
      <c r="D37" s="32">
        <v>11658</v>
      </c>
      <c r="E37" s="32">
        <v>297</v>
      </c>
      <c r="F37" s="32">
        <v>125</v>
      </c>
      <c r="G37" s="32" t="s">
        <v>122</v>
      </c>
      <c r="H37" s="32">
        <v>1</v>
      </c>
      <c r="I37" s="32">
        <v>0</v>
      </c>
      <c r="J37" s="32">
        <v>77</v>
      </c>
      <c r="K37" s="37">
        <v>477</v>
      </c>
      <c r="L37" s="37">
        <v>477</v>
      </c>
      <c r="M37" s="86">
        <v>5</v>
      </c>
      <c r="N37" s="37">
        <f>L37</f>
        <v>477</v>
      </c>
      <c r="O37" s="37">
        <f>[6]qry_report!$L$90</f>
        <v>150</v>
      </c>
      <c r="P37" s="65">
        <f>N37*O37</f>
        <v>71550</v>
      </c>
      <c r="Q37" s="34">
        <v>400</v>
      </c>
      <c r="R37" s="43">
        <v>77</v>
      </c>
      <c r="S37" s="43"/>
      <c r="U37" s="35"/>
      <c r="V37" s="39" t="s">
        <v>558</v>
      </c>
      <c r="W37" s="33">
        <v>375</v>
      </c>
      <c r="X37" s="42" t="s">
        <v>316</v>
      </c>
      <c r="Y37" s="32" t="s">
        <v>28</v>
      </c>
      <c r="Z37" s="32" t="s">
        <v>41</v>
      </c>
      <c r="AA37" s="36"/>
      <c r="AB37" s="36"/>
      <c r="AC37" s="36">
        <v>2</v>
      </c>
      <c r="AD37" s="43">
        <v>252</v>
      </c>
      <c r="AE37" s="43">
        <v>100</v>
      </c>
      <c r="AF37" s="37">
        <f>[12]รายการ!B1</f>
        <v>6700</v>
      </c>
      <c r="AG37" s="37">
        <f t="shared" ref="AG37:AG71" si="13">AF37*AD37</f>
        <v>1688400</v>
      </c>
      <c r="AH37" s="32">
        <v>252</v>
      </c>
      <c r="AI37" s="34"/>
      <c r="AJ37" s="34">
        <v>252</v>
      </c>
      <c r="AK37" s="34"/>
      <c r="AL37" s="34"/>
      <c r="AM37" s="32">
        <v>32</v>
      </c>
      <c r="AN37" s="32">
        <f>ค่าเสื่อม!W3</f>
        <v>85</v>
      </c>
      <c r="AO37" s="111">
        <f>AG37*AN37/100</f>
        <v>1435140</v>
      </c>
      <c r="AP37" s="111">
        <f>AG37-AO37</f>
        <v>253260</v>
      </c>
      <c r="AQ37" s="111">
        <f t="shared" ref="AQ37:AQ44" si="14">P37+AP37</f>
        <v>324810</v>
      </c>
      <c r="AR37" s="111">
        <f t="shared" si="0"/>
        <v>324810</v>
      </c>
      <c r="AS37" s="111"/>
      <c r="AT37" s="111">
        <f t="shared" ref="AT37:AT56" si="15">AQ37-AS37</f>
        <v>324810</v>
      </c>
      <c r="AX37" s="111"/>
    </row>
    <row r="38" spans="1:51" s="32" customFormat="1" ht="16.5" customHeight="1" x14ac:dyDescent="0.25">
      <c r="A38" s="39"/>
      <c r="B38" s="33"/>
      <c r="K38" s="37"/>
      <c r="L38" s="37"/>
      <c r="M38" s="86"/>
      <c r="N38" s="37"/>
      <c r="O38" s="37"/>
      <c r="P38" s="37"/>
      <c r="Q38" s="34"/>
      <c r="R38" s="43"/>
      <c r="S38" s="43"/>
      <c r="U38" s="35"/>
      <c r="V38" s="39"/>
      <c r="W38" s="33"/>
      <c r="Z38" s="39" t="s">
        <v>42</v>
      </c>
      <c r="AA38" s="36">
        <v>9</v>
      </c>
      <c r="AB38" s="36">
        <v>14</v>
      </c>
      <c r="AC38" s="36">
        <v>2</v>
      </c>
      <c r="AD38" s="43">
        <v>126</v>
      </c>
      <c r="AE38" s="43">
        <v>50</v>
      </c>
      <c r="AF38" s="37">
        <f>AF32</f>
        <v>6700</v>
      </c>
      <c r="AG38" s="37">
        <f t="shared" si="13"/>
        <v>844200</v>
      </c>
      <c r="AH38" s="32">
        <v>126</v>
      </c>
      <c r="AI38" s="34"/>
      <c r="AJ38" s="34">
        <v>126</v>
      </c>
      <c r="AK38" s="34"/>
      <c r="AL38" s="34"/>
      <c r="AN38" s="32">
        <v>85</v>
      </c>
      <c r="AO38" s="111">
        <f t="shared" ref="AO38:AO71" si="16">AG38*AN38/100</f>
        <v>717570</v>
      </c>
      <c r="AP38" s="111">
        <f t="shared" ref="AP38:AP39" si="17">AG38-AO38</f>
        <v>126630</v>
      </c>
      <c r="AQ38" s="111">
        <f t="shared" si="14"/>
        <v>126630</v>
      </c>
      <c r="AR38" s="111">
        <f t="shared" si="0"/>
        <v>126630</v>
      </c>
      <c r="AS38" s="111"/>
      <c r="AT38" s="111">
        <f t="shared" si="15"/>
        <v>126630</v>
      </c>
    </row>
    <row r="39" spans="1:51" s="32" customFormat="1" ht="16.5" customHeight="1" x14ac:dyDescent="0.25">
      <c r="A39" s="39"/>
      <c r="B39" s="33"/>
      <c r="K39" s="37"/>
      <c r="L39" s="37"/>
      <c r="M39" s="86"/>
      <c r="N39" s="37"/>
      <c r="O39" s="37"/>
      <c r="P39" s="37"/>
      <c r="Q39" s="34"/>
      <c r="R39" s="43"/>
      <c r="S39" s="43"/>
      <c r="U39" s="35"/>
      <c r="V39" s="39"/>
      <c r="W39" s="33"/>
      <c r="Z39" s="39" t="s">
        <v>43</v>
      </c>
      <c r="AA39" s="36">
        <v>9</v>
      </c>
      <c r="AB39" s="36">
        <v>14</v>
      </c>
      <c r="AC39" s="36">
        <v>2</v>
      </c>
      <c r="AD39" s="43">
        <v>126</v>
      </c>
      <c r="AE39" s="43">
        <v>50</v>
      </c>
      <c r="AF39" s="37">
        <f>AF37</f>
        <v>6700</v>
      </c>
      <c r="AG39" s="37">
        <f t="shared" si="13"/>
        <v>844200</v>
      </c>
      <c r="AH39" s="32">
        <v>126</v>
      </c>
      <c r="AI39" s="34"/>
      <c r="AJ39" s="34">
        <v>126</v>
      </c>
      <c r="AK39" s="34"/>
      <c r="AL39" s="34"/>
      <c r="AN39" s="32">
        <v>85</v>
      </c>
      <c r="AO39" s="111">
        <f t="shared" si="16"/>
        <v>717570</v>
      </c>
      <c r="AP39" s="111">
        <f t="shared" si="17"/>
        <v>126630</v>
      </c>
      <c r="AQ39" s="111">
        <f t="shared" si="14"/>
        <v>126630</v>
      </c>
      <c r="AR39" s="111">
        <f t="shared" si="0"/>
        <v>126630</v>
      </c>
      <c r="AS39" s="111"/>
      <c r="AT39" s="111">
        <f t="shared" si="15"/>
        <v>126630</v>
      </c>
    </row>
    <row r="40" spans="1:51" s="2" customFormat="1" ht="16.5" customHeight="1" x14ac:dyDescent="0.25">
      <c r="A40" s="39"/>
      <c r="B40" s="33">
        <v>313</v>
      </c>
      <c r="C40" s="32" t="s">
        <v>5</v>
      </c>
      <c r="D40" s="32">
        <v>11660</v>
      </c>
      <c r="E40" s="32">
        <v>130</v>
      </c>
      <c r="F40" s="32">
        <v>127</v>
      </c>
      <c r="G40" s="32" t="s">
        <v>122</v>
      </c>
      <c r="H40" s="32">
        <v>1</v>
      </c>
      <c r="I40" s="32">
        <v>1</v>
      </c>
      <c r="J40" s="32">
        <v>2</v>
      </c>
      <c r="K40" s="37">
        <v>502</v>
      </c>
      <c r="L40" s="37">
        <v>502</v>
      </c>
      <c r="M40" s="86">
        <v>1</v>
      </c>
      <c r="N40" s="37">
        <f>L40</f>
        <v>502</v>
      </c>
      <c r="O40" s="37">
        <f>[6]qry_report!$L$92</f>
        <v>100</v>
      </c>
      <c r="P40" s="65">
        <f t="shared" ref="P40:P46" si="18">N40*O40</f>
        <v>50200</v>
      </c>
      <c r="Q40" s="34">
        <v>502</v>
      </c>
      <c r="R40" s="43"/>
      <c r="S40" s="43"/>
      <c r="T40" s="32"/>
      <c r="U40" s="35"/>
      <c r="V40" s="26"/>
      <c r="W40" s="5"/>
      <c r="X40" s="4"/>
      <c r="Y40" s="4"/>
      <c r="Z40" s="4"/>
      <c r="AA40" s="16"/>
      <c r="AB40" s="16"/>
      <c r="AC40" s="16">
        <v>1</v>
      </c>
      <c r="AD40" s="8"/>
      <c r="AE40" s="8"/>
      <c r="AF40" s="7"/>
      <c r="AG40" s="37"/>
      <c r="AH40" s="4"/>
      <c r="AI40" s="3"/>
      <c r="AJ40" s="3"/>
      <c r="AK40" s="3"/>
      <c r="AL40" s="3"/>
      <c r="AO40" s="111"/>
      <c r="AP40" s="111"/>
      <c r="AQ40" s="111">
        <f t="shared" si="14"/>
        <v>50200</v>
      </c>
      <c r="AR40" s="111">
        <f t="shared" si="0"/>
        <v>50200</v>
      </c>
      <c r="AS40" s="111"/>
      <c r="AT40" s="111">
        <f t="shared" si="15"/>
        <v>50200</v>
      </c>
    </row>
    <row r="41" spans="1:51" s="2" customFormat="1" ht="16.5" customHeight="1" x14ac:dyDescent="0.25">
      <c r="A41" s="39" t="s">
        <v>559</v>
      </c>
      <c r="B41" s="33">
        <v>314</v>
      </c>
      <c r="C41" s="32" t="s">
        <v>5</v>
      </c>
      <c r="D41" s="32">
        <v>917</v>
      </c>
      <c r="E41" s="32">
        <v>312</v>
      </c>
      <c r="F41" s="32">
        <v>30</v>
      </c>
      <c r="G41" s="32" t="s">
        <v>122</v>
      </c>
      <c r="H41" s="32">
        <v>1</v>
      </c>
      <c r="I41" s="32">
        <v>0</v>
      </c>
      <c r="J41" s="32">
        <v>53</v>
      </c>
      <c r="K41" s="37">
        <v>453</v>
      </c>
      <c r="L41" s="37">
        <v>453</v>
      </c>
      <c r="M41" s="86">
        <v>2</v>
      </c>
      <c r="N41" s="37">
        <f>L41</f>
        <v>453</v>
      </c>
      <c r="O41" s="37">
        <f>[6]qry_report!$L$7</f>
        <v>175</v>
      </c>
      <c r="P41" s="65">
        <f t="shared" si="18"/>
        <v>79275</v>
      </c>
      <c r="Q41" s="34"/>
      <c r="R41" s="43">
        <v>453</v>
      </c>
      <c r="S41" s="43"/>
      <c r="T41" s="32"/>
      <c r="U41" s="35"/>
      <c r="V41" s="28" t="s">
        <v>559</v>
      </c>
      <c r="W41" s="5">
        <v>376</v>
      </c>
      <c r="X41" s="17" t="s">
        <v>560</v>
      </c>
      <c r="Y41" s="4" t="s">
        <v>28</v>
      </c>
      <c r="Z41" s="4" t="s">
        <v>53</v>
      </c>
      <c r="AA41" s="16">
        <v>10</v>
      </c>
      <c r="AB41" s="16">
        <v>11</v>
      </c>
      <c r="AC41" s="16">
        <v>2</v>
      </c>
      <c r="AD41" s="8">
        <v>110</v>
      </c>
      <c r="AE41" s="8">
        <v>100</v>
      </c>
      <c r="AF41" s="7">
        <f>[12]รายการ!B1</f>
        <v>6700</v>
      </c>
      <c r="AG41" s="37">
        <f t="shared" si="13"/>
        <v>737000</v>
      </c>
      <c r="AH41" s="4">
        <v>110</v>
      </c>
      <c r="AI41" s="3"/>
      <c r="AJ41" s="3">
        <v>110</v>
      </c>
      <c r="AK41" s="3"/>
      <c r="AL41" s="3"/>
      <c r="AM41" s="2">
        <v>17</v>
      </c>
      <c r="AN41" s="2">
        <f>ค่าเสื่อม!R4</f>
        <v>79</v>
      </c>
      <c r="AO41" s="111">
        <f t="shared" si="16"/>
        <v>582230</v>
      </c>
      <c r="AP41" s="111">
        <f t="shared" ref="AP41:AP71" si="19">AG41-AO41</f>
        <v>154770</v>
      </c>
      <c r="AQ41" s="111">
        <f t="shared" si="14"/>
        <v>234045</v>
      </c>
      <c r="AR41" s="111">
        <f t="shared" si="0"/>
        <v>234045</v>
      </c>
      <c r="AS41" s="111"/>
      <c r="AT41" s="111">
        <f t="shared" si="15"/>
        <v>234045</v>
      </c>
    </row>
    <row r="42" spans="1:51" s="2" customFormat="1" ht="16.5" customHeight="1" x14ac:dyDescent="0.25">
      <c r="A42" s="39"/>
      <c r="B42" s="33"/>
      <c r="C42" s="32"/>
      <c r="D42" s="32"/>
      <c r="E42" s="32"/>
      <c r="F42" s="32"/>
      <c r="G42" s="32"/>
      <c r="H42" s="32"/>
      <c r="I42" s="32"/>
      <c r="J42" s="32"/>
      <c r="K42" s="37"/>
      <c r="L42" s="37"/>
      <c r="M42" s="86"/>
      <c r="N42" s="37"/>
      <c r="O42" s="37"/>
      <c r="P42" s="65"/>
      <c r="Q42" s="34"/>
      <c r="R42" s="43"/>
      <c r="S42" s="43"/>
      <c r="T42" s="32"/>
      <c r="U42" s="35"/>
      <c r="V42" s="26"/>
      <c r="W42" s="5">
        <v>377</v>
      </c>
      <c r="X42" s="4"/>
      <c r="Y42" s="4" t="s">
        <v>38</v>
      </c>
      <c r="Z42" s="4" t="s">
        <v>7</v>
      </c>
      <c r="AA42" s="16">
        <v>7</v>
      </c>
      <c r="AB42" s="16">
        <v>10</v>
      </c>
      <c r="AC42" s="16">
        <v>2</v>
      </c>
      <c r="AD42" s="8">
        <v>70</v>
      </c>
      <c r="AE42" s="8">
        <v>100</v>
      </c>
      <c r="AF42" s="7">
        <f>[12]รายการ!B34</f>
        <v>2050</v>
      </c>
      <c r="AG42" s="37">
        <f t="shared" si="13"/>
        <v>143500</v>
      </c>
      <c r="AH42" s="4">
        <v>70</v>
      </c>
      <c r="AI42" s="3"/>
      <c r="AJ42" s="3">
        <v>70</v>
      </c>
      <c r="AK42" s="3"/>
      <c r="AL42" s="3"/>
      <c r="AM42" s="2">
        <v>17</v>
      </c>
      <c r="AN42" s="2">
        <f>ค่าเสื่อม!R4</f>
        <v>79</v>
      </c>
      <c r="AO42" s="111">
        <f t="shared" si="16"/>
        <v>113365</v>
      </c>
      <c r="AP42" s="111">
        <f t="shared" si="19"/>
        <v>30135</v>
      </c>
      <c r="AQ42" s="111">
        <f t="shared" si="14"/>
        <v>30135</v>
      </c>
      <c r="AR42" s="111">
        <f t="shared" si="0"/>
        <v>30135</v>
      </c>
      <c r="AS42" s="111"/>
      <c r="AT42" s="111">
        <f t="shared" si="15"/>
        <v>30135</v>
      </c>
      <c r="AW42" s="2" t="s">
        <v>561</v>
      </c>
    </row>
    <row r="43" spans="1:51" s="2" customFormat="1" ht="16.5" customHeight="1" x14ac:dyDescent="0.25">
      <c r="A43" s="39"/>
      <c r="B43" s="33"/>
      <c r="C43" s="32"/>
      <c r="D43" s="32"/>
      <c r="E43" s="32"/>
      <c r="F43" s="32"/>
      <c r="G43" s="32"/>
      <c r="H43" s="32"/>
      <c r="I43" s="32"/>
      <c r="J43" s="32"/>
      <c r="K43" s="37"/>
      <c r="L43" s="37"/>
      <c r="M43" s="86"/>
      <c r="N43" s="37"/>
      <c r="O43" s="37"/>
      <c r="P43" s="65"/>
      <c r="Q43" s="34"/>
      <c r="R43" s="43"/>
      <c r="S43" s="43"/>
      <c r="T43" s="32"/>
      <c r="U43" s="35"/>
      <c r="V43" s="26"/>
      <c r="W43" s="5">
        <v>378</v>
      </c>
      <c r="X43" s="17"/>
      <c r="Y43" s="4" t="s">
        <v>38</v>
      </c>
      <c r="Z43" s="4" t="s">
        <v>7</v>
      </c>
      <c r="AA43" s="16">
        <v>8</v>
      </c>
      <c r="AB43" s="16">
        <v>12</v>
      </c>
      <c r="AC43" s="16">
        <v>2</v>
      </c>
      <c r="AD43" s="8">
        <v>96</v>
      </c>
      <c r="AE43" s="8">
        <v>100</v>
      </c>
      <c r="AF43" s="7">
        <f>[12]รายการ!B34</f>
        <v>2050</v>
      </c>
      <c r="AG43" s="37">
        <f t="shared" si="13"/>
        <v>196800</v>
      </c>
      <c r="AH43" s="4">
        <v>96</v>
      </c>
      <c r="AI43" s="3"/>
      <c r="AJ43" s="3">
        <v>96</v>
      </c>
      <c r="AK43" s="3"/>
      <c r="AL43" s="3"/>
      <c r="AM43" s="2">
        <v>5</v>
      </c>
      <c r="AN43" s="2">
        <f>ค่าเสื่อม!F4</f>
        <v>15</v>
      </c>
      <c r="AO43" s="111">
        <f t="shared" si="16"/>
        <v>29520</v>
      </c>
      <c r="AP43" s="111">
        <f t="shared" si="19"/>
        <v>167280</v>
      </c>
      <c r="AQ43" s="111">
        <f t="shared" si="14"/>
        <v>167280</v>
      </c>
      <c r="AR43" s="111">
        <f t="shared" ref="AR43:AR104" si="20">AQ43</f>
        <v>167280</v>
      </c>
      <c r="AS43" s="111"/>
      <c r="AT43" s="111">
        <f t="shared" si="15"/>
        <v>167280</v>
      </c>
      <c r="AW43" s="2" t="s">
        <v>562</v>
      </c>
    </row>
    <row r="44" spans="1:51" s="668" customFormat="1" ht="16.5" customHeight="1" x14ac:dyDescent="0.25">
      <c r="A44" s="672" t="s">
        <v>563</v>
      </c>
      <c r="B44" s="667">
        <v>315</v>
      </c>
      <c r="C44" s="668" t="s">
        <v>44</v>
      </c>
      <c r="D44" s="668">
        <v>349</v>
      </c>
      <c r="E44" s="668">
        <v>123</v>
      </c>
      <c r="G44" s="668" t="s">
        <v>122</v>
      </c>
      <c r="H44" s="668">
        <v>5</v>
      </c>
      <c r="I44" s="668">
        <v>1</v>
      </c>
      <c r="J44" s="668">
        <v>53</v>
      </c>
      <c r="K44" s="655">
        <v>2153</v>
      </c>
      <c r="L44" s="655">
        <v>2153</v>
      </c>
      <c r="M44" s="669">
        <v>1</v>
      </c>
      <c r="N44" s="655">
        <f>L44</f>
        <v>2153</v>
      </c>
      <c r="O44" s="655">
        <v>125</v>
      </c>
      <c r="P44" s="653">
        <f t="shared" si="18"/>
        <v>269125</v>
      </c>
      <c r="Q44" s="656">
        <v>2153</v>
      </c>
      <c r="R44" s="654"/>
      <c r="S44" s="654"/>
      <c r="U44" s="671"/>
      <c r="V44" s="672"/>
      <c r="W44" s="667"/>
      <c r="AA44" s="674"/>
      <c r="AB44" s="674"/>
      <c r="AC44" s="674"/>
      <c r="AD44" s="654"/>
      <c r="AE44" s="654"/>
      <c r="AF44" s="655"/>
      <c r="AG44" s="655"/>
      <c r="AI44" s="656"/>
      <c r="AJ44" s="656"/>
      <c r="AK44" s="656"/>
      <c r="AL44" s="656"/>
      <c r="AP44" s="657"/>
      <c r="AQ44" s="657">
        <f t="shared" si="14"/>
        <v>269125</v>
      </c>
      <c r="AR44" s="657">
        <f t="shared" si="20"/>
        <v>269125</v>
      </c>
      <c r="AS44" s="657">
        <f>P44</f>
        <v>269125</v>
      </c>
      <c r="AT44" s="657">
        <f t="shared" si="15"/>
        <v>0</v>
      </c>
      <c r="AU44" s="657">
        <f>AS44</f>
        <v>269125</v>
      </c>
      <c r="AV44" s="668">
        <f>อัตราภาษี!B5</f>
        <v>0.01</v>
      </c>
      <c r="AW44" s="672" t="s">
        <v>1995</v>
      </c>
      <c r="AX44" s="675">
        <f t="shared" ref="AX44" si="21">AU44*AV44/100</f>
        <v>26.912500000000001</v>
      </c>
      <c r="AY44" s="601">
        <f t="shared" ref="AY44" si="22">AX44*10/100</f>
        <v>2.6912500000000001</v>
      </c>
    </row>
    <row r="45" spans="1:51" s="2" customFormat="1" ht="16.5" customHeight="1" x14ac:dyDescent="0.25">
      <c r="A45" s="39" t="s">
        <v>564</v>
      </c>
      <c r="B45" s="33">
        <v>316</v>
      </c>
      <c r="C45" s="32" t="s">
        <v>5</v>
      </c>
      <c r="D45" s="32">
        <v>42633</v>
      </c>
      <c r="E45" s="32">
        <v>314</v>
      </c>
      <c r="F45" s="32">
        <v>2198</v>
      </c>
      <c r="G45" s="32" t="s">
        <v>122</v>
      </c>
      <c r="H45" s="32">
        <v>0</v>
      </c>
      <c r="I45" s="32">
        <v>2</v>
      </c>
      <c r="J45" s="32">
        <v>16</v>
      </c>
      <c r="K45" s="37">
        <v>216</v>
      </c>
      <c r="L45" s="37">
        <v>216</v>
      </c>
      <c r="M45" s="86">
        <v>2</v>
      </c>
      <c r="N45" s="37">
        <f>L45</f>
        <v>216</v>
      </c>
      <c r="O45" s="37">
        <v>100</v>
      </c>
      <c r="P45" s="65">
        <f t="shared" si="18"/>
        <v>21600</v>
      </c>
      <c r="Q45" s="34"/>
      <c r="R45" s="43">
        <v>216</v>
      </c>
      <c r="S45" s="43"/>
      <c r="T45" s="32"/>
      <c r="U45" s="35"/>
      <c r="V45" s="28" t="s">
        <v>564</v>
      </c>
      <c r="W45" s="5">
        <v>379</v>
      </c>
      <c r="X45" s="17" t="s">
        <v>565</v>
      </c>
      <c r="Y45" s="4" t="s">
        <v>28</v>
      </c>
      <c r="Z45" s="4" t="s">
        <v>37</v>
      </c>
      <c r="AA45" s="16">
        <v>8</v>
      </c>
      <c r="AB45" s="16">
        <v>12</v>
      </c>
      <c r="AC45" s="16">
        <v>2</v>
      </c>
      <c r="AD45" s="8">
        <v>96</v>
      </c>
      <c r="AE45" s="8">
        <v>100</v>
      </c>
      <c r="AF45" s="7">
        <f>[12]รายการ!B1</f>
        <v>6700</v>
      </c>
      <c r="AG45" s="37">
        <f t="shared" si="13"/>
        <v>643200</v>
      </c>
      <c r="AH45" s="4">
        <v>96</v>
      </c>
      <c r="AI45" s="3"/>
      <c r="AJ45" s="3">
        <v>96</v>
      </c>
      <c r="AK45" s="3"/>
      <c r="AL45" s="3"/>
      <c r="AM45" s="2">
        <v>5</v>
      </c>
      <c r="AN45" s="2">
        <f>ค่าเสื่อม!F2</f>
        <v>5</v>
      </c>
      <c r="AO45" s="111">
        <f t="shared" si="16"/>
        <v>32160</v>
      </c>
      <c r="AP45" s="111">
        <f t="shared" si="19"/>
        <v>611040</v>
      </c>
      <c r="AQ45" s="111">
        <f>AP45</f>
        <v>611040</v>
      </c>
      <c r="AR45" s="111">
        <f t="shared" si="20"/>
        <v>611040</v>
      </c>
      <c r="AS45" s="111"/>
      <c r="AT45" s="111">
        <f t="shared" si="15"/>
        <v>611040</v>
      </c>
    </row>
    <row r="46" spans="1:51" s="2" customFormat="1" ht="16.5" customHeight="1" x14ac:dyDescent="0.25">
      <c r="A46" s="39" t="s">
        <v>566</v>
      </c>
      <c r="B46" s="33">
        <v>317</v>
      </c>
      <c r="C46" s="32" t="s">
        <v>5</v>
      </c>
      <c r="D46" s="32">
        <v>42634</v>
      </c>
      <c r="E46" s="32">
        <v>315</v>
      </c>
      <c r="F46" s="32">
        <v>2199</v>
      </c>
      <c r="G46" s="32" t="s">
        <v>122</v>
      </c>
      <c r="H46" s="32">
        <v>1</v>
      </c>
      <c r="I46" s="32">
        <v>1</v>
      </c>
      <c r="J46" s="32">
        <v>3</v>
      </c>
      <c r="K46" s="37">
        <v>503</v>
      </c>
      <c r="L46" s="37">
        <v>503</v>
      </c>
      <c r="M46" s="86">
        <v>5</v>
      </c>
      <c r="N46" s="37">
        <f>L46</f>
        <v>503</v>
      </c>
      <c r="O46" s="37">
        <v>100</v>
      </c>
      <c r="P46" s="65">
        <f t="shared" si="18"/>
        <v>50300</v>
      </c>
      <c r="Q46" s="34">
        <v>400</v>
      </c>
      <c r="R46" s="43">
        <v>103</v>
      </c>
      <c r="S46" s="43"/>
      <c r="T46" s="32"/>
      <c r="U46" s="35"/>
      <c r="V46" s="28" t="s">
        <v>566</v>
      </c>
      <c r="W46" s="5">
        <v>380</v>
      </c>
      <c r="X46" s="17" t="s">
        <v>567</v>
      </c>
      <c r="Y46" s="4" t="s">
        <v>28</v>
      </c>
      <c r="Z46" s="4" t="s">
        <v>41</v>
      </c>
      <c r="AA46" s="16"/>
      <c r="AB46" s="16"/>
      <c r="AC46" s="16">
        <v>2</v>
      </c>
      <c r="AD46" s="8">
        <v>252</v>
      </c>
      <c r="AE46" s="8">
        <v>100</v>
      </c>
      <c r="AF46" s="7">
        <f>[12]รายการ!B1</f>
        <v>6700</v>
      </c>
      <c r="AG46" s="37">
        <f t="shared" si="13"/>
        <v>1688400</v>
      </c>
      <c r="AH46" s="4">
        <v>252</v>
      </c>
      <c r="AI46" s="3"/>
      <c r="AJ46" s="3">
        <v>252</v>
      </c>
      <c r="AK46" s="3"/>
      <c r="AL46" s="3"/>
      <c r="AM46" s="2">
        <v>37</v>
      </c>
      <c r="AN46" s="2">
        <f>ค่าเสื่อม!W3</f>
        <v>85</v>
      </c>
      <c r="AO46" s="111">
        <f t="shared" si="16"/>
        <v>1435140</v>
      </c>
      <c r="AP46" s="111">
        <f t="shared" si="19"/>
        <v>253260</v>
      </c>
      <c r="AQ46" s="111">
        <f>AP46</f>
        <v>253260</v>
      </c>
      <c r="AR46" s="111">
        <f t="shared" si="20"/>
        <v>253260</v>
      </c>
      <c r="AS46" s="111"/>
      <c r="AT46" s="111">
        <f t="shared" si="15"/>
        <v>253260</v>
      </c>
    </row>
    <row r="47" spans="1:51" s="2" customFormat="1" ht="16.5" customHeight="1" x14ac:dyDescent="0.25">
      <c r="A47" s="39"/>
      <c r="B47" s="33"/>
      <c r="C47" s="32"/>
      <c r="D47" s="32"/>
      <c r="E47" s="32"/>
      <c r="F47" s="32"/>
      <c r="G47" s="32"/>
      <c r="H47" s="32"/>
      <c r="I47" s="32"/>
      <c r="J47" s="32"/>
      <c r="K47" s="37"/>
      <c r="L47" s="37"/>
      <c r="M47" s="86"/>
      <c r="N47" s="37"/>
      <c r="O47" s="37"/>
      <c r="P47" s="37"/>
      <c r="Q47" s="34"/>
      <c r="R47" s="43"/>
      <c r="S47" s="43"/>
      <c r="T47" s="32"/>
      <c r="U47" s="35"/>
      <c r="V47" s="26"/>
      <c r="W47" s="5"/>
      <c r="X47" s="4"/>
      <c r="Y47" s="4"/>
      <c r="Z47" s="26" t="s">
        <v>42</v>
      </c>
      <c r="AA47" s="16">
        <v>6</v>
      </c>
      <c r="AB47" s="16">
        <v>21</v>
      </c>
      <c r="AC47" s="16">
        <v>2</v>
      </c>
      <c r="AD47" s="8">
        <v>126</v>
      </c>
      <c r="AE47" s="8">
        <v>50</v>
      </c>
      <c r="AF47" s="7">
        <f>AF45</f>
        <v>6700</v>
      </c>
      <c r="AG47" s="37">
        <f t="shared" si="13"/>
        <v>844200</v>
      </c>
      <c r="AH47" s="4">
        <v>126</v>
      </c>
      <c r="AI47" s="3"/>
      <c r="AJ47" s="3">
        <v>126</v>
      </c>
      <c r="AK47" s="3"/>
      <c r="AL47" s="3"/>
      <c r="AN47" s="2">
        <v>85</v>
      </c>
      <c r="AO47" s="111">
        <f t="shared" si="16"/>
        <v>717570</v>
      </c>
      <c r="AP47" s="111">
        <f t="shared" si="19"/>
        <v>126630</v>
      </c>
      <c r="AQ47" s="111">
        <f>AP47</f>
        <v>126630</v>
      </c>
      <c r="AR47" s="111">
        <f t="shared" si="20"/>
        <v>126630</v>
      </c>
      <c r="AS47" s="111"/>
      <c r="AT47" s="111">
        <f t="shared" si="15"/>
        <v>126630</v>
      </c>
    </row>
    <row r="48" spans="1:51" s="2" customFormat="1" ht="16.5" customHeight="1" x14ac:dyDescent="0.25">
      <c r="A48" s="39"/>
      <c r="B48" s="33"/>
      <c r="C48" s="32"/>
      <c r="D48" s="32"/>
      <c r="E48" s="32"/>
      <c r="F48" s="32"/>
      <c r="G48" s="32"/>
      <c r="H48" s="32"/>
      <c r="I48" s="32"/>
      <c r="J48" s="32"/>
      <c r="K48" s="37"/>
      <c r="L48" s="37"/>
      <c r="M48" s="86"/>
      <c r="N48" s="37"/>
      <c r="O48" s="37"/>
      <c r="P48" s="37"/>
      <c r="Q48" s="34"/>
      <c r="R48" s="43"/>
      <c r="S48" s="43"/>
      <c r="T48" s="32"/>
      <c r="U48" s="35"/>
      <c r="V48" s="26"/>
      <c r="W48" s="5"/>
      <c r="X48" s="4"/>
      <c r="Y48" s="4"/>
      <c r="Z48" s="26" t="s">
        <v>43</v>
      </c>
      <c r="AA48" s="16">
        <v>6</v>
      </c>
      <c r="AB48" s="16">
        <v>21</v>
      </c>
      <c r="AC48" s="16">
        <v>2</v>
      </c>
      <c r="AD48" s="8">
        <v>126</v>
      </c>
      <c r="AE48" s="8">
        <v>50</v>
      </c>
      <c r="AF48" s="7">
        <f>AF46</f>
        <v>6700</v>
      </c>
      <c r="AG48" s="37">
        <f t="shared" si="13"/>
        <v>844200</v>
      </c>
      <c r="AH48" s="4">
        <v>126</v>
      </c>
      <c r="AI48" s="3"/>
      <c r="AJ48" s="3">
        <v>126</v>
      </c>
      <c r="AK48" s="3"/>
      <c r="AL48" s="3"/>
      <c r="AN48" s="2">
        <v>85</v>
      </c>
      <c r="AO48" s="111">
        <f t="shared" si="16"/>
        <v>717570</v>
      </c>
      <c r="AP48" s="111">
        <f t="shared" si="19"/>
        <v>126630</v>
      </c>
      <c r="AQ48" s="111">
        <f>AP48</f>
        <v>126630</v>
      </c>
      <c r="AR48" s="111">
        <f t="shared" si="20"/>
        <v>126630</v>
      </c>
      <c r="AS48" s="111"/>
      <c r="AT48" s="111">
        <f t="shared" si="15"/>
        <v>126630</v>
      </c>
    </row>
    <row r="49" spans="1:51" s="32" customFormat="1" ht="16.5" customHeight="1" x14ac:dyDescent="0.25">
      <c r="A49" s="39" t="s">
        <v>568</v>
      </c>
      <c r="B49" s="33">
        <v>318</v>
      </c>
      <c r="C49" s="32" t="s">
        <v>5</v>
      </c>
      <c r="D49" s="32">
        <v>11534</v>
      </c>
      <c r="E49" s="32">
        <v>702</v>
      </c>
      <c r="F49" s="32">
        <v>120</v>
      </c>
      <c r="G49" s="32" t="s">
        <v>122</v>
      </c>
      <c r="H49" s="32">
        <v>1</v>
      </c>
      <c r="I49" s="32">
        <v>3</v>
      </c>
      <c r="J49" s="32">
        <v>41</v>
      </c>
      <c r="K49" s="37">
        <v>741</v>
      </c>
      <c r="L49" s="37">
        <v>741</v>
      </c>
      <c r="M49" s="86">
        <v>2</v>
      </c>
      <c r="N49" s="37">
        <f>L49</f>
        <v>741</v>
      </c>
      <c r="O49" s="37">
        <f>[6]qry_report!$L$1789</f>
        <v>150</v>
      </c>
      <c r="P49" s="65">
        <f>N49*O49</f>
        <v>111150</v>
      </c>
      <c r="Q49" s="34"/>
      <c r="R49" s="43">
        <v>741</v>
      </c>
      <c r="S49" s="43"/>
      <c r="U49" s="35"/>
      <c r="V49" s="39" t="s">
        <v>568</v>
      </c>
      <c r="W49" s="33">
        <v>381</v>
      </c>
      <c r="X49" s="32">
        <v>52</v>
      </c>
      <c r="Y49" s="32" t="s">
        <v>28</v>
      </c>
      <c r="Z49" s="32" t="s">
        <v>41</v>
      </c>
      <c r="AA49" s="36"/>
      <c r="AB49" s="36"/>
      <c r="AC49" s="36">
        <v>2</v>
      </c>
      <c r="AD49" s="43">
        <v>420</v>
      </c>
      <c r="AE49" s="43">
        <v>100</v>
      </c>
      <c r="AF49" s="37">
        <f>[12]รายการ!B1</f>
        <v>6700</v>
      </c>
      <c r="AG49" s="37">
        <f t="shared" si="13"/>
        <v>2814000</v>
      </c>
      <c r="AH49" s="32">
        <v>420</v>
      </c>
      <c r="AI49" s="34"/>
      <c r="AJ49" s="34">
        <v>420</v>
      </c>
      <c r="AK49" s="34"/>
      <c r="AL49" s="34"/>
      <c r="AM49" s="32">
        <v>42</v>
      </c>
      <c r="AN49" s="32">
        <f>ค่าเสื่อม!W3</f>
        <v>85</v>
      </c>
      <c r="AO49" s="111">
        <f t="shared" si="16"/>
        <v>2391900</v>
      </c>
      <c r="AP49" s="111">
        <f t="shared" si="19"/>
        <v>422100</v>
      </c>
      <c r="AQ49" s="111">
        <f t="shared" ref="AQ49:AQ72" si="23">P49+AP49</f>
        <v>533250</v>
      </c>
      <c r="AR49" s="111">
        <f t="shared" si="20"/>
        <v>533250</v>
      </c>
      <c r="AS49" s="111"/>
      <c r="AT49" s="111">
        <f t="shared" si="15"/>
        <v>533250</v>
      </c>
    </row>
    <row r="50" spans="1:51" s="32" customFormat="1" ht="16.5" customHeight="1" x14ac:dyDescent="0.25">
      <c r="A50" s="39"/>
      <c r="B50" s="33"/>
      <c r="K50" s="37"/>
      <c r="L50" s="37"/>
      <c r="M50" s="86"/>
      <c r="N50" s="37"/>
      <c r="O50" s="37"/>
      <c r="P50" s="37"/>
      <c r="Q50" s="34"/>
      <c r="R50" s="43"/>
      <c r="S50" s="43"/>
      <c r="U50" s="35"/>
      <c r="V50" s="39"/>
      <c r="W50" s="33"/>
      <c r="Z50" s="39" t="s">
        <v>42</v>
      </c>
      <c r="AA50" s="36">
        <v>10</v>
      </c>
      <c r="AB50" s="36">
        <v>21</v>
      </c>
      <c r="AC50" s="36">
        <v>2</v>
      </c>
      <c r="AD50" s="43">
        <v>210</v>
      </c>
      <c r="AE50" s="43">
        <v>50</v>
      </c>
      <c r="AF50" s="37">
        <f>AF48</f>
        <v>6700</v>
      </c>
      <c r="AG50" s="37">
        <f t="shared" si="13"/>
        <v>1407000</v>
      </c>
      <c r="AH50" s="32">
        <v>210</v>
      </c>
      <c r="AI50" s="34"/>
      <c r="AJ50" s="34">
        <v>210</v>
      </c>
      <c r="AK50" s="34"/>
      <c r="AL50" s="34"/>
      <c r="AN50" s="32">
        <v>85</v>
      </c>
      <c r="AO50" s="111">
        <f t="shared" si="16"/>
        <v>1195950</v>
      </c>
      <c r="AP50" s="111">
        <f t="shared" si="19"/>
        <v>211050</v>
      </c>
      <c r="AQ50" s="111">
        <f t="shared" si="23"/>
        <v>211050</v>
      </c>
      <c r="AR50" s="111">
        <f t="shared" si="20"/>
        <v>211050</v>
      </c>
      <c r="AS50" s="111"/>
      <c r="AT50" s="111">
        <f t="shared" si="15"/>
        <v>211050</v>
      </c>
    </row>
    <row r="51" spans="1:51" s="32" customFormat="1" ht="16.5" customHeight="1" x14ac:dyDescent="0.25">
      <c r="A51" s="39"/>
      <c r="B51" s="33"/>
      <c r="K51" s="37"/>
      <c r="L51" s="37"/>
      <c r="M51" s="86"/>
      <c r="N51" s="37"/>
      <c r="O51" s="37"/>
      <c r="P51" s="37"/>
      <c r="Q51" s="34"/>
      <c r="R51" s="43"/>
      <c r="S51" s="43"/>
      <c r="U51" s="35"/>
      <c r="V51" s="39"/>
      <c r="W51" s="33"/>
      <c r="Z51" s="39" t="s">
        <v>43</v>
      </c>
      <c r="AA51" s="36">
        <v>10</v>
      </c>
      <c r="AB51" s="36">
        <v>21</v>
      </c>
      <c r="AC51" s="36">
        <v>2</v>
      </c>
      <c r="AD51" s="43">
        <v>210</v>
      </c>
      <c r="AE51" s="43">
        <v>50</v>
      </c>
      <c r="AF51" s="37">
        <f>AF49</f>
        <v>6700</v>
      </c>
      <c r="AG51" s="37">
        <f t="shared" si="13"/>
        <v>1407000</v>
      </c>
      <c r="AH51" s="32">
        <v>210</v>
      </c>
      <c r="AI51" s="34"/>
      <c r="AJ51" s="34">
        <v>210</v>
      </c>
      <c r="AK51" s="34"/>
      <c r="AL51" s="34"/>
      <c r="AN51" s="32">
        <v>85</v>
      </c>
      <c r="AO51" s="111">
        <f t="shared" si="16"/>
        <v>1195950</v>
      </c>
      <c r="AP51" s="111">
        <f t="shared" si="19"/>
        <v>211050</v>
      </c>
      <c r="AQ51" s="111">
        <f t="shared" si="23"/>
        <v>211050</v>
      </c>
      <c r="AR51" s="111">
        <f t="shared" si="20"/>
        <v>211050</v>
      </c>
      <c r="AS51" s="111"/>
      <c r="AT51" s="111">
        <f t="shared" si="15"/>
        <v>211050</v>
      </c>
    </row>
    <row r="52" spans="1:51" s="32" customFormat="1" ht="16.5" customHeight="1" x14ac:dyDescent="0.25">
      <c r="A52" s="39"/>
      <c r="B52" s="33"/>
      <c r="K52" s="37"/>
      <c r="L52" s="37"/>
      <c r="M52" s="86"/>
      <c r="N52" s="37"/>
      <c r="O52" s="37"/>
      <c r="P52" s="37"/>
      <c r="Q52" s="34"/>
      <c r="R52" s="43"/>
      <c r="S52" s="43"/>
      <c r="U52" s="35"/>
      <c r="V52" s="39"/>
      <c r="W52" s="33">
        <v>382</v>
      </c>
      <c r="Y52" s="32" t="s">
        <v>38</v>
      </c>
      <c r="Z52" s="32" t="s">
        <v>7</v>
      </c>
      <c r="AA52" s="36">
        <v>13</v>
      </c>
      <c r="AB52" s="36">
        <v>22</v>
      </c>
      <c r="AC52" s="36">
        <v>2</v>
      </c>
      <c r="AD52" s="43">
        <v>286</v>
      </c>
      <c r="AE52" s="43">
        <v>100</v>
      </c>
      <c r="AF52" s="37">
        <f>[12]รายการ!B34</f>
        <v>2050</v>
      </c>
      <c r="AG52" s="37">
        <f t="shared" si="13"/>
        <v>586300</v>
      </c>
      <c r="AH52" s="32">
        <v>286</v>
      </c>
      <c r="AI52" s="34"/>
      <c r="AJ52" s="34">
        <v>286</v>
      </c>
      <c r="AK52" s="34"/>
      <c r="AL52" s="34"/>
      <c r="AM52" s="32">
        <v>42</v>
      </c>
      <c r="AN52" s="32">
        <f>ค่าเสื่อม!T4</f>
        <v>93</v>
      </c>
      <c r="AO52" s="111">
        <f t="shared" si="16"/>
        <v>545259</v>
      </c>
      <c r="AP52" s="111">
        <f t="shared" si="19"/>
        <v>41041</v>
      </c>
      <c r="AQ52" s="111">
        <f t="shared" si="23"/>
        <v>41041</v>
      </c>
      <c r="AR52" s="111">
        <f t="shared" si="20"/>
        <v>41041</v>
      </c>
      <c r="AS52" s="111"/>
      <c r="AT52" s="111">
        <f t="shared" si="15"/>
        <v>41041</v>
      </c>
      <c r="AW52" s="32" t="s">
        <v>561</v>
      </c>
    </row>
    <row r="53" spans="1:51" s="32" customFormat="1" ht="16.5" customHeight="1" x14ac:dyDescent="0.25">
      <c r="A53" s="39"/>
      <c r="B53" s="33"/>
      <c r="K53" s="37"/>
      <c r="L53" s="37"/>
      <c r="M53" s="86"/>
      <c r="N53" s="37"/>
      <c r="O53" s="37"/>
      <c r="P53" s="37"/>
      <c r="Q53" s="34"/>
      <c r="R53" s="43"/>
      <c r="S53" s="43"/>
      <c r="U53" s="35"/>
      <c r="V53" s="39"/>
      <c r="W53" s="33">
        <v>383</v>
      </c>
      <c r="Y53" s="32" t="s">
        <v>38</v>
      </c>
      <c r="Z53" s="32" t="s">
        <v>7</v>
      </c>
      <c r="AA53" s="36">
        <v>6</v>
      </c>
      <c r="AB53" s="36">
        <v>12</v>
      </c>
      <c r="AC53" s="36">
        <v>2</v>
      </c>
      <c r="AD53" s="43">
        <v>72</v>
      </c>
      <c r="AE53" s="43">
        <v>100</v>
      </c>
      <c r="AF53" s="37">
        <f>[12]รายการ!B34</f>
        <v>2050</v>
      </c>
      <c r="AG53" s="37">
        <f t="shared" si="13"/>
        <v>147600</v>
      </c>
      <c r="AH53" s="32">
        <v>72</v>
      </c>
      <c r="AI53" s="34"/>
      <c r="AJ53" s="34">
        <v>72</v>
      </c>
      <c r="AK53" s="34"/>
      <c r="AL53" s="34"/>
      <c r="AM53" s="32">
        <v>19</v>
      </c>
      <c r="AN53" s="32">
        <f>ค่าเสื่อม!T4</f>
        <v>93</v>
      </c>
      <c r="AO53" s="111">
        <f t="shared" si="16"/>
        <v>137268</v>
      </c>
      <c r="AP53" s="111">
        <f t="shared" si="19"/>
        <v>10332</v>
      </c>
      <c r="AQ53" s="111">
        <f t="shared" si="23"/>
        <v>10332</v>
      </c>
      <c r="AR53" s="111">
        <f t="shared" si="20"/>
        <v>10332</v>
      </c>
      <c r="AS53" s="111"/>
      <c r="AT53" s="111">
        <f t="shared" si="15"/>
        <v>10332</v>
      </c>
      <c r="AW53" s="32" t="s">
        <v>562</v>
      </c>
    </row>
    <row r="54" spans="1:51" s="163" customFormat="1" ht="16.5" customHeight="1" x14ac:dyDescent="0.25">
      <c r="A54" s="39"/>
      <c r="B54" s="33"/>
      <c r="C54" s="32"/>
      <c r="D54" s="32"/>
      <c r="E54" s="32"/>
      <c r="F54" s="32"/>
      <c r="G54" s="32"/>
      <c r="H54" s="32"/>
      <c r="I54" s="32"/>
      <c r="J54" s="32"/>
      <c r="K54" s="37"/>
      <c r="L54" s="37"/>
      <c r="M54" s="86"/>
      <c r="N54" s="37"/>
      <c r="O54" s="37"/>
      <c r="P54" s="37"/>
      <c r="Q54" s="34"/>
      <c r="R54" s="43"/>
      <c r="S54" s="43"/>
      <c r="T54" s="32"/>
      <c r="U54" s="35"/>
      <c r="V54" s="39" t="s">
        <v>569</v>
      </c>
      <c r="W54" s="33">
        <v>384</v>
      </c>
      <c r="X54" s="42" t="s">
        <v>570</v>
      </c>
      <c r="Y54" s="32" t="s">
        <v>28</v>
      </c>
      <c r="Z54" s="32" t="s">
        <v>53</v>
      </c>
      <c r="AA54" s="36">
        <v>7</v>
      </c>
      <c r="AB54" s="36">
        <v>9</v>
      </c>
      <c r="AC54" s="36">
        <v>2</v>
      </c>
      <c r="AD54" s="43">
        <v>63</v>
      </c>
      <c r="AE54" s="43">
        <v>100</v>
      </c>
      <c r="AF54" s="37">
        <f>[12]รายการ!B1</f>
        <v>6700</v>
      </c>
      <c r="AG54" s="37">
        <f t="shared" si="13"/>
        <v>422100</v>
      </c>
      <c r="AH54" s="32">
        <v>63</v>
      </c>
      <c r="AI54" s="34"/>
      <c r="AJ54" s="34">
        <v>63</v>
      </c>
      <c r="AK54" s="34"/>
      <c r="AL54" s="34"/>
      <c r="AM54" s="32">
        <v>17</v>
      </c>
      <c r="AN54" s="32">
        <f>ค่าเสื่อม!R4</f>
        <v>79</v>
      </c>
      <c r="AO54" s="111">
        <f t="shared" si="16"/>
        <v>333459</v>
      </c>
      <c r="AP54" s="111">
        <f t="shared" si="19"/>
        <v>88641</v>
      </c>
      <c r="AQ54" s="111">
        <f t="shared" si="23"/>
        <v>88641</v>
      </c>
      <c r="AR54" s="111">
        <f t="shared" si="20"/>
        <v>88641</v>
      </c>
      <c r="AS54" s="111"/>
      <c r="AT54" s="111">
        <f t="shared" si="15"/>
        <v>88641</v>
      </c>
      <c r="AU54" s="32"/>
      <c r="AV54" s="32"/>
      <c r="AW54" s="32"/>
      <c r="AX54" s="4"/>
      <c r="AY54" s="4"/>
    </row>
    <row r="55" spans="1:51" s="2" customFormat="1" ht="16.5" customHeight="1" x14ac:dyDescent="0.25">
      <c r="A55" s="39"/>
      <c r="B55" s="33"/>
      <c r="C55" s="32"/>
      <c r="D55" s="32"/>
      <c r="E55" s="32"/>
      <c r="F55" s="32"/>
      <c r="G55" s="32"/>
      <c r="H55" s="32"/>
      <c r="I55" s="32"/>
      <c r="J55" s="32"/>
      <c r="K55" s="37"/>
      <c r="L55" s="37"/>
      <c r="M55" s="86"/>
      <c r="N55" s="37"/>
      <c r="O55" s="37"/>
      <c r="P55" s="37"/>
      <c r="Q55" s="34"/>
      <c r="R55" s="43"/>
      <c r="S55" s="43"/>
      <c r="T55" s="32"/>
      <c r="U55" s="35"/>
      <c r="V55" s="26"/>
      <c r="W55" s="33">
        <v>385</v>
      </c>
      <c r="X55" s="4"/>
      <c r="Y55" s="4" t="s">
        <v>38</v>
      </c>
      <c r="Z55" s="4" t="s">
        <v>7</v>
      </c>
      <c r="AA55" s="16">
        <v>4</v>
      </c>
      <c r="AB55" s="16">
        <v>10</v>
      </c>
      <c r="AC55" s="16">
        <v>2</v>
      </c>
      <c r="AD55" s="8">
        <v>40</v>
      </c>
      <c r="AE55" s="8">
        <v>100</v>
      </c>
      <c r="AF55" s="7">
        <f>[12]รายการ!B34</f>
        <v>2050</v>
      </c>
      <c r="AG55" s="37">
        <f t="shared" si="13"/>
        <v>82000</v>
      </c>
      <c r="AH55" s="4">
        <v>40</v>
      </c>
      <c r="AI55" s="3"/>
      <c r="AJ55" s="3">
        <v>40</v>
      </c>
      <c r="AK55" s="3"/>
      <c r="AL55" s="3"/>
      <c r="AM55" s="2">
        <v>4</v>
      </c>
      <c r="AN55" s="2">
        <f>ค่าเสื่อม!E4</f>
        <v>12</v>
      </c>
      <c r="AO55" s="111">
        <f t="shared" si="16"/>
        <v>9840</v>
      </c>
      <c r="AP55" s="111">
        <f t="shared" si="19"/>
        <v>72160</v>
      </c>
      <c r="AQ55" s="111">
        <f t="shared" si="23"/>
        <v>72160</v>
      </c>
      <c r="AR55" s="111">
        <f t="shared" si="20"/>
        <v>72160</v>
      </c>
      <c r="AS55" s="111"/>
      <c r="AT55" s="111">
        <f t="shared" si="15"/>
        <v>72160</v>
      </c>
      <c r="AW55" s="2" t="s">
        <v>309</v>
      </c>
    </row>
    <row r="56" spans="1:51" s="2" customFormat="1" ht="16.5" customHeight="1" x14ac:dyDescent="0.25">
      <c r="A56" s="39" t="s">
        <v>571</v>
      </c>
      <c r="B56" s="33">
        <v>319</v>
      </c>
      <c r="C56" s="32" t="s">
        <v>5</v>
      </c>
      <c r="D56" s="32">
        <v>11532</v>
      </c>
      <c r="E56" s="32">
        <v>121</v>
      </c>
      <c r="F56" s="32">
        <v>118</v>
      </c>
      <c r="G56" s="32" t="s">
        <v>122</v>
      </c>
      <c r="H56" s="32">
        <v>1</v>
      </c>
      <c r="I56" s="32">
        <v>0</v>
      </c>
      <c r="J56" s="32">
        <v>87</v>
      </c>
      <c r="K56" s="37">
        <v>487</v>
      </c>
      <c r="L56" s="37">
        <v>487</v>
      </c>
      <c r="M56" s="86">
        <v>2</v>
      </c>
      <c r="N56" s="37">
        <f>L56</f>
        <v>487</v>
      </c>
      <c r="O56" s="37">
        <f>[6]qry_report!$L$1788</f>
        <v>150</v>
      </c>
      <c r="P56" s="65">
        <f>N56*O56</f>
        <v>73050</v>
      </c>
      <c r="Q56" s="34"/>
      <c r="R56" s="43">
        <v>487</v>
      </c>
      <c r="S56" s="43"/>
      <c r="T56" s="32"/>
      <c r="U56" s="35"/>
      <c r="V56" s="28"/>
      <c r="W56" s="5"/>
      <c r="X56" s="47"/>
      <c r="Y56" s="4"/>
      <c r="Z56" s="4"/>
      <c r="AA56" s="16"/>
      <c r="AB56" s="16"/>
      <c r="AC56" s="16"/>
      <c r="AD56" s="8"/>
      <c r="AE56" s="8"/>
      <c r="AF56" s="7"/>
      <c r="AG56" s="37"/>
      <c r="AH56" s="4"/>
      <c r="AI56" s="3"/>
      <c r="AJ56" s="3"/>
      <c r="AK56" s="3"/>
      <c r="AL56" s="3"/>
      <c r="AO56" s="111"/>
      <c r="AP56" s="111"/>
      <c r="AQ56" s="111">
        <f t="shared" si="23"/>
        <v>73050</v>
      </c>
      <c r="AR56" s="111">
        <f t="shared" si="20"/>
        <v>73050</v>
      </c>
      <c r="AS56" s="111"/>
      <c r="AT56" s="111">
        <f t="shared" si="15"/>
        <v>73050</v>
      </c>
    </row>
    <row r="57" spans="1:51" s="2" customFormat="1" ht="16.5" customHeight="1" x14ac:dyDescent="0.25">
      <c r="A57" s="39"/>
      <c r="B57" s="33"/>
      <c r="C57" s="32"/>
      <c r="D57" s="32"/>
      <c r="E57" s="32"/>
      <c r="F57" s="32"/>
      <c r="G57" s="32"/>
      <c r="H57" s="32"/>
      <c r="I57" s="32"/>
      <c r="J57" s="32"/>
      <c r="K57" s="37"/>
      <c r="L57" s="37"/>
      <c r="M57" s="86"/>
      <c r="N57" s="37"/>
      <c r="O57" s="37"/>
      <c r="P57" s="65"/>
      <c r="Q57" s="34"/>
      <c r="R57" s="43"/>
      <c r="S57" s="43"/>
      <c r="T57" s="32"/>
      <c r="U57" s="35"/>
      <c r="V57" s="28" t="s">
        <v>572</v>
      </c>
      <c r="W57" s="5">
        <v>386</v>
      </c>
      <c r="X57" s="47">
        <v>51</v>
      </c>
      <c r="Y57" s="4" t="s">
        <v>28</v>
      </c>
      <c r="Z57" s="4" t="s">
        <v>41</v>
      </c>
      <c r="AA57" s="16"/>
      <c r="AB57" s="16"/>
      <c r="AC57" s="16">
        <v>2</v>
      </c>
      <c r="AD57" s="8">
        <v>300</v>
      </c>
      <c r="AE57" s="8">
        <v>100</v>
      </c>
      <c r="AF57" s="7">
        <f>รายการ!B1</f>
        <v>6700</v>
      </c>
      <c r="AG57" s="37">
        <f>AF57*AD57</f>
        <v>2010000</v>
      </c>
      <c r="AH57" s="4">
        <v>300</v>
      </c>
      <c r="AI57" s="3"/>
      <c r="AJ57" s="3">
        <v>300</v>
      </c>
      <c r="AK57" s="3"/>
      <c r="AL57" s="3"/>
      <c r="AM57" s="2">
        <v>17</v>
      </c>
      <c r="AN57" s="2">
        <f>ค่าเสื่อม!R3</f>
        <v>60</v>
      </c>
      <c r="AO57" s="111">
        <f>AG57*AN57/100</f>
        <v>1206000</v>
      </c>
      <c r="AP57" s="111">
        <f>AG57-AO57</f>
        <v>804000</v>
      </c>
      <c r="AQ57" s="111">
        <f>P57+AP57</f>
        <v>804000</v>
      </c>
      <c r="AR57" s="111">
        <f t="shared" si="20"/>
        <v>804000</v>
      </c>
      <c r="AS57" s="111"/>
      <c r="AT57" s="111">
        <f t="shared" ref="AT57:AT72" si="24">AQ57-AS57</f>
        <v>804000</v>
      </c>
    </row>
    <row r="58" spans="1:51" s="2" customFormat="1" ht="16.5" customHeight="1" x14ac:dyDescent="0.25">
      <c r="A58" s="39"/>
      <c r="B58" s="33"/>
      <c r="C58" s="32"/>
      <c r="D58" s="32"/>
      <c r="E58" s="32"/>
      <c r="F58" s="32"/>
      <c r="G58" s="32"/>
      <c r="H58" s="32"/>
      <c r="I58" s="32"/>
      <c r="J58" s="32"/>
      <c r="K58" s="37"/>
      <c r="L58" s="37"/>
      <c r="M58" s="86"/>
      <c r="N58" s="37"/>
      <c r="O58" s="37"/>
      <c r="P58" s="65"/>
      <c r="Q58" s="80"/>
      <c r="R58" s="43"/>
      <c r="S58" s="43"/>
      <c r="T58" s="32"/>
      <c r="U58" s="35"/>
      <c r="V58" s="26"/>
      <c r="W58" s="5"/>
      <c r="X58" s="47"/>
      <c r="Y58" s="4"/>
      <c r="Z58" s="26" t="s">
        <v>42</v>
      </c>
      <c r="AA58" s="16">
        <v>10</v>
      </c>
      <c r="AB58" s="16">
        <v>15</v>
      </c>
      <c r="AC58" s="16">
        <v>2</v>
      </c>
      <c r="AD58" s="8">
        <v>150</v>
      </c>
      <c r="AE58" s="8">
        <v>50</v>
      </c>
      <c r="AF58" s="7">
        <f>AF54</f>
        <v>6700</v>
      </c>
      <c r="AG58" s="37">
        <f t="shared" si="13"/>
        <v>1005000</v>
      </c>
      <c r="AH58" s="4">
        <v>150</v>
      </c>
      <c r="AI58" s="3"/>
      <c r="AJ58" s="3">
        <v>150</v>
      </c>
      <c r="AK58" s="3"/>
      <c r="AL58" s="3"/>
      <c r="AN58" s="2">
        <f>AN57</f>
        <v>60</v>
      </c>
      <c r="AO58" s="111">
        <f t="shared" si="16"/>
        <v>603000</v>
      </c>
      <c r="AP58" s="111">
        <f t="shared" si="19"/>
        <v>402000</v>
      </c>
      <c r="AQ58" s="111">
        <f t="shared" si="23"/>
        <v>402000</v>
      </c>
      <c r="AR58" s="111">
        <f t="shared" si="20"/>
        <v>402000</v>
      </c>
      <c r="AS58" s="111"/>
      <c r="AT58" s="111">
        <f t="shared" si="24"/>
        <v>402000</v>
      </c>
    </row>
    <row r="59" spans="1:51" s="2" customFormat="1" ht="16.5" customHeight="1" x14ac:dyDescent="0.25">
      <c r="A59" s="39"/>
      <c r="B59" s="33"/>
      <c r="C59" s="32"/>
      <c r="D59" s="32"/>
      <c r="E59" s="32"/>
      <c r="F59" s="32"/>
      <c r="G59" s="32"/>
      <c r="H59" s="32"/>
      <c r="I59" s="32"/>
      <c r="J59" s="32"/>
      <c r="K59" s="37"/>
      <c r="L59" s="37"/>
      <c r="M59" s="86"/>
      <c r="N59" s="37"/>
      <c r="O59" s="37"/>
      <c r="P59" s="65"/>
      <c r="Q59" s="34"/>
      <c r="R59" s="43"/>
      <c r="S59" s="43"/>
      <c r="T59" s="32"/>
      <c r="U59" s="35"/>
      <c r="V59" s="26"/>
      <c r="W59" s="5"/>
      <c r="X59" s="4"/>
      <c r="Y59" s="4"/>
      <c r="Z59" s="26" t="s">
        <v>43</v>
      </c>
      <c r="AA59" s="16">
        <v>10</v>
      </c>
      <c r="AB59" s="16">
        <v>15</v>
      </c>
      <c r="AC59" s="16">
        <v>2</v>
      </c>
      <c r="AD59" s="8">
        <v>150</v>
      </c>
      <c r="AE59" s="8">
        <v>50</v>
      </c>
      <c r="AF59" s="7">
        <f>AF57</f>
        <v>6700</v>
      </c>
      <c r="AG59" s="37">
        <f t="shared" si="13"/>
        <v>1005000</v>
      </c>
      <c r="AH59" s="4">
        <v>150</v>
      </c>
      <c r="AI59" s="3"/>
      <c r="AJ59" s="3">
        <v>150</v>
      </c>
      <c r="AK59" s="3"/>
      <c r="AL59" s="3"/>
      <c r="AN59" s="2">
        <f>AN57</f>
        <v>60</v>
      </c>
      <c r="AO59" s="111">
        <f t="shared" si="16"/>
        <v>603000</v>
      </c>
      <c r="AP59" s="111">
        <f t="shared" si="19"/>
        <v>402000</v>
      </c>
      <c r="AQ59" s="111">
        <f t="shared" si="23"/>
        <v>402000</v>
      </c>
      <c r="AR59" s="111">
        <f t="shared" si="20"/>
        <v>402000</v>
      </c>
      <c r="AS59" s="111"/>
      <c r="AT59" s="111">
        <f t="shared" si="24"/>
        <v>402000</v>
      </c>
    </row>
    <row r="60" spans="1:51" s="32" customFormat="1" ht="16.5" customHeight="1" x14ac:dyDescent="0.25">
      <c r="A60" s="39"/>
      <c r="B60" s="33"/>
      <c r="K60" s="37"/>
      <c r="L60" s="37"/>
      <c r="M60" s="86"/>
      <c r="N60" s="37"/>
      <c r="O60" s="37"/>
      <c r="P60" s="65"/>
      <c r="Q60" s="34"/>
      <c r="R60" s="43"/>
      <c r="S60" s="43"/>
      <c r="U60" s="35"/>
      <c r="V60" s="39"/>
      <c r="W60" s="33">
        <v>387</v>
      </c>
      <c r="Y60" s="32" t="s">
        <v>38</v>
      </c>
      <c r="Z60" s="32" t="s">
        <v>7</v>
      </c>
      <c r="AA60" s="36">
        <v>7</v>
      </c>
      <c r="AB60" s="36">
        <v>14</v>
      </c>
      <c r="AC60" s="16">
        <v>2</v>
      </c>
      <c r="AD60" s="43">
        <v>98</v>
      </c>
      <c r="AE60" s="43">
        <v>100</v>
      </c>
      <c r="AF60" s="37">
        <f>[12]รายการ!B34</f>
        <v>2050</v>
      </c>
      <c r="AG60" s="37">
        <f t="shared" si="13"/>
        <v>200900</v>
      </c>
      <c r="AH60" s="32">
        <v>98</v>
      </c>
      <c r="AI60" s="34"/>
      <c r="AJ60" s="34">
        <v>98</v>
      </c>
      <c r="AK60" s="34"/>
      <c r="AL60" s="34"/>
      <c r="AM60" s="32">
        <v>27</v>
      </c>
      <c r="AN60" s="32">
        <f>ค่าเสื่อม!T4</f>
        <v>93</v>
      </c>
      <c r="AO60" s="111">
        <f t="shared" si="16"/>
        <v>186837</v>
      </c>
      <c r="AP60" s="111">
        <f t="shared" si="19"/>
        <v>14063</v>
      </c>
      <c r="AQ60" s="111">
        <f t="shared" si="23"/>
        <v>14063</v>
      </c>
      <c r="AR60" s="111">
        <f t="shared" si="20"/>
        <v>14063</v>
      </c>
      <c r="AT60" s="111">
        <f t="shared" si="24"/>
        <v>14063</v>
      </c>
      <c r="AW60" s="32" t="s">
        <v>561</v>
      </c>
    </row>
    <row r="61" spans="1:51" s="2" customFormat="1" ht="16.5" customHeight="1" x14ac:dyDescent="0.25">
      <c r="A61" s="39"/>
      <c r="B61" s="33"/>
      <c r="C61" s="32"/>
      <c r="D61" s="32"/>
      <c r="E61" s="32"/>
      <c r="F61" s="32"/>
      <c r="G61" s="32"/>
      <c r="H61" s="32"/>
      <c r="I61" s="32"/>
      <c r="J61" s="32"/>
      <c r="K61" s="37"/>
      <c r="L61" s="37"/>
      <c r="M61" s="86"/>
      <c r="N61" s="37"/>
      <c r="O61" s="37"/>
      <c r="P61" s="65"/>
      <c r="Q61" s="34"/>
      <c r="R61" s="43"/>
      <c r="S61" s="43"/>
      <c r="T61" s="32"/>
      <c r="U61" s="35"/>
      <c r="V61" s="26"/>
      <c r="W61" s="5">
        <v>388</v>
      </c>
      <c r="X61" s="47"/>
      <c r="Y61" s="4" t="s">
        <v>38</v>
      </c>
      <c r="Z61" s="4" t="s">
        <v>7</v>
      </c>
      <c r="AA61" s="16">
        <v>7</v>
      </c>
      <c r="AB61" s="16">
        <v>14</v>
      </c>
      <c r="AC61" s="16">
        <v>2</v>
      </c>
      <c r="AD61" s="8">
        <v>98</v>
      </c>
      <c r="AE61" s="8">
        <v>100</v>
      </c>
      <c r="AF61" s="7">
        <f>[12]รายการ!B34</f>
        <v>2050</v>
      </c>
      <c r="AG61" s="37">
        <f t="shared" si="13"/>
        <v>200900</v>
      </c>
      <c r="AH61" s="4">
        <v>98</v>
      </c>
      <c r="AI61" s="3"/>
      <c r="AJ61" s="3">
        <v>98</v>
      </c>
      <c r="AK61" s="3"/>
      <c r="AL61" s="3"/>
      <c r="AM61" s="2">
        <v>12</v>
      </c>
      <c r="AN61" s="2">
        <f>ค่าเสื่อม!L4</f>
        <v>45</v>
      </c>
      <c r="AO61" s="111">
        <f t="shared" si="16"/>
        <v>90405</v>
      </c>
      <c r="AP61" s="111">
        <f t="shared" si="19"/>
        <v>110495</v>
      </c>
      <c r="AQ61" s="111">
        <f t="shared" si="23"/>
        <v>110495</v>
      </c>
      <c r="AR61" s="111">
        <f t="shared" si="20"/>
        <v>110495</v>
      </c>
      <c r="AT61" s="111">
        <f t="shared" si="24"/>
        <v>110495</v>
      </c>
      <c r="AW61" s="2" t="s">
        <v>562</v>
      </c>
    </row>
    <row r="62" spans="1:51" s="2" customFormat="1" ht="16.5" customHeight="1" x14ac:dyDescent="0.25">
      <c r="A62" s="39"/>
      <c r="B62" s="33">
        <v>320</v>
      </c>
      <c r="C62" s="32" t="s">
        <v>5</v>
      </c>
      <c r="D62" s="32">
        <v>11537</v>
      </c>
      <c r="E62" s="32">
        <v>126</v>
      </c>
      <c r="F62" s="32">
        <v>123</v>
      </c>
      <c r="G62" s="32" t="s">
        <v>122</v>
      </c>
      <c r="H62" s="32">
        <v>3</v>
      </c>
      <c r="I62" s="32">
        <v>0</v>
      </c>
      <c r="J62" s="32">
        <v>45</v>
      </c>
      <c r="K62" s="37">
        <v>1245</v>
      </c>
      <c r="L62" s="37">
        <v>1245</v>
      </c>
      <c r="M62" s="86">
        <v>2</v>
      </c>
      <c r="N62" s="37">
        <f>L62</f>
        <v>1245</v>
      </c>
      <c r="O62" s="37">
        <v>98</v>
      </c>
      <c r="P62" s="65">
        <f t="shared" ref="P62" si="25">N62*O62</f>
        <v>122010</v>
      </c>
      <c r="Q62" s="34"/>
      <c r="R62" s="43">
        <v>1245</v>
      </c>
      <c r="S62" s="43"/>
      <c r="T62" s="32"/>
      <c r="U62" s="35"/>
      <c r="V62" s="26"/>
      <c r="W62" s="5"/>
      <c r="X62" s="17"/>
      <c r="Y62" s="4"/>
      <c r="Z62" s="4"/>
      <c r="AA62" s="16"/>
      <c r="AB62" s="16"/>
      <c r="AC62" s="16"/>
      <c r="AD62" s="8"/>
      <c r="AE62" s="8"/>
      <c r="AF62" s="7"/>
      <c r="AG62" s="37">
        <f t="shared" si="13"/>
        <v>0</v>
      </c>
      <c r="AH62" s="4"/>
      <c r="AI62" s="3"/>
      <c r="AJ62" s="3"/>
      <c r="AK62" s="3"/>
      <c r="AL62" s="3"/>
      <c r="AO62" s="111"/>
      <c r="AP62" s="111"/>
      <c r="AQ62" s="111">
        <f>P62</f>
        <v>122010</v>
      </c>
      <c r="AR62" s="111">
        <f t="shared" si="20"/>
        <v>122010</v>
      </c>
      <c r="AT62" s="111">
        <f t="shared" si="24"/>
        <v>122010</v>
      </c>
    </row>
    <row r="63" spans="1:51" s="2" customFormat="1" ht="16.5" customHeight="1" x14ac:dyDescent="0.25">
      <c r="A63" s="39"/>
      <c r="B63" s="33"/>
      <c r="C63" s="32"/>
      <c r="D63" s="32"/>
      <c r="E63" s="32"/>
      <c r="F63" s="32"/>
      <c r="G63" s="32"/>
      <c r="H63" s="32"/>
      <c r="I63" s="32"/>
      <c r="J63" s="32"/>
      <c r="K63" s="37"/>
      <c r="L63" s="37"/>
      <c r="M63" s="86"/>
      <c r="N63" s="37"/>
      <c r="O63" s="37"/>
      <c r="P63" s="65"/>
      <c r="Q63" s="34"/>
      <c r="R63" s="43"/>
      <c r="S63" s="43"/>
      <c r="T63" s="32"/>
      <c r="U63" s="35"/>
      <c r="V63" s="26" t="s">
        <v>573</v>
      </c>
      <c r="W63" s="5">
        <v>389</v>
      </c>
      <c r="X63" s="17" t="s">
        <v>574</v>
      </c>
      <c r="Y63" s="4" t="s">
        <v>28</v>
      </c>
      <c r="Z63" s="4" t="s">
        <v>41</v>
      </c>
      <c r="AA63" s="16"/>
      <c r="AB63" s="16"/>
      <c r="AC63" s="16">
        <v>2</v>
      </c>
      <c r="AD63" s="8">
        <v>644</v>
      </c>
      <c r="AE63" s="8">
        <v>100</v>
      </c>
      <c r="AF63" s="7">
        <f>[12]รายการ!B1</f>
        <v>6700</v>
      </c>
      <c r="AG63" s="37">
        <f t="shared" si="13"/>
        <v>4314800</v>
      </c>
      <c r="AH63" s="4">
        <v>644</v>
      </c>
      <c r="AI63" s="3"/>
      <c r="AJ63" s="3">
        <v>644</v>
      </c>
      <c r="AK63" s="3"/>
      <c r="AL63" s="3"/>
      <c r="AM63" s="2">
        <v>32</v>
      </c>
      <c r="AN63" s="2">
        <f>ค่าเสื่อม!W3</f>
        <v>85</v>
      </c>
      <c r="AO63" s="111">
        <f t="shared" si="16"/>
        <v>3667580</v>
      </c>
      <c r="AP63" s="111">
        <f t="shared" si="19"/>
        <v>647220</v>
      </c>
      <c r="AQ63" s="111">
        <f>P63+AP63</f>
        <v>647220</v>
      </c>
      <c r="AR63" s="111">
        <f t="shared" si="20"/>
        <v>647220</v>
      </c>
      <c r="AT63" s="111">
        <f t="shared" si="24"/>
        <v>647220</v>
      </c>
    </row>
    <row r="64" spans="1:51" s="2" customFormat="1" ht="16.5" customHeight="1" x14ac:dyDescent="0.25">
      <c r="A64" s="39"/>
      <c r="B64" s="33"/>
      <c r="C64" s="32"/>
      <c r="D64" s="32"/>
      <c r="E64" s="32"/>
      <c r="F64" s="32"/>
      <c r="G64" s="32"/>
      <c r="H64" s="32"/>
      <c r="I64" s="32"/>
      <c r="J64" s="32"/>
      <c r="K64" s="37"/>
      <c r="L64" s="37"/>
      <c r="M64" s="86"/>
      <c r="N64" s="37"/>
      <c r="O64" s="37"/>
      <c r="P64" s="65"/>
      <c r="Q64" s="34"/>
      <c r="R64" s="43"/>
      <c r="S64" s="43"/>
      <c r="T64" s="32"/>
      <c r="U64" s="35"/>
      <c r="V64" s="26"/>
      <c r="W64" s="5"/>
      <c r="X64" s="4"/>
      <c r="Y64" s="4"/>
      <c r="Z64" s="26" t="s">
        <v>42</v>
      </c>
      <c r="AA64" s="16">
        <v>14</v>
      </c>
      <c r="AB64" s="16">
        <v>23</v>
      </c>
      <c r="AC64" s="16">
        <v>2</v>
      </c>
      <c r="AD64" s="8">
        <v>322</v>
      </c>
      <c r="AE64" s="8">
        <v>50</v>
      </c>
      <c r="AF64" s="7">
        <f>[12]รายการ!B1</f>
        <v>6700</v>
      </c>
      <c r="AG64" s="37">
        <f t="shared" si="13"/>
        <v>2157400</v>
      </c>
      <c r="AH64" s="4">
        <v>322</v>
      </c>
      <c r="AI64" s="3"/>
      <c r="AJ64" s="3">
        <v>322</v>
      </c>
      <c r="AK64" s="3"/>
      <c r="AL64" s="3"/>
      <c r="AN64" s="2">
        <v>85</v>
      </c>
      <c r="AO64" s="111">
        <f t="shared" si="16"/>
        <v>1833790</v>
      </c>
      <c r="AP64" s="111">
        <f t="shared" si="19"/>
        <v>323610</v>
      </c>
      <c r="AQ64" s="111">
        <f t="shared" si="23"/>
        <v>323610</v>
      </c>
      <c r="AR64" s="111">
        <f t="shared" si="20"/>
        <v>323610</v>
      </c>
      <c r="AT64" s="111">
        <f t="shared" si="24"/>
        <v>323610</v>
      </c>
    </row>
    <row r="65" spans="1:49" s="2" customFormat="1" ht="16.5" customHeight="1" x14ac:dyDescent="0.25">
      <c r="A65" s="39"/>
      <c r="B65" s="33"/>
      <c r="C65" s="32"/>
      <c r="D65" s="32"/>
      <c r="E65" s="32"/>
      <c r="F65" s="32"/>
      <c r="G65" s="32"/>
      <c r="H65" s="32"/>
      <c r="I65" s="32"/>
      <c r="J65" s="32"/>
      <c r="K65" s="37"/>
      <c r="L65" s="37"/>
      <c r="M65" s="86"/>
      <c r="N65" s="37"/>
      <c r="O65" s="37"/>
      <c r="P65" s="65"/>
      <c r="Q65" s="34"/>
      <c r="R65" s="43"/>
      <c r="S65" s="43"/>
      <c r="T65" s="32"/>
      <c r="U65" s="35"/>
      <c r="V65" s="26"/>
      <c r="W65" s="5"/>
      <c r="X65" s="4"/>
      <c r="Y65" s="4"/>
      <c r="Z65" s="26" t="s">
        <v>43</v>
      </c>
      <c r="AA65" s="16">
        <v>14</v>
      </c>
      <c r="AB65" s="16">
        <v>23</v>
      </c>
      <c r="AC65" s="16">
        <v>2</v>
      </c>
      <c r="AD65" s="8">
        <v>322</v>
      </c>
      <c r="AE65" s="8">
        <v>50</v>
      </c>
      <c r="AF65" s="7">
        <f>[12]รายการ!B1</f>
        <v>6700</v>
      </c>
      <c r="AG65" s="37">
        <f t="shared" si="13"/>
        <v>2157400</v>
      </c>
      <c r="AH65" s="4">
        <v>322</v>
      </c>
      <c r="AI65" s="3"/>
      <c r="AJ65" s="3">
        <v>322</v>
      </c>
      <c r="AK65" s="3"/>
      <c r="AL65" s="3"/>
      <c r="AN65" s="2">
        <v>85</v>
      </c>
      <c r="AO65" s="111">
        <f t="shared" si="16"/>
        <v>1833790</v>
      </c>
      <c r="AP65" s="111">
        <f t="shared" si="19"/>
        <v>323610</v>
      </c>
      <c r="AQ65" s="111">
        <f t="shared" si="23"/>
        <v>323610</v>
      </c>
      <c r="AR65" s="111">
        <f t="shared" si="20"/>
        <v>323610</v>
      </c>
      <c r="AT65" s="111">
        <f t="shared" si="24"/>
        <v>323610</v>
      </c>
    </row>
    <row r="66" spans="1:49" s="2" customFormat="1" ht="16.5" customHeight="1" x14ac:dyDescent="0.25">
      <c r="A66" s="39"/>
      <c r="B66" s="33"/>
      <c r="C66" s="32"/>
      <c r="D66" s="32"/>
      <c r="E66" s="32"/>
      <c r="F66" s="32"/>
      <c r="G66" s="32"/>
      <c r="H66" s="32"/>
      <c r="I66" s="32"/>
      <c r="J66" s="32"/>
      <c r="K66" s="37"/>
      <c r="L66" s="37"/>
      <c r="M66" s="86"/>
      <c r="N66" s="37"/>
      <c r="O66" s="37"/>
      <c r="P66" s="65"/>
      <c r="Q66" s="34"/>
      <c r="R66" s="43"/>
      <c r="S66" s="43"/>
      <c r="T66" s="32"/>
      <c r="U66" s="35"/>
      <c r="V66" s="26"/>
      <c r="W66" s="5">
        <v>390</v>
      </c>
      <c r="X66" s="4"/>
      <c r="Y66" s="4" t="s">
        <v>38</v>
      </c>
      <c r="Z66" s="4" t="s">
        <v>7</v>
      </c>
      <c r="AA66" s="16">
        <v>7</v>
      </c>
      <c r="AB66" s="16">
        <v>17</v>
      </c>
      <c r="AC66" s="16">
        <v>2</v>
      </c>
      <c r="AD66" s="8">
        <v>119</v>
      </c>
      <c r="AE66" s="8">
        <v>100</v>
      </c>
      <c r="AF66" s="7">
        <f>[12]รายการ!B34</f>
        <v>2050</v>
      </c>
      <c r="AG66" s="37">
        <f t="shared" si="13"/>
        <v>243950</v>
      </c>
      <c r="AH66" s="4">
        <v>119</v>
      </c>
      <c r="AI66" s="3"/>
      <c r="AJ66" s="3">
        <v>119</v>
      </c>
      <c r="AK66" s="3"/>
      <c r="AL66" s="3"/>
      <c r="AM66" s="2">
        <v>32</v>
      </c>
      <c r="AN66" s="2">
        <f>ค่าเสื่อม!T4</f>
        <v>93</v>
      </c>
      <c r="AO66" s="111">
        <f t="shared" si="16"/>
        <v>226873.5</v>
      </c>
      <c r="AP66" s="111">
        <f t="shared" si="19"/>
        <v>17076.5</v>
      </c>
      <c r="AQ66" s="111">
        <f t="shared" si="23"/>
        <v>17076.5</v>
      </c>
      <c r="AR66" s="111">
        <f t="shared" si="20"/>
        <v>17076.5</v>
      </c>
      <c r="AT66" s="111">
        <f t="shared" si="24"/>
        <v>17076.5</v>
      </c>
      <c r="AW66" s="2" t="s">
        <v>561</v>
      </c>
    </row>
    <row r="67" spans="1:49" s="522" customFormat="1" ht="16.5" customHeight="1" x14ac:dyDescent="0.25">
      <c r="A67" s="530"/>
      <c r="B67" s="523"/>
      <c r="C67" s="524"/>
      <c r="D67" s="524"/>
      <c r="E67" s="524"/>
      <c r="F67" s="524"/>
      <c r="G67" s="524"/>
      <c r="H67" s="524"/>
      <c r="I67" s="524"/>
      <c r="J67" s="524"/>
      <c r="K67" s="525"/>
      <c r="L67" s="525"/>
      <c r="M67" s="526"/>
      <c r="N67" s="525"/>
      <c r="O67" s="525"/>
      <c r="P67" s="569"/>
      <c r="Q67" s="527"/>
      <c r="R67" s="528"/>
      <c r="S67" s="528"/>
      <c r="T67" s="524"/>
      <c r="U67" s="529"/>
      <c r="V67" s="574"/>
      <c r="W67" s="5">
        <v>391</v>
      </c>
      <c r="X67" s="702"/>
      <c r="Y67" s="60" t="s">
        <v>38</v>
      </c>
      <c r="Z67" s="60" t="s">
        <v>7</v>
      </c>
      <c r="AA67" s="576">
        <v>7</v>
      </c>
      <c r="AB67" s="576">
        <v>15</v>
      </c>
      <c r="AC67" s="16">
        <v>2</v>
      </c>
      <c r="AD67" s="78">
        <v>105</v>
      </c>
      <c r="AE67" s="78">
        <v>100</v>
      </c>
      <c r="AF67" s="577">
        <f>[12]รายการ!B34</f>
        <v>2050</v>
      </c>
      <c r="AG67" s="525">
        <f t="shared" si="13"/>
        <v>215250</v>
      </c>
      <c r="AH67" s="60">
        <v>105</v>
      </c>
      <c r="AI67" s="572"/>
      <c r="AJ67" s="572">
        <v>105</v>
      </c>
      <c r="AK67" s="572"/>
      <c r="AL67" s="572"/>
      <c r="AM67" s="522">
        <v>17</v>
      </c>
      <c r="AN67" s="522">
        <f>ค่าเสื่อม!R4</f>
        <v>79</v>
      </c>
      <c r="AO67" s="619">
        <f t="shared" si="16"/>
        <v>170047.5</v>
      </c>
      <c r="AP67" s="619">
        <f t="shared" si="19"/>
        <v>45202.5</v>
      </c>
      <c r="AQ67" s="619">
        <f t="shared" si="23"/>
        <v>45202.5</v>
      </c>
      <c r="AR67" s="111">
        <f t="shared" si="20"/>
        <v>45202.5</v>
      </c>
      <c r="AT67" s="619">
        <f t="shared" si="24"/>
        <v>45202.5</v>
      </c>
      <c r="AW67" s="522" t="s">
        <v>562</v>
      </c>
    </row>
    <row r="68" spans="1:49" s="2" customFormat="1" ht="16.5" customHeight="1" x14ac:dyDescent="0.25">
      <c r="A68" s="39"/>
      <c r="B68" s="33"/>
      <c r="C68" s="32"/>
      <c r="D68" s="32"/>
      <c r="E68" s="32"/>
      <c r="F68" s="32"/>
      <c r="G68" s="32"/>
      <c r="H68" s="32"/>
      <c r="I68" s="32"/>
      <c r="J68" s="32"/>
      <c r="K68" s="37"/>
      <c r="L68" s="37"/>
      <c r="M68" s="86"/>
      <c r="N68" s="37"/>
      <c r="O68" s="37"/>
      <c r="P68" s="65"/>
      <c r="Q68" s="34"/>
      <c r="R68" s="43"/>
      <c r="S68" s="43"/>
      <c r="T68" s="32"/>
      <c r="U68" s="35"/>
      <c r="V68" s="26" t="s">
        <v>136</v>
      </c>
      <c r="W68" s="5">
        <v>392</v>
      </c>
      <c r="X68" s="17" t="s">
        <v>575</v>
      </c>
      <c r="Y68" s="4" t="s">
        <v>28</v>
      </c>
      <c r="Z68" s="4" t="s">
        <v>41</v>
      </c>
      <c r="AA68" s="16"/>
      <c r="AB68" s="16"/>
      <c r="AC68" s="16">
        <v>2</v>
      </c>
      <c r="AD68" s="8">
        <v>162</v>
      </c>
      <c r="AE68" s="8">
        <v>100</v>
      </c>
      <c r="AF68" s="7">
        <f>รายการ!B1</f>
        <v>6700</v>
      </c>
      <c r="AG68" s="37">
        <f t="shared" si="13"/>
        <v>1085400</v>
      </c>
      <c r="AH68" s="4">
        <v>162</v>
      </c>
      <c r="AI68" s="3"/>
      <c r="AJ68" s="3">
        <v>162</v>
      </c>
      <c r="AK68" s="3"/>
      <c r="AL68" s="3"/>
      <c r="AM68" s="2">
        <v>9</v>
      </c>
      <c r="AN68" s="2">
        <f>ค่าเสื่อม!J3</f>
        <v>26</v>
      </c>
      <c r="AO68" s="619">
        <f t="shared" si="16"/>
        <v>282204</v>
      </c>
      <c r="AP68" s="619">
        <f t="shared" si="19"/>
        <v>803196</v>
      </c>
      <c r="AQ68" s="619">
        <f t="shared" si="23"/>
        <v>803196</v>
      </c>
      <c r="AR68" s="111">
        <f t="shared" si="20"/>
        <v>803196</v>
      </c>
      <c r="AT68" s="619">
        <f t="shared" si="24"/>
        <v>803196</v>
      </c>
    </row>
    <row r="69" spans="1:49" s="2" customFormat="1" ht="16.5" customHeight="1" x14ac:dyDescent="0.25">
      <c r="A69" s="39"/>
      <c r="B69" s="33"/>
      <c r="C69" s="32"/>
      <c r="D69" s="32"/>
      <c r="E69" s="32"/>
      <c r="F69" s="32"/>
      <c r="G69" s="32"/>
      <c r="H69" s="32"/>
      <c r="I69" s="32"/>
      <c r="J69" s="32"/>
      <c r="K69" s="37"/>
      <c r="L69" s="37"/>
      <c r="M69" s="86"/>
      <c r="N69" s="37"/>
      <c r="O69" s="37"/>
      <c r="P69" s="65"/>
      <c r="Q69" s="34"/>
      <c r="R69" s="43"/>
      <c r="S69" s="43"/>
      <c r="T69" s="32"/>
      <c r="U69" s="35"/>
      <c r="V69" s="26"/>
      <c r="W69" s="5"/>
      <c r="X69" s="4"/>
      <c r="Y69" s="4"/>
      <c r="Z69" s="26" t="s">
        <v>42</v>
      </c>
      <c r="AA69" s="16">
        <v>9</v>
      </c>
      <c r="AB69" s="16">
        <v>9</v>
      </c>
      <c r="AC69" s="16">
        <v>2</v>
      </c>
      <c r="AD69" s="8">
        <v>81</v>
      </c>
      <c r="AE69" s="8">
        <v>50</v>
      </c>
      <c r="AF69" s="7">
        <f>AF65</f>
        <v>6700</v>
      </c>
      <c r="AG69" s="37">
        <f t="shared" si="13"/>
        <v>542700</v>
      </c>
      <c r="AH69" s="4">
        <v>81</v>
      </c>
      <c r="AI69" s="3"/>
      <c r="AJ69" s="3">
        <v>81</v>
      </c>
      <c r="AK69" s="3"/>
      <c r="AL69" s="3"/>
      <c r="AN69" s="2">
        <f>AN68</f>
        <v>26</v>
      </c>
      <c r="AO69" s="619">
        <f t="shared" si="16"/>
        <v>141102</v>
      </c>
      <c r="AP69" s="619">
        <f t="shared" si="19"/>
        <v>401598</v>
      </c>
      <c r="AQ69" s="619">
        <f t="shared" si="23"/>
        <v>401598</v>
      </c>
      <c r="AR69" s="111">
        <f t="shared" si="20"/>
        <v>401598</v>
      </c>
      <c r="AT69" s="619">
        <f t="shared" si="24"/>
        <v>401598</v>
      </c>
    </row>
    <row r="70" spans="1:49" s="2" customFormat="1" ht="16.5" customHeight="1" x14ac:dyDescent="0.25">
      <c r="A70" s="39"/>
      <c r="B70" s="33"/>
      <c r="C70" s="32"/>
      <c r="D70" s="32"/>
      <c r="E70" s="32"/>
      <c r="F70" s="32"/>
      <c r="G70" s="32"/>
      <c r="H70" s="32"/>
      <c r="I70" s="32"/>
      <c r="J70" s="32"/>
      <c r="K70" s="37"/>
      <c r="L70" s="37"/>
      <c r="M70" s="86"/>
      <c r="N70" s="37"/>
      <c r="O70" s="37"/>
      <c r="P70" s="65"/>
      <c r="Q70" s="34"/>
      <c r="R70" s="43"/>
      <c r="S70" s="43"/>
      <c r="T70" s="32"/>
      <c r="U70" s="35"/>
      <c r="V70" s="26"/>
      <c r="W70" s="5"/>
      <c r="X70" s="4"/>
      <c r="Y70" s="4"/>
      <c r="Z70" s="26" t="s">
        <v>43</v>
      </c>
      <c r="AA70" s="16">
        <v>9</v>
      </c>
      <c r="AB70" s="16">
        <v>9</v>
      </c>
      <c r="AC70" s="16">
        <v>2</v>
      </c>
      <c r="AD70" s="8">
        <v>81</v>
      </c>
      <c r="AE70" s="8">
        <v>50</v>
      </c>
      <c r="AF70" s="7">
        <f>AF68</f>
        <v>6700</v>
      </c>
      <c r="AG70" s="37">
        <f t="shared" si="13"/>
        <v>542700</v>
      </c>
      <c r="AH70" s="4">
        <v>81</v>
      </c>
      <c r="AI70" s="3"/>
      <c r="AJ70" s="3">
        <v>81</v>
      </c>
      <c r="AK70" s="3"/>
      <c r="AL70" s="3"/>
      <c r="AN70" s="2">
        <f>AN69</f>
        <v>26</v>
      </c>
      <c r="AO70" s="619">
        <f t="shared" si="16"/>
        <v>141102</v>
      </c>
      <c r="AP70" s="619">
        <f t="shared" si="19"/>
        <v>401598</v>
      </c>
      <c r="AQ70" s="619">
        <f t="shared" si="23"/>
        <v>401598</v>
      </c>
      <c r="AR70" s="111">
        <f t="shared" si="20"/>
        <v>401598</v>
      </c>
      <c r="AT70" s="619">
        <f t="shared" si="24"/>
        <v>401598</v>
      </c>
    </row>
    <row r="71" spans="1:49" s="2" customFormat="1" ht="16.5" customHeight="1" x14ac:dyDescent="0.25">
      <c r="A71" s="39"/>
      <c r="B71" s="33"/>
      <c r="C71" s="32"/>
      <c r="D71" s="32"/>
      <c r="E71" s="32"/>
      <c r="F71" s="32"/>
      <c r="G71" s="32"/>
      <c r="H71" s="32"/>
      <c r="I71" s="32"/>
      <c r="J71" s="32"/>
      <c r="K71" s="37"/>
      <c r="L71" s="37"/>
      <c r="M71" s="86"/>
      <c r="N71" s="37"/>
      <c r="O71" s="37"/>
      <c r="P71" s="65"/>
      <c r="Q71" s="34"/>
      <c r="R71" s="43"/>
      <c r="S71" s="43"/>
      <c r="T71" s="32"/>
      <c r="U71" s="35"/>
      <c r="V71" s="26"/>
      <c r="W71" s="5">
        <v>393</v>
      </c>
      <c r="X71" s="4"/>
      <c r="Y71" s="4" t="s">
        <v>38</v>
      </c>
      <c r="Z71" s="4" t="s">
        <v>7</v>
      </c>
      <c r="AA71" s="16">
        <v>6</v>
      </c>
      <c r="AB71" s="16">
        <v>14</v>
      </c>
      <c r="AC71" s="16">
        <v>2</v>
      </c>
      <c r="AD71" s="8">
        <v>84</v>
      </c>
      <c r="AE71" s="8">
        <v>100</v>
      </c>
      <c r="AF71" s="7">
        <f>[12]รายการ!B34</f>
        <v>2050</v>
      </c>
      <c r="AG71" s="37">
        <f t="shared" si="13"/>
        <v>172200</v>
      </c>
      <c r="AH71" s="4">
        <v>84</v>
      </c>
      <c r="AI71" s="3"/>
      <c r="AJ71" s="3">
        <v>84</v>
      </c>
      <c r="AK71" s="3"/>
      <c r="AL71" s="3"/>
      <c r="AM71" s="2">
        <v>17</v>
      </c>
      <c r="AN71" s="2">
        <f>ค่าเสื่อม!R4</f>
        <v>79</v>
      </c>
      <c r="AO71" s="619">
        <f t="shared" si="16"/>
        <v>136038</v>
      </c>
      <c r="AP71" s="619">
        <f t="shared" si="19"/>
        <v>36162</v>
      </c>
      <c r="AQ71" s="619">
        <f t="shared" si="23"/>
        <v>36162</v>
      </c>
      <c r="AR71" s="111">
        <f t="shared" si="20"/>
        <v>36162</v>
      </c>
      <c r="AT71" s="619">
        <f t="shared" si="24"/>
        <v>36162</v>
      </c>
      <c r="AW71" s="2" t="s">
        <v>51</v>
      </c>
    </row>
    <row r="72" spans="1:49" s="2" customFormat="1" ht="16.5" customHeight="1" x14ac:dyDescent="0.25">
      <c r="A72" s="39"/>
      <c r="B72" s="33">
        <v>321</v>
      </c>
      <c r="C72" s="32" t="s">
        <v>5</v>
      </c>
      <c r="D72" s="32">
        <v>23692</v>
      </c>
      <c r="E72" s="32">
        <v>101</v>
      </c>
      <c r="F72" s="32">
        <v>924</v>
      </c>
      <c r="G72" s="32" t="s">
        <v>122</v>
      </c>
      <c r="H72" s="32">
        <v>2</v>
      </c>
      <c r="I72" s="32">
        <v>3</v>
      </c>
      <c r="J72" s="32">
        <v>35</v>
      </c>
      <c r="K72" s="37">
        <v>1135</v>
      </c>
      <c r="L72" s="37">
        <v>1135</v>
      </c>
      <c r="M72" s="86">
        <v>1</v>
      </c>
      <c r="N72" s="37">
        <f>L72</f>
        <v>1135</v>
      </c>
      <c r="O72" s="37">
        <f>[6]qry_report!$L$673</f>
        <v>150</v>
      </c>
      <c r="P72" s="65">
        <f>N72*O72</f>
        <v>170250</v>
      </c>
      <c r="Q72" s="34">
        <v>1135</v>
      </c>
      <c r="R72" s="43"/>
      <c r="S72" s="43"/>
      <c r="T72" s="32"/>
      <c r="U72" s="35"/>
      <c r="V72" s="26"/>
      <c r="W72" s="5"/>
      <c r="X72" s="4"/>
      <c r="Y72" s="4"/>
      <c r="Z72" s="4"/>
      <c r="AA72" s="16"/>
      <c r="AB72" s="16"/>
      <c r="AC72" s="16"/>
      <c r="AD72" s="8"/>
      <c r="AE72" s="8"/>
      <c r="AF72" s="7"/>
      <c r="AG72" s="7"/>
      <c r="AH72" s="4"/>
      <c r="AI72" s="3"/>
      <c r="AJ72" s="3"/>
      <c r="AK72" s="3"/>
      <c r="AL72" s="3"/>
      <c r="AQ72" s="619">
        <f t="shared" si="23"/>
        <v>170250</v>
      </c>
      <c r="AR72" s="111">
        <f t="shared" si="20"/>
        <v>170250</v>
      </c>
      <c r="AT72" s="619">
        <f t="shared" si="24"/>
        <v>170250</v>
      </c>
    </row>
    <row r="73" spans="1:49" s="2" customFormat="1" ht="16.5" customHeight="1" x14ac:dyDescent="0.25">
      <c r="A73" s="39" t="s">
        <v>576</v>
      </c>
      <c r="B73" s="33">
        <v>322</v>
      </c>
      <c r="C73" s="32" t="s">
        <v>5</v>
      </c>
      <c r="D73" s="32">
        <v>37456</v>
      </c>
      <c r="E73" s="32">
        <v>290</v>
      </c>
      <c r="F73" s="32">
        <v>2376</v>
      </c>
      <c r="G73" s="32" t="s">
        <v>122</v>
      </c>
      <c r="H73" s="32">
        <v>6</v>
      </c>
      <c r="I73" s="32">
        <v>2</v>
      </c>
      <c r="J73" s="32">
        <v>57</v>
      </c>
      <c r="K73" s="37">
        <v>2657</v>
      </c>
      <c r="L73" s="37">
        <v>2657</v>
      </c>
      <c r="M73" s="86">
        <v>1</v>
      </c>
      <c r="N73" s="37">
        <f>L73</f>
        <v>2657</v>
      </c>
      <c r="O73" s="37">
        <f>[6]qry_report!$L$1312</f>
        <v>100</v>
      </c>
      <c r="P73" s="65">
        <f>N73*O73</f>
        <v>265700</v>
      </c>
      <c r="Q73" s="34">
        <v>2657</v>
      </c>
      <c r="R73" s="43"/>
      <c r="S73" s="43"/>
      <c r="T73" s="32"/>
      <c r="U73" s="35"/>
      <c r="V73" s="28"/>
      <c r="W73" s="5"/>
      <c r="X73" s="47"/>
      <c r="Y73" s="4"/>
      <c r="Z73" s="4"/>
      <c r="AA73" s="16"/>
      <c r="AB73" s="16"/>
      <c r="AC73" s="16"/>
      <c r="AD73" s="8"/>
      <c r="AE73" s="8"/>
      <c r="AF73" s="7"/>
      <c r="AG73" s="7"/>
      <c r="AH73" s="4"/>
      <c r="AI73" s="3"/>
      <c r="AJ73" s="3"/>
      <c r="AK73" s="3"/>
      <c r="AL73" s="3"/>
      <c r="AQ73" s="95">
        <f>P73</f>
        <v>265700</v>
      </c>
      <c r="AR73" s="111">
        <f t="shared" si="20"/>
        <v>265700</v>
      </c>
      <c r="AT73" s="95">
        <f>AQ73</f>
        <v>265700</v>
      </c>
    </row>
    <row r="74" spans="1:49" s="2" customFormat="1" ht="16.5" customHeight="1" x14ac:dyDescent="0.25">
      <c r="A74" s="39"/>
      <c r="B74" s="33">
        <v>323</v>
      </c>
      <c r="C74" s="32" t="s">
        <v>5</v>
      </c>
      <c r="D74" s="32">
        <v>23679</v>
      </c>
      <c r="E74" s="32">
        <v>16</v>
      </c>
      <c r="F74" s="32">
        <v>911</v>
      </c>
      <c r="G74" s="32" t="s">
        <v>122</v>
      </c>
      <c r="H74" s="32">
        <v>1</v>
      </c>
      <c r="I74" s="32">
        <v>0</v>
      </c>
      <c r="J74" s="32">
        <v>22</v>
      </c>
      <c r="K74" s="37">
        <v>422</v>
      </c>
      <c r="L74" s="37">
        <v>422</v>
      </c>
      <c r="M74" s="86">
        <v>1</v>
      </c>
      <c r="N74" s="37">
        <f>L74</f>
        <v>422</v>
      </c>
      <c r="O74" s="37">
        <f>[6]qry_report!$L$662</f>
        <v>100</v>
      </c>
      <c r="P74" s="65">
        <f>N74*O74</f>
        <v>42200</v>
      </c>
      <c r="Q74" s="34">
        <v>422</v>
      </c>
      <c r="R74" s="43"/>
      <c r="S74" s="43"/>
      <c r="T74" s="32"/>
      <c r="U74" s="35"/>
      <c r="V74" s="26"/>
      <c r="W74" s="5"/>
      <c r="X74" s="4"/>
      <c r="Y74" s="4"/>
      <c r="Z74" s="4"/>
      <c r="AA74" s="16"/>
      <c r="AB74" s="16"/>
      <c r="AC74" s="16"/>
      <c r="AD74" s="8"/>
      <c r="AE74" s="8"/>
      <c r="AF74" s="7"/>
      <c r="AG74" s="7"/>
      <c r="AH74" s="4"/>
      <c r="AI74" s="3"/>
      <c r="AJ74" s="3"/>
      <c r="AK74" s="3"/>
      <c r="AL74" s="3"/>
      <c r="AQ74" s="95">
        <f>P74</f>
        <v>42200</v>
      </c>
      <c r="AR74" s="111">
        <f t="shared" si="20"/>
        <v>42200</v>
      </c>
      <c r="AT74" s="95">
        <f>AQ74</f>
        <v>42200</v>
      </c>
    </row>
    <row r="75" spans="1:49" s="2" customFormat="1" ht="16.5" customHeight="1" x14ac:dyDescent="0.25">
      <c r="A75" s="39"/>
      <c r="B75" s="33">
        <v>324</v>
      </c>
      <c r="C75" s="32" t="s">
        <v>5</v>
      </c>
      <c r="D75" s="32">
        <v>23678</v>
      </c>
      <c r="E75" s="32">
        <v>15</v>
      </c>
      <c r="F75" s="32">
        <v>910</v>
      </c>
      <c r="G75" s="32" t="s">
        <v>122</v>
      </c>
      <c r="H75" s="32">
        <v>1</v>
      </c>
      <c r="I75" s="32">
        <v>0</v>
      </c>
      <c r="J75" s="32">
        <v>28</v>
      </c>
      <c r="K75" s="37">
        <v>428</v>
      </c>
      <c r="L75" s="37">
        <v>428</v>
      </c>
      <c r="M75" s="86">
        <v>1</v>
      </c>
      <c r="N75" s="37">
        <f>L75</f>
        <v>428</v>
      </c>
      <c r="O75" s="37">
        <f>[6]qry_report!$L$661</f>
        <v>100</v>
      </c>
      <c r="P75" s="65">
        <f>N75*O75</f>
        <v>42800</v>
      </c>
      <c r="Q75" s="34">
        <v>428</v>
      </c>
      <c r="R75" s="43"/>
      <c r="S75" s="43"/>
      <c r="T75" s="32"/>
      <c r="U75" s="35"/>
      <c r="V75" s="26"/>
      <c r="W75" s="5"/>
      <c r="X75" s="4"/>
      <c r="Y75" s="4"/>
      <c r="Z75" s="4"/>
      <c r="AA75" s="16"/>
      <c r="AB75" s="16"/>
      <c r="AC75" s="16"/>
      <c r="AD75" s="8"/>
      <c r="AE75" s="8"/>
      <c r="AF75" s="7"/>
      <c r="AG75" s="7"/>
      <c r="AH75" s="4"/>
      <c r="AI75" s="3"/>
      <c r="AJ75" s="3"/>
      <c r="AK75" s="3"/>
      <c r="AL75" s="3"/>
      <c r="AQ75" s="95">
        <f>P75</f>
        <v>42800</v>
      </c>
      <c r="AR75" s="111">
        <f t="shared" si="20"/>
        <v>42800</v>
      </c>
      <c r="AT75" s="95">
        <f>AQ75</f>
        <v>42800</v>
      </c>
    </row>
    <row r="76" spans="1:49" s="32" customFormat="1" ht="16.5" customHeight="1" x14ac:dyDescent="0.25">
      <c r="A76" s="39" t="s">
        <v>577</v>
      </c>
      <c r="B76" s="33">
        <v>325</v>
      </c>
      <c r="C76" s="32" t="s">
        <v>5</v>
      </c>
      <c r="D76" s="32">
        <v>40710</v>
      </c>
      <c r="E76" s="32">
        <v>755</v>
      </c>
      <c r="F76" s="32">
        <v>2111</v>
      </c>
      <c r="G76" s="32" t="s">
        <v>122</v>
      </c>
      <c r="H76" s="32">
        <v>0</v>
      </c>
      <c r="I76" s="32">
        <v>3</v>
      </c>
      <c r="J76" s="32">
        <v>94</v>
      </c>
      <c r="K76" s="37">
        <v>394</v>
      </c>
      <c r="L76" s="37">
        <v>394</v>
      </c>
      <c r="M76" s="86">
        <v>2</v>
      </c>
      <c r="N76" s="37">
        <f>L76</f>
        <v>394</v>
      </c>
      <c r="O76" s="37">
        <f>[6]qry_report!$L$1512</f>
        <v>150</v>
      </c>
      <c r="P76" s="65">
        <f>N76*O76</f>
        <v>59100</v>
      </c>
      <c r="Q76" s="34"/>
      <c r="R76" s="43">
        <v>394</v>
      </c>
      <c r="S76" s="43"/>
      <c r="U76" s="35"/>
      <c r="V76" s="39" t="s">
        <v>577</v>
      </c>
      <c r="W76" s="33">
        <v>394</v>
      </c>
      <c r="X76" s="42" t="s">
        <v>282</v>
      </c>
      <c r="Y76" s="32" t="s">
        <v>28</v>
      </c>
      <c r="Z76" s="32" t="s">
        <v>41</v>
      </c>
      <c r="AA76" s="36"/>
      <c r="AB76" s="36"/>
      <c r="AC76" s="36">
        <v>2</v>
      </c>
      <c r="AD76" s="43">
        <v>672</v>
      </c>
      <c r="AE76" s="43">
        <v>100</v>
      </c>
      <c r="AF76" s="37">
        <f>AF77</f>
        <v>6700</v>
      </c>
      <c r="AG76" s="37">
        <f>AF76*AD76</f>
        <v>4502400</v>
      </c>
      <c r="AH76" s="32">
        <v>672</v>
      </c>
      <c r="AI76" s="34"/>
      <c r="AJ76" s="34">
        <v>672</v>
      </c>
      <c r="AK76" s="34"/>
      <c r="AL76" s="34"/>
      <c r="AM76" s="32">
        <v>47</v>
      </c>
      <c r="AN76" s="32">
        <f>ค่าเสื่อม!W3</f>
        <v>85</v>
      </c>
      <c r="AO76" s="111">
        <f>AG76*AN76/100</f>
        <v>3827040</v>
      </c>
      <c r="AP76" s="111">
        <f>AG76-AO76</f>
        <v>675360</v>
      </c>
      <c r="AQ76" s="111">
        <f>P76+AP76</f>
        <v>734460</v>
      </c>
      <c r="AR76" s="111">
        <f t="shared" si="20"/>
        <v>734460</v>
      </c>
      <c r="AS76" s="111"/>
      <c r="AT76" s="111">
        <f>AQ76-AS76</f>
        <v>734460</v>
      </c>
    </row>
    <row r="77" spans="1:49" s="2" customFormat="1" ht="16.5" customHeight="1" x14ac:dyDescent="0.25">
      <c r="A77" s="39"/>
      <c r="B77" s="33"/>
      <c r="C77" s="32"/>
      <c r="D77" s="32"/>
      <c r="E77" s="32"/>
      <c r="F77" s="32"/>
      <c r="G77" s="32"/>
      <c r="H77" s="32"/>
      <c r="I77" s="32"/>
      <c r="J77" s="32"/>
      <c r="K77" s="37"/>
      <c r="L77" s="37"/>
      <c r="M77" s="86"/>
      <c r="N77" s="37"/>
      <c r="O77" s="37"/>
      <c r="P77" s="37"/>
      <c r="Q77" s="34"/>
      <c r="R77" s="43"/>
      <c r="S77" s="43"/>
      <c r="T77" s="32"/>
      <c r="U77" s="35"/>
      <c r="V77" s="26"/>
      <c r="W77" s="5"/>
      <c r="X77" s="4"/>
      <c r="Y77" s="4"/>
      <c r="Z77" s="26" t="s">
        <v>42</v>
      </c>
      <c r="AA77" s="16">
        <v>12</v>
      </c>
      <c r="AB77" s="16">
        <v>28</v>
      </c>
      <c r="AC77" s="16">
        <v>2</v>
      </c>
      <c r="AD77" s="8">
        <v>366</v>
      </c>
      <c r="AE77" s="8">
        <v>50</v>
      </c>
      <c r="AF77" s="7">
        <f>AF70</f>
        <v>6700</v>
      </c>
      <c r="AG77" s="37">
        <f>AF77*AD77</f>
        <v>2452200</v>
      </c>
      <c r="AH77" s="4">
        <v>366</v>
      </c>
      <c r="AI77" s="3"/>
      <c r="AJ77" s="3">
        <v>336</v>
      </c>
      <c r="AK77" s="3"/>
      <c r="AL77" s="3"/>
      <c r="AN77" s="2">
        <v>85</v>
      </c>
      <c r="AO77" s="111">
        <f>AG77*AN77/100</f>
        <v>2084370</v>
      </c>
      <c r="AP77" s="111">
        <f>AG77-AO77</f>
        <v>367830</v>
      </c>
      <c r="AQ77" s="95">
        <f>P77+AP77</f>
        <v>367830</v>
      </c>
      <c r="AR77" s="111">
        <f t="shared" si="20"/>
        <v>367830</v>
      </c>
      <c r="AT77" s="95">
        <f>AQ77-AS77</f>
        <v>367830</v>
      </c>
    </row>
    <row r="78" spans="1:49" s="2" customFormat="1" ht="16.5" customHeight="1" x14ac:dyDescent="0.25">
      <c r="A78" s="39"/>
      <c r="B78" s="33"/>
      <c r="C78" s="32"/>
      <c r="D78" s="32"/>
      <c r="E78" s="32"/>
      <c r="F78" s="32"/>
      <c r="G78" s="32"/>
      <c r="H78" s="32"/>
      <c r="I78" s="32"/>
      <c r="J78" s="32"/>
      <c r="K78" s="37"/>
      <c r="L78" s="37"/>
      <c r="M78" s="86"/>
      <c r="N78" s="37"/>
      <c r="O78" s="37"/>
      <c r="P78" s="37"/>
      <c r="Q78" s="34"/>
      <c r="R78" s="43"/>
      <c r="S78" s="43"/>
      <c r="T78" s="32"/>
      <c r="U78" s="35"/>
      <c r="V78" s="26"/>
      <c r="W78" s="5"/>
      <c r="X78" s="4"/>
      <c r="Y78" s="4"/>
      <c r="Z78" s="26" t="s">
        <v>43</v>
      </c>
      <c r="AA78" s="16">
        <v>12</v>
      </c>
      <c r="AB78" s="16">
        <v>28</v>
      </c>
      <c r="AC78" s="16">
        <v>2</v>
      </c>
      <c r="AD78" s="8">
        <v>366</v>
      </c>
      <c r="AE78" s="8">
        <v>50</v>
      </c>
      <c r="AF78" s="7">
        <f>AF76</f>
        <v>6700</v>
      </c>
      <c r="AG78" s="37">
        <f>AF78*AD78</f>
        <v>2452200</v>
      </c>
      <c r="AH78" s="4">
        <v>366</v>
      </c>
      <c r="AI78" s="3"/>
      <c r="AJ78" s="3">
        <v>336</v>
      </c>
      <c r="AK78" s="3"/>
      <c r="AL78" s="3"/>
      <c r="AN78" s="2">
        <v>85</v>
      </c>
      <c r="AO78" s="111">
        <f>AG78*AN78/100</f>
        <v>2084370</v>
      </c>
      <c r="AP78" s="111">
        <f>AG78-AO78</f>
        <v>367830</v>
      </c>
      <c r="AQ78" s="95">
        <f>P78+AP78</f>
        <v>367830</v>
      </c>
      <c r="AR78" s="111">
        <f t="shared" si="20"/>
        <v>367830</v>
      </c>
      <c r="AT78" s="95">
        <f>AQ78-AS78</f>
        <v>367830</v>
      </c>
    </row>
    <row r="79" spans="1:49" s="2" customFormat="1" ht="16.5" customHeight="1" x14ac:dyDescent="0.25">
      <c r="A79" s="39" t="s">
        <v>578</v>
      </c>
      <c r="B79" s="33">
        <v>326</v>
      </c>
      <c r="C79" s="32" t="s">
        <v>5</v>
      </c>
      <c r="D79" s="32">
        <v>23661</v>
      </c>
      <c r="E79" s="32">
        <v>90</v>
      </c>
      <c r="F79" s="32">
        <v>893</v>
      </c>
      <c r="G79" s="32" t="s">
        <v>122</v>
      </c>
      <c r="H79" s="32">
        <v>3</v>
      </c>
      <c r="I79" s="32">
        <v>0</v>
      </c>
      <c r="J79" s="32">
        <v>0</v>
      </c>
      <c r="K79" s="37">
        <v>1200</v>
      </c>
      <c r="L79" s="37">
        <v>1200</v>
      </c>
      <c r="M79" s="86">
        <v>1</v>
      </c>
      <c r="N79" s="37">
        <f t="shared" ref="N79:N84" si="26">L79</f>
        <v>1200</v>
      </c>
      <c r="O79" s="37">
        <f>[6]qry_report!$L$644</f>
        <v>125</v>
      </c>
      <c r="P79" s="65">
        <f t="shared" ref="P79:P92" si="27">N79*O79</f>
        <v>150000</v>
      </c>
      <c r="Q79" s="34">
        <v>1200</v>
      </c>
      <c r="R79" s="43"/>
      <c r="S79" s="43"/>
      <c r="T79" s="32"/>
      <c r="U79" s="35"/>
      <c r="V79" s="26"/>
      <c r="W79" s="5"/>
      <c r="X79" s="4"/>
      <c r="Y79" s="4"/>
      <c r="Z79" s="4"/>
      <c r="AA79" s="16"/>
      <c r="AB79" s="16"/>
      <c r="AC79" s="16"/>
      <c r="AD79" s="8"/>
      <c r="AE79" s="8"/>
      <c r="AF79" s="7"/>
      <c r="AG79" s="7"/>
      <c r="AH79" s="4"/>
      <c r="AI79" s="3"/>
      <c r="AJ79" s="3"/>
      <c r="AK79" s="3"/>
      <c r="AL79" s="3"/>
      <c r="AQ79" s="95">
        <f>P79</f>
        <v>150000</v>
      </c>
      <c r="AR79" s="111">
        <f t="shared" si="20"/>
        <v>150000</v>
      </c>
      <c r="AT79" s="95">
        <f>AQ79</f>
        <v>150000</v>
      </c>
    </row>
    <row r="80" spans="1:49" s="32" customFormat="1" ht="16.5" customHeight="1" x14ac:dyDescent="0.25">
      <c r="A80" s="39" t="s">
        <v>579</v>
      </c>
      <c r="B80" s="33">
        <v>327</v>
      </c>
      <c r="C80" s="32" t="s">
        <v>5</v>
      </c>
      <c r="D80" s="32">
        <v>46055</v>
      </c>
      <c r="E80" s="32">
        <v>310</v>
      </c>
      <c r="F80" s="32">
        <v>2626</v>
      </c>
      <c r="G80" s="32" t="s">
        <v>122</v>
      </c>
      <c r="H80" s="32">
        <v>3</v>
      </c>
      <c r="I80" s="32">
        <v>0</v>
      </c>
      <c r="J80" s="32">
        <v>45</v>
      </c>
      <c r="K80" s="37">
        <v>1245</v>
      </c>
      <c r="L80" s="37">
        <v>1245</v>
      </c>
      <c r="M80" s="86">
        <v>1</v>
      </c>
      <c r="N80" s="37">
        <f t="shared" si="26"/>
        <v>1245</v>
      </c>
      <c r="O80" s="37">
        <v>125</v>
      </c>
      <c r="P80" s="65">
        <f t="shared" si="27"/>
        <v>155625</v>
      </c>
      <c r="Q80" s="34">
        <v>1245</v>
      </c>
      <c r="R80" s="43"/>
      <c r="S80" s="43"/>
      <c r="U80" s="35"/>
      <c r="V80" s="39"/>
      <c r="W80" s="33"/>
      <c r="AA80" s="36"/>
      <c r="AB80" s="36"/>
      <c r="AC80" s="36"/>
      <c r="AD80" s="43"/>
      <c r="AE80" s="43"/>
      <c r="AF80" s="37"/>
      <c r="AG80" s="37"/>
      <c r="AI80" s="34"/>
      <c r="AJ80" s="34"/>
      <c r="AK80" s="34"/>
      <c r="AL80" s="34"/>
      <c r="AQ80" s="111">
        <f>P80</f>
        <v>155625</v>
      </c>
      <c r="AR80" s="111">
        <f t="shared" si="20"/>
        <v>155625</v>
      </c>
      <c r="AT80" s="111">
        <f>AQ80</f>
        <v>155625</v>
      </c>
    </row>
    <row r="81" spans="1:49" s="2" customFormat="1" ht="16.5" customHeight="1" x14ac:dyDescent="0.25">
      <c r="A81" s="39" t="s">
        <v>580</v>
      </c>
      <c r="B81" s="33">
        <v>328</v>
      </c>
      <c r="C81" s="32" t="s">
        <v>5</v>
      </c>
      <c r="D81" s="32">
        <v>36097</v>
      </c>
      <c r="E81" s="32">
        <v>572</v>
      </c>
      <c r="F81" s="32">
        <v>1731</v>
      </c>
      <c r="G81" s="32" t="s">
        <v>122</v>
      </c>
      <c r="H81" s="32">
        <v>0</v>
      </c>
      <c r="I81" s="32">
        <v>3</v>
      </c>
      <c r="J81" s="32">
        <v>55</v>
      </c>
      <c r="K81" s="37">
        <v>355</v>
      </c>
      <c r="L81" s="37">
        <v>355</v>
      </c>
      <c r="M81" s="86">
        <v>1</v>
      </c>
      <c r="N81" s="37">
        <f t="shared" si="26"/>
        <v>355</v>
      </c>
      <c r="O81" s="37">
        <f>[6]qry_report!$L$1281</f>
        <v>175</v>
      </c>
      <c r="P81" s="65">
        <f t="shared" si="27"/>
        <v>62125</v>
      </c>
      <c r="Q81" s="34">
        <v>355</v>
      </c>
      <c r="R81" s="43"/>
      <c r="S81" s="43"/>
      <c r="T81" s="32"/>
      <c r="U81" s="35"/>
      <c r="V81" s="28"/>
      <c r="W81" s="5"/>
      <c r="X81" s="17"/>
      <c r="Y81" s="4"/>
      <c r="Z81" s="4"/>
      <c r="AA81" s="16"/>
      <c r="AB81" s="16"/>
      <c r="AC81" s="16"/>
      <c r="AD81" s="8"/>
      <c r="AE81" s="8"/>
      <c r="AF81" s="7"/>
      <c r="AG81" s="7"/>
      <c r="AH81" s="4"/>
      <c r="AI81" s="3"/>
      <c r="AJ81" s="3"/>
      <c r="AK81" s="3"/>
      <c r="AL81" s="3"/>
      <c r="AQ81" s="95">
        <f>P81</f>
        <v>62125</v>
      </c>
      <c r="AR81" s="111">
        <f t="shared" si="20"/>
        <v>62125</v>
      </c>
      <c r="AT81" s="95">
        <f>AQ81</f>
        <v>62125</v>
      </c>
    </row>
    <row r="82" spans="1:49" s="2" customFormat="1" ht="16.5" customHeight="1" x14ac:dyDescent="0.25">
      <c r="A82" s="39"/>
      <c r="B82" s="33">
        <v>329</v>
      </c>
      <c r="C82" s="32" t="s">
        <v>5</v>
      </c>
      <c r="D82" s="32">
        <v>36098</v>
      </c>
      <c r="E82" s="32">
        <v>573</v>
      </c>
      <c r="F82" s="32">
        <v>1732</v>
      </c>
      <c r="G82" s="32" t="s">
        <v>122</v>
      </c>
      <c r="H82" s="32">
        <v>1</v>
      </c>
      <c r="I82" s="32">
        <v>2</v>
      </c>
      <c r="J82" s="32">
        <v>69</v>
      </c>
      <c r="K82" s="37">
        <v>669</v>
      </c>
      <c r="L82" s="37">
        <v>669</v>
      </c>
      <c r="M82" s="86">
        <v>1</v>
      </c>
      <c r="N82" s="37">
        <f t="shared" si="26"/>
        <v>669</v>
      </c>
      <c r="O82" s="37">
        <f>[6]qry_report!$L$1282</f>
        <v>150</v>
      </c>
      <c r="P82" s="65">
        <f t="shared" si="27"/>
        <v>100350</v>
      </c>
      <c r="Q82" s="34">
        <v>669</v>
      </c>
      <c r="R82" s="43"/>
      <c r="S82" s="43"/>
      <c r="T82" s="32"/>
      <c r="U82" s="35"/>
      <c r="V82" s="26"/>
      <c r="W82" s="5"/>
      <c r="X82" s="4"/>
      <c r="Y82" s="4"/>
      <c r="Z82" s="4"/>
      <c r="AA82" s="16"/>
      <c r="AB82" s="16"/>
      <c r="AC82" s="16"/>
      <c r="AD82" s="8"/>
      <c r="AE82" s="8"/>
      <c r="AF82" s="7"/>
      <c r="AG82" s="7"/>
      <c r="AH82" s="4"/>
      <c r="AI82" s="3"/>
      <c r="AJ82" s="3"/>
      <c r="AK82" s="3"/>
      <c r="AL82" s="3"/>
      <c r="AQ82" s="95">
        <f>P82</f>
        <v>100350</v>
      </c>
      <c r="AR82" s="111">
        <f t="shared" si="20"/>
        <v>100350</v>
      </c>
      <c r="AT82" s="95">
        <f>AQ82</f>
        <v>100350</v>
      </c>
    </row>
    <row r="83" spans="1:49" s="2" customFormat="1" ht="16.5" customHeight="1" x14ac:dyDescent="0.25">
      <c r="A83" s="39" t="s">
        <v>581</v>
      </c>
      <c r="B83" s="33">
        <v>330</v>
      </c>
      <c r="C83" s="32" t="s">
        <v>5</v>
      </c>
      <c r="D83" s="32">
        <v>46056</v>
      </c>
      <c r="E83" s="32">
        <v>311</v>
      </c>
      <c r="F83" s="32">
        <v>2627</v>
      </c>
      <c r="G83" s="32" t="s">
        <v>122</v>
      </c>
      <c r="H83" s="32">
        <v>4</v>
      </c>
      <c r="I83" s="32">
        <v>0</v>
      </c>
      <c r="J83" s="32">
        <v>0</v>
      </c>
      <c r="K83" s="37">
        <v>1600</v>
      </c>
      <c r="L83" s="37">
        <v>1600</v>
      </c>
      <c r="M83" s="86">
        <v>1</v>
      </c>
      <c r="N83" s="37">
        <f t="shared" si="26"/>
        <v>1600</v>
      </c>
      <c r="O83" s="37">
        <v>125</v>
      </c>
      <c r="P83" s="65">
        <f t="shared" si="27"/>
        <v>200000</v>
      </c>
      <c r="Q83" s="34">
        <v>1600</v>
      </c>
      <c r="R83" s="43"/>
      <c r="S83" s="43"/>
      <c r="T83" s="32"/>
      <c r="U83" s="35"/>
      <c r="V83" s="28"/>
      <c r="W83" s="5"/>
      <c r="X83" s="19"/>
      <c r="Y83" s="4"/>
      <c r="Z83" s="4"/>
      <c r="AA83" s="16"/>
      <c r="AB83" s="16"/>
      <c r="AC83" s="16"/>
      <c r="AD83" s="8"/>
      <c r="AE83" s="8"/>
      <c r="AF83" s="7"/>
      <c r="AG83" s="7"/>
      <c r="AH83" s="4"/>
      <c r="AI83" s="3"/>
      <c r="AJ83" s="3"/>
      <c r="AK83" s="3"/>
      <c r="AL83" s="3"/>
      <c r="AQ83" s="95">
        <f>P83</f>
        <v>200000</v>
      </c>
      <c r="AR83" s="111">
        <f t="shared" si="20"/>
        <v>200000</v>
      </c>
      <c r="AT83" s="95">
        <f>AQ83</f>
        <v>200000</v>
      </c>
    </row>
    <row r="84" spans="1:49" s="2" customFormat="1" ht="16.5" customHeight="1" x14ac:dyDescent="0.25">
      <c r="A84" s="39" t="s">
        <v>582</v>
      </c>
      <c r="B84" s="33">
        <v>331</v>
      </c>
      <c r="C84" s="32" t="s">
        <v>5</v>
      </c>
      <c r="D84" s="32">
        <v>44401</v>
      </c>
      <c r="E84" s="32">
        <v>297</v>
      </c>
      <c r="F84" s="32">
        <v>2468</v>
      </c>
      <c r="G84" s="32" t="s">
        <v>122</v>
      </c>
      <c r="H84" s="32">
        <v>1</v>
      </c>
      <c r="I84" s="32">
        <v>1</v>
      </c>
      <c r="J84" s="32">
        <v>75</v>
      </c>
      <c r="K84" s="37">
        <v>575</v>
      </c>
      <c r="L84" s="37">
        <v>575</v>
      </c>
      <c r="M84" s="86">
        <v>2</v>
      </c>
      <c r="N84" s="37">
        <f t="shared" si="26"/>
        <v>575</v>
      </c>
      <c r="O84" s="37">
        <v>100</v>
      </c>
      <c r="P84" s="65">
        <f t="shared" si="27"/>
        <v>57500</v>
      </c>
      <c r="Q84" s="34"/>
      <c r="R84" s="43">
        <v>575</v>
      </c>
      <c r="S84" s="43"/>
      <c r="T84" s="32"/>
      <c r="U84" s="35"/>
      <c r="V84" s="28" t="s">
        <v>582</v>
      </c>
      <c r="W84" s="5">
        <v>395</v>
      </c>
      <c r="X84" s="4">
        <v>59</v>
      </c>
      <c r="Y84" s="4" t="s">
        <v>28</v>
      </c>
      <c r="Z84" s="4" t="s">
        <v>41</v>
      </c>
      <c r="AA84" s="16"/>
      <c r="AB84" s="16"/>
      <c r="AC84" s="16">
        <v>2</v>
      </c>
      <c r="AD84" s="8">
        <v>308</v>
      </c>
      <c r="AE84" s="8">
        <v>100</v>
      </c>
      <c r="AF84" s="7">
        <f>[12]รายการ!B1</f>
        <v>6700</v>
      </c>
      <c r="AG84" s="7">
        <f>AF84*AD84</f>
        <v>2063600</v>
      </c>
      <c r="AH84" s="4">
        <v>308</v>
      </c>
      <c r="AI84" s="3"/>
      <c r="AJ84" s="3">
        <v>308</v>
      </c>
      <c r="AK84" s="3"/>
      <c r="AL84" s="3"/>
      <c r="AM84" s="2">
        <v>17</v>
      </c>
      <c r="AN84" s="2">
        <f>ค่าเสื่อม!R3</f>
        <v>60</v>
      </c>
      <c r="AO84" s="95">
        <f>AG84*AN84/100</f>
        <v>1238160</v>
      </c>
      <c r="AP84" s="95">
        <f>AG84-AO84</f>
        <v>825440</v>
      </c>
      <c r="AQ84" s="95">
        <f>P84+AP84</f>
        <v>882940</v>
      </c>
      <c r="AR84" s="111">
        <f t="shared" si="20"/>
        <v>882940</v>
      </c>
      <c r="AT84" s="95">
        <f>AQ84-AS84</f>
        <v>882940</v>
      </c>
    </row>
    <row r="85" spans="1:49" s="2" customFormat="1" ht="16.5" customHeight="1" x14ac:dyDescent="0.25">
      <c r="A85" s="39"/>
      <c r="B85" s="33"/>
      <c r="C85" s="32"/>
      <c r="D85" s="32"/>
      <c r="E85" s="32"/>
      <c r="F85" s="32"/>
      <c r="G85" s="32"/>
      <c r="H85" s="32"/>
      <c r="I85" s="32"/>
      <c r="J85" s="32"/>
      <c r="K85" s="37"/>
      <c r="L85" s="37"/>
      <c r="M85" s="86"/>
      <c r="N85" s="37"/>
      <c r="O85" s="37"/>
      <c r="P85" s="65">
        <f t="shared" si="27"/>
        <v>0</v>
      </c>
      <c r="Q85" s="34"/>
      <c r="R85" s="43"/>
      <c r="S85" s="43"/>
      <c r="T85" s="32"/>
      <c r="U85" s="35"/>
      <c r="V85" s="26"/>
      <c r="W85" s="5"/>
      <c r="X85" s="47"/>
      <c r="Y85" s="4"/>
      <c r="Z85" s="26" t="s">
        <v>42</v>
      </c>
      <c r="AA85" s="16">
        <v>11</v>
      </c>
      <c r="AB85" s="16">
        <v>14</v>
      </c>
      <c r="AC85" s="16">
        <v>2</v>
      </c>
      <c r="AD85" s="8">
        <v>154</v>
      </c>
      <c r="AE85" s="8">
        <v>50</v>
      </c>
      <c r="AF85" s="7">
        <f>AF78</f>
        <v>6700</v>
      </c>
      <c r="AG85" s="7">
        <f>AF85*AD85</f>
        <v>1031800</v>
      </c>
      <c r="AH85" s="4">
        <v>154</v>
      </c>
      <c r="AI85" s="3"/>
      <c r="AJ85" s="3">
        <v>154</v>
      </c>
      <c r="AK85" s="3"/>
      <c r="AL85" s="3"/>
      <c r="AN85" s="2">
        <f>AN84</f>
        <v>60</v>
      </c>
      <c r="AO85" s="95">
        <f>AG85*AN85/100</f>
        <v>619080</v>
      </c>
      <c r="AP85" s="95">
        <f>AG85-AO85</f>
        <v>412720</v>
      </c>
      <c r="AQ85" s="95">
        <f>P85+AP85</f>
        <v>412720</v>
      </c>
      <c r="AR85" s="111">
        <f t="shared" si="20"/>
        <v>412720</v>
      </c>
      <c r="AT85" s="95">
        <f>AQ85-AS85</f>
        <v>412720</v>
      </c>
    </row>
    <row r="86" spans="1:49" s="2" customFormat="1" ht="16.5" customHeight="1" x14ac:dyDescent="0.25">
      <c r="A86" s="39"/>
      <c r="B86" s="33"/>
      <c r="C86" s="32"/>
      <c r="D86" s="32"/>
      <c r="E86" s="32"/>
      <c r="F86" s="32"/>
      <c r="G86" s="32"/>
      <c r="H86" s="32"/>
      <c r="I86" s="32"/>
      <c r="J86" s="32"/>
      <c r="K86" s="37"/>
      <c r="L86" s="37"/>
      <c r="M86" s="86"/>
      <c r="N86" s="37"/>
      <c r="O86" s="37"/>
      <c r="P86" s="65">
        <f t="shared" si="27"/>
        <v>0</v>
      </c>
      <c r="Q86" s="34"/>
      <c r="R86" s="43"/>
      <c r="S86" s="43"/>
      <c r="T86" s="32"/>
      <c r="U86" s="35"/>
      <c r="V86" s="26"/>
      <c r="W86" s="5"/>
      <c r="X86" s="4"/>
      <c r="Y86" s="4"/>
      <c r="Z86" s="26" t="s">
        <v>43</v>
      </c>
      <c r="AA86" s="16">
        <v>11</v>
      </c>
      <c r="AB86" s="16">
        <v>14</v>
      </c>
      <c r="AC86" s="16">
        <v>2</v>
      </c>
      <c r="AD86" s="8">
        <v>154</v>
      </c>
      <c r="AE86" s="8">
        <v>50</v>
      </c>
      <c r="AF86" s="7">
        <f>AF84</f>
        <v>6700</v>
      </c>
      <c r="AG86" s="7">
        <f>AF86*AD86</f>
        <v>1031800</v>
      </c>
      <c r="AH86" s="4">
        <v>154</v>
      </c>
      <c r="AI86" s="3"/>
      <c r="AJ86" s="3">
        <v>154</v>
      </c>
      <c r="AK86" s="3"/>
      <c r="AL86" s="3"/>
      <c r="AN86" s="2">
        <f>AN84</f>
        <v>60</v>
      </c>
      <c r="AO86" s="95">
        <f>AG86*AN86/100</f>
        <v>619080</v>
      </c>
      <c r="AP86" s="95">
        <f>AG86-AO86</f>
        <v>412720</v>
      </c>
      <c r="AQ86" s="95">
        <f>P86+AP86</f>
        <v>412720</v>
      </c>
      <c r="AR86" s="111">
        <f t="shared" si="20"/>
        <v>412720</v>
      </c>
      <c r="AT86" s="95">
        <f>AQ86-AS86</f>
        <v>412720</v>
      </c>
    </row>
    <row r="87" spans="1:49" s="2" customFormat="1" ht="16.5" customHeight="1" x14ac:dyDescent="0.25">
      <c r="A87" s="39"/>
      <c r="B87" s="33"/>
      <c r="C87" s="32"/>
      <c r="D87" s="32"/>
      <c r="E87" s="32"/>
      <c r="F87" s="32"/>
      <c r="G87" s="32"/>
      <c r="H87" s="32"/>
      <c r="I87" s="32"/>
      <c r="J87" s="32"/>
      <c r="K87" s="37"/>
      <c r="L87" s="37"/>
      <c r="M87" s="86"/>
      <c r="N87" s="37"/>
      <c r="O87" s="37"/>
      <c r="P87" s="65">
        <f t="shared" si="27"/>
        <v>0</v>
      </c>
      <c r="Q87" s="34"/>
      <c r="R87" s="43"/>
      <c r="S87" s="43"/>
      <c r="T87" s="32"/>
      <c r="U87" s="35"/>
      <c r="V87" s="26"/>
      <c r="W87" s="5">
        <v>396</v>
      </c>
      <c r="X87" s="4"/>
      <c r="Y87" s="4" t="s">
        <v>38</v>
      </c>
      <c r="Z87" s="4" t="s">
        <v>7</v>
      </c>
      <c r="AA87" s="16">
        <v>7</v>
      </c>
      <c r="AB87" s="16">
        <v>8</v>
      </c>
      <c r="AC87" s="16">
        <v>1</v>
      </c>
      <c r="AD87" s="8">
        <v>56</v>
      </c>
      <c r="AE87" s="8">
        <v>100</v>
      </c>
      <c r="AF87" s="7">
        <f>[12]รายการ!B34</f>
        <v>2050</v>
      </c>
      <c r="AG87" s="7">
        <f>AF87*AD87</f>
        <v>114800</v>
      </c>
      <c r="AH87" s="4">
        <v>56</v>
      </c>
      <c r="AI87" s="3"/>
      <c r="AJ87" s="3">
        <v>56</v>
      </c>
      <c r="AK87" s="3"/>
      <c r="AL87" s="3"/>
      <c r="AM87" s="2">
        <v>4</v>
      </c>
      <c r="AN87" s="2">
        <f>ค่าเสื่อม!E4</f>
        <v>12</v>
      </c>
      <c r="AO87" s="95">
        <f>AG87*AN87/100</f>
        <v>13776</v>
      </c>
      <c r="AP87" s="95">
        <f>AG87-AO87</f>
        <v>101024</v>
      </c>
      <c r="AQ87" s="95">
        <f>P87+AP87</f>
        <v>101024</v>
      </c>
      <c r="AR87" s="111">
        <f t="shared" si="20"/>
        <v>101024</v>
      </c>
      <c r="AT87" s="95">
        <f>AQ87-AS87</f>
        <v>101024</v>
      </c>
      <c r="AW87" s="2" t="s">
        <v>51</v>
      </c>
    </row>
    <row r="88" spans="1:49" s="2" customFormat="1" ht="16.5" customHeight="1" x14ac:dyDescent="0.25">
      <c r="A88" s="39"/>
      <c r="B88" s="33">
        <v>332</v>
      </c>
      <c r="C88" s="32" t="s">
        <v>5</v>
      </c>
      <c r="D88" s="32">
        <v>10480</v>
      </c>
      <c r="E88" s="32">
        <v>94</v>
      </c>
      <c r="F88" s="32">
        <v>91</v>
      </c>
      <c r="G88" s="32" t="s">
        <v>122</v>
      </c>
      <c r="H88" s="32">
        <v>1</v>
      </c>
      <c r="I88" s="32">
        <v>3</v>
      </c>
      <c r="J88" s="32">
        <v>11</v>
      </c>
      <c r="K88" s="37">
        <v>711</v>
      </c>
      <c r="L88" s="37">
        <v>711</v>
      </c>
      <c r="M88" s="86">
        <v>1</v>
      </c>
      <c r="N88" s="37">
        <f>L88</f>
        <v>711</v>
      </c>
      <c r="O88" s="37">
        <f>[6]qry_report!$L$65</f>
        <v>150</v>
      </c>
      <c r="P88" s="65">
        <f t="shared" si="27"/>
        <v>106650</v>
      </c>
      <c r="Q88" s="34">
        <v>711</v>
      </c>
      <c r="R88" s="43"/>
      <c r="S88" s="43"/>
      <c r="T88" s="32"/>
      <c r="U88" s="35"/>
      <c r="V88" s="26"/>
      <c r="W88" s="5"/>
      <c r="X88" s="4"/>
      <c r="Y88" s="4"/>
      <c r="Z88" s="4"/>
      <c r="AA88" s="16"/>
      <c r="AB88" s="16"/>
      <c r="AC88" s="16"/>
      <c r="AD88" s="8"/>
      <c r="AE88" s="8"/>
      <c r="AF88" s="7"/>
      <c r="AG88" s="7"/>
      <c r="AH88" s="4"/>
      <c r="AI88" s="3"/>
      <c r="AJ88" s="3"/>
      <c r="AK88" s="3"/>
      <c r="AL88" s="3"/>
      <c r="AQ88" s="95">
        <f>P88</f>
        <v>106650</v>
      </c>
      <c r="AR88" s="111">
        <f t="shared" si="20"/>
        <v>106650</v>
      </c>
      <c r="AT88" s="95">
        <f>AQ88</f>
        <v>106650</v>
      </c>
    </row>
    <row r="89" spans="1:49" s="2" customFormat="1" ht="16.5" customHeight="1" x14ac:dyDescent="0.25">
      <c r="A89" s="39"/>
      <c r="B89" s="33">
        <v>333</v>
      </c>
      <c r="C89" s="32" t="s">
        <v>5</v>
      </c>
      <c r="D89" s="32">
        <v>37986</v>
      </c>
      <c r="E89" s="32">
        <v>203</v>
      </c>
      <c r="F89" s="32">
        <v>1880</v>
      </c>
      <c r="G89" s="32" t="s">
        <v>122</v>
      </c>
      <c r="H89" s="32">
        <v>2</v>
      </c>
      <c r="I89" s="32">
        <v>2</v>
      </c>
      <c r="J89" s="32">
        <v>27</v>
      </c>
      <c r="K89" s="37">
        <v>1027</v>
      </c>
      <c r="L89" s="37">
        <v>1027</v>
      </c>
      <c r="M89" s="86">
        <v>1</v>
      </c>
      <c r="N89" s="37">
        <f>L89</f>
        <v>1027</v>
      </c>
      <c r="O89" s="37">
        <f>[6]qry_report!$L$1341</f>
        <v>100</v>
      </c>
      <c r="P89" s="65">
        <f t="shared" si="27"/>
        <v>102700</v>
      </c>
      <c r="Q89" s="34">
        <v>1027</v>
      </c>
      <c r="R89" s="43"/>
      <c r="S89" s="43"/>
      <c r="T89" s="32"/>
      <c r="U89" s="35"/>
      <c r="V89" s="26"/>
      <c r="W89" s="5"/>
      <c r="X89" s="4"/>
      <c r="Y89" s="4"/>
      <c r="Z89" s="4"/>
      <c r="AA89" s="16"/>
      <c r="AB89" s="16"/>
      <c r="AC89" s="16"/>
      <c r="AD89" s="8"/>
      <c r="AE89" s="8"/>
      <c r="AF89" s="7"/>
      <c r="AG89" s="7"/>
      <c r="AH89" s="4"/>
      <c r="AI89" s="3"/>
      <c r="AJ89" s="3"/>
      <c r="AK89" s="3"/>
      <c r="AL89" s="3"/>
      <c r="AQ89" s="95">
        <f>P89</f>
        <v>102700</v>
      </c>
      <c r="AR89" s="111">
        <f t="shared" si="20"/>
        <v>102700</v>
      </c>
      <c r="AT89" s="95">
        <f>AQ89</f>
        <v>102700</v>
      </c>
    </row>
    <row r="90" spans="1:49" s="2" customFormat="1" ht="16.5" customHeight="1" x14ac:dyDescent="0.25">
      <c r="A90" s="39"/>
      <c r="B90" s="33">
        <v>334</v>
      </c>
      <c r="C90" s="32" t="s">
        <v>5</v>
      </c>
      <c r="D90" s="32">
        <v>915</v>
      </c>
      <c r="E90" s="32">
        <v>279</v>
      </c>
      <c r="F90" s="32">
        <v>2209</v>
      </c>
      <c r="G90" s="32" t="s">
        <v>122</v>
      </c>
      <c r="H90" s="32">
        <v>3</v>
      </c>
      <c r="I90" s="32">
        <v>1</v>
      </c>
      <c r="J90" s="32">
        <v>94</v>
      </c>
      <c r="K90" s="37">
        <v>1394</v>
      </c>
      <c r="L90" s="37">
        <v>1394</v>
      </c>
      <c r="M90" s="86">
        <v>1</v>
      </c>
      <c r="N90" s="37">
        <f>L90</f>
        <v>1394</v>
      </c>
      <c r="O90" s="37">
        <f>[6]qry_report!$L$6</f>
        <v>125</v>
      </c>
      <c r="P90" s="65">
        <f t="shared" si="27"/>
        <v>174250</v>
      </c>
      <c r="Q90" s="34">
        <v>1394</v>
      </c>
      <c r="R90" s="43"/>
      <c r="S90" s="43"/>
      <c r="T90" s="32"/>
      <c r="U90" s="35"/>
      <c r="V90" s="26"/>
      <c r="W90" s="5"/>
      <c r="X90" s="4"/>
      <c r="Y90" s="4"/>
      <c r="Z90" s="4"/>
      <c r="AA90" s="16"/>
      <c r="AB90" s="16"/>
      <c r="AC90" s="16"/>
      <c r="AD90" s="8"/>
      <c r="AE90" s="8"/>
      <c r="AF90" s="7"/>
      <c r="AG90" s="7"/>
      <c r="AH90" s="4"/>
      <c r="AI90" s="3"/>
      <c r="AJ90" s="3"/>
      <c r="AK90" s="3"/>
      <c r="AL90" s="3"/>
      <c r="AQ90" s="95">
        <f>P90</f>
        <v>174250</v>
      </c>
      <c r="AR90" s="111">
        <f t="shared" si="20"/>
        <v>174250</v>
      </c>
      <c r="AT90" s="95">
        <f>AQ90</f>
        <v>174250</v>
      </c>
    </row>
    <row r="91" spans="1:49" s="2" customFormat="1" ht="16.5" customHeight="1" x14ac:dyDescent="0.25">
      <c r="A91" s="39"/>
      <c r="B91" s="33">
        <v>335</v>
      </c>
      <c r="C91" s="32" t="s">
        <v>5</v>
      </c>
      <c r="D91" s="32">
        <v>23676</v>
      </c>
      <c r="E91" s="32">
        <v>13</v>
      </c>
      <c r="F91" s="32">
        <v>908</v>
      </c>
      <c r="G91" s="32" t="s">
        <v>122</v>
      </c>
      <c r="H91" s="32">
        <v>0</v>
      </c>
      <c r="I91" s="32">
        <v>2</v>
      </c>
      <c r="J91" s="32">
        <v>44</v>
      </c>
      <c r="K91" s="37">
        <v>244</v>
      </c>
      <c r="L91" s="37">
        <v>244</v>
      </c>
      <c r="M91" s="86">
        <v>1</v>
      </c>
      <c r="N91" s="37">
        <f>L91</f>
        <v>244</v>
      </c>
      <c r="O91" s="37">
        <f>[6]qry_report!$L$659</f>
        <v>100</v>
      </c>
      <c r="P91" s="65">
        <f t="shared" si="27"/>
        <v>24400</v>
      </c>
      <c r="Q91" s="34">
        <v>244</v>
      </c>
      <c r="R91" s="43"/>
      <c r="S91" s="43"/>
      <c r="T91" s="32"/>
      <c r="U91" s="35"/>
      <c r="V91" s="26"/>
      <c r="W91" s="5"/>
      <c r="X91" s="4"/>
      <c r="Y91" s="4"/>
      <c r="Z91" s="4"/>
      <c r="AA91" s="16"/>
      <c r="AB91" s="16"/>
      <c r="AC91" s="16"/>
      <c r="AD91" s="8"/>
      <c r="AE91" s="8"/>
      <c r="AF91" s="7"/>
      <c r="AG91" s="7"/>
      <c r="AH91" s="4"/>
      <c r="AI91" s="3"/>
      <c r="AJ91" s="3"/>
      <c r="AK91" s="3"/>
      <c r="AL91" s="3"/>
      <c r="AQ91" s="95">
        <f>P91</f>
        <v>24400</v>
      </c>
      <c r="AR91" s="111">
        <f t="shared" si="20"/>
        <v>24400</v>
      </c>
      <c r="AT91" s="95">
        <f>AQ91</f>
        <v>24400</v>
      </c>
    </row>
    <row r="92" spans="1:49" s="32" customFormat="1" ht="16.5" customHeight="1" x14ac:dyDescent="0.25">
      <c r="A92" s="39" t="s">
        <v>583</v>
      </c>
      <c r="B92" s="33">
        <v>336</v>
      </c>
      <c r="C92" s="32" t="s">
        <v>5</v>
      </c>
      <c r="D92" s="32">
        <v>916</v>
      </c>
      <c r="E92" s="32">
        <v>702</v>
      </c>
      <c r="F92" s="32">
        <v>29</v>
      </c>
      <c r="G92" s="32" t="s">
        <v>122</v>
      </c>
      <c r="H92" s="32">
        <v>1</v>
      </c>
      <c r="I92" s="32">
        <v>3</v>
      </c>
      <c r="J92" s="32">
        <v>31</v>
      </c>
      <c r="K92" s="37">
        <v>731</v>
      </c>
      <c r="L92" s="37">
        <v>731</v>
      </c>
      <c r="M92" s="86">
        <v>2</v>
      </c>
      <c r="N92" s="37">
        <f>L92</f>
        <v>731</v>
      </c>
      <c r="O92" s="37">
        <v>100</v>
      </c>
      <c r="P92" s="65">
        <f t="shared" si="27"/>
        <v>73100</v>
      </c>
      <c r="Q92" s="34"/>
      <c r="R92" s="43">
        <v>731</v>
      </c>
      <c r="S92" s="43"/>
      <c r="U92" s="35"/>
      <c r="V92" s="39" t="s">
        <v>583</v>
      </c>
      <c r="W92" s="33">
        <v>397</v>
      </c>
      <c r="X92" s="32">
        <v>54</v>
      </c>
      <c r="Y92" s="32" t="s">
        <v>28</v>
      </c>
      <c r="Z92" s="32" t="s">
        <v>53</v>
      </c>
      <c r="AA92" s="36">
        <v>18</v>
      </c>
      <c r="AB92" s="36">
        <v>32</v>
      </c>
      <c r="AC92" s="36">
        <v>2</v>
      </c>
      <c r="AD92" s="43">
        <v>576</v>
      </c>
      <c r="AE92" s="43">
        <v>100</v>
      </c>
      <c r="AF92" s="37">
        <f>AF86</f>
        <v>6700</v>
      </c>
      <c r="AG92" s="37">
        <f>AF92*AD92</f>
        <v>3859200</v>
      </c>
      <c r="AH92" s="32">
        <v>576</v>
      </c>
      <c r="AI92" s="34"/>
      <c r="AJ92" s="34">
        <v>576</v>
      </c>
      <c r="AK92" s="34"/>
      <c r="AL92" s="34"/>
      <c r="AM92" s="32">
        <v>47</v>
      </c>
      <c r="AN92" s="32">
        <f>ค่าเสื่อม!T4</f>
        <v>93</v>
      </c>
      <c r="AO92" s="111">
        <f>AG92*AN92/100</f>
        <v>3589056</v>
      </c>
      <c r="AP92" s="111">
        <f>AG92-AO92</f>
        <v>270144</v>
      </c>
      <c r="AQ92" s="111">
        <f>P92+AP92</f>
        <v>343244</v>
      </c>
      <c r="AR92" s="111">
        <f t="shared" si="20"/>
        <v>343244</v>
      </c>
      <c r="AT92" s="111">
        <f>AQ92-AS92</f>
        <v>343244</v>
      </c>
    </row>
    <row r="93" spans="1:49" s="32" customFormat="1" ht="16.5" customHeight="1" x14ac:dyDescent="0.25">
      <c r="A93" s="39"/>
      <c r="B93" s="33"/>
      <c r="K93" s="37"/>
      <c r="L93" s="37"/>
      <c r="M93" s="86"/>
      <c r="N93" s="37"/>
      <c r="O93" s="37"/>
      <c r="P93" s="37"/>
      <c r="Q93" s="34"/>
      <c r="R93" s="43"/>
      <c r="S93" s="43"/>
      <c r="U93" s="35"/>
      <c r="V93" s="39"/>
      <c r="W93" s="33">
        <v>398</v>
      </c>
      <c r="Y93" s="32" t="s">
        <v>38</v>
      </c>
      <c r="Z93" s="32" t="s">
        <v>7</v>
      </c>
      <c r="AA93" s="36">
        <v>7</v>
      </c>
      <c r="AB93" s="36">
        <v>22</v>
      </c>
      <c r="AC93" s="36">
        <v>1</v>
      </c>
      <c r="AD93" s="43">
        <v>154</v>
      </c>
      <c r="AE93" s="43">
        <v>100</v>
      </c>
      <c r="AF93" s="37">
        <f>[12]รายการ!B34</f>
        <v>2050</v>
      </c>
      <c r="AG93" s="37">
        <f>AF93*AD93</f>
        <v>315700</v>
      </c>
      <c r="AH93" s="32">
        <v>154</v>
      </c>
      <c r="AI93" s="34"/>
      <c r="AJ93" s="34">
        <v>154</v>
      </c>
      <c r="AK93" s="34"/>
      <c r="AL93" s="34"/>
      <c r="AM93" s="32">
        <v>11</v>
      </c>
      <c r="AN93" s="32">
        <f>ค่าเสื่อม!L4</f>
        <v>45</v>
      </c>
      <c r="AO93" s="111">
        <f>AG93*AN93/100</f>
        <v>142065</v>
      </c>
      <c r="AP93" s="111">
        <f>AG93-AO93</f>
        <v>173635</v>
      </c>
      <c r="AQ93" s="111">
        <f>P93+AP93</f>
        <v>173635</v>
      </c>
      <c r="AR93" s="111">
        <f t="shared" si="20"/>
        <v>173635</v>
      </c>
      <c r="AT93" s="111">
        <f>AQ93-AS93</f>
        <v>173635</v>
      </c>
      <c r="AW93" s="32" t="s">
        <v>561</v>
      </c>
    </row>
    <row r="94" spans="1:49" s="4" customFormat="1" ht="16.5" customHeight="1" x14ac:dyDescent="0.25">
      <c r="A94" s="26"/>
      <c r="B94" s="5"/>
      <c r="K94" s="7"/>
      <c r="L94" s="7"/>
      <c r="M94" s="62"/>
      <c r="N94" s="7"/>
      <c r="O94" s="7"/>
      <c r="P94" s="7"/>
      <c r="Q94" s="3"/>
      <c r="R94" s="8"/>
      <c r="S94" s="8"/>
      <c r="U94" s="11"/>
      <c r="V94" s="26"/>
      <c r="W94" s="33">
        <v>399</v>
      </c>
      <c r="Y94" s="4" t="s">
        <v>38</v>
      </c>
      <c r="Z94" s="4" t="s">
        <v>7</v>
      </c>
      <c r="AA94" s="16">
        <v>7</v>
      </c>
      <c r="AB94" s="16">
        <v>12</v>
      </c>
      <c r="AC94" s="16">
        <v>1</v>
      </c>
      <c r="AD94" s="8">
        <v>84</v>
      </c>
      <c r="AE94" s="8">
        <v>100</v>
      </c>
      <c r="AF94" s="7">
        <f>[12]รายการ!B34</f>
        <v>2050</v>
      </c>
      <c r="AG94" s="7">
        <f>AF94*AD94</f>
        <v>172200</v>
      </c>
      <c r="AH94" s="4">
        <v>84</v>
      </c>
      <c r="AI94" s="3"/>
      <c r="AJ94" s="3">
        <v>84</v>
      </c>
      <c r="AK94" s="3"/>
      <c r="AL94" s="3"/>
      <c r="AM94" s="4">
        <v>7</v>
      </c>
      <c r="AN94" s="4">
        <f>ค่าเสื่อม!H4</f>
        <v>25</v>
      </c>
      <c r="AO94" s="166">
        <f>AG94*AN94/100</f>
        <v>43050</v>
      </c>
      <c r="AP94" s="166">
        <f>AG94-AO94</f>
        <v>129150</v>
      </c>
      <c r="AQ94" s="166">
        <f>P94+AP94</f>
        <v>129150</v>
      </c>
      <c r="AR94" s="166">
        <f t="shared" si="20"/>
        <v>129150</v>
      </c>
      <c r="AT94" s="166">
        <f>AQ94-AS94</f>
        <v>129150</v>
      </c>
      <c r="AW94" s="4" t="s">
        <v>295</v>
      </c>
    </row>
    <row r="95" spans="1:49" s="32" customFormat="1" ht="16.5" customHeight="1" x14ac:dyDescent="0.25">
      <c r="A95" s="39"/>
      <c r="B95" s="33">
        <v>337</v>
      </c>
      <c r="C95" s="32" t="s">
        <v>5</v>
      </c>
      <c r="D95" s="32">
        <v>31067</v>
      </c>
      <c r="E95" s="32">
        <v>161</v>
      </c>
      <c r="F95" s="32">
        <v>1531</v>
      </c>
      <c r="G95" s="32" t="s">
        <v>122</v>
      </c>
      <c r="H95" s="32">
        <v>2</v>
      </c>
      <c r="I95" s="32">
        <v>3</v>
      </c>
      <c r="J95" s="32">
        <v>61</v>
      </c>
      <c r="K95" s="37">
        <v>1161</v>
      </c>
      <c r="L95" s="37">
        <v>1161</v>
      </c>
      <c r="M95" s="86">
        <v>1</v>
      </c>
      <c r="N95" s="37">
        <f t="shared" ref="N95:N103" si="28">L95</f>
        <v>1161</v>
      </c>
      <c r="O95" s="37">
        <f>[6]qry_report!$L$1086</f>
        <v>100</v>
      </c>
      <c r="P95" s="65">
        <f t="shared" ref="P95:P136" si="29">N95*O95</f>
        <v>116100</v>
      </c>
      <c r="Q95" s="34">
        <v>1161</v>
      </c>
      <c r="R95" s="43"/>
      <c r="S95" s="43"/>
      <c r="U95" s="35"/>
      <c r="V95" s="39"/>
      <c r="W95" s="33"/>
      <c r="AA95" s="36"/>
      <c r="AB95" s="36"/>
      <c r="AC95" s="36"/>
      <c r="AD95" s="43"/>
      <c r="AE95" s="43"/>
      <c r="AF95" s="37"/>
      <c r="AG95" s="37"/>
      <c r="AI95" s="34"/>
      <c r="AJ95" s="34"/>
      <c r="AK95" s="34"/>
      <c r="AL95" s="34"/>
      <c r="AO95" s="111"/>
      <c r="AP95" s="111"/>
      <c r="AQ95" s="111">
        <f t="shared" ref="AQ95:AQ102" si="30">P95</f>
        <v>116100</v>
      </c>
      <c r="AR95" s="111">
        <f t="shared" si="20"/>
        <v>116100</v>
      </c>
      <c r="AT95" s="111">
        <f t="shared" ref="AT95:AT103" si="31">AQ95</f>
        <v>116100</v>
      </c>
    </row>
    <row r="96" spans="1:49" s="32" customFormat="1" ht="16.5" customHeight="1" x14ac:dyDescent="0.25">
      <c r="A96" s="39"/>
      <c r="B96" s="33">
        <v>338</v>
      </c>
      <c r="C96" s="32" t="s">
        <v>5</v>
      </c>
      <c r="D96" s="32">
        <v>31278</v>
      </c>
      <c r="E96" s="32">
        <v>166</v>
      </c>
      <c r="F96" s="32">
        <v>1544</v>
      </c>
      <c r="G96" s="32" t="s">
        <v>122</v>
      </c>
      <c r="H96" s="32">
        <v>3</v>
      </c>
      <c r="I96" s="32">
        <v>0</v>
      </c>
      <c r="J96" s="32">
        <v>0</v>
      </c>
      <c r="K96" s="37">
        <v>1200</v>
      </c>
      <c r="L96" s="37">
        <v>1200</v>
      </c>
      <c r="M96" s="86">
        <v>1</v>
      </c>
      <c r="N96" s="37">
        <f t="shared" si="28"/>
        <v>1200</v>
      </c>
      <c r="O96" s="37">
        <f>[6]qry_report!$L$1108</f>
        <v>125</v>
      </c>
      <c r="P96" s="65">
        <f t="shared" si="29"/>
        <v>150000</v>
      </c>
      <c r="Q96" s="34">
        <v>1200</v>
      </c>
      <c r="R96" s="43"/>
      <c r="S96" s="43"/>
      <c r="U96" s="35"/>
      <c r="V96" s="39"/>
      <c r="W96" s="33"/>
      <c r="AA96" s="36"/>
      <c r="AB96" s="36"/>
      <c r="AC96" s="36"/>
      <c r="AD96" s="43"/>
      <c r="AE96" s="43"/>
      <c r="AF96" s="37"/>
      <c r="AG96" s="37"/>
      <c r="AI96" s="34"/>
      <c r="AJ96" s="34"/>
      <c r="AK96" s="34"/>
      <c r="AL96" s="34"/>
      <c r="AO96" s="111"/>
      <c r="AP96" s="111"/>
      <c r="AQ96" s="111">
        <f t="shared" si="30"/>
        <v>150000</v>
      </c>
      <c r="AR96" s="111">
        <f t="shared" si="20"/>
        <v>150000</v>
      </c>
      <c r="AT96" s="111">
        <f t="shared" si="31"/>
        <v>150000</v>
      </c>
    </row>
    <row r="97" spans="1:49" s="32" customFormat="1" ht="16.5" customHeight="1" x14ac:dyDescent="0.25">
      <c r="A97" s="39"/>
      <c r="B97" s="33">
        <v>339</v>
      </c>
      <c r="C97" s="32" t="s">
        <v>5</v>
      </c>
      <c r="D97" s="32">
        <v>23674</v>
      </c>
      <c r="E97" s="32">
        <v>20</v>
      </c>
      <c r="F97" s="32">
        <v>906</v>
      </c>
      <c r="G97" s="32" t="s">
        <v>122</v>
      </c>
      <c r="H97" s="32">
        <v>1</v>
      </c>
      <c r="I97" s="32">
        <v>2</v>
      </c>
      <c r="J97" s="32">
        <v>45</v>
      </c>
      <c r="K97" s="37">
        <v>645</v>
      </c>
      <c r="L97" s="37">
        <v>645</v>
      </c>
      <c r="M97" s="86">
        <v>1</v>
      </c>
      <c r="N97" s="37">
        <f t="shared" si="28"/>
        <v>645</v>
      </c>
      <c r="O97" s="37">
        <f>[6]qry_report!$L$657</f>
        <v>100</v>
      </c>
      <c r="P97" s="65">
        <f t="shared" si="29"/>
        <v>64500</v>
      </c>
      <c r="Q97" s="34">
        <v>645</v>
      </c>
      <c r="R97" s="43"/>
      <c r="S97" s="43"/>
      <c r="U97" s="35"/>
      <c r="V97" s="39"/>
      <c r="W97" s="33"/>
      <c r="AA97" s="36"/>
      <c r="AB97" s="36"/>
      <c r="AC97" s="36"/>
      <c r="AD97" s="43"/>
      <c r="AE97" s="43"/>
      <c r="AF97" s="37"/>
      <c r="AG97" s="37"/>
      <c r="AI97" s="34"/>
      <c r="AJ97" s="34"/>
      <c r="AK97" s="34"/>
      <c r="AL97" s="34"/>
      <c r="AO97" s="111"/>
      <c r="AP97" s="111"/>
      <c r="AQ97" s="111">
        <f t="shared" si="30"/>
        <v>64500</v>
      </c>
      <c r="AR97" s="111">
        <f t="shared" si="20"/>
        <v>64500</v>
      </c>
      <c r="AT97" s="111">
        <f t="shared" si="31"/>
        <v>64500</v>
      </c>
    </row>
    <row r="98" spans="1:49" s="32" customFormat="1" ht="16.5" customHeight="1" x14ac:dyDescent="0.25">
      <c r="A98" s="39"/>
      <c r="B98" s="33">
        <v>340</v>
      </c>
      <c r="C98" s="32" t="s">
        <v>5</v>
      </c>
      <c r="D98" s="32">
        <v>23696</v>
      </c>
      <c r="E98" s="32">
        <v>102</v>
      </c>
      <c r="F98" s="32">
        <v>928</v>
      </c>
      <c r="G98" s="32" t="s">
        <v>122</v>
      </c>
      <c r="H98" s="32">
        <v>5</v>
      </c>
      <c r="I98" s="32">
        <v>0</v>
      </c>
      <c r="J98" s="32">
        <v>50</v>
      </c>
      <c r="K98" s="37">
        <v>2050</v>
      </c>
      <c r="L98" s="37">
        <v>2050</v>
      </c>
      <c r="M98" s="86">
        <v>1</v>
      </c>
      <c r="N98" s="37">
        <f t="shared" si="28"/>
        <v>2050</v>
      </c>
      <c r="O98" s="37">
        <f>[6]qry_report!$L$676</f>
        <v>125</v>
      </c>
      <c r="P98" s="65">
        <f t="shared" si="29"/>
        <v>256250</v>
      </c>
      <c r="Q98" s="34">
        <v>2050</v>
      </c>
      <c r="R98" s="43"/>
      <c r="S98" s="43"/>
      <c r="U98" s="35"/>
      <c r="V98" s="39"/>
      <c r="W98" s="33"/>
      <c r="X98" s="59"/>
      <c r="AA98" s="36"/>
      <c r="AB98" s="36"/>
      <c r="AC98" s="36"/>
      <c r="AD98" s="43"/>
      <c r="AE98" s="43"/>
      <c r="AF98" s="37"/>
      <c r="AG98" s="37"/>
      <c r="AI98" s="34"/>
      <c r="AJ98" s="34"/>
      <c r="AK98" s="34"/>
      <c r="AL98" s="34"/>
      <c r="AO98" s="111"/>
      <c r="AP98" s="111"/>
      <c r="AQ98" s="111">
        <f t="shared" si="30"/>
        <v>256250</v>
      </c>
      <c r="AR98" s="111">
        <f t="shared" si="20"/>
        <v>256250</v>
      </c>
      <c r="AT98" s="111">
        <f t="shared" si="31"/>
        <v>256250</v>
      </c>
    </row>
    <row r="99" spans="1:49" s="2" customFormat="1" ht="16.5" customHeight="1" x14ac:dyDescent="0.25">
      <c r="A99" s="39" t="s">
        <v>584</v>
      </c>
      <c r="B99" s="33">
        <v>341</v>
      </c>
      <c r="C99" s="32" t="s">
        <v>5</v>
      </c>
      <c r="D99" s="32">
        <v>25340</v>
      </c>
      <c r="E99" s="32">
        <v>25</v>
      </c>
      <c r="F99" s="32">
        <v>1118</v>
      </c>
      <c r="G99" s="32" t="s">
        <v>122</v>
      </c>
      <c r="H99" s="32">
        <v>1</v>
      </c>
      <c r="I99" s="32">
        <v>2</v>
      </c>
      <c r="J99" s="32">
        <v>37</v>
      </c>
      <c r="K99" s="37">
        <v>637</v>
      </c>
      <c r="L99" s="37">
        <v>637</v>
      </c>
      <c r="M99" s="86">
        <v>1</v>
      </c>
      <c r="N99" s="37">
        <f t="shared" si="28"/>
        <v>637</v>
      </c>
      <c r="O99" s="37">
        <f>[6]qry_report!$L$781</f>
        <v>150</v>
      </c>
      <c r="P99" s="65">
        <f t="shared" si="29"/>
        <v>95550</v>
      </c>
      <c r="Q99" s="34">
        <v>637</v>
      </c>
      <c r="R99" s="43"/>
      <c r="S99" s="43"/>
      <c r="T99" s="32"/>
      <c r="U99" s="35"/>
      <c r="V99" s="28"/>
      <c r="W99" s="5"/>
      <c r="X99" s="4"/>
      <c r="Y99" s="4"/>
      <c r="Z99" s="4"/>
      <c r="AA99" s="16"/>
      <c r="AB99" s="16"/>
      <c r="AC99" s="16"/>
      <c r="AD99" s="8"/>
      <c r="AE99" s="8"/>
      <c r="AF99" s="7"/>
      <c r="AG99" s="37"/>
      <c r="AH99" s="4"/>
      <c r="AI99" s="3"/>
      <c r="AJ99" s="3"/>
      <c r="AK99" s="3"/>
      <c r="AL99" s="3"/>
      <c r="AO99" s="111"/>
      <c r="AP99" s="111"/>
      <c r="AQ99" s="95">
        <f t="shared" si="30"/>
        <v>95550</v>
      </c>
      <c r="AR99" s="111">
        <f t="shared" si="20"/>
        <v>95550</v>
      </c>
      <c r="AT99" s="95">
        <f t="shared" si="31"/>
        <v>95550</v>
      </c>
    </row>
    <row r="100" spans="1:49" s="2" customFormat="1" ht="16.5" customHeight="1" x14ac:dyDescent="0.25">
      <c r="A100" s="39"/>
      <c r="B100" s="33">
        <v>342</v>
      </c>
      <c r="C100" s="32" t="s">
        <v>5</v>
      </c>
      <c r="D100" s="32">
        <v>23675</v>
      </c>
      <c r="E100" s="32">
        <v>19</v>
      </c>
      <c r="F100" s="32">
        <v>907</v>
      </c>
      <c r="G100" s="32" t="s">
        <v>122</v>
      </c>
      <c r="H100" s="32">
        <v>3</v>
      </c>
      <c r="I100" s="32">
        <v>2</v>
      </c>
      <c r="J100" s="32">
        <v>41</v>
      </c>
      <c r="K100" s="37">
        <v>1441</v>
      </c>
      <c r="L100" s="37">
        <v>1441</v>
      </c>
      <c r="M100" s="86">
        <v>1</v>
      </c>
      <c r="N100" s="37">
        <f t="shared" si="28"/>
        <v>1441</v>
      </c>
      <c r="O100" s="37">
        <f>[6]qry_report!$L$658</f>
        <v>100</v>
      </c>
      <c r="P100" s="65">
        <f t="shared" si="29"/>
        <v>144100</v>
      </c>
      <c r="Q100" s="34">
        <v>1441</v>
      </c>
      <c r="R100" s="43"/>
      <c r="S100" s="43"/>
      <c r="T100" s="32"/>
      <c r="U100" s="35"/>
      <c r="V100" s="26"/>
      <c r="W100" s="5"/>
      <c r="X100" s="4"/>
      <c r="Y100" s="4"/>
      <c r="Z100" s="4"/>
      <c r="AA100" s="16"/>
      <c r="AB100" s="16"/>
      <c r="AC100" s="16"/>
      <c r="AD100" s="8"/>
      <c r="AE100" s="8"/>
      <c r="AF100" s="7"/>
      <c r="AG100" s="37"/>
      <c r="AH100" s="4"/>
      <c r="AI100" s="3"/>
      <c r="AJ100" s="3"/>
      <c r="AK100" s="3"/>
      <c r="AL100" s="3"/>
      <c r="AO100" s="111"/>
      <c r="AP100" s="111"/>
      <c r="AQ100" s="95">
        <f t="shared" si="30"/>
        <v>144100</v>
      </c>
      <c r="AR100" s="111">
        <f t="shared" si="20"/>
        <v>144100</v>
      </c>
      <c r="AT100" s="95">
        <f t="shared" si="31"/>
        <v>144100</v>
      </c>
    </row>
    <row r="101" spans="1:49" s="2" customFormat="1" ht="16.5" customHeight="1" x14ac:dyDescent="0.25">
      <c r="A101" s="39"/>
      <c r="B101" s="33">
        <v>343</v>
      </c>
      <c r="C101" s="32" t="s">
        <v>5</v>
      </c>
      <c r="D101" s="32">
        <v>42562</v>
      </c>
      <c r="E101" s="32">
        <v>318</v>
      </c>
      <c r="F101" s="32">
        <v>2203</v>
      </c>
      <c r="G101" s="32" t="s">
        <v>122</v>
      </c>
      <c r="H101" s="32">
        <v>4</v>
      </c>
      <c r="I101" s="32">
        <v>0</v>
      </c>
      <c r="J101" s="32">
        <v>0</v>
      </c>
      <c r="K101" s="37">
        <v>1600</v>
      </c>
      <c r="L101" s="37">
        <v>1600</v>
      </c>
      <c r="M101" s="86">
        <v>1</v>
      </c>
      <c r="N101" s="37">
        <f t="shared" si="28"/>
        <v>1600</v>
      </c>
      <c r="O101" s="37">
        <f>[6]qry_report!$L$1580</f>
        <v>125</v>
      </c>
      <c r="P101" s="65">
        <f t="shared" si="29"/>
        <v>200000</v>
      </c>
      <c r="Q101" s="34">
        <v>1600</v>
      </c>
      <c r="R101" s="43"/>
      <c r="S101" s="43"/>
      <c r="T101" s="32"/>
      <c r="U101" s="35"/>
      <c r="V101" s="26"/>
      <c r="W101" s="5"/>
      <c r="X101" s="4"/>
      <c r="Y101" s="4"/>
      <c r="Z101" s="4"/>
      <c r="AA101" s="16"/>
      <c r="AB101" s="16"/>
      <c r="AC101" s="16"/>
      <c r="AD101" s="8"/>
      <c r="AE101" s="8"/>
      <c r="AF101" s="7"/>
      <c r="AG101" s="37"/>
      <c r="AH101" s="4"/>
      <c r="AI101" s="3"/>
      <c r="AJ101" s="3"/>
      <c r="AK101" s="3"/>
      <c r="AL101" s="3"/>
      <c r="AO101" s="111"/>
      <c r="AP101" s="111"/>
      <c r="AQ101" s="95">
        <f t="shared" si="30"/>
        <v>200000</v>
      </c>
      <c r="AR101" s="111">
        <f t="shared" si="20"/>
        <v>200000</v>
      </c>
      <c r="AT101" s="95">
        <f t="shared" si="31"/>
        <v>200000</v>
      </c>
    </row>
    <row r="102" spans="1:49" s="2" customFormat="1" ht="16.5" customHeight="1" x14ac:dyDescent="0.25">
      <c r="A102" s="39" t="s">
        <v>585</v>
      </c>
      <c r="B102" s="33">
        <v>344</v>
      </c>
      <c r="C102" s="32" t="s">
        <v>5</v>
      </c>
      <c r="D102" s="32">
        <v>23672</v>
      </c>
      <c r="E102" s="32">
        <v>22</v>
      </c>
      <c r="F102" s="32">
        <v>904</v>
      </c>
      <c r="G102" s="32" t="s">
        <v>122</v>
      </c>
      <c r="H102" s="32">
        <v>3</v>
      </c>
      <c r="I102" s="32">
        <v>0</v>
      </c>
      <c r="J102" s="32">
        <v>0</v>
      </c>
      <c r="K102" s="37">
        <v>1200</v>
      </c>
      <c r="L102" s="37">
        <v>1200</v>
      </c>
      <c r="M102" s="86">
        <v>1</v>
      </c>
      <c r="N102" s="37">
        <f t="shared" si="28"/>
        <v>1200</v>
      </c>
      <c r="O102" s="37">
        <f>[6]qry_report!$L$655</f>
        <v>100</v>
      </c>
      <c r="P102" s="65">
        <f t="shared" si="29"/>
        <v>120000</v>
      </c>
      <c r="Q102" s="34">
        <v>1200</v>
      </c>
      <c r="R102" s="43"/>
      <c r="S102" s="43"/>
      <c r="T102" s="32"/>
      <c r="U102" s="35"/>
      <c r="V102" s="28"/>
      <c r="W102" s="5"/>
      <c r="X102" s="17"/>
      <c r="Y102" s="4"/>
      <c r="Z102" s="4"/>
      <c r="AA102" s="16"/>
      <c r="AB102" s="16"/>
      <c r="AC102" s="16"/>
      <c r="AD102" s="8"/>
      <c r="AE102" s="8"/>
      <c r="AF102" s="7"/>
      <c r="AG102" s="37"/>
      <c r="AH102" s="4"/>
      <c r="AI102" s="3"/>
      <c r="AJ102" s="3"/>
      <c r="AK102" s="3"/>
      <c r="AL102" s="3"/>
      <c r="AO102" s="111"/>
      <c r="AP102" s="111"/>
      <c r="AQ102" s="95">
        <f t="shared" si="30"/>
        <v>120000</v>
      </c>
      <c r="AR102" s="111">
        <f t="shared" si="20"/>
        <v>120000</v>
      </c>
      <c r="AT102" s="95">
        <f t="shared" si="31"/>
        <v>120000</v>
      </c>
    </row>
    <row r="103" spans="1:49" s="32" customFormat="1" ht="16.5" customHeight="1" x14ac:dyDescent="0.25">
      <c r="A103" s="39" t="s">
        <v>586</v>
      </c>
      <c r="B103" s="33">
        <v>345</v>
      </c>
      <c r="C103" s="32" t="s">
        <v>5</v>
      </c>
      <c r="D103" s="32">
        <v>11535</v>
      </c>
      <c r="E103" s="32">
        <v>124</v>
      </c>
      <c r="F103" s="32">
        <v>121</v>
      </c>
      <c r="G103" s="32" t="s">
        <v>122</v>
      </c>
      <c r="H103" s="32">
        <v>0</v>
      </c>
      <c r="I103" s="32">
        <v>3</v>
      </c>
      <c r="J103" s="32">
        <v>0</v>
      </c>
      <c r="K103" s="37">
        <v>300</v>
      </c>
      <c r="L103" s="37">
        <v>300</v>
      </c>
      <c r="M103" s="86">
        <v>2</v>
      </c>
      <c r="N103" s="37">
        <f t="shared" si="28"/>
        <v>300</v>
      </c>
      <c r="O103" s="37">
        <f>[6]qry_report!$L$1790</f>
        <v>150</v>
      </c>
      <c r="P103" s="65">
        <f t="shared" si="29"/>
        <v>45000</v>
      </c>
      <c r="Q103" s="34"/>
      <c r="R103" s="43">
        <v>300</v>
      </c>
      <c r="S103" s="43"/>
      <c r="U103" s="35"/>
      <c r="V103" s="39"/>
      <c r="W103" s="33"/>
      <c r="AA103" s="36"/>
      <c r="AB103" s="36"/>
      <c r="AC103" s="36"/>
      <c r="AD103" s="43"/>
      <c r="AE103" s="43"/>
      <c r="AF103" s="37"/>
      <c r="AG103" s="37"/>
      <c r="AI103" s="34"/>
      <c r="AJ103" s="34"/>
      <c r="AK103" s="34"/>
      <c r="AL103" s="34"/>
      <c r="AO103" s="111"/>
      <c r="AP103" s="111"/>
      <c r="AQ103" s="111">
        <f>P103+AP103</f>
        <v>45000</v>
      </c>
      <c r="AR103" s="111">
        <f t="shared" si="20"/>
        <v>45000</v>
      </c>
      <c r="AT103" s="111">
        <f t="shared" si="31"/>
        <v>45000</v>
      </c>
    </row>
    <row r="104" spans="1:49" s="32" customFormat="1" ht="16.5" customHeight="1" x14ac:dyDescent="0.25">
      <c r="A104" s="39"/>
      <c r="B104" s="33"/>
      <c r="K104" s="37"/>
      <c r="L104" s="37"/>
      <c r="M104" s="86"/>
      <c r="N104" s="37"/>
      <c r="O104" s="37"/>
      <c r="P104" s="65"/>
      <c r="Q104" s="34"/>
      <c r="R104" s="43"/>
      <c r="S104" s="43"/>
      <c r="U104" s="35"/>
      <c r="V104" s="39" t="s">
        <v>587</v>
      </c>
      <c r="W104" s="33">
        <v>400</v>
      </c>
      <c r="X104" s="32">
        <v>58</v>
      </c>
      <c r="Y104" s="32" t="s">
        <v>28</v>
      </c>
      <c r="Z104" s="32" t="s">
        <v>53</v>
      </c>
      <c r="AA104" s="36">
        <v>6</v>
      </c>
      <c r="AB104" s="36">
        <v>12</v>
      </c>
      <c r="AC104" s="36">
        <v>2</v>
      </c>
      <c r="AD104" s="43">
        <v>72</v>
      </c>
      <c r="AE104" s="43">
        <v>100</v>
      </c>
      <c r="AF104" s="37">
        <f>[12]รายการ!B1</f>
        <v>6700</v>
      </c>
      <c r="AG104" s="37">
        <f t="shared" ref="AG104:AG109" si="32">AF104*AD104</f>
        <v>482400</v>
      </c>
      <c r="AH104" s="32">
        <v>72</v>
      </c>
      <c r="AI104" s="34"/>
      <c r="AJ104" s="34">
        <v>72</v>
      </c>
      <c r="AK104" s="34"/>
      <c r="AL104" s="34"/>
      <c r="AM104" s="32">
        <v>42</v>
      </c>
      <c r="AN104" s="32">
        <f>ค่าเสื่อม!T4</f>
        <v>93</v>
      </c>
      <c r="AO104" s="111">
        <f t="shared" ref="AO104:AO109" si="33">AG104*AN104/100</f>
        <v>448632</v>
      </c>
      <c r="AP104" s="111">
        <f t="shared" ref="AP104:AP109" si="34">AG104-AO104</f>
        <v>33768</v>
      </c>
      <c r="AQ104" s="111">
        <f>P104+AP104</f>
        <v>33768</v>
      </c>
      <c r="AR104" s="111">
        <f t="shared" si="20"/>
        <v>33768</v>
      </c>
      <c r="AT104" s="111">
        <f t="shared" ref="AT104:AT109" si="35">AQ104-AS104</f>
        <v>33768</v>
      </c>
    </row>
    <row r="105" spans="1:49" s="2" customFormat="1" ht="16.5" customHeight="1" x14ac:dyDescent="0.25">
      <c r="A105" s="39" t="s">
        <v>1976</v>
      </c>
      <c r="B105" s="33">
        <v>346</v>
      </c>
      <c r="C105" s="32" t="s">
        <v>5</v>
      </c>
      <c r="D105" s="32">
        <v>11538</v>
      </c>
      <c r="E105" s="32">
        <v>127</v>
      </c>
      <c r="F105" s="32">
        <v>124</v>
      </c>
      <c r="G105" s="32" t="s">
        <v>122</v>
      </c>
      <c r="H105" s="32">
        <v>1</v>
      </c>
      <c r="I105" s="32">
        <v>2</v>
      </c>
      <c r="J105" s="32">
        <v>83</v>
      </c>
      <c r="K105" s="37">
        <v>683</v>
      </c>
      <c r="L105" s="37">
        <v>683</v>
      </c>
      <c r="M105" s="86">
        <v>5</v>
      </c>
      <c r="N105" s="37">
        <f>L105</f>
        <v>683</v>
      </c>
      <c r="O105" s="37">
        <f>[6]qry_report!$L$1792</f>
        <v>150</v>
      </c>
      <c r="P105" s="65">
        <f t="shared" si="29"/>
        <v>102450</v>
      </c>
      <c r="Q105" s="34">
        <v>400</v>
      </c>
      <c r="R105" s="43">
        <v>283</v>
      </c>
      <c r="S105" s="43"/>
      <c r="T105" s="32"/>
      <c r="U105" s="35"/>
      <c r="V105" s="28"/>
      <c r="W105" s="5"/>
      <c r="X105" s="19"/>
      <c r="Y105" s="4"/>
      <c r="Z105" s="4"/>
      <c r="AA105" s="16"/>
      <c r="AB105" s="16"/>
      <c r="AC105" s="16"/>
      <c r="AD105" s="8"/>
      <c r="AE105" s="8"/>
      <c r="AF105" s="7"/>
      <c r="AG105" s="37"/>
      <c r="AH105" s="4"/>
      <c r="AI105" s="3"/>
      <c r="AJ105" s="3"/>
      <c r="AK105" s="3"/>
      <c r="AL105" s="3"/>
      <c r="AO105" s="111"/>
      <c r="AP105" s="111"/>
      <c r="AQ105" s="111">
        <f t="shared" ref="AQ105:AQ109" si="36">P105+AP105</f>
        <v>102450</v>
      </c>
      <c r="AR105" s="111">
        <f t="shared" ref="AR105:AR170" si="37">AQ105</f>
        <v>102450</v>
      </c>
      <c r="AT105" s="111">
        <f t="shared" si="35"/>
        <v>102450</v>
      </c>
    </row>
    <row r="106" spans="1:49" s="2" customFormat="1" ht="16.5" customHeight="1" x14ac:dyDescent="0.25">
      <c r="A106" s="39"/>
      <c r="B106" s="33"/>
      <c r="C106" s="32"/>
      <c r="D106" s="32"/>
      <c r="E106" s="32"/>
      <c r="F106" s="32"/>
      <c r="G106" s="32"/>
      <c r="H106" s="32"/>
      <c r="I106" s="32"/>
      <c r="J106" s="32"/>
      <c r="K106" s="37"/>
      <c r="L106" s="37"/>
      <c r="M106" s="86"/>
      <c r="N106" s="37"/>
      <c r="O106" s="37"/>
      <c r="P106" s="65"/>
      <c r="Q106" s="34"/>
      <c r="R106" s="43"/>
      <c r="S106" s="43"/>
      <c r="T106" s="32"/>
      <c r="U106" s="35"/>
      <c r="V106" s="28" t="s">
        <v>588</v>
      </c>
      <c r="W106" s="5">
        <v>401</v>
      </c>
      <c r="X106" s="19" t="s">
        <v>589</v>
      </c>
      <c r="Y106" s="4" t="s">
        <v>28</v>
      </c>
      <c r="Z106" s="4" t="s">
        <v>41</v>
      </c>
      <c r="AA106" s="16"/>
      <c r="AB106" s="16"/>
      <c r="AC106" s="36">
        <v>2</v>
      </c>
      <c r="AD106" s="8">
        <v>324</v>
      </c>
      <c r="AE106" s="8">
        <v>100</v>
      </c>
      <c r="AF106" s="7">
        <f>[12]รายการ!B1</f>
        <v>6700</v>
      </c>
      <c r="AG106" s="37">
        <f t="shared" si="32"/>
        <v>2170800</v>
      </c>
      <c r="AH106" s="4">
        <v>324</v>
      </c>
      <c r="AI106" s="3"/>
      <c r="AJ106" s="3">
        <v>324</v>
      </c>
      <c r="AK106" s="3"/>
      <c r="AL106" s="3"/>
      <c r="AM106" s="2">
        <v>17</v>
      </c>
      <c r="AN106" s="2">
        <f>ค่าเสื่อม!R3</f>
        <v>60</v>
      </c>
      <c r="AO106" s="111">
        <f t="shared" si="33"/>
        <v>1302480</v>
      </c>
      <c r="AP106" s="111">
        <f t="shared" si="34"/>
        <v>868320</v>
      </c>
      <c r="AQ106" s="111">
        <f>P106+AP106</f>
        <v>868320</v>
      </c>
      <c r="AR106" s="111">
        <f t="shared" si="37"/>
        <v>868320</v>
      </c>
      <c r="AT106" s="111">
        <f t="shared" si="35"/>
        <v>868320</v>
      </c>
    </row>
    <row r="107" spans="1:49" s="2" customFormat="1" ht="16.5" customHeight="1" x14ac:dyDescent="0.25">
      <c r="A107" s="39"/>
      <c r="B107" s="33"/>
      <c r="C107" s="32"/>
      <c r="D107" s="32"/>
      <c r="E107" s="32"/>
      <c r="F107" s="32"/>
      <c r="G107" s="32"/>
      <c r="H107" s="32"/>
      <c r="I107" s="32"/>
      <c r="J107" s="32"/>
      <c r="K107" s="37"/>
      <c r="L107" s="37"/>
      <c r="M107" s="86"/>
      <c r="N107" s="37"/>
      <c r="O107" s="37"/>
      <c r="P107" s="65"/>
      <c r="Q107" s="34"/>
      <c r="R107" s="43"/>
      <c r="S107" s="43"/>
      <c r="T107" s="32"/>
      <c r="U107" s="35"/>
      <c r="V107" s="26"/>
      <c r="W107" s="5"/>
      <c r="X107" s="4"/>
      <c r="Y107" s="4"/>
      <c r="Z107" s="26" t="s">
        <v>42</v>
      </c>
      <c r="AA107" s="16">
        <v>9</v>
      </c>
      <c r="AB107" s="16">
        <v>18</v>
      </c>
      <c r="AC107" s="36">
        <v>2</v>
      </c>
      <c r="AD107" s="8">
        <v>162</v>
      </c>
      <c r="AE107" s="8">
        <v>50</v>
      </c>
      <c r="AF107" s="7">
        <f>AF104</f>
        <v>6700</v>
      </c>
      <c r="AG107" s="37">
        <f t="shared" si="32"/>
        <v>1085400</v>
      </c>
      <c r="AH107" s="4">
        <v>162</v>
      </c>
      <c r="AI107" s="3"/>
      <c r="AJ107" s="3">
        <v>162</v>
      </c>
      <c r="AK107" s="3"/>
      <c r="AL107" s="3"/>
      <c r="AN107" s="2">
        <f>AN106</f>
        <v>60</v>
      </c>
      <c r="AO107" s="111">
        <f t="shared" si="33"/>
        <v>651240</v>
      </c>
      <c r="AP107" s="111">
        <f t="shared" si="34"/>
        <v>434160</v>
      </c>
      <c r="AQ107" s="111">
        <f t="shared" si="36"/>
        <v>434160</v>
      </c>
      <c r="AR107" s="111">
        <f t="shared" si="37"/>
        <v>434160</v>
      </c>
      <c r="AT107" s="111">
        <f t="shared" si="35"/>
        <v>434160</v>
      </c>
    </row>
    <row r="108" spans="1:49" s="2" customFormat="1" ht="16.5" customHeight="1" x14ac:dyDescent="0.25">
      <c r="A108" s="39"/>
      <c r="B108" s="33"/>
      <c r="C108" s="32"/>
      <c r="D108" s="32"/>
      <c r="E108" s="32"/>
      <c r="F108" s="32"/>
      <c r="G108" s="32"/>
      <c r="H108" s="32"/>
      <c r="I108" s="32"/>
      <c r="J108" s="32"/>
      <c r="K108" s="37"/>
      <c r="L108" s="37"/>
      <c r="M108" s="86"/>
      <c r="N108" s="37"/>
      <c r="O108" s="37"/>
      <c r="P108" s="65"/>
      <c r="Q108" s="34"/>
      <c r="R108" s="43"/>
      <c r="S108" s="43"/>
      <c r="T108" s="32"/>
      <c r="U108" s="35"/>
      <c r="V108" s="26"/>
      <c r="W108" s="5"/>
      <c r="X108" s="4"/>
      <c r="Y108" s="4"/>
      <c r="Z108" s="26" t="s">
        <v>43</v>
      </c>
      <c r="AA108" s="16">
        <v>9</v>
      </c>
      <c r="AB108" s="16">
        <v>18</v>
      </c>
      <c r="AC108" s="36">
        <v>2</v>
      </c>
      <c r="AD108" s="8">
        <v>162</v>
      </c>
      <c r="AE108" s="8">
        <v>50</v>
      </c>
      <c r="AF108" s="7">
        <f>AF106</f>
        <v>6700</v>
      </c>
      <c r="AG108" s="37">
        <f t="shared" si="32"/>
        <v>1085400</v>
      </c>
      <c r="AH108" s="4">
        <v>162</v>
      </c>
      <c r="AI108" s="3"/>
      <c r="AJ108" s="3">
        <v>162</v>
      </c>
      <c r="AK108" s="3"/>
      <c r="AL108" s="3"/>
      <c r="AN108" s="2">
        <f>AN106</f>
        <v>60</v>
      </c>
      <c r="AO108" s="111">
        <f t="shared" si="33"/>
        <v>651240</v>
      </c>
      <c r="AP108" s="111">
        <f t="shared" si="34"/>
        <v>434160</v>
      </c>
      <c r="AQ108" s="111">
        <f t="shared" si="36"/>
        <v>434160</v>
      </c>
      <c r="AR108" s="111">
        <f t="shared" si="37"/>
        <v>434160</v>
      </c>
      <c r="AT108" s="111">
        <f t="shared" si="35"/>
        <v>434160</v>
      </c>
    </row>
    <row r="109" spans="1:49" s="2" customFormat="1" ht="16.5" customHeight="1" x14ac:dyDescent="0.25">
      <c r="A109" s="39"/>
      <c r="B109" s="33"/>
      <c r="C109" s="32"/>
      <c r="D109" s="32"/>
      <c r="E109" s="32"/>
      <c r="F109" s="32"/>
      <c r="G109" s="32"/>
      <c r="H109" s="32"/>
      <c r="I109" s="32"/>
      <c r="J109" s="32"/>
      <c r="K109" s="37"/>
      <c r="L109" s="37"/>
      <c r="M109" s="86"/>
      <c r="N109" s="37"/>
      <c r="O109" s="37"/>
      <c r="P109" s="65"/>
      <c r="Q109" s="34"/>
      <c r="R109" s="43"/>
      <c r="S109" s="43"/>
      <c r="T109" s="32"/>
      <c r="U109" s="35"/>
      <c r="V109" s="26"/>
      <c r="W109" s="5">
        <v>402</v>
      </c>
      <c r="X109" s="47"/>
      <c r="Y109" s="4" t="s">
        <v>38</v>
      </c>
      <c r="Z109" s="4" t="s">
        <v>7</v>
      </c>
      <c r="AA109" s="16">
        <v>8</v>
      </c>
      <c r="AB109" s="16">
        <v>17</v>
      </c>
      <c r="AC109" s="36">
        <v>2</v>
      </c>
      <c r="AD109" s="8">
        <v>136</v>
      </c>
      <c r="AE109" s="8">
        <v>100</v>
      </c>
      <c r="AF109" s="7">
        <f>[12]รายการ!B34</f>
        <v>2050</v>
      </c>
      <c r="AG109" s="37">
        <f t="shared" si="32"/>
        <v>278800</v>
      </c>
      <c r="AH109" s="4">
        <v>136</v>
      </c>
      <c r="AI109" s="3"/>
      <c r="AJ109" s="3">
        <v>136</v>
      </c>
      <c r="AK109" s="3"/>
      <c r="AL109" s="3"/>
      <c r="AM109" s="2">
        <v>12</v>
      </c>
      <c r="AN109" s="2">
        <f>ค่าเสื่อม!M4</f>
        <v>50</v>
      </c>
      <c r="AO109" s="111">
        <f t="shared" si="33"/>
        <v>139400</v>
      </c>
      <c r="AP109" s="111">
        <f t="shared" si="34"/>
        <v>139400</v>
      </c>
      <c r="AQ109" s="111">
        <f t="shared" si="36"/>
        <v>139400</v>
      </c>
      <c r="AR109" s="111">
        <f t="shared" si="37"/>
        <v>139400</v>
      </c>
      <c r="AT109" s="111">
        <f t="shared" si="35"/>
        <v>139400</v>
      </c>
      <c r="AW109" s="2" t="s">
        <v>51</v>
      </c>
    </row>
    <row r="110" spans="1:49" s="2" customFormat="1" ht="16.5" customHeight="1" x14ac:dyDescent="0.25">
      <c r="A110" s="39"/>
      <c r="B110" s="33">
        <v>347</v>
      </c>
      <c r="C110" s="32" t="s">
        <v>5</v>
      </c>
      <c r="D110" s="32">
        <v>41523</v>
      </c>
      <c r="E110" s="32">
        <v>305</v>
      </c>
      <c r="F110" s="32">
        <v>2154</v>
      </c>
      <c r="G110" s="32" t="s">
        <v>122</v>
      </c>
      <c r="H110" s="32">
        <v>3</v>
      </c>
      <c r="I110" s="32">
        <v>1</v>
      </c>
      <c r="J110" s="32">
        <v>66</v>
      </c>
      <c r="K110" s="37">
        <v>1366</v>
      </c>
      <c r="L110" s="37">
        <v>1366</v>
      </c>
      <c r="M110" s="86">
        <v>1</v>
      </c>
      <c r="N110" s="37">
        <f>L110</f>
        <v>1366</v>
      </c>
      <c r="O110" s="37">
        <f>[6]qry_report!$L$1546</f>
        <v>125</v>
      </c>
      <c r="P110" s="65">
        <f t="shared" si="29"/>
        <v>170750</v>
      </c>
      <c r="Q110" s="34">
        <v>1366</v>
      </c>
      <c r="R110" s="43"/>
      <c r="S110" s="43"/>
      <c r="T110" s="32"/>
      <c r="U110" s="35"/>
      <c r="V110" s="26"/>
      <c r="W110" s="5"/>
      <c r="X110" s="4"/>
      <c r="Y110" s="4"/>
      <c r="Z110" s="4"/>
      <c r="AA110" s="16"/>
      <c r="AB110" s="16"/>
      <c r="AC110" s="16"/>
      <c r="AD110" s="8"/>
      <c r="AE110" s="8"/>
      <c r="AF110" s="7"/>
      <c r="AG110" s="7"/>
      <c r="AH110" s="4"/>
      <c r="AI110" s="3"/>
      <c r="AJ110" s="3"/>
      <c r="AK110" s="3"/>
      <c r="AL110" s="3"/>
      <c r="AQ110" s="95">
        <f>P110</f>
        <v>170750</v>
      </c>
      <c r="AR110" s="111">
        <f t="shared" si="37"/>
        <v>170750</v>
      </c>
      <c r="AT110" s="95">
        <f>AQ110</f>
        <v>170750</v>
      </c>
    </row>
    <row r="111" spans="1:49" s="2" customFormat="1" ht="16.5" customHeight="1" x14ac:dyDescent="0.25">
      <c r="A111" s="39"/>
      <c r="B111" s="33">
        <v>348</v>
      </c>
      <c r="C111" s="32" t="s">
        <v>5</v>
      </c>
      <c r="D111" s="32">
        <v>37454</v>
      </c>
      <c r="E111" s="32">
        <v>820</v>
      </c>
      <c r="F111" s="32">
        <v>2374</v>
      </c>
      <c r="G111" s="32" t="s">
        <v>122</v>
      </c>
      <c r="H111" s="32">
        <v>0</v>
      </c>
      <c r="I111" s="32">
        <v>3</v>
      </c>
      <c r="J111" s="32">
        <v>54</v>
      </c>
      <c r="K111" s="37">
        <v>354</v>
      </c>
      <c r="L111" s="37">
        <v>354</v>
      </c>
      <c r="M111" s="86">
        <v>1</v>
      </c>
      <c r="N111" s="37">
        <f>L111</f>
        <v>354</v>
      </c>
      <c r="O111" s="37">
        <f>[6]qry_report!$L$1310</f>
        <v>150</v>
      </c>
      <c r="P111" s="65">
        <f t="shared" si="29"/>
        <v>53100</v>
      </c>
      <c r="Q111" s="34">
        <v>354</v>
      </c>
      <c r="R111" s="43"/>
      <c r="S111" s="43"/>
      <c r="T111" s="32"/>
      <c r="U111" s="35"/>
      <c r="V111" s="26"/>
      <c r="W111" s="5"/>
      <c r="X111" s="4"/>
      <c r="Y111" s="4"/>
      <c r="Z111" s="4"/>
      <c r="AA111" s="16"/>
      <c r="AB111" s="16"/>
      <c r="AC111" s="16"/>
      <c r="AD111" s="8"/>
      <c r="AE111" s="8"/>
      <c r="AF111" s="7"/>
      <c r="AG111" s="7"/>
      <c r="AH111" s="4"/>
      <c r="AI111" s="3"/>
      <c r="AJ111" s="3"/>
      <c r="AK111" s="3"/>
      <c r="AL111" s="3"/>
      <c r="AQ111" s="95">
        <f>P111</f>
        <v>53100</v>
      </c>
      <c r="AR111" s="111">
        <f t="shared" si="37"/>
        <v>53100</v>
      </c>
      <c r="AT111" s="95">
        <f>AQ111</f>
        <v>53100</v>
      </c>
    </row>
    <row r="112" spans="1:49" s="2" customFormat="1" ht="16.5" customHeight="1" x14ac:dyDescent="0.25">
      <c r="A112" s="39" t="s">
        <v>590</v>
      </c>
      <c r="B112" s="33">
        <v>349</v>
      </c>
      <c r="C112" s="32" t="s">
        <v>35</v>
      </c>
      <c r="D112" s="32"/>
      <c r="E112" s="32"/>
      <c r="F112" s="32"/>
      <c r="G112" s="32" t="s">
        <v>122</v>
      </c>
      <c r="H112" s="32"/>
      <c r="I112" s="32"/>
      <c r="J112" s="32"/>
      <c r="K112" s="37"/>
      <c r="L112" s="37"/>
      <c r="M112" s="86"/>
      <c r="N112" s="37"/>
      <c r="O112" s="37"/>
      <c r="P112" s="65"/>
      <c r="Q112" s="34"/>
      <c r="R112" s="43"/>
      <c r="S112" s="43"/>
      <c r="T112" s="32"/>
      <c r="U112" s="35"/>
      <c r="V112" s="28" t="s">
        <v>590</v>
      </c>
      <c r="W112" s="5">
        <v>403</v>
      </c>
      <c r="X112" s="17" t="s">
        <v>591</v>
      </c>
      <c r="Y112" s="4" t="s">
        <v>28</v>
      </c>
      <c r="Z112" s="4" t="s">
        <v>53</v>
      </c>
      <c r="AA112" s="16">
        <v>12</v>
      </c>
      <c r="AB112" s="16">
        <v>16</v>
      </c>
      <c r="AC112" s="16">
        <v>2</v>
      </c>
      <c r="AD112" s="8">
        <v>192</v>
      </c>
      <c r="AE112" s="8">
        <v>100</v>
      </c>
      <c r="AF112" s="7">
        <f>[12]รายการ!B1</f>
        <v>6700</v>
      </c>
      <c r="AG112" s="7">
        <f>AF112*AD112</f>
        <v>1286400</v>
      </c>
      <c r="AH112" s="4">
        <v>192</v>
      </c>
      <c r="AI112" s="3"/>
      <c r="AJ112" s="3">
        <v>192</v>
      </c>
      <c r="AK112" s="3"/>
      <c r="AL112" s="3"/>
      <c r="AM112" s="2">
        <v>42</v>
      </c>
      <c r="AN112" s="2">
        <f>ค่าเสื่อม!T4</f>
        <v>93</v>
      </c>
      <c r="AO112" s="95">
        <f>AG112*AN112/100</f>
        <v>1196352</v>
      </c>
      <c r="AP112" s="95">
        <f>AG112-AO112</f>
        <v>90048</v>
      </c>
      <c r="AQ112" s="95">
        <f>P112+AP112</f>
        <v>90048</v>
      </c>
      <c r="AR112" s="111">
        <f t="shared" si="37"/>
        <v>90048</v>
      </c>
      <c r="AT112" s="95">
        <f>AQ112-AS112</f>
        <v>90048</v>
      </c>
    </row>
    <row r="113" spans="1:52" s="2" customFormat="1" ht="16.5" customHeight="1" x14ac:dyDescent="0.25">
      <c r="A113" s="39"/>
      <c r="B113" s="33"/>
      <c r="C113" s="32"/>
      <c r="D113" s="32"/>
      <c r="E113" s="32"/>
      <c r="F113" s="32"/>
      <c r="G113" s="32"/>
      <c r="H113" s="32"/>
      <c r="I113" s="32"/>
      <c r="J113" s="32"/>
      <c r="K113" s="37"/>
      <c r="L113" s="37"/>
      <c r="M113" s="86"/>
      <c r="N113" s="37"/>
      <c r="O113" s="37"/>
      <c r="P113" s="65"/>
      <c r="Q113" s="34"/>
      <c r="R113" s="43"/>
      <c r="S113" s="43"/>
      <c r="T113" s="32"/>
      <c r="U113" s="35"/>
      <c r="V113" s="26"/>
      <c r="W113" s="5">
        <v>404</v>
      </c>
      <c r="X113" s="4"/>
      <c r="Y113" s="4" t="s">
        <v>38</v>
      </c>
      <c r="Z113" s="4" t="s">
        <v>7</v>
      </c>
      <c r="AA113" s="16">
        <v>7</v>
      </c>
      <c r="AB113" s="16">
        <v>16</v>
      </c>
      <c r="AC113" s="16">
        <v>1</v>
      </c>
      <c r="AD113" s="8">
        <v>112</v>
      </c>
      <c r="AE113" s="8">
        <v>100</v>
      </c>
      <c r="AF113" s="7">
        <f>[12]รายการ!B34</f>
        <v>2050</v>
      </c>
      <c r="AG113" s="7">
        <f>AF113*AD113</f>
        <v>229600</v>
      </c>
      <c r="AH113" s="4">
        <v>112</v>
      </c>
      <c r="AI113" s="3"/>
      <c r="AJ113" s="3">
        <v>112</v>
      </c>
      <c r="AK113" s="3"/>
      <c r="AL113" s="3"/>
      <c r="AM113" s="2">
        <v>5</v>
      </c>
      <c r="AN113" s="2">
        <f>ค่าเสื่อม!F4</f>
        <v>15</v>
      </c>
      <c r="AO113" s="95">
        <f>AG113*AN113/100</f>
        <v>34440</v>
      </c>
      <c r="AP113" s="95">
        <f>AG113-AO113</f>
        <v>195160</v>
      </c>
      <c r="AQ113" s="95">
        <f>P113+AP113</f>
        <v>195160</v>
      </c>
      <c r="AR113" s="111">
        <f t="shared" si="37"/>
        <v>195160</v>
      </c>
      <c r="AT113" s="95">
        <f>AQ113-AS113</f>
        <v>195160</v>
      </c>
      <c r="AW113" s="2" t="s">
        <v>51</v>
      </c>
    </row>
    <row r="114" spans="1:52" s="600" customFormat="1" ht="16.5" customHeight="1" x14ac:dyDescent="0.25">
      <c r="A114" s="591" t="s">
        <v>2005</v>
      </c>
      <c r="B114" s="581">
        <v>350</v>
      </c>
      <c r="C114" s="583" t="s">
        <v>44</v>
      </c>
      <c r="D114" s="583">
        <v>547</v>
      </c>
      <c r="E114" s="583">
        <v>521</v>
      </c>
      <c r="F114" s="583"/>
      <c r="G114" s="583" t="s">
        <v>122</v>
      </c>
      <c r="H114" s="583">
        <v>9</v>
      </c>
      <c r="I114" s="583">
        <v>2</v>
      </c>
      <c r="J114" s="583">
        <v>65</v>
      </c>
      <c r="K114" s="594">
        <v>3865</v>
      </c>
      <c r="L114" s="594">
        <v>3865</v>
      </c>
      <c r="M114" s="586">
        <v>5</v>
      </c>
      <c r="N114" s="594">
        <f>L114</f>
        <v>3865</v>
      </c>
      <c r="O114" s="594">
        <v>100</v>
      </c>
      <c r="P114" s="585">
        <f t="shared" ref="P114" si="38">N114*O114</f>
        <v>386500</v>
      </c>
      <c r="Q114" s="588">
        <v>3765</v>
      </c>
      <c r="R114" s="589">
        <v>100</v>
      </c>
      <c r="S114" s="589"/>
      <c r="T114" s="583"/>
      <c r="U114" s="590"/>
      <c r="V114" s="591"/>
      <c r="W114" s="581"/>
      <c r="X114" s="583"/>
      <c r="Y114" s="583"/>
      <c r="Z114" s="583"/>
      <c r="AA114" s="593"/>
      <c r="AB114" s="593"/>
      <c r="AC114" s="593"/>
      <c r="AD114" s="589"/>
      <c r="AE114" s="589"/>
      <c r="AF114" s="594"/>
      <c r="AG114" s="594"/>
      <c r="AH114" s="583"/>
      <c r="AI114" s="588"/>
      <c r="AJ114" s="588"/>
      <c r="AK114" s="588"/>
      <c r="AL114" s="588"/>
      <c r="AO114" s="601"/>
      <c r="AP114" s="601"/>
      <c r="AQ114" s="601">
        <v>376500</v>
      </c>
      <c r="AR114" s="601">
        <f t="shared" si="37"/>
        <v>376500</v>
      </c>
      <c r="AS114" s="595">
        <v>376500</v>
      </c>
      <c r="AT114" s="595">
        <f t="shared" ref="AT114:AT115" si="39">AQ114-AS114</f>
        <v>0</v>
      </c>
      <c r="AU114" s="595">
        <f>AS114</f>
        <v>376500</v>
      </c>
      <c r="AV114" s="583">
        <f>'อัตราภาษี 1'!B5</f>
        <v>0.01</v>
      </c>
      <c r="AW114" s="591" t="s">
        <v>1995</v>
      </c>
      <c r="AX114" s="603">
        <f t="shared" ref="AX114:AX115" si="40">AU114*AV114/100</f>
        <v>37.65</v>
      </c>
      <c r="AY114" s="595">
        <f t="shared" ref="AY114:AY115" si="41">AX114*10/100</f>
        <v>3.7650000000000001</v>
      </c>
    </row>
    <row r="115" spans="1:52" s="600" customFormat="1" ht="16.5" customHeight="1" x14ac:dyDescent="0.25">
      <c r="A115" s="591"/>
      <c r="B115" s="667"/>
      <c r="C115" s="668" t="s">
        <v>44</v>
      </c>
      <c r="D115" s="668"/>
      <c r="E115" s="668"/>
      <c r="F115" s="668"/>
      <c r="G115" s="668"/>
      <c r="H115" s="668"/>
      <c r="I115" s="668"/>
      <c r="J115" s="668"/>
      <c r="K115" s="655"/>
      <c r="L115" s="655"/>
      <c r="M115" s="669"/>
      <c r="N115" s="655"/>
      <c r="O115" s="655">
        <v>100</v>
      </c>
      <c r="P115" s="653"/>
      <c r="Q115" s="656"/>
      <c r="R115" s="654">
        <v>100</v>
      </c>
      <c r="S115" s="654"/>
      <c r="T115" s="668"/>
      <c r="U115" s="671"/>
      <c r="V115" s="591"/>
      <c r="W115" s="581"/>
      <c r="X115" s="583"/>
      <c r="Y115" s="583"/>
      <c r="Z115" s="583"/>
      <c r="AA115" s="593"/>
      <c r="AB115" s="593"/>
      <c r="AC115" s="593"/>
      <c r="AD115" s="589"/>
      <c r="AE115" s="589"/>
      <c r="AF115" s="594"/>
      <c r="AG115" s="594"/>
      <c r="AH115" s="583"/>
      <c r="AI115" s="588"/>
      <c r="AJ115" s="588"/>
      <c r="AK115" s="588"/>
      <c r="AL115" s="588"/>
      <c r="AO115" s="601"/>
      <c r="AP115" s="601"/>
      <c r="AQ115" s="601">
        <v>10000</v>
      </c>
      <c r="AR115" s="601">
        <f t="shared" si="37"/>
        <v>10000</v>
      </c>
      <c r="AS115" s="595">
        <v>10000</v>
      </c>
      <c r="AT115" s="595">
        <f t="shared" si="39"/>
        <v>0</v>
      </c>
      <c r="AU115" s="595">
        <f>AS115</f>
        <v>10000</v>
      </c>
      <c r="AV115" s="600">
        <f>'อัตราภาษี 1'!D5</f>
        <v>0.03</v>
      </c>
      <c r="AW115" s="591" t="s">
        <v>1996</v>
      </c>
      <c r="AX115" s="603">
        <f t="shared" si="40"/>
        <v>3</v>
      </c>
      <c r="AY115" s="595">
        <f t="shared" si="41"/>
        <v>0.3</v>
      </c>
    </row>
    <row r="116" spans="1:52" s="60" customFormat="1" ht="16.5" customHeight="1" x14ac:dyDescent="0.25">
      <c r="A116" s="574"/>
      <c r="B116" s="575"/>
      <c r="K116" s="577"/>
      <c r="L116" s="577"/>
      <c r="M116" s="604"/>
      <c r="N116" s="577"/>
      <c r="O116" s="577"/>
      <c r="P116" s="571"/>
      <c r="Q116" s="572"/>
      <c r="R116" s="78"/>
      <c r="S116" s="78"/>
      <c r="U116" s="573"/>
      <c r="V116" s="574" t="s">
        <v>592</v>
      </c>
      <c r="W116" s="575">
        <v>405</v>
      </c>
      <c r="X116" s="702">
        <v>46</v>
      </c>
      <c r="Y116" s="60" t="s">
        <v>28</v>
      </c>
      <c r="Z116" s="60" t="s">
        <v>53</v>
      </c>
      <c r="AA116" s="576">
        <v>10</v>
      </c>
      <c r="AB116" s="576">
        <v>12</v>
      </c>
      <c r="AC116" s="16">
        <v>2</v>
      </c>
      <c r="AD116" s="78">
        <v>120</v>
      </c>
      <c r="AE116" s="78">
        <v>100</v>
      </c>
      <c r="AF116" s="577">
        <f>AF112</f>
        <v>6700</v>
      </c>
      <c r="AG116" s="577">
        <f>AF116*AD116</f>
        <v>804000</v>
      </c>
      <c r="AH116" s="60">
        <v>120</v>
      </c>
      <c r="AI116" s="572"/>
      <c r="AJ116" s="572">
        <v>120</v>
      </c>
      <c r="AK116" s="572"/>
      <c r="AL116" s="572"/>
      <c r="AM116" s="60">
        <v>22</v>
      </c>
      <c r="AN116" s="60">
        <f>ค่าเสื่อม!T4</f>
        <v>93</v>
      </c>
      <c r="AO116" s="166">
        <f>AG116*AN116/100</f>
        <v>747720</v>
      </c>
      <c r="AP116" s="578">
        <f>AG116-AO116</f>
        <v>56280</v>
      </c>
      <c r="AQ116" s="578">
        <f>P116+AP116</f>
        <v>56280</v>
      </c>
      <c r="AR116" s="578">
        <f t="shared" si="37"/>
        <v>56280</v>
      </c>
      <c r="AS116" s="595"/>
      <c r="AT116" s="578">
        <f>AQ116-AS116</f>
        <v>56280</v>
      </c>
      <c r="AU116" s="595"/>
      <c r="AV116" s="583"/>
      <c r="AW116" s="672"/>
      <c r="AX116" s="675"/>
      <c r="AY116" s="601"/>
      <c r="AZ116" s="578">
        <f>SUM(AX116:AX117)</f>
        <v>0</v>
      </c>
    </row>
    <row r="117" spans="1:52" s="668" customFormat="1" ht="16.5" customHeight="1" x14ac:dyDescent="0.25">
      <c r="A117" s="591"/>
      <c r="B117" s="667"/>
      <c r="K117" s="655"/>
      <c r="L117" s="655"/>
      <c r="M117" s="669"/>
      <c r="N117" s="655"/>
      <c r="O117" s="655"/>
      <c r="P117" s="653"/>
      <c r="Q117" s="656"/>
      <c r="R117" s="654"/>
      <c r="S117" s="654"/>
      <c r="U117" s="671"/>
      <c r="V117" s="26"/>
      <c r="W117" s="581"/>
      <c r="X117" s="704"/>
      <c r="AA117" s="674"/>
      <c r="AB117" s="674"/>
      <c r="AC117" s="674"/>
      <c r="AD117" s="654"/>
      <c r="AE117" s="654"/>
      <c r="AF117" s="655"/>
      <c r="AG117" s="655"/>
      <c r="AI117" s="656"/>
      <c r="AJ117" s="656"/>
      <c r="AK117" s="656"/>
      <c r="AL117" s="656"/>
      <c r="AO117" s="601"/>
      <c r="AP117" s="601"/>
      <c r="AQ117" s="657"/>
      <c r="AR117" s="657"/>
      <c r="AS117" s="595"/>
      <c r="AT117" s="657"/>
      <c r="AU117" s="657"/>
      <c r="AW117" s="591"/>
      <c r="AX117" s="603"/>
      <c r="AY117" s="595"/>
      <c r="AZ117" s="619">
        <f>SUM(AY116:AY118)</f>
        <v>0</v>
      </c>
    </row>
    <row r="118" spans="1:52" s="2" customFormat="1" ht="16.5" customHeight="1" x14ac:dyDescent="0.25">
      <c r="A118" s="39" t="s">
        <v>593</v>
      </c>
      <c r="B118" s="33">
        <v>351</v>
      </c>
      <c r="C118" s="32" t="s">
        <v>5</v>
      </c>
      <c r="D118" s="32">
        <v>45843</v>
      </c>
      <c r="E118" s="32">
        <v>859</v>
      </c>
      <c r="F118" s="32">
        <v>2612</v>
      </c>
      <c r="G118" s="32" t="s">
        <v>122</v>
      </c>
      <c r="H118" s="32">
        <v>0</v>
      </c>
      <c r="I118" s="32">
        <v>1</v>
      </c>
      <c r="J118" s="32">
        <v>59</v>
      </c>
      <c r="K118" s="37">
        <v>159</v>
      </c>
      <c r="L118" s="37">
        <v>159</v>
      </c>
      <c r="M118" s="86">
        <v>2</v>
      </c>
      <c r="N118" s="37">
        <f>L118</f>
        <v>159</v>
      </c>
      <c r="O118" s="37">
        <v>100</v>
      </c>
      <c r="P118" s="65">
        <f t="shared" si="29"/>
        <v>15900</v>
      </c>
      <c r="Q118" s="34"/>
      <c r="R118" s="43">
        <v>159</v>
      </c>
      <c r="S118" s="43"/>
      <c r="T118" s="32"/>
      <c r="U118" s="35"/>
      <c r="V118" s="28" t="s">
        <v>593</v>
      </c>
      <c r="W118" s="5">
        <v>406</v>
      </c>
      <c r="X118" s="19" t="s">
        <v>594</v>
      </c>
      <c r="Y118" s="4" t="s">
        <v>28</v>
      </c>
      <c r="Z118" s="4" t="s">
        <v>53</v>
      </c>
      <c r="AA118" s="16">
        <v>12</v>
      </c>
      <c r="AB118" s="16">
        <v>15</v>
      </c>
      <c r="AC118" s="36">
        <v>2</v>
      </c>
      <c r="AD118" s="8">
        <v>180</v>
      </c>
      <c r="AE118" s="43">
        <v>100</v>
      </c>
      <c r="AF118" s="7">
        <f>[12]รายการ!B1</f>
        <v>6700</v>
      </c>
      <c r="AG118" s="7">
        <f>AF118*AD118</f>
        <v>1206000</v>
      </c>
      <c r="AH118" s="4">
        <v>180</v>
      </c>
      <c r="AI118" s="3"/>
      <c r="AJ118" s="3">
        <v>180</v>
      </c>
      <c r="AK118" s="3"/>
      <c r="AL118" s="3"/>
      <c r="AM118" s="2">
        <v>50</v>
      </c>
      <c r="AN118" s="2">
        <f>ค่าเสื่อม!T4</f>
        <v>93</v>
      </c>
      <c r="AO118" s="95">
        <f>AG118*AN118/100</f>
        <v>1121580</v>
      </c>
      <c r="AP118" s="95">
        <f>AG118-AO118</f>
        <v>84420</v>
      </c>
      <c r="AQ118" s="95">
        <f>P118+AP118</f>
        <v>100320</v>
      </c>
      <c r="AR118" s="111">
        <f t="shared" si="37"/>
        <v>100320</v>
      </c>
      <c r="AT118" s="95">
        <f>AQ118-AS118</f>
        <v>100320</v>
      </c>
      <c r="AY118" s="95"/>
    </row>
    <row r="119" spans="1:52" s="2" customFormat="1" ht="16.5" customHeight="1" x14ac:dyDescent="0.25">
      <c r="A119" s="39"/>
      <c r="B119" s="33"/>
      <c r="C119" s="32"/>
      <c r="D119" s="32"/>
      <c r="E119" s="32"/>
      <c r="F119" s="32"/>
      <c r="G119" s="32"/>
      <c r="H119" s="32"/>
      <c r="I119" s="32"/>
      <c r="J119" s="32"/>
      <c r="K119" s="37"/>
      <c r="L119" s="37"/>
      <c r="M119" s="86"/>
      <c r="N119" s="37"/>
      <c r="O119" s="37"/>
      <c r="P119" s="65"/>
      <c r="Q119" s="34"/>
      <c r="R119" s="43"/>
      <c r="S119" s="43"/>
      <c r="T119" s="32"/>
      <c r="U119" s="35"/>
      <c r="V119" s="26"/>
      <c r="W119" s="5">
        <v>407</v>
      </c>
      <c r="X119" s="4"/>
      <c r="Y119" s="4" t="s">
        <v>38</v>
      </c>
      <c r="Z119" s="4" t="s">
        <v>7</v>
      </c>
      <c r="AA119" s="16">
        <v>6</v>
      </c>
      <c r="AB119" s="16">
        <v>14</v>
      </c>
      <c r="AC119" s="36">
        <v>2</v>
      </c>
      <c r="AD119" s="8">
        <v>84</v>
      </c>
      <c r="AE119" s="43">
        <v>100</v>
      </c>
      <c r="AF119" s="7">
        <f>AF113</f>
        <v>2050</v>
      </c>
      <c r="AG119" s="7">
        <f>AF119*AD119</f>
        <v>172200</v>
      </c>
      <c r="AH119" s="4">
        <v>84</v>
      </c>
      <c r="AI119" s="3"/>
      <c r="AJ119" s="3">
        <v>84</v>
      </c>
      <c r="AK119" s="3"/>
      <c r="AL119" s="3"/>
      <c r="AM119" s="2">
        <v>50</v>
      </c>
      <c r="AN119" s="2">
        <f>ค่าเสื่อม!T4</f>
        <v>93</v>
      </c>
      <c r="AO119" s="95">
        <f>AG119*AN119/100</f>
        <v>160146</v>
      </c>
      <c r="AP119" s="95">
        <f>AG119-AO119</f>
        <v>12054</v>
      </c>
      <c r="AQ119" s="95">
        <f>P119+AP119</f>
        <v>12054</v>
      </c>
      <c r="AR119" s="111">
        <f t="shared" si="37"/>
        <v>12054</v>
      </c>
      <c r="AT119" s="95">
        <f>AQ119-AS119</f>
        <v>12054</v>
      </c>
      <c r="AW119" s="2" t="s">
        <v>51</v>
      </c>
    </row>
    <row r="120" spans="1:52" s="2" customFormat="1" ht="16.5" customHeight="1" x14ac:dyDescent="0.25">
      <c r="A120" s="39" t="s">
        <v>595</v>
      </c>
      <c r="B120" s="33">
        <v>352</v>
      </c>
      <c r="C120" s="32" t="s">
        <v>5</v>
      </c>
      <c r="D120" s="32">
        <v>41390</v>
      </c>
      <c r="E120" s="32">
        <v>247</v>
      </c>
      <c r="F120" s="32">
        <v>2143</v>
      </c>
      <c r="G120" s="32" t="s">
        <v>545</v>
      </c>
      <c r="H120" s="32">
        <v>3</v>
      </c>
      <c r="I120" s="32">
        <v>0</v>
      </c>
      <c r="J120" s="32">
        <v>0</v>
      </c>
      <c r="K120" s="37">
        <v>1200</v>
      </c>
      <c r="L120" s="37">
        <v>1200</v>
      </c>
      <c r="M120" s="86">
        <v>1</v>
      </c>
      <c r="N120" s="37">
        <f>L120</f>
        <v>1200</v>
      </c>
      <c r="O120" s="37">
        <f>[6]qry_report!$L$1541</f>
        <v>150</v>
      </c>
      <c r="P120" s="65">
        <f t="shared" si="29"/>
        <v>180000</v>
      </c>
      <c r="Q120" s="34">
        <v>1200</v>
      </c>
      <c r="R120" s="43"/>
      <c r="S120" s="43"/>
      <c r="T120" s="32"/>
      <c r="U120" s="35"/>
      <c r="V120" s="28"/>
      <c r="W120" s="5"/>
      <c r="X120" s="4"/>
      <c r="Y120" s="4"/>
      <c r="Z120" s="4"/>
      <c r="AA120" s="16"/>
      <c r="AB120" s="16"/>
      <c r="AC120" s="16"/>
      <c r="AD120" s="8"/>
      <c r="AE120" s="8"/>
      <c r="AF120" s="7"/>
      <c r="AG120" s="7"/>
      <c r="AH120" s="4"/>
      <c r="AI120" s="3"/>
      <c r="AJ120" s="3"/>
      <c r="AK120" s="3"/>
      <c r="AL120" s="3"/>
      <c r="AQ120" s="95">
        <f>P120</f>
        <v>180000</v>
      </c>
      <c r="AR120" s="111">
        <f t="shared" si="37"/>
        <v>180000</v>
      </c>
      <c r="AT120" s="95">
        <f>AQ120</f>
        <v>180000</v>
      </c>
    </row>
    <row r="121" spans="1:52" s="32" customFormat="1" ht="16.5" customHeight="1" x14ac:dyDescent="0.25">
      <c r="A121" s="39" t="s">
        <v>596</v>
      </c>
      <c r="B121" s="33">
        <v>353</v>
      </c>
      <c r="C121" s="32" t="s">
        <v>5</v>
      </c>
      <c r="D121" s="32">
        <v>922</v>
      </c>
      <c r="E121" s="32">
        <v>670</v>
      </c>
      <c r="F121" s="32">
        <v>2617</v>
      </c>
      <c r="G121" s="32" t="s">
        <v>122</v>
      </c>
      <c r="H121" s="32">
        <v>1</v>
      </c>
      <c r="I121" s="32">
        <v>1</v>
      </c>
      <c r="J121" s="32">
        <v>23</v>
      </c>
      <c r="K121" s="37">
        <v>523</v>
      </c>
      <c r="L121" s="37">
        <v>523</v>
      </c>
      <c r="M121" s="86">
        <v>1</v>
      </c>
      <c r="N121" s="37">
        <f>L121</f>
        <v>523</v>
      </c>
      <c r="O121" s="37">
        <f>[6]qry_report!$L$9</f>
        <v>125</v>
      </c>
      <c r="P121" s="65">
        <f t="shared" si="29"/>
        <v>65375</v>
      </c>
      <c r="Q121" s="34">
        <v>523</v>
      </c>
      <c r="R121" s="43"/>
      <c r="S121" s="43"/>
      <c r="U121" s="35"/>
      <c r="V121" s="39" t="s">
        <v>596</v>
      </c>
      <c r="W121" s="33">
        <v>408</v>
      </c>
      <c r="X121" s="59"/>
      <c r="Y121" s="32" t="s">
        <v>38</v>
      </c>
      <c r="Z121" s="32" t="s">
        <v>7</v>
      </c>
      <c r="AA121" s="36">
        <v>11</v>
      </c>
      <c r="AB121" s="36">
        <v>12</v>
      </c>
      <c r="AC121" s="36">
        <v>2</v>
      </c>
      <c r="AD121" s="43">
        <v>132</v>
      </c>
      <c r="AE121" s="43">
        <v>100</v>
      </c>
      <c r="AF121" s="37">
        <f>[12]รายการ!B34</f>
        <v>2050</v>
      </c>
      <c r="AG121" s="37">
        <f>AF121*AD121</f>
        <v>270600</v>
      </c>
      <c r="AH121" s="32">
        <v>132</v>
      </c>
      <c r="AI121" s="34">
        <v>132</v>
      </c>
      <c r="AJ121" s="34"/>
      <c r="AK121" s="34"/>
      <c r="AL121" s="34"/>
      <c r="AM121" s="32">
        <v>22</v>
      </c>
      <c r="AN121" s="32">
        <f>ค่าเสื่อม!T4</f>
        <v>93</v>
      </c>
      <c r="AO121" s="111">
        <f t="shared" ref="AO121:AO130" si="42">AG121*AN121/100</f>
        <v>251658</v>
      </c>
      <c r="AP121" s="111">
        <f t="shared" ref="AP121:AP129" si="43">AG121-AO121</f>
        <v>18942</v>
      </c>
      <c r="AQ121" s="111">
        <f t="shared" ref="AQ121:AQ127" si="44">P121+AP121</f>
        <v>84317</v>
      </c>
      <c r="AR121" s="111">
        <f t="shared" si="37"/>
        <v>84317</v>
      </c>
      <c r="AT121" s="111">
        <f t="shared" ref="AT121:AT133" si="45">AQ121-AS121</f>
        <v>84317</v>
      </c>
      <c r="AW121" s="32" t="s">
        <v>561</v>
      </c>
    </row>
    <row r="122" spans="1:52" s="32" customFormat="1" ht="16.5" customHeight="1" x14ac:dyDescent="0.25">
      <c r="A122" s="39"/>
      <c r="B122" s="33"/>
      <c r="K122" s="37"/>
      <c r="L122" s="37"/>
      <c r="M122" s="86"/>
      <c r="N122" s="37"/>
      <c r="O122" s="37"/>
      <c r="P122" s="65"/>
      <c r="Q122" s="34"/>
      <c r="R122" s="43"/>
      <c r="S122" s="43"/>
      <c r="U122" s="35"/>
      <c r="V122" s="39"/>
      <c r="W122" s="33">
        <v>409</v>
      </c>
      <c r="X122" s="59"/>
      <c r="Y122" s="32" t="s">
        <v>38</v>
      </c>
      <c r="Z122" s="32" t="s">
        <v>7</v>
      </c>
      <c r="AA122" s="36">
        <v>7</v>
      </c>
      <c r="AB122" s="36">
        <v>7</v>
      </c>
      <c r="AC122" s="36">
        <v>2</v>
      </c>
      <c r="AD122" s="43">
        <v>49</v>
      </c>
      <c r="AE122" s="43">
        <v>100</v>
      </c>
      <c r="AF122" s="37">
        <f>[12]รายการ!B34</f>
        <v>2050</v>
      </c>
      <c r="AG122" s="37">
        <f>AF122*AD122</f>
        <v>100450</v>
      </c>
      <c r="AH122" s="32">
        <v>49</v>
      </c>
      <c r="AI122" s="34">
        <v>49</v>
      </c>
      <c r="AJ122" s="34"/>
      <c r="AK122" s="34"/>
      <c r="AL122" s="34"/>
      <c r="AM122" s="32">
        <v>22</v>
      </c>
      <c r="AN122" s="32">
        <f>ค่าเสื่อม!T4</f>
        <v>93</v>
      </c>
      <c r="AO122" s="111">
        <f t="shared" si="42"/>
        <v>93418.5</v>
      </c>
      <c r="AP122" s="111">
        <f t="shared" si="43"/>
        <v>7031.5</v>
      </c>
      <c r="AQ122" s="111">
        <f t="shared" si="44"/>
        <v>7031.5</v>
      </c>
      <c r="AR122" s="111">
        <f t="shared" si="37"/>
        <v>7031.5</v>
      </c>
      <c r="AT122" s="111">
        <f t="shared" si="45"/>
        <v>7031.5</v>
      </c>
      <c r="AW122" s="32" t="s">
        <v>562</v>
      </c>
    </row>
    <row r="123" spans="1:52" s="32" customFormat="1" ht="16.5" customHeight="1" x14ac:dyDescent="0.25">
      <c r="A123" s="39"/>
      <c r="B123" s="33"/>
      <c r="K123" s="37"/>
      <c r="L123" s="37"/>
      <c r="M123" s="86"/>
      <c r="N123" s="37"/>
      <c r="O123" s="37"/>
      <c r="P123" s="65"/>
      <c r="Q123" s="34"/>
      <c r="R123" s="43"/>
      <c r="S123" s="43"/>
      <c r="U123" s="35"/>
      <c r="V123" s="39"/>
      <c r="W123" s="33">
        <v>410</v>
      </c>
      <c r="X123" s="59"/>
      <c r="Y123" s="32" t="s">
        <v>38</v>
      </c>
      <c r="Z123" s="32" t="s">
        <v>7</v>
      </c>
      <c r="AA123" s="36">
        <v>12</v>
      </c>
      <c r="AB123" s="36">
        <v>12</v>
      </c>
      <c r="AC123" s="36">
        <v>2</v>
      </c>
      <c r="AD123" s="43">
        <v>144</v>
      </c>
      <c r="AE123" s="43">
        <v>100</v>
      </c>
      <c r="AF123" s="37">
        <f>[12]รายการ!B34</f>
        <v>2050</v>
      </c>
      <c r="AG123" s="37">
        <f>AF123*AD123</f>
        <v>295200</v>
      </c>
      <c r="AH123" s="32">
        <v>144</v>
      </c>
      <c r="AI123" s="34">
        <v>144</v>
      </c>
      <c r="AJ123" s="34"/>
      <c r="AK123" s="34"/>
      <c r="AL123" s="34"/>
      <c r="AM123" s="32">
        <v>22</v>
      </c>
      <c r="AN123" s="32">
        <f>ค่าเสื่อม!T4</f>
        <v>93</v>
      </c>
      <c r="AO123" s="111">
        <f t="shared" si="42"/>
        <v>274536</v>
      </c>
      <c r="AP123" s="111">
        <f t="shared" si="43"/>
        <v>20664</v>
      </c>
      <c r="AQ123" s="111">
        <f t="shared" si="44"/>
        <v>20664</v>
      </c>
      <c r="AR123" s="111">
        <f t="shared" si="37"/>
        <v>20664</v>
      </c>
      <c r="AT123" s="111">
        <f t="shared" si="45"/>
        <v>20664</v>
      </c>
      <c r="AW123" s="32" t="s">
        <v>597</v>
      </c>
    </row>
    <row r="124" spans="1:52" s="2" customFormat="1" ht="16.5" customHeight="1" x14ac:dyDescent="0.25">
      <c r="A124" s="39"/>
      <c r="B124" s="33">
        <v>354</v>
      </c>
      <c r="C124" s="32" t="s">
        <v>5</v>
      </c>
      <c r="D124" s="32">
        <v>23664</v>
      </c>
      <c r="E124" s="32">
        <v>87</v>
      </c>
      <c r="F124" s="32">
        <v>896</v>
      </c>
      <c r="G124" s="32" t="s">
        <v>122</v>
      </c>
      <c r="H124" s="32">
        <v>6</v>
      </c>
      <c r="I124" s="32">
        <v>2</v>
      </c>
      <c r="J124" s="32">
        <v>52</v>
      </c>
      <c r="K124" s="37">
        <v>2652</v>
      </c>
      <c r="L124" s="37">
        <v>2652</v>
      </c>
      <c r="M124" s="86">
        <v>1</v>
      </c>
      <c r="N124" s="37">
        <f>L124</f>
        <v>2652</v>
      </c>
      <c r="O124" s="37">
        <f>[6]qry_report!$L$647</f>
        <v>175</v>
      </c>
      <c r="P124" s="65">
        <f t="shared" si="29"/>
        <v>464100</v>
      </c>
      <c r="Q124" s="34">
        <v>2652</v>
      </c>
      <c r="R124" s="43"/>
      <c r="S124" s="43"/>
      <c r="T124" s="32"/>
      <c r="U124" s="35"/>
      <c r="V124" s="26"/>
      <c r="W124" s="5"/>
      <c r="X124" s="47"/>
      <c r="Y124" s="4"/>
      <c r="Z124" s="4"/>
      <c r="AA124" s="16"/>
      <c r="AB124" s="16"/>
      <c r="AC124" s="16"/>
      <c r="AD124" s="8"/>
      <c r="AE124" s="8"/>
      <c r="AF124" s="7"/>
      <c r="AG124" s="37"/>
      <c r="AH124" s="4"/>
      <c r="AI124" s="3"/>
      <c r="AJ124" s="3"/>
      <c r="AK124" s="3"/>
      <c r="AL124" s="3"/>
      <c r="AO124" s="111"/>
      <c r="AP124" s="111"/>
      <c r="AQ124" s="111">
        <f t="shared" si="44"/>
        <v>464100</v>
      </c>
      <c r="AR124" s="111">
        <f t="shared" si="37"/>
        <v>464100</v>
      </c>
      <c r="AT124" s="111">
        <f t="shared" si="45"/>
        <v>464100</v>
      </c>
    </row>
    <row r="125" spans="1:52" s="2" customFormat="1" ht="16.5" customHeight="1" x14ac:dyDescent="0.25">
      <c r="A125" s="39" t="s">
        <v>598</v>
      </c>
      <c r="B125" s="33">
        <v>355</v>
      </c>
      <c r="C125" s="32" t="s">
        <v>5</v>
      </c>
      <c r="D125" s="32">
        <v>45834</v>
      </c>
      <c r="E125" s="32">
        <v>850</v>
      </c>
      <c r="F125" s="32">
        <v>2603</v>
      </c>
      <c r="G125" s="32" t="s">
        <v>122</v>
      </c>
      <c r="H125" s="32">
        <v>0</v>
      </c>
      <c r="I125" s="32">
        <v>1</v>
      </c>
      <c r="J125" s="32">
        <v>43</v>
      </c>
      <c r="K125" s="37">
        <v>143</v>
      </c>
      <c r="L125" s="37">
        <v>143</v>
      </c>
      <c r="M125" s="86">
        <v>2</v>
      </c>
      <c r="N125" s="37">
        <f>L125</f>
        <v>143</v>
      </c>
      <c r="O125" s="37">
        <v>100</v>
      </c>
      <c r="P125" s="65">
        <f t="shared" si="29"/>
        <v>14300</v>
      </c>
      <c r="Q125" s="34"/>
      <c r="R125" s="43">
        <v>143</v>
      </c>
      <c r="S125" s="43"/>
      <c r="T125" s="32"/>
      <c r="U125" s="35"/>
      <c r="V125" s="28" t="s">
        <v>598</v>
      </c>
      <c r="W125" s="5">
        <v>411</v>
      </c>
      <c r="X125" s="17" t="s">
        <v>599</v>
      </c>
      <c r="Y125" s="4" t="s">
        <v>28</v>
      </c>
      <c r="Z125" s="4" t="s">
        <v>53</v>
      </c>
      <c r="AA125" s="16">
        <v>9</v>
      </c>
      <c r="AB125" s="16">
        <v>15</v>
      </c>
      <c r="AC125" s="36">
        <v>2</v>
      </c>
      <c r="AD125" s="8">
        <v>135</v>
      </c>
      <c r="AE125" s="8">
        <v>100</v>
      </c>
      <c r="AF125" s="7">
        <f>[12]รายการ!B1</f>
        <v>6700</v>
      </c>
      <c r="AG125" s="37">
        <f t="shared" ref="AG125:AG140" si="46">AF125*AD125</f>
        <v>904500</v>
      </c>
      <c r="AH125" s="4">
        <v>135</v>
      </c>
      <c r="AI125" s="3"/>
      <c r="AJ125" s="3">
        <v>135</v>
      </c>
      <c r="AK125" s="3"/>
      <c r="AL125" s="3"/>
      <c r="AM125" s="2">
        <v>22</v>
      </c>
      <c r="AN125" s="2">
        <f>ค่าเสื่อม!T4</f>
        <v>93</v>
      </c>
      <c r="AO125" s="111">
        <f t="shared" si="42"/>
        <v>841185</v>
      </c>
      <c r="AP125" s="111">
        <f t="shared" si="43"/>
        <v>63315</v>
      </c>
      <c r="AQ125" s="111">
        <f t="shared" si="44"/>
        <v>77615</v>
      </c>
      <c r="AR125" s="111">
        <f t="shared" si="37"/>
        <v>77615</v>
      </c>
      <c r="AT125" s="111">
        <f t="shared" si="45"/>
        <v>77615</v>
      </c>
    </row>
    <row r="126" spans="1:52" s="2" customFormat="1" ht="16.5" customHeight="1" x14ac:dyDescent="0.25">
      <c r="A126" s="39"/>
      <c r="B126" s="33"/>
      <c r="C126" s="32"/>
      <c r="D126" s="32"/>
      <c r="E126" s="32"/>
      <c r="F126" s="32"/>
      <c r="G126" s="32"/>
      <c r="H126" s="32"/>
      <c r="I126" s="32"/>
      <c r="J126" s="32"/>
      <c r="K126" s="37"/>
      <c r="L126" s="37"/>
      <c r="M126" s="86"/>
      <c r="N126" s="37"/>
      <c r="O126" s="37"/>
      <c r="P126" s="65"/>
      <c r="Q126" s="34"/>
      <c r="R126" s="43"/>
      <c r="S126" s="43"/>
      <c r="T126" s="32"/>
      <c r="U126" s="35"/>
      <c r="V126" s="26"/>
      <c r="W126" s="5">
        <v>412</v>
      </c>
      <c r="X126" s="4"/>
      <c r="Y126" s="4" t="s">
        <v>34</v>
      </c>
      <c r="Z126" s="4" t="s">
        <v>7</v>
      </c>
      <c r="AA126" s="16">
        <v>6</v>
      </c>
      <c r="AB126" s="16">
        <v>12</v>
      </c>
      <c r="AC126" s="36">
        <v>2</v>
      </c>
      <c r="AD126" s="8">
        <v>72</v>
      </c>
      <c r="AE126" s="8">
        <v>100</v>
      </c>
      <c r="AF126" s="7">
        <f>รายการ!B8</f>
        <v>2600</v>
      </c>
      <c r="AG126" s="37">
        <f t="shared" si="46"/>
        <v>187200</v>
      </c>
      <c r="AH126" s="4">
        <v>72</v>
      </c>
      <c r="AI126" s="3"/>
      <c r="AJ126" s="3">
        <v>72</v>
      </c>
      <c r="AK126" s="3"/>
      <c r="AL126" s="3"/>
      <c r="AM126" s="2">
        <v>3</v>
      </c>
      <c r="AN126" s="2">
        <f>ค่าเสื่อม!D4</f>
        <v>9</v>
      </c>
      <c r="AO126" s="111">
        <f t="shared" si="42"/>
        <v>16848</v>
      </c>
      <c r="AP126" s="111">
        <f t="shared" si="43"/>
        <v>170352</v>
      </c>
      <c r="AQ126" s="111">
        <f t="shared" si="44"/>
        <v>170352</v>
      </c>
      <c r="AR126" s="111">
        <f t="shared" si="37"/>
        <v>170352</v>
      </c>
      <c r="AT126" s="111">
        <f t="shared" si="45"/>
        <v>170352</v>
      </c>
    </row>
    <row r="127" spans="1:52" s="2" customFormat="1" ht="16.5" customHeight="1" x14ac:dyDescent="0.25">
      <c r="A127" s="39" t="s">
        <v>600</v>
      </c>
      <c r="B127" s="33">
        <v>356</v>
      </c>
      <c r="C127" s="32" t="s">
        <v>5</v>
      </c>
      <c r="D127" s="32">
        <v>45832</v>
      </c>
      <c r="E127" s="32">
        <v>848</v>
      </c>
      <c r="F127" s="32">
        <v>2601</v>
      </c>
      <c r="G127" s="32" t="s">
        <v>122</v>
      </c>
      <c r="H127" s="32">
        <v>0</v>
      </c>
      <c r="I127" s="32">
        <v>0</v>
      </c>
      <c r="J127" s="32">
        <v>88</v>
      </c>
      <c r="K127" s="37">
        <v>88</v>
      </c>
      <c r="L127" s="37">
        <v>88</v>
      </c>
      <c r="M127" s="86">
        <v>2</v>
      </c>
      <c r="N127" s="37">
        <f>L127</f>
        <v>88</v>
      </c>
      <c r="O127" s="37">
        <v>100</v>
      </c>
      <c r="P127" s="65">
        <f t="shared" si="29"/>
        <v>8800</v>
      </c>
      <c r="Q127" s="34"/>
      <c r="R127" s="43">
        <v>88</v>
      </c>
      <c r="S127" s="43"/>
      <c r="T127" s="32"/>
      <c r="U127" s="35"/>
      <c r="V127" s="28" t="s">
        <v>600</v>
      </c>
      <c r="W127" s="5">
        <v>413</v>
      </c>
      <c r="X127" s="47">
        <v>30</v>
      </c>
      <c r="Y127" s="4" t="s">
        <v>28</v>
      </c>
      <c r="Z127" s="4" t="s">
        <v>53</v>
      </c>
      <c r="AA127" s="16">
        <v>15</v>
      </c>
      <c r="AB127" s="16">
        <v>18</v>
      </c>
      <c r="AC127" s="36">
        <v>2</v>
      </c>
      <c r="AD127" s="8">
        <v>270</v>
      </c>
      <c r="AE127" s="8">
        <v>100</v>
      </c>
      <c r="AF127" s="7">
        <f>AF128</f>
        <v>6700</v>
      </c>
      <c r="AG127" s="37">
        <f t="shared" si="46"/>
        <v>1809000</v>
      </c>
      <c r="AH127" s="4">
        <v>270</v>
      </c>
      <c r="AI127" s="3"/>
      <c r="AJ127" s="3">
        <v>270</v>
      </c>
      <c r="AK127" s="3"/>
      <c r="AL127" s="3"/>
      <c r="AM127" s="2">
        <v>62</v>
      </c>
      <c r="AN127" s="2">
        <f>ค่าเสื่อม!T4</f>
        <v>93</v>
      </c>
      <c r="AO127" s="111">
        <f t="shared" si="42"/>
        <v>1682370</v>
      </c>
      <c r="AP127" s="111">
        <f t="shared" si="43"/>
        <v>126630</v>
      </c>
      <c r="AQ127" s="95">
        <f t="shared" si="44"/>
        <v>135430</v>
      </c>
      <c r="AR127" s="111">
        <f t="shared" si="37"/>
        <v>135430</v>
      </c>
      <c r="AT127" s="111">
        <f t="shared" si="45"/>
        <v>135430</v>
      </c>
    </row>
    <row r="128" spans="1:52" s="2" customFormat="1" ht="16.5" customHeight="1" x14ac:dyDescent="0.25">
      <c r="A128" s="39" t="s">
        <v>601</v>
      </c>
      <c r="B128" s="33">
        <v>357</v>
      </c>
      <c r="C128" s="32" t="s">
        <v>5</v>
      </c>
      <c r="D128" s="32">
        <v>12162</v>
      </c>
      <c r="E128" s="32">
        <v>662</v>
      </c>
      <c r="F128" s="32">
        <v>55</v>
      </c>
      <c r="G128" s="32" t="s">
        <v>122</v>
      </c>
      <c r="H128" s="32">
        <v>0</v>
      </c>
      <c r="I128" s="32">
        <v>1</v>
      </c>
      <c r="J128" s="32">
        <v>89</v>
      </c>
      <c r="K128" s="37">
        <v>189</v>
      </c>
      <c r="L128" s="37">
        <v>189</v>
      </c>
      <c r="M128" s="86">
        <v>2</v>
      </c>
      <c r="N128" s="37">
        <f>L128</f>
        <v>189</v>
      </c>
      <c r="O128" s="37">
        <f>[6]qry_report!$L$105</f>
        <v>150</v>
      </c>
      <c r="P128" s="65">
        <f t="shared" si="29"/>
        <v>28350</v>
      </c>
      <c r="Q128" s="34"/>
      <c r="R128" s="43">
        <v>189</v>
      </c>
      <c r="S128" s="43"/>
      <c r="T128" s="32"/>
      <c r="U128" s="35"/>
      <c r="V128" s="28" t="s">
        <v>601</v>
      </c>
      <c r="W128" s="5">
        <v>414</v>
      </c>
      <c r="X128" s="19" t="s">
        <v>602</v>
      </c>
      <c r="Y128" s="4" t="s">
        <v>28</v>
      </c>
      <c r="Z128" s="4" t="s">
        <v>53</v>
      </c>
      <c r="AA128" s="16">
        <v>9</v>
      </c>
      <c r="AB128" s="16">
        <v>21</v>
      </c>
      <c r="AC128" s="16">
        <v>2</v>
      </c>
      <c r="AD128" s="8">
        <v>189</v>
      </c>
      <c r="AE128" s="8">
        <v>100</v>
      </c>
      <c r="AF128" s="7">
        <f>[12]รายการ!B1</f>
        <v>6700</v>
      </c>
      <c r="AG128" s="37">
        <f t="shared" si="46"/>
        <v>1266300</v>
      </c>
      <c r="AH128" s="4">
        <v>189</v>
      </c>
      <c r="AI128" s="3"/>
      <c r="AJ128" s="3">
        <v>189</v>
      </c>
      <c r="AK128" s="3"/>
      <c r="AL128" s="3"/>
      <c r="AM128" s="2">
        <v>23</v>
      </c>
      <c r="AN128" s="2">
        <f>ค่าเสื่อม!T4</f>
        <v>93</v>
      </c>
      <c r="AO128" s="111">
        <f t="shared" si="42"/>
        <v>1177659</v>
      </c>
      <c r="AP128" s="111">
        <f t="shared" si="43"/>
        <v>88641</v>
      </c>
      <c r="AQ128" s="111">
        <f t="shared" ref="AQ128:AQ133" si="47">P128+AP128</f>
        <v>116991</v>
      </c>
      <c r="AR128" s="111">
        <f t="shared" si="37"/>
        <v>116991</v>
      </c>
      <c r="AT128" s="111">
        <f t="shared" si="45"/>
        <v>116991</v>
      </c>
    </row>
    <row r="129" spans="1:49" s="32" customFormat="1" ht="16.5" customHeight="1" x14ac:dyDescent="0.25">
      <c r="A129" s="39"/>
      <c r="B129" s="33"/>
      <c r="K129" s="37"/>
      <c r="L129" s="37"/>
      <c r="M129" s="86"/>
      <c r="N129" s="37"/>
      <c r="O129" s="37"/>
      <c r="P129" s="65"/>
      <c r="Q129" s="34"/>
      <c r="R129" s="43"/>
      <c r="S129" s="43"/>
      <c r="U129" s="35"/>
      <c r="V129" s="39"/>
      <c r="W129" s="5">
        <v>415</v>
      </c>
      <c r="X129" s="59"/>
      <c r="Y129" s="32" t="s">
        <v>38</v>
      </c>
      <c r="Z129" s="32" t="s">
        <v>7</v>
      </c>
      <c r="AA129" s="36">
        <v>8</v>
      </c>
      <c r="AB129" s="36">
        <v>15</v>
      </c>
      <c r="AC129" s="36">
        <v>2</v>
      </c>
      <c r="AD129" s="43">
        <v>120</v>
      </c>
      <c r="AE129" s="8">
        <v>100</v>
      </c>
      <c r="AF129" s="37">
        <f>[12]รายการ!B34</f>
        <v>2050</v>
      </c>
      <c r="AG129" s="37">
        <f t="shared" si="46"/>
        <v>246000</v>
      </c>
      <c r="AH129" s="32">
        <v>120</v>
      </c>
      <c r="AI129" s="34"/>
      <c r="AJ129" s="34">
        <v>120</v>
      </c>
      <c r="AK129" s="34"/>
      <c r="AL129" s="34"/>
      <c r="AM129" s="32">
        <v>47</v>
      </c>
      <c r="AN129" s="32">
        <f>ค่าเสื่อม!T4</f>
        <v>93</v>
      </c>
      <c r="AO129" s="111">
        <f t="shared" si="42"/>
        <v>228780</v>
      </c>
      <c r="AP129" s="111">
        <f t="shared" si="43"/>
        <v>17220</v>
      </c>
      <c r="AQ129" s="111">
        <f t="shared" si="47"/>
        <v>17220</v>
      </c>
      <c r="AR129" s="111">
        <f t="shared" si="37"/>
        <v>17220</v>
      </c>
      <c r="AT129" s="111">
        <f t="shared" si="45"/>
        <v>17220</v>
      </c>
      <c r="AW129" s="32" t="s">
        <v>51</v>
      </c>
    </row>
    <row r="130" spans="1:49" s="2" customFormat="1" ht="16.5" customHeight="1" x14ac:dyDescent="0.25">
      <c r="A130" s="39" t="s">
        <v>603</v>
      </c>
      <c r="B130" s="33">
        <v>358</v>
      </c>
      <c r="C130" s="32" t="s">
        <v>35</v>
      </c>
      <c r="D130" s="32"/>
      <c r="E130" s="32"/>
      <c r="F130" s="32"/>
      <c r="G130" s="32" t="s">
        <v>122</v>
      </c>
      <c r="H130" s="32"/>
      <c r="I130" s="32"/>
      <c r="J130" s="32"/>
      <c r="K130" s="37"/>
      <c r="L130" s="37"/>
      <c r="M130" s="86"/>
      <c r="N130" s="37"/>
      <c r="O130" s="37"/>
      <c r="P130" s="65"/>
      <c r="Q130" s="34"/>
      <c r="R130" s="43"/>
      <c r="S130" s="43"/>
      <c r="T130" s="32"/>
      <c r="U130" s="35"/>
      <c r="V130" s="28" t="s">
        <v>603</v>
      </c>
      <c r="W130" s="5">
        <v>416</v>
      </c>
      <c r="X130" s="19" t="s">
        <v>323</v>
      </c>
      <c r="Y130" s="4" t="s">
        <v>28</v>
      </c>
      <c r="Z130" s="4" t="s">
        <v>41</v>
      </c>
      <c r="AA130" s="16"/>
      <c r="AB130" s="16"/>
      <c r="AC130" s="16">
        <v>2</v>
      </c>
      <c r="AD130" s="8">
        <v>324</v>
      </c>
      <c r="AE130" s="8">
        <v>100</v>
      </c>
      <c r="AF130" s="7">
        <f>[12]รายการ!B1</f>
        <v>6700</v>
      </c>
      <c r="AG130" s="37">
        <f t="shared" si="46"/>
        <v>2170800</v>
      </c>
      <c r="AH130" s="4">
        <v>324</v>
      </c>
      <c r="AI130" s="3"/>
      <c r="AJ130" s="3">
        <v>324</v>
      </c>
      <c r="AK130" s="3"/>
      <c r="AL130" s="3"/>
      <c r="AM130" s="2">
        <v>47</v>
      </c>
      <c r="AN130" s="2">
        <f>ค่าเสื่อม!W3</f>
        <v>85</v>
      </c>
      <c r="AO130" s="111">
        <f t="shared" si="42"/>
        <v>1845180</v>
      </c>
      <c r="AP130" s="111">
        <f>AG130-AO130</f>
        <v>325620</v>
      </c>
      <c r="AQ130" s="111">
        <f t="shared" si="47"/>
        <v>325620</v>
      </c>
      <c r="AR130" s="111">
        <f t="shared" si="37"/>
        <v>325620</v>
      </c>
      <c r="AT130" s="95">
        <f t="shared" si="45"/>
        <v>325620</v>
      </c>
    </row>
    <row r="131" spans="1:49" s="2" customFormat="1" ht="16.5" customHeight="1" x14ac:dyDescent="0.25">
      <c r="A131" s="39"/>
      <c r="B131" s="33"/>
      <c r="C131" s="32"/>
      <c r="D131" s="32"/>
      <c r="E131" s="32"/>
      <c r="F131" s="32"/>
      <c r="G131" s="32"/>
      <c r="H131" s="32"/>
      <c r="I131" s="32"/>
      <c r="J131" s="32"/>
      <c r="K131" s="37"/>
      <c r="L131" s="37"/>
      <c r="M131" s="86"/>
      <c r="N131" s="37"/>
      <c r="O131" s="37"/>
      <c r="P131" s="65"/>
      <c r="Q131" s="34"/>
      <c r="R131" s="43"/>
      <c r="S131" s="43"/>
      <c r="T131" s="32"/>
      <c r="U131" s="35"/>
      <c r="V131" s="26"/>
      <c r="W131" s="5"/>
      <c r="X131" s="47"/>
      <c r="Y131" s="4"/>
      <c r="Z131" s="26" t="s">
        <v>42</v>
      </c>
      <c r="AA131" s="16">
        <v>9</v>
      </c>
      <c r="AB131" s="16">
        <v>18</v>
      </c>
      <c r="AC131" s="16">
        <v>2</v>
      </c>
      <c r="AD131" s="8">
        <v>162</v>
      </c>
      <c r="AE131" s="8">
        <v>50</v>
      </c>
      <c r="AF131" s="7">
        <f>AF128</f>
        <v>6700</v>
      </c>
      <c r="AG131" s="37">
        <f t="shared" si="46"/>
        <v>1085400</v>
      </c>
      <c r="AH131" s="4">
        <v>162</v>
      </c>
      <c r="AI131" s="3"/>
      <c r="AJ131" s="3">
        <v>162</v>
      </c>
      <c r="AK131" s="3"/>
      <c r="AL131" s="3"/>
      <c r="AN131" s="2">
        <v>85</v>
      </c>
      <c r="AO131" s="111">
        <f>AG131*AN131/100</f>
        <v>922590</v>
      </c>
      <c r="AP131" s="111">
        <f>AG131-AO131</f>
        <v>162810</v>
      </c>
      <c r="AQ131" s="111">
        <f t="shared" si="47"/>
        <v>162810</v>
      </c>
      <c r="AR131" s="111">
        <f t="shared" si="37"/>
        <v>162810</v>
      </c>
      <c r="AT131" s="95">
        <f t="shared" si="45"/>
        <v>162810</v>
      </c>
    </row>
    <row r="132" spans="1:49" s="2" customFormat="1" ht="16.5" customHeight="1" x14ac:dyDescent="0.25">
      <c r="A132" s="39"/>
      <c r="B132" s="33"/>
      <c r="C132" s="32"/>
      <c r="D132" s="32"/>
      <c r="E132" s="32"/>
      <c r="F132" s="32"/>
      <c r="G132" s="32"/>
      <c r="H132" s="32"/>
      <c r="I132" s="32"/>
      <c r="J132" s="32"/>
      <c r="K132" s="37"/>
      <c r="L132" s="37"/>
      <c r="M132" s="86"/>
      <c r="N132" s="37"/>
      <c r="O132" s="37"/>
      <c r="P132" s="65"/>
      <c r="Q132" s="34"/>
      <c r="R132" s="43"/>
      <c r="S132" s="43"/>
      <c r="T132" s="32"/>
      <c r="U132" s="35"/>
      <c r="V132" s="26"/>
      <c r="W132" s="5"/>
      <c r="X132" s="47"/>
      <c r="Y132" s="4"/>
      <c r="Z132" s="26" t="s">
        <v>43</v>
      </c>
      <c r="AA132" s="16">
        <v>9</v>
      </c>
      <c r="AB132" s="16">
        <v>18</v>
      </c>
      <c r="AC132" s="16">
        <v>2</v>
      </c>
      <c r="AD132" s="8">
        <v>162</v>
      </c>
      <c r="AE132" s="8">
        <v>50</v>
      </c>
      <c r="AF132" s="7">
        <f>AF130</f>
        <v>6700</v>
      </c>
      <c r="AG132" s="37">
        <f t="shared" si="46"/>
        <v>1085400</v>
      </c>
      <c r="AH132" s="4">
        <v>162</v>
      </c>
      <c r="AI132" s="3"/>
      <c r="AJ132" s="3">
        <v>162</v>
      </c>
      <c r="AK132" s="3"/>
      <c r="AL132" s="3"/>
      <c r="AN132" s="2">
        <v>85</v>
      </c>
      <c r="AO132" s="95">
        <f>AG132*AN132/100</f>
        <v>922590</v>
      </c>
      <c r="AP132" s="111">
        <f>AG132-AO132</f>
        <v>162810</v>
      </c>
      <c r="AQ132" s="111">
        <f t="shared" si="47"/>
        <v>162810</v>
      </c>
      <c r="AR132" s="111">
        <f t="shared" si="37"/>
        <v>162810</v>
      </c>
      <c r="AT132" s="95">
        <f t="shared" si="45"/>
        <v>162810</v>
      </c>
    </row>
    <row r="133" spans="1:49" s="2" customFormat="1" ht="16.5" customHeight="1" x14ac:dyDescent="0.25">
      <c r="A133" s="39"/>
      <c r="B133" s="33"/>
      <c r="C133" s="32"/>
      <c r="D133" s="32"/>
      <c r="E133" s="32"/>
      <c r="F133" s="32"/>
      <c r="G133" s="32"/>
      <c r="H133" s="32"/>
      <c r="I133" s="32"/>
      <c r="J133" s="32"/>
      <c r="K133" s="37"/>
      <c r="L133" s="37"/>
      <c r="M133" s="86"/>
      <c r="N133" s="37"/>
      <c r="O133" s="37"/>
      <c r="P133" s="65"/>
      <c r="Q133" s="34"/>
      <c r="R133" s="43"/>
      <c r="S133" s="43"/>
      <c r="T133" s="32"/>
      <c r="U133" s="35"/>
      <c r="V133" s="26"/>
      <c r="W133" s="5">
        <v>417</v>
      </c>
      <c r="X133" s="47"/>
      <c r="Y133" s="4" t="s">
        <v>38</v>
      </c>
      <c r="Z133" s="4" t="s">
        <v>7</v>
      </c>
      <c r="AA133" s="16">
        <v>9</v>
      </c>
      <c r="AB133" s="16">
        <v>18</v>
      </c>
      <c r="AC133" s="16">
        <v>1</v>
      </c>
      <c r="AD133" s="8">
        <v>162</v>
      </c>
      <c r="AE133" s="8">
        <v>100</v>
      </c>
      <c r="AF133" s="7">
        <f>[12]รายการ!B34</f>
        <v>2050</v>
      </c>
      <c r="AG133" s="7">
        <f t="shared" si="46"/>
        <v>332100</v>
      </c>
      <c r="AH133" s="4">
        <v>162</v>
      </c>
      <c r="AI133" s="3"/>
      <c r="AJ133" s="3">
        <v>162</v>
      </c>
      <c r="AK133" s="3"/>
      <c r="AL133" s="3"/>
      <c r="AM133" s="2">
        <v>32</v>
      </c>
      <c r="AN133" s="2">
        <f>ค่าเสื่อม!T4</f>
        <v>93</v>
      </c>
      <c r="AO133" s="95">
        <f>AG133*AN133/100</f>
        <v>308853</v>
      </c>
      <c r="AP133" s="95">
        <f>AG133-AO133</f>
        <v>23247</v>
      </c>
      <c r="AQ133" s="95">
        <f t="shared" si="47"/>
        <v>23247</v>
      </c>
      <c r="AR133" s="111">
        <f t="shared" si="37"/>
        <v>23247</v>
      </c>
      <c r="AT133" s="95">
        <f t="shared" si="45"/>
        <v>23247</v>
      </c>
      <c r="AW133" s="2" t="s">
        <v>315</v>
      </c>
    </row>
    <row r="134" spans="1:49" s="2" customFormat="1" ht="16.5" customHeight="1" x14ac:dyDescent="0.25">
      <c r="A134" s="39"/>
      <c r="B134" s="33">
        <v>359</v>
      </c>
      <c r="C134" s="32" t="s">
        <v>5</v>
      </c>
      <c r="D134" s="32">
        <v>23641</v>
      </c>
      <c r="E134" s="32">
        <v>107</v>
      </c>
      <c r="F134" s="32">
        <v>873</v>
      </c>
      <c r="G134" s="32" t="s">
        <v>122</v>
      </c>
      <c r="H134" s="32">
        <v>3</v>
      </c>
      <c r="I134" s="32">
        <v>2</v>
      </c>
      <c r="J134" s="32">
        <v>73</v>
      </c>
      <c r="K134" s="37">
        <v>1473</v>
      </c>
      <c r="L134" s="37">
        <v>1473</v>
      </c>
      <c r="M134" s="86">
        <v>1</v>
      </c>
      <c r="N134" s="37">
        <f>L134</f>
        <v>1473</v>
      </c>
      <c r="O134" s="37">
        <v>100</v>
      </c>
      <c r="P134" s="65">
        <f t="shared" si="29"/>
        <v>147300</v>
      </c>
      <c r="Q134" s="34">
        <v>1473</v>
      </c>
      <c r="R134" s="43"/>
      <c r="S134" s="43"/>
      <c r="T134" s="32"/>
      <c r="U134" s="35"/>
      <c r="V134" s="26"/>
      <c r="W134" s="5"/>
      <c r="X134" s="47"/>
      <c r="Y134" s="4"/>
      <c r="Z134" s="4"/>
      <c r="AA134" s="16"/>
      <c r="AB134" s="16"/>
      <c r="AC134" s="16"/>
      <c r="AD134" s="8"/>
      <c r="AE134" s="8"/>
      <c r="AF134" s="7"/>
      <c r="AG134" s="7"/>
      <c r="AH134" s="4"/>
      <c r="AI134" s="3"/>
      <c r="AJ134" s="3"/>
      <c r="AK134" s="3"/>
      <c r="AL134" s="3"/>
      <c r="AO134" s="95"/>
      <c r="AP134" s="95"/>
      <c r="AQ134" s="95">
        <f>P134</f>
        <v>147300</v>
      </c>
      <c r="AR134" s="111">
        <f t="shared" si="37"/>
        <v>147300</v>
      </c>
      <c r="AT134" s="95">
        <f>AQ134</f>
        <v>147300</v>
      </c>
    </row>
    <row r="135" spans="1:49" s="2" customFormat="1" ht="16.5" customHeight="1" x14ac:dyDescent="0.25">
      <c r="A135" s="39"/>
      <c r="B135" s="33">
        <v>360</v>
      </c>
      <c r="C135" s="32" t="s">
        <v>5</v>
      </c>
      <c r="D135" s="32">
        <v>23682</v>
      </c>
      <c r="E135" s="32">
        <v>35</v>
      </c>
      <c r="F135" s="32">
        <v>914</v>
      </c>
      <c r="G135" s="32" t="s">
        <v>122</v>
      </c>
      <c r="H135" s="32">
        <v>5</v>
      </c>
      <c r="I135" s="32">
        <v>1</v>
      </c>
      <c r="J135" s="32">
        <v>85</v>
      </c>
      <c r="K135" s="37">
        <v>2185</v>
      </c>
      <c r="L135" s="37">
        <v>2185</v>
      </c>
      <c r="M135" s="86">
        <v>1</v>
      </c>
      <c r="N135" s="37">
        <f>L135</f>
        <v>2185</v>
      </c>
      <c r="O135" s="37">
        <f>[6]qry_report!$L$664</f>
        <v>125</v>
      </c>
      <c r="P135" s="65">
        <f t="shared" si="29"/>
        <v>273125</v>
      </c>
      <c r="Q135" s="34">
        <v>2185</v>
      </c>
      <c r="R135" s="43"/>
      <c r="S135" s="43"/>
      <c r="T135" s="32"/>
      <c r="U135" s="35"/>
      <c r="V135" s="26"/>
      <c r="W135" s="5"/>
      <c r="X135" s="47"/>
      <c r="Y135" s="4"/>
      <c r="Z135" s="4"/>
      <c r="AA135" s="16"/>
      <c r="AB135" s="16"/>
      <c r="AC135" s="16"/>
      <c r="AD135" s="8"/>
      <c r="AE135" s="8"/>
      <c r="AF135" s="7"/>
      <c r="AG135" s="7"/>
      <c r="AH135" s="4"/>
      <c r="AI135" s="3"/>
      <c r="AJ135" s="3"/>
      <c r="AK135" s="3"/>
      <c r="AL135" s="3"/>
      <c r="AO135" s="95"/>
      <c r="AP135" s="95"/>
      <c r="AQ135" s="95">
        <f>P135</f>
        <v>273125</v>
      </c>
      <c r="AR135" s="111">
        <f t="shared" si="37"/>
        <v>273125</v>
      </c>
      <c r="AT135" s="95">
        <f>AQ135</f>
        <v>273125</v>
      </c>
    </row>
    <row r="136" spans="1:49" s="32" customFormat="1" ht="16.5" customHeight="1" x14ac:dyDescent="0.25">
      <c r="A136" s="39"/>
      <c r="B136" s="33">
        <v>361</v>
      </c>
      <c r="C136" s="32" t="s">
        <v>5</v>
      </c>
      <c r="D136" s="32">
        <v>963</v>
      </c>
      <c r="E136" s="32">
        <v>22</v>
      </c>
      <c r="F136" s="32">
        <v>76</v>
      </c>
      <c r="G136" s="32" t="s">
        <v>122</v>
      </c>
      <c r="H136" s="32">
        <v>3</v>
      </c>
      <c r="I136" s="32">
        <v>1</v>
      </c>
      <c r="J136" s="32">
        <v>0</v>
      </c>
      <c r="K136" s="37">
        <v>1300</v>
      </c>
      <c r="L136" s="37">
        <v>1300</v>
      </c>
      <c r="M136" s="86">
        <v>5</v>
      </c>
      <c r="N136" s="37">
        <f>L136</f>
        <v>1300</v>
      </c>
      <c r="O136" s="37">
        <f>[6]qry_report!$L$37</f>
        <v>150</v>
      </c>
      <c r="P136" s="65">
        <f t="shared" si="29"/>
        <v>195000</v>
      </c>
      <c r="Q136" s="34">
        <v>1200</v>
      </c>
      <c r="R136" s="43">
        <v>100</v>
      </c>
      <c r="S136" s="43"/>
      <c r="U136" s="35"/>
      <c r="V136" s="39"/>
      <c r="W136" s="33"/>
      <c r="X136" s="42"/>
      <c r="AA136" s="36"/>
      <c r="AB136" s="36"/>
      <c r="AC136" s="36"/>
      <c r="AD136" s="43"/>
      <c r="AE136" s="43"/>
      <c r="AF136" s="37"/>
      <c r="AG136" s="37"/>
      <c r="AI136" s="34"/>
      <c r="AJ136" s="34"/>
      <c r="AK136" s="34"/>
      <c r="AL136" s="34"/>
      <c r="AO136" s="111"/>
      <c r="AP136" s="111"/>
      <c r="AQ136" s="111">
        <f>P136</f>
        <v>195000</v>
      </c>
      <c r="AR136" s="111">
        <f t="shared" si="37"/>
        <v>195000</v>
      </c>
      <c r="AT136" s="95">
        <f>AQ136</f>
        <v>195000</v>
      </c>
    </row>
    <row r="137" spans="1:49" s="32" customFormat="1" ht="16.5" customHeight="1" x14ac:dyDescent="0.25">
      <c r="A137" s="39"/>
      <c r="B137" s="33"/>
      <c r="K137" s="37"/>
      <c r="L137" s="37"/>
      <c r="M137" s="86"/>
      <c r="N137" s="37"/>
      <c r="O137" s="37"/>
      <c r="P137" s="65"/>
      <c r="Q137" s="34"/>
      <c r="R137" s="43"/>
      <c r="S137" s="43"/>
      <c r="U137" s="35"/>
      <c r="V137" s="39" t="s">
        <v>604</v>
      </c>
      <c r="W137" s="33">
        <v>418</v>
      </c>
      <c r="X137" s="42" t="s">
        <v>605</v>
      </c>
      <c r="Y137" s="32" t="s">
        <v>28</v>
      </c>
      <c r="Z137" s="32" t="s">
        <v>41</v>
      </c>
      <c r="AA137" s="36"/>
      <c r="AB137" s="36"/>
      <c r="AC137" s="36">
        <v>2</v>
      </c>
      <c r="AD137" s="43">
        <v>396</v>
      </c>
      <c r="AE137" s="43">
        <v>100</v>
      </c>
      <c r="AF137" s="37">
        <f>[12]รายการ!B1</f>
        <v>6700</v>
      </c>
      <c r="AG137" s="37">
        <f t="shared" si="46"/>
        <v>2653200</v>
      </c>
      <c r="AH137" s="32">
        <v>396</v>
      </c>
      <c r="AI137" s="34"/>
      <c r="AJ137" s="34">
        <v>396</v>
      </c>
      <c r="AK137" s="34"/>
      <c r="AL137" s="34"/>
      <c r="AM137" s="32">
        <v>47</v>
      </c>
      <c r="AN137" s="32">
        <f>ค่าเสื่อม!W3</f>
        <v>85</v>
      </c>
      <c r="AO137" s="111">
        <f t="shared" ref="AO137:AO140" si="48">AG137*AN137/100</f>
        <v>2255220</v>
      </c>
      <c r="AP137" s="111">
        <f t="shared" ref="AP137:AP140" si="49">AG137-AO137</f>
        <v>397980</v>
      </c>
      <c r="AQ137" s="111">
        <f t="shared" ref="AQ137:AQ144" si="50">P137+AP137</f>
        <v>397980</v>
      </c>
      <c r="AR137" s="111">
        <f t="shared" si="37"/>
        <v>397980</v>
      </c>
      <c r="AT137" s="111">
        <f t="shared" ref="AT137:AT144" si="51">AQ137-AS137</f>
        <v>397980</v>
      </c>
    </row>
    <row r="138" spans="1:49" s="32" customFormat="1" ht="16.5" customHeight="1" x14ac:dyDescent="0.25">
      <c r="A138" s="39"/>
      <c r="B138" s="33"/>
      <c r="K138" s="37"/>
      <c r="L138" s="37"/>
      <c r="M138" s="86"/>
      <c r="N138" s="37"/>
      <c r="O138" s="37"/>
      <c r="P138" s="65"/>
      <c r="Q138" s="34"/>
      <c r="R138" s="43"/>
      <c r="S138" s="43"/>
      <c r="U138" s="35"/>
      <c r="V138" s="39"/>
      <c r="W138" s="33"/>
      <c r="X138" s="59"/>
      <c r="Z138" s="39" t="s">
        <v>42</v>
      </c>
      <c r="AA138" s="36">
        <v>9</v>
      </c>
      <c r="AB138" s="36">
        <v>22</v>
      </c>
      <c r="AC138" s="36">
        <v>2</v>
      </c>
      <c r="AD138" s="43">
        <v>198</v>
      </c>
      <c r="AE138" s="43">
        <v>50</v>
      </c>
      <c r="AF138" s="37">
        <f>AF141</f>
        <v>6700</v>
      </c>
      <c r="AG138" s="37">
        <f t="shared" si="46"/>
        <v>1326600</v>
      </c>
      <c r="AH138" s="32">
        <v>198</v>
      </c>
      <c r="AI138" s="34"/>
      <c r="AJ138" s="34">
        <v>198</v>
      </c>
      <c r="AK138" s="34"/>
      <c r="AL138" s="34"/>
      <c r="AN138" s="32">
        <v>85</v>
      </c>
      <c r="AO138" s="111">
        <f t="shared" si="48"/>
        <v>1127610</v>
      </c>
      <c r="AP138" s="111">
        <f t="shared" si="49"/>
        <v>198990</v>
      </c>
      <c r="AQ138" s="111">
        <f t="shared" si="50"/>
        <v>198990</v>
      </c>
      <c r="AR138" s="111">
        <f t="shared" si="37"/>
        <v>198990</v>
      </c>
      <c r="AT138" s="111">
        <f t="shared" si="51"/>
        <v>198990</v>
      </c>
    </row>
    <row r="139" spans="1:49" s="32" customFormat="1" ht="16.5" customHeight="1" x14ac:dyDescent="0.25">
      <c r="A139" s="39"/>
      <c r="B139" s="33"/>
      <c r="K139" s="37"/>
      <c r="L139" s="37"/>
      <c r="M139" s="86"/>
      <c r="N139" s="37"/>
      <c r="O139" s="37"/>
      <c r="P139" s="65"/>
      <c r="Q139" s="34"/>
      <c r="R139" s="43"/>
      <c r="S139" s="43"/>
      <c r="U139" s="35"/>
      <c r="V139" s="39"/>
      <c r="W139" s="33"/>
      <c r="X139" s="59"/>
      <c r="Z139" s="39" t="s">
        <v>43</v>
      </c>
      <c r="AA139" s="36">
        <v>9</v>
      </c>
      <c r="AB139" s="36">
        <v>22</v>
      </c>
      <c r="AC139" s="36">
        <v>2</v>
      </c>
      <c r="AD139" s="43">
        <v>198</v>
      </c>
      <c r="AE139" s="43">
        <v>50</v>
      </c>
      <c r="AF139" s="37">
        <f>AF137</f>
        <v>6700</v>
      </c>
      <c r="AG139" s="37">
        <f t="shared" si="46"/>
        <v>1326600</v>
      </c>
      <c r="AH139" s="32">
        <v>198</v>
      </c>
      <c r="AI139" s="34"/>
      <c r="AJ139" s="34">
        <v>198</v>
      </c>
      <c r="AK139" s="34"/>
      <c r="AL139" s="34"/>
      <c r="AN139" s="32">
        <v>85</v>
      </c>
      <c r="AO139" s="111">
        <f t="shared" si="48"/>
        <v>1127610</v>
      </c>
      <c r="AP139" s="111">
        <f t="shared" si="49"/>
        <v>198990</v>
      </c>
      <c r="AQ139" s="111">
        <f t="shared" si="50"/>
        <v>198990</v>
      </c>
      <c r="AR139" s="111">
        <f t="shared" si="37"/>
        <v>198990</v>
      </c>
      <c r="AT139" s="111">
        <f t="shared" si="51"/>
        <v>198990</v>
      </c>
    </row>
    <row r="140" spans="1:49" s="32" customFormat="1" ht="16.5" customHeight="1" x14ac:dyDescent="0.25">
      <c r="A140" s="39"/>
      <c r="B140" s="33"/>
      <c r="K140" s="37"/>
      <c r="L140" s="37"/>
      <c r="M140" s="86"/>
      <c r="N140" s="37"/>
      <c r="O140" s="37"/>
      <c r="P140" s="65"/>
      <c r="Q140" s="34"/>
      <c r="R140" s="43"/>
      <c r="S140" s="43"/>
      <c r="U140" s="35"/>
      <c r="V140" s="39"/>
      <c r="W140" s="33">
        <v>419</v>
      </c>
      <c r="X140" s="59"/>
      <c r="Y140" s="32" t="s">
        <v>38</v>
      </c>
      <c r="Z140" s="32" t="s">
        <v>7</v>
      </c>
      <c r="AA140" s="36">
        <v>6</v>
      </c>
      <c r="AB140" s="36">
        <v>9</v>
      </c>
      <c r="AC140" s="36">
        <v>2</v>
      </c>
      <c r="AD140" s="43">
        <v>54</v>
      </c>
      <c r="AE140" s="43">
        <v>100</v>
      </c>
      <c r="AF140" s="37">
        <f>[12]รายการ!B34</f>
        <v>2050</v>
      </c>
      <c r="AG140" s="37">
        <f t="shared" si="46"/>
        <v>110700</v>
      </c>
      <c r="AH140" s="32">
        <v>54</v>
      </c>
      <c r="AI140" s="34"/>
      <c r="AJ140" s="34">
        <v>54</v>
      </c>
      <c r="AK140" s="34"/>
      <c r="AL140" s="34"/>
      <c r="AM140" s="32">
        <v>47</v>
      </c>
      <c r="AN140" s="32">
        <f>ค่าเสื่อม!T4</f>
        <v>93</v>
      </c>
      <c r="AO140" s="111">
        <f t="shared" si="48"/>
        <v>102951</v>
      </c>
      <c r="AP140" s="111">
        <f t="shared" si="49"/>
        <v>7749</v>
      </c>
      <c r="AQ140" s="111">
        <f t="shared" si="50"/>
        <v>7749</v>
      </c>
      <c r="AR140" s="111">
        <f t="shared" si="37"/>
        <v>7749</v>
      </c>
      <c r="AT140" s="111">
        <f t="shared" si="51"/>
        <v>7749</v>
      </c>
      <c r="AW140" s="32" t="s">
        <v>51</v>
      </c>
    </row>
    <row r="141" spans="1:49" s="2" customFormat="1" ht="16.5" customHeight="1" x14ac:dyDescent="0.25">
      <c r="A141" s="39" t="s">
        <v>606</v>
      </c>
      <c r="B141" s="33">
        <v>362</v>
      </c>
      <c r="C141" s="32" t="s">
        <v>35</v>
      </c>
      <c r="D141" s="32"/>
      <c r="E141" s="32"/>
      <c r="F141" s="32"/>
      <c r="G141" s="32" t="s">
        <v>122</v>
      </c>
      <c r="H141" s="32"/>
      <c r="I141" s="32"/>
      <c r="J141" s="32"/>
      <c r="K141" s="37"/>
      <c r="L141" s="37"/>
      <c r="M141" s="86"/>
      <c r="N141" s="37"/>
      <c r="O141" s="37"/>
      <c r="P141" s="65"/>
      <c r="Q141" s="34"/>
      <c r="R141" s="43"/>
      <c r="S141" s="43"/>
      <c r="T141" s="32"/>
      <c r="U141" s="35"/>
      <c r="V141" s="28" t="s">
        <v>606</v>
      </c>
      <c r="W141" s="5">
        <v>420</v>
      </c>
      <c r="X141" s="19" t="s">
        <v>607</v>
      </c>
      <c r="Y141" s="4" t="s">
        <v>28</v>
      </c>
      <c r="Z141" s="4" t="s">
        <v>41</v>
      </c>
      <c r="AA141" s="16"/>
      <c r="AB141" s="16"/>
      <c r="AC141" s="16">
        <v>2</v>
      </c>
      <c r="AD141" s="8">
        <v>270</v>
      </c>
      <c r="AE141" s="8">
        <v>100</v>
      </c>
      <c r="AF141" s="7">
        <f>AF137</f>
        <v>6700</v>
      </c>
      <c r="AG141" s="7">
        <f>AF141*AD141</f>
        <v>1809000</v>
      </c>
      <c r="AH141" s="4">
        <v>270</v>
      </c>
      <c r="AI141" s="3"/>
      <c r="AJ141" s="3">
        <v>270</v>
      </c>
      <c r="AK141" s="3"/>
      <c r="AL141" s="3"/>
      <c r="AM141" s="2">
        <v>47</v>
      </c>
      <c r="AN141" s="2">
        <f>ค่าเสื่อม!W3</f>
        <v>85</v>
      </c>
      <c r="AO141" s="95">
        <f>AG141*AN141/100</f>
        <v>1537650</v>
      </c>
      <c r="AP141" s="95">
        <f>AG141-AO141</f>
        <v>271350</v>
      </c>
      <c r="AQ141" s="95">
        <f t="shared" si="50"/>
        <v>271350</v>
      </c>
      <c r="AR141" s="111">
        <f t="shared" si="37"/>
        <v>271350</v>
      </c>
      <c r="AT141" s="95">
        <f t="shared" si="51"/>
        <v>271350</v>
      </c>
    </row>
    <row r="142" spans="1:49" s="2" customFormat="1" ht="16.5" customHeight="1" x14ac:dyDescent="0.25">
      <c r="A142" s="39"/>
      <c r="B142" s="33"/>
      <c r="C142" s="32"/>
      <c r="D142" s="705"/>
      <c r="E142" s="705"/>
      <c r="F142" s="705"/>
      <c r="G142" s="32"/>
      <c r="H142" s="32"/>
      <c r="I142" s="32"/>
      <c r="J142" s="32"/>
      <c r="K142" s="37"/>
      <c r="L142" s="37"/>
      <c r="M142" s="86"/>
      <c r="N142" s="37"/>
      <c r="O142" s="37"/>
      <c r="P142" s="65"/>
      <c r="Q142" s="34"/>
      <c r="R142" s="43"/>
      <c r="S142" s="43"/>
      <c r="T142" s="32"/>
      <c r="U142" s="35"/>
      <c r="V142" s="28"/>
      <c r="W142" s="5"/>
      <c r="X142" s="47"/>
      <c r="Y142" s="4"/>
      <c r="Z142" s="26" t="s">
        <v>42</v>
      </c>
      <c r="AA142" s="16">
        <v>9</v>
      </c>
      <c r="AB142" s="16">
        <v>15</v>
      </c>
      <c r="AC142" s="16">
        <v>2</v>
      </c>
      <c r="AD142" s="8">
        <v>135</v>
      </c>
      <c r="AE142" s="8">
        <v>50</v>
      </c>
      <c r="AF142" s="7">
        <f>AF139</f>
        <v>6700</v>
      </c>
      <c r="AG142" s="7">
        <f>AF142*AD142</f>
        <v>904500</v>
      </c>
      <c r="AH142" s="4">
        <v>135</v>
      </c>
      <c r="AI142" s="3"/>
      <c r="AJ142" s="3">
        <v>135</v>
      </c>
      <c r="AK142" s="3"/>
      <c r="AL142" s="3"/>
      <c r="AN142" s="2">
        <v>85</v>
      </c>
      <c r="AO142" s="95">
        <f>AG142*AN142/100</f>
        <v>768825</v>
      </c>
      <c r="AP142" s="95">
        <f>AG142-AO142</f>
        <v>135675</v>
      </c>
      <c r="AQ142" s="95">
        <f t="shared" si="50"/>
        <v>135675</v>
      </c>
      <c r="AR142" s="111">
        <f t="shared" si="37"/>
        <v>135675</v>
      </c>
      <c r="AT142" s="95">
        <f t="shared" si="51"/>
        <v>135675</v>
      </c>
    </row>
    <row r="143" spans="1:49" s="2" customFormat="1" ht="16.5" customHeight="1" x14ac:dyDescent="0.25">
      <c r="A143" s="39"/>
      <c r="B143" s="33"/>
      <c r="C143" s="32"/>
      <c r="D143" s="32"/>
      <c r="E143" s="32"/>
      <c r="F143" s="32"/>
      <c r="G143" s="32"/>
      <c r="H143" s="32"/>
      <c r="I143" s="32"/>
      <c r="J143" s="32"/>
      <c r="K143" s="37"/>
      <c r="L143" s="37"/>
      <c r="M143" s="86"/>
      <c r="N143" s="37"/>
      <c r="O143" s="37"/>
      <c r="P143" s="37"/>
      <c r="Q143" s="34"/>
      <c r="R143" s="43"/>
      <c r="S143" s="43"/>
      <c r="T143" s="32"/>
      <c r="U143" s="35"/>
      <c r="V143" s="26"/>
      <c r="W143" s="5"/>
      <c r="X143" s="19"/>
      <c r="Y143" s="4"/>
      <c r="Z143" s="26" t="s">
        <v>43</v>
      </c>
      <c r="AA143" s="16">
        <v>9</v>
      </c>
      <c r="AB143" s="16">
        <v>15</v>
      </c>
      <c r="AC143" s="16">
        <v>2</v>
      </c>
      <c r="AD143" s="8">
        <v>135</v>
      </c>
      <c r="AE143" s="8">
        <v>50</v>
      </c>
      <c r="AF143" s="7">
        <f>AF141</f>
        <v>6700</v>
      </c>
      <c r="AG143" s="7">
        <f>AF143*AD143</f>
        <v>904500</v>
      </c>
      <c r="AH143" s="4">
        <v>135</v>
      </c>
      <c r="AI143" s="3"/>
      <c r="AJ143" s="3">
        <v>135</v>
      </c>
      <c r="AK143" s="3"/>
      <c r="AL143" s="3"/>
      <c r="AN143" s="2">
        <v>85</v>
      </c>
      <c r="AO143" s="95">
        <f>AG143*AN143/100</f>
        <v>768825</v>
      </c>
      <c r="AP143" s="95">
        <f>AG143-AO143</f>
        <v>135675</v>
      </c>
      <c r="AQ143" s="95">
        <f t="shared" si="50"/>
        <v>135675</v>
      </c>
      <c r="AR143" s="111">
        <f t="shared" si="37"/>
        <v>135675</v>
      </c>
      <c r="AT143" s="95">
        <f t="shared" si="51"/>
        <v>135675</v>
      </c>
    </row>
    <row r="144" spans="1:49" s="2" customFormat="1" ht="16.5" customHeight="1" x14ac:dyDescent="0.25">
      <c r="A144" s="39"/>
      <c r="B144" s="33"/>
      <c r="C144" s="32"/>
      <c r="D144" s="32"/>
      <c r="E144" s="32"/>
      <c r="F144" s="32"/>
      <c r="G144" s="32"/>
      <c r="H144" s="32"/>
      <c r="I144" s="32"/>
      <c r="J144" s="32"/>
      <c r="K144" s="37"/>
      <c r="L144" s="37"/>
      <c r="M144" s="86"/>
      <c r="N144" s="37"/>
      <c r="O144" s="37"/>
      <c r="P144" s="37"/>
      <c r="Q144" s="34"/>
      <c r="R144" s="43"/>
      <c r="S144" s="43"/>
      <c r="T144" s="32"/>
      <c r="U144" s="35"/>
      <c r="V144" s="26"/>
      <c r="W144" s="5">
        <v>421</v>
      </c>
      <c r="X144" s="47"/>
      <c r="Y144" s="4" t="s">
        <v>38</v>
      </c>
      <c r="Z144" s="4" t="s">
        <v>7</v>
      </c>
      <c r="AA144" s="16">
        <v>6</v>
      </c>
      <c r="AB144" s="16">
        <v>17</v>
      </c>
      <c r="AC144" s="16">
        <v>1</v>
      </c>
      <c r="AD144" s="8">
        <v>102</v>
      </c>
      <c r="AE144" s="8">
        <v>100</v>
      </c>
      <c r="AF144" s="7">
        <f>[12]รายการ!B34</f>
        <v>2050</v>
      </c>
      <c r="AG144" s="7">
        <f>AF144*AD144</f>
        <v>209100</v>
      </c>
      <c r="AH144" s="4">
        <v>102</v>
      </c>
      <c r="AI144" s="3"/>
      <c r="AJ144" s="3">
        <v>102</v>
      </c>
      <c r="AK144" s="3"/>
      <c r="AL144" s="3"/>
      <c r="AM144" s="2">
        <v>22</v>
      </c>
      <c r="AN144" s="2">
        <f>ค่าเสื่อม!T4</f>
        <v>93</v>
      </c>
      <c r="AO144" s="95">
        <f>AG144*AN144/100</f>
        <v>194463</v>
      </c>
      <c r="AP144" s="95">
        <f>AG144-AO144</f>
        <v>14637</v>
      </c>
      <c r="AQ144" s="95">
        <f t="shared" si="50"/>
        <v>14637</v>
      </c>
      <c r="AR144" s="111">
        <f t="shared" si="37"/>
        <v>14637</v>
      </c>
      <c r="AT144" s="95">
        <f t="shared" si="51"/>
        <v>14637</v>
      </c>
      <c r="AW144" s="2" t="s">
        <v>51</v>
      </c>
    </row>
    <row r="145" spans="1:49" s="2" customFormat="1" ht="16.5" customHeight="1" x14ac:dyDescent="0.25">
      <c r="A145" s="39"/>
      <c r="B145" s="33">
        <v>363</v>
      </c>
      <c r="C145" s="32" t="s">
        <v>5</v>
      </c>
      <c r="D145" s="32">
        <v>23640</v>
      </c>
      <c r="E145" s="32">
        <v>106</v>
      </c>
      <c r="F145" s="32">
        <v>872</v>
      </c>
      <c r="G145" s="32" t="s">
        <v>122</v>
      </c>
      <c r="H145" s="32">
        <v>2</v>
      </c>
      <c r="I145" s="32">
        <v>3</v>
      </c>
      <c r="J145" s="32">
        <v>2</v>
      </c>
      <c r="K145" s="37">
        <v>1102</v>
      </c>
      <c r="L145" s="37">
        <v>1102</v>
      </c>
      <c r="M145" s="86">
        <v>1</v>
      </c>
      <c r="N145" s="37">
        <f>L145</f>
        <v>1102</v>
      </c>
      <c r="O145" s="37">
        <f>[6]qry_report!$L$628</f>
        <v>125</v>
      </c>
      <c r="P145" s="65">
        <f t="shared" ref="P145:P173" si="52">N145*O145</f>
        <v>137750</v>
      </c>
      <c r="Q145" s="34">
        <v>1102</v>
      </c>
      <c r="R145" s="43"/>
      <c r="S145" s="43"/>
      <c r="T145" s="32"/>
      <c r="U145" s="35"/>
      <c r="V145" s="26"/>
      <c r="W145" s="5"/>
      <c r="X145" s="47"/>
      <c r="Y145" s="4"/>
      <c r="Z145" s="4"/>
      <c r="AA145" s="16"/>
      <c r="AB145" s="16"/>
      <c r="AC145" s="16"/>
      <c r="AD145" s="8"/>
      <c r="AE145" s="8"/>
      <c r="AF145" s="7"/>
      <c r="AG145" s="7"/>
      <c r="AH145" s="4"/>
      <c r="AI145" s="3"/>
      <c r="AJ145" s="3"/>
      <c r="AK145" s="3"/>
      <c r="AL145" s="3"/>
      <c r="AQ145" s="95">
        <f>P145</f>
        <v>137750</v>
      </c>
      <c r="AR145" s="111">
        <f t="shared" si="37"/>
        <v>137750</v>
      </c>
      <c r="AT145" s="95">
        <f>AQ145</f>
        <v>137750</v>
      </c>
    </row>
    <row r="146" spans="1:49" s="2" customFormat="1" ht="16.5" customHeight="1" x14ac:dyDescent="0.25">
      <c r="A146" s="39" t="s">
        <v>608</v>
      </c>
      <c r="B146" s="33">
        <v>364</v>
      </c>
      <c r="C146" s="32" t="s">
        <v>5</v>
      </c>
      <c r="D146" s="32">
        <v>39300</v>
      </c>
      <c r="E146" s="32">
        <v>665</v>
      </c>
      <c r="F146" s="32">
        <v>1967</v>
      </c>
      <c r="G146" s="32" t="s">
        <v>122</v>
      </c>
      <c r="H146" s="32">
        <v>0</v>
      </c>
      <c r="I146" s="32">
        <v>2</v>
      </c>
      <c r="J146" s="32">
        <v>1</v>
      </c>
      <c r="K146" s="37">
        <v>201</v>
      </c>
      <c r="L146" s="37">
        <v>201</v>
      </c>
      <c r="M146" s="86">
        <v>2</v>
      </c>
      <c r="N146" s="37">
        <f>L146</f>
        <v>201</v>
      </c>
      <c r="O146" s="37">
        <f>[6]qry_report!$L$1420</f>
        <v>100</v>
      </c>
      <c r="P146" s="65">
        <f t="shared" si="52"/>
        <v>20100</v>
      </c>
      <c r="Q146" s="34"/>
      <c r="R146" s="43">
        <v>201</v>
      </c>
      <c r="S146" s="43"/>
      <c r="T146" s="32"/>
      <c r="U146" s="35"/>
      <c r="V146" s="28" t="s">
        <v>608</v>
      </c>
      <c r="W146" s="5">
        <v>422</v>
      </c>
      <c r="X146" s="47">
        <v>27</v>
      </c>
      <c r="Y146" s="4" t="s">
        <v>28</v>
      </c>
      <c r="Z146" s="4" t="s">
        <v>41</v>
      </c>
      <c r="AA146" s="16"/>
      <c r="AB146" s="16"/>
      <c r="AC146" s="16">
        <v>2</v>
      </c>
      <c r="AD146" s="8">
        <v>216</v>
      </c>
      <c r="AE146" s="8">
        <v>100</v>
      </c>
      <c r="AF146" s="7">
        <f>[12]รายการ!B1</f>
        <v>6700</v>
      </c>
      <c r="AG146" s="37">
        <f>AF146*AD146</f>
        <v>1447200</v>
      </c>
      <c r="AH146" s="4">
        <v>216</v>
      </c>
      <c r="AI146" s="3"/>
      <c r="AJ146" s="3">
        <v>216</v>
      </c>
      <c r="AK146" s="3"/>
      <c r="AL146" s="3"/>
      <c r="AM146" s="2">
        <v>12</v>
      </c>
      <c r="AN146" s="2">
        <f>ค่าเสื่อม!M3</f>
        <v>38</v>
      </c>
      <c r="AO146" s="111">
        <f>AG146*AN146/100</f>
        <v>549936</v>
      </c>
      <c r="AP146" s="111">
        <f t="shared" ref="AP146:AP153" si="53">AG146-AO146</f>
        <v>897264</v>
      </c>
      <c r="AQ146" s="111">
        <f>P146+AP146</f>
        <v>917364</v>
      </c>
      <c r="AR146" s="111">
        <f t="shared" si="37"/>
        <v>917364</v>
      </c>
      <c r="AT146" s="111">
        <f>AQ146-AS146</f>
        <v>917364</v>
      </c>
    </row>
    <row r="147" spans="1:49" s="2" customFormat="1" ht="16.5" customHeight="1" x14ac:dyDescent="0.25">
      <c r="A147" s="39"/>
      <c r="B147" s="33"/>
      <c r="C147" s="32"/>
      <c r="D147" s="32"/>
      <c r="E147" s="32"/>
      <c r="F147" s="32"/>
      <c r="G147" s="32"/>
      <c r="H147" s="32"/>
      <c r="I147" s="32"/>
      <c r="J147" s="32"/>
      <c r="K147" s="37"/>
      <c r="L147" s="37"/>
      <c r="M147" s="86"/>
      <c r="N147" s="37"/>
      <c r="O147" s="37"/>
      <c r="P147" s="65"/>
      <c r="Q147" s="34"/>
      <c r="R147" s="43"/>
      <c r="S147" s="43"/>
      <c r="T147" s="32"/>
      <c r="U147" s="35"/>
      <c r="V147" s="26"/>
      <c r="W147" s="5"/>
      <c r="X147" s="47"/>
      <c r="Y147" s="4"/>
      <c r="Z147" s="26" t="s">
        <v>42</v>
      </c>
      <c r="AA147" s="16">
        <v>9</v>
      </c>
      <c r="AB147" s="16">
        <v>12</v>
      </c>
      <c r="AC147" s="16">
        <v>2</v>
      </c>
      <c r="AD147" s="8">
        <v>108</v>
      </c>
      <c r="AE147" s="8">
        <v>50</v>
      </c>
      <c r="AF147" s="7">
        <f>AF143</f>
        <v>6700</v>
      </c>
      <c r="AG147" s="37">
        <f>AF147*AD147</f>
        <v>723600</v>
      </c>
      <c r="AH147" s="4">
        <v>108</v>
      </c>
      <c r="AI147" s="3"/>
      <c r="AJ147" s="3">
        <v>108</v>
      </c>
      <c r="AK147" s="3"/>
      <c r="AL147" s="3"/>
      <c r="AN147" s="2">
        <f>AN146</f>
        <v>38</v>
      </c>
      <c r="AO147" s="111">
        <f>AG147*AN147/100</f>
        <v>274968</v>
      </c>
      <c r="AP147" s="111">
        <f t="shared" si="53"/>
        <v>448632</v>
      </c>
      <c r="AQ147" s="111">
        <f>P147+AP147</f>
        <v>448632</v>
      </c>
      <c r="AR147" s="111">
        <f t="shared" si="37"/>
        <v>448632</v>
      </c>
      <c r="AT147" s="111">
        <f>AQ147-AS147</f>
        <v>448632</v>
      </c>
    </row>
    <row r="148" spans="1:49" s="2" customFormat="1" ht="16.5" customHeight="1" x14ac:dyDescent="0.25">
      <c r="A148" s="39"/>
      <c r="B148" s="33"/>
      <c r="C148" s="32"/>
      <c r="D148" s="32"/>
      <c r="E148" s="32"/>
      <c r="F148" s="32"/>
      <c r="G148" s="32"/>
      <c r="H148" s="32"/>
      <c r="I148" s="32"/>
      <c r="J148" s="32"/>
      <c r="K148" s="37"/>
      <c r="L148" s="37"/>
      <c r="M148" s="86"/>
      <c r="N148" s="37"/>
      <c r="O148" s="37"/>
      <c r="P148" s="65"/>
      <c r="Q148" s="34"/>
      <c r="R148" s="43"/>
      <c r="S148" s="43"/>
      <c r="T148" s="32"/>
      <c r="U148" s="35"/>
      <c r="V148" s="26"/>
      <c r="W148" s="5"/>
      <c r="X148" s="47"/>
      <c r="Y148" s="4"/>
      <c r="Z148" s="26" t="s">
        <v>43</v>
      </c>
      <c r="AA148" s="16">
        <v>9</v>
      </c>
      <c r="AB148" s="16">
        <v>12</v>
      </c>
      <c r="AC148" s="16">
        <v>2</v>
      </c>
      <c r="AD148" s="8">
        <v>108</v>
      </c>
      <c r="AE148" s="8">
        <v>50</v>
      </c>
      <c r="AF148" s="7">
        <f>AF146</f>
        <v>6700</v>
      </c>
      <c r="AG148" s="37">
        <f>AF148*AD148</f>
        <v>723600</v>
      </c>
      <c r="AH148" s="4">
        <v>108</v>
      </c>
      <c r="AI148" s="3"/>
      <c r="AJ148" s="3">
        <v>108</v>
      </c>
      <c r="AK148" s="3"/>
      <c r="AL148" s="3"/>
      <c r="AN148" s="2">
        <f>AN146</f>
        <v>38</v>
      </c>
      <c r="AO148" s="111">
        <f>AG148*AN148/100</f>
        <v>274968</v>
      </c>
      <c r="AP148" s="111">
        <f t="shared" si="53"/>
        <v>448632</v>
      </c>
      <c r="AQ148" s="111">
        <f>P148+AP148</f>
        <v>448632</v>
      </c>
      <c r="AR148" s="111">
        <f t="shared" si="37"/>
        <v>448632</v>
      </c>
      <c r="AT148" s="111">
        <f>AQ148-AS148</f>
        <v>448632</v>
      </c>
    </row>
    <row r="149" spans="1:49" s="2" customFormat="1" ht="16.5" customHeight="1" x14ac:dyDescent="0.25">
      <c r="A149" s="39" t="s">
        <v>609</v>
      </c>
      <c r="B149" s="33">
        <v>365</v>
      </c>
      <c r="C149" s="32" t="s">
        <v>5</v>
      </c>
      <c r="D149" s="32">
        <v>23831</v>
      </c>
      <c r="E149" s="32">
        <v>51</v>
      </c>
      <c r="F149" s="32">
        <v>994</v>
      </c>
      <c r="G149" s="32" t="s">
        <v>122</v>
      </c>
      <c r="H149" s="32">
        <v>5</v>
      </c>
      <c r="I149" s="32">
        <v>2</v>
      </c>
      <c r="J149" s="32">
        <v>27</v>
      </c>
      <c r="K149" s="37">
        <v>2227</v>
      </c>
      <c r="L149" s="37">
        <v>2227</v>
      </c>
      <c r="M149" s="86">
        <v>1</v>
      </c>
      <c r="N149" s="37">
        <f>L149</f>
        <v>2227</v>
      </c>
      <c r="O149" s="37">
        <f>[6]qry_report!$L$682</f>
        <v>125</v>
      </c>
      <c r="P149" s="65">
        <f t="shared" si="52"/>
        <v>278375</v>
      </c>
      <c r="Q149" s="34">
        <v>2227</v>
      </c>
      <c r="R149" s="43"/>
      <c r="S149" s="43"/>
      <c r="T149" s="32"/>
      <c r="U149" s="35"/>
      <c r="V149" s="28"/>
      <c r="W149" s="5"/>
      <c r="X149" s="47"/>
      <c r="Y149" s="4"/>
      <c r="Z149" s="4"/>
      <c r="AA149" s="16"/>
      <c r="AB149" s="16"/>
      <c r="AC149" s="16"/>
      <c r="AD149" s="8"/>
      <c r="AE149" s="8"/>
      <c r="AF149" s="7"/>
      <c r="AG149" s="37"/>
      <c r="AH149" s="4"/>
      <c r="AI149" s="3"/>
      <c r="AJ149" s="3"/>
      <c r="AK149" s="3"/>
      <c r="AL149" s="3"/>
      <c r="AO149" s="111"/>
      <c r="AP149" s="111"/>
      <c r="AQ149" s="95">
        <f>P149</f>
        <v>278375</v>
      </c>
      <c r="AR149" s="111">
        <f t="shared" si="37"/>
        <v>278375</v>
      </c>
      <c r="AT149" s="95">
        <f>AQ149</f>
        <v>278375</v>
      </c>
    </row>
    <row r="150" spans="1:49" s="2" customFormat="1" ht="16.5" customHeight="1" x14ac:dyDescent="0.25">
      <c r="A150" s="39"/>
      <c r="B150" s="33">
        <v>366</v>
      </c>
      <c r="C150" s="32" t="s">
        <v>5</v>
      </c>
      <c r="D150" s="32">
        <v>43953</v>
      </c>
      <c r="E150" s="32">
        <v>336</v>
      </c>
      <c r="F150" s="32">
        <v>2419</v>
      </c>
      <c r="G150" s="32" t="s">
        <v>122</v>
      </c>
      <c r="H150" s="32">
        <v>0</v>
      </c>
      <c r="I150" s="32">
        <v>1</v>
      </c>
      <c r="J150" s="32">
        <v>89</v>
      </c>
      <c r="K150" s="37">
        <v>189</v>
      </c>
      <c r="L150" s="37">
        <v>189</v>
      </c>
      <c r="M150" s="86">
        <v>1</v>
      </c>
      <c r="N150" s="37">
        <f>L150</f>
        <v>189</v>
      </c>
      <c r="O150" s="37">
        <v>150</v>
      </c>
      <c r="P150" s="65">
        <f t="shared" si="52"/>
        <v>28350</v>
      </c>
      <c r="Q150" s="34">
        <v>189</v>
      </c>
      <c r="R150" s="43"/>
      <c r="S150" s="43"/>
      <c r="T150" s="32"/>
      <c r="U150" s="35"/>
      <c r="V150" s="26"/>
      <c r="W150" s="5"/>
      <c r="X150" s="47"/>
      <c r="Y150" s="4"/>
      <c r="Z150" s="4"/>
      <c r="AA150" s="16"/>
      <c r="AB150" s="16"/>
      <c r="AC150" s="16"/>
      <c r="AD150" s="8"/>
      <c r="AE150" s="8"/>
      <c r="AF150" s="7"/>
      <c r="AG150" s="37"/>
      <c r="AH150" s="4"/>
      <c r="AI150" s="3"/>
      <c r="AJ150" s="3"/>
      <c r="AK150" s="3"/>
      <c r="AL150" s="3"/>
      <c r="AO150" s="111"/>
      <c r="AP150" s="111"/>
      <c r="AQ150" s="95">
        <f>P150</f>
        <v>28350</v>
      </c>
      <c r="AR150" s="111">
        <f t="shared" si="37"/>
        <v>28350</v>
      </c>
      <c r="AT150" s="95">
        <f>AQ150</f>
        <v>28350</v>
      </c>
    </row>
    <row r="151" spans="1:49" s="32" customFormat="1" ht="16.5" customHeight="1" x14ac:dyDescent="0.25">
      <c r="A151" s="39" t="s">
        <v>610</v>
      </c>
      <c r="B151" s="33">
        <v>367</v>
      </c>
      <c r="C151" s="32" t="s">
        <v>5</v>
      </c>
      <c r="D151" s="32">
        <v>12164</v>
      </c>
      <c r="E151" s="32">
        <v>141</v>
      </c>
      <c r="F151" s="32">
        <v>57</v>
      </c>
      <c r="G151" s="32" t="s">
        <v>122</v>
      </c>
      <c r="H151" s="32">
        <v>1</v>
      </c>
      <c r="I151" s="32">
        <v>1</v>
      </c>
      <c r="J151" s="32">
        <v>48</v>
      </c>
      <c r="K151" s="37">
        <v>548</v>
      </c>
      <c r="L151" s="37">
        <v>548</v>
      </c>
      <c r="M151" s="86">
        <v>5</v>
      </c>
      <c r="N151" s="37">
        <f>L151</f>
        <v>548</v>
      </c>
      <c r="O151" s="37">
        <f>[6]qry_report!$L$107</f>
        <v>100</v>
      </c>
      <c r="P151" s="65">
        <f t="shared" si="52"/>
        <v>54800</v>
      </c>
      <c r="Q151" s="34">
        <v>400</v>
      </c>
      <c r="R151" s="43">
        <v>148</v>
      </c>
      <c r="S151" s="43"/>
      <c r="U151" s="35"/>
      <c r="V151" s="39"/>
      <c r="W151" s="33"/>
      <c r="X151" s="59"/>
      <c r="AA151" s="36"/>
      <c r="AB151" s="36"/>
      <c r="AC151" s="36"/>
      <c r="AD151" s="43"/>
      <c r="AE151" s="43"/>
      <c r="AF151" s="37"/>
      <c r="AG151" s="37"/>
      <c r="AI151" s="34"/>
      <c r="AJ151" s="34"/>
      <c r="AK151" s="34"/>
      <c r="AL151" s="34"/>
      <c r="AO151" s="111"/>
      <c r="AP151" s="111"/>
      <c r="AQ151" s="111">
        <f>P151</f>
        <v>54800</v>
      </c>
      <c r="AR151" s="111">
        <f t="shared" si="37"/>
        <v>54800</v>
      </c>
      <c r="AT151" s="111">
        <f>AQ151</f>
        <v>54800</v>
      </c>
    </row>
    <row r="152" spans="1:49" s="32" customFormat="1" ht="16.5" customHeight="1" x14ac:dyDescent="0.25">
      <c r="A152" s="39"/>
      <c r="B152" s="33"/>
      <c r="K152" s="37"/>
      <c r="L152" s="37"/>
      <c r="M152" s="86"/>
      <c r="N152" s="37"/>
      <c r="O152" s="37"/>
      <c r="P152" s="65"/>
      <c r="Q152" s="34"/>
      <c r="R152" s="43"/>
      <c r="S152" s="43"/>
      <c r="U152" s="35"/>
      <c r="V152" s="39" t="s">
        <v>611</v>
      </c>
      <c r="W152" s="33">
        <v>423</v>
      </c>
      <c r="X152" s="59">
        <v>25</v>
      </c>
      <c r="Y152" s="32" t="s">
        <v>28</v>
      </c>
      <c r="Z152" s="32" t="s">
        <v>53</v>
      </c>
      <c r="AA152" s="36">
        <v>12</v>
      </c>
      <c r="AB152" s="36">
        <v>15</v>
      </c>
      <c r="AC152" s="16">
        <v>2</v>
      </c>
      <c r="AD152" s="43">
        <v>180</v>
      </c>
      <c r="AE152" s="43">
        <v>100</v>
      </c>
      <c r="AF152" s="37">
        <f>[12]รายการ!B1</f>
        <v>6700</v>
      </c>
      <c r="AG152" s="37">
        <f t="shared" ref="AG152:AG163" si="54">AF152*AD152</f>
        <v>1206000</v>
      </c>
      <c r="AH152" s="32">
        <v>180</v>
      </c>
      <c r="AI152" s="34"/>
      <c r="AJ152" s="34">
        <v>180</v>
      </c>
      <c r="AK152" s="34"/>
      <c r="AL152" s="34"/>
      <c r="AM152" s="32">
        <v>42</v>
      </c>
      <c r="AN152" s="32">
        <f>ค่าเสื่อม!T4</f>
        <v>93</v>
      </c>
      <c r="AO152" s="111">
        <f t="shared" ref="AO152:AO163" si="55">AG152*AN152/100</f>
        <v>1121580</v>
      </c>
      <c r="AP152" s="111">
        <f t="shared" si="53"/>
        <v>84420</v>
      </c>
      <c r="AQ152" s="111">
        <f t="shared" ref="AQ152:AQ160" si="56">P152+AP152</f>
        <v>84420</v>
      </c>
      <c r="AR152" s="111">
        <f t="shared" si="37"/>
        <v>84420</v>
      </c>
      <c r="AT152" s="111">
        <f>AQ152</f>
        <v>84420</v>
      </c>
    </row>
    <row r="153" spans="1:49" s="32" customFormat="1" ht="16.5" customHeight="1" x14ac:dyDescent="0.25">
      <c r="A153" s="39"/>
      <c r="B153" s="33"/>
      <c r="K153" s="37"/>
      <c r="L153" s="37"/>
      <c r="M153" s="86"/>
      <c r="N153" s="37"/>
      <c r="O153" s="37"/>
      <c r="P153" s="65"/>
      <c r="Q153" s="34"/>
      <c r="R153" s="43"/>
      <c r="S153" s="43"/>
      <c r="U153" s="35"/>
      <c r="V153" s="39"/>
      <c r="W153" s="33">
        <v>424</v>
      </c>
      <c r="X153" s="59"/>
      <c r="Y153" s="32" t="s">
        <v>38</v>
      </c>
      <c r="Z153" s="32" t="s">
        <v>7</v>
      </c>
      <c r="AA153" s="36">
        <v>8</v>
      </c>
      <c r="AB153" s="36">
        <v>16</v>
      </c>
      <c r="AC153" s="16">
        <v>2</v>
      </c>
      <c r="AD153" s="43">
        <v>128</v>
      </c>
      <c r="AE153" s="43">
        <v>100</v>
      </c>
      <c r="AF153" s="37">
        <f>[12]รายการ!B1</f>
        <v>6700</v>
      </c>
      <c r="AG153" s="37">
        <f t="shared" si="54"/>
        <v>857600</v>
      </c>
      <c r="AH153" s="32">
        <v>128</v>
      </c>
      <c r="AI153" s="34"/>
      <c r="AJ153" s="34">
        <v>128</v>
      </c>
      <c r="AK153" s="34"/>
      <c r="AL153" s="34"/>
      <c r="AM153" s="32">
        <v>32</v>
      </c>
      <c r="AN153" s="32">
        <f>ค่าเสื่อม!T4</f>
        <v>93</v>
      </c>
      <c r="AO153" s="111">
        <f t="shared" si="55"/>
        <v>797568</v>
      </c>
      <c r="AP153" s="111">
        <f t="shared" si="53"/>
        <v>60032</v>
      </c>
      <c r="AQ153" s="111">
        <f t="shared" si="56"/>
        <v>60032</v>
      </c>
      <c r="AR153" s="111">
        <f t="shared" si="37"/>
        <v>60032</v>
      </c>
      <c r="AT153" s="111">
        <f>AQ153</f>
        <v>60032</v>
      </c>
      <c r="AW153" s="32" t="s">
        <v>51</v>
      </c>
    </row>
    <row r="154" spans="1:49" s="32" customFormat="1" ht="16.5" customHeight="1" x14ac:dyDescent="0.25">
      <c r="A154" s="39" t="s">
        <v>612</v>
      </c>
      <c r="B154" s="33">
        <v>368</v>
      </c>
      <c r="C154" s="32" t="s">
        <v>35</v>
      </c>
      <c r="G154" s="32" t="s">
        <v>122</v>
      </c>
      <c r="K154" s="37"/>
      <c r="L154" s="37"/>
      <c r="M154" s="86"/>
      <c r="N154" s="37"/>
      <c r="O154" s="37"/>
      <c r="P154" s="65"/>
      <c r="Q154" s="34"/>
      <c r="R154" s="43"/>
      <c r="S154" s="43"/>
      <c r="U154" s="35"/>
      <c r="V154" s="39" t="s">
        <v>612</v>
      </c>
      <c r="W154" s="33">
        <v>425</v>
      </c>
      <c r="X154" s="57" t="s">
        <v>33</v>
      </c>
      <c r="Y154" s="32" t="s">
        <v>28</v>
      </c>
      <c r="Z154" s="32" t="s">
        <v>37</v>
      </c>
      <c r="AA154" s="36">
        <v>10</v>
      </c>
      <c r="AB154" s="36">
        <v>12</v>
      </c>
      <c r="AC154" s="36">
        <v>2</v>
      </c>
      <c r="AD154" s="43">
        <v>120</v>
      </c>
      <c r="AE154" s="43">
        <v>100</v>
      </c>
      <c r="AF154" s="37">
        <f>[12]รายการ!B1</f>
        <v>6700</v>
      </c>
      <c r="AG154" s="37">
        <f t="shared" si="54"/>
        <v>804000</v>
      </c>
      <c r="AH154" s="32">
        <v>120</v>
      </c>
      <c r="AI154" s="34"/>
      <c r="AJ154" s="34">
        <v>120</v>
      </c>
      <c r="AK154" s="34"/>
      <c r="AL154" s="34"/>
      <c r="AM154" s="32">
        <v>37</v>
      </c>
      <c r="AN154" s="32">
        <f>ค่าเสื่อม!AL2</f>
        <v>64</v>
      </c>
      <c r="AO154" s="111">
        <f t="shared" si="55"/>
        <v>514560</v>
      </c>
      <c r="AP154" s="111">
        <f>AG154-AO154</f>
        <v>289440</v>
      </c>
      <c r="AQ154" s="111">
        <f t="shared" si="56"/>
        <v>289440</v>
      </c>
      <c r="AR154" s="111">
        <f t="shared" si="37"/>
        <v>289440</v>
      </c>
      <c r="AT154" s="111">
        <f t="shared" ref="AT154:AT160" si="57">AQ154-AS154</f>
        <v>289440</v>
      </c>
    </row>
    <row r="155" spans="1:49" s="2" customFormat="1" ht="16.5" customHeight="1" x14ac:dyDescent="0.25">
      <c r="A155" s="39" t="s">
        <v>613</v>
      </c>
      <c r="B155" s="33">
        <v>369</v>
      </c>
      <c r="C155" s="32" t="s">
        <v>5</v>
      </c>
      <c r="D155" s="32">
        <v>45835</v>
      </c>
      <c r="E155" s="32">
        <v>851</v>
      </c>
      <c r="F155" s="32">
        <v>2604</v>
      </c>
      <c r="G155" s="32" t="s">
        <v>122</v>
      </c>
      <c r="H155" s="32">
        <v>0</v>
      </c>
      <c r="I155" s="32">
        <v>0</v>
      </c>
      <c r="J155" s="32">
        <v>57</v>
      </c>
      <c r="K155" s="37">
        <v>57</v>
      </c>
      <c r="L155" s="37">
        <v>57</v>
      </c>
      <c r="M155" s="86">
        <v>1</v>
      </c>
      <c r="N155" s="37">
        <f>L155</f>
        <v>57</v>
      </c>
      <c r="O155" s="37">
        <v>100</v>
      </c>
      <c r="P155" s="65">
        <f t="shared" si="52"/>
        <v>5700</v>
      </c>
      <c r="Q155" s="34">
        <v>57</v>
      </c>
      <c r="R155" s="43"/>
      <c r="S155" s="43"/>
      <c r="T155" s="32"/>
      <c r="U155" s="35"/>
      <c r="V155" s="28" t="s">
        <v>613</v>
      </c>
      <c r="W155" s="33">
        <v>426</v>
      </c>
      <c r="X155" s="47"/>
      <c r="Y155" s="4" t="s">
        <v>38</v>
      </c>
      <c r="Z155" s="4" t="s">
        <v>7</v>
      </c>
      <c r="AA155" s="16">
        <v>7</v>
      </c>
      <c r="AB155" s="16">
        <v>11</v>
      </c>
      <c r="AC155" s="16">
        <v>2</v>
      </c>
      <c r="AD155" s="8">
        <v>77</v>
      </c>
      <c r="AE155" s="43">
        <v>100</v>
      </c>
      <c r="AF155" s="7">
        <f>[12]รายการ!B34</f>
        <v>2050</v>
      </c>
      <c r="AG155" s="37">
        <f t="shared" si="54"/>
        <v>157850</v>
      </c>
      <c r="AH155" s="4">
        <v>77</v>
      </c>
      <c r="AI155" s="3">
        <v>77</v>
      </c>
      <c r="AJ155" s="3"/>
      <c r="AK155" s="3"/>
      <c r="AL155" s="3"/>
      <c r="AM155" s="2">
        <v>17</v>
      </c>
      <c r="AN155" s="2">
        <f>ค่าเสื่อม!R4</f>
        <v>79</v>
      </c>
      <c r="AO155" s="111">
        <f t="shared" si="55"/>
        <v>124701.5</v>
      </c>
      <c r="AP155" s="111">
        <f>AG155-AO155</f>
        <v>33148.5</v>
      </c>
      <c r="AQ155" s="111">
        <f t="shared" si="56"/>
        <v>38848.5</v>
      </c>
      <c r="AR155" s="111">
        <f t="shared" si="37"/>
        <v>38848.5</v>
      </c>
      <c r="AT155" s="111">
        <f t="shared" si="57"/>
        <v>38848.5</v>
      </c>
      <c r="AW155" s="2" t="s">
        <v>51</v>
      </c>
    </row>
    <row r="156" spans="1:49" s="32" customFormat="1" ht="16.5" customHeight="1" x14ac:dyDescent="0.25">
      <c r="A156" s="39" t="s">
        <v>614</v>
      </c>
      <c r="B156" s="33">
        <v>370</v>
      </c>
      <c r="C156" s="32" t="s">
        <v>5</v>
      </c>
      <c r="D156" s="32">
        <v>30286</v>
      </c>
      <c r="E156" s="32">
        <v>429</v>
      </c>
      <c r="F156" s="32">
        <v>1402</v>
      </c>
      <c r="G156" s="32" t="s">
        <v>122</v>
      </c>
      <c r="H156" s="32">
        <v>0</v>
      </c>
      <c r="I156" s="32">
        <v>1</v>
      </c>
      <c r="J156" s="32">
        <v>85</v>
      </c>
      <c r="K156" s="37">
        <v>185</v>
      </c>
      <c r="L156" s="37">
        <v>185</v>
      </c>
      <c r="M156" s="86">
        <v>5</v>
      </c>
      <c r="N156" s="37">
        <f>L156</f>
        <v>185</v>
      </c>
      <c r="O156" s="37">
        <f>[6]qry_report!$L$1059</f>
        <v>100</v>
      </c>
      <c r="P156" s="65">
        <f t="shared" si="52"/>
        <v>18500</v>
      </c>
      <c r="Q156" s="34"/>
      <c r="R156" s="43">
        <v>185</v>
      </c>
      <c r="S156" s="43"/>
      <c r="U156" s="35"/>
      <c r="V156" s="39" t="s">
        <v>614</v>
      </c>
      <c r="W156" s="33">
        <v>427</v>
      </c>
      <c r="X156" s="32">
        <v>8</v>
      </c>
      <c r="Y156" s="32" t="s">
        <v>28</v>
      </c>
      <c r="Z156" s="32" t="s">
        <v>53</v>
      </c>
      <c r="AA156" s="36">
        <v>7</v>
      </c>
      <c r="AB156" s="36">
        <v>15</v>
      </c>
      <c r="AC156" s="36">
        <v>2</v>
      </c>
      <c r="AD156" s="43">
        <v>105</v>
      </c>
      <c r="AE156" s="43">
        <v>100</v>
      </c>
      <c r="AF156" s="37">
        <f>[12]รายการ!B1</f>
        <v>6700</v>
      </c>
      <c r="AG156" s="37">
        <f t="shared" si="54"/>
        <v>703500</v>
      </c>
      <c r="AH156" s="32">
        <v>105</v>
      </c>
      <c r="AI156" s="34"/>
      <c r="AJ156" s="34">
        <v>105</v>
      </c>
      <c r="AK156" s="34"/>
      <c r="AL156" s="34"/>
      <c r="AM156" s="32">
        <v>22</v>
      </c>
      <c r="AN156" s="32">
        <f>ค่าเสื่อม!T4</f>
        <v>93</v>
      </c>
      <c r="AO156" s="111">
        <f t="shared" si="55"/>
        <v>654255</v>
      </c>
      <c r="AP156" s="111">
        <f t="shared" ref="AP156:AP168" si="58">AG156-AO156</f>
        <v>49245</v>
      </c>
      <c r="AQ156" s="111">
        <f t="shared" si="56"/>
        <v>67745</v>
      </c>
      <c r="AR156" s="111">
        <f t="shared" si="37"/>
        <v>67745</v>
      </c>
      <c r="AT156" s="111">
        <f t="shared" si="57"/>
        <v>67745</v>
      </c>
    </row>
    <row r="157" spans="1:49" s="32" customFormat="1" ht="16.5" customHeight="1" x14ac:dyDescent="0.25">
      <c r="A157" s="39"/>
      <c r="B157" s="33"/>
      <c r="K157" s="37"/>
      <c r="L157" s="37"/>
      <c r="M157" s="86"/>
      <c r="N157" s="37"/>
      <c r="O157" s="37"/>
      <c r="P157" s="65"/>
      <c r="Q157" s="34"/>
      <c r="R157" s="43"/>
      <c r="S157" s="43"/>
      <c r="U157" s="35"/>
      <c r="V157" s="39"/>
      <c r="W157" s="33">
        <v>428</v>
      </c>
      <c r="Y157" s="32" t="s">
        <v>34</v>
      </c>
      <c r="Z157" s="32" t="s">
        <v>7</v>
      </c>
      <c r="AA157" s="36">
        <v>4</v>
      </c>
      <c r="AB157" s="36">
        <v>9</v>
      </c>
      <c r="AC157" s="36">
        <v>2</v>
      </c>
      <c r="AD157" s="43">
        <v>36</v>
      </c>
      <c r="AE157" s="43">
        <v>100</v>
      </c>
      <c r="AF157" s="37">
        <f>[12]รายการ!B8</f>
        <v>2600</v>
      </c>
      <c r="AG157" s="37">
        <f t="shared" si="54"/>
        <v>93600</v>
      </c>
      <c r="AH157" s="32">
        <v>36</v>
      </c>
      <c r="AI157" s="34">
        <f>[12]ค่าเสื่อม!T4</f>
        <v>93</v>
      </c>
      <c r="AJ157" s="34">
        <v>36</v>
      </c>
      <c r="AK157" s="34"/>
      <c r="AL157" s="34"/>
      <c r="AM157" s="32">
        <v>9</v>
      </c>
      <c r="AN157" s="32">
        <f>ค่าเสื่อม!J4</f>
        <v>35</v>
      </c>
      <c r="AO157" s="111">
        <f t="shared" si="55"/>
        <v>32760</v>
      </c>
      <c r="AP157" s="111">
        <f t="shared" si="58"/>
        <v>60840</v>
      </c>
      <c r="AQ157" s="111">
        <f t="shared" si="56"/>
        <v>60840</v>
      </c>
      <c r="AR157" s="111">
        <f t="shared" si="37"/>
        <v>60840</v>
      </c>
      <c r="AT157" s="111">
        <f t="shared" si="57"/>
        <v>60840</v>
      </c>
    </row>
    <row r="158" spans="1:49" s="2" customFormat="1" ht="16.5" customHeight="1" x14ac:dyDescent="0.25">
      <c r="A158" s="39" t="s">
        <v>615</v>
      </c>
      <c r="B158" s="33">
        <v>371</v>
      </c>
      <c r="C158" s="32" t="s">
        <v>35</v>
      </c>
      <c r="D158" s="32"/>
      <c r="E158" s="32"/>
      <c r="F158" s="32"/>
      <c r="G158" s="32" t="s">
        <v>122</v>
      </c>
      <c r="H158" s="32"/>
      <c r="I158" s="32"/>
      <c r="J158" s="32"/>
      <c r="K158" s="37"/>
      <c r="L158" s="37"/>
      <c r="M158" s="86"/>
      <c r="N158" s="37"/>
      <c r="O158" s="37"/>
      <c r="P158" s="65"/>
      <c r="Q158" s="34"/>
      <c r="R158" s="43"/>
      <c r="S158" s="43"/>
      <c r="T158" s="32"/>
      <c r="U158" s="35"/>
      <c r="V158" s="26" t="s">
        <v>615</v>
      </c>
      <c r="W158" s="33">
        <v>429</v>
      </c>
      <c r="X158" s="47">
        <v>16</v>
      </c>
      <c r="Y158" s="4" t="s">
        <v>28</v>
      </c>
      <c r="Z158" s="4" t="s">
        <v>41</v>
      </c>
      <c r="AA158" s="16"/>
      <c r="AB158" s="16"/>
      <c r="AC158" s="16">
        <v>2</v>
      </c>
      <c r="AD158" s="8">
        <v>432</v>
      </c>
      <c r="AE158" s="43">
        <v>100</v>
      </c>
      <c r="AF158" s="7">
        <f>[12]รายการ!B1</f>
        <v>6700</v>
      </c>
      <c r="AG158" s="7">
        <f t="shared" si="54"/>
        <v>2894400</v>
      </c>
      <c r="AH158" s="4">
        <v>432</v>
      </c>
      <c r="AI158" s="3"/>
      <c r="AJ158" s="3">
        <v>432</v>
      </c>
      <c r="AK158" s="3"/>
      <c r="AL158" s="3"/>
      <c r="AM158" s="2">
        <v>42</v>
      </c>
      <c r="AN158" s="2">
        <f>ค่าเสื่อม!W3</f>
        <v>85</v>
      </c>
      <c r="AO158" s="111">
        <f t="shared" si="55"/>
        <v>2460240</v>
      </c>
      <c r="AP158" s="111">
        <f t="shared" si="58"/>
        <v>434160</v>
      </c>
      <c r="AQ158" s="111">
        <f t="shared" si="56"/>
        <v>434160</v>
      </c>
      <c r="AR158" s="111">
        <f t="shared" si="37"/>
        <v>434160</v>
      </c>
      <c r="AT158" s="111">
        <f t="shared" si="57"/>
        <v>434160</v>
      </c>
    </row>
    <row r="159" spans="1:49" s="2" customFormat="1" ht="16.5" customHeight="1" x14ac:dyDescent="0.25">
      <c r="A159" s="39"/>
      <c r="B159" s="33"/>
      <c r="C159" s="32"/>
      <c r="D159" s="32"/>
      <c r="E159" s="32"/>
      <c r="F159" s="32"/>
      <c r="G159" s="32"/>
      <c r="H159" s="32"/>
      <c r="I159" s="32"/>
      <c r="J159" s="32"/>
      <c r="K159" s="37"/>
      <c r="L159" s="37"/>
      <c r="M159" s="86"/>
      <c r="N159" s="37"/>
      <c r="O159" s="37"/>
      <c r="P159" s="65"/>
      <c r="Q159" s="34"/>
      <c r="R159" s="43"/>
      <c r="S159" s="43"/>
      <c r="T159" s="32"/>
      <c r="U159" s="35"/>
      <c r="V159" s="26"/>
      <c r="W159" s="5"/>
      <c r="X159" s="4"/>
      <c r="Y159" s="4"/>
      <c r="Z159" s="26" t="s">
        <v>42</v>
      </c>
      <c r="AA159" s="16">
        <v>12</v>
      </c>
      <c r="AB159" s="16">
        <v>18</v>
      </c>
      <c r="AC159" s="16">
        <v>2</v>
      </c>
      <c r="AD159" s="8">
        <v>216</v>
      </c>
      <c r="AE159" s="8">
        <v>50</v>
      </c>
      <c r="AF159" s="7">
        <f>AF160</f>
        <v>6700</v>
      </c>
      <c r="AG159" s="7">
        <f t="shared" si="54"/>
        <v>1447200</v>
      </c>
      <c r="AH159" s="4">
        <v>216</v>
      </c>
      <c r="AI159" s="3"/>
      <c r="AJ159" s="3">
        <v>216</v>
      </c>
      <c r="AK159" s="3"/>
      <c r="AL159" s="3"/>
      <c r="AN159" s="2">
        <v>85</v>
      </c>
      <c r="AO159" s="111">
        <f t="shared" si="55"/>
        <v>1230120</v>
      </c>
      <c r="AP159" s="111">
        <f t="shared" si="58"/>
        <v>217080</v>
      </c>
      <c r="AQ159" s="111">
        <f t="shared" si="56"/>
        <v>217080</v>
      </c>
      <c r="AR159" s="111">
        <f t="shared" si="37"/>
        <v>217080</v>
      </c>
      <c r="AT159" s="111">
        <f t="shared" si="57"/>
        <v>217080</v>
      </c>
    </row>
    <row r="160" spans="1:49" s="2" customFormat="1" ht="16.5" customHeight="1" x14ac:dyDescent="0.25">
      <c r="A160" s="39"/>
      <c r="B160" s="33"/>
      <c r="C160" s="32"/>
      <c r="D160" s="32"/>
      <c r="E160" s="32"/>
      <c r="F160" s="32"/>
      <c r="G160" s="32"/>
      <c r="H160" s="32"/>
      <c r="I160" s="32"/>
      <c r="J160" s="32"/>
      <c r="K160" s="37"/>
      <c r="L160" s="37"/>
      <c r="M160" s="86"/>
      <c r="N160" s="37"/>
      <c r="O160" s="37"/>
      <c r="P160" s="65"/>
      <c r="Q160" s="34"/>
      <c r="R160" s="43"/>
      <c r="S160" s="43"/>
      <c r="T160" s="32"/>
      <c r="U160" s="35"/>
      <c r="V160" s="26"/>
      <c r="W160" s="5"/>
      <c r="X160" s="4"/>
      <c r="Y160" s="4"/>
      <c r="Z160" s="26" t="s">
        <v>43</v>
      </c>
      <c r="AA160" s="16">
        <v>12</v>
      </c>
      <c r="AB160" s="16">
        <v>18</v>
      </c>
      <c r="AC160" s="16">
        <v>2</v>
      </c>
      <c r="AD160" s="8">
        <v>216</v>
      </c>
      <c r="AE160" s="8">
        <v>50</v>
      </c>
      <c r="AF160" s="7">
        <f>AF158</f>
        <v>6700</v>
      </c>
      <c r="AG160" s="7">
        <f t="shared" si="54"/>
        <v>1447200</v>
      </c>
      <c r="AH160" s="4">
        <v>216</v>
      </c>
      <c r="AI160" s="3"/>
      <c r="AJ160" s="3">
        <v>216</v>
      </c>
      <c r="AK160" s="3"/>
      <c r="AL160" s="3"/>
      <c r="AN160" s="2">
        <v>85</v>
      </c>
      <c r="AO160" s="111">
        <f t="shared" si="55"/>
        <v>1230120</v>
      </c>
      <c r="AP160" s="111">
        <f t="shared" si="58"/>
        <v>217080</v>
      </c>
      <c r="AQ160" s="111">
        <f t="shared" si="56"/>
        <v>217080</v>
      </c>
      <c r="AR160" s="111">
        <f t="shared" si="37"/>
        <v>217080</v>
      </c>
      <c r="AT160" s="111">
        <f t="shared" si="57"/>
        <v>217080</v>
      </c>
    </row>
    <row r="161" spans="1:49" s="2" customFormat="1" ht="16.5" customHeight="1" x14ac:dyDescent="0.25">
      <c r="A161" s="39"/>
      <c r="B161" s="33">
        <v>372</v>
      </c>
      <c r="C161" s="32" t="s">
        <v>5</v>
      </c>
      <c r="D161" s="32">
        <v>12148</v>
      </c>
      <c r="E161" s="32">
        <v>134</v>
      </c>
      <c r="F161" s="32">
        <v>50</v>
      </c>
      <c r="G161" s="32" t="s">
        <v>122</v>
      </c>
      <c r="H161" s="32">
        <v>1</v>
      </c>
      <c r="I161" s="32">
        <v>0</v>
      </c>
      <c r="J161" s="32">
        <v>5</v>
      </c>
      <c r="K161" s="37">
        <v>405</v>
      </c>
      <c r="L161" s="37">
        <v>405</v>
      </c>
      <c r="M161" s="86">
        <v>1</v>
      </c>
      <c r="N161" s="37">
        <f>L161</f>
        <v>405</v>
      </c>
      <c r="O161" s="37">
        <f>[6]qry_report!$L$100</f>
        <v>150</v>
      </c>
      <c r="P161" s="65">
        <f t="shared" si="52"/>
        <v>60750</v>
      </c>
      <c r="Q161" s="34">
        <v>405</v>
      </c>
      <c r="R161" s="43"/>
      <c r="S161" s="43"/>
      <c r="T161" s="32"/>
      <c r="U161" s="35"/>
      <c r="V161" s="26"/>
      <c r="W161" s="5"/>
      <c r="X161" s="4"/>
      <c r="Y161" s="4"/>
      <c r="Z161" s="4"/>
      <c r="AA161" s="16"/>
      <c r="AB161" s="16"/>
      <c r="AC161" s="16"/>
      <c r="AD161" s="8"/>
      <c r="AE161" s="8"/>
      <c r="AF161" s="7"/>
      <c r="AG161" s="7"/>
      <c r="AH161" s="4"/>
      <c r="AI161" s="3"/>
      <c r="AJ161" s="3"/>
      <c r="AK161" s="3"/>
      <c r="AL161" s="3"/>
      <c r="AO161" s="111"/>
      <c r="AP161" s="111"/>
      <c r="AQ161" s="95">
        <f>P161</f>
        <v>60750</v>
      </c>
      <c r="AR161" s="111">
        <f t="shared" si="37"/>
        <v>60750</v>
      </c>
      <c r="AT161" s="95">
        <f>AQ161</f>
        <v>60750</v>
      </c>
    </row>
    <row r="162" spans="1:49" s="2" customFormat="1" ht="16.5" customHeight="1" x14ac:dyDescent="0.25">
      <c r="A162" s="39" t="s">
        <v>616</v>
      </c>
      <c r="B162" s="33">
        <v>373</v>
      </c>
      <c r="C162" s="32" t="s">
        <v>5</v>
      </c>
      <c r="D162" s="32">
        <v>45836</v>
      </c>
      <c r="E162" s="32">
        <v>852</v>
      </c>
      <c r="F162" s="32">
        <v>2605</v>
      </c>
      <c r="G162" s="32" t="s">
        <v>122</v>
      </c>
      <c r="H162" s="32">
        <v>0</v>
      </c>
      <c r="I162" s="32">
        <v>2</v>
      </c>
      <c r="J162" s="32">
        <v>6</v>
      </c>
      <c r="K162" s="37">
        <v>206</v>
      </c>
      <c r="L162" s="37">
        <v>206</v>
      </c>
      <c r="M162" s="86">
        <v>2</v>
      </c>
      <c r="N162" s="37">
        <f>L162</f>
        <v>206</v>
      </c>
      <c r="O162" s="37">
        <v>100</v>
      </c>
      <c r="P162" s="65">
        <f t="shared" si="52"/>
        <v>20600</v>
      </c>
      <c r="Q162" s="34"/>
      <c r="R162" s="43">
        <v>206</v>
      </c>
      <c r="S162" s="43"/>
      <c r="T162" s="32"/>
      <c r="U162" s="35"/>
      <c r="V162" s="28" t="s">
        <v>616</v>
      </c>
      <c r="W162" s="5">
        <v>430</v>
      </c>
      <c r="X162" s="4">
        <v>9</v>
      </c>
      <c r="Y162" s="4" t="s">
        <v>28</v>
      </c>
      <c r="Z162" s="4" t="s">
        <v>53</v>
      </c>
      <c r="AA162" s="16">
        <v>9</v>
      </c>
      <c r="AB162" s="16">
        <v>12</v>
      </c>
      <c r="AC162" s="16">
        <v>2</v>
      </c>
      <c r="AD162" s="8">
        <v>108</v>
      </c>
      <c r="AE162" s="8">
        <v>100</v>
      </c>
      <c r="AF162" s="7">
        <f>[12]รายการ!B1</f>
        <v>6700</v>
      </c>
      <c r="AG162" s="7">
        <f t="shared" si="54"/>
        <v>723600</v>
      </c>
      <c r="AH162" s="4">
        <v>108</v>
      </c>
      <c r="AI162" s="3"/>
      <c r="AJ162" s="3">
        <v>108</v>
      </c>
      <c r="AK162" s="3"/>
      <c r="AL162" s="3"/>
      <c r="AM162" s="2">
        <v>27</v>
      </c>
      <c r="AN162" s="2">
        <f>ค่าเสื่อม!T4</f>
        <v>93</v>
      </c>
      <c r="AO162" s="111">
        <f t="shared" si="55"/>
        <v>672948</v>
      </c>
      <c r="AP162" s="111">
        <f t="shared" si="58"/>
        <v>50652</v>
      </c>
      <c r="AQ162" s="95">
        <f t="shared" ref="AQ162:AQ168" si="59">P162+AP162</f>
        <v>71252</v>
      </c>
      <c r="AR162" s="111">
        <f t="shared" si="37"/>
        <v>71252</v>
      </c>
      <c r="AT162" s="95">
        <f>AQ162</f>
        <v>71252</v>
      </c>
    </row>
    <row r="163" spans="1:49" s="2" customFormat="1" ht="16.5" customHeight="1" x14ac:dyDescent="0.25">
      <c r="A163" s="39"/>
      <c r="B163" s="33"/>
      <c r="C163" s="32"/>
      <c r="D163" s="32"/>
      <c r="E163" s="32"/>
      <c r="F163" s="32"/>
      <c r="G163" s="32"/>
      <c r="H163" s="32"/>
      <c r="I163" s="32"/>
      <c r="J163" s="32"/>
      <c r="K163" s="37"/>
      <c r="L163" s="37"/>
      <c r="M163" s="86"/>
      <c r="N163" s="37"/>
      <c r="O163" s="37"/>
      <c r="P163" s="65"/>
      <c r="Q163" s="34"/>
      <c r="R163" s="43"/>
      <c r="S163" s="43"/>
      <c r="T163" s="32"/>
      <c r="U163" s="35"/>
      <c r="V163" s="26"/>
      <c r="W163" s="5">
        <v>431</v>
      </c>
      <c r="X163" s="4"/>
      <c r="Y163" s="4" t="s">
        <v>38</v>
      </c>
      <c r="Z163" s="4" t="s">
        <v>7</v>
      </c>
      <c r="AA163" s="16">
        <v>10</v>
      </c>
      <c r="AB163" s="16">
        <v>14</v>
      </c>
      <c r="AC163" s="16">
        <v>2</v>
      </c>
      <c r="AD163" s="8">
        <v>140</v>
      </c>
      <c r="AE163" s="8">
        <v>100</v>
      </c>
      <c r="AF163" s="7">
        <f>[12]รายการ!B34</f>
        <v>2050</v>
      </c>
      <c r="AG163" s="7">
        <f t="shared" si="54"/>
        <v>287000</v>
      </c>
      <c r="AH163" s="4">
        <v>140</v>
      </c>
      <c r="AI163" s="3"/>
      <c r="AJ163" s="3">
        <v>140</v>
      </c>
      <c r="AK163" s="3"/>
      <c r="AL163" s="3"/>
      <c r="AM163" s="2">
        <v>27</v>
      </c>
      <c r="AN163" s="2">
        <f>ค่าเสื่อม!T4</f>
        <v>93</v>
      </c>
      <c r="AO163" s="111">
        <f t="shared" si="55"/>
        <v>266910</v>
      </c>
      <c r="AP163" s="111">
        <f t="shared" si="58"/>
        <v>20090</v>
      </c>
      <c r="AQ163" s="95">
        <f t="shared" si="59"/>
        <v>20090</v>
      </c>
      <c r="AR163" s="111">
        <f t="shared" si="37"/>
        <v>20090</v>
      </c>
      <c r="AT163" s="95">
        <f>AQ163</f>
        <v>20090</v>
      </c>
      <c r="AW163" s="2" t="s">
        <v>51</v>
      </c>
    </row>
    <row r="164" spans="1:49" s="2" customFormat="1" ht="16.5" customHeight="1" x14ac:dyDescent="0.25">
      <c r="A164" s="39" t="s">
        <v>617</v>
      </c>
      <c r="B164" s="33">
        <v>374</v>
      </c>
      <c r="C164" s="32" t="s">
        <v>5</v>
      </c>
      <c r="D164" s="32">
        <v>12161</v>
      </c>
      <c r="E164" s="32">
        <v>138</v>
      </c>
      <c r="F164" s="32">
        <v>54</v>
      </c>
      <c r="G164" s="32" t="s">
        <v>122</v>
      </c>
      <c r="H164" s="32">
        <v>0</v>
      </c>
      <c r="I164" s="32">
        <v>3</v>
      </c>
      <c r="J164" s="32">
        <v>80</v>
      </c>
      <c r="K164" s="37">
        <v>380</v>
      </c>
      <c r="L164" s="37">
        <v>380</v>
      </c>
      <c r="M164" s="86">
        <v>2</v>
      </c>
      <c r="N164" s="37">
        <f>L164</f>
        <v>380</v>
      </c>
      <c r="O164" s="37">
        <f>[6]qry_report!$L$104</f>
        <v>150</v>
      </c>
      <c r="P164" s="65">
        <f t="shared" si="52"/>
        <v>57000</v>
      </c>
      <c r="Q164" s="34"/>
      <c r="R164" s="43">
        <v>380</v>
      </c>
      <c r="S164" s="43"/>
      <c r="T164" s="32"/>
      <c r="U164" s="35"/>
      <c r="V164" s="28" t="s">
        <v>617</v>
      </c>
      <c r="W164" s="5">
        <v>432</v>
      </c>
      <c r="X164" s="4">
        <v>63</v>
      </c>
      <c r="Y164" s="4" t="s">
        <v>28</v>
      </c>
      <c r="Z164" s="4" t="s">
        <v>53</v>
      </c>
      <c r="AA164" s="16">
        <v>7</v>
      </c>
      <c r="AB164" s="16">
        <v>18</v>
      </c>
      <c r="AC164" s="16">
        <v>2</v>
      </c>
      <c r="AD164" s="8">
        <v>126</v>
      </c>
      <c r="AE164" s="8">
        <v>100</v>
      </c>
      <c r="AF164" s="7">
        <f>[12]รายการ!B1</f>
        <v>6700</v>
      </c>
      <c r="AG164" s="7">
        <f>AF164*AD164</f>
        <v>844200</v>
      </c>
      <c r="AH164" s="4">
        <v>126</v>
      </c>
      <c r="AI164" s="3"/>
      <c r="AJ164" s="3">
        <v>126</v>
      </c>
      <c r="AK164" s="3"/>
      <c r="AL164" s="3"/>
      <c r="AM164" s="2">
        <v>27</v>
      </c>
      <c r="AN164" s="2">
        <f>ค่าเสื่อม!T4</f>
        <v>93</v>
      </c>
      <c r="AO164" s="111">
        <f>AG164*AN164/100</f>
        <v>785106</v>
      </c>
      <c r="AP164" s="111">
        <f t="shared" si="58"/>
        <v>59094</v>
      </c>
      <c r="AQ164" s="111">
        <f t="shared" si="59"/>
        <v>116094</v>
      </c>
      <c r="AR164" s="111">
        <f t="shared" si="37"/>
        <v>116094</v>
      </c>
      <c r="AT164" s="111">
        <f>AQ164-AS164</f>
        <v>116094</v>
      </c>
    </row>
    <row r="165" spans="1:49" s="32" customFormat="1" ht="16.5" customHeight="1" x14ac:dyDescent="0.25">
      <c r="A165" s="39" t="s">
        <v>618</v>
      </c>
      <c r="B165" s="33">
        <v>375</v>
      </c>
      <c r="C165" s="32" t="s">
        <v>5</v>
      </c>
      <c r="D165" s="32">
        <v>43952</v>
      </c>
      <c r="E165" s="32">
        <v>335</v>
      </c>
      <c r="F165" s="32">
        <v>2418</v>
      </c>
      <c r="G165" s="32" t="s">
        <v>122</v>
      </c>
      <c r="H165" s="32">
        <v>0</v>
      </c>
      <c r="I165" s="32">
        <v>1</v>
      </c>
      <c r="J165" s="32">
        <v>88</v>
      </c>
      <c r="K165" s="37">
        <v>188</v>
      </c>
      <c r="L165" s="37">
        <v>188</v>
      </c>
      <c r="M165" s="86">
        <v>2</v>
      </c>
      <c r="N165" s="37">
        <f>L165</f>
        <v>188</v>
      </c>
      <c r="O165" s="37">
        <v>150</v>
      </c>
      <c r="P165" s="65">
        <f t="shared" si="52"/>
        <v>28200</v>
      </c>
      <c r="Q165" s="34"/>
      <c r="R165" s="43">
        <v>188</v>
      </c>
      <c r="S165" s="43"/>
      <c r="U165" s="35"/>
      <c r="V165" s="39"/>
      <c r="W165" s="33"/>
      <c r="X165" s="42"/>
      <c r="AA165" s="36"/>
      <c r="AB165" s="36"/>
      <c r="AC165" s="36"/>
      <c r="AD165" s="43"/>
      <c r="AE165" s="43"/>
      <c r="AF165" s="37"/>
      <c r="AG165" s="37"/>
      <c r="AI165" s="34"/>
      <c r="AJ165" s="34"/>
      <c r="AK165" s="34"/>
      <c r="AL165" s="34"/>
      <c r="AO165" s="111"/>
      <c r="AP165" s="111"/>
      <c r="AQ165" s="111">
        <f t="shared" si="59"/>
        <v>28200</v>
      </c>
      <c r="AR165" s="111">
        <f t="shared" si="37"/>
        <v>28200</v>
      </c>
    </row>
    <row r="166" spans="1:49" s="32" customFormat="1" ht="16.5" customHeight="1" x14ac:dyDescent="0.25">
      <c r="A166" s="39"/>
      <c r="B166" s="33"/>
      <c r="K166" s="37"/>
      <c r="L166" s="37"/>
      <c r="M166" s="86"/>
      <c r="N166" s="37"/>
      <c r="O166" s="37"/>
      <c r="P166" s="65"/>
      <c r="Q166" s="34"/>
      <c r="R166" s="43"/>
      <c r="S166" s="43"/>
      <c r="U166" s="35"/>
      <c r="V166" s="39" t="s">
        <v>619</v>
      </c>
      <c r="W166" s="33">
        <v>433</v>
      </c>
      <c r="X166" s="42" t="s">
        <v>620</v>
      </c>
      <c r="Y166" s="32" t="s">
        <v>28</v>
      </c>
      <c r="Z166" s="32" t="s">
        <v>53</v>
      </c>
      <c r="AA166" s="36">
        <v>5</v>
      </c>
      <c r="AB166" s="36">
        <v>6</v>
      </c>
      <c r="AC166" s="36">
        <v>2</v>
      </c>
      <c r="AD166" s="43">
        <v>30</v>
      </c>
      <c r="AE166" s="43">
        <v>100</v>
      </c>
      <c r="AF166" s="37">
        <f>[12]รายการ!B1</f>
        <v>6700</v>
      </c>
      <c r="AG166" s="37">
        <f>AF166*AD166</f>
        <v>201000</v>
      </c>
      <c r="AH166" s="32">
        <v>30</v>
      </c>
      <c r="AI166" s="34"/>
      <c r="AJ166" s="34">
        <v>30</v>
      </c>
      <c r="AK166" s="34"/>
      <c r="AL166" s="34"/>
      <c r="AM166" s="32">
        <v>17</v>
      </c>
      <c r="AN166" s="32">
        <f>ค่าเสื่อม!R4</f>
        <v>79</v>
      </c>
      <c r="AO166" s="111">
        <f>AG166*AN166/100</f>
        <v>158790</v>
      </c>
      <c r="AP166" s="111">
        <f t="shared" si="58"/>
        <v>42210</v>
      </c>
      <c r="AQ166" s="111">
        <f t="shared" si="59"/>
        <v>42210</v>
      </c>
      <c r="AR166" s="111">
        <f t="shared" si="37"/>
        <v>42210</v>
      </c>
      <c r="AT166" s="111">
        <f>AQ166</f>
        <v>42210</v>
      </c>
    </row>
    <row r="167" spans="1:49" s="2" customFormat="1" ht="16.5" customHeight="1" x14ac:dyDescent="0.25">
      <c r="A167" s="39" t="s">
        <v>621</v>
      </c>
      <c r="B167" s="33">
        <v>376</v>
      </c>
      <c r="C167" s="32" t="s">
        <v>5</v>
      </c>
      <c r="D167" s="32">
        <v>45840</v>
      </c>
      <c r="E167" s="32">
        <v>856</v>
      </c>
      <c r="F167" s="32">
        <v>2609</v>
      </c>
      <c r="G167" s="32" t="s">
        <v>122</v>
      </c>
      <c r="H167" s="32">
        <v>0</v>
      </c>
      <c r="I167" s="32">
        <v>1</v>
      </c>
      <c r="J167" s="32">
        <v>91</v>
      </c>
      <c r="K167" s="37">
        <v>191</v>
      </c>
      <c r="L167" s="37">
        <v>191</v>
      </c>
      <c r="M167" s="86">
        <v>2</v>
      </c>
      <c r="N167" s="37">
        <f>L167</f>
        <v>191</v>
      </c>
      <c r="O167" s="37">
        <v>100</v>
      </c>
      <c r="P167" s="65">
        <f t="shared" si="52"/>
        <v>19100</v>
      </c>
      <c r="Q167" s="34"/>
      <c r="R167" s="43">
        <v>191</v>
      </c>
      <c r="S167" s="43"/>
      <c r="T167" s="32"/>
      <c r="U167" s="35"/>
      <c r="V167" s="28" t="s">
        <v>621</v>
      </c>
      <c r="W167" s="33">
        <v>434</v>
      </c>
      <c r="X167" s="19" t="s">
        <v>373</v>
      </c>
      <c r="Y167" s="4" t="s">
        <v>28</v>
      </c>
      <c r="Z167" s="4" t="s">
        <v>53</v>
      </c>
      <c r="AA167" s="16">
        <v>9</v>
      </c>
      <c r="AB167" s="16">
        <v>15</v>
      </c>
      <c r="AC167" s="16">
        <v>2</v>
      </c>
      <c r="AD167" s="8">
        <v>135</v>
      </c>
      <c r="AE167" s="43">
        <v>100</v>
      </c>
      <c r="AF167" s="7">
        <f>[12]รายการ!B1</f>
        <v>6700</v>
      </c>
      <c r="AG167" s="37">
        <f>AF167*AD167</f>
        <v>904500</v>
      </c>
      <c r="AH167" s="4">
        <v>135</v>
      </c>
      <c r="AI167" s="3"/>
      <c r="AJ167" s="3">
        <v>135</v>
      </c>
      <c r="AK167" s="3"/>
      <c r="AL167" s="3"/>
      <c r="AM167" s="2">
        <v>12</v>
      </c>
      <c r="AN167" s="2">
        <f>ค่าเสื่อม!M4</f>
        <v>50</v>
      </c>
      <c r="AO167" s="111">
        <f>AG167*AN167/100</f>
        <v>452250</v>
      </c>
      <c r="AP167" s="111">
        <f t="shared" si="58"/>
        <v>452250</v>
      </c>
      <c r="AQ167" s="95">
        <f t="shared" si="59"/>
        <v>471350</v>
      </c>
      <c r="AR167" s="111">
        <f t="shared" si="37"/>
        <v>471350</v>
      </c>
      <c r="AT167" s="111">
        <f>AQ167</f>
        <v>471350</v>
      </c>
    </row>
    <row r="168" spans="1:49" s="2" customFormat="1" ht="16.5" customHeight="1" x14ac:dyDescent="0.25">
      <c r="A168" s="39" t="s">
        <v>622</v>
      </c>
      <c r="B168" s="33">
        <v>377</v>
      </c>
      <c r="C168" s="32" t="s">
        <v>5</v>
      </c>
      <c r="D168" s="32">
        <v>45833</v>
      </c>
      <c r="E168" s="32">
        <v>849</v>
      </c>
      <c r="F168" s="32">
        <v>2602</v>
      </c>
      <c r="G168" s="32" t="s">
        <v>122</v>
      </c>
      <c r="H168" s="32">
        <v>0</v>
      </c>
      <c r="I168" s="32">
        <v>0</v>
      </c>
      <c r="J168" s="32">
        <v>49</v>
      </c>
      <c r="K168" s="37">
        <v>49</v>
      </c>
      <c r="L168" s="37">
        <v>49</v>
      </c>
      <c r="M168" s="86">
        <v>2</v>
      </c>
      <c r="N168" s="37">
        <f>L168</f>
        <v>49</v>
      </c>
      <c r="O168" s="37">
        <v>100</v>
      </c>
      <c r="P168" s="65">
        <f t="shared" si="52"/>
        <v>4900</v>
      </c>
      <c r="Q168" s="34"/>
      <c r="R168" s="43">
        <v>49</v>
      </c>
      <c r="S168" s="43"/>
      <c r="T168" s="32"/>
      <c r="U168" s="35"/>
      <c r="V168" s="28" t="s">
        <v>622</v>
      </c>
      <c r="W168" s="33">
        <v>435</v>
      </c>
      <c r="X168" s="17" t="s">
        <v>262</v>
      </c>
      <c r="Y168" s="4" t="s">
        <v>28</v>
      </c>
      <c r="Z168" s="4" t="s">
        <v>53</v>
      </c>
      <c r="AA168" s="16">
        <v>6</v>
      </c>
      <c r="AB168" s="16">
        <v>18</v>
      </c>
      <c r="AC168" s="16">
        <v>2</v>
      </c>
      <c r="AD168" s="8">
        <v>108</v>
      </c>
      <c r="AE168" s="43">
        <v>100</v>
      </c>
      <c r="AF168" s="7">
        <f>[12]รายการ!B1</f>
        <v>6700</v>
      </c>
      <c r="AG168" s="37">
        <f>AF168*AD168</f>
        <v>723600</v>
      </c>
      <c r="AH168" s="4">
        <v>108</v>
      </c>
      <c r="AI168" s="3"/>
      <c r="AJ168" s="3">
        <v>108</v>
      </c>
      <c r="AK168" s="3"/>
      <c r="AL168" s="3"/>
      <c r="AM168" s="2">
        <v>26</v>
      </c>
      <c r="AN168" s="2">
        <f>ค่าเสื่อม!T4</f>
        <v>93</v>
      </c>
      <c r="AO168" s="111">
        <f>AG168*AN168/100</f>
        <v>672948</v>
      </c>
      <c r="AP168" s="111">
        <f t="shared" si="58"/>
        <v>50652</v>
      </c>
      <c r="AQ168" s="95">
        <f t="shared" si="59"/>
        <v>55552</v>
      </c>
      <c r="AR168" s="111">
        <f t="shared" si="37"/>
        <v>55552</v>
      </c>
      <c r="AT168" s="111">
        <f>AQ168</f>
        <v>55552</v>
      </c>
    </row>
    <row r="169" spans="1:49" s="2" customFormat="1" ht="16.5" customHeight="1" x14ac:dyDescent="0.25">
      <c r="A169" s="39"/>
      <c r="B169" s="33">
        <v>378</v>
      </c>
      <c r="C169" s="32" t="s">
        <v>5</v>
      </c>
      <c r="D169" s="32">
        <v>23680</v>
      </c>
      <c r="E169" s="32">
        <v>18</v>
      </c>
      <c r="F169" s="32">
        <v>912</v>
      </c>
      <c r="G169" s="32" t="s">
        <v>122</v>
      </c>
      <c r="H169" s="32">
        <v>3</v>
      </c>
      <c r="I169" s="32">
        <v>2</v>
      </c>
      <c r="J169" s="32">
        <v>84</v>
      </c>
      <c r="K169" s="37">
        <v>1484</v>
      </c>
      <c r="L169" s="37">
        <v>1484</v>
      </c>
      <c r="M169" s="86">
        <v>1</v>
      </c>
      <c r="N169" s="37">
        <f>L169</f>
        <v>1484</v>
      </c>
      <c r="O169" s="37">
        <f>[6]qry_report!$L$663</f>
        <v>100</v>
      </c>
      <c r="P169" s="65">
        <f t="shared" si="52"/>
        <v>148400</v>
      </c>
      <c r="Q169" s="34">
        <v>1484</v>
      </c>
      <c r="R169" s="43"/>
      <c r="S169" s="43"/>
      <c r="T169" s="32"/>
      <c r="U169" s="35"/>
      <c r="V169" s="26"/>
      <c r="W169" s="5"/>
      <c r="X169" s="4"/>
      <c r="Y169" s="4"/>
      <c r="Z169" s="4"/>
      <c r="AA169" s="16"/>
      <c r="AB169" s="16"/>
      <c r="AC169" s="16"/>
      <c r="AD169" s="8"/>
      <c r="AE169" s="8"/>
      <c r="AF169" s="7"/>
      <c r="AG169" s="7"/>
      <c r="AH169" s="4"/>
      <c r="AI169" s="3"/>
      <c r="AJ169" s="3"/>
      <c r="AK169" s="3"/>
      <c r="AL169" s="3"/>
      <c r="AQ169" s="95">
        <f>P169</f>
        <v>148400</v>
      </c>
      <c r="AR169" s="111">
        <f t="shared" si="37"/>
        <v>148400</v>
      </c>
      <c r="AT169" s="95">
        <f>AQ169</f>
        <v>148400</v>
      </c>
    </row>
    <row r="170" spans="1:49" s="32" customFormat="1" ht="16.5" customHeight="1" x14ac:dyDescent="0.25">
      <c r="A170" s="39" t="s">
        <v>623</v>
      </c>
      <c r="B170" s="33">
        <v>379</v>
      </c>
      <c r="C170" s="32" t="s">
        <v>5</v>
      </c>
      <c r="D170" s="32">
        <v>39505</v>
      </c>
      <c r="E170" s="32">
        <v>712</v>
      </c>
      <c r="F170" s="32">
        <v>1985</v>
      </c>
      <c r="G170" s="32" t="s">
        <v>122</v>
      </c>
      <c r="H170" s="32">
        <v>0</v>
      </c>
      <c r="I170" s="32">
        <v>1</v>
      </c>
      <c r="J170" s="32">
        <v>69</v>
      </c>
      <c r="K170" s="37">
        <v>169</v>
      </c>
      <c r="L170" s="37">
        <v>169</v>
      </c>
      <c r="M170" s="86">
        <v>2</v>
      </c>
      <c r="N170" s="37">
        <f>L170</f>
        <v>169</v>
      </c>
      <c r="O170" s="37">
        <f>[6]qry_report!$L$1436</f>
        <v>150</v>
      </c>
      <c r="P170" s="65">
        <f t="shared" si="52"/>
        <v>25350</v>
      </c>
      <c r="Q170" s="34"/>
      <c r="R170" s="43">
        <v>169</v>
      </c>
      <c r="S170" s="43"/>
      <c r="U170" s="35"/>
      <c r="V170" s="39" t="s">
        <v>623</v>
      </c>
      <c r="W170" s="33">
        <v>436</v>
      </c>
      <c r="X170" s="42" t="s">
        <v>274</v>
      </c>
      <c r="Y170" s="32" t="s">
        <v>28</v>
      </c>
      <c r="Z170" s="32" t="s">
        <v>53</v>
      </c>
      <c r="AA170" s="36">
        <v>9</v>
      </c>
      <c r="AB170" s="36">
        <v>15</v>
      </c>
      <c r="AC170" s="16">
        <v>2</v>
      </c>
      <c r="AD170" s="43">
        <v>135</v>
      </c>
      <c r="AE170" s="43">
        <v>100</v>
      </c>
      <c r="AF170" s="37">
        <f>[12]รายการ!B1</f>
        <v>6700</v>
      </c>
      <c r="AG170" s="37">
        <f>AF170*AD170</f>
        <v>904500</v>
      </c>
      <c r="AH170" s="32">
        <v>135</v>
      </c>
      <c r="AI170" s="34"/>
      <c r="AJ170" s="34">
        <v>135</v>
      </c>
      <c r="AK170" s="34"/>
      <c r="AL170" s="34"/>
      <c r="AM170" s="32">
        <v>24</v>
      </c>
      <c r="AN170" s="32">
        <f>ค่าเสื่อม!T4</f>
        <v>93</v>
      </c>
      <c r="AO170" s="111">
        <f>AG170*AN170/100</f>
        <v>841185</v>
      </c>
      <c r="AP170" s="111">
        <f t="shared" ref="AP170:AP179" si="60">AG170-AO170</f>
        <v>63315</v>
      </c>
      <c r="AQ170" s="111">
        <f>P170+AP170</f>
        <v>88665</v>
      </c>
      <c r="AR170" s="111">
        <f t="shared" si="37"/>
        <v>88665</v>
      </c>
      <c r="AT170" s="111">
        <f>AQ170-AS170</f>
        <v>88665</v>
      </c>
    </row>
    <row r="171" spans="1:49" s="32" customFormat="1" ht="16.5" customHeight="1" x14ac:dyDescent="0.25">
      <c r="A171" s="39"/>
      <c r="B171" s="33"/>
      <c r="K171" s="37"/>
      <c r="L171" s="37"/>
      <c r="M171" s="86"/>
      <c r="N171" s="37"/>
      <c r="O171" s="37"/>
      <c r="P171" s="65"/>
      <c r="Q171" s="34"/>
      <c r="R171" s="43"/>
      <c r="S171" s="43"/>
      <c r="U171" s="35"/>
      <c r="V171" s="39"/>
      <c r="W171" s="33">
        <v>437</v>
      </c>
      <c r="Y171" s="32" t="s">
        <v>38</v>
      </c>
      <c r="Z171" s="32" t="s">
        <v>7</v>
      </c>
      <c r="AA171" s="36">
        <v>9</v>
      </c>
      <c r="AB171" s="36">
        <v>12</v>
      </c>
      <c r="AC171" s="16">
        <v>2</v>
      </c>
      <c r="AD171" s="43">
        <v>108</v>
      </c>
      <c r="AE171" s="43">
        <v>100</v>
      </c>
      <c r="AF171" s="37">
        <f>[12]รายการ!B34</f>
        <v>2050</v>
      </c>
      <c r="AG171" s="37">
        <f>AF171*AD171</f>
        <v>221400</v>
      </c>
      <c r="AH171" s="32">
        <v>108</v>
      </c>
      <c r="AI171" s="34"/>
      <c r="AJ171" s="34">
        <v>108</v>
      </c>
      <c r="AK171" s="34"/>
      <c r="AL171" s="34"/>
      <c r="AM171" s="32">
        <v>6</v>
      </c>
      <c r="AN171" s="32">
        <f>ค่าเสื่อม!G4</f>
        <v>20</v>
      </c>
      <c r="AO171" s="111">
        <f>AG171*AN171/100</f>
        <v>44280</v>
      </c>
      <c r="AP171" s="111">
        <f t="shared" si="60"/>
        <v>177120</v>
      </c>
      <c r="AQ171" s="111">
        <f>P171+AP171</f>
        <v>177120</v>
      </c>
      <c r="AR171" s="111">
        <f t="shared" ref="AR171:AR234" si="61">AQ171</f>
        <v>177120</v>
      </c>
      <c r="AT171" s="111">
        <f>AQ171-AS171</f>
        <v>177120</v>
      </c>
      <c r="AW171" s="32" t="s">
        <v>51</v>
      </c>
    </row>
    <row r="172" spans="1:49" s="2" customFormat="1" ht="16.5" customHeight="1" x14ac:dyDescent="0.25">
      <c r="A172" s="39" t="s">
        <v>624</v>
      </c>
      <c r="B172" s="33">
        <v>380</v>
      </c>
      <c r="C172" s="32" t="s">
        <v>5</v>
      </c>
      <c r="D172" s="32">
        <v>38117</v>
      </c>
      <c r="E172" s="32">
        <v>609</v>
      </c>
      <c r="F172" s="32">
        <v>1906</v>
      </c>
      <c r="G172" s="32" t="s">
        <v>122</v>
      </c>
      <c r="H172" s="32">
        <v>2</v>
      </c>
      <c r="I172" s="32">
        <v>2</v>
      </c>
      <c r="J172" s="32">
        <v>7</v>
      </c>
      <c r="K172" s="37">
        <v>1007</v>
      </c>
      <c r="L172" s="37">
        <v>1007</v>
      </c>
      <c r="M172" s="86">
        <v>1</v>
      </c>
      <c r="N172" s="37">
        <f>L172</f>
        <v>1007</v>
      </c>
      <c r="O172" s="37">
        <v>125</v>
      </c>
      <c r="P172" s="65">
        <f t="shared" si="52"/>
        <v>125875</v>
      </c>
      <c r="Q172" s="34">
        <v>1007</v>
      </c>
      <c r="R172" s="43"/>
      <c r="S172" s="43"/>
      <c r="T172" s="32"/>
      <c r="U172" s="35"/>
      <c r="V172" s="26"/>
      <c r="W172" s="5"/>
      <c r="X172" s="4"/>
      <c r="Y172" s="4"/>
      <c r="Z172" s="4"/>
      <c r="AA172" s="16"/>
      <c r="AB172" s="16"/>
      <c r="AC172" s="16"/>
      <c r="AD172" s="8"/>
      <c r="AE172" s="8"/>
      <c r="AF172" s="7"/>
      <c r="AG172" s="7"/>
      <c r="AH172" s="4"/>
      <c r="AI172" s="3"/>
      <c r="AJ172" s="3"/>
      <c r="AK172" s="3"/>
      <c r="AL172" s="3"/>
      <c r="AQ172" s="95">
        <f>P172</f>
        <v>125875</v>
      </c>
      <c r="AR172" s="111">
        <f t="shared" si="61"/>
        <v>125875</v>
      </c>
      <c r="AT172" s="95">
        <f>AQ172</f>
        <v>125875</v>
      </c>
    </row>
    <row r="173" spans="1:49" s="2" customFormat="1" ht="16.5" customHeight="1" x14ac:dyDescent="0.25">
      <c r="A173" s="39" t="s">
        <v>625</v>
      </c>
      <c r="B173" s="33">
        <v>381</v>
      </c>
      <c r="C173" s="32" t="s">
        <v>5</v>
      </c>
      <c r="D173" s="32">
        <v>39501</v>
      </c>
      <c r="E173" s="32">
        <v>708</v>
      </c>
      <c r="F173" s="32">
        <v>1981</v>
      </c>
      <c r="G173" s="32" t="s">
        <v>122</v>
      </c>
      <c r="H173" s="32">
        <v>0</v>
      </c>
      <c r="I173" s="32">
        <v>1</v>
      </c>
      <c r="J173" s="32">
        <v>64</v>
      </c>
      <c r="K173" s="37">
        <v>164</v>
      </c>
      <c r="L173" s="37">
        <v>164</v>
      </c>
      <c r="M173" s="86">
        <v>2</v>
      </c>
      <c r="N173" s="37">
        <f>L173</f>
        <v>164</v>
      </c>
      <c r="O173" s="37">
        <f>[6]qry_report!$L$1433</f>
        <v>175</v>
      </c>
      <c r="P173" s="65">
        <f t="shared" si="52"/>
        <v>28700</v>
      </c>
      <c r="Q173" s="34"/>
      <c r="R173" s="43">
        <v>164</v>
      </c>
      <c r="S173" s="43"/>
      <c r="T173" s="32"/>
      <c r="U173" s="35"/>
      <c r="V173" s="28" t="s">
        <v>625</v>
      </c>
      <c r="W173" s="5">
        <v>438</v>
      </c>
      <c r="X173" s="17" t="s">
        <v>626</v>
      </c>
      <c r="Y173" s="4" t="s">
        <v>28</v>
      </c>
      <c r="Z173" s="4" t="s">
        <v>53</v>
      </c>
      <c r="AA173" s="16">
        <v>9</v>
      </c>
      <c r="AB173" s="16">
        <v>18</v>
      </c>
      <c r="AC173" s="16">
        <v>2</v>
      </c>
      <c r="AD173" s="8">
        <v>162</v>
      </c>
      <c r="AE173" s="8">
        <v>100</v>
      </c>
      <c r="AF173" s="7">
        <f>[12]รายการ!B1</f>
        <v>6700</v>
      </c>
      <c r="AG173" s="7">
        <f>AF173*AD173</f>
        <v>1085400</v>
      </c>
      <c r="AH173" s="4">
        <v>162</v>
      </c>
      <c r="AI173" s="3"/>
      <c r="AJ173" s="3">
        <v>162</v>
      </c>
      <c r="AK173" s="3"/>
      <c r="AL173" s="3"/>
      <c r="AM173" s="2">
        <v>16</v>
      </c>
      <c r="AN173" s="2">
        <f>ค่าเสื่อม!Q4</f>
        <v>72</v>
      </c>
      <c r="AO173" s="111">
        <f>AG173*AN173/100</f>
        <v>781488</v>
      </c>
      <c r="AP173" s="111">
        <f t="shared" si="60"/>
        <v>303912</v>
      </c>
      <c r="AQ173" s="111">
        <f>P173+AP173</f>
        <v>332612</v>
      </c>
      <c r="AR173" s="111">
        <f t="shared" si="61"/>
        <v>332612</v>
      </c>
      <c r="AT173" s="95">
        <f>AQ173-AS173</f>
        <v>332612</v>
      </c>
    </row>
    <row r="174" spans="1:49" s="2" customFormat="1" ht="16.5" customHeight="1" x14ac:dyDescent="0.25">
      <c r="A174" s="39"/>
      <c r="B174" s="33"/>
      <c r="C174" s="32"/>
      <c r="D174" s="32"/>
      <c r="E174" s="32"/>
      <c r="F174" s="32"/>
      <c r="G174" s="32"/>
      <c r="H174" s="32"/>
      <c r="I174" s="32"/>
      <c r="J174" s="32"/>
      <c r="K174" s="37"/>
      <c r="L174" s="37"/>
      <c r="M174" s="86"/>
      <c r="N174" s="37"/>
      <c r="O174" s="37"/>
      <c r="P174" s="37"/>
      <c r="Q174" s="34"/>
      <c r="R174" s="43"/>
      <c r="S174" s="43"/>
      <c r="T174" s="32"/>
      <c r="U174" s="35"/>
      <c r="V174" s="26"/>
      <c r="W174" s="5">
        <v>439</v>
      </c>
      <c r="X174" s="4"/>
      <c r="Y174" s="4" t="s">
        <v>38</v>
      </c>
      <c r="Z174" s="4" t="s">
        <v>7</v>
      </c>
      <c r="AA174" s="16">
        <v>10</v>
      </c>
      <c r="AB174" s="16">
        <v>14</v>
      </c>
      <c r="AC174" s="16">
        <v>2</v>
      </c>
      <c r="AD174" s="8">
        <v>140</v>
      </c>
      <c r="AE174" s="8">
        <v>100</v>
      </c>
      <c r="AF174" s="7">
        <f>[12]รายการ!B34</f>
        <v>2050</v>
      </c>
      <c r="AG174" s="7">
        <f>AF174*AD174</f>
        <v>287000</v>
      </c>
      <c r="AH174" s="4">
        <v>140</v>
      </c>
      <c r="AI174" s="3"/>
      <c r="AJ174" s="3">
        <v>140</v>
      </c>
      <c r="AK174" s="3"/>
      <c r="AL174" s="3"/>
      <c r="AM174" s="2">
        <v>12</v>
      </c>
      <c r="AN174" s="2">
        <f>ค่าเสื่อม!M4</f>
        <v>50</v>
      </c>
      <c r="AO174" s="111">
        <f>AG174*AN174/100</f>
        <v>143500</v>
      </c>
      <c r="AP174" s="111">
        <f t="shared" si="60"/>
        <v>143500</v>
      </c>
      <c r="AQ174" s="111">
        <f>P174+AP174</f>
        <v>143500</v>
      </c>
      <c r="AR174" s="111">
        <f t="shared" si="61"/>
        <v>143500</v>
      </c>
      <c r="AT174" s="95">
        <f>AQ174-AS174</f>
        <v>143500</v>
      </c>
      <c r="AW174" s="2" t="s">
        <v>51</v>
      </c>
    </row>
    <row r="175" spans="1:49" s="2" customFormat="1" ht="16.5" customHeight="1" x14ac:dyDescent="0.25">
      <c r="A175" s="39" t="s">
        <v>627</v>
      </c>
      <c r="B175" s="33">
        <v>382</v>
      </c>
      <c r="C175" s="32" t="s">
        <v>5</v>
      </c>
      <c r="D175" s="32">
        <v>23687</v>
      </c>
      <c r="E175" s="32">
        <v>53</v>
      </c>
      <c r="F175" s="32">
        <v>919</v>
      </c>
      <c r="G175" s="32" t="s">
        <v>122</v>
      </c>
      <c r="H175" s="32">
        <v>5</v>
      </c>
      <c r="I175" s="32">
        <v>1</v>
      </c>
      <c r="J175" s="32">
        <v>72</v>
      </c>
      <c r="K175" s="37">
        <v>2172</v>
      </c>
      <c r="L175" s="37">
        <v>2172</v>
      </c>
      <c r="M175" s="86">
        <v>1</v>
      </c>
      <c r="N175" s="37">
        <f>L175</f>
        <v>2172</v>
      </c>
      <c r="O175" s="37">
        <f>[6]qry_report!$L$668</f>
        <v>100</v>
      </c>
      <c r="P175" s="65">
        <f t="shared" ref="P175:P202" si="62">N175*O175</f>
        <v>217200</v>
      </c>
      <c r="Q175" s="34">
        <v>2172</v>
      </c>
      <c r="R175" s="43"/>
      <c r="S175" s="43"/>
      <c r="T175" s="32"/>
      <c r="U175" s="35"/>
      <c r="V175" s="26"/>
      <c r="W175" s="5"/>
      <c r="X175" s="4"/>
      <c r="Y175" s="4"/>
      <c r="Z175" s="4"/>
      <c r="AA175" s="16"/>
      <c r="AB175" s="16"/>
      <c r="AC175" s="16"/>
      <c r="AD175" s="8"/>
      <c r="AE175" s="8"/>
      <c r="AF175" s="7"/>
      <c r="AG175" s="7">
        <f t="shared" ref="AG175:AG185" si="63">AF175*AD175</f>
        <v>0</v>
      </c>
      <c r="AH175" s="4"/>
      <c r="AI175" s="3"/>
      <c r="AJ175" s="3"/>
      <c r="AK175" s="3"/>
      <c r="AL175" s="3"/>
      <c r="AO175" s="111"/>
      <c r="AP175" s="111"/>
      <c r="AQ175" s="95">
        <f>P175</f>
        <v>217200</v>
      </c>
      <c r="AR175" s="111">
        <f t="shared" si="61"/>
        <v>217200</v>
      </c>
      <c r="AT175" s="95">
        <f>AQ175</f>
        <v>217200</v>
      </c>
    </row>
    <row r="176" spans="1:49" s="2" customFormat="1" ht="16.5" customHeight="1" x14ac:dyDescent="0.25">
      <c r="A176" s="39" t="s">
        <v>628</v>
      </c>
      <c r="B176" s="33">
        <v>383</v>
      </c>
      <c r="C176" s="32" t="s">
        <v>35</v>
      </c>
      <c r="D176" s="32"/>
      <c r="E176" s="32"/>
      <c r="F176" s="32"/>
      <c r="G176" s="32" t="s">
        <v>122</v>
      </c>
      <c r="H176" s="32"/>
      <c r="I176" s="32"/>
      <c r="J176" s="32"/>
      <c r="K176" s="37"/>
      <c r="L176" s="37"/>
      <c r="M176" s="86"/>
      <c r="N176" s="37"/>
      <c r="O176" s="37"/>
      <c r="P176" s="65"/>
      <c r="Q176" s="34"/>
      <c r="R176" s="43"/>
      <c r="S176" s="43"/>
      <c r="T176" s="32"/>
      <c r="U176" s="35"/>
      <c r="V176" s="28" t="s">
        <v>628</v>
      </c>
      <c r="W176" s="5">
        <v>440</v>
      </c>
      <c r="X176" s="17" t="s">
        <v>629</v>
      </c>
      <c r="Y176" s="4" t="s">
        <v>28</v>
      </c>
      <c r="Z176" s="4" t="s">
        <v>41</v>
      </c>
      <c r="AA176" s="16"/>
      <c r="AB176" s="16"/>
      <c r="AC176" s="16">
        <v>2</v>
      </c>
      <c r="AD176" s="8">
        <v>176</v>
      </c>
      <c r="AE176" s="8">
        <v>100</v>
      </c>
      <c r="AF176" s="7">
        <f>[12]รายการ!B1</f>
        <v>6700</v>
      </c>
      <c r="AG176" s="7">
        <f t="shared" si="63"/>
        <v>1179200</v>
      </c>
      <c r="AH176" s="4">
        <v>176</v>
      </c>
      <c r="AI176" s="3"/>
      <c r="AJ176" s="3">
        <v>176</v>
      </c>
      <c r="AK176" s="3"/>
      <c r="AL176" s="3"/>
      <c r="AM176" s="2">
        <v>52</v>
      </c>
      <c r="AN176" s="2">
        <f>ค่าเสื่อม!W3</f>
        <v>85</v>
      </c>
      <c r="AO176" s="111">
        <f t="shared" ref="AO176:AO188" si="64">AG176*AN176/100</f>
        <v>1002320</v>
      </c>
      <c r="AP176" s="111">
        <f t="shared" si="60"/>
        <v>176880</v>
      </c>
      <c r="AQ176" s="95">
        <f>P176+AP176</f>
        <v>176880</v>
      </c>
      <c r="AR176" s="111">
        <f t="shared" si="61"/>
        <v>176880</v>
      </c>
      <c r="AT176" s="95">
        <f>AQ176-AS176</f>
        <v>176880</v>
      </c>
    </row>
    <row r="177" spans="1:49" s="2" customFormat="1" ht="16.5" customHeight="1" x14ac:dyDescent="0.25">
      <c r="A177" s="39"/>
      <c r="B177" s="33"/>
      <c r="C177" s="32"/>
      <c r="D177" s="32"/>
      <c r="E177" s="32"/>
      <c r="F177" s="32"/>
      <c r="G177" s="32"/>
      <c r="H177" s="32"/>
      <c r="I177" s="32"/>
      <c r="J177" s="32"/>
      <c r="K177" s="37"/>
      <c r="L177" s="37"/>
      <c r="M177" s="86"/>
      <c r="N177" s="37"/>
      <c r="O177" s="37"/>
      <c r="P177" s="65"/>
      <c r="Q177" s="34"/>
      <c r="R177" s="43"/>
      <c r="S177" s="43"/>
      <c r="T177" s="32"/>
      <c r="U177" s="35"/>
      <c r="V177" s="26"/>
      <c r="W177" s="5"/>
      <c r="X177" s="4"/>
      <c r="Y177" s="4"/>
      <c r="Z177" s="26" t="s">
        <v>42</v>
      </c>
      <c r="AA177" s="16">
        <v>8</v>
      </c>
      <c r="AB177" s="16">
        <v>11</v>
      </c>
      <c r="AC177" s="16">
        <v>2</v>
      </c>
      <c r="AD177" s="8">
        <v>88</v>
      </c>
      <c r="AE177" s="8">
        <v>50</v>
      </c>
      <c r="AF177" s="7">
        <f>AF173</f>
        <v>6700</v>
      </c>
      <c r="AG177" s="7">
        <f t="shared" si="63"/>
        <v>589600</v>
      </c>
      <c r="AH177" s="4">
        <v>88</v>
      </c>
      <c r="AI177" s="3"/>
      <c r="AJ177" s="3">
        <v>88</v>
      </c>
      <c r="AK177" s="3"/>
      <c r="AL177" s="3"/>
      <c r="AN177" s="2">
        <v>85</v>
      </c>
      <c r="AO177" s="111">
        <f t="shared" si="64"/>
        <v>501160</v>
      </c>
      <c r="AP177" s="111">
        <f t="shared" si="60"/>
        <v>88440</v>
      </c>
      <c r="AQ177" s="95">
        <f t="shared" ref="AQ177:AQ185" si="65">P177+AP177</f>
        <v>88440</v>
      </c>
      <c r="AR177" s="111">
        <f t="shared" si="61"/>
        <v>88440</v>
      </c>
      <c r="AT177" s="95">
        <f>AQ177-AS177</f>
        <v>88440</v>
      </c>
    </row>
    <row r="178" spans="1:49" s="2" customFormat="1" ht="16.5" customHeight="1" x14ac:dyDescent="0.25">
      <c r="A178" s="39"/>
      <c r="B178" s="33"/>
      <c r="C178" s="32"/>
      <c r="D178" s="32"/>
      <c r="E178" s="32"/>
      <c r="F178" s="32"/>
      <c r="G178" s="32"/>
      <c r="H178" s="32"/>
      <c r="I178" s="32"/>
      <c r="J178" s="32"/>
      <c r="K178" s="37"/>
      <c r="L178" s="37"/>
      <c r="M178" s="86"/>
      <c r="N178" s="37"/>
      <c r="O178" s="37"/>
      <c r="P178" s="65"/>
      <c r="Q178" s="34"/>
      <c r="R178" s="43"/>
      <c r="S178" s="43"/>
      <c r="T178" s="32"/>
      <c r="U178" s="35"/>
      <c r="V178" s="26"/>
      <c r="W178" s="5"/>
      <c r="X178" s="4"/>
      <c r="Y178" s="4"/>
      <c r="Z178" s="26" t="s">
        <v>43</v>
      </c>
      <c r="AA178" s="16">
        <v>8</v>
      </c>
      <c r="AB178" s="16">
        <v>11</v>
      </c>
      <c r="AC178" s="16">
        <v>2</v>
      </c>
      <c r="AD178" s="8">
        <v>88</v>
      </c>
      <c r="AE178" s="8">
        <v>50</v>
      </c>
      <c r="AF178" s="7">
        <f>AF176</f>
        <v>6700</v>
      </c>
      <c r="AG178" s="7">
        <f t="shared" si="63"/>
        <v>589600</v>
      </c>
      <c r="AH178" s="4">
        <v>88</v>
      </c>
      <c r="AI178" s="3"/>
      <c r="AJ178" s="3">
        <v>88</v>
      </c>
      <c r="AK178" s="3"/>
      <c r="AL178" s="3"/>
      <c r="AN178" s="2">
        <v>85</v>
      </c>
      <c r="AO178" s="111">
        <f t="shared" si="64"/>
        <v>501160</v>
      </c>
      <c r="AP178" s="111">
        <f t="shared" si="60"/>
        <v>88440</v>
      </c>
      <c r="AQ178" s="95">
        <f t="shared" si="65"/>
        <v>88440</v>
      </c>
      <c r="AR178" s="111">
        <f t="shared" si="61"/>
        <v>88440</v>
      </c>
      <c r="AT178" s="95">
        <f>AQ178-AS178</f>
        <v>88440</v>
      </c>
    </row>
    <row r="179" spans="1:49" s="2" customFormat="1" ht="16.5" customHeight="1" x14ac:dyDescent="0.25">
      <c r="A179" s="39"/>
      <c r="B179" s="33"/>
      <c r="C179" s="32"/>
      <c r="D179" s="32"/>
      <c r="E179" s="32"/>
      <c r="F179" s="32"/>
      <c r="G179" s="32"/>
      <c r="H179" s="32"/>
      <c r="I179" s="32"/>
      <c r="J179" s="32"/>
      <c r="K179" s="37"/>
      <c r="L179" s="37"/>
      <c r="M179" s="86"/>
      <c r="N179" s="37"/>
      <c r="O179" s="37"/>
      <c r="P179" s="65"/>
      <c r="Q179" s="34"/>
      <c r="R179" s="43"/>
      <c r="S179" s="43"/>
      <c r="T179" s="32"/>
      <c r="U179" s="35"/>
      <c r="V179" s="26"/>
      <c r="W179" s="5">
        <v>441</v>
      </c>
      <c r="X179" s="4"/>
      <c r="Y179" s="4" t="s">
        <v>38</v>
      </c>
      <c r="Z179" s="4" t="s">
        <v>7</v>
      </c>
      <c r="AA179" s="16">
        <v>9</v>
      </c>
      <c r="AB179" s="16">
        <v>15</v>
      </c>
      <c r="AC179" s="16">
        <v>2</v>
      </c>
      <c r="AD179" s="8">
        <v>135</v>
      </c>
      <c r="AE179" s="8">
        <v>100</v>
      </c>
      <c r="AF179" s="7">
        <f>[12]รายการ!B34</f>
        <v>2050</v>
      </c>
      <c r="AG179" s="7">
        <f t="shared" si="63"/>
        <v>276750</v>
      </c>
      <c r="AH179" s="4">
        <v>135</v>
      </c>
      <c r="AI179" s="3"/>
      <c r="AJ179" s="3">
        <v>135</v>
      </c>
      <c r="AK179" s="3"/>
      <c r="AL179" s="3"/>
      <c r="AM179" s="2">
        <v>7</v>
      </c>
      <c r="AN179" s="2">
        <f>ค่าเสื่อม!H4</f>
        <v>25</v>
      </c>
      <c r="AO179" s="111">
        <f t="shared" si="64"/>
        <v>69187.5</v>
      </c>
      <c r="AP179" s="111">
        <f t="shared" si="60"/>
        <v>207562.5</v>
      </c>
      <c r="AQ179" s="95">
        <f t="shared" si="65"/>
        <v>207562.5</v>
      </c>
      <c r="AR179" s="111">
        <f t="shared" si="61"/>
        <v>207562.5</v>
      </c>
      <c r="AT179" s="95">
        <f>AQ179-AS179</f>
        <v>207562.5</v>
      </c>
      <c r="AW179" s="2" t="s">
        <v>51</v>
      </c>
    </row>
    <row r="180" spans="1:49" s="2" customFormat="1" ht="16.5" customHeight="1" x14ac:dyDescent="0.25">
      <c r="A180" s="39" t="s">
        <v>630</v>
      </c>
      <c r="B180" s="33">
        <v>384</v>
      </c>
      <c r="C180" s="32" t="s">
        <v>5</v>
      </c>
      <c r="D180" s="32">
        <v>45837</v>
      </c>
      <c r="E180" s="32">
        <v>853</v>
      </c>
      <c r="F180" s="32">
        <v>2606</v>
      </c>
      <c r="G180" s="32" t="s">
        <v>122</v>
      </c>
      <c r="H180" s="32">
        <v>1</v>
      </c>
      <c r="I180" s="32">
        <v>3</v>
      </c>
      <c r="J180" s="32">
        <v>19</v>
      </c>
      <c r="K180" s="37">
        <v>719</v>
      </c>
      <c r="L180" s="37">
        <v>719</v>
      </c>
      <c r="M180" s="86">
        <v>2</v>
      </c>
      <c r="N180" s="37">
        <f>L180</f>
        <v>719</v>
      </c>
      <c r="O180" s="37">
        <v>100</v>
      </c>
      <c r="P180" s="65">
        <f t="shared" si="62"/>
        <v>71900</v>
      </c>
      <c r="Q180" s="34"/>
      <c r="R180" s="43">
        <v>719</v>
      </c>
      <c r="S180" s="43"/>
      <c r="T180" s="32"/>
      <c r="U180" s="35"/>
      <c r="V180" s="28" t="s">
        <v>630</v>
      </c>
      <c r="W180" s="5">
        <v>442</v>
      </c>
      <c r="X180" s="19" t="s">
        <v>416</v>
      </c>
      <c r="Y180" s="4" t="s">
        <v>28</v>
      </c>
      <c r="Z180" s="4" t="s">
        <v>41</v>
      </c>
      <c r="AA180" s="16"/>
      <c r="AB180" s="16"/>
      <c r="AC180" s="16">
        <v>2</v>
      </c>
      <c r="AD180" s="8">
        <v>396</v>
      </c>
      <c r="AE180" s="8">
        <v>100</v>
      </c>
      <c r="AF180" s="7">
        <f>[12]รายการ!B1</f>
        <v>6700</v>
      </c>
      <c r="AG180" s="7">
        <f t="shared" si="63"/>
        <v>2653200</v>
      </c>
      <c r="AH180" s="4">
        <v>396</v>
      </c>
      <c r="AI180" s="3"/>
      <c r="AJ180" s="3">
        <v>396</v>
      </c>
      <c r="AK180" s="3"/>
      <c r="AL180" s="3"/>
      <c r="AM180" s="2">
        <v>28</v>
      </c>
      <c r="AN180" s="2">
        <f>ค่าเสื่อม!W3</f>
        <v>85</v>
      </c>
      <c r="AO180" s="95">
        <f t="shared" si="64"/>
        <v>2255220</v>
      </c>
      <c r="AP180" s="95">
        <f t="shared" ref="AP180:AP191" si="66">AG180-AO180</f>
        <v>397980</v>
      </c>
      <c r="AQ180" s="95">
        <f t="shared" si="65"/>
        <v>469880</v>
      </c>
      <c r="AR180" s="111">
        <f t="shared" si="61"/>
        <v>469880</v>
      </c>
      <c r="AT180" s="95">
        <f>AQ180+AS180</f>
        <v>469880</v>
      </c>
    </row>
    <row r="181" spans="1:49" s="2" customFormat="1" ht="16.5" customHeight="1" x14ac:dyDescent="0.25">
      <c r="A181" s="39"/>
      <c r="B181" s="33"/>
      <c r="C181" s="32"/>
      <c r="D181" s="32"/>
      <c r="E181" s="32"/>
      <c r="F181" s="32"/>
      <c r="G181" s="32"/>
      <c r="H181" s="32"/>
      <c r="I181" s="32"/>
      <c r="J181" s="32"/>
      <c r="K181" s="37"/>
      <c r="L181" s="37"/>
      <c r="M181" s="86"/>
      <c r="N181" s="37"/>
      <c r="O181" s="37"/>
      <c r="P181" s="65"/>
      <c r="Q181" s="34"/>
      <c r="R181" s="43"/>
      <c r="S181" s="43"/>
      <c r="T181" s="32"/>
      <c r="U181" s="35"/>
      <c r="V181" s="26"/>
      <c r="W181" s="5"/>
      <c r="X181" s="4"/>
      <c r="Y181" s="4"/>
      <c r="Z181" s="26" t="s">
        <v>42</v>
      </c>
      <c r="AA181" s="16">
        <v>11</v>
      </c>
      <c r="AB181" s="16">
        <v>18</v>
      </c>
      <c r="AC181" s="16">
        <v>2</v>
      </c>
      <c r="AD181" s="8">
        <v>198</v>
      </c>
      <c r="AE181" s="8">
        <v>50</v>
      </c>
      <c r="AF181" s="7">
        <f>[12]รายการ!B1</f>
        <v>6700</v>
      </c>
      <c r="AG181" s="7">
        <f t="shared" si="63"/>
        <v>1326600</v>
      </c>
      <c r="AH181" s="4">
        <v>198</v>
      </c>
      <c r="AI181" s="3"/>
      <c r="AJ181" s="3">
        <v>198</v>
      </c>
      <c r="AK181" s="3"/>
      <c r="AL181" s="3"/>
      <c r="AN181" s="2">
        <v>85</v>
      </c>
      <c r="AO181" s="95">
        <f t="shared" si="64"/>
        <v>1127610</v>
      </c>
      <c r="AP181" s="95">
        <f t="shared" si="66"/>
        <v>198990</v>
      </c>
      <c r="AQ181" s="95">
        <f t="shared" si="65"/>
        <v>198990</v>
      </c>
      <c r="AR181" s="111">
        <f t="shared" si="61"/>
        <v>198990</v>
      </c>
      <c r="AT181" s="95">
        <f>AQ181+AS181</f>
        <v>198990</v>
      </c>
    </row>
    <row r="182" spans="1:49" s="2" customFormat="1" ht="16.5" customHeight="1" x14ac:dyDescent="0.25">
      <c r="A182" s="39"/>
      <c r="B182" s="33"/>
      <c r="C182" s="32"/>
      <c r="D182" s="32"/>
      <c r="E182" s="32"/>
      <c r="F182" s="32"/>
      <c r="G182" s="32"/>
      <c r="H182" s="32"/>
      <c r="I182" s="32"/>
      <c r="J182" s="32"/>
      <c r="K182" s="37"/>
      <c r="L182" s="37"/>
      <c r="M182" s="86"/>
      <c r="N182" s="37"/>
      <c r="O182" s="37"/>
      <c r="P182" s="65"/>
      <c r="Q182" s="34"/>
      <c r="R182" s="43"/>
      <c r="S182" s="43"/>
      <c r="T182" s="32"/>
      <c r="U182" s="35"/>
      <c r="V182" s="26"/>
      <c r="W182" s="5"/>
      <c r="X182" s="4"/>
      <c r="Y182" s="4"/>
      <c r="Z182" s="26" t="s">
        <v>43</v>
      </c>
      <c r="AA182" s="16">
        <v>11</v>
      </c>
      <c r="AB182" s="16">
        <v>18</v>
      </c>
      <c r="AC182" s="16">
        <v>2</v>
      </c>
      <c r="AD182" s="8">
        <v>198</v>
      </c>
      <c r="AE182" s="8">
        <v>50</v>
      </c>
      <c r="AF182" s="7">
        <f>[12]รายการ!B1</f>
        <v>6700</v>
      </c>
      <c r="AG182" s="7">
        <f t="shared" si="63"/>
        <v>1326600</v>
      </c>
      <c r="AH182" s="4">
        <v>198</v>
      </c>
      <c r="AI182" s="3"/>
      <c r="AJ182" s="3">
        <v>198</v>
      </c>
      <c r="AK182" s="3"/>
      <c r="AL182" s="3"/>
      <c r="AN182" s="2">
        <v>85</v>
      </c>
      <c r="AO182" s="95">
        <f t="shared" si="64"/>
        <v>1127610</v>
      </c>
      <c r="AP182" s="95">
        <f t="shared" si="66"/>
        <v>198990</v>
      </c>
      <c r="AQ182" s="95">
        <f t="shared" si="65"/>
        <v>198990</v>
      </c>
      <c r="AR182" s="111">
        <f t="shared" si="61"/>
        <v>198990</v>
      </c>
      <c r="AT182" s="95">
        <f>AQ182+AS182</f>
        <v>198990</v>
      </c>
    </row>
    <row r="183" spans="1:49" s="2" customFormat="1" ht="16.5" customHeight="1" x14ac:dyDescent="0.25">
      <c r="A183" s="39"/>
      <c r="B183" s="33"/>
      <c r="C183" s="32"/>
      <c r="D183" s="32"/>
      <c r="E183" s="32"/>
      <c r="F183" s="32"/>
      <c r="G183" s="32"/>
      <c r="H183" s="32"/>
      <c r="I183" s="32"/>
      <c r="J183" s="32"/>
      <c r="K183" s="37"/>
      <c r="L183" s="37"/>
      <c r="M183" s="86"/>
      <c r="N183" s="37"/>
      <c r="O183" s="37"/>
      <c r="P183" s="65"/>
      <c r="Q183" s="34"/>
      <c r="R183" s="43"/>
      <c r="S183" s="43"/>
      <c r="T183" s="32"/>
      <c r="U183" s="35"/>
      <c r="V183" s="26"/>
      <c r="W183" s="5">
        <v>443</v>
      </c>
      <c r="X183" s="4"/>
      <c r="Y183" s="4" t="s">
        <v>38</v>
      </c>
      <c r="Z183" s="4" t="s">
        <v>7</v>
      </c>
      <c r="AA183" s="16">
        <v>10</v>
      </c>
      <c r="AB183" s="16">
        <v>18</v>
      </c>
      <c r="AC183" s="16"/>
      <c r="AD183" s="8">
        <v>180</v>
      </c>
      <c r="AE183" s="8">
        <v>100</v>
      </c>
      <c r="AF183" s="7">
        <f>[12]รายการ!B34</f>
        <v>2050</v>
      </c>
      <c r="AG183" s="7">
        <f t="shared" si="63"/>
        <v>369000</v>
      </c>
      <c r="AH183" s="4">
        <v>180</v>
      </c>
      <c r="AI183" s="3"/>
      <c r="AJ183" s="3">
        <v>180</v>
      </c>
      <c r="AK183" s="3"/>
      <c r="AL183" s="3"/>
      <c r="AM183" s="2">
        <v>28</v>
      </c>
      <c r="AN183" s="2">
        <f>ค่าเสื่อม!T4</f>
        <v>93</v>
      </c>
      <c r="AO183" s="95">
        <f t="shared" si="64"/>
        <v>343170</v>
      </c>
      <c r="AP183" s="95">
        <f t="shared" si="66"/>
        <v>25830</v>
      </c>
      <c r="AQ183" s="95">
        <f t="shared" si="65"/>
        <v>25830</v>
      </c>
      <c r="AR183" s="111">
        <f t="shared" si="61"/>
        <v>25830</v>
      </c>
      <c r="AT183" s="95">
        <f>AQ183+AS183</f>
        <v>25830</v>
      </c>
      <c r="AW183" s="2" t="s">
        <v>51</v>
      </c>
    </row>
    <row r="184" spans="1:49" s="2" customFormat="1" ht="16.5" customHeight="1" x14ac:dyDescent="0.25">
      <c r="A184" s="39" t="s">
        <v>631</v>
      </c>
      <c r="B184" s="33">
        <v>385</v>
      </c>
      <c r="C184" s="32" t="s">
        <v>5</v>
      </c>
      <c r="D184" s="32">
        <v>39242</v>
      </c>
      <c r="E184" s="32">
        <v>683</v>
      </c>
      <c r="F184" s="32">
        <v>1958</v>
      </c>
      <c r="G184" s="32" t="s">
        <v>632</v>
      </c>
      <c r="H184" s="32">
        <v>0</v>
      </c>
      <c r="I184" s="32">
        <v>2</v>
      </c>
      <c r="J184" s="32">
        <v>59</v>
      </c>
      <c r="K184" s="37">
        <v>259</v>
      </c>
      <c r="L184" s="37">
        <v>259</v>
      </c>
      <c r="M184" s="86">
        <v>2</v>
      </c>
      <c r="N184" s="37">
        <f>L184</f>
        <v>259</v>
      </c>
      <c r="O184" s="37">
        <f>[6]qry_report!$L$1412</f>
        <v>175</v>
      </c>
      <c r="P184" s="65">
        <f t="shared" si="62"/>
        <v>45325</v>
      </c>
      <c r="Q184" s="34"/>
      <c r="R184" s="43">
        <v>259</v>
      </c>
      <c r="S184" s="43"/>
      <c r="T184" s="32"/>
      <c r="U184" s="35"/>
      <c r="V184" s="28" t="s">
        <v>631</v>
      </c>
      <c r="W184" s="5">
        <v>444</v>
      </c>
      <c r="X184" s="17" t="s">
        <v>633</v>
      </c>
      <c r="Y184" s="4" t="s">
        <v>28</v>
      </c>
      <c r="Z184" s="4" t="s">
        <v>53</v>
      </c>
      <c r="AA184" s="16">
        <v>9</v>
      </c>
      <c r="AB184" s="16">
        <v>23</v>
      </c>
      <c r="AC184" s="16">
        <v>2</v>
      </c>
      <c r="AD184" s="8">
        <v>207</v>
      </c>
      <c r="AE184" s="8">
        <v>100</v>
      </c>
      <c r="AF184" s="7">
        <f>[12]รายการ!B1</f>
        <v>6700</v>
      </c>
      <c r="AG184" s="7">
        <f t="shared" si="63"/>
        <v>1386900</v>
      </c>
      <c r="AH184" s="4">
        <v>207</v>
      </c>
      <c r="AI184" s="3"/>
      <c r="AJ184" s="3">
        <v>207</v>
      </c>
      <c r="AK184" s="3"/>
      <c r="AL184" s="3"/>
      <c r="AM184" s="2">
        <v>27</v>
      </c>
      <c r="AN184" s="2">
        <f>ค่าเสื่อม!T4</f>
        <v>93</v>
      </c>
      <c r="AO184" s="111">
        <f t="shared" si="64"/>
        <v>1289817</v>
      </c>
      <c r="AP184" s="111">
        <f t="shared" si="66"/>
        <v>97083</v>
      </c>
      <c r="AQ184" s="111">
        <f t="shared" si="65"/>
        <v>142408</v>
      </c>
      <c r="AR184" s="111">
        <f t="shared" si="61"/>
        <v>142408</v>
      </c>
      <c r="AT184" s="95">
        <f>P184+AS184</f>
        <v>45325</v>
      </c>
    </row>
    <row r="185" spans="1:49" s="2" customFormat="1" ht="16.5" customHeight="1" x14ac:dyDescent="0.25">
      <c r="A185" s="39"/>
      <c r="B185" s="33"/>
      <c r="C185" s="32"/>
      <c r="D185" s="32"/>
      <c r="E185" s="32"/>
      <c r="F185" s="32"/>
      <c r="G185" s="32"/>
      <c r="H185" s="32"/>
      <c r="I185" s="32"/>
      <c r="J185" s="32"/>
      <c r="K185" s="37"/>
      <c r="L185" s="37"/>
      <c r="M185" s="86"/>
      <c r="N185" s="37"/>
      <c r="O185" s="37"/>
      <c r="P185" s="65"/>
      <c r="Q185" s="34"/>
      <c r="R185" s="43"/>
      <c r="S185" s="43"/>
      <c r="T185" s="32"/>
      <c r="U185" s="35"/>
      <c r="V185" s="26"/>
      <c r="W185" s="5">
        <v>445</v>
      </c>
      <c r="X185" s="4"/>
      <c r="Y185" s="4" t="s">
        <v>38</v>
      </c>
      <c r="Z185" s="4" t="s">
        <v>7</v>
      </c>
      <c r="AA185" s="16">
        <v>15</v>
      </c>
      <c r="AB185" s="16">
        <v>15</v>
      </c>
      <c r="AC185" s="16">
        <v>2</v>
      </c>
      <c r="AD185" s="8">
        <v>225</v>
      </c>
      <c r="AE185" s="8">
        <v>100</v>
      </c>
      <c r="AF185" s="7">
        <f>[12]รายการ!B34</f>
        <v>2050</v>
      </c>
      <c r="AG185" s="7">
        <f t="shared" si="63"/>
        <v>461250</v>
      </c>
      <c r="AH185" s="4">
        <v>225</v>
      </c>
      <c r="AI185" s="3"/>
      <c r="AJ185" s="3">
        <v>225</v>
      </c>
      <c r="AK185" s="3"/>
      <c r="AL185" s="3"/>
      <c r="AM185" s="2">
        <v>27</v>
      </c>
      <c r="AN185" s="2">
        <f>ค่าเสื่อม!T4</f>
        <v>93</v>
      </c>
      <c r="AO185" s="111">
        <f t="shared" si="64"/>
        <v>428962.5</v>
      </c>
      <c r="AP185" s="111">
        <f t="shared" si="66"/>
        <v>32287.5</v>
      </c>
      <c r="AQ185" s="111">
        <f t="shared" si="65"/>
        <v>32287.5</v>
      </c>
      <c r="AR185" s="111">
        <f t="shared" si="61"/>
        <v>32287.5</v>
      </c>
      <c r="AT185" s="95">
        <f>AQ185-AS185</f>
        <v>32287.5</v>
      </c>
      <c r="AW185" s="2" t="s">
        <v>51</v>
      </c>
    </row>
    <row r="186" spans="1:49" s="2" customFormat="1" ht="16.5" customHeight="1" x14ac:dyDescent="0.25">
      <c r="A186" s="39" t="s">
        <v>634</v>
      </c>
      <c r="B186" s="33">
        <v>386</v>
      </c>
      <c r="C186" s="32" t="s">
        <v>5</v>
      </c>
      <c r="D186" s="32">
        <v>39506</v>
      </c>
      <c r="E186" s="32">
        <v>593</v>
      </c>
      <c r="F186" s="32">
        <v>1986</v>
      </c>
      <c r="G186" s="32" t="s">
        <v>122</v>
      </c>
      <c r="H186" s="32">
        <v>0</v>
      </c>
      <c r="I186" s="32">
        <v>3</v>
      </c>
      <c r="J186" s="32">
        <v>53</v>
      </c>
      <c r="K186" s="37">
        <v>353</v>
      </c>
      <c r="L186" s="37">
        <v>353</v>
      </c>
      <c r="M186" s="86">
        <v>1</v>
      </c>
      <c r="N186" s="37">
        <f>L186</f>
        <v>353</v>
      </c>
      <c r="O186" s="37">
        <v>100</v>
      </c>
      <c r="P186" s="65">
        <f t="shared" si="62"/>
        <v>35300</v>
      </c>
      <c r="Q186" s="34">
        <v>353</v>
      </c>
      <c r="R186" s="43"/>
      <c r="S186" s="43"/>
      <c r="T186" s="32"/>
      <c r="U186" s="35"/>
      <c r="V186" s="26"/>
      <c r="W186" s="5"/>
      <c r="X186" s="4"/>
      <c r="Y186" s="4"/>
      <c r="Z186" s="4"/>
      <c r="AA186" s="16"/>
      <c r="AB186" s="16"/>
      <c r="AC186" s="16"/>
      <c r="AD186" s="8"/>
      <c r="AE186" s="8"/>
      <c r="AF186" s="7"/>
      <c r="AG186" s="7"/>
      <c r="AH186" s="4"/>
      <c r="AI186" s="3"/>
      <c r="AJ186" s="3"/>
      <c r="AK186" s="3"/>
      <c r="AL186" s="3"/>
      <c r="AO186" s="111"/>
      <c r="AP186" s="111"/>
      <c r="AQ186" s="95">
        <f>P186+AP186</f>
        <v>35300</v>
      </c>
      <c r="AR186" s="111">
        <f t="shared" si="61"/>
        <v>35300</v>
      </c>
      <c r="AT186" s="95">
        <f>AQ186</f>
        <v>35300</v>
      </c>
    </row>
    <row r="187" spans="1:49" s="2" customFormat="1" ht="16.5" customHeight="1" x14ac:dyDescent="0.25">
      <c r="A187" s="39" t="s">
        <v>635</v>
      </c>
      <c r="B187" s="33">
        <v>387</v>
      </c>
      <c r="C187" s="32" t="s">
        <v>5</v>
      </c>
      <c r="D187" s="32">
        <v>12149</v>
      </c>
      <c r="E187" s="32">
        <v>135</v>
      </c>
      <c r="F187" s="32">
        <v>51</v>
      </c>
      <c r="G187" s="32" t="s">
        <v>122</v>
      </c>
      <c r="H187" s="32">
        <v>1</v>
      </c>
      <c r="I187" s="32">
        <v>2</v>
      </c>
      <c r="J187" s="32">
        <v>30</v>
      </c>
      <c r="K187" s="37">
        <v>630</v>
      </c>
      <c r="L187" s="37">
        <v>630</v>
      </c>
      <c r="M187" s="86">
        <v>1</v>
      </c>
      <c r="N187" s="37">
        <f>L187</f>
        <v>630</v>
      </c>
      <c r="O187" s="37">
        <f>[6]qry_report!$L$101</f>
        <v>150</v>
      </c>
      <c r="P187" s="65">
        <f t="shared" si="62"/>
        <v>94500</v>
      </c>
      <c r="Q187" s="34">
        <v>630</v>
      </c>
      <c r="R187" s="43"/>
      <c r="S187" s="43"/>
      <c r="T187" s="32"/>
      <c r="U187" s="35"/>
      <c r="V187" s="26"/>
      <c r="W187" s="5"/>
      <c r="X187" s="4"/>
      <c r="Y187" s="4"/>
      <c r="Z187" s="4"/>
      <c r="AA187" s="16"/>
      <c r="AB187" s="16"/>
      <c r="AC187" s="16"/>
      <c r="AD187" s="8"/>
      <c r="AE187" s="8"/>
      <c r="AF187" s="7"/>
      <c r="AG187" s="7"/>
      <c r="AH187" s="4"/>
      <c r="AI187" s="3"/>
      <c r="AJ187" s="3"/>
      <c r="AK187" s="3"/>
      <c r="AL187" s="3"/>
      <c r="AO187" s="111"/>
      <c r="AP187" s="111"/>
      <c r="AQ187" s="95">
        <f>P187</f>
        <v>94500</v>
      </c>
      <c r="AR187" s="111">
        <f t="shared" si="61"/>
        <v>94500</v>
      </c>
      <c r="AT187" s="95">
        <f>AQ187</f>
        <v>94500</v>
      </c>
    </row>
    <row r="188" spans="1:49" s="32" customFormat="1" ht="16.5" customHeight="1" x14ac:dyDescent="0.25">
      <c r="A188" s="39" t="s">
        <v>636</v>
      </c>
      <c r="B188" s="33">
        <v>388</v>
      </c>
      <c r="C188" s="32" t="s">
        <v>5</v>
      </c>
      <c r="D188" s="32">
        <v>45838</v>
      </c>
      <c r="E188" s="32">
        <v>854</v>
      </c>
      <c r="F188" s="32">
        <v>2607</v>
      </c>
      <c r="G188" s="32" t="s">
        <v>122</v>
      </c>
      <c r="H188" s="32">
        <v>0</v>
      </c>
      <c r="I188" s="32">
        <v>1</v>
      </c>
      <c r="J188" s="32">
        <v>53</v>
      </c>
      <c r="K188" s="37">
        <v>153</v>
      </c>
      <c r="L188" s="37">
        <v>153</v>
      </c>
      <c r="M188" s="86">
        <v>1</v>
      </c>
      <c r="N188" s="37">
        <f>L188</f>
        <v>153</v>
      </c>
      <c r="O188" s="37">
        <v>100</v>
      </c>
      <c r="P188" s="65">
        <f t="shared" si="62"/>
        <v>15300</v>
      </c>
      <c r="Q188" s="34">
        <v>153</v>
      </c>
      <c r="R188" s="43"/>
      <c r="S188" s="43"/>
      <c r="U188" s="35"/>
      <c r="V188" s="39" t="s">
        <v>636</v>
      </c>
      <c r="W188" s="33">
        <v>446</v>
      </c>
      <c r="Y188" s="32" t="s">
        <v>38</v>
      </c>
      <c r="Z188" s="32" t="s">
        <v>7</v>
      </c>
      <c r="AA188" s="36">
        <v>11</v>
      </c>
      <c r="AB188" s="36">
        <v>17</v>
      </c>
      <c r="AC188" s="36">
        <v>1</v>
      </c>
      <c r="AD188" s="43">
        <v>187</v>
      </c>
      <c r="AE188" s="43">
        <v>100</v>
      </c>
      <c r="AF188" s="37">
        <f>[12]รายการ!B34</f>
        <v>2050</v>
      </c>
      <c r="AG188" s="37">
        <f>AF188*AD188</f>
        <v>383350</v>
      </c>
      <c r="AH188" s="32">
        <v>187</v>
      </c>
      <c r="AI188" s="34"/>
      <c r="AJ188" s="34">
        <v>187</v>
      </c>
      <c r="AK188" s="34"/>
      <c r="AL188" s="34"/>
      <c r="AM188" s="32">
        <v>12</v>
      </c>
      <c r="AN188" s="32">
        <f>ค่าเสื่อม!M4</f>
        <v>50</v>
      </c>
      <c r="AO188" s="111">
        <f t="shared" si="64"/>
        <v>191675</v>
      </c>
      <c r="AP188" s="111">
        <f t="shared" si="66"/>
        <v>191675</v>
      </c>
      <c r="AQ188" s="111">
        <f>P188+AP188</f>
        <v>206975</v>
      </c>
      <c r="AR188" s="111">
        <f t="shared" si="61"/>
        <v>206975</v>
      </c>
      <c r="AT188" s="111">
        <f>AQ188-AS188</f>
        <v>206975</v>
      </c>
      <c r="AW188" s="32" t="s">
        <v>51</v>
      </c>
    </row>
    <row r="189" spans="1:49" s="32" customFormat="1" ht="16.5" customHeight="1" x14ac:dyDescent="0.25">
      <c r="A189" s="39" t="s">
        <v>637</v>
      </c>
      <c r="B189" s="33">
        <v>389</v>
      </c>
      <c r="C189" s="32" t="s">
        <v>5</v>
      </c>
      <c r="D189" s="32">
        <v>45841</v>
      </c>
      <c r="E189" s="32">
        <v>857</v>
      </c>
      <c r="F189" s="32">
        <v>2610</v>
      </c>
      <c r="G189" s="32" t="s">
        <v>122</v>
      </c>
      <c r="H189" s="32">
        <v>1</v>
      </c>
      <c r="I189" s="32">
        <v>1</v>
      </c>
      <c r="J189" s="32">
        <v>11</v>
      </c>
      <c r="K189" s="37">
        <v>511</v>
      </c>
      <c r="L189" s="37">
        <v>511</v>
      </c>
      <c r="M189" s="86">
        <v>5</v>
      </c>
      <c r="N189" s="37">
        <f>L189</f>
        <v>511</v>
      </c>
      <c r="O189" s="37">
        <v>100</v>
      </c>
      <c r="P189" s="65">
        <f t="shared" si="62"/>
        <v>51100</v>
      </c>
      <c r="Q189" s="34">
        <v>511</v>
      </c>
      <c r="R189" s="43">
        <v>511</v>
      </c>
      <c r="S189" s="43"/>
      <c r="U189" s="35"/>
      <c r="V189" s="39" t="s">
        <v>637</v>
      </c>
      <c r="W189" s="33">
        <v>447</v>
      </c>
      <c r="X189" s="32">
        <v>50</v>
      </c>
      <c r="Y189" s="32" t="s">
        <v>28</v>
      </c>
      <c r="Z189" s="32" t="s">
        <v>53</v>
      </c>
      <c r="AA189" s="36">
        <v>16</v>
      </c>
      <c r="AB189" s="36">
        <v>18</v>
      </c>
      <c r="AC189" s="36">
        <v>2</v>
      </c>
      <c r="AD189" s="43">
        <v>288</v>
      </c>
      <c r="AE189" s="43">
        <v>100</v>
      </c>
      <c r="AF189" s="37">
        <f>[12]รายการ!B1</f>
        <v>6700</v>
      </c>
      <c r="AG189" s="37">
        <f>AF189*AD189</f>
        <v>1929600</v>
      </c>
      <c r="AH189" s="32">
        <v>288</v>
      </c>
      <c r="AI189" s="34"/>
      <c r="AJ189" s="34">
        <v>288</v>
      </c>
      <c r="AK189" s="34"/>
      <c r="AL189" s="34"/>
      <c r="AM189" s="32">
        <v>32</v>
      </c>
      <c r="AN189" s="32">
        <f>ค่าเสื่อม!T4</f>
        <v>93</v>
      </c>
      <c r="AO189" s="111">
        <f>AG189*AN189/100</f>
        <v>1794528</v>
      </c>
      <c r="AP189" s="111">
        <f t="shared" si="66"/>
        <v>135072</v>
      </c>
      <c r="AQ189" s="111">
        <f>P189+AP189</f>
        <v>186172</v>
      </c>
      <c r="AR189" s="111">
        <f t="shared" si="61"/>
        <v>186172</v>
      </c>
      <c r="AT189" s="111">
        <f>AQ189-AS189</f>
        <v>186172</v>
      </c>
    </row>
    <row r="190" spans="1:49" s="2" customFormat="1" ht="16.5" customHeight="1" x14ac:dyDescent="0.25">
      <c r="A190" s="39"/>
      <c r="B190" s="33"/>
      <c r="C190" s="32"/>
      <c r="D190" s="32"/>
      <c r="E190" s="32"/>
      <c r="F190" s="32"/>
      <c r="G190" s="32"/>
      <c r="H190" s="32"/>
      <c r="I190" s="32"/>
      <c r="J190" s="32"/>
      <c r="K190" s="37"/>
      <c r="L190" s="37"/>
      <c r="M190" s="86"/>
      <c r="N190" s="37"/>
      <c r="O190" s="37"/>
      <c r="P190" s="65"/>
      <c r="Q190" s="34"/>
      <c r="R190" s="43"/>
      <c r="S190" s="43"/>
      <c r="T190" s="32"/>
      <c r="U190" s="35"/>
      <c r="V190" s="26"/>
      <c r="W190" s="33">
        <v>448</v>
      </c>
      <c r="X190" s="4"/>
      <c r="Y190" s="4" t="s">
        <v>38</v>
      </c>
      <c r="Z190" s="4" t="s">
        <v>7</v>
      </c>
      <c r="AA190" s="16">
        <v>12</v>
      </c>
      <c r="AB190" s="16">
        <v>15</v>
      </c>
      <c r="AC190" s="16">
        <v>1</v>
      </c>
      <c r="AD190" s="8">
        <v>180</v>
      </c>
      <c r="AE190" s="8">
        <v>100</v>
      </c>
      <c r="AF190" s="7">
        <f>[12]รายการ!B34</f>
        <v>2050</v>
      </c>
      <c r="AG190" s="7">
        <f>AF190*AD190</f>
        <v>369000</v>
      </c>
      <c r="AH190" s="4">
        <v>180</v>
      </c>
      <c r="AI190" s="3"/>
      <c r="AJ190" s="3">
        <v>180</v>
      </c>
      <c r="AK190" s="3"/>
      <c r="AL190" s="3"/>
      <c r="AM190" s="2">
        <v>12</v>
      </c>
      <c r="AN190" s="2">
        <f>ค่าเสื่อม!M4</f>
        <v>50</v>
      </c>
      <c r="AO190" s="111">
        <f>AG190*AN190/100</f>
        <v>184500</v>
      </c>
      <c r="AP190" s="111">
        <f t="shared" si="66"/>
        <v>184500</v>
      </c>
      <c r="AQ190" s="111">
        <f>P190+AP190</f>
        <v>184500</v>
      </c>
      <c r="AR190" s="111">
        <f t="shared" si="61"/>
        <v>184500</v>
      </c>
      <c r="AT190" s="111">
        <f>AQ190-AS190</f>
        <v>184500</v>
      </c>
      <c r="AW190" s="2" t="s">
        <v>561</v>
      </c>
    </row>
    <row r="191" spans="1:49" s="2" customFormat="1" ht="16.5" customHeight="1" x14ac:dyDescent="0.25">
      <c r="A191" s="39"/>
      <c r="B191" s="33"/>
      <c r="C191" s="32"/>
      <c r="D191" s="32"/>
      <c r="E191" s="32"/>
      <c r="F191" s="32"/>
      <c r="G191" s="32"/>
      <c r="H191" s="32"/>
      <c r="I191" s="32"/>
      <c r="J191" s="32"/>
      <c r="K191" s="37"/>
      <c r="L191" s="37"/>
      <c r="M191" s="86"/>
      <c r="N191" s="37"/>
      <c r="O191" s="37"/>
      <c r="P191" s="65"/>
      <c r="Q191" s="34"/>
      <c r="R191" s="43"/>
      <c r="S191" s="43"/>
      <c r="T191" s="32"/>
      <c r="U191" s="35"/>
      <c r="V191" s="26"/>
      <c r="W191" s="33">
        <v>449</v>
      </c>
      <c r="X191" s="4"/>
      <c r="Y191" s="4" t="s">
        <v>38</v>
      </c>
      <c r="Z191" s="4" t="s">
        <v>7</v>
      </c>
      <c r="AA191" s="16">
        <v>8</v>
      </c>
      <c r="AB191" s="16">
        <v>12</v>
      </c>
      <c r="AC191" s="16">
        <v>1</v>
      </c>
      <c r="AD191" s="8">
        <v>96</v>
      </c>
      <c r="AE191" s="8">
        <v>100</v>
      </c>
      <c r="AF191" s="7">
        <f>[12]รายการ!B34</f>
        <v>2050</v>
      </c>
      <c r="AG191" s="7">
        <f>AF191*AD191</f>
        <v>196800</v>
      </c>
      <c r="AH191" s="4">
        <v>96</v>
      </c>
      <c r="AI191" s="3"/>
      <c r="AJ191" s="3">
        <v>96</v>
      </c>
      <c r="AK191" s="3"/>
      <c r="AL191" s="3"/>
      <c r="AM191" s="2">
        <v>5</v>
      </c>
      <c r="AN191" s="2">
        <f>ค่าเสื่อม!F4</f>
        <v>15</v>
      </c>
      <c r="AO191" s="111">
        <f>AG191*AN191/100</f>
        <v>29520</v>
      </c>
      <c r="AP191" s="111">
        <f t="shared" si="66"/>
        <v>167280</v>
      </c>
      <c r="AQ191" s="111">
        <f>P191+AP191</f>
        <v>167280</v>
      </c>
      <c r="AR191" s="111">
        <f t="shared" si="61"/>
        <v>167280</v>
      </c>
      <c r="AT191" s="111">
        <f>AQ191-AS191</f>
        <v>167280</v>
      </c>
      <c r="AW191" s="2" t="s">
        <v>562</v>
      </c>
    </row>
    <row r="192" spans="1:49" s="2" customFormat="1" ht="16.5" customHeight="1" x14ac:dyDescent="0.25">
      <c r="A192" s="39"/>
      <c r="B192" s="33">
        <v>390</v>
      </c>
      <c r="C192" s="32" t="s">
        <v>5</v>
      </c>
      <c r="D192" s="32">
        <v>23663</v>
      </c>
      <c r="E192" s="32">
        <v>88</v>
      </c>
      <c r="F192" s="32">
        <v>895</v>
      </c>
      <c r="G192" s="32" t="s">
        <v>122</v>
      </c>
      <c r="H192" s="32">
        <v>4</v>
      </c>
      <c r="I192" s="32">
        <v>3</v>
      </c>
      <c r="J192" s="32">
        <v>82</v>
      </c>
      <c r="K192" s="37">
        <v>1982</v>
      </c>
      <c r="L192" s="37">
        <v>1982</v>
      </c>
      <c r="M192" s="86">
        <v>1</v>
      </c>
      <c r="N192" s="37">
        <f>L192</f>
        <v>1982</v>
      </c>
      <c r="O192" s="37">
        <f>[6]qry_report!$L$646</f>
        <v>125</v>
      </c>
      <c r="P192" s="65">
        <f t="shared" si="62"/>
        <v>247750</v>
      </c>
      <c r="Q192" s="34">
        <v>1982</v>
      </c>
      <c r="R192" s="43"/>
      <c r="S192" s="43"/>
      <c r="T192" s="32"/>
      <c r="U192" s="35"/>
      <c r="V192" s="26"/>
      <c r="W192" s="5"/>
      <c r="X192" s="4"/>
      <c r="Y192" s="4"/>
      <c r="Z192" s="4"/>
      <c r="AA192" s="16"/>
      <c r="AB192" s="16"/>
      <c r="AC192" s="16"/>
      <c r="AD192" s="8"/>
      <c r="AE192" s="8"/>
      <c r="AF192" s="7"/>
      <c r="AG192" s="7"/>
      <c r="AH192" s="4"/>
      <c r="AI192" s="3"/>
      <c r="AJ192" s="3"/>
      <c r="AK192" s="3"/>
      <c r="AL192" s="3"/>
      <c r="AR192" s="111"/>
    </row>
    <row r="193" spans="1:49" s="32" customFormat="1" ht="16.5" customHeight="1" x14ac:dyDescent="0.25">
      <c r="A193" s="39" t="s">
        <v>638</v>
      </c>
      <c r="B193" s="33">
        <v>391</v>
      </c>
      <c r="C193" s="32" t="s">
        <v>5</v>
      </c>
      <c r="D193" s="32">
        <v>45839</v>
      </c>
      <c r="E193" s="32">
        <v>855</v>
      </c>
      <c r="F193" s="32">
        <v>2608</v>
      </c>
      <c r="G193" s="32" t="s">
        <v>122</v>
      </c>
      <c r="H193" s="32">
        <v>0</v>
      </c>
      <c r="I193" s="32">
        <v>1</v>
      </c>
      <c r="J193" s="32">
        <v>83</v>
      </c>
      <c r="K193" s="37">
        <v>183</v>
      </c>
      <c r="L193" s="37">
        <v>183</v>
      </c>
      <c r="M193" s="86">
        <v>2</v>
      </c>
      <c r="N193" s="37">
        <f>L193</f>
        <v>183</v>
      </c>
      <c r="O193" s="37">
        <v>100</v>
      </c>
      <c r="P193" s="65">
        <f t="shared" si="62"/>
        <v>18300</v>
      </c>
      <c r="Q193" s="34"/>
      <c r="R193" s="43">
        <v>183</v>
      </c>
      <c r="S193" s="43"/>
      <c r="U193" s="35"/>
      <c r="V193" s="39" t="s">
        <v>638</v>
      </c>
      <c r="W193" s="33">
        <v>450</v>
      </c>
      <c r="X193" s="57" t="s">
        <v>639</v>
      </c>
      <c r="Y193" s="32" t="s">
        <v>28</v>
      </c>
      <c r="Z193" s="32" t="s">
        <v>53</v>
      </c>
      <c r="AA193" s="36">
        <v>9</v>
      </c>
      <c r="AB193" s="36">
        <v>13</v>
      </c>
      <c r="AC193" s="36">
        <v>2</v>
      </c>
      <c r="AD193" s="43">
        <v>117</v>
      </c>
      <c r="AE193" s="43">
        <v>100</v>
      </c>
      <c r="AF193" s="37">
        <f>[12]รายการ!B1</f>
        <v>6700</v>
      </c>
      <c r="AG193" s="37">
        <f>AF193*AD193</f>
        <v>783900</v>
      </c>
      <c r="AH193" s="32">
        <v>117</v>
      </c>
      <c r="AI193" s="34"/>
      <c r="AJ193" s="34">
        <v>117</v>
      </c>
      <c r="AK193" s="34"/>
      <c r="AL193" s="34"/>
      <c r="AM193" s="32">
        <v>11</v>
      </c>
      <c r="AN193" s="32">
        <f>ค่าเสื่อม!L4</f>
        <v>45</v>
      </c>
      <c r="AO193" s="111">
        <f>AG193*AN193/100</f>
        <v>352755</v>
      </c>
      <c r="AP193" s="111">
        <f>AG193-AO193</f>
        <v>431145</v>
      </c>
      <c r="AQ193" s="111">
        <f>P193+AP193</f>
        <v>449445</v>
      </c>
      <c r="AR193" s="111">
        <f t="shared" si="61"/>
        <v>449445</v>
      </c>
      <c r="AT193" s="111">
        <f>AQ193-AS193</f>
        <v>449445</v>
      </c>
    </row>
    <row r="194" spans="1:49" s="32" customFormat="1" ht="16.5" customHeight="1" x14ac:dyDescent="0.25">
      <c r="A194" s="39"/>
      <c r="B194" s="33"/>
      <c r="K194" s="37"/>
      <c r="L194" s="37"/>
      <c r="M194" s="86"/>
      <c r="N194" s="37"/>
      <c r="O194" s="37"/>
      <c r="P194" s="65"/>
      <c r="Q194" s="34"/>
      <c r="R194" s="43"/>
      <c r="S194" s="43"/>
      <c r="U194" s="35"/>
      <c r="V194" s="39"/>
      <c r="W194" s="33">
        <v>451</v>
      </c>
      <c r="Y194" s="32" t="s">
        <v>38</v>
      </c>
      <c r="Z194" s="32" t="s">
        <v>7</v>
      </c>
      <c r="AA194" s="36">
        <v>8</v>
      </c>
      <c r="AB194" s="36">
        <v>12</v>
      </c>
      <c r="AC194" s="36">
        <v>1</v>
      </c>
      <c r="AD194" s="43">
        <v>96</v>
      </c>
      <c r="AE194" s="43">
        <v>100</v>
      </c>
      <c r="AF194" s="37">
        <f>[12]รายการ!B34</f>
        <v>2050</v>
      </c>
      <c r="AG194" s="37">
        <f>AF194*AD194</f>
        <v>196800</v>
      </c>
      <c r="AH194" s="32">
        <v>96</v>
      </c>
      <c r="AI194" s="34"/>
      <c r="AJ194" s="34">
        <v>96</v>
      </c>
      <c r="AK194" s="34"/>
      <c r="AL194" s="34"/>
      <c r="AM194" s="32">
        <v>12</v>
      </c>
      <c r="AN194" s="32">
        <f>ค่าเสื่อม!M4</f>
        <v>50</v>
      </c>
      <c r="AO194" s="111">
        <f>AG194*AN194/100</f>
        <v>98400</v>
      </c>
      <c r="AP194" s="111">
        <f>AG194-AO194</f>
        <v>98400</v>
      </c>
      <c r="AQ194" s="111">
        <f>P194+AP194</f>
        <v>98400</v>
      </c>
      <c r="AR194" s="111">
        <f t="shared" si="61"/>
        <v>98400</v>
      </c>
      <c r="AT194" s="111">
        <f>AQ194-AS194</f>
        <v>98400</v>
      </c>
      <c r="AW194" s="32" t="s">
        <v>51</v>
      </c>
    </row>
    <row r="195" spans="1:49" s="32" customFormat="1" ht="16.5" customHeight="1" x14ac:dyDescent="0.25">
      <c r="A195" s="39"/>
      <c r="B195" s="33">
        <v>392</v>
      </c>
      <c r="C195" s="32" t="s">
        <v>5</v>
      </c>
      <c r="D195" s="32">
        <v>37455</v>
      </c>
      <c r="E195" s="32">
        <v>821</v>
      </c>
      <c r="F195" s="32">
        <v>2375</v>
      </c>
      <c r="G195" s="32" t="s">
        <v>122</v>
      </c>
      <c r="H195" s="32">
        <v>0</v>
      </c>
      <c r="I195" s="32">
        <v>3</v>
      </c>
      <c r="J195" s="32">
        <v>37</v>
      </c>
      <c r="K195" s="37">
        <v>337</v>
      </c>
      <c r="L195" s="37">
        <v>337</v>
      </c>
      <c r="M195" s="86">
        <v>1</v>
      </c>
      <c r="N195" s="37">
        <f>L195</f>
        <v>337</v>
      </c>
      <c r="O195" s="37">
        <f>[6]qry_report!$L$1311</f>
        <v>175</v>
      </c>
      <c r="P195" s="65">
        <f t="shared" si="62"/>
        <v>58975</v>
      </c>
      <c r="Q195" s="34">
        <v>337</v>
      </c>
      <c r="R195" s="43"/>
      <c r="S195" s="43"/>
      <c r="U195" s="35"/>
      <c r="V195" s="39"/>
      <c r="W195" s="33"/>
      <c r="X195" s="59"/>
      <c r="AA195" s="36"/>
      <c r="AB195" s="36"/>
      <c r="AC195" s="36"/>
      <c r="AD195" s="43"/>
      <c r="AE195" s="43"/>
      <c r="AF195" s="37"/>
      <c r="AG195" s="37"/>
      <c r="AI195" s="34"/>
      <c r="AJ195" s="34"/>
      <c r="AK195" s="34"/>
      <c r="AL195" s="34"/>
      <c r="AQ195" s="111">
        <f>P195</f>
        <v>58975</v>
      </c>
      <c r="AR195" s="111">
        <f t="shared" si="61"/>
        <v>58975</v>
      </c>
      <c r="AT195" s="111">
        <f>AQ195</f>
        <v>58975</v>
      </c>
    </row>
    <row r="196" spans="1:49" s="2" customFormat="1" ht="16.5" customHeight="1" x14ac:dyDescent="0.25">
      <c r="A196" s="39" t="s">
        <v>640</v>
      </c>
      <c r="B196" s="33">
        <v>393</v>
      </c>
      <c r="C196" s="32" t="s">
        <v>5</v>
      </c>
      <c r="D196" s="32">
        <v>39504</v>
      </c>
      <c r="E196" s="32">
        <v>711</v>
      </c>
      <c r="F196" s="32">
        <v>1984</v>
      </c>
      <c r="G196" s="32" t="s">
        <v>122</v>
      </c>
      <c r="H196" s="32">
        <v>1</v>
      </c>
      <c r="I196" s="32">
        <v>0</v>
      </c>
      <c r="J196" s="32">
        <v>32</v>
      </c>
      <c r="K196" s="37">
        <v>432</v>
      </c>
      <c r="L196" s="37">
        <v>432</v>
      </c>
      <c r="M196" s="86">
        <v>1</v>
      </c>
      <c r="N196" s="37">
        <f>L196</f>
        <v>432</v>
      </c>
      <c r="O196" s="37">
        <f>[6]qry_report!$L$1435</f>
        <v>175</v>
      </c>
      <c r="P196" s="65">
        <f t="shared" si="62"/>
        <v>75600</v>
      </c>
      <c r="Q196" s="34"/>
      <c r="R196" s="43">
        <v>432</v>
      </c>
      <c r="S196" s="43"/>
      <c r="T196" s="32"/>
      <c r="U196" s="35"/>
      <c r="V196" s="28" t="s">
        <v>640</v>
      </c>
      <c r="W196" s="5">
        <v>452</v>
      </c>
      <c r="X196" s="47">
        <v>39</v>
      </c>
      <c r="Y196" s="4" t="s">
        <v>28</v>
      </c>
      <c r="Z196" s="4" t="s">
        <v>53</v>
      </c>
      <c r="AA196" s="16">
        <v>9</v>
      </c>
      <c r="AB196" s="16">
        <v>18</v>
      </c>
      <c r="AC196" s="16">
        <v>2</v>
      </c>
      <c r="AD196" s="8">
        <v>162</v>
      </c>
      <c r="AE196" s="8">
        <v>100</v>
      </c>
      <c r="AF196" s="7">
        <f>[12]รายการ!B1</f>
        <v>6700</v>
      </c>
      <c r="AG196" s="7">
        <f>AF196*AD196</f>
        <v>1085400</v>
      </c>
      <c r="AH196" s="4">
        <v>162</v>
      </c>
      <c r="AI196" s="3"/>
      <c r="AJ196" s="3">
        <v>162</v>
      </c>
      <c r="AK196" s="3"/>
      <c r="AL196" s="3"/>
      <c r="AM196" s="2">
        <v>20</v>
      </c>
      <c r="AN196" s="2">
        <f>ค่าเสื่อม!T4</f>
        <v>93</v>
      </c>
      <c r="AO196" s="111">
        <f>AG196*AN196/100</f>
        <v>1009422</v>
      </c>
      <c r="AP196" s="95">
        <f>AG196-AO196</f>
        <v>75978</v>
      </c>
      <c r="AQ196" s="95">
        <f>P196+AP196</f>
        <v>151578</v>
      </c>
      <c r="AR196" s="111">
        <f t="shared" si="61"/>
        <v>151578</v>
      </c>
      <c r="AT196" s="95">
        <f>AQ196-AS196</f>
        <v>151578</v>
      </c>
    </row>
    <row r="197" spans="1:49" s="2" customFormat="1" ht="16.5" customHeight="1" x14ac:dyDescent="0.25">
      <c r="A197" s="39"/>
      <c r="B197" s="33"/>
      <c r="C197" s="32"/>
      <c r="D197" s="32"/>
      <c r="E197" s="32"/>
      <c r="F197" s="32"/>
      <c r="G197" s="32"/>
      <c r="H197" s="32"/>
      <c r="I197" s="32"/>
      <c r="J197" s="32"/>
      <c r="K197" s="37"/>
      <c r="L197" s="37"/>
      <c r="M197" s="86"/>
      <c r="N197" s="37"/>
      <c r="O197" s="37"/>
      <c r="P197" s="65"/>
      <c r="Q197" s="34"/>
      <c r="R197" s="43"/>
      <c r="S197" s="43"/>
      <c r="T197" s="32"/>
      <c r="U197" s="35"/>
      <c r="V197" s="26"/>
      <c r="W197" s="5">
        <v>453</v>
      </c>
      <c r="X197" s="4"/>
      <c r="Y197" s="4" t="s">
        <v>38</v>
      </c>
      <c r="Z197" s="4" t="s">
        <v>7</v>
      </c>
      <c r="AA197" s="16">
        <v>7</v>
      </c>
      <c r="AB197" s="16">
        <v>15</v>
      </c>
      <c r="AC197" s="16">
        <v>2</v>
      </c>
      <c r="AD197" s="8">
        <v>105</v>
      </c>
      <c r="AE197" s="8">
        <v>100</v>
      </c>
      <c r="AF197" s="7">
        <f>[12]รายการ!B34</f>
        <v>2050</v>
      </c>
      <c r="AG197" s="7">
        <f>AF197*AD197</f>
        <v>215250</v>
      </c>
      <c r="AH197" s="4">
        <v>105</v>
      </c>
      <c r="AI197" s="3"/>
      <c r="AJ197" s="3">
        <v>105</v>
      </c>
      <c r="AK197" s="3"/>
      <c r="AL197" s="3"/>
      <c r="AM197" s="2">
        <v>9</v>
      </c>
      <c r="AN197" s="2">
        <f>ค่าเสื่อม!J4</f>
        <v>35</v>
      </c>
      <c r="AO197" s="111">
        <f>AG197*AN197/100</f>
        <v>75337.5</v>
      </c>
      <c r="AP197" s="95">
        <f>AG197-AO197</f>
        <v>139912.5</v>
      </c>
      <c r="AQ197" s="95">
        <f>P197+AP197</f>
        <v>139912.5</v>
      </c>
      <c r="AR197" s="111">
        <f t="shared" si="61"/>
        <v>139912.5</v>
      </c>
      <c r="AT197" s="95">
        <f>AQ197-AS197</f>
        <v>139912.5</v>
      </c>
      <c r="AW197" s="2" t="s">
        <v>51</v>
      </c>
    </row>
    <row r="198" spans="1:49" s="2" customFormat="1" ht="16.5" customHeight="1" x14ac:dyDescent="0.25">
      <c r="A198" s="39"/>
      <c r="B198" s="33">
        <v>394</v>
      </c>
      <c r="C198" s="32" t="s">
        <v>5</v>
      </c>
      <c r="D198" s="32">
        <v>39507</v>
      </c>
      <c r="E198" s="32">
        <v>714</v>
      </c>
      <c r="F198" s="32">
        <v>1987</v>
      </c>
      <c r="G198" s="32" t="s">
        <v>122</v>
      </c>
      <c r="H198" s="32">
        <v>1</v>
      </c>
      <c r="I198" s="32">
        <v>1</v>
      </c>
      <c r="J198" s="32">
        <v>90</v>
      </c>
      <c r="K198" s="37">
        <v>590</v>
      </c>
      <c r="L198" s="37">
        <v>590</v>
      </c>
      <c r="M198" s="86">
        <v>1</v>
      </c>
      <c r="N198" s="37">
        <f>L198</f>
        <v>590</v>
      </c>
      <c r="O198" s="37">
        <f>[6]qry_report!$L$1437</f>
        <v>175</v>
      </c>
      <c r="P198" s="65">
        <f t="shared" si="62"/>
        <v>103250</v>
      </c>
      <c r="Q198" s="34">
        <v>590</v>
      </c>
      <c r="R198" s="43"/>
      <c r="S198" s="43"/>
      <c r="T198" s="32"/>
      <c r="U198" s="35"/>
      <c r="V198" s="26"/>
      <c r="W198" s="5"/>
      <c r="X198" s="4"/>
      <c r="Y198" s="4"/>
      <c r="Z198" s="4"/>
      <c r="AA198" s="16"/>
      <c r="AB198" s="16"/>
      <c r="AC198" s="16"/>
      <c r="AD198" s="8"/>
      <c r="AE198" s="8"/>
      <c r="AF198" s="7"/>
      <c r="AG198" s="7"/>
      <c r="AH198" s="4"/>
      <c r="AI198" s="3"/>
      <c r="AJ198" s="3"/>
      <c r="AK198" s="3"/>
      <c r="AL198" s="3"/>
      <c r="AQ198" s="95">
        <f>P198</f>
        <v>103250</v>
      </c>
      <c r="AR198" s="111">
        <f t="shared" si="61"/>
        <v>103250</v>
      </c>
      <c r="AT198" s="95">
        <f>AQ198</f>
        <v>103250</v>
      </c>
    </row>
    <row r="199" spans="1:49" s="2" customFormat="1" ht="16.5" customHeight="1" x14ac:dyDescent="0.25">
      <c r="A199" s="39"/>
      <c r="B199" s="33">
        <v>395</v>
      </c>
      <c r="C199" s="32" t="s">
        <v>5</v>
      </c>
      <c r="D199" s="32">
        <v>41388</v>
      </c>
      <c r="E199" s="32">
        <v>296</v>
      </c>
      <c r="F199" s="32">
        <v>2139</v>
      </c>
      <c r="G199" s="32" t="s">
        <v>122</v>
      </c>
      <c r="H199" s="32">
        <v>6</v>
      </c>
      <c r="I199" s="32">
        <v>0</v>
      </c>
      <c r="J199" s="32">
        <v>43</v>
      </c>
      <c r="K199" s="37">
        <v>2443</v>
      </c>
      <c r="L199" s="37">
        <v>2443</v>
      </c>
      <c r="M199" s="86">
        <v>1</v>
      </c>
      <c r="N199" s="37">
        <f>L199</f>
        <v>2443</v>
      </c>
      <c r="O199" s="37">
        <f>[6]qry_report!$L$1540</f>
        <v>150</v>
      </c>
      <c r="P199" s="65">
        <f t="shared" si="62"/>
        <v>366450</v>
      </c>
      <c r="Q199" s="34">
        <v>2443</v>
      </c>
      <c r="R199" s="43"/>
      <c r="S199" s="43"/>
      <c r="T199" s="32"/>
      <c r="U199" s="35"/>
      <c r="V199" s="26"/>
      <c r="W199" s="5"/>
      <c r="X199" s="4"/>
      <c r="Y199" s="4"/>
      <c r="Z199" s="4"/>
      <c r="AA199" s="16"/>
      <c r="AB199" s="16"/>
      <c r="AC199" s="16"/>
      <c r="AD199" s="8"/>
      <c r="AE199" s="8"/>
      <c r="AF199" s="7"/>
      <c r="AG199" s="7"/>
      <c r="AH199" s="4"/>
      <c r="AI199" s="3"/>
      <c r="AJ199" s="3"/>
      <c r="AK199" s="3"/>
      <c r="AL199" s="3"/>
      <c r="AQ199" s="95">
        <f>P199</f>
        <v>366450</v>
      </c>
      <c r="AR199" s="111">
        <f t="shared" si="61"/>
        <v>366450</v>
      </c>
      <c r="AT199" s="95">
        <f>AQ199</f>
        <v>366450</v>
      </c>
    </row>
    <row r="200" spans="1:49" s="2" customFormat="1" ht="16.5" customHeight="1" x14ac:dyDescent="0.25">
      <c r="A200" s="39"/>
      <c r="B200" s="33">
        <v>396</v>
      </c>
      <c r="C200" s="32" t="s">
        <v>5</v>
      </c>
      <c r="D200" s="32">
        <v>23668</v>
      </c>
      <c r="E200" s="32">
        <v>29</v>
      </c>
      <c r="F200" s="32">
        <v>900</v>
      </c>
      <c r="G200" s="32" t="s">
        <v>122</v>
      </c>
      <c r="H200" s="32">
        <v>3</v>
      </c>
      <c r="I200" s="32">
        <v>2</v>
      </c>
      <c r="J200" s="32">
        <v>6</v>
      </c>
      <c r="K200" s="37">
        <v>1406</v>
      </c>
      <c r="L200" s="37">
        <v>1406</v>
      </c>
      <c r="M200" s="86">
        <v>1</v>
      </c>
      <c r="N200" s="37">
        <f>L200</f>
        <v>1406</v>
      </c>
      <c r="O200" s="37">
        <f>[6]qry_report!$L$651</f>
        <v>75</v>
      </c>
      <c r="P200" s="65">
        <f t="shared" si="62"/>
        <v>105450</v>
      </c>
      <c r="Q200" s="34">
        <v>1406</v>
      </c>
      <c r="R200" s="43"/>
      <c r="S200" s="43"/>
      <c r="T200" s="32"/>
      <c r="U200" s="35"/>
      <c r="V200" s="26"/>
      <c r="W200" s="5"/>
      <c r="X200" s="4"/>
      <c r="Y200" s="4"/>
      <c r="Z200" s="4"/>
      <c r="AA200" s="16"/>
      <c r="AB200" s="16"/>
      <c r="AC200" s="16"/>
      <c r="AD200" s="8"/>
      <c r="AE200" s="8"/>
      <c r="AF200" s="7"/>
      <c r="AG200" s="7"/>
      <c r="AH200" s="4"/>
      <c r="AI200" s="3"/>
      <c r="AJ200" s="3"/>
      <c r="AK200" s="3"/>
      <c r="AL200" s="3"/>
      <c r="AQ200" s="95">
        <f>P200</f>
        <v>105450</v>
      </c>
      <c r="AR200" s="111">
        <f t="shared" si="61"/>
        <v>105450</v>
      </c>
      <c r="AT200" s="95">
        <f>AQ200</f>
        <v>105450</v>
      </c>
    </row>
    <row r="201" spans="1:49" s="2" customFormat="1" ht="16.5" customHeight="1" x14ac:dyDescent="0.25">
      <c r="A201" s="39"/>
      <c r="B201" s="33">
        <v>397</v>
      </c>
      <c r="C201" s="32" t="s">
        <v>5</v>
      </c>
      <c r="D201" s="32">
        <v>23665</v>
      </c>
      <c r="E201" s="32">
        <v>28</v>
      </c>
      <c r="F201" s="32">
        <v>897</v>
      </c>
      <c r="G201" s="32" t="s">
        <v>122</v>
      </c>
      <c r="H201" s="32">
        <v>11</v>
      </c>
      <c r="I201" s="32">
        <v>3</v>
      </c>
      <c r="J201" s="32">
        <v>69</v>
      </c>
      <c r="K201" s="37">
        <v>4769</v>
      </c>
      <c r="L201" s="37">
        <v>4769</v>
      </c>
      <c r="M201" s="86">
        <v>1</v>
      </c>
      <c r="N201" s="37">
        <f>L201</f>
        <v>4769</v>
      </c>
      <c r="O201" s="37">
        <f>[6]qry_report!$L$648</f>
        <v>150</v>
      </c>
      <c r="P201" s="65">
        <f t="shared" si="62"/>
        <v>715350</v>
      </c>
      <c r="Q201" s="34">
        <v>4769</v>
      </c>
      <c r="R201" s="43"/>
      <c r="S201" s="43"/>
      <c r="T201" s="32"/>
      <c r="U201" s="35"/>
      <c r="V201" s="26"/>
      <c r="W201" s="5"/>
      <c r="X201" s="4"/>
      <c r="Y201" s="4"/>
      <c r="Z201" s="4"/>
      <c r="AA201" s="16"/>
      <c r="AB201" s="16"/>
      <c r="AC201" s="16"/>
      <c r="AD201" s="8"/>
      <c r="AE201" s="8"/>
      <c r="AF201" s="7"/>
      <c r="AG201" s="7"/>
      <c r="AH201" s="4"/>
      <c r="AI201" s="3"/>
      <c r="AJ201" s="3"/>
      <c r="AK201" s="3"/>
      <c r="AL201" s="3"/>
      <c r="AQ201" s="95">
        <f>P201</f>
        <v>715350</v>
      </c>
      <c r="AR201" s="111">
        <f t="shared" si="61"/>
        <v>715350</v>
      </c>
      <c r="AT201" s="95">
        <f>AQ201</f>
        <v>715350</v>
      </c>
    </row>
    <row r="202" spans="1:49" s="32" customFormat="1" ht="16.5" customHeight="1" x14ac:dyDescent="0.25">
      <c r="A202" s="530" t="s">
        <v>641</v>
      </c>
      <c r="B202" s="33">
        <v>398</v>
      </c>
      <c r="C202" s="32" t="s">
        <v>5</v>
      </c>
      <c r="D202" s="32">
        <v>39502</v>
      </c>
      <c r="E202" s="32">
        <v>709</v>
      </c>
      <c r="F202" s="32">
        <v>1982</v>
      </c>
      <c r="G202" s="32" t="s">
        <v>122</v>
      </c>
      <c r="H202" s="32">
        <v>0</v>
      </c>
      <c r="I202" s="32">
        <v>1</v>
      </c>
      <c r="J202" s="32">
        <v>45</v>
      </c>
      <c r="K202" s="37">
        <v>145</v>
      </c>
      <c r="L202" s="37">
        <v>145</v>
      </c>
      <c r="M202" s="86">
        <v>5</v>
      </c>
      <c r="N202" s="37">
        <f>L202</f>
        <v>145</v>
      </c>
      <c r="O202" s="37">
        <f>[6]qry_report!$L$1434</f>
        <v>175</v>
      </c>
      <c r="P202" s="65">
        <f t="shared" si="62"/>
        <v>25375</v>
      </c>
      <c r="Q202" s="34"/>
      <c r="R202" s="43">
        <v>145</v>
      </c>
      <c r="S202" s="43"/>
      <c r="U202" s="35"/>
      <c r="V202" s="39" t="s">
        <v>641</v>
      </c>
      <c r="W202" s="33">
        <v>454</v>
      </c>
      <c r="X202" s="42" t="s">
        <v>642</v>
      </c>
      <c r="Y202" s="32" t="s">
        <v>28</v>
      </c>
      <c r="Z202" s="32" t="s">
        <v>53</v>
      </c>
      <c r="AA202" s="36">
        <v>9</v>
      </c>
      <c r="AB202" s="36">
        <v>19</v>
      </c>
      <c r="AC202" s="36">
        <v>2</v>
      </c>
      <c r="AD202" s="43">
        <v>171</v>
      </c>
      <c r="AE202" s="43">
        <v>100</v>
      </c>
      <c r="AF202" s="37">
        <f>[12]รายการ!B1</f>
        <v>6700</v>
      </c>
      <c r="AG202" s="37">
        <f>AF202*AD202</f>
        <v>1145700</v>
      </c>
      <c r="AH202" s="32">
        <v>171</v>
      </c>
      <c r="AI202" s="34"/>
      <c r="AJ202" s="34">
        <v>171</v>
      </c>
      <c r="AK202" s="34"/>
      <c r="AL202" s="34"/>
      <c r="AM202" s="32">
        <v>12</v>
      </c>
      <c r="AN202" s="32">
        <f>ค่าเสื่อม!M4</f>
        <v>50</v>
      </c>
      <c r="AO202" s="111">
        <f>AG202*AN202/100</f>
        <v>572850</v>
      </c>
      <c r="AP202" s="111">
        <f>AG202-AO202</f>
        <v>572850</v>
      </c>
      <c r="AQ202" s="111">
        <f>P202+AP202</f>
        <v>598225</v>
      </c>
      <c r="AR202" s="111">
        <f t="shared" si="61"/>
        <v>598225</v>
      </c>
      <c r="AT202" s="111">
        <f>AQ202-AS202</f>
        <v>598225</v>
      </c>
    </row>
    <row r="203" spans="1:49" s="2" customFormat="1" ht="16.5" customHeight="1" x14ac:dyDescent="0.25">
      <c r="A203" s="39"/>
      <c r="B203" s="33"/>
      <c r="C203" s="32"/>
      <c r="D203" s="32"/>
      <c r="E203" s="32"/>
      <c r="F203" s="32"/>
      <c r="G203" s="32"/>
      <c r="H203" s="32"/>
      <c r="I203" s="32"/>
      <c r="J203" s="32"/>
      <c r="K203" s="37"/>
      <c r="L203" s="37"/>
      <c r="M203" s="86"/>
      <c r="N203" s="37"/>
      <c r="O203" s="37"/>
      <c r="P203" s="37"/>
      <c r="Q203" s="34"/>
      <c r="R203" s="43"/>
      <c r="S203" s="43"/>
      <c r="T203" s="32"/>
      <c r="U203" s="35"/>
      <c r="V203" s="26"/>
      <c r="W203" s="33">
        <v>455</v>
      </c>
      <c r="X203" s="4"/>
      <c r="Y203" s="4" t="s">
        <v>38</v>
      </c>
      <c r="Z203" s="4" t="s">
        <v>7</v>
      </c>
      <c r="AA203" s="16">
        <v>9</v>
      </c>
      <c r="AB203" s="16">
        <v>12</v>
      </c>
      <c r="AC203" s="16">
        <v>2</v>
      </c>
      <c r="AD203" s="8">
        <v>108</v>
      </c>
      <c r="AE203" s="8">
        <v>100</v>
      </c>
      <c r="AF203" s="7">
        <f>[12]รายการ!B34</f>
        <v>2050</v>
      </c>
      <c r="AG203" s="37">
        <f>AF203*AD203</f>
        <v>221400</v>
      </c>
      <c r="AH203" s="4">
        <v>108</v>
      </c>
      <c r="AI203" s="3"/>
      <c r="AJ203" s="3">
        <v>108</v>
      </c>
      <c r="AK203" s="3"/>
      <c r="AL203" s="3"/>
      <c r="AM203" s="2">
        <v>15</v>
      </c>
      <c r="AN203" s="2">
        <f>ค่าเสื่อม!P4</f>
        <v>65</v>
      </c>
      <c r="AO203" s="111">
        <f>AG203*AN203/100</f>
        <v>143910</v>
      </c>
      <c r="AP203" s="95">
        <f>AG203-AO203</f>
        <v>77490</v>
      </c>
      <c r="AQ203" s="95">
        <f>P203+AP203</f>
        <v>77490</v>
      </c>
      <c r="AR203" s="111">
        <f t="shared" si="61"/>
        <v>77490</v>
      </c>
      <c r="AT203" s="95">
        <f>AQ203-AS203</f>
        <v>77490</v>
      </c>
      <c r="AW203" s="2" t="s">
        <v>51</v>
      </c>
    </row>
    <row r="204" spans="1:49" s="2" customFormat="1" ht="16.5" customHeight="1" x14ac:dyDescent="0.25">
      <c r="A204" s="39" t="s">
        <v>643</v>
      </c>
      <c r="B204" s="33">
        <v>399</v>
      </c>
      <c r="C204" s="32" t="s">
        <v>5</v>
      </c>
      <c r="D204" s="32">
        <v>23662</v>
      </c>
      <c r="E204" s="32">
        <v>89</v>
      </c>
      <c r="F204" s="32">
        <v>894</v>
      </c>
      <c r="G204" s="32" t="s">
        <v>122</v>
      </c>
      <c r="H204" s="32">
        <v>5</v>
      </c>
      <c r="I204" s="32">
        <v>0</v>
      </c>
      <c r="J204" s="32">
        <v>67</v>
      </c>
      <c r="K204" s="37">
        <v>2067</v>
      </c>
      <c r="L204" s="37">
        <v>2067</v>
      </c>
      <c r="M204" s="86">
        <v>1</v>
      </c>
      <c r="N204" s="37">
        <f>L204</f>
        <v>2067</v>
      </c>
      <c r="O204" s="37">
        <f>[6]qry_report!$L$645</f>
        <v>100</v>
      </c>
      <c r="P204" s="65">
        <f t="shared" ref="P204:P269" si="67">N204*O204</f>
        <v>206700</v>
      </c>
      <c r="Q204" s="34">
        <v>2067</v>
      </c>
      <c r="R204" s="43"/>
      <c r="S204" s="43"/>
      <c r="T204" s="32"/>
      <c r="U204" s="35"/>
      <c r="V204" s="26"/>
      <c r="W204" s="5"/>
      <c r="X204" s="4"/>
      <c r="Y204" s="4"/>
      <c r="Z204" s="4"/>
      <c r="AA204" s="16"/>
      <c r="AB204" s="16"/>
      <c r="AC204" s="16"/>
      <c r="AD204" s="8"/>
      <c r="AE204" s="8"/>
      <c r="AF204" s="7"/>
      <c r="AG204" s="7"/>
      <c r="AH204" s="4"/>
      <c r="AI204" s="3"/>
      <c r="AJ204" s="3"/>
      <c r="AK204" s="3"/>
      <c r="AL204" s="3"/>
      <c r="AQ204" s="95">
        <f>P204</f>
        <v>206700</v>
      </c>
      <c r="AR204" s="111">
        <f t="shared" si="61"/>
        <v>206700</v>
      </c>
      <c r="AT204" s="95">
        <f>AQ204</f>
        <v>206700</v>
      </c>
    </row>
    <row r="205" spans="1:49" s="32" customFormat="1" ht="16.5" customHeight="1" x14ac:dyDescent="0.25">
      <c r="A205" s="39" t="s">
        <v>644</v>
      </c>
      <c r="B205" s="33">
        <v>400</v>
      </c>
      <c r="C205" s="32" t="s">
        <v>5</v>
      </c>
      <c r="D205" s="32">
        <v>45844</v>
      </c>
      <c r="E205" s="32">
        <v>860</v>
      </c>
      <c r="F205" s="32">
        <v>2613</v>
      </c>
      <c r="G205" s="32" t="s">
        <v>122</v>
      </c>
      <c r="H205" s="32">
        <v>0</v>
      </c>
      <c r="I205" s="32">
        <v>0</v>
      </c>
      <c r="J205" s="32">
        <v>42</v>
      </c>
      <c r="K205" s="37">
        <v>42</v>
      </c>
      <c r="L205" s="37">
        <v>42</v>
      </c>
      <c r="M205" s="86">
        <v>2</v>
      </c>
      <c r="N205" s="37">
        <f>L205</f>
        <v>42</v>
      </c>
      <c r="O205" s="37">
        <v>100</v>
      </c>
      <c r="P205" s="65">
        <f t="shared" si="67"/>
        <v>4200</v>
      </c>
      <c r="Q205" s="34"/>
      <c r="R205" s="43">
        <v>42</v>
      </c>
      <c r="S205" s="43"/>
      <c r="U205" s="35"/>
      <c r="V205" s="39" t="s">
        <v>644</v>
      </c>
      <c r="W205" s="33">
        <v>456</v>
      </c>
      <c r="X205" s="42" t="s">
        <v>645</v>
      </c>
      <c r="Y205" s="32" t="s">
        <v>28</v>
      </c>
      <c r="Z205" s="32" t="s">
        <v>53</v>
      </c>
      <c r="AA205" s="36">
        <v>6</v>
      </c>
      <c r="AB205" s="36">
        <v>14</v>
      </c>
      <c r="AC205" s="16">
        <v>2</v>
      </c>
      <c r="AD205" s="43">
        <v>84</v>
      </c>
      <c r="AE205" s="43">
        <v>100</v>
      </c>
      <c r="AF205" s="37">
        <f>[12]รายการ!B1</f>
        <v>6700</v>
      </c>
      <c r="AG205" s="37">
        <f>AF205*AD205</f>
        <v>562800</v>
      </c>
      <c r="AH205" s="32">
        <v>84</v>
      </c>
      <c r="AI205" s="34"/>
      <c r="AJ205" s="34">
        <v>84</v>
      </c>
      <c r="AK205" s="34"/>
      <c r="AL205" s="34"/>
      <c r="AM205" s="32">
        <v>17</v>
      </c>
      <c r="AN205" s="32">
        <f>ค่าเสื่อม!R4</f>
        <v>79</v>
      </c>
      <c r="AO205" s="111">
        <f>AG205*AN205/100</f>
        <v>444612</v>
      </c>
      <c r="AP205" s="111">
        <f>AG205-AO205</f>
        <v>118188</v>
      </c>
      <c r="AQ205" s="111">
        <f>P205+AP205</f>
        <v>122388</v>
      </c>
      <c r="AR205" s="111">
        <f t="shared" si="61"/>
        <v>122388</v>
      </c>
      <c r="AT205" s="111">
        <f>AQ205-AS205</f>
        <v>122388</v>
      </c>
    </row>
    <row r="206" spans="1:49" s="2" customFormat="1" ht="16.5" customHeight="1" x14ac:dyDescent="0.25">
      <c r="A206" s="39" t="s">
        <v>646</v>
      </c>
      <c r="B206" s="33">
        <v>401</v>
      </c>
      <c r="C206" s="32" t="s">
        <v>35</v>
      </c>
      <c r="D206" s="32"/>
      <c r="E206" s="32"/>
      <c r="F206" s="32"/>
      <c r="G206" s="32" t="s">
        <v>122</v>
      </c>
      <c r="H206" s="32"/>
      <c r="I206" s="32"/>
      <c r="J206" s="32"/>
      <c r="K206" s="37"/>
      <c r="L206" s="37"/>
      <c r="M206" s="86"/>
      <c r="N206" s="37"/>
      <c r="O206" s="37"/>
      <c r="P206" s="65"/>
      <c r="Q206" s="34"/>
      <c r="R206" s="43"/>
      <c r="S206" s="43"/>
      <c r="T206" s="32"/>
      <c r="U206" s="35"/>
      <c r="V206" s="28" t="s">
        <v>646</v>
      </c>
      <c r="W206" s="33">
        <v>457</v>
      </c>
      <c r="X206" s="17" t="s">
        <v>647</v>
      </c>
      <c r="Y206" s="4" t="s">
        <v>28</v>
      </c>
      <c r="Z206" s="4" t="s">
        <v>53</v>
      </c>
      <c r="AA206" s="16">
        <v>13</v>
      </c>
      <c r="AB206" s="16">
        <v>15</v>
      </c>
      <c r="AC206" s="16">
        <v>2</v>
      </c>
      <c r="AD206" s="8">
        <v>195</v>
      </c>
      <c r="AE206" s="43">
        <v>100</v>
      </c>
      <c r="AF206" s="7">
        <f>[12]รายการ!B1</f>
        <v>6700</v>
      </c>
      <c r="AG206" s="7">
        <f>AF206*AD206</f>
        <v>1306500</v>
      </c>
      <c r="AH206" s="4">
        <v>195</v>
      </c>
      <c r="AI206" s="3"/>
      <c r="AJ206" s="3">
        <v>195</v>
      </c>
      <c r="AK206" s="3"/>
      <c r="AL206" s="3"/>
      <c r="AM206" s="2">
        <v>47</v>
      </c>
      <c r="AN206" s="2">
        <f>ค่าเสื่อม!T4</f>
        <v>93</v>
      </c>
      <c r="AO206" s="95">
        <f>AG206*AN206/100</f>
        <v>1215045</v>
      </c>
      <c r="AP206" s="95">
        <f>AG206-AO206</f>
        <v>91455</v>
      </c>
      <c r="AQ206" s="95">
        <f>P206+AP206</f>
        <v>91455</v>
      </c>
      <c r="AR206" s="111">
        <f t="shared" si="61"/>
        <v>91455</v>
      </c>
      <c r="AT206" s="95">
        <f>AQ206-AS206</f>
        <v>91455</v>
      </c>
    </row>
    <row r="207" spans="1:49" s="2" customFormat="1" ht="16.5" customHeight="1" x14ac:dyDescent="0.25">
      <c r="A207" s="39"/>
      <c r="B207" s="33"/>
      <c r="C207" s="32"/>
      <c r="D207" s="32"/>
      <c r="E207" s="32"/>
      <c r="F207" s="32"/>
      <c r="G207" s="32"/>
      <c r="H207" s="32"/>
      <c r="I207" s="32"/>
      <c r="J207" s="32"/>
      <c r="K207" s="37"/>
      <c r="L207" s="37"/>
      <c r="M207" s="86"/>
      <c r="N207" s="37"/>
      <c r="O207" s="37"/>
      <c r="P207" s="65"/>
      <c r="Q207" s="34"/>
      <c r="R207" s="43"/>
      <c r="S207" s="43"/>
      <c r="T207" s="32"/>
      <c r="U207" s="35"/>
      <c r="V207" s="26"/>
      <c r="W207" s="33">
        <v>458</v>
      </c>
      <c r="X207" s="4"/>
      <c r="Y207" s="4" t="s">
        <v>38</v>
      </c>
      <c r="Z207" s="4" t="s">
        <v>7</v>
      </c>
      <c r="AA207" s="16">
        <v>9</v>
      </c>
      <c r="AB207" s="16">
        <v>15</v>
      </c>
      <c r="AC207" s="16">
        <v>2</v>
      </c>
      <c r="AD207" s="8">
        <v>135</v>
      </c>
      <c r="AE207" s="43">
        <v>100</v>
      </c>
      <c r="AF207" s="7">
        <f>[12]รายการ!B34</f>
        <v>2050</v>
      </c>
      <c r="AG207" s="7">
        <f>AF207*AD207</f>
        <v>276750</v>
      </c>
      <c r="AH207" s="4">
        <v>135</v>
      </c>
      <c r="AI207" s="3"/>
      <c r="AJ207" s="3">
        <v>135</v>
      </c>
      <c r="AK207" s="3"/>
      <c r="AL207" s="3"/>
      <c r="AM207" s="2">
        <v>47</v>
      </c>
      <c r="AN207" s="2">
        <f>ค่าเสื่อม!T4</f>
        <v>93</v>
      </c>
      <c r="AO207" s="95">
        <f>AG207*AN207/100</f>
        <v>257377.5</v>
      </c>
      <c r="AP207" s="95">
        <f>AG207-AO207</f>
        <v>19372.5</v>
      </c>
      <c r="AQ207" s="95">
        <f>P207+AP207</f>
        <v>19372.5</v>
      </c>
      <c r="AR207" s="111">
        <f t="shared" si="61"/>
        <v>19372.5</v>
      </c>
      <c r="AT207" s="95">
        <f>AQ207-AS207</f>
        <v>19372.5</v>
      </c>
      <c r="AW207" s="2" t="s">
        <v>51</v>
      </c>
    </row>
    <row r="208" spans="1:49" s="2" customFormat="1" ht="16.5" customHeight="1" x14ac:dyDescent="0.25">
      <c r="A208" s="39"/>
      <c r="B208" s="33">
        <v>402</v>
      </c>
      <c r="C208" s="32" t="s">
        <v>5</v>
      </c>
      <c r="D208" s="32">
        <v>23698</v>
      </c>
      <c r="E208" s="32">
        <v>45</v>
      </c>
      <c r="F208" s="32">
        <v>930</v>
      </c>
      <c r="G208" s="32" t="s">
        <v>122</v>
      </c>
      <c r="H208" s="32">
        <v>3</v>
      </c>
      <c r="I208" s="32">
        <v>3</v>
      </c>
      <c r="J208" s="32">
        <v>76</v>
      </c>
      <c r="K208" s="37">
        <v>1576</v>
      </c>
      <c r="L208" s="37">
        <v>1576</v>
      </c>
      <c r="M208" s="86">
        <v>1</v>
      </c>
      <c r="N208" s="37">
        <f>L208</f>
        <v>1576</v>
      </c>
      <c r="O208" s="37">
        <f>[6]qry_report!$L$678</f>
        <v>100</v>
      </c>
      <c r="P208" s="65">
        <f t="shared" si="67"/>
        <v>157600</v>
      </c>
      <c r="Q208" s="34">
        <v>1576</v>
      </c>
      <c r="R208" s="43"/>
      <c r="S208" s="43"/>
      <c r="T208" s="32"/>
      <c r="U208" s="35"/>
      <c r="V208" s="26"/>
      <c r="W208" s="5"/>
      <c r="X208" s="4"/>
      <c r="Y208" s="4"/>
      <c r="Z208" s="4"/>
      <c r="AA208" s="16"/>
      <c r="AB208" s="16"/>
      <c r="AC208" s="16"/>
      <c r="AD208" s="8"/>
      <c r="AE208" s="8"/>
      <c r="AF208" s="7"/>
      <c r="AG208" s="7"/>
      <c r="AH208" s="4"/>
      <c r="AI208" s="3"/>
      <c r="AJ208" s="3"/>
      <c r="AK208" s="3"/>
      <c r="AL208" s="3"/>
      <c r="AQ208" s="95">
        <f>P208</f>
        <v>157600</v>
      </c>
      <c r="AR208" s="111">
        <f t="shared" si="61"/>
        <v>157600</v>
      </c>
      <c r="AT208" s="95">
        <f>AQ208</f>
        <v>157600</v>
      </c>
    </row>
    <row r="209" spans="1:49" s="2" customFormat="1" ht="16.5" customHeight="1" x14ac:dyDescent="0.25">
      <c r="A209" s="39"/>
      <c r="B209" s="33">
        <v>403</v>
      </c>
      <c r="C209" s="32" t="s">
        <v>5</v>
      </c>
      <c r="D209" s="32">
        <v>37457</v>
      </c>
      <c r="E209" s="32">
        <v>291</v>
      </c>
      <c r="F209" s="32">
        <v>2377</v>
      </c>
      <c r="G209" s="32" t="s">
        <v>122</v>
      </c>
      <c r="H209" s="32">
        <v>2</v>
      </c>
      <c r="I209" s="32">
        <v>3</v>
      </c>
      <c r="J209" s="32">
        <v>94</v>
      </c>
      <c r="K209" s="37">
        <v>1194</v>
      </c>
      <c r="L209" s="37">
        <v>1194</v>
      </c>
      <c r="M209" s="86">
        <v>1</v>
      </c>
      <c r="N209" s="37">
        <f>L209</f>
        <v>1194</v>
      </c>
      <c r="O209" s="37">
        <f>[6]qry_report!$L$1313</f>
        <v>100</v>
      </c>
      <c r="P209" s="65">
        <f t="shared" si="67"/>
        <v>119400</v>
      </c>
      <c r="Q209" s="34">
        <v>1194</v>
      </c>
      <c r="R209" s="43"/>
      <c r="S209" s="43"/>
      <c r="T209" s="32"/>
      <c r="U209" s="35"/>
      <c r="V209" s="26"/>
      <c r="W209" s="5"/>
      <c r="X209" s="4"/>
      <c r="Y209" s="4"/>
      <c r="Z209" s="4"/>
      <c r="AA209" s="16"/>
      <c r="AB209" s="16"/>
      <c r="AC209" s="16"/>
      <c r="AD209" s="8"/>
      <c r="AE209" s="8"/>
      <c r="AF209" s="7"/>
      <c r="AG209" s="7"/>
      <c r="AH209" s="4"/>
      <c r="AI209" s="3"/>
      <c r="AJ209" s="3"/>
      <c r="AK209" s="3"/>
      <c r="AL209" s="3"/>
      <c r="AQ209" s="95">
        <f>P209</f>
        <v>119400</v>
      </c>
      <c r="AR209" s="111">
        <f t="shared" si="61"/>
        <v>119400</v>
      </c>
      <c r="AT209" s="95">
        <f>AQ209</f>
        <v>119400</v>
      </c>
    </row>
    <row r="210" spans="1:49" s="32" customFormat="1" ht="16.5" customHeight="1" x14ac:dyDescent="0.25">
      <c r="A210" s="39" t="s">
        <v>648</v>
      </c>
      <c r="B210" s="33">
        <v>404</v>
      </c>
      <c r="C210" s="32" t="s">
        <v>5</v>
      </c>
      <c r="D210" s="32">
        <v>12160</v>
      </c>
      <c r="E210" s="32">
        <v>137</v>
      </c>
      <c r="F210" s="32">
        <v>53</v>
      </c>
      <c r="G210" s="32" t="s">
        <v>122</v>
      </c>
      <c r="H210" s="32">
        <v>1</v>
      </c>
      <c r="I210" s="32">
        <v>0</v>
      </c>
      <c r="J210" s="32">
        <v>2</v>
      </c>
      <c r="K210" s="37">
        <v>402</v>
      </c>
      <c r="L210" s="37">
        <v>402</v>
      </c>
      <c r="M210" s="86">
        <v>2</v>
      </c>
      <c r="N210" s="37">
        <f>L210</f>
        <v>402</v>
      </c>
      <c r="O210" s="37">
        <f>[6]qry_report!$L$103</f>
        <v>150</v>
      </c>
      <c r="P210" s="65">
        <f t="shared" si="67"/>
        <v>60300</v>
      </c>
      <c r="Q210" s="34"/>
      <c r="R210" s="43">
        <v>402</v>
      </c>
      <c r="S210" s="43"/>
      <c r="U210" s="35"/>
      <c r="V210" s="39"/>
      <c r="W210" s="33"/>
      <c r="X210" s="42"/>
      <c r="AA210" s="36"/>
      <c r="AB210" s="36"/>
      <c r="AC210" s="36"/>
      <c r="AD210" s="43"/>
      <c r="AE210" s="43"/>
      <c r="AF210" s="37"/>
      <c r="AG210" s="37"/>
      <c r="AI210" s="34"/>
      <c r="AJ210" s="34"/>
      <c r="AK210" s="34"/>
      <c r="AL210" s="34"/>
      <c r="AO210" s="111"/>
      <c r="AP210" s="111"/>
      <c r="AQ210" s="95">
        <f>P210</f>
        <v>60300</v>
      </c>
      <c r="AR210" s="111">
        <f t="shared" si="61"/>
        <v>60300</v>
      </c>
      <c r="AT210" s="95">
        <f>AQ210</f>
        <v>60300</v>
      </c>
    </row>
    <row r="211" spans="1:49" s="32" customFormat="1" ht="16.5" customHeight="1" x14ac:dyDescent="0.25">
      <c r="A211" s="39"/>
      <c r="B211" s="33"/>
      <c r="K211" s="37"/>
      <c r="L211" s="37"/>
      <c r="M211" s="86"/>
      <c r="N211" s="37"/>
      <c r="O211" s="37"/>
      <c r="P211" s="65"/>
      <c r="Q211" s="34"/>
      <c r="R211" s="43"/>
      <c r="S211" s="43"/>
      <c r="U211" s="35"/>
      <c r="V211" s="39" t="s">
        <v>649</v>
      </c>
      <c r="W211" s="33">
        <v>459</v>
      </c>
      <c r="X211" s="42" t="s">
        <v>650</v>
      </c>
      <c r="Y211" s="32" t="s">
        <v>28</v>
      </c>
      <c r="Z211" s="32" t="s">
        <v>53</v>
      </c>
      <c r="AA211" s="36">
        <v>6</v>
      </c>
      <c r="AB211" s="36">
        <v>12</v>
      </c>
      <c r="AC211" s="36">
        <v>2</v>
      </c>
      <c r="AD211" s="43">
        <v>72</v>
      </c>
      <c r="AE211" s="43">
        <v>100</v>
      </c>
      <c r="AF211" s="37">
        <f>[12]รายการ!B1</f>
        <v>6700</v>
      </c>
      <c r="AG211" s="37">
        <f>AF211*AD211</f>
        <v>482400</v>
      </c>
      <c r="AH211" s="32">
        <v>72</v>
      </c>
      <c r="AI211" s="34"/>
      <c r="AJ211" s="34">
        <v>72</v>
      </c>
      <c r="AK211" s="34"/>
      <c r="AL211" s="34"/>
      <c r="AM211" s="32">
        <v>32</v>
      </c>
      <c r="AN211" s="32">
        <f>ค่าเสื่อม!T4</f>
        <v>93</v>
      </c>
      <c r="AO211" s="111">
        <f>AG211*AN211/100</f>
        <v>448632</v>
      </c>
      <c r="AP211" s="111">
        <f>AG211-AO211</f>
        <v>33768</v>
      </c>
      <c r="AQ211" s="111">
        <f t="shared" ref="AQ211:AQ219" si="68">P211+AP211</f>
        <v>33768</v>
      </c>
      <c r="AR211" s="111">
        <f t="shared" si="61"/>
        <v>33768</v>
      </c>
      <c r="AT211" s="111">
        <f t="shared" ref="AT211:AT219" si="69">AQ211-AS211</f>
        <v>33768</v>
      </c>
    </row>
    <row r="212" spans="1:49" s="32" customFormat="1" ht="16.5" customHeight="1" x14ac:dyDescent="0.25">
      <c r="A212" s="39"/>
      <c r="B212" s="33"/>
      <c r="K212" s="37"/>
      <c r="L212" s="37"/>
      <c r="M212" s="86"/>
      <c r="N212" s="37"/>
      <c r="O212" s="37"/>
      <c r="P212" s="65"/>
      <c r="Q212" s="34"/>
      <c r="R212" s="43"/>
      <c r="S212" s="43"/>
      <c r="U212" s="35"/>
      <c r="V212" s="39"/>
      <c r="W212" s="33">
        <v>460</v>
      </c>
      <c r="Y212" s="32" t="s">
        <v>38</v>
      </c>
      <c r="Z212" s="32" t="s">
        <v>7</v>
      </c>
      <c r="AA212" s="36">
        <v>7</v>
      </c>
      <c r="AB212" s="36">
        <v>12</v>
      </c>
      <c r="AC212" s="16">
        <v>2</v>
      </c>
      <c r="AD212" s="43">
        <v>84</v>
      </c>
      <c r="AE212" s="43">
        <v>100</v>
      </c>
      <c r="AF212" s="37">
        <f>[12]รายการ!B34</f>
        <v>2050</v>
      </c>
      <c r="AG212" s="37">
        <f>AF212*AD212</f>
        <v>172200</v>
      </c>
      <c r="AH212" s="32">
        <v>84</v>
      </c>
      <c r="AI212" s="34"/>
      <c r="AJ212" s="34">
        <v>84</v>
      </c>
      <c r="AK212" s="34"/>
      <c r="AL212" s="34"/>
      <c r="AM212" s="32">
        <v>12</v>
      </c>
      <c r="AN212" s="32">
        <f>ค่าเสื่อม!M4</f>
        <v>50</v>
      </c>
      <c r="AO212" s="111">
        <f>AG212*AN212/100</f>
        <v>86100</v>
      </c>
      <c r="AP212" s="111">
        <f>AG212-AO212</f>
        <v>86100</v>
      </c>
      <c r="AQ212" s="111">
        <f t="shared" si="68"/>
        <v>86100</v>
      </c>
      <c r="AR212" s="111">
        <f t="shared" si="61"/>
        <v>86100</v>
      </c>
      <c r="AT212" s="111">
        <f t="shared" si="69"/>
        <v>86100</v>
      </c>
      <c r="AW212" s="32" t="s">
        <v>51</v>
      </c>
    </row>
    <row r="213" spans="1:49" s="32" customFormat="1" ht="16.5" customHeight="1" x14ac:dyDescent="0.25">
      <c r="A213" s="39"/>
      <c r="B213" s="33"/>
      <c r="K213" s="37"/>
      <c r="L213" s="37"/>
      <c r="M213" s="86"/>
      <c r="N213" s="37"/>
      <c r="O213" s="37"/>
      <c r="P213" s="65"/>
      <c r="Q213" s="34"/>
      <c r="R213" s="43"/>
      <c r="S213" s="43"/>
      <c r="U213" s="35"/>
      <c r="V213" s="39" t="s">
        <v>651</v>
      </c>
      <c r="W213" s="33">
        <v>461</v>
      </c>
      <c r="X213" s="42" t="s">
        <v>652</v>
      </c>
      <c r="Y213" s="32" t="s">
        <v>28</v>
      </c>
      <c r="Z213" s="32" t="s">
        <v>53</v>
      </c>
      <c r="AA213" s="36">
        <v>11</v>
      </c>
      <c r="AB213" s="36">
        <v>14</v>
      </c>
      <c r="AC213" s="16">
        <v>2</v>
      </c>
      <c r="AD213" s="43">
        <v>154</v>
      </c>
      <c r="AE213" s="43">
        <v>100</v>
      </c>
      <c r="AF213" s="37">
        <f>[12]รายการ!B1</f>
        <v>6700</v>
      </c>
      <c r="AG213" s="37">
        <f>AF213*AD213</f>
        <v>1031800</v>
      </c>
      <c r="AH213" s="32">
        <v>154</v>
      </c>
      <c r="AI213" s="34"/>
      <c r="AJ213" s="34">
        <v>154</v>
      </c>
      <c r="AK213" s="34"/>
      <c r="AL213" s="34"/>
      <c r="AM213" s="32">
        <v>28</v>
      </c>
      <c r="AN213" s="32">
        <f>ค่าเสื่อม!T4</f>
        <v>93</v>
      </c>
      <c r="AO213" s="111">
        <f>AG213*AN213/100</f>
        <v>959574</v>
      </c>
      <c r="AP213" s="111">
        <f>AG213-AO213</f>
        <v>72226</v>
      </c>
      <c r="AQ213" s="111">
        <f t="shared" si="68"/>
        <v>72226</v>
      </c>
      <c r="AR213" s="111">
        <f t="shared" si="61"/>
        <v>72226</v>
      </c>
      <c r="AT213" s="111">
        <f t="shared" si="69"/>
        <v>72226</v>
      </c>
    </row>
    <row r="214" spans="1:49" s="32" customFormat="1" ht="16.5" customHeight="1" x14ac:dyDescent="0.25">
      <c r="A214" s="39"/>
      <c r="B214" s="33"/>
      <c r="K214" s="37"/>
      <c r="L214" s="37"/>
      <c r="M214" s="86"/>
      <c r="N214" s="37"/>
      <c r="O214" s="37"/>
      <c r="P214" s="65"/>
      <c r="Q214" s="34"/>
      <c r="R214" s="43"/>
      <c r="S214" s="43"/>
      <c r="U214" s="35"/>
      <c r="V214" s="39"/>
      <c r="W214" s="33">
        <v>462</v>
      </c>
      <c r="Y214" s="32" t="s">
        <v>38</v>
      </c>
      <c r="Z214" s="32" t="s">
        <v>7</v>
      </c>
      <c r="AA214" s="36">
        <v>11</v>
      </c>
      <c r="AB214" s="36">
        <v>21</v>
      </c>
      <c r="AC214" s="16">
        <v>2</v>
      </c>
      <c r="AD214" s="43">
        <v>231</v>
      </c>
      <c r="AE214" s="43">
        <v>100</v>
      </c>
      <c r="AF214" s="37">
        <f>[12]รายการ!B34</f>
        <v>2050</v>
      </c>
      <c r="AG214" s="37">
        <f>AF214*AD214</f>
        <v>473550</v>
      </c>
      <c r="AH214" s="32">
        <v>231</v>
      </c>
      <c r="AI214" s="34"/>
      <c r="AJ214" s="34">
        <v>231</v>
      </c>
      <c r="AK214" s="34"/>
      <c r="AL214" s="34"/>
      <c r="AM214" s="32">
        <v>4</v>
      </c>
      <c r="AN214" s="32">
        <f>ค่าเสื่อม!E4</f>
        <v>12</v>
      </c>
      <c r="AO214" s="111">
        <f>AG214*AN214/100</f>
        <v>56826</v>
      </c>
      <c r="AP214" s="111">
        <f>AG214-AO214</f>
        <v>416724</v>
      </c>
      <c r="AQ214" s="111">
        <f t="shared" si="68"/>
        <v>416724</v>
      </c>
      <c r="AR214" s="111">
        <f t="shared" si="61"/>
        <v>416724</v>
      </c>
      <c r="AT214" s="111">
        <f t="shared" si="69"/>
        <v>416724</v>
      </c>
      <c r="AW214" s="32" t="s">
        <v>51</v>
      </c>
    </row>
    <row r="215" spans="1:49" s="2" customFormat="1" ht="16.5" customHeight="1" x14ac:dyDescent="0.25">
      <c r="A215" s="39" t="s">
        <v>653</v>
      </c>
      <c r="B215" s="33">
        <v>405</v>
      </c>
      <c r="C215" s="32" t="s">
        <v>5</v>
      </c>
      <c r="D215" s="32">
        <v>23658</v>
      </c>
      <c r="E215" s="32">
        <v>93</v>
      </c>
      <c r="F215" s="32">
        <v>890</v>
      </c>
      <c r="G215" s="32" t="s">
        <v>122</v>
      </c>
      <c r="H215" s="32">
        <v>5</v>
      </c>
      <c r="I215" s="32">
        <v>3</v>
      </c>
      <c r="J215" s="32">
        <v>45</v>
      </c>
      <c r="K215" s="37">
        <v>2345</v>
      </c>
      <c r="L215" s="37">
        <v>2345</v>
      </c>
      <c r="M215" s="86">
        <v>1</v>
      </c>
      <c r="N215" s="37">
        <f>L215</f>
        <v>2345</v>
      </c>
      <c r="O215" s="37">
        <f>[6]qry_report!$L$641</f>
        <v>125</v>
      </c>
      <c r="P215" s="65">
        <f t="shared" si="67"/>
        <v>293125</v>
      </c>
      <c r="Q215" s="34">
        <v>2345</v>
      </c>
      <c r="R215" s="43"/>
      <c r="S215" s="43"/>
      <c r="T215" s="32"/>
      <c r="U215" s="35"/>
      <c r="V215" s="26"/>
      <c r="W215" s="5"/>
      <c r="X215" s="4"/>
      <c r="Y215" s="4"/>
      <c r="Z215" s="4"/>
      <c r="AA215" s="16"/>
      <c r="AB215" s="16"/>
      <c r="AC215" s="16"/>
      <c r="AD215" s="8"/>
      <c r="AE215" s="8"/>
      <c r="AF215" s="7"/>
      <c r="AG215" s="7"/>
      <c r="AH215" s="4"/>
      <c r="AI215" s="3"/>
      <c r="AJ215" s="3"/>
      <c r="AK215" s="3"/>
      <c r="AL215" s="3"/>
      <c r="AQ215" s="95">
        <f t="shared" si="68"/>
        <v>293125</v>
      </c>
      <c r="AR215" s="111">
        <f t="shared" si="61"/>
        <v>293125</v>
      </c>
      <c r="AT215" s="95">
        <f t="shared" si="69"/>
        <v>293125</v>
      </c>
    </row>
    <row r="216" spans="1:49" s="32" customFormat="1" ht="16.5" customHeight="1" x14ac:dyDescent="0.25">
      <c r="A216" s="39" t="s">
        <v>654</v>
      </c>
      <c r="B216" s="33">
        <v>406</v>
      </c>
      <c r="C216" s="32" t="s">
        <v>5</v>
      </c>
      <c r="D216" s="32">
        <v>45845</v>
      </c>
      <c r="E216" s="32">
        <v>861</v>
      </c>
      <c r="F216" s="32">
        <v>2614</v>
      </c>
      <c r="G216" s="32" t="s">
        <v>122</v>
      </c>
      <c r="H216" s="32">
        <v>0</v>
      </c>
      <c r="I216" s="32">
        <v>0</v>
      </c>
      <c r="J216" s="32">
        <v>88</v>
      </c>
      <c r="K216" s="37">
        <v>88</v>
      </c>
      <c r="L216" s="37">
        <v>88</v>
      </c>
      <c r="M216" s="86">
        <v>2</v>
      </c>
      <c r="N216" s="37">
        <f>L216</f>
        <v>88</v>
      </c>
      <c r="O216" s="37">
        <v>125</v>
      </c>
      <c r="P216" s="65">
        <f t="shared" si="67"/>
        <v>11000</v>
      </c>
      <c r="Q216" s="34"/>
      <c r="R216" s="43">
        <v>88</v>
      </c>
      <c r="S216" s="43"/>
      <c r="U216" s="35"/>
      <c r="V216" s="39" t="s">
        <v>654</v>
      </c>
      <c r="W216" s="33">
        <v>463</v>
      </c>
      <c r="X216" s="32">
        <v>33</v>
      </c>
      <c r="Y216" s="32" t="s">
        <v>28</v>
      </c>
      <c r="Z216" s="32" t="s">
        <v>53</v>
      </c>
      <c r="AA216" s="36">
        <v>7</v>
      </c>
      <c r="AB216" s="36">
        <v>14</v>
      </c>
      <c r="AC216" s="16">
        <v>2</v>
      </c>
      <c r="AD216" s="43">
        <v>98</v>
      </c>
      <c r="AE216" s="43">
        <v>100</v>
      </c>
      <c r="AF216" s="37">
        <f>[12]รายการ!B1</f>
        <v>6700</v>
      </c>
      <c r="AG216" s="37">
        <f>AF216*AD216</f>
        <v>656600</v>
      </c>
      <c r="AH216" s="32">
        <v>98</v>
      </c>
      <c r="AI216" s="34"/>
      <c r="AJ216" s="34">
        <v>98</v>
      </c>
      <c r="AK216" s="34"/>
      <c r="AL216" s="34"/>
      <c r="AM216" s="32">
        <v>27</v>
      </c>
      <c r="AN216" s="32">
        <f>ค่าเสื่อม!T4</f>
        <v>93</v>
      </c>
      <c r="AO216" s="111">
        <f>AG216*AN216/100</f>
        <v>610638</v>
      </c>
      <c r="AP216" s="111">
        <f>AG216-AO216</f>
        <v>45962</v>
      </c>
      <c r="AQ216" s="111">
        <f t="shared" si="68"/>
        <v>56962</v>
      </c>
      <c r="AR216" s="111">
        <f t="shared" si="61"/>
        <v>56962</v>
      </c>
      <c r="AT216" s="111">
        <f t="shared" si="69"/>
        <v>56962</v>
      </c>
    </row>
    <row r="217" spans="1:49" s="32" customFormat="1" ht="16.5" customHeight="1" x14ac:dyDescent="0.25">
      <c r="A217" s="530" t="s">
        <v>655</v>
      </c>
      <c r="B217" s="33">
        <v>407</v>
      </c>
      <c r="C217" s="32" t="s">
        <v>5</v>
      </c>
      <c r="D217" s="32">
        <v>45842</v>
      </c>
      <c r="E217" s="32">
        <v>858</v>
      </c>
      <c r="F217" s="32">
        <v>2611</v>
      </c>
      <c r="G217" s="32" t="s">
        <v>122</v>
      </c>
      <c r="H217" s="32">
        <v>0</v>
      </c>
      <c r="I217" s="32">
        <v>1</v>
      </c>
      <c r="J217" s="32">
        <v>15</v>
      </c>
      <c r="K217" s="37">
        <v>115</v>
      </c>
      <c r="L217" s="37">
        <v>115</v>
      </c>
      <c r="M217" s="86">
        <v>2</v>
      </c>
      <c r="N217" s="37">
        <f>L217</f>
        <v>115</v>
      </c>
      <c r="O217" s="37">
        <v>100</v>
      </c>
      <c r="P217" s="65">
        <f t="shared" si="67"/>
        <v>11500</v>
      </c>
      <c r="Q217" s="34"/>
      <c r="R217" s="43">
        <v>115</v>
      </c>
      <c r="S217" s="43"/>
      <c r="U217" s="35"/>
      <c r="V217" s="39" t="s">
        <v>655</v>
      </c>
      <c r="W217" s="33">
        <v>464</v>
      </c>
      <c r="X217" s="42" t="s">
        <v>656</v>
      </c>
      <c r="Y217" s="32" t="s">
        <v>28</v>
      </c>
      <c r="Z217" s="32" t="s">
        <v>53</v>
      </c>
      <c r="AA217" s="36">
        <v>9</v>
      </c>
      <c r="AB217" s="36">
        <v>16</v>
      </c>
      <c r="AC217" s="16">
        <v>2</v>
      </c>
      <c r="AD217" s="43">
        <v>144</v>
      </c>
      <c r="AE217" s="43">
        <v>100</v>
      </c>
      <c r="AF217" s="37">
        <f>[12]รายการ!B1</f>
        <v>6700</v>
      </c>
      <c r="AG217" s="37">
        <f>AF217*AD217</f>
        <v>964800</v>
      </c>
      <c r="AH217" s="32">
        <v>144</v>
      </c>
      <c r="AI217" s="34"/>
      <c r="AJ217" s="34">
        <v>144</v>
      </c>
      <c r="AK217" s="34"/>
      <c r="AL217" s="34"/>
      <c r="AM217" s="32">
        <v>17</v>
      </c>
      <c r="AN217" s="32">
        <f>ค่าเสื่อม!R4</f>
        <v>79</v>
      </c>
      <c r="AO217" s="111">
        <f>AG217*AN217/100</f>
        <v>762192</v>
      </c>
      <c r="AP217" s="111">
        <f>AG217-AO217</f>
        <v>202608</v>
      </c>
      <c r="AQ217" s="111">
        <f t="shared" si="68"/>
        <v>214108</v>
      </c>
      <c r="AR217" s="111">
        <f t="shared" si="61"/>
        <v>214108</v>
      </c>
      <c r="AT217" s="111">
        <f t="shared" si="69"/>
        <v>214108</v>
      </c>
    </row>
    <row r="218" spans="1:49" s="2" customFormat="1" ht="16.5" customHeight="1" x14ac:dyDescent="0.25">
      <c r="A218" s="39" t="s">
        <v>657</v>
      </c>
      <c r="B218" s="33">
        <v>408</v>
      </c>
      <c r="C218" s="32" t="s">
        <v>5</v>
      </c>
      <c r="D218" s="32">
        <v>931</v>
      </c>
      <c r="E218" s="32">
        <v>769</v>
      </c>
      <c r="F218" s="32">
        <v>44</v>
      </c>
      <c r="G218" s="32" t="s">
        <v>122</v>
      </c>
      <c r="H218" s="32">
        <v>0</v>
      </c>
      <c r="I218" s="32">
        <v>3</v>
      </c>
      <c r="J218" s="32">
        <v>12</v>
      </c>
      <c r="K218" s="37">
        <v>312</v>
      </c>
      <c r="L218" s="37">
        <v>312</v>
      </c>
      <c r="M218" s="86">
        <v>2</v>
      </c>
      <c r="N218" s="37">
        <f>L218</f>
        <v>312</v>
      </c>
      <c r="O218" s="37">
        <f>[6]qry_report!$L$16</f>
        <v>175</v>
      </c>
      <c r="P218" s="65">
        <f t="shared" si="67"/>
        <v>54600</v>
      </c>
      <c r="Q218" s="34"/>
      <c r="R218" s="43">
        <v>312</v>
      </c>
      <c r="S218" s="43"/>
      <c r="T218" s="32"/>
      <c r="U218" s="35"/>
      <c r="V218" s="28" t="s">
        <v>657</v>
      </c>
      <c r="W218" s="33">
        <v>465</v>
      </c>
      <c r="X218" s="17" t="s">
        <v>658</v>
      </c>
      <c r="Y218" s="4" t="s">
        <v>28</v>
      </c>
      <c r="Z218" s="4" t="s">
        <v>53</v>
      </c>
      <c r="AA218" s="16">
        <v>9</v>
      </c>
      <c r="AB218" s="16">
        <v>16</v>
      </c>
      <c r="AC218" s="16">
        <v>2</v>
      </c>
      <c r="AD218" s="8">
        <v>144</v>
      </c>
      <c r="AE218" s="43">
        <v>100</v>
      </c>
      <c r="AF218" s="7">
        <f>[12]รายการ!B1</f>
        <v>6700</v>
      </c>
      <c r="AG218" s="7">
        <f>AF218*AD218</f>
        <v>964800</v>
      </c>
      <c r="AH218" s="4">
        <v>144</v>
      </c>
      <c r="AI218" s="3"/>
      <c r="AJ218" s="3">
        <v>144</v>
      </c>
      <c r="AK218" s="3"/>
      <c r="AL218" s="3"/>
      <c r="AM218" s="2">
        <v>32</v>
      </c>
      <c r="AN218" s="2">
        <f>ค่าเสื่อม!T4</f>
        <v>93</v>
      </c>
      <c r="AO218" s="111">
        <f>AG218*AN218/100</f>
        <v>897264</v>
      </c>
      <c r="AP218" s="95">
        <f>AG218-AO218</f>
        <v>67536</v>
      </c>
      <c r="AQ218" s="95">
        <f t="shared" si="68"/>
        <v>122136</v>
      </c>
      <c r="AR218" s="111">
        <f t="shared" si="61"/>
        <v>122136</v>
      </c>
      <c r="AT218" s="95">
        <f t="shared" si="69"/>
        <v>122136</v>
      </c>
    </row>
    <row r="219" spans="1:49" s="2" customFormat="1" ht="16.5" customHeight="1" x14ac:dyDescent="0.25">
      <c r="A219" s="39"/>
      <c r="B219" s="33"/>
      <c r="C219" s="32"/>
      <c r="D219" s="32"/>
      <c r="E219" s="32"/>
      <c r="F219" s="32"/>
      <c r="G219" s="32"/>
      <c r="H219" s="32"/>
      <c r="I219" s="32"/>
      <c r="J219" s="32"/>
      <c r="K219" s="37"/>
      <c r="L219" s="37"/>
      <c r="M219" s="86"/>
      <c r="N219" s="37"/>
      <c r="O219" s="37"/>
      <c r="P219" s="65"/>
      <c r="Q219" s="34"/>
      <c r="R219" s="43"/>
      <c r="S219" s="43"/>
      <c r="T219" s="32"/>
      <c r="U219" s="35"/>
      <c r="V219" s="26"/>
      <c r="W219" s="33">
        <v>466</v>
      </c>
      <c r="X219" s="4"/>
      <c r="Y219" s="4" t="s">
        <v>38</v>
      </c>
      <c r="Z219" s="4" t="s">
        <v>7</v>
      </c>
      <c r="AA219" s="16">
        <v>10</v>
      </c>
      <c r="AB219" s="16">
        <v>13</v>
      </c>
      <c r="AC219" s="16">
        <v>2</v>
      </c>
      <c r="AD219" s="8">
        <v>130</v>
      </c>
      <c r="AE219" s="43">
        <v>100</v>
      </c>
      <c r="AF219" s="7">
        <f>[12]รายการ!B34</f>
        <v>2050</v>
      </c>
      <c r="AG219" s="7">
        <f>AF219*AD219</f>
        <v>266500</v>
      </c>
      <c r="AH219" s="4">
        <v>130</v>
      </c>
      <c r="AI219" s="3"/>
      <c r="AJ219" s="3">
        <v>130</v>
      </c>
      <c r="AK219" s="3"/>
      <c r="AL219" s="3"/>
      <c r="AM219" s="2">
        <v>32</v>
      </c>
      <c r="AN219" s="2">
        <f>ค่าเสื่อม!T4</f>
        <v>93</v>
      </c>
      <c r="AO219" s="111">
        <f>AG219*AN219/100</f>
        <v>247845</v>
      </c>
      <c r="AP219" s="95">
        <f>AG219-AO219</f>
        <v>18655</v>
      </c>
      <c r="AQ219" s="95">
        <f t="shared" si="68"/>
        <v>18655</v>
      </c>
      <c r="AR219" s="111">
        <f t="shared" si="61"/>
        <v>18655</v>
      </c>
      <c r="AT219" s="95">
        <f t="shared" si="69"/>
        <v>18655</v>
      </c>
      <c r="AW219" s="2" t="s">
        <v>51</v>
      </c>
    </row>
    <row r="220" spans="1:49" s="2" customFormat="1" ht="16.5" customHeight="1" x14ac:dyDescent="0.25">
      <c r="A220" s="39"/>
      <c r="B220" s="33">
        <v>409</v>
      </c>
      <c r="C220" s="32" t="s">
        <v>5</v>
      </c>
      <c r="D220" s="32">
        <v>12146</v>
      </c>
      <c r="E220" s="32">
        <v>132</v>
      </c>
      <c r="F220" s="32">
        <v>48</v>
      </c>
      <c r="G220" s="32" t="s">
        <v>122</v>
      </c>
      <c r="H220" s="32">
        <v>0</v>
      </c>
      <c r="I220" s="32">
        <v>3</v>
      </c>
      <c r="J220" s="32">
        <v>64</v>
      </c>
      <c r="K220" s="37">
        <v>364</v>
      </c>
      <c r="L220" s="37">
        <v>364</v>
      </c>
      <c r="M220" s="86">
        <v>1</v>
      </c>
      <c r="N220" s="37">
        <f>L220</f>
        <v>364</v>
      </c>
      <c r="O220" s="37">
        <f>[6]qry_report!$L$99</f>
        <v>100</v>
      </c>
      <c r="P220" s="65">
        <f t="shared" si="67"/>
        <v>36400</v>
      </c>
      <c r="Q220" s="34">
        <v>364</v>
      </c>
      <c r="R220" s="43"/>
      <c r="S220" s="43"/>
      <c r="T220" s="32"/>
      <c r="U220" s="35"/>
      <c r="V220" s="26"/>
      <c r="W220" s="5"/>
      <c r="X220" s="4"/>
      <c r="Y220" s="4"/>
      <c r="Z220" s="4"/>
      <c r="AA220" s="16"/>
      <c r="AB220" s="16"/>
      <c r="AC220" s="16"/>
      <c r="AD220" s="8"/>
      <c r="AE220" s="8"/>
      <c r="AF220" s="7"/>
      <c r="AG220" s="7"/>
      <c r="AH220" s="4"/>
      <c r="AI220" s="3"/>
      <c r="AJ220" s="3"/>
      <c r="AK220" s="3"/>
      <c r="AL220" s="3"/>
      <c r="AO220" s="111"/>
      <c r="AP220" s="95"/>
      <c r="AQ220" s="95">
        <f>P220</f>
        <v>36400</v>
      </c>
      <c r="AR220" s="111">
        <f t="shared" si="61"/>
        <v>36400</v>
      </c>
      <c r="AT220" s="95">
        <f>AQ220</f>
        <v>36400</v>
      </c>
    </row>
    <row r="221" spans="1:49" s="2" customFormat="1" ht="16.5" customHeight="1" x14ac:dyDescent="0.25">
      <c r="A221" s="39"/>
      <c r="B221" s="33">
        <v>410</v>
      </c>
      <c r="C221" s="32" t="s">
        <v>5</v>
      </c>
      <c r="D221" s="32">
        <v>45404</v>
      </c>
      <c r="E221" s="32">
        <v>841</v>
      </c>
      <c r="F221" s="32">
        <v>2493</v>
      </c>
      <c r="G221" s="32" t="s">
        <v>122</v>
      </c>
      <c r="H221" s="32">
        <v>1</v>
      </c>
      <c r="I221" s="32">
        <v>3</v>
      </c>
      <c r="J221" s="32">
        <v>93</v>
      </c>
      <c r="K221" s="37">
        <v>793</v>
      </c>
      <c r="L221" s="37">
        <v>793</v>
      </c>
      <c r="M221" s="86">
        <v>1</v>
      </c>
      <c r="N221" s="37">
        <f>L221</f>
        <v>793</v>
      </c>
      <c r="O221" s="37">
        <v>100</v>
      </c>
      <c r="P221" s="65">
        <f t="shared" si="67"/>
        <v>79300</v>
      </c>
      <c r="Q221" s="34">
        <v>793</v>
      </c>
      <c r="R221" s="43"/>
      <c r="S221" s="43"/>
      <c r="T221" s="32"/>
      <c r="U221" s="35"/>
      <c r="V221" s="26"/>
      <c r="W221" s="5"/>
      <c r="X221" s="4"/>
      <c r="Y221" s="4"/>
      <c r="Z221" s="4"/>
      <c r="AA221" s="16"/>
      <c r="AB221" s="16"/>
      <c r="AC221" s="16"/>
      <c r="AD221" s="8"/>
      <c r="AE221" s="8"/>
      <c r="AF221" s="7"/>
      <c r="AG221" s="7"/>
      <c r="AH221" s="4"/>
      <c r="AI221" s="3"/>
      <c r="AJ221" s="3"/>
      <c r="AK221" s="3"/>
      <c r="AL221" s="3"/>
      <c r="AO221" s="111"/>
      <c r="AP221" s="95"/>
      <c r="AQ221" s="95">
        <f>P221</f>
        <v>79300</v>
      </c>
      <c r="AR221" s="111">
        <f t="shared" si="61"/>
        <v>79300</v>
      </c>
      <c r="AT221" s="95">
        <f>AQ221</f>
        <v>79300</v>
      </c>
    </row>
    <row r="222" spans="1:49" s="2" customFormat="1" ht="16.5" customHeight="1" x14ac:dyDescent="0.25">
      <c r="A222" s="39"/>
      <c r="B222" s="33">
        <v>411</v>
      </c>
      <c r="C222" s="32" t="s">
        <v>5</v>
      </c>
      <c r="D222" s="32">
        <v>44495</v>
      </c>
      <c r="E222" s="32">
        <v>838</v>
      </c>
      <c r="F222" s="32">
        <v>2485</v>
      </c>
      <c r="G222" s="32" t="s">
        <v>122</v>
      </c>
      <c r="H222" s="32">
        <v>0</v>
      </c>
      <c r="I222" s="32">
        <v>3</v>
      </c>
      <c r="J222" s="32">
        <v>37</v>
      </c>
      <c r="K222" s="37">
        <v>337</v>
      </c>
      <c r="L222" s="37">
        <v>337</v>
      </c>
      <c r="M222" s="86">
        <v>1</v>
      </c>
      <c r="N222" s="37">
        <f>L222</f>
        <v>337</v>
      </c>
      <c r="O222" s="37">
        <v>150</v>
      </c>
      <c r="P222" s="65">
        <f t="shared" si="67"/>
        <v>50550</v>
      </c>
      <c r="Q222" s="34">
        <v>337</v>
      </c>
      <c r="R222" s="43"/>
      <c r="S222" s="43"/>
      <c r="T222" s="32"/>
      <c r="U222" s="35"/>
      <c r="V222" s="26"/>
      <c r="W222" s="5"/>
      <c r="X222" s="4"/>
      <c r="Y222" s="4"/>
      <c r="Z222" s="4"/>
      <c r="AA222" s="16"/>
      <c r="AB222" s="16"/>
      <c r="AC222" s="16"/>
      <c r="AD222" s="8"/>
      <c r="AE222" s="8"/>
      <c r="AF222" s="7"/>
      <c r="AG222" s="7"/>
      <c r="AH222" s="4"/>
      <c r="AI222" s="3"/>
      <c r="AJ222" s="3"/>
      <c r="AK222" s="3"/>
      <c r="AL222" s="3"/>
      <c r="AO222" s="111"/>
      <c r="AP222" s="95"/>
      <c r="AQ222" s="95">
        <f>P222</f>
        <v>50550</v>
      </c>
      <c r="AR222" s="111">
        <f t="shared" si="61"/>
        <v>50550</v>
      </c>
      <c r="AT222" s="95">
        <f>AQ222</f>
        <v>50550</v>
      </c>
    </row>
    <row r="223" spans="1:49" s="2" customFormat="1" ht="16.5" customHeight="1" x14ac:dyDescent="0.25">
      <c r="A223" s="39"/>
      <c r="B223" s="33">
        <v>412</v>
      </c>
      <c r="C223" s="32" t="s">
        <v>5</v>
      </c>
      <c r="D223" s="32">
        <v>937</v>
      </c>
      <c r="E223" s="32">
        <v>302</v>
      </c>
      <c r="F223" s="32">
        <v>50</v>
      </c>
      <c r="G223" s="32" t="s">
        <v>122</v>
      </c>
      <c r="H223" s="32">
        <v>5</v>
      </c>
      <c r="I223" s="32">
        <v>2</v>
      </c>
      <c r="J223" s="32">
        <v>91</v>
      </c>
      <c r="K223" s="37">
        <v>2291</v>
      </c>
      <c r="L223" s="37">
        <v>2291</v>
      </c>
      <c r="M223" s="86">
        <v>1</v>
      </c>
      <c r="N223" s="37">
        <f>L223</f>
        <v>2291</v>
      </c>
      <c r="O223" s="37">
        <f>[6]qry_report!$L$22</f>
        <v>125</v>
      </c>
      <c r="P223" s="65">
        <f t="shared" si="67"/>
        <v>286375</v>
      </c>
      <c r="Q223" s="34">
        <v>2291</v>
      </c>
      <c r="R223" s="43"/>
      <c r="S223" s="43"/>
      <c r="T223" s="32"/>
      <c r="U223" s="35"/>
      <c r="V223" s="26"/>
      <c r="W223" s="5"/>
      <c r="X223" s="4"/>
      <c r="Y223" s="4"/>
      <c r="Z223" s="4"/>
      <c r="AA223" s="16"/>
      <c r="AB223" s="16"/>
      <c r="AC223" s="16"/>
      <c r="AD223" s="8"/>
      <c r="AE223" s="8"/>
      <c r="AF223" s="7"/>
      <c r="AG223" s="7"/>
      <c r="AH223" s="4"/>
      <c r="AI223" s="3"/>
      <c r="AJ223" s="3"/>
      <c r="AK223" s="3"/>
      <c r="AL223" s="3"/>
      <c r="AO223" s="111"/>
      <c r="AP223" s="95"/>
      <c r="AQ223" s="95">
        <f>P223</f>
        <v>286375</v>
      </c>
      <c r="AR223" s="111">
        <f t="shared" si="61"/>
        <v>286375</v>
      </c>
      <c r="AT223" s="95">
        <f>AQ223</f>
        <v>286375</v>
      </c>
    </row>
    <row r="224" spans="1:49" s="524" customFormat="1" ht="16.5" customHeight="1" x14ac:dyDescent="0.25">
      <c r="A224" s="530" t="s">
        <v>659</v>
      </c>
      <c r="B224" s="33">
        <v>413</v>
      </c>
      <c r="C224" s="524" t="s">
        <v>5</v>
      </c>
      <c r="D224" s="524">
        <v>39503</v>
      </c>
      <c r="E224" s="524">
        <v>828</v>
      </c>
      <c r="F224" s="524">
        <v>1983</v>
      </c>
      <c r="G224" s="524" t="s">
        <v>122</v>
      </c>
      <c r="H224" s="524">
        <v>1</v>
      </c>
      <c r="I224" s="524">
        <v>0</v>
      </c>
      <c r="J224" s="524">
        <v>59</v>
      </c>
      <c r="K224" s="525">
        <v>459</v>
      </c>
      <c r="L224" s="525">
        <v>459</v>
      </c>
      <c r="M224" s="526">
        <v>2</v>
      </c>
      <c r="N224" s="525">
        <f>L224</f>
        <v>459</v>
      </c>
      <c r="O224" s="525">
        <v>100</v>
      </c>
      <c r="P224" s="569">
        <f t="shared" si="67"/>
        <v>45900</v>
      </c>
      <c r="Q224" s="527"/>
      <c r="R224" s="528">
        <v>459</v>
      </c>
      <c r="S224" s="528"/>
      <c r="U224" s="529"/>
      <c r="V224" s="530"/>
      <c r="W224" s="523"/>
      <c r="AA224" s="531"/>
      <c r="AB224" s="531"/>
      <c r="AC224" s="531"/>
      <c r="AD224" s="528"/>
      <c r="AE224" s="528"/>
      <c r="AF224" s="525"/>
      <c r="AG224" s="525"/>
      <c r="AI224" s="527"/>
      <c r="AJ224" s="527"/>
      <c r="AK224" s="527"/>
      <c r="AL224" s="527"/>
      <c r="AO224" s="619"/>
      <c r="AP224" s="95"/>
      <c r="AQ224" s="111">
        <f>P224</f>
        <v>45900</v>
      </c>
      <c r="AR224" s="111">
        <f t="shared" si="61"/>
        <v>45900</v>
      </c>
      <c r="AT224" s="111">
        <f>AQ224</f>
        <v>45900</v>
      </c>
    </row>
    <row r="225" spans="1:51" s="524" customFormat="1" ht="16.5" customHeight="1" x14ac:dyDescent="0.25">
      <c r="A225" s="530"/>
      <c r="B225" s="523"/>
      <c r="K225" s="525"/>
      <c r="L225" s="525"/>
      <c r="M225" s="526"/>
      <c r="N225" s="525"/>
      <c r="O225" s="525"/>
      <c r="P225" s="569"/>
      <c r="Q225" s="527"/>
      <c r="R225" s="528"/>
      <c r="S225" s="528"/>
      <c r="U225" s="529"/>
      <c r="V225" s="530" t="s">
        <v>660</v>
      </c>
      <c r="W225" s="523">
        <v>467</v>
      </c>
      <c r="X225" s="524">
        <v>47</v>
      </c>
      <c r="Y225" s="524" t="s">
        <v>28</v>
      </c>
      <c r="Z225" s="524" t="s">
        <v>53</v>
      </c>
      <c r="AA225" s="531">
        <v>6</v>
      </c>
      <c r="AB225" s="531">
        <v>10</v>
      </c>
      <c r="AC225" s="16">
        <v>2</v>
      </c>
      <c r="AD225" s="528">
        <v>60</v>
      </c>
      <c r="AE225" s="528">
        <v>100</v>
      </c>
      <c r="AF225" s="525">
        <f>[12]รายการ!B1</f>
        <v>6700</v>
      </c>
      <c r="AG225" s="525">
        <f t="shared" ref="AG225:AG228" si="70">AF225*AD225</f>
        <v>402000</v>
      </c>
      <c r="AH225" s="524">
        <v>60</v>
      </c>
      <c r="AI225" s="527"/>
      <c r="AJ225" s="527">
        <v>60</v>
      </c>
      <c r="AK225" s="527"/>
      <c r="AL225" s="527"/>
      <c r="AM225" s="524">
        <v>47</v>
      </c>
      <c r="AN225" s="524">
        <f>ค่าเสื่อม!T4</f>
        <v>93</v>
      </c>
      <c r="AO225" s="619">
        <f t="shared" ref="AO225:AO227" si="71">AG225*AN225/100</f>
        <v>373860</v>
      </c>
      <c r="AP225" s="619">
        <f t="shared" ref="AP225:AP227" si="72">AG225-AO225</f>
        <v>28140</v>
      </c>
      <c r="AQ225" s="619">
        <f>P225+AP225</f>
        <v>28140</v>
      </c>
      <c r="AR225" s="111">
        <f t="shared" si="61"/>
        <v>28140</v>
      </c>
      <c r="AT225" s="619">
        <f>AQ225-AS225</f>
        <v>28140</v>
      </c>
    </row>
    <row r="226" spans="1:51" s="524" customFormat="1" ht="16.5" customHeight="1" x14ac:dyDescent="0.25">
      <c r="A226" s="530"/>
      <c r="B226" s="523"/>
      <c r="K226" s="525"/>
      <c r="L226" s="525"/>
      <c r="M226" s="526"/>
      <c r="N226" s="525"/>
      <c r="O226" s="525"/>
      <c r="P226" s="569"/>
      <c r="Q226" s="527"/>
      <c r="R226" s="528"/>
      <c r="S226" s="528"/>
      <c r="U226" s="529"/>
      <c r="V226" s="530"/>
      <c r="W226" s="523">
        <v>468</v>
      </c>
      <c r="Y226" s="524" t="s">
        <v>38</v>
      </c>
      <c r="Z226" s="524" t="s">
        <v>7</v>
      </c>
      <c r="AA226" s="531">
        <v>6</v>
      </c>
      <c r="AB226" s="531">
        <v>9</v>
      </c>
      <c r="AC226" s="16">
        <v>2</v>
      </c>
      <c r="AD226" s="528">
        <v>54</v>
      </c>
      <c r="AE226" s="528">
        <v>100</v>
      </c>
      <c r="AF226" s="525">
        <f>[12]รายการ!B34</f>
        <v>2050</v>
      </c>
      <c r="AG226" s="525">
        <f t="shared" si="70"/>
        <v>110700</v>
      </c>
      <c r="AH226" s="524">
        <v>54</v>
      </c>
      <c r="AI226" s="527"/>
      <c r="AJ226" s="527">
        <v>54</v>
      </c>
      <c r="AK226" s="527"/>
      <c r="AL226" s="527"/>
      <c r="AM226" s="524">
        <v>6</v>
      </c>
      <c r="AN226" s="524">
        <f>ค่าเสื่อม!G4</f>
        <v>20</v>
      </c>
      <c r="AO226" s="619">
        <f t="shared" si="71"/>
        <v>22140</v>
      </c>
      <c r="AP226" s="619">
        <f t="shared" si="72"/>
        <v>88560</v>
      </c>
      <c r="AQ226" s="619">
        <f>P226+AP226</f>
        <v>88560</v>
      </c>
      <c r="AR226" s="111">
        <f t="shared" si="61"/>
        <v>88560</v>
      </c>
      <c r="AT226" s="619">
        <f>AQ226-AS226</f>
        <v>88560</v>
      </c>
      <c r="AW226" s="524" t="s">
        <v>561</v>
      </c>
    </row>
    <row r="227" spans="1:51" s="524" customFormat="1" ht="16.5" customHeight="1" x14ac:dyDescent="0.25">
      <c r="A227" s="530"/>
      <c r="B227" s="523"/>
      <c r="K227" s="525"/>
      <c r="L227" s="525"/>
      <c r="M227" s="526"/>
      <c r="N227" s="525"/>
      <c r="O227" s="525"/>
      <c r="P227" s="569"/>
      <c r="Q227" s="527"/>
      <c r="R227" s="528"/>
      <c r="S227" s="528"/>
      <c r="U227" s="529"/>
      <c r="V227" s="530"/>
      <c r="W227" s="523">
        <v>469</v>
      </c>
      <c r="Y227" s="524" t="s">
        <v>38</v>
      </c>
      <c r="Z227" s="524" t="s">
        <v>7</v>
      </c>
      <c r="AA227" s="531">
        <v>8</v>
      </c>
      <c r="AB227" s="531">
        <v>9</v>
      </c>
      <c r="AC227" s="16">
        <v>2</v>
      </c>
      <c r="AD227" s="528">
        <v>72</v>
      </c>
      <c r="AE227" s="528">
        <v>100</v>
      </c>
      <c r="AF227" s="525">
        <f>[12]รายการ!B34</f>
        <v>2050</v>
      </c>
      <c r="AG227" s="525">
        <f t="shared" si="70"/>
        <v>147600</v>
      </c>
      <c r="AH227" s="524">
        <v>72</v>
      </c>
      <c r="AI227" s="527"/>
      <c r="AJ227" s="527">
        <v>72</v>
      </c>
      <c r="AK227" s="527"/>
      <c r="AL227" s="527"/>
      <c r="AM227" s="524">
        <v>3</v>
      </c>
      <c r="AN227" s="524">
        <f>ค่าเสื่อม!D4</f>
        <v>9</v>
      </c>
      <c r="AO227" s="619">
        <f t="shared" si="71"/>
        <v>13284</v>
      </c>
      <c r="AP227" s="619">
        <f t="shared" si="72"/>
        <v>134316</v>
      </c>
      <c r="AQ227" s="619">
        <f>P227+AP227</f>
        <v>134316</v>
      </c>
      <c r="AR227" s="111">
        <f t="shared" si="61"/>
        <v>134316</v>
      </c>
      <c r="AT227" s="619">
        <f>AQ227-AS227</f>
        <v>134316</v>
      </c>
      <c r="AW227" s="524" t="s">
        <v>562</v>
      </c>
    </row>
    <row r="228" spans="1:51" s="524" customFormat="1" ht="16.5" customHeight="1" x14ac:dyDescent="0.25">
      <c r="A228" s="530"/>
      <c r="B228" s="523">
        <v>414</v>
      </c>
      <c r="C228" s="524" t="s">
        <v>5</v>
      </c>
      <c r="D228" s="524">
        <v>39241</v>
      </c>
      <c r="E228" s="524">
        <v>758</v>
      </c>
      <c r="F228" s="524">
        <v>1957</v>
      </c>
      <c r="G228" s="524" t="s">
        <v>122</v>
      </c>
      <c r="H228" s="524">
        <v>0</v>
      </c>
      <c r="I228" s="524">
        <v>0</v>
      </c>
      <c r="J228" s="524">
        <v>29</v>
      </c>
      <c r="K228" s="525">
        <v>29</v>
      </c>
      <c r="L228" s="525">
        <v>29</v>
      </c>
      <c r="M228" s="526">
        <v>1</v>
      </c>
      <c r="N228" s="525">
        <f>L228</f>
        <v>29</v>
      </c>
      <c r="O228" s="525">
        <f>[6]qry_report!$L$1411</f>
        <v>175</v>
      </c>
      <c r="P228" s="569">
        <f t="shared" si="67"/>
        <v>5075</v>
      </c>
      <c r="Q228" s="527">
        <v>29</v>
      </c>
      <c r="R228" s="528"/>
      <c r="S228" s="528"/>
      <c r="U228" s="529"/>
      <c r="V228" s="530"/>
      <c r="W228" s="523"/>
      <c r="AA228" s="531"/>
      <c r="AB228" s="531"/>
      <c r="AC228" s="531"/>
      <c r="AD228" s="528"/>
      <c r="AE228" s="528"/>
      <c r="AF228" s="525"/>
      <c r="AG228" s="525">
        <f t="shared" si="70"/>
        <v>0</v>
      </c>
      <c r="AI228" s="527"/>
      <c r="AJ228" s="527"/>
      <c r="AK228" s="527"/>
      <c r="AL228" s="527"/>
      <c r="AQ228" s="619">
        <f>P228</f>
        <v>5075</v>
      </c>
      <c r="AR228" s="111">
        <f t="shared" si="61"/>
        <v>5075</v>
      </c>
      <c r="AT228" s="619">
        <f>AQ228</f>
        <v>5075</v>
      </c>
    </row>
    <row r="229" spans="1:51" s="668" customFormat="1" ht="16.5" customHeight="1" x14ac:dyDescent="0.25">
      <c r="A229" s="672"/>
      <c r="B229" s="523">
        <v>415</v>
      </c>
      <c r="C229" s="668" t="s">
        <v>44</v>
      </c>
      <c r="D229" s="668">
        <v>438</v>
      </c>
      <c r="E229" s="668">
        <v>472</v>
      </c>
      <c r="G229" s="668" t="s">
        <v>122</v>
      </c>
      <c r="H229" s="668">
        <v>4</v>
      </c>
      <c r="I229" s="668">
        <v>2</v>
      </c>
      <c r="J229" s="668">
        <v>42</v>
      </c>
      <c r="K229" s="655">
        <v>1842</v>
      </c>
      <c r="L229" s="655">
        <v>1842</v>
      </c>
      <c r="M229" s="669">
        <v>1</v>
      </c>
      <c r="N229" s="655">
        <f>L229</f>
        <v>1842</v>
      </c>
      <c r="O229" s="655">
        <v>100</v>
      </c>
      <c r="P229" s="653">
        <f t="shared" si="67"/>
        <v>184200</v>
      </c>
      <c r="Q229" s="656">
        <v>1842</v>
      </c>
      <c r="R229" s="654"/>
      <c r="S229" s="654"/>
      <c r="U229" s="671"/>
      <c r="V229" s="672"/>
      <c r="W229" s="667"/>
      <c r="AA229" s="674"/>
      <c r="AB229" s="674"/>
      <c r="AC229" s="674"/>
      <c r="AD229" s="654"/>
      <c r="AE229" s="654"/>
      <c r="AF229" s="655"/>
      <c r="AG229" s="655"/>
      <c r="AI229" s="656"/>
      <c r="AJ229" s="656"/>
      <c r="AK229" s="656"/>
      <c r="AL229" s="656"/>
      <c r="AQ229" s="657">
        <f>P229</f>
        <v>184200</v>
      </c>
      <c r="AR229" s="657">
        <f t="shared" si="61"/>
        <v>184200</v>
      </c>
      <c r="AS229" s="657">
        <f>P229</f>
        <v>184200</v>
      </c>
      <c r="AT229" s="657"/>
      <c r="AU229" s="657">
        <f>AS229</f>
        <v>184200</v>
      </c>
      <c r="AV229" s="668">
        <f>อัตราภาษี!B5</f>
        <v>0.01</v>
      </c>
      <c r="AW229" s="672" t="s">
        <v>1995</v>
      </c>
      <c r="AX229" s="675">
        <f t="shared" ref="AX229" si="73">AU229*AV229/100</f>
        <v>18.420000000000002</v>
      </c>
      <c r="AY229" s="601">
        <f t="shared" ref="AY229" si="74">AX229*10/100</f>
        <v>1.8420000000000001</v>
      </c>
    </row>
    <row r="230" spans="1:51" s="2" customFormat="1" ht="16.5" customHeight="1" x14ac:dyDescent="0.25">
      <c r="A230" s="39" t="s">
        <v>661</v>
      </c>
      <c r="B230" s="523">
        <v>416</v>
      </c>
      <c r="C230" s="32" t="s">
        <v>35</v>
      </c>
      <c r="D230" s="32"/>
      <c r="E230" s="32"/>
      <c r="F230" s="32"/>
      <c r="G230" s="32" t="s">
        <v>545</v>
      </c>
      <c r="H230" s="32"/>
      <c r="I230" s="32"/>
      <c r="J230" s="32"/>
      <c r="K230" s="37"/>
      <c r="L230" s="37"/>
      <c r="M230" s="86"/>
      <c r="N230" s="37"/>
      <c r="O230" s="37"/>
      <c r="P230" s="65"/>
      <c r="Q230" s="34"/>
      <c r="R230" s="43"/>
      <c r="S230" s="43"/>
      <c r="T230" s="32"/>
      <c r="U230" s="35"/>
      <c r="V230" s="28" t="s">
        <v>661</v>
      </c>
      <c r="W230" s="5">
        <v>470</v>
      </c>
      <c r="X230" s="4">
        <v>29</v>
      </c>
      <c r="Y230" s="4" t="s">
        <v>28</v>
      </c>
      <c r="Z230" s="4" t="s">
        <v>53</v>
      </c>
      <c r="AA230" s="16">
        <v>13</v>
      </c>
      <c r="AB230" s="16">
        <v>18</v>
      </c>
      <c r="AC230" s="16">
        <v>2</v>
      </c>
      <c r="AD230" s="8">
        <v>234</v>
      </c>
      <c r="AE230" s="8">
        <v>100</v>
      </c>
      <c r="AF230" s="7">
        <f>[12]รายการ!B1</f>
        <v>6700</v>
      </c>
      <c r="AG230" s="7">
        <f>AF230*AD230</f>
        <v>1567800</v>
      </c>
      <c r="AH230" s="4">
        <v>234</v>
      </c>
      <c r="AI230" s="3"/>
      <c r="AJ230" s="3">
        <v>234</v>
      </c>
      <c r="AK230" s="3"/>
      <c r="AL230" s="3"/>
      <c r="AM230" s="2">
        <v>52</v>
      </c>
      <c r="AN230" s="2">
        <f>ค่าเสื่อม!T4</f>
        <v>93</v>
      </c>
      <c r="AO230" s="95">
        <f>AG230*AN230/100</f>
        <v>1458054</v>
      </c>
      <c r="AP230" s="95">
        <f>AG230-AO230</f>
        <v>109746</v>
      </c>
      <c r="AQ230" s="95">
        <f>P230+AP230</f>
        <v>109746</v>
      </c>
      <c r="AR230" s="111">
        <f t="shared" si="61"/>
        <v>109746</v>
      </c>
      <c r="AT230" s="95">
        <f>AQ230-AS230</f>
        <v>109746</v>
      </c>
    </row>
    <row r="231" spans="1:51" s="2" customFormat="1" ht="16.5" customHeight="1" x14ac:dyDescent="0.25">
      <c r="A231" s="39"/>
      <c r="B231" s="523">
        <v>417</v>
      </c>
      <c r="C231" s="32" t="s">
        <v>5</v>
      </c>
      <c r="D231" s="32">
        <v>23688</v>
      </c>
      <c r="E231" s="32">
        <v>54</v>
      </c>
      <c r="F231" s="32">
        <v>920</v>
      </c>
      <c r="G231" s="32" t="s">
        <v>122</v>
      </c>
      <c r="H231" s="32">
        <v>10</v>
      </c>
      <c r="I231" s="32">
        <v>1</v>
      </c>
      <c r="J231" s="32">
        <v>33</v>
      </c>
      <c r="K231" s="37">
        <v>4133</v>
      </c>
      <c r="L231" s="37">
        <v>4133</v>
      </c>
      <c r="M231" s="86">
        <v>1</v>
      </c>
      <c r="N231" s="37">
        <f>L231</f>
        <v>4133</v>
      </c>
      <c r="O231" s="37">
        <f>[6]qry_report!$L$669</f>
        <v>150</v>
      </c>
      <c r="P231" s="65">
        <f t="shared" si="67"/>
        <v>619950</v>
      </c>
      <c r="Q231" s="34">
        <v>4133</v>
      </c>
      <c r="R231" s="43"/>
      <c r="S231" s="43"/>
      <c r="T231" s="32"/>
      <c r="U231" s="35"/>
      <c r="V231" s="26"/>
      <c r="W231" s="5"/>
      <c r="X231" s="4"/>
      <c r="Y231" s="4"/>
      <c r="Z231" s="4"/>
      <c r="AA231" s="16"/>
      <c r="AB231" s="16"/>
      <c r="AC231" s="16"/>
      <c r="AD231" s="8"/>
      <c r="AE231" s="8"/>
      <c r="AF231" s="7"/>
      <c r="AG231" s="7"/>
      <c r="AH231" s="4"/>
      <c r="AI231" s="3"/>
      <c r="AJ231" s="3"/>
      <c r="AK231" s="3"/>
      <c r="AL231" s="3"/>
      <c r="AQ231" s="95">
        <f>P231</f>
        <v>619950</v>
      </c>
      <c r="AR231" s="111">
        <f t="shared" si="61"/>
        <v>619950</v>
      </c>
      <c r="AT231" s="95">
        <f>AQ231</f>
        <v>619950</v>
      </c>
    </row>
    <row r="232" spans="1:51" s="2" customFormat="1" ht="16.5" customHeight="1" x14ac:dyDescent="0.25">
      <c r="A232" s="39" t="s">
        <v>662</v>
      </c>
      <c r="B232" s="523">
        <v>418</v>
      </c>
      <c r="C232" s="32" t="s">
        <v>35</v>
      </c>
      <c r="D232" s="32"/>
      <c r="E232" s="32"/>
      <c r="F232" s="32"/>
      <c r="G232" s="32" t="s">
        <v>632</v>
      </c>
      <c r="H232" s="32"/>
      <c r="I232" s="32"/>
      <c r="J232" s="32"/>
      <c r="K232" s="37"/>
      <c r="L232" s="37"/>
      <c r="M232" s="86"/>
      <c r="N232" s="37"/>
      <c r="O232" s="37"/>
      <c r="P232" s="65"/>
      <c r="Q232" s="34"/>
      <c r="R232" s="43"/>
      <c r="S232" s="43"/>
      <c r="T232" s="32"/>
      <c r="U232" s="35"/>
      <c r="V232" s="28" t="s">
        <v>662</v>
      </c>
      <c r="W232" s="5">
        <v>471</v>
      </c>
      <c r="X232" s="17" t="s">
        <v>663</v>
      </c>
      <c r="Y232" s="4" t="s">
        <v>28</v>
      </c>
      <c r="Z232" s="4" t="s">
        <v>37</v>
      </c>
      <c r="AA232" s="16">
        <v>9</v>
      </c>
      <c r="AB232" s="16">
        <v>9</v>
      </c>
      <c r="AC232" s="16">
        <v>2</v>
      </c>
      <c r="AD232" s="8">
        <v>81</v>
      </c>
      <c r="AE232" s="8">
        <v>100</v>
      </c>
      <c r="AF232" s="7">
        <f>[12]รายการ!B1</f>
        <v>6700</v>
      </c>
      <c r="AG232" s="7">
        <f>AF232*AD232</f>
        <v>542700</v>
      </c>
      <c r="AH232" s="4">
        <v>81</v>
      </c>
      <c r="AI232" s="3"/>
      <c r="AJ232" s="3">
        <v>81</v>
      </c>
      <c r="AK232" s="3"/>
      <c r="AL232" s="3"/>
      <c r="AM232" s="2">
        <v>12</v>
      </c>
      <c r="AN232" s="2">
        <f>ค่าเสื่อม!M2</f>
        <v>14</v>
      </c>
      <c r="AO232" s="95">
        <f>AG232*AN232/100</f>
        <v>75978</v>
      </c>
      <c r="AP232" s="95">
        <f>AG232-AO232</f>
        <v>466722</v>
      </c>
      <c r="AQ232" s="95">
        <f>P232+AP232</f>
        <v>466722</v>
      </c>
      <c r="AR232" s="111">
        <f t="shared" si="61"/>
        <v>466722</v>
      </c>
      <c r="AT232" s="95">
        <f>AQ232-AS232</f>
        <v>466722</v>
      </c>
    </row>
    <row r="233" spans="1:51" s="2" customFormat="1" ht="16.5" customHeight="1" x14ac:dyDescent="0.25">
      <c r="A233" s="39"/>
      <c r="B233" s="523">
        <v>419</v>
      </c>
      <c r="C233" s="32" t="s">
        <v>5</v>
      </c>
      <c r="D233" s="32">
        <v>30318</v>
      </c>
      <c r="E233" s="32">
        <v>428</v>
      </c>
      <c r="F233" s="32">
        <v>1481</v>
      </c>
      <c r="G233" s="32" t="s">
        <v>632</v>
      </c>
      <c r="H233" s="32">
        <v>6</v>
      </c>
      <c r="I233" s="32">
        <v>0</v>
      </c>
      <c r="J233" s="32">
        <v>5</v>
      </c>
      <c r="K233" s="37">
        <v>2405</v>
      </c>
      <c r="L233" s="37">
        <v>2405</v>
      </c>
      <c r="M233" s="86">
        <v>1</v>
      </c>
      <c r="N233" s="37">
        <f>L233</f>
        <v>2405</v>
      </c>
      <c r="O233" s="37">
        <f>[6]qry_report!$L$1060</f>
        <v>100</v>
      </c>
      <c r="P233" s="65">
        <f t="shared" si="67"/>
        <v>240500</v>
      </c>
      <c r="Q233" s="34">
        <v>2405</v>
      </c>
      <c r="R233" s="43"/>
      <c r="S233" s="43"/>
      <c r="T233" s="32"/>
      <c r="U233" s="35"/>
      <c r="V233" s="26"/>
      <c r="W233" s="5"/>
      <c r="X233" s="4"/>
      <c r="Y233" s="4"/>
      <c r="Z233" s="4"/>
      <c r="AA233" s="16"/>
      <c r="AB233" s="16"/>
      <c r="AC233" s="16"/>
      <c r="AD233" s="8"/>
      <c r="AE233" s="8"/>
      <c r="AF233" s="7"/>
      <c r="AG233" s="7"/>
      <c r="AH233" s="4"/>
      <c r="AI233" s="3"/>
      <c r="AJ233" s="3"/>
      <c r="AK233" s="3"/>
      <c r="AL233" s="3"/>
      <c r="AQ233" s="95">
        <f>P233</f>
        <v>240500</v>
      </c>
      <c r="AR233" s="111">
        <f t="shared" si="61"/>
        <v>240500</v>
      </c>
      <c r="AT233" s="95">
        <f>AQ233</f>
        <v>240500</v>
      </c>
    </row>
    <row r="234" spans="1:51" s="2" customFormat="1" ht="16.5" customHeight="1" x14ac:dyDescent="0.25">
      <c r="A234" s="39" t="s">
        <v>664</v>
      </c>
      <c r="B234" s="523">
        <v>420</v>
      </c>
      <c r="C234" s="32" t="s">
        <v>5</v>
      </c>
      <c r="D234" s="32">
        <v>40431</v>
      </c>
      <c r="E234" s="32">
        <v>219</v>
      </c>
      <c r="F234" s="32">
        <v>2007</v>
      </c>
      <c r="G234" s="32" t="s">
        <v>122</v>
      </c>
      <c r="H234" s="32">
        <v>2</v>
      </c>
      <c r="I234" s="32">
        <v>3</v>
      </c>
      <c r="J234" s="32">
        <v>23</v>
      </c>
      <c r="K234" s="37">
        <v>1123</v>
      </c>
      <c r="L234" s="37">
        <v>1123</v>
      </c>
      <c r="M234" s="86">
        <v>1</v>
      </c>
      <c r="N234" s="37">
        <f>L234</f>
        <v>1123</v>
      </c>
      <c r="O234" s="37">
        <v>125</v>
      </c>
      <c r="P234" s="65">
        <f t="shared" si="67"/>
        <v>140375</v>
      </c>
      <c r="Q234" s="34">
        <v>1123</v>
      </c>
      <c r="R234" s="43"/>
      <c r="S234" s="43"/>
      <c r="T234" s="32"/>
      <c r="U234" s="35"/>
      <c r="V234" s="26"/>
      <c r="W234" s="5"/>
      <c r="X234" s="4"/>
      <c r="Y234" s="4"/>
      <c r="Z234" s="4"/>
      <c r="AA234" s="16"/>
      <c r="AB234" s="16"/>
      <c r="AC234" s="16"/>
      <c r="AD234" s="8"/>
      <c r="AE234" s="8"/>
      <c r="AF234" s="7"/>
      <c r="AG234" s="7"/>
      <c r="AH234" s="4"/>
      <c r="AI234" s="3"/>
      <c r="AJ234" s="3"/>
      <c r="AK234" s="3"/>
      <c r="AL234" s="3"/>
      <c r="AQ234" s="95">
        <f>P234</f>
        <v>140375</v>
      </c>
      <c r="AR234" s="111">
        <f t="shared" si="61"/>
        <v>140375</v>
      </c>
      <c r="AT234" s="95">
        <f>AQ234</f>
        <v>140375</v>
      </c>
    </row>
    <row r="235" spans="1:51" s="2" customFormat="1" ht="16.5" customHeight="1" x14ac:dyDescent="0.25">
      <c r="A235" s="39" t="s">
        <v>665</v>
      </c>
      <c r="B235" s="523">
        <v>421</v>
      </c>
      <c r="C235" s="32" t="s">
        <v>35</v>
      </c>
      <c r="D235" s="32"/>
      <c r="E235" s="32"/>
      <c r="F235" s="32"/>
      <c r="G235" s="32" t="s">
        <v>122</v>
      </c>
      <c r="H235" s="32"/>
      <c r="I235" s="32"/>
      <c r="J235" s="32"/>
      <c r="K235" s="37"/>
      <c r="L235" s="37"/>
      <c r="M235" s="86"/>
      <c r="N235" s="37"/>
      <c r="O235" s="37"/>
      <c r="P235" s="65"/>
      <c r="Q235" s="34"/>
      <c r="R235" s="43"/>
      <c r="S235" s="43"/>
      <c r="T235" s="32"/>
      <c r="U235" s="35"/>
      <c r="V235" s="28" t="s">
        <v>665</v>
      </c>
      <c r="W235" s="5">
        <v>472</v>
      </c>
      <c r="X235" s="17" t="s">
        <v>666</v>
      </c>
      <c r="Y235" s="4" t="s">
        <v>28</v>
      </c>
      <c r="Z235" s="4" t="s">
        <v>53</v>
      </c>
      <c r="AA235" s="16">
        <v>6</v>
      </c>
      <c r="AB235" s="16">
        <v>12</v>
      </c>
      <c r="AC235" s="16">
        <v>2</v>
      </c>
      <c r="AD235" s="8">
        <v>72</v>
      </c>
      <c r="AE235" s="8">
        <v>100</v>
      </c>
      <c r="AF235" s="7">
        <f>[12]รายการ!B1</f>
        <v>6700</v>
      </c>
      <c r="AG235" s="7">
        <f>AF235*AD235</f>
        <v>482400</v>
      </c>
      <c r="AH235" s="4">
        <v>72</v>
      </c>
      <c r="AI235" s="3"/>
      <c r="AJ235" s="3">
        <v>72</v>
      </c>
      <c r="AK235" s="3"/>
      <c r="AL235" s="3"/>
      <c r="AM235" s="2">
        <v>20</v>
      </c>
      <c r="AN235" s="2">
        <f>ค่าเสื่อม!T4</f>
        <v>93</v>
      </c>
      <c r="AO235" s="95">
        <f>AG235*AN235/100</f>
        <v>448632</v>
      </c>
      <c r="AP235" s="95">
        <f>AG235-AO235</f>
        <v>33768</v>
      </c>
      <c r="AQ235" s="95">
        <f>P235+AP235</f>
        <v>33768</v>
      </c>
      <c r="AR235" s="111">
        <f t="shared" ref="AR235:AR297" si="75">AQ235</f>
        <v>33768</v>
      </c>
      <c r="AT235" s="95">
        <f>AQ235-AS235</f>
        <v>33768</v>
      </c>
    </row>
    <row r="236" spans="1:51" s="32" customFormat="1" ht="16.5" customHeight="1" x14ac:dyDescent="0.25">
      <c r="A236" s="39" t="s">
        <v>667</v>
      </c>
      <c r="B236" s="523">
        <v>422</v>
      </c>
      <c r="C236" s="32" t="s">
        <v>5</v>
      </c>
      <c r="D236" s="32">
        <v>46739</v>
      </c>
      <c r="E236" s="32">
        <v>873</v>
      </c>
      <c r="F236" s="32">
        <v>2655</v>
      </c>
      <c r="G236" s="32" t="s">
        <v>122</v>
      </c>
      <c r="H236" s="32">
        <v>0</v>
      </c>
      <c r="I236" s="32">
        <v>0</v>
      </c>
      <c r="J236" s="32">
        <v>47</v>
      </c>
      <c r="K236" s="37">
        <v>47</v>
      </c>
      <c r="L236" s="37">
        <v>47</v>
      </c>
      <c r="M236" s="86">
        <v>2</v>
      </c>
      <c r="N236" s="37">
        <f>L236</f>
        <v>47</v>
      </c>
      <c r="O236" s="37">
        <v>100</v>
      </c>
      <c r="P236" s="65">
        <f t="shared" si="67"/>
        <v>4700</v>
      </c>
      <c r="Q236" s="34"/>
      <c r="R236" s="43">
        <v>47</v>
      </c>
      <c r="S236" s="43"/>
      <c r="U236" s="35"/>
      <c r="V236" s="39"/>
      <c r="W236" s="33"/>
      <c r="X236" s="42"/>
      <c r="AA236" s="36"/>
      <c r="AB236" s="36"/>
      <c r="AC236" s="36"/>
      <c r="AD236" s="43"/>
      <c r="AE236" s="43"/>
      <c r="AF236" s="37"/>
      <c r="AG236" s="37"/>
      <c r="AI236" s="34"/>
      <c r="AJ236" s="34"/>
      <c r="AK236" s="34"/>
      <c r="AL236" s="34"/>
      <c r="AO236" s="111"/>
      <c r="AP236" s="111"/>
      <c r="AQ236" s="111">
        <f>P236+AP236</f>
        <v>4700</v>
      </c>
      <c r="AR236" s="111">
        <f t="shared" si="75"/>
        <v>4700</v>
      </c>
      <c r="AT236" s="111">
        <f>AQ236-AS236</f>
        <v>4700</v>
      </c>
    </row>
    <row r="237" spans="1:51" s="32" customFormat="1" ht="16.5" customHeight="1" x14ac:dyDescent="0.25">
      <c r="A237" s="39"/>
      <c r="B237" s="33"/>
      <c r="K237" s="37"/>
      <c r="L237" s="37"/>
      <c r="M237" s="86"/>
      <c r="N237" s="37"/>
      <c r="O237" s="37"/>
      <c r="P237" s="65"/>
      <c r="Q237" s="34"/>
      <c r="R237" s="43"/>
      <c r="S237" s="43"/>
      <c r="U237" s="35"/>
      <c r="V237" s="39" t="s">
        <v>668</v>
      </c>
      <c r="W237" s="33">
        <v>473</v>
      </c>
      <c r="X237" s="42" t="s">
        <v>669</v>
      </c>
      <c r="Y237" s="32" t="s">
        <v>28</v>
      </c>
      <c r="Z237" s="32" t="s">
        <v>41</v>
      </c>
      <c r="AA237" s="36"/>
      <c r="AB237" s="36"/>
      <c r="AC237" s="16">
        <v>2</v>
      </c>
      <c r="AD237" s="43">
        <v>360</v>
      </c>
      <c r="AE237" s="43">
        <v>100</v>
      </c>
      <c r="AF237" s="37">
        <f>[12]รายการ!B1</f>
        <v>6700</v>
      </c>
      <c r="AG237" s="37">
        <f t="shared" ref="AG237:AG254" si="76">AF237*AD237</f>
        <v>2412000</v>
      </c>
      <c r="AH237" s="32">
        <v>360</v>
      </c>
      <c r="AI237" s="34"/>
      <c r="AJ237" s="34">
        <v>360</v>
      </c>
      <c r="AK237" s="34"/>
      <c r="AL237" s="34"/>
      <c r="AM237" s="32">
        <v>42</v>
      </c>
      <c r="AN237" s="32">
        <f>ค่าเสื่อม!W3</f>
        <v>85</v>
      </c>
      <c r="AO237" s="111">
        <f t="shared" ref="AO237:AO254" si="77">AG237*AN237/100</f>
        <v>2050200</v>
      </c>
      <c r="AP237" s="111">
        <f t="shared" ref="AP237:AP254" si="78">AG237-AO237</f>
        <v>361800</v>
      </c>
      <c r="AQ237" s="111">
        <f>P237+AP237</f>
        <v>361800</v>
      </c>
      <c r="AR237" s="111">
        <f t="shared" si="75"/>
        <v>361800</v>
      </c>
      <c r="AT237" s="111">
        <f>AQ237-AS237</f>
        <v>361800</v>
      </c>
    </row>
    <row r="238" spans="1:51" s="32" customFormat="1" ht="16.5" customHeight="1" x14ac:dyDescent="0.25">
      <c r="A238" s="39"/>
      <c r="B238" s="33"/>
      <c r="K238" s="37"/>
      <c r="L238" s="37"/>
      <c r="M238" s="86"/>
      <c r="N238" s="37"/>
      <c r="O238" s="37"/>
      <c r="P238" s="65"/>
      <c r="Q238" s="34"/>
      <c r="R238" s="43"/>
      <c r="S238" s="43"/>
      <c r="U238" s="35"/>
      <c r="V238" s="39"/>
      <c r="W238" s="33"/>
      <c r="Z238" s="39" t="s">
        <v>42</v>
      </c>
      <c r="AA238" s="36">
        <v>12</v>
      </c>
      <c r="AB238" s="36">
        <v>15</v>
      </c>
      <c r="AC238" s="16">
        <v>2</v>
      </c>
      <c r="AD238" s="43">
        <v>180</v>
      </c>
      <c r="AE238" s="43">
        <v>50</v>
      </c>
      <c r="AF238" s="37">
        <f>AF235</f>
        <v>6700</v>
      </c>
      <c r="AG238" s="37">
        <f t="shared" si="76"/>
        <v>1206000</v>
      </c>
      <c r="AH238" s="32">
        <v>180</v>
      </c>
      <c r="AI238" s="34"/>
      <c r="AJ238" s="34">
        <v>180</v>
      </c>
      <c r="AK238" s="34"/>
      <c r="AL238" s="34"/>
      <c r="AN238" s="32">
        <v>85</v>
      </c>
      <c r="AO238" s="111">
        <f t="shared" si="77"/>
        <v>1025100</v>
      </c>
      <c r="AP238" s="111">
        <f t="shared" si="78"/>
        <v>180900</v>
      </c>
      <c r="AQ238" s="111">
        <f>P238+AP238</f>
        <v>180900</v>
      </c>
      <c r="AR238" s="111">
        <f t="shared" si="75"/>
        <v>180900</v>
      </c>
      <c r="AT238" s="111">
        <f>AQ238-AS238</f>
        <v>180900</v>
      </c>
    </row>
    <row r="239" spans="1:51" s="32" customFormat="1" ht="16.5" customHeight="1" x14ac:dyDescent="0.25">
      <c r="A239" s="39"/>
      <c r="B239" s="33"/>
      <c r="K239" s="37"/>
      <c r="L239" s="37"/>
      <c r="M239" s="86"/>
      <c r="N239" s="37"/>
      <c r="O239" s="37"/>
      <c r="P239" s="65"/>
      <c r="Q239" s="34"/>
      <c r="R239" s="43"/>
      <c r="S239" s="43"/>
      <c r="U239" s="35"/>
      <c r="V239" s="39"/>
      <c r="W239" s="33"/>
      <c r="Z239" s="39" t="s">
        <v>43</v>
      </c>
      <c r="AA239" s="36">
        <v>12</v>
      </c>
      <c r="AB239" s="36">
        <v>15</v>
      </c>
      <c r="AC239" s="16">
        <v>2</v>
      </c>
      <c r="AD239" s="43">
        <v>180</v>
      </c>
      <c r="AE239" s="43">
        <v>50</v>
      </c>
      <c r="AF239" s="37">
        <f>AF237</f>
        <v>6700</v>
      </c>
      <c r="AG239" s="37">
        <f t="shared" si="76"/>
        <v>1206000</v>
      </c>
      <c r="AH239" s="32">
        <v>180</v>
      </c>
      <c r="AI239" s="34"/>
      <c r="AJ239" s="34">
        <v>180</v>
      </c>
      <c r="AK239" s="34"/>
      <c r="AL239" s="34"/>
      <c r="AN239" s="32">
        <v>85</v>
      </c>
      <c r="AO239" s="111">
        <f t="shared" si="77"/>
        <v>1025100</v>
      </c>
      <c r="AP239" s="111">
        <f t="shared" si="78"/>
        <v>180900</v>
      </c>
      <c r="AQ239" s="111">
        <f>P239+AP239</f>
        <v>180900</v>
      </c>
      <c r="AR239" s="111">
        <f t="shared" si="75"/>
        <v>180900</v>
      </c>
      <c r="AT239" s="111">
        <f>AQ239-AS239</f>
        <v>180900</v>
      </c>
    </row>
    <row r="240" spans="1:51" s="32" customFormat="1" ht="16.5" customHeight="1" x14ac:dyDescent="0.25">
      <c r="A240" s="39"/>
      <c r="B240" s="33">
        <v>423</v>
      </c>
      <c r="C240" s="32" t="s">
        <v>5</v>
      </c>
      <c r="D240" s="32">
        <v>23653</v>
      </c>
      <c r="E240" s="32">
        <v>99</v>
      </c>
      <c r="F240" s="32">
        <v>885</v>
      </c>
      <c r="G240" s="32" t="s">
        <v>122</v>
      </c>
      <c r="H240" s="32">
        <v>8</v>
      </c>
      <c r="I240" s="32">
        <v>1</v>
      </c>
      <c r="J240" s="32">
        <v>54</v>
      </c>
      <c r="K240" s="37">
        <v>3354</v>
      </c>
      <c r="L240" s="37">
        <v>3354</v>
      </c>
      <c r="M240" s="86">
        <v>1</v>
      </c>
      <c r="N240" s="37">
        <f>L240</f>
        <v>3354</v>
      </c>
      <c r="O240" s="37">
        <f>[6]qry_report!$L$637</f>
        <v>100</v>
      </c>
      <c r="P240" s="65">
        <f t="shared" si="67"/>
        <v>335400</v>
      </c>
      <c r="Q240" s="34">
        <v>3354</v>
      </c>
      <c r="R240" s="43"/>
      <c r="S240" s="43"/>
      <c r="U240" s="35"/>
      <c r="V240" s="39"/>
      <c r="W240" s="33"/>
      <c r="AA240" s="36"/>
      <c r="AB240" s="36"/>
      <c r="AC240" s="36"/>
      <c r="AD240" s="43"/>
      <c r="AE240" s="43"/>
      <c r="AF240" s="37"/>
      <c r="AG240" s="37">
        <f t="shared" si="76"/>
        <v>0</v>
      </c>
      <c r="AI240" s="34"/>
      <c r="AJ240" s="34"/>
      <c r="AK240" s="34"/>
      <c r="AL240" s="34"/>
      <c r="AO240" s="111"/>
      <c r="AP240" s="111"/>
      <c r="AQ240" s="111">
        <f>P240</f>
        <v>335400</v>
      </c>
      <c r="AR240" s="111">
        <f t="shared" si="75"/>
        <v>335400</v>
      </c>
      <c r="AT240" s="111">
        <f>AQ240</f>
        <v>335400</v>
      </c>
    </row>
    <row r="241" spans="1:49" s="32" customFormat="1" ht="16.5" customHeight="1" x14ac:dyDescent="0.25">
      <c r="A241" s="39" t="s">
        <v>670</v>
      </c>
      <c r="B241" s="33">
        <v>424</v>
      </c>
      <c r="C241" s="32" t="s">
        <v>5</v>
      </c>
      <c r="D241" s="32">
        <v>37453</v>
      </c>
      <c r="E241" s="32">
        <v>819</v>
      </c>
      <c r="F241" s="32">
        <v>2373</v>
      </c>
      <c r="G241" s="32" t="s">
        <v>122</v>
      </c>
      <c r="H241" s="32">
        <v>0</v>
      </c>
      <c r="I241" s="32">
        <v>3</v>
      </c>
      <c r="J241" s="32">
        <v>86</v>
      </c>
      <c r="K241" s="37">
        <v>386</v>
      </c>
      <c r="L241" s="37">
        <v>386</v>
      </c>
      <c r="M241" s="86">
        <v>2</v>
      </c>
      <c r="N241" s="37">
        <f>L241</f>
        <v>386</v>
      </c>
      <c r="O241" s="37">
        <v>125</v>
      </c>
      <c r="P241" s="65">
        <f t="shared" si="67"/>
        <v>48250</v>
      </c>
      <c r="Q241" s="34"/>
      <c r="R241" s="43">
        <v>386</v>
      </c>
      <c r="S241" s="43"/>
      <c r="U241" s="35"/>
      <c r="V241" s="39"/>
      <c r="W241" s="33"/>
      <c r="X241" s="42"/>
      <c r="AA241" s="36"/>
      <c r="AB241" s="36"/>
      <c r="AC241" s="36"/>
      <c r="AD241" s="43"/>
      <c r="AE241" s="43"/>
      <c r="AF241" s="37"/>
      <c r="AG241" s="37">
        <f t="shared" si="76"/>
        <v>0</v>
      </c>
      <c r="AI241" s="34"/>
      <c r="AJ241" s="34"/>
      <c r="AK241" s="34"/>
      <c r="AL241" s="34"/>
      <c r="AO241" s="111"/>
      <c r="AP241" s="111"/>
      <c r="AQ241" s="111">
        <f>P241+AP241</f>
        <v>48250</v>
      </c>
      <c r="AR241" s="111">
        <f t="shared" si="75"/>
        <v>48250</v>
      </c>
      <c r="AT241" s="111">
        <f>AQ241</f>
        <v>48250</v>
      </c>
    </row>
    <row r="242" spans="1:49" s="32" customFormat="1" ht="16.5" customHeight="1" x14ac:dyDescent="0.25">
      <c r="A242" s="39"/>
      <c r="B242" s="33"/>
      <c r="K242" s="37"/>
      <c r="L242" s="37"/>
      <c r="M242" s="86"/>
      <c r="N242" s="37"/>
      <c r="O242" s="37"/>
      <c r="P242" s="65"/>
      <c r="Q242" s="34"/>
      <c r="R242" s="43"/>
      <c r="S242" s="43"/>
      <c r="U242" s="35"/>
      <c r="V242" s="39" t="s">
        <v>667</v>
      </c>
      <c r="W242" s="33">
        <v>474</v>
      </c>
      <c r="X242" s="42" t="s">
        <v>671</v>
      </c>
      <c r="Y242" s="32" t="s">
        <v>28</v>
      </c>
      <c r="Z242" s="32" t="s">
        <v>41</v>
      </c>
      <c r="AA242" s="36"/>
      <c r="AB242" s="36"/>
      <c r="AC242" s="16">
        <v>2</v>
      </c>
      <c r="AD242" s="43">
        <v>252</v>
      </c>
      <c r="AE242" s="43">
        <v>100</v>
      </c>
      <c r="AF242" s="37">
        <f>[12]รายการ!B1</f>
        <v>6700</v>
      </c>
      <c r="AG242" s="37">
        <f t="shared" si="76"/>
        <v>1688400</v>
      </c>
      <c r="AH242" s="32">
        <v>252</v>
      </c>
      <c r="AI242" s="34"/>
      <c r="AJ242" s="34">
        <v>252</v>
      </c>
      <c r="AK242" s="34"/>
      <c r="AL242" s="34"/>
      <c r="AM242" s="32">
        <v>42</v>
      </c>
      <c r="AN242" s="32">
        <f>ค่าเสื่อม!W3</f>
        <v>85</v>
      </c>
      <c r="AO242" s="111">
        <f t="shared" si="77"/>
        <v>1435140</v>
      </c>
      <c r="AP242" s="111">
        <f t="shared" si="78"/>
        <v>253260</v>
      </c>
      <c r="AQ242" s="111">
        <f>P242+AP242</f>
        <v>253260</v>
      </c>
      <c r="AR242" s="111">
        <f t="shared" si="75"/>
        <v>253260</v>
      </c>
      <c r="AT242" s="111">
        <f t="shared" ref="AT242:AT254" si="79">AQ242-AS242</f>
        <v>253260</v>
      </c>
    </row>
    <row r="243" spans="1:49" s="32" customFormat="1" ht="16.5" customHeight="1" x14ac:dyDescent="0.25">
      <c r="A243" s="39"/>
      <c r="B243" s="33"/>
      <c r="K243" s="37"/>
      <c r="L243" s="37"/>
      <c r="M243" s="86"/>
      <c r="N243" s="37"/>
      <c r="O243" s="37"/>
      <c r="P243" s="65"/>
      <c r="Q243" s="34"/>
      <c r="R243" s="43"/>
      <c r="S243" s="43"/>
      <c r="U243" s="35"/>
      <c r="V243" s="39"/>
      <c r="W243" s="33"/>
      <c r="Z243" s="39" t="s">
        <v>42</v>
      </c>
      <c r="AA243" s="36">
        <v>7</v>
      </c>
      <c r="AB243" s="36">
        <v>18</v>
      </c>
      <c r="AC243" s="16">
        <v>2</v>
      </c>
      <c r="AD243" s="43">
        <v>126</v>
      </c>
      <c r="AE243" s="43">
        <v>50</v>
      </c>
      <c r="AF243" s="37">
        <f>AF239</f>
        <v>6700</v>
      </c>
      <c r="AG243" s="37">
        <f t="shared" si="76"/>
        <v>844200</v>
      </c>
      <c r="AH243" s="32">
        <v>126</v>
      </c>
      <c r="AI243" s="34"/>
      <c r="AJ243" s="34">
        <v>126</v>
      </c>
      <c r="AK243" s="34"/>
      <c r="AL243" s="34"/>
      <c r="AN243" s="32">
        <v>85</v>
      </c>
      <c r="AO243" s="111">
        <f t="shared" si="77"/>
        <v>717570</v>
      </c>
      <c r="AP243" s="111">
        <f t="shared" si="78"/>
        <v>126630</v>
      </c>
      <c r="AQ243" s="111">
        <f t="shared" ref="AQ243:AQ244" si="80">P243+AP243</f>
        <v>126630</v>
      </c>
      <c r="AR243" s="111">
        <f t="shared" si="75"/>
        <v>126630</v>
      </c>
      <c r="AT243" s="111">
        <f t="shared" si="79"/>
        <v>126630</v>
      </c>
    </row>
    <row r="244" spans="1:49" s="32" customFormat="1" ht="16.5" customHeight="1" x14ac:dyDescent="0.25">
      <c r="A244" s="39"/>
      <c r="B244" s="33"/>
      <c r="K244" s="37"/>
      <c r="L244" s="37"/>
      <c r="M244" s="86"/>
      <c r="N244" s="37"/>
      <c r="O244" s="37"/>
      <c r="P244" s="65"/>
      <c r="Q244" s="34"/>
      <c r="R244" s="43"/>
      <c r="S244" s="43"/>
      <c r="U244" s="35"/>
      <c r="V244" s="39"/>
      <c r="W244" s="33"/>
      <c r="Z244" s="39" t="s">
        <v>43</v>
      </c>
      <c r="AA244" s="36">
        <v>7</v>
      </c>
      <c r="AB244" s="36">
        <v>18</v>
      </c>
      <c r="AC244" s="16">
        <v>2</v>
      </c>
      <c r="AD244" s="43">
        <v>126</v>
      </c>
      <c r="AE244" s="43">
        <v>50</v>
      </c>
      <c r="AF244" s="37">
        <f>AF242</f>
        <v>6700</v>
      </c>
      <c r="AG244" s="37">
        <f t="shared" si="76"/>
        <v>844200</v>
      </c>
      <c r="AH244" s="32">
        <v>126</v>
      </c>
      <c r="AI244" s="34"/>
      <c r="AJ244" s="34">
        <v>126</v>
      </c>
      <c r="AK244" s="34"/>
      <c r="AL244" s="34"/>
      <c r="AN244" s="32">
        <v>85</v>
      </c>
      <c r="AO244" s="111">
        <f t="shared" si="77"/>
        <v>717570</v>
      </c>
      <c r="AP244" s="111">
        <f t="shared" si="78"/>
        <v>126630</v>
      </c>
      <c r="AQ244" s="111">
        <f t="shared" si="80"/>
        <v>126630</v>
      </c>
      <c r="AR244" s="111">
        <f t="shared" si="75"/>
        <v>126630</v>
      </c>
      <c r="AT244" s="111">
        <f t="shared" si="79"/>
        <v>126630</v>
      </c>
    </row>
    <row r="245" spans="1:49" s="32" customFormat="1" ht="16.5" customHeight="1" x14ac:dyDescent="0.25">
      <c r="A245" s="39"/>
      <c r="B245" s="33"/>
      <c r="K245" s="37"/>
      <c r="L245" s="37"/>
      <c r="M245" s="86"/>
      <c r="N245" s="37"/>
      <c r="O245" s="37"/>
      <c r="P245" s="65"/>
      <c r="Q245" s="34"/>
      <c r="R245" s="43"/>
      <c r="S245" s="43"/>
      <c r="U245" s="35"/>
      <c r="V245" s="39"/>
      <c r="W245" s="33">
        <v>475</v>
      </c>
      <c r="Y245" s="32" t="s">
        <v>38</v>
      </c>
      <c r="Z245" s="32" t="s">
        <v>7</v>
      </c>
      <c r="AA245" s="36">
        <v>6</v>
      </c>
      <c r="AB245" s="36">
        <v>18</v>
      </c>
      <c r="AC245" s="16">
        <v>2</v>
      </c>
      <c r="AD245" s="43">
        <v>108</v>
      </c>
      <c r="AE245" s="43">
        <v>100</v>
      </c>
      <c r="AF245" s="37">
        <f>[12]รายการ!B34</f>
        <v>2050</v>
      </c>
      <c r="AG245" s="37">
        <f t="shared" si="76"/>
        <v>221400</v>
      </c>
      <c r="AH245" s="32">
        <v>108</v>
      </c>
      <c r="AI245" s="34"/>
      <c r="AJ245" s="34">
        <v>108</v>
      </c>
      <c r="AK245" s="34"/>
      <c r="AL245" s="34"/>
      <c r="AM245" s="32">
        <v>27</v>
      </c>
      <c r="AN245" s="32">
        <f>ค่าเสื่อม!T4</f>
        <v>93</v>
      </c>
      <c r="AO245" s="111">
        <f t="shared" si="77"/>
        <v>205902</v>
      </c>
      <c r="AP245" s="111">
        <f t="shared" si="78"/>
        <v>15498</v>
      </c>
      <c r="AQ245" s="111">
        <f t="shared" ref="AQ245:AQ254" si="81">P245+AP245</f>
        <v>15498</v>
      </c>
      <c r="AR245" s="111">
        <f t="shared" si="75"/>
        <v>15498</v>
      </c>
      <c r="AT245" s="111">
        <f t="shared" si="79"/>
        <v>15498</v>
      </c>
      <c r="AW245" s="32" t="s">
        <v>51</v>
      </c>
    </row>
    <row r="246" spans="1:49" s="32" customFormat="1" ht="16.5" customHeight="1" x14ac:dyDescent="0.25">
      <c r="A246" s="39"/>
      <c r="B246" s="33"/>
      <c r="K246" s="37"/>
      <c r="L246" s="37"/>
      <c r="M246" s="86"/>
      <c r="N246" s="37"/>
      <c r="O246" s="37"/>
      <c r="P246" s="65"/>
      <c r="Q246" s="34"/>
      <c r="R246" s="43"/>
      <c r="S246" s="43"/>
      <c r="U246" s="35"/>
      <c r="V246" s="39" t="s">
        <v>672</v>
      </c>
      <c r="W246" s="33">
        <v>476</v>
      </c>
      <c r="X246" s="42" t="s">
        <v>673</v>
      </c>
      <c r="Y246" s="32" t="s">
        <v>28</v>
      </c>
      <c r="Z246" s="32" t="s">
        <v>41</v>
      </c>
      <c r="AA246" s="36"/>
      <c r="AB246" s="36"/>
      <c r="AC246" s="16">
        <v>2</v>
      </c>
      <c r="AD246" s="43">
        <v>252</v>
      </c>
      <c r="AE246" s="43">
        <v>100</v>
      </c>
      <c r="AF246" s="37">
        <f>[12]รายการ!B1</f>
        <v>6700</v>
      </c>
      <c r="AG246" s="37">
        <f t="shared" si="76"/>
        <v>1688400</v>
      </c>
      <c r="AH246" s="32">
        <v>252</v>
      </c>
      <c r="AI246" s="34"/>
      <c r="AJ246" s="34">
        <v>252</v>
      </c>
      <c r="AK246" s="34"/>
      <c r="AL246" s="34"/>
      <c r="AM246" s="32">
        <v>22</v>
      </c>
      <c r="AN246" s="32">
        <f>ค่าเสื่อม!W3</f>
        <v>85</v>
      </c>
      <c r="AO246" s="111">
        <f t="shared" si="77"/>
        <v>1435140</v>
      </c>
      <c r="AP246" s="111">
        <f t="shared" si="78"/>
        <v>253260</v>
      </c>
      <c r="AQ246" s="111">
        <f t="shared" si="81"/>
        <v>253260</v>
      </c>
      <c r="AR246" s="111">
        <f t="shared" si="75"/>
        <v>253260</v>
      </c>
      <c r="AT246" s="111">
        <f t="shared" si="79"/>
        <v>253260</v>
      </c>
    </row>
    <row r="247" spans="1:49" s="32" customFormat="1" ht="16.5" customHeight="1" x14ac:dyDescent="0.25">
      <c r="A247" s="39"/>
      <c r="B247" s="33"/>
      <c r="K247" s="37"/>
      <c r="L247" s="37"/>
      <c r="M247" s="86"/>
      <c r="N247" s="37"/>
      <c r="O247" s="37"/>
      <c r="P247" s="65"/>
      <c r="Q247" s="34"/>
      <c r="R247" s="43"/>
      <c r="S247" s="43"/>
      <c r="U247" s="35"/>
      <c r="V247" s="39"/>
      <c r="W247" s="33"/>
      <c r="Z247" s="39" t="s">
        <v>42</v>
      </c>
      <c r="AA247" s="36">
        <v>9</v>
      </c>
      <c r="AB247" s="36">
        <v>14</v>
      </c>
      <c r="AC247" s="16">
        <v>2</v>
      </c>
      <c r="AD247" s="43">
        <v>126</v>
      </c>
      <c r="AE247" s="43">
        <v>50</v>
      </c>
      <c r="AF247" s="37">
        <f>AF251</f>
        <v>6700</v>
      </c>
      <c r="AG247" s="37">
        <f t="shared" si="76"/>
        <v>844200</v>
      </c>
      <c r="AH247" s="32">
        <v>126</v>
      </c>
      <c r="AI247" s="34"/>
      <c r="AJ247" s="34">
        <v>126</v>
      </c>
      <c r="AK247" s="34"/>
      <c r="AL247" s="34"/>
      <c r="AN247" s="32">
        <f>AN246</f>
        <v>85</v>
      </c>
      <c r="AO247" s="111">
        <f t="shared" si="77"/>
        <v>717570</v>
      </c>
      <c r="AP247" s="111">
        <f t="shared" si="78"/>
        <v>126630</v>
      </c>
      <c r="AQ247" s="111">
        <f t="shared" si="81"/>
        <v>126630</v>
      </c>
      <c r="AR247" s="111">
        <f t="shared" si="75"/>
        <v>126630</v>
      </c>
      <c r="AT247" s="111">
        <f t="shared" si="79"/>
        <v>126630</v>
      </c>
    </row>
    <row r="248" spans="1:49" s="32" customFormat="1" ht="16.5" customHeight="1" x14ac:dyDescent="0.25">
      <c r="A248" s="39"/>
      <c r="B248" s="33"/>
      <c r="K248" s="37"/>
      <c r="L248" s="37"/>
      <c r="M248" s="86"/>
      <c r="N248" s="37"/>
      <c r="O248" s="37"/>
      <c r="P248" s="65"/>
      <c r="Q248" s="34"/>
      <c r="R248" s="43"/>
      <c r="S248" s="43"/>
      <c r="U248" s="35"/>
      <c r="V248" s="39"/>
      <c r="W248" s="33"/>
      <c r="Z248" s="39" t="s">
        <v>43</v>
      </c>
      <c r="AA248" s="36">
        <v>9</v>
      </c>
      <c r="AB248" s="36">
        <v>14</v>
      </c>
      <c r="AC248" s="16">
        <v>2</v>
      </c>
      <c r="AD248" s="43">
        <v>126</v>
      </c>
      <c r="AE248" s="43">
        <v>50</v>
      </c>
      <c r="AF248" s="37">
        <f>AF246</f>
        <v>6700</v>
      </c>
      <c r="AG248" s="37">
        <f t="shared" si="76"/>
        <v>844200</v>
      </c>
      <c r="AH248" s="32">
        <v>126</v>
      </c>
      <c r="AI248" s="34"/>
      <c r="AJ248" s="34">
        <v>126</v>
      </c>
      <c r="AK248" s="34"/>
      <c r="AL248" s="34"/>
      <c r="AN248" s="32">
        <f>AN246</f>
        <v>85</v>
      </c>
      <c r="AO248" s="111">
        <f t="shared" si="77"/>
        <v>717570</v>
      </c>
      <c r="AP248" s="111">
        <f t="shared" si="78"/>
        <v>126630</v>
      </c>
      <c r="AQ248" s="111">
        <f t="shared" si="81"/>
        <v>126630</v>
      </c>
      <c r="AR248" s="111">
        <f t="shared" si="75"/>
        <v>126630</v>
      </c>
      <c r="AT248" s="111">
        <f t="shared" si="79"/>
        <v>126630</v>
      </c>
    </row>
    <row r="249" spans="1:49" s="32" customFormat="1" ht="16.5" customHeight="1" x14ac:dyDescent="0.25">
      <c r="A249" s="39"/>
      <c r="B249" s="33"/>
      <c r="K249" s="37"/>
      <c r="L249" s="37"/>
      <c r="M249" s="86"/>
      <c r="N249" s="37"/>
      <c r="O249" s="37"/>
      <c r="P249" s="65"/>
      <c r="Q249" s="34"/>
      <c r="R249" s="43"/>
      <c r="S249" s="43"/>
      <c r="U249" s="35"/>
      <c r="V249" s="39"/>
      <c r="W249" s="33">
        <v>477</v>
      </c>
      <c r="Y249" s="32" t="s">
        <v>38</v>
      </c>
      <c r="Z249" s="32" t="s">
        <v>7</v>
      </c>
      <c r="AA249" s="36">
        <v>8</v>
      </c>
      <c r="AB249" s="36">
        <v>10</v>
      </c>
      <c r="AC249" s="16">
        <v>2</v>
      </c>
      <c r="AD249" s="43">
        <v>80</v>
      </c>
      <c r="AE249" s="43">
        <v>100</v>
      </c>
      <c r="AF249" s="37">
        <f>[12]รายการ!B34</f>
        <v>2050</v>
      </c>
      <c r="AG249" s="37">
        <f t="shared" si="76"/>
        <v>164000</v>
      </c>
      <c r="AH249" s="32">
        <v>80</v>
      </c>
      <c r="AI249" s="34"/>
      <c r="AJ249" s="34">
        <v>80</v>
      </c>
      <c r="AK249" s="34"/>
      <c r="AL249" s="34"/>
      <c r="AM249" s="32">
        <v>17</v>
      </c>
      <c r="AN249" s="32">
        <f>ค่าเสื่อม!R4</f>
        <v>79</v>
      </c>
      <c r="AO249" s="111">
        <f t="shared" si="77"/>
        <v>129560</v>
      </c>
      <c r="AP249" s="111">
        <f t="shared" si="78"/>
        <v>34440</v>
      </c>
      <c r="AQ249" s="111">
        <f t="shared" si="81"/>
        <v>34440</v>
      </c>
      <c r="AR249" s="111">
        <f t="shared" si="75"/>
        <v>34440</v>
      </c>
      <c r="AT249" s="111">
        <f t="shared" si="79"/>
        <v>34440</v>
      </c>
      <c r="AW249" s="32" t="s">
        <v>51</v>
      </c>
    </row>
    <row r="250" spans="1:49" s="524" customFormat="1" ht="16.5" customHeight="1" x14ac:dyDescent="0.25">
      <c r="A250" s="530" t="s">
        <v>674</v>
      </c>
      <c r="B250" s="523">
        <v>425</v>
      </c>
      <c r="C250" s="524" t="s">
        <v>675</v>
      </c>
      <c r="D250" s="32"/>
      <c r="G250" s="524" t="s">
        <v>122</v>
      </c>
      <c r="H250" s="524">
        <v>4</v>
      </c>
      <c r="I250" s="524">
        <v>1</v>
      </c>
      <c r="J250" s="524">
        <v>60</v>
      </c>
      <c r="K250" s="525">
        <v>1760</v>
      </c>
      <c r="L250" s="525">
        <v>1760</v>
      </c>
      <c r="M250" s="526"/>
      <c r="N250" s="525">
        <f>L250</f>
        <v>1760</v>
      </c>
      <c r="O250" s="525">
        <v>125</v>
      </c>
      <c r="P250" s="65">
        <f t="shared" si="67"/>
        <v>220000</v>
      </c>
      <c r="Q250" s="527">
        <v>1600</v>
      </c>
      <c r="R250" s="528">
        <v>160</v>
      </c>
      <c r="S250" s="528"/>
      <c r="U250" s="529"/>
      <c r="V250" s="530" t="s">
        <v>674</v>
      </c>
      <c r="W250" s="523">
        <v>478</v>
      </c>
      <c r="Y250" s="524" t="s">
        <v>38</v>
      </c>
      <c r="Z250" s="524" t="s">
        <v>7</v>
      </c>
      <c r="AA250" s="531">
        <v>8</v>
      </c>
      <c r="AB250" s="531">
        <v>10</v>
      </c>
      <c r="AC250" s="16">
        <v>2</v>
      </c>
      <c r="AD250" s="528">
        <v>80</v>
      </c>
      <c r="AE250" s="43">
        <v>100</v>
      </c>
      <c r="AF250" s="525">
        <f>[12]รายการ!B34</f>
        <v>2050</v>
      </c>
      <c r="AG250" s="37">
        <f t="shared" si="76"/>
        <v>164000</v>
      </c>
      <c r="AH250" s="524">
        <v>80</v>
      </c>
      <c r="AI250" s="527"/>
      <c r="AJ250" s="527">
        <v>80</v>
      </c>
      <c r="AK250" s="527"/>
      <c r="AL250" s="527"/>
      <c r="AM250" s="524">
        <v>19</v>
      </c>
      <c r="AN250" s="524">
        <f>ค่าเสื่อม!S4</f>
        <v>86</v>
      </c>
      <c r="AO250" s="111">
        <f t="shared" si="77"/>
        <v>141040</v>
      </c>
      <c r="AP250" s="111">
        <f t="shared" si="78"/>
        <v>22960</v>
      </c>
      <c r="AQ250" s="111">
        <f t="shared" si="81"/>
        <v>242960</v>
      </c>
      <c r="AR250" s="111">
        <f t="shared" si="75"/>
        <v>242960</v>
      </c>
      <c r="AT250" s="111">
        <f t="shared" si="79"/>
        <v>242960</v>
      </c>
      <c r="AW250" s="524" t="s">
        <v>315</v>
      </c>
    </row>
    <row r="251" spans="1:49" s="524" customFormat="1" ht="16.5" customHeight="1" x14ac:dyDescent="0.25">
      <c r="A251" s="530"/>
      <c r="B251" s="523">
        <v>426</v>
      </c>
      <c r="C251" s="524" t="s">
        <v>675</v>
      </c>
      <c r="G251" s="524" t="s">
        <v>122</v>
      </c>
      <c r="H251" s="524">
        <v>13</v>
      </c>
      <c r="I251" s="524">
        <v>0</v>
      </c>
      <c r="J251" s="524">
        <v>20</v>
      </c>
      <c r="K251" s="525">
        <v>5220</v>
      </c>
      <c r="L251" s="525">
        <v>5220</v>
      </c>
      <c r="M251" s="526"/>
      <c r="N251" s="525">
        <f>L251</f>
        <v>5220</v>
      </c>
      <c r="O251" s="525">
        <v>125</v>
      </c>
      <c r="P251" s="65">
        <f t="shared" si="67"/>
        <v>652500</v>
      </c>
      <c r="Q251" s="527">
        <v>5100</v>
      </c>
      <c r="R251" s="528">
        <v>120</v>
      </c>
      <c r="S251" s="528"/>
      <c r="U251" s="529"/>
      <c r="V251" s="530"/>
      <c r="W251" s="523">
        <v>479</v>
      </c>
      <c r="X251" s="618" t="s">
        <v>676</v>
      </c>
      <c r="Y251" s="524" t="s">
        <v>28</v>
      </c>
      <c r="Z251" s="524" t="s">
        <v>41</v>
      </c>
      <c r="AA251" s="531"/>
      <c r="AB251" s="531"/>
      <c r="AC251" s="16">
        <v>2</v>
      </c>
      <c r="AD251" s="528">
        <v>408</v>
      </c>
      <c r="AE251" s="43">
        <v>100</v>
      </c>
      <c r="AF251" s="525">
        <f>[12]รายการ!B1</f>
        <v>6700</v>
      </c>
      <c r="AG251" s="37">
        <f t="shared" si="76"/>
        <v>2733600</v>
      </c>
      <c r="AH251" s="524">
        <v>408</v>
      </c>
      <c r="AI251" s="527"/>
      <c r="AJ251" s="527">
        <v>408</v>
      </c>
      <c r="AK251" s="527"/>
      <c r="AL251" s="527"/>
      <c r="AM251" s="524">
        <v>37</v>
      </c>
      <c r="AN251" s="524">
        <f>ค่าเสื่อม!W3</f>
        <v>85</v>
      </c>
      <c r="AO251" s="111">
        <f t="shared" si="77"/>
        <v>2323560</v>
      </c>
      <c r="AP251" s="111">
        <f t="shared" si="78"/>
        <v>410040</v>
      </c>
      <c r="AQ251" s="111">
        <f t="shared" si="81"/>
        <v>1062540</v>
      </c>
      <c r="AR251" s="111">
        <f t="shared" si="75"/>
        <v>1062540</v>
      </c>
      <c r="AT251" s="111">
        <f t="shared" si="79"/>
        <v>1062540</v>
      </c>
    </row>
    <row r="252" spans="1:49" s="522" customFormat="1" ht="16.5" customHeight="1" x14ac:dyDescent="0.25">
      <c r="A252" s="530"/>
      <c r="B252" s="523"/>
      <c r="C252" s="524"/>
      <c r="D252" s="524"/>
      <c r="E252" s="524"/>
      <c r="F252" s="524"/>
      <c r="G252" s="524"/>
      <c r="H252" s="524"/>
      <c r="I252" s="524"/>
      <c r="J252" s="524"/>
      <c r="K252" s="525"/>
      <c r="L252" s="525"/>
      <c r="M252" s="526"/>
      <c r="N252" s="525"/>
      <c r="O252" s="525"/>
      <c r="P252" s="65"/>
      <c r="Q252" s="527"/>
      <c r="R252" s="528"/>
      <c r="S252" s="528"/>
      <c r="T252" s="524"/>
      <c r="U252" s="529"/>
      <c r="V252" s="574"/>
      <c r="W252" s="575"/>
      <c r="X252" s="60"/>
      <c r="Y252" s="60"/>
      <c r="Z252" s="574" t="s">
        <v>42</v>
      </c>
      <c r="AA252" s="576">
        <v>12</v>
      </c>
      <c r="AB252" s="576">
        <v>17</v>
      </c>
      <c r="AC252" s="16">
        <v>2</v>
      </c>
      <c r="AD252" s="78">
        <v>204</v>
      </c>
      <c r="AE252" s="78">
        <v>50</v>
      </c>
      <c r="AF252" s="577">
        <f>AF246</f>
        <v>6700</v>
      </c>
      <c r="AG252" s="37">
        <f t="shared" si="76"/>
        <v>1366800</v>
      </c>
      <c r="AH252" s="60">
        <v>204</v>
      </c>
      <c r="AI252" s="572"/>
      <c r="AJ252" s="572">
        <v>204</v>
      </c>
      <c r="AK252" s="572"/>
      <c r="AL252" s="572"/>
      <c r="AN252" s="522">
        <v>85</v>
      </c>
      <c r="AO252" s="111">
        <f t="shared" si="77"/>
        <v>1161780</v>
      </c>
      <c r="AP252" s="111">
        <f t="shared" si="78"/>
        <v>205020</v>
      </c>
      <c r="AQ252" s="111">
        <f t="shared" si="81"/>
        <v>205020</v>
      </c>
      <c r="AR252" s="111">
        <f t="shared" si="75"/>
        <v>205020</v>
      </c>
      <c r="AT252" s="111">
        <f t="shared" si="79"/>
        <v>205020</v>
      </c>
    </row>
    <row r="253" spans="1:49" s="522" customFormat="1" ht="16.5" customHeight="1" x14ac:dyDescent="0.25">
      <c r="A253" s="530"/>
      <c r="B253" s="523"/>
      <c r="C253" s="524"/>
      <c r="D253" s="524"/>
      <c r="E253" s="524"/>
      <c r="F253" s="524"/>
      <c r="G253" s="524"/>
      <c r="H253" s="524"/>
      <c r="I253" s="524"/>
      <c r="J253" s="524"/>
      <c r="K253" s="525"/>
      <c r="L253" s="525"/>
      <c r="M253" s="526"/>
      <c r="N253" s="525"/>
      <c r="O253" s="525"/>
      <c r="P253" s="65"/>
      <c r="Q253" s="527"/>
      <c r="R253" s="528"/>
      <c r="S253" s="528"/>
      <c r="T253" s="524"/>
      <c r="U253" s="529"/>
      <c r="V253" s="574"/>
      <c r="W253" s="575"/>
      <c r="X253" s="60"/>
      <c r="Y253" s="60"/>
      <c r="Z253" s="574" t="s">
        <v>43</v>
      </c>
      <c r="AA253" s="576">
        <v>12</v>
      </c>
      <c r="AB253" s="576">
        <v>17</v>
      </c>
      <c r="AC253" s="16">
        <v>2</v>
      </c>
      <c r="AD253" s="78">
        <v>204</v>
      </c>
      <c r="AE253" s="78">
        <v>50</v>
      </c>
      <c r="AF253" s="577">
        <f>AF251</f>
        <v>6700</v>
      </c>
      <c r="AG253" s="37">
        <f t="shared" si="76"/>
        <v>1366800</v>
      </c>
      <c r="AH253" s="60">
        <v>204</v>
      </c>
      <c r="AI253" s="572"/>
      <c r="AJ253" s="572">
        <v>204</v>
      </c>
      <c r="AK253" s="572"/>
      <c r="AL253" s="572"/>
      <c r="AN253" s="522">
        <v>85</v>
      </c>
      <c r="AO253" s="111">
        <f t="shared" si="77"/>
        <v>1161780</v>
      </c>
      <c r="AP253" s="111">
        <f t="shared" si="78"/>
        <v>205020</v>
      </c>
      <c r="AQ253" s="111">
        <f t="shared" si="81"/>
        <v>205020</v>
      </c>
      <c r="AR253" s="111">
        <f t="shared" si="75"/>
        <v>205020</v>
      </c>
      <c r="AT253" s="111">
        <f t="shared" si="79"/>
        <v>205020</v>
      </c>
    </row>
    <row r="254" spans="1:49" s="522" customFormat="1" ht="16.5" customHeight="1" x14ac:dyDescent="0.25">
      <c r="A254" s="530"/>
      <c r="B254" s="523"/>
      <c r="C254" s="524"/>
      <c r="D254" s="524"/>
      <c r="E254" s="524"/>
      <c r="F254" s="524"/>
      <c r="G254" s="524"/>
      <c r="H254" s="524"/>
      <c r="I254" s="524"/>
      <c r="J254" s="524"/>
      <c r="K254" s="525"/>
      <c r="L254" s="525"/>
      <c r="M254" s="526"/>
      <c r="N254" s="525"/>
      <c r="O254" s="525"/>
      <c r="P254" s="65"/>
      <c r="Q254" s="527"/>
      <c r="R254" s="528"/>
      <c r="S254" s="528"/>
      <c r="T254" s="524"/>
      <c r="U254" s="529"/>
      <c r="V254" s="574"/>
      <c r="W254" s="575">
        <v>480</v>
      </c>
      <c r="X254" s="60"/>
      <c r="Y254" s="60" t="s">
        <v>38</v>
      </c>
      <c r="Z254" s="60" t="s">
        <v>7</v>
      </c>
      <c r="AA254" s="576">
        <v>4</v>
      </c>
      <c r="AB254" s="576">
        <v>5</v>
      </c>
      <c r="AC254" s="16">
        <v>2</v>
      </c>
      <c r="AD254" s="78">
        <v>20</v>
      </c>
      <c r="AE254" s="78">
        <v>100</v>
      </c>
      <c r="AF254" s="577">
        <f>[12]รายการ!B34</f>
        <v>2050</v>
      </c>
      <c r="AG254" s="37">
        <f t="shared" si="76"/>
        <v>41000</v>
      </c>
      <c r="AH254" s="60">
        <v>20</v>
      </c>
      <c r="AI254" s="572"/>
      <c r="AJ254" s="572">
        <v>20</v>
      </c>
      <c r="AK254" s="572"/>
      <c r="AL254" s="572"/>
      <c r="AM254" s="522">
        <v>3</v>
      </c>
      <c r="AN254" s="522">
        <f>ค่าเสื่อม!D4</f>
        <v>9</v>
      </c>
      <c r="AO254" s="111">
        <f t="shared" si="77"/>
        <v>3690</v>
      </c>
      <c r="AP254" s="111">
        <f t="shared" si="78"/>
        <v>37310</v>
      </c>
      <c r="AQ254" s="111">
        <f t="shared" si="81"/>
        <v>37310</v>
      </c>
      <c r="AR254" s="111">
        <f t="shared" si="75"/>
        <v>37310</v>
      </c>
      <c r="AT254" s="111">
        <f t="shared" si="79"/>
        <v>37310</v>
      </c>
      <c r="AW254" s="522" t="s">
        <v>211</v>
      </c>
    </row>
    <row r="255" spans="1:49" s="522" customFormat="1" ht="16.5" customHeight="1" x14ac:dyDescent="0.25">
      <c r="A255" s="530"/>
      <c r="B255" s="523">
        <v>427</v>
      </c>
      <c r="C255" s="524" t="s">
        <v>5</v>
      </c>
      <c r="D255" s="524">
        <v>11477</v>
      </c>
      <c r="E255" s="524">
        <v>118</v>
      </c>
      <c r="F255" s="524">
        <v>115</v>
      </c>
      <c r="G255" s="524" t="s">
        <v>122</v>
      </c>
      <c r="H255" s="524">
        <v>2</v>
      </c>
      <c r="I255" s="524">
        <v>0</v>
      </c>
      <c r="J255" s="524">
        <v>76</v>
      </c>
      <c r="K255" s="525">
        <v>876</v>
      </c>
      <c r="L255" s="525">
        <v>876</v>
      </c>
      <c r="M255" s="526">
        <v>1</v>
      </c>
      <c r="N255" s="525">
        <f t="shared" ref="N255:N263" si="82">L255</f>
        <v>876</v>
      </c>
      <c r="O255" s="525">
        <f>[6]qry_report!$L$87</f>
        <v>125</v>
      </c>
      <c r="P255" s="65">
        <f t="shared" si="67"/>
        <v>109500</v>
      </c>
      <c r="Q255" s="527">
        <v>876</v>
      </c>
      <c r="R255" s="528"/>
      <c r="S255" s="528"/>
      <c r="T255" s="524"/>
      <c r="U255" s="529"/>
      <c r="V255" s="574"/>
      <c r="W255" s="575"/>
      <c r="X255" s="60"/>
      <c r="Y255" s="60"/>
      <c r="Z255" s="60"/>
      <c r="AA255" s="576"/>
      <c r="AB255" s="576"/>
      <c r="AC255" s="576"/>
      <c r="AD255" s="78"/>
      <c r="AE255" s="78"/>
      <c r="AF255" s="577"/>
      <c r="AG255" s="577"/>
      <c r="AH255" s="60"/>
      <c r="AI255" s="572"/>
      <c r="AJ255" s="572"/>
      <c r="AK255" s="572"/>
      <c r="AL255" s="572"/>
      <c r="AQ255" s="620">
        <f>P255</f>
        <v>109500</v>
      </c>
      <c r="AR255" s="111">
        <f t="shared" si="75"/>
        <v>109500</v>
      </c>
      <c r="AT255" s="620">
        <f>AQ255</f>
        <v>109500</v>
      </c>
    </row>
    <row r="256" spans="1:49" s="522" customFormat="1" ht="16.5" customHeight="1" x14ac:dyDescent="0.25">
      <c r="A256" s="530"/>
      <c r="B256" s="523">
        <v>428</v>
      </c>
      <c r="C256" s="524" t="s">
        <v>5</v>
      </c>
      <c r="D256" s="524">
        <v>10478</v>
      </c>
      <c r="E256" s="524">
        <v>92</v>
      </c>
      <c r="F256" s="524">
        <v>89</v>
      </c>
      <c r="G256" s="524" t="s">
        <v>122</v>
      </c>
      <c r="H256" s="524">
        <v>1</v>
      </c>
      <c r="I256" s="524">
        <v>3</v>
      </c>
      <c r="J256" s="524">
        <v>64</v>
      </c>
      <c r="K256" s="525">
        <v>764</v>
      </c>
      <c r="L256" s="525">
        <v>764</v>
      </c>
      <c r="M256" s="526">
        <v>1</v>
      </c>
      <c r="N256" s="525">
        <f t="shared" si="82"/>
        <v>764</v>
      </c>
      <c r="O256" s="525">
        <f>[6]qry_report!$L$63</f>
        <v>175</v>
      </c>
      <c r="P256" s="65">
        <f t="shared" si="67"/>
        <v>133700</v>
      </c>
      <c r="Q256" s="527">
        <v>764</v>
      </c>
      <c r="R256" s="528"/>
      <c r="S256" s="528"/>
      <c r="T256" s="524"/>
      <c r="U256" s="529"/>
      <c r="V256" s="574"/>
      <c r="W256" s="575"/>
      <c r="X256" s="60"/>
      <c r="Y256" s="60"/>
      <c r="Z256" s="60"/>
      <c r="AA256" s="576"/>
      <c r="AB256" s="576"/>
      <c r="AC256" s="576"/>
      <c r="AD256" s="78"/>
      <c r="AE256" s="78"/>
      <c r="AF256" s="577"/>
      <c r="AG256" s="577"/>
      <c r="AH256" s="60"/>
      <c r="AI256" s="572"/>
      <c r="AJ256" s="572"/>
      <c r="AK256" s="572"/>
      <c r="AL256" s="572"/>
      <c r="AQ256" s="620">
        <f>P256</f>
        <v>133700</v>
      </c>
      <c r="AR256" s="111">
        <f t="shared" si="75"/>
        <v>133700</v>
      </c>
      <c r="AT256" s="620">
        <f>AQ256</f>
        <v>133700</v>
      </c>
    </row>
    <row r="257" spans="1:49" s="522" customFormat="1" ht="16.5" customHeight="1" x14ac:dyDescent="0.25">
      <c r="A257" s="530"/>
      <c r="B257" s="523">
        <v>429</v>
      </c>
      <c r="C257" s="524" t="s">
        <v>5</v>
      </c>
      <c r="D257" s="524">
        <v>930</v>
      </c>
      <c r="E257" s="524">
        <v>18</v>
      </c>
      <c r="F257" s="524">
        <v>43</v>
      </c>
      <c r="G257" s="524" t="s">
        <v>122</v>
      </c>
      <c r="H257" s="524">
        <v>3</v>
      </c>
      <c r="I257" s="524">
        <v>1</v>
      </c>
      <c r="J257" s="524">
        <v>72</v>
      </c>
      <c r="K257" s="525">
        <v>1372</v>
      </c>
      <c r="L257" s="525">
        <v>1372</v>
      </c>
      <c r="M257" s="526">
        <v>1</v>
      </c>
      <c r="N257" s="525">
        <f t="shared" si="82"/>
        <v>1372</v>
      </c>
      <c r="O257" s="525">
        <f>[6]qry_report!$L$15</f>
        <v>175</v>
      </c>
      <c r="P257" s="65">
        <f t="shared" si="67"/>
        <v>240100</v>
      </c>
      <c r="Q257" s="527">
        <v>1372</v>
      </c>
      <c r="R257" s="528"/>
      <c r="S257" s="528"/>
      <c r="T257" s="524"/>
      <c r="U257" s="529"/>
      <c r="V257" s="574"/>
      <c r="W257" s="575"/>
      <c r="X257" s="60"/>
      <c r="Y257" s="60"/>
      <c r="Z257" s="60"/>
      <c r="AA257" s="576"/>
      <c r="AB257" s="576"/>
      <c r="AC257" s="576"/>
      <c r="AD257" s="78"/>
      <c r="AE257" s="78"/>
      <c r="AF257" s="577"/>
      <c r="AG257" s="577"/>
      <c r="AH257" s="60"/>
      <c r="AI257" s="572"/>
      <c r="AJ257" s="572"/>
      <c r="AK257" s="572"/>
      <c r="AL257" s="572"/>
      <c r="AQ257" s="620">
        <f>P257</f>
        <v>240100</v>
      </c>
      <c r="AR257" s="111">
        <f t="shared" si="75"/>
        <v>240100</v>
      </c>
      <c r="AT257" s="620">
        <f>AQ257</f>
        <v>240100</v>
      </c>
    </row>
    <row r="258" spans="1:49" s="522" customFormat="1" ht="16.5" customHeight="1" x14ac:dyDescent="0.25">
      <c r="A258" s="530"/>
      <c r="B258" s="523">
        <v>430</v>
      </c>
      <c r="C258" s="524" t="s">
        <v>5</v>
      </c>
      <c r="D258" s="524">
        <v>34991</v>
      </c>
      <c r="E258" s="524">
        <v>178</v>
      </c>
      <c r="F258" s="524">
        <v>3794</v>
      </c>
      <c r="G258" s="524" t="s">
        <v>122</v>
      </c>
      <c r="H258" s="524">
        <v>4</v>
      </c>
      <c r="I258" s="524">
        <v>0</v>
      </c>
      <c r="J258" s="524">
        <v>7</v>
      </c>
      <c r="K258" s="525">
        <v>1607</v>
      </c>
      <c r="L258" s="525">
        <v>1607</v>
      </c>
      <c r="M258" s="526">
        <v>1</v>
      </c>
      <c r="N258" s="525">
        <f t="shared" si="82"/>
        <v>1607</v>
      </c>
      <c r="O258" s="525">
        <v>100</v>
      </c>
      <c r="P258" s="65">
        <f t="shared" si="67"/>
        <v>160700</v>
      </c>
      <c r="Q258" s="527">
        <v>1607</v>
      </c>
      <c r="R258" s="528"/>
      <c r="S258" s="528"/>
      <c r="T258" s="524"/>
      <c r="U258" s="529"/>
      <c r="V258" s="574"/>
      <c r="W258" s="575"/>
      <c r="X258" s="60"/>
      <c r="Y258" s="60"/>
      <c r="Z258" s="60"/>
      <c r="AA258" s="576"/>
      <c r="AB258" s="576"/>
      <c r="AC258" s="576"/>
      <c r="AD258" s="78"/>
      <c r="AE258" s="78"/>
      <c r="AF258" s="577"/>
      <c r="AG258" s="577"/>
      <c r="AH258" s="60"/>
      <c r="AI258" s="572"/>
      <c r="AJ258" s="572"/>
      <c r="AK258" s="572"/>
      <c r="AL258" s="572"/>
      <c r="AQ258" s="620">
        <f>P258+AP258</f>
        <v>160700</v>
      </c>
      <c r="AR258" s="111">
        <f t="shared" si="75"/>
        <v>160700</v>
      </c>
      <c r="AT258" s="620">
        <f>AQ258</f>
        <v>160700</v>
      </c>
    </row>
    <row r="259" spans="1:49" s="522" customFormat="1" ht="16.5" customHeight="1" x14ac:dyDescent="0.25">
      <c r="A259" s="530"/>
      <c r="B259" s="523">
        <v>431</v>
      </c>
      <c r="C259" s="524" t="s">
        <v>5</v>
      </c>
      <c r="D259" s="524">
        <v>23650</v>
      </c>
      <c r="E259" s="524">
        <v>91</v>
      </c>
      <c r="F259" s="524">
        <v>882</v>
      </c>
      <c r="G259" s="524" t="s">
        <v>122</v>
      </c>
      <c r="H259" s="524">
        <v>9</v>
      </c>
      <c r="I259" s="524">
        <v>1</v>
      </c>
      <c r="J259" s="524">
        <v>23</v>
      </c>
      <c r="K259" s="525">
        <v>3723</v>
      </c>
      <c r="L259" s="525">
        <v>3723</v>
      </c>
      <c r="M259" s="526">
        <v>1</v>
      </c>
      <c r="N259" s="525">
        <f t="shared" si="82"/>
        <v>3723</v>
      </c>
      <c r="O259" s="525">
        <f>[6]qry_report!$L$634</f>
        <v>125</v>
      </c>
      <c r="P259" s="65">
        <f t="shared" si="67"/>
        <v>465375</v>
      </c>
      <c r="Q259" s="527">
        <v>3723</v>
      </c>
      <c r="R259" s="528"/>
      <c r="S259" s="528"/>
      <c r="T259" s="524"/>
      <c r="U259" s="529"/>
      <c r="V259" s="574"/>
      <c r="W259" s="575"/>
      <c r="X259" s="60"/>
      <c r="Y259" s="60"/>
      <c r="Z259" s="60"/>
      <c r="AA259" s="576"/>
      <c r="AB259" s="576"/>
      <c r="AC259" s="576"/>
      <c r="AD259" s="78"/>
      <c r="AE259" s="78"/>
      <c r="AF259" s="577"/>
      <c r="AG259" s="577"/>
      <c r="AH259" s="60"/>
      <c r="AI259" s="572"/>
      <c r="AJ259" s="572"/>
      <c r="AK259" s="572"/>
      <c r="AL259" s="572"/>
      <c r="AQ259" s="620">
        <f>P259</f>
        <v>465375</v>
      </c>
      <c r="AR259" s="111">
        <f t="shared" si="75"/>
        <v>465375</v>
      </c>
      <c r="AT259" s="620">
        <f>AQ259</f>
        <v>465375</v>
      </c>
    </row>
    <row r="260" spans="1:49" s="2" customFormat="1" ht="16.5" customHeight="1" x14ac:dyDescent="0.25">
      <c r="A260" s="39" t="s">
        <v>677</v>
      </c>
      <c r="B260" s="523">
        <v>432</v>
      </c>
      <c r="C260" s="32" t="s">
        <v>5</v>
      </c>
      <c r="D260" s="32">
        <v>23646</v>
      </c>
      <c r="E260" s="32">
        <v>95</v>
      </c>
      <c r="F260" s="32">
        <v>878</v>
      </c>
      <c r="G260" s="32" t="s">
        <v>122</v>
      </c>
      <c r="H260" s="32">
        <v>2</v>
      </c>
      <c r="I260" s="32">
        <v>0</v>
      </c>
      <c r="J260" s="32">
        <v>95</v>
      </c>
      <c r="K260" s="37">
        <v>895</v>
      </c>
      <c r="L260" s="37">
        <v>895</v>
      </c>
      <c r="M260" s="86">
        <v>5</v>
      </c>
      <c r="N260" s="37">
        <f t="shared" si="82"/>
        <v>895</v>
      </c>
      <c r="O260" s="37">
        <v>125</v>
      </c>
      <c r="P260" s="65">
        <f t="shared" si="67"/>
        <v>111875</v>
      </c>
      <c r="Q260" s="34">
        <v>700</v>
      </c>
      <c r="R260" s="43">
        <v>195</v>
      </c>
      <c r="S260" s="43"/>
      <c r="T260" s="32"/>
      <c r="U260" s="35"/>
      <c r="V260" s="28" t="s">
        <v>677</v>
      </c>
      <c r="W260" s="5">
        <v>481</v>
      </c>
      <c r="X260" s="17" t="s">
        <v>678</v>
      </c>
      <c r="Y260" s="4" t="s">
        <v>28</v>
      </c>
      <c r="Z260" s="4" t="s">
        <v>53</v>
      </c>
      <c r="AA260" s="16">
        <v>9</v>
      </c>
      <c r="AB260" s="16">
        <v>24</v>
      </c>
      <c r="AC260" s="16">
        <v>2</v>
      </c>
      <c r="AD260" s="8">
        <v>216</v>
      </c>
      <c r="AE260" s="8">
        <v>100</v>
      </c>
      <c r="AF260" s="7">
        <f>[12]รายการ!B1</f>
        <v>6700</v>
      </c>
      <c r="AG260" s="7">
        <f>AF260*AD260</f>
        <v>1447200</v>
      </c>
      <c r="AH260" s="4">
        <v>216</v>
      </c>
      <c r="AI260" s="3"/>
      <c r="AJ260" s="3">
        <v>216</v>
      </c>
      <c r="AK260" s="3"/>
      <c r="AL260" s="3"/>
      <c r="AM260" s="2">
        <v>32</v>
      </c>
      <c r="AN260" s="2">
        <f>ค่าเสื่อม!T4</f>
        <v>93</v>
      </c>
      <c r="AO260" s="95">
        <f>AG260*AN260/100</f>
        <v>1345896</v>
      </c>
      <c r="AP260" s="95">
        <f>AG260-AO260</f>
        <v>101304</v>
      </c>
      <c r="AQ260" s="95">
        <f>P260+AP260</f>
        <v>213179</v>
      </c>
      <c r="AR260" s="111">
        <f t="shared" si="75"/>
        <v>213179</v>
      </c>
      <c r="AT260" s="95">
        <f>AQ260-AS260</f>
        <v>213179</v>
      </c>
    </row>
    <row r="261" spans="1:49" s="2" customFormat="1" ht="16.5" customHeight="1" x14ac:dyDescent="0.25">
      <c r="A261" s="39"/>
      <c r="B261" s="523">
        <v>433</v>
      </c>
      <c r="C261" s="32" t="s">
        <v>5</v>
      </c>
      <c r="D261" s="32">
        <v>23648</v>
      </c>
      <c r="E261" s="32">
        <v>93</v>
      </c>
      <c r="F261" s="32">
        <v>880</v>
      </c>
      <c r="G261" s="32" t="s">
        <v>122</v>
      </c>
      <c r="H261" s="32">
        <v>3</v>
      </c>
      <c r="I261" s="32">
        <v>0</v>
      </c>
      <c r="J261" s="32">
        <v>30</v>
      </c>
      <c r="K261" s="37">
        <v>1230</v>
      </c>
      <c r="L261" s="37">
        <v>1230</v>
      </c>
      <c r="M261" s="86">
        <v>1</v>
      </c>
      <c r="N261" s="37">
        <f t="shared" si="82"/>
        <v>1230</v>
      </c>
      <c r="O261" s="37">
        <f>[6]qry_report!$L$632</f>
        <v>125</v>
      </c>
      <c r="P261" s="65">
        <f t="shared" si="67"/>
        <v>153750</v>
      </c>
      <c r="Q261" s="34">
        <v>1230</v>
      </c>
      <c r="R261" s="43"/>
      <c r="S261" s="43"/>
      <c r="T261" s="32"/>
      <c r="U261" s="35"/>
      <c r="V261" s="26"/>
      <c r="W261" s="5"/>
      <c r="X261" s="4"/>
      <c r="Y261" s="4"/>
      <c r="Z261" s="4"/>
      <c r="AA261" s="16"/>
      <c r="AB261" s="16"/>
      <c r="AC261" s="16"/>
      <c r="AD261" s="8"/>
      <c r="AE261" s="8"/>
      <c r="AF261" s="7"/>
      <c r="AG261" s="7"/>
      <c r="AH261" s="4"/>
      <c r="AI261" s="3"/>
      <c r="AJ261" s="3"/>
      <c r="AK261" s="3"/>
      <c r="AL261" s="3"/>
      <c r="AO261" s="95"/>
      <c r="AP261" s="95"/>
      <c r="AQ261" s="95">
        <f>P261</f>
        <v>153750</v>
      </c>
      <c r="AR261" s="111">
        <f t="shared" si="75"/>
        <v>153750</v>
      </c>
      <c r="AT261" s="95">
        <f>AQ261</f>
        <v>153750</v>
      </c>
    </row>
    <row r="262" spans="1:49" s="2" customFormat="1" ht="16.5" customHeight="1" x14ac:dyDescent="0.25">
      <c r="A262" s="39" t="s">
        <v>679</v>
      </c>
      <c r="B262" s="523">
        <v>434</v>
      </c>
      <c r="C262" s="32" t="s">
        <v>5</v>
      </c>
      <c r="D262" s="32">
        <v>23647</v>
      </c>
      <c r="E262" s="32">
        <v>94</v>
      </c>
      <c r="F262" s="32">
        <v>879</v>
      </c>
      <c r="G262" s="32" t="s">
        <v>122</v>
      </c>
      <c r="H262" s="32">
        <v>3</v>
      </c>
      <c r="I262" s="32">
        <v>0</v>
      </c>
      <c r="J262" s="32">
        <v>48</v>
      </c>
      <c r="K262" s="37">
        <v>1248</v>
      </c>
      <c r="L262" s="37">
        <v>1248</v>
      </c>
      <c r="M262" s="86">
        <v>1</v>
      </c>
      <c r="N262" s="37">
        <f t="shared" si="82"/>
        <v>1248</v>
      </c>
      <c r="O262" s="37">
        <v>125</v>
      </c>
      <c r="P262" s="65">
        <f t="shared" si="67"/>
        <v>156000</v>
      </c>
      <c r="Q262" s="34">
        <v>1248</v>
      </c>
      <c r="R262" s="43"/>
      <c r="S262" s="43"/>
      <c r="T262" s="32"/>
      <c r="U262" s="35"/>
      <c r="V262" s="26"/>
      <c r="W262" s="5"/>
      <c r="X262" s="4"/>
      <c r="Y262" s="4"/>
      <c r="Z262" s="4"/>
      <c r="AA262" s="16"/>
      <c r="AB262" s="16"/>
      <c r="AC262" s="16"/>
      <c r="AD262" s="8"/>
      <c r="AE262" s="8"/>
      <c r="AF262" s="7"/>
      <c r="AG262" s="7"/>
      <c r="AH262" s="4"/>
      <c r="AI262" s="3"/>
      <c r="AJ262" s="3"/>
      <c r="AK262" s="3"/>
      <c r="AL262" s="3"/>
      <c r="AO262" s="95"/>
      <c r="AP262" s="95"/>
      <c r="AQ262" s="95">
        <f>P262</f>
        <v>156000</v>
      </c>
      <c r="AR262" s="111">
        <f t="shared" si="75"/>
        <v>156000</v>
      </c>
      <c r="AT262" s="95">
        <f>AQ262</f>
        <v>156000</v>
      </c>
    </row>
    <row r="263" spans="1:49" s="2" customFormat="1" ht="16.5" customHeight="1" x14ac:dyDescent="0.25">
      <c r="A263" s="39" t="s">
        <v>680</v>
      </c>
      <c r="B263" s="523">
        <v>435</v>
      </c>
      <c r="C263" s="32" t="s">
        <v>5</v>
      </c>
      <c r="D263" s="32">
        <v>31115</v>
      </c>
      <c r="E263" s="32">
        <v>438</v>
      </c>
      <c r="F263" s="32">
        <v>1533</v>
      </c>
      <c r="G263" s="32" t="s">
        <v>122</v>
      </c>
      <c r="H263" s="32">
        <v>0</v>
      </c>
      <c r="I263" s="32">
        <v>2</v>
      </c>
      <c r="J263" s="32">
        <v>0</v>
      </c>
      <c r="K263" s="37">
        <v>200</v>
      </c>
      <c r="L263" s="37">
        <v>200</v>
      </c>
      <c r="M263" s="86">
        <v>2</v>
      </c>
      <c r="N263" s="37">
        <f t="shared" si="82"/>
        <v>200</v>
      </c>
      <c r="O263" s="37">
        <v>100</v>
      </c>
      <c r="P263" s="65">
        <f t="shared" si="67"/>
        <v>20000</v>
      </c>
      <c r="Q263" s="34"/>
      <c r="R263" s="43">
        <v>200</v>
      </c>
      <c r="S263" s="43"/>
      <c r="T263" s="32"/>
      <c r="U263" s="35"/>
      <c r="V263" s="28" t="s">
        <v>680</v>
      </c>
      <c r="W263" s="5">
        <v>482</v>
      </c>
      <c r="X263" s="17" t="s">
        <v>681</v>
      </c>
      <c r="Y263" s="4" t="s">
        <v>28</v>
      </c>
      <c r="Z263" s="4" t="s">
        <v>53</v>
      </c>
      <c r="AA263" s="16">
        <v>15</v>
      </c>
      <c r="AB263" s="16">
        <v>16</v>
      </c>
      <c r="AC263" s="16">
        <v>2</v>
      </c>
      <c r="AD263" s="8">
        <v>240</v>
      </c>
      <c r="AE263" s="8">
        <v>100</v>
      </c>
      <c r="AF263" s="7">
        <f>[12]รายการ!B1</f>
        <v>6700</v>
      </c>
      <c r="AG263" s="7">
        <f t="shared" ref="AG263:AG276" si="83">AF263*AD263</f>
        <v>1608000</v>
      </c>
      <c r="AH263" s="4">
        <v>240</v>
      </c>
      <c r="AI263" s="3"/>
      <c r="AJ263" s="3">
        <v>240</v>
      </c>
      <c r="AK263" s="3"/>
      <c r="AL263" s="3"/>
      <c r="AM263" s="2">
        <v>19</v>
      </c>
      <c r="AN263" s="2">
        <f>ค่าเสื่อม!T4</f>
        <v>93</v>
      </c>
      <c r="AO263" s="95">
        <f t="shared" ref="AO263:AO276" si="84">AG263*AN263/100</f>
        <v>1495440</v>
      </c>
      <c r="AP263" s="95">
        <f t="shared" ref="AP263:AP276" si="85">AG263-AO263</f>
        <v>112560</v>
      </c>
      <c r="AQ263" s="95">
        <f>P263</f>
        <v>20000</v>
      </c>
      <c r="AR263" s="111">
        <f t="shared" si="75"/>
        <v>20000</v>
      </c>
      <c r="AT263" s="95">
        <f>AQ263</f>
        <v>20000</v>
      </c>
    </row>
    <row r="264" spans="1:49" s="2" customFormat="1" ht="16.5" customHeight="1" x14ac:dyDescent="0.25">
      <c r="A264" s="39"/>
      <c r="B264" s="33"/>
      <c r="C264" s="32"/>
      <c r="D264" s="32"/>
      <c r="E264" s="32"/>
      <c r="F264" s="32"/>
      <c r="G264" s="32"/>
      <c r="H264" s="32"/>
      <c r="I264" s="32"/>
      <c r="J264" s="32"/>
      <c r="K264" s="37"/>
      <c r="L264" s="37"/>
      <c r="M264" s="86"/>
      <c r="N264" s="37"/>
      <c r="O264" s="37"/>
      <c r="P264" s="65"/>
      <c r="Q264" s="34"/>
      <c r="R264" s="43"/>
      <c r="S264" s="43"/>
      <c r="T264" s="32"/>
      <c r="U264" s="35"/>
      <c r="V264" s="26"/>
      <c r="W264" s="5">
        <v>483</v>
      </c>
      <c r="X264" s="4"/>
      <c r="Y264" s="4" t="s">
        <v>38</v>
      </c>
      <c r="Z264" s="4" t="s">
        <v>7</v>
      </c>
      <c r="AA264" s="16">
        <v>6</v>
      </c>
      <c r="AB264" s="16">
        <v>12</v>
      </c>
      <c r="AC264" s="16">
        <v>2</v>
      </c>
      <c r="AD264" s="8">
        <v>72</v>
      </c>
      <c r="AE264" s="8">
        <v>100</v>
      </c>
      <c r="AF264" s="7">
        <f>[12]รายการ!B34</f>
        <v>2050</v>
      </c>
      <c r="AG264" s="7">
        <f t="shared" si="83"/>
        <v>147600</v>
      </c>
      <c r="AH264" s="4">
        <v>72</v>
      </c>
      <c r="AI264" s="3"/>
      <c r="AJ264" s="3">
        <v>72</v>
      </c>
      <c r="AK264" s="3"/>
      <c r="AL264" s="3"/>
      <c r="AM264" s="2">
        <v>6</v>
      </c>
      <c r="AN264" s="2">
        <f>ค่าเสื่อม!G4</f>
        <v>20</v>
      </c>
      <c r="AO264" s="95">
        <f t="shared" si="84"/>
        <v>29520</v>
      </c>
      <c r="AP264" s="95">
        <f t="shared" si="85"/>
        <v>118080</v>
      </c>
      <c r="AQ264" s="95">
        <f>P264+AP264</f>
        <v>118080</v>
      </c>
      <c r="AR264" s="111">
        <f t="shared" si="75"/>
        <v>118080</v>
      </c>
      <c r="AT264" s="95">
        <f>AQ264</f>
        <v>118080</v>
      </c>
      <c r="AW264" s="2" t="s">
        <v>51</v>
      </c>
    </row>
    <row r="265" spans="1:49" s="32" customFormat="1" ht="16.5" customHeight="1" x14ac:dyDescent="0.25">
      <c r="A265" s="39" t="s">
        <v>682</v>
      </c>
      <c r="B265" s="33">
        <v>436</v>
      </c>
      <c r="C265" s="32" t="s">
        <v>5</v>
      </c>
      <c r="D265" s="32">
        <v>11533</v>
      </c>
      <c r="E265" s="32">
        <v>122</v>
      </c>
      <c r="F265" s="32">
        <v>119</v>
      </c>
      <c r="G265" s="32" t="s">
        <v>122</v>
      </c>
      <c r="H265" s="32">
        <v>0</v>
      </c>
      <c r="I265" s="32">
        <v>3</v>
      </c>
      <c r="J265" s="32">
        <v>95</v>
      </c>
      <c r="K265" s="37">
        <v>395</v>
      </c>
      <c r="L265" s="37">
        <v>395</v>
      </c>
      <c r="M265" s="86">
        <v>2</v>
      </c>
      <c r="N265" s="37">
        <v>395</v>
      </c>
      <c r="O265" s="37">
        <v>150</v>
      </c>
      <c r="P265" s="65">
        <f t="shared" si="67"/>
        <v>59250</v>
      </c>
      <c r="Q265" s="34"/>
      <c r="R265" s="43">
        <v>395</v>
      </c>
      <c r="S265" s="43"/>
      <c r="U265" s="35"/>
      <c r="V265" s="39"/>
      <c r="W265" s="33"/>
      <c r="AA265" s="36"/>
      <c r="AB265" s="36"/>
      <c r="AC265" s="36"/>
      <c r="AD265" s="43"/>
      <c r="AE265" s="43"/>
      <c r="AF265" s="37"/>
      <c r="AG265" s="37"/>
      <c r="AI265" s="34"/>
      <c r="AJ265" s="34"/>
      <c r="AK265" s="34"/>
      <c r="AL265" s="34"/>
      <c r="AO265" s="111"/>
      <c r="AP265" s="111"/>
      <c r="AQ265" s="111">
        <f>P265</f>
        <v>59250</v>
      </c>
      <c r="AR265" s="111">
        <f t="shared" si="75"/>
        <v>59250</v>
      </c>
      <c r="AT265" s="95">
        <f>AQ265</f>
        <v>59250</v>
      </c>
    </row>
    <row r="266" spans="1:49" s="32" customFormat="1" ht="16.5" customHeight="1" x14ac:dyDescent="0.25">
      <c r="A266" s="39"/>
      <c r="B266" s="33"/>
      <c r="K266" s="37"/>
      <c r="L266" s="37"/>
      <c r="M266" s="86"/>
      <c r="N266" s="37"/>
      <c r="O266" s="37"/>
      <c r="P266" s="65"/>
      <c r="Q266" s="34"/>
      <c r="R266" s="43"/>
      <c r="S266" s="43"/>
      <c r="U266" s="35"/>
      <c r="V266" s="39" t="s">
        <v>683</v>
      </c>
      <c r="W266" s="33">
        <v>484</v>
      </c>
      <c r="X266" s="32">
        <v>49</v>
      </c>
      <c r="Y266" s="32" t="s">
        <v>28</v>
      </c>
      <c r="Z266" s="32" t="s">
        <v>53</v>
      </c>
      <c r="AA266" s="36">
        <v>14</v>
      </c>
      <c r="AB266" s="36">
        <v>18</v>
      </c>
      <c r="AC266" s="16">
        <v>2</v>
      </c>
      <c r="AD266" s="43">
        <v>252</v>
      </c>
      <c r="AE266" s="43">
        <v>100</v>
      </c>
      <c r="AF266" s="37">
        <f>[12]รายการ!B1</f>
        <v>6700</v>
      </c>
      <c r="AG266" s="37">
        <f t="shared" si="83"/>
        <v>1688400</v>
      </c>
      <c r="AH266" s="32">
        <v>252</v>
      </c>
      <c r="AI266" s="34"/>
      <c r="AJ266" s="34">
        <v>252</v>
      </c>
      <c r="AK266" s="34"/>
      <c r="AL266" s="34"/>
      <c r="AM266" s="32">
        <v>62</v>
      </c>
      <c r="AN266" s="32">
        <f>ค่าเสื่อม!T4</f>
        <v>93</v>
      </c>
      <c r="AO266" s="111">
        <f t="shared" si="84"/>
        <v>1570212</v>
      </c>
      <c r="AP266" s="111">
        <f t="shared" si="85"/>
        <v>118188</v>
      </c>
      <c r="AQ266" s="111">
        <f>P266+AP266</f>
        <v>118188</v>
      </c>
      <c r="AR266" s="111">
        <f t="shared" si="75"/>
        <v>118188</v>
      </c>
      <c r="AT266" s="111">
        <f t="shared" ref="AT266:AT276" si="86">AQ266-AS266</f>
        <v>118188</v>
      </c>
    </row>
    <row r="267" spans="1:49" s="2" customFormat="1" ht="16.5" customHeight="1" x14ac:dyDescent="0.25">
      <c r="A267" s="39" t="s">
        <v>684</v>
      </c>
      <c r="B267" s="33">
        <v>437</v>
      </c>
      <c r="C267" s="32" t="s">
        <v>5</v>
      </c>
      <c r="D267" s="32">
        <v>12165</v>
      </c>
      <c r="E267" s="32">
        <v>142</v>
      </c>
      <c r="F267" s="32">
        <v>58</v>
      </c>
      <c r="G267" s="32" t="s">
        <v>122</v>
      </c>
      <c r="H267" s="32">
        <v>0</v>
      </c>
      <c r="I267" s="32">
        <v>1</v>
      </c>
      <c r="J267" s="32">
        <v>26</v>
      </c>
      <c r="K267" s="37">
        <v>126</v>
      </c>
      <c r="L267" s="37">
        <v>126</v>
      </c>
      <c r="M267" s="86">
        <v>2</v>
      </c>
      <c r="N267" s="37">
        <f>L267</f>
        <v>126</v>
      </c>
      <c r="O267" s="37">
        <f>[6]qry_report!$L$108</f>
        <v>100</v>
      </c>
      <c r="P267" s="65">
        <f t="shared" si="67"/>
        <v>12600</v>
      </c>
      <c r="Q267" s="34"/>
      <c r="R267" s="43">
        <v>126</v>
      </c>
      <c r="S267" s="43"/>
      <c r="T267" s="32"/>
      <c r="U267" s="35"/>
      <c r="V267" s="28" t="s">
        <v>684</v>
      </c>
      <c r="W267" s="33">
        <v>485</v>
      </c>
      <c r="X267" s="17" t="s">
        <v>685</v>
      </c>
      <c r="Y267" s="4" t="s">
        <v>28</v>
      </c>
      <c r="Z267" s="4" t="s">
        <v>53</v>
      </c>
      <c r="AA267" s="16">
        <v>6</v>
      </c>
      <c r="AB267" s="16">
        <v>15</v>
      </c>
      <c r="AC267" s="16">
        <v>2</v>
      </c>
      <c r="AD267" s="8">
        <v>90</v>
      </c>
      <c r="AE267" s="43">
        <v>100</v>
      </c>
      <c r="AF267" s="7">
        <f>[12]รายการ!B1</f>
        <v>6700</v>
      </c>
      <c r="AG267" s="7">
        <f t="shared" si="83"/>
        <v>603000</v>
      </c>
      <c r="AH267" s="4">
        <v>90</v>
      </c>
      <c r="AI267" s="3"/>
      <c r="AJ267" s="3">
        <v>90</v>
      </c>
      <c r="AK267" s="3"/>
      <c r="AL267" s="3"/>
      <c r="AM267" s="2">
        <v>7</v>
      </c>
      <c r="AN267" s="2">
        <f>ค่าเสื่อม!H4</f>
        <v>25</v>
      </c>
      <c r="AO267" s="95">
        <f t="shared" si="84"/>
        <v>150750</v>
      </c>
      <c r="AP267" s="95">
        <f t="shared" si="85"/>
        <v>452250</v>
      </c>
      <c r="AQ267" s="95">
        <f t="shared" ref="AQ267:AQ273" si="87">P267+AP267</f>
        <v>464850</v>
      </c>
      <c r="AR267" s="111">
        <f t="shared" si="75"/>
        <v>464850</v>
      </c>
      <c r="AT267" s="95">
        <f t="shared" si="86"/>
        <v>464850</v>
      </c>
    </row>
    <row r="268" spans="1:49" s="2" customFormat="1" ht="16.5" customHeight="1" x14ac:dyDescent="0.25">
      <c r="A268" s="39"/>
      <c r="B268" s="33"/>
      <c r="C268" s="32"/>
      <c r="D268" s="32"/>
      <c r="E268" s="32"/>
      <c r="F268" s="32"/>
      <c r="G268" s="32"/>
      <c r="H268" s="32"/>
      <c r="I268" s="32"/>
      <c r="J268" s="32"/>
      <c r="K268" s="37"/>
      <c r="L268" s="37"/>
      <c r="M268" s="86"/>
      <c r="N268" s="37"/>
      <c r="O268" s="37"/>
      <c r="P268" s="65"/>
      <c r="Q268" s="34"/>
      <c r="R268" s="43"/>
      <c r="S268" s="43"/>
      <c r="T268" s="32"/>
      <c r="U268" s="35"/>
      <c r="V268" s="26"/>
      <c r="W268" s="33">
        <v>486</v>
      </c>
      <c r="X268" s="4"/>
      <c r="Y268" s="4" t="s">
        <v>38</v>
      </c>
      <c r="Z268" s="4" t="s">
        <v>7</v>
      </c>
      <c r="AA268" s="16">
        <v>8</v>
      </c>
      <c r="AB268" s="16">
        <v>12</v>
      </c>
      <c r="AC268" s="16">
        <v>2</v>
      </c>
      <c r="AD268" s="8">
        <v>96</v>
      </c>
      <c r="AE268" s="43">
        <v>100</v>
      </c>
      <c r="AF268" s="7">
        <f>[12]รายการ!B34</f>
        <v>2050</v>
      </c>
      <c r="AG268" s="7">
        <f t="shared" si="83"/>
        <v>196800</v>
      </c>
      <c r="AH268" s="4">
        <v>96</v>
      </c>
      <c r="AI268" s="3"/>
      <c r="AJ268" s="3">
        <v>96</v>
      </c>
      <c r="AK268" s="3"/>
      <c r="AL268" s="3"/>
      <c r="AM268" s="2">
        <v>12</v>
      </c>
      <c r="AN268" s="2">
        <f>ค่าเสื่อม!M4</f>
        <v>50</v>
      </c>
      <c r="AO268" s="95">
        <f t="shared" si="84"/>
        <v>98400</v>
      </c>
      <c r="AP268" s="95">
        <f t="shared" si="85"/>
        <v>98400</v>
      </c>
      <c r="AQ268" s="95">
        <f t="shared" si="87"/>
        <v>98400</v>
      </c>
      <c r="AR268" s="111">
        <f t="shared" si="75"/>
        <v>98400</v>
      </c>
      <c r="AT268" s="95">
        <f t="shared" si="86"/>
        <v>98400</v>
      </c>
      <c r="AW268" s="2" t="s">
        <v>51</v>
      </c>
    </row>
    <row r="269" spans="1:49" s="2" customFormat="1" ht="16.5" customHeight="1" x14ac:dyDescent="0.25">
      <c r="A269" s="39" t="s">
        <v>686</v>
      </c>
      <c r="B269" s="33">
        <v>438</v>
      </c>
      <c r="C269" s="32" t="s">
        <v>5</v>
      </c>
      <c r="D269" s="32">
        <v>927</v>
      </c>
      <c r="E269" s="32">
        <v>659</v>
      </c>
      <c r="F269" s="32">
        <v>40</v>
      </c>
      <c r="G269" s="32" t="s">
        <v>122</v>
      </c>
      <c r="H269" s="32">
        <v>0</v>
      </c>
      <c r="I269" s="32">
        <v>3</v>
      </c>
      <c r="J269" s="32">
        <v>89</v>
      </c>
      <c r="K269" s="37">
        <v>389</v>
      </c>
      <c r="L269" s="37">
        <v>389</v>
      </c>
      <c r="M269" s="86">
        <v>2</v>
      </c>
      <c r="N269" s="37">
        <f>L269</f>
        <v>389</v>
      </c>
      <c r="O269" s="37">
        <f>[6]qry_report!$L$13</f>
        <v>175</v>
      </c>
      <c r="P269" s="65">
        <f t="shared" si="67"/>
        <v>68075</v>
      </c>
      <c r="Q269" s="34"/>
      <c r="R269" s="43">
        <v>389</v>
      </c>
      <c r="S269" s="43"/>
      <c r="T269" s="32"/>
      <c r="U269" s="35"/>
      <c r="V269" s="28" t="s">
        <v>686</v>
      </c>
      <c r="W269" s="33">
        <v>487</v>
      </c>
      <c r="X269" s="17" t="s">
        <v>687</v>
      </c>
      <c r="Y269" s="4" t="s">
        <v>28</v>
      </c>
      <c r="Z269" s="4" t="s">
        <v>53</v>
      </c>
      <c r="AA269" s="16">
        <v>6</v>
      </c>
      <c r="AB269" s="16">
        <v>18</v>
      </c>
      <c r="AC269" s="16">
        <v>2</v>
      </c>
      <c r="AD269" s="8">
        <v>108</v>
      </c>
      <c r="AE269" s="43">
        <v>100</v>
      </c>
      <c r="AF269" s="7">
        <f>[12]รายการ!B1</f>
        <v>6700</v>
      </c>
      <c r="AG269" s="7">
        <f t="shared" si="83"/>
        <v>723600</v>
      </c>
      <c r="AH269" s="4">
        <v>108</v>
      </c>
      <c r="AI269" s="3"/>
      <c r="AJ269" s="3">
        <v>108</v>
      </c>
      <c r="AK269" s="3"/>
      <c r="AL269" s="3"/>
      <c r="AM269" s="2">
        <v>27</v>
      </c>
      <c r="AN269" s="2">
        <f>ค่าเสื่อม!T4</f>
        <v>93</v>
      </c>
      <c r="AO269" s="95">
        <f t="shared" si="84"/>
        <v>672948</v>
      </c>
      <c r="AP269" s="95">
        <f t="shared" si="85"/>
        <v>50652</v>
      </c>
      <c r="AQ269" s="95">
        <f t="shared" si="87"/>
        <v>118727</v>
      </c>
      <c r="AR269" s="111">
        <f t="shared" si="75"/>
        <v>118727</v>
      </c>
      <c r="AT269" s="95">
        <f t="shared" si="86"/>
        <v>118727</v>
      </c>
    </row>
    <row r="270" spans="1:49" s="2" customFormat="1" ht="16.5" customHeight="1" x14ac:dyDescent="0.25">
      <c r="A270" s="39"/>
      <c r="B270" s="33"/>
      <c r="C270" s="32"/>
      <c r="D270" s="32"/>
      <c r="E270" s="32"/>
      <c r="F270" s="32"/>
      <c r="G270" s="32"/>
      <c r="H270" s="32"/>
      <c r="I270" s="32"/>
      <c r="J270" s="32"/>
      <c r="K270" s="37"/>
      <c r="L270" s="37"/>
      <c r="M270" s="86"/>
      <c r="N270" s="37"/>
      <c r="O270" s="37"/>
      <c r="P270" s="65"/>
      <c r="Q270" s="34"/>
      <c r="R270" s="43"/>
      <c r="S270" s="43"/>
      <c r="T270" s="32"/>
      <c r="U270" s="35"/>
      <c r="V270" s="26"/>
      <c r="W270" s="33">
        <v>488</v>
      </c>
      <c r="X270" s="4"/>
      <c r="Y270" s="4" t="s">
        <v>38</v>
      </c>
      <c r="Z270" s="4" t="s">
        <v>7</v>
      </c>
      <c r="AA270" s="16">
        <v>7</v>
      </c>
      <c r="AB270" s="16">
        <v>16</v>
      </c>
      <c r="AC270" s="16">
        <v>2</v>
      </c>
      <c r="AD270" s="8">
        <v>112</v>
      </c>
      <c r="AE270" s="43">
        <v>100</v>
      </c>
      <c r="AF270" s="7">
        <f>[12]รายการ!B34</f>
        <v>2050</v>
      </c>
      <c r="AG270" s="7">
        <f t="shared" si="83"/>
        <v>229600</v>
      </c>
      <c r="AH270" s="4">
        <v>112</v>
      </c>
      <c r="AI270" s="3"/>
      <c r="AJ270" s="3">
        <v>112</v>
      </c>
      <c r="AK270" s="3"/>
      <c r="AL270" s="3"/>
      <c r="AM270" s="2">
        <v>5</v>
      </c>
      <c r="AN270" s="2">
        <f>ค่าเสื่อม!F4</f>
        <v>15</v>
      </c>
      <c r="AO270" s="95">
        <f t="shared" si="84"/>
        <v>34440</v>
      </c>
      <c r="AP270" s="95">
        <f t="shared" si="85"/>
        <v>195160</v>
      </c>
      <c r="AQ270" s="95">
        <f t="shared" si="87"/>
        <v>195160</v>
      </c>
      <c r="AR270" s="111">
        <f t="shared" si="75"/>
        <v>195160</v>
      </c>
      <c r="AT270" s="95">
        <f t="shared" si="86"/>
        <v>195160</v>
      </c>
      <c r="AW270" s="2" t="s">
        <v>51</v>
      </c>
    </row>
    <row r="271" spans="1:49" s="2" customFormat="1" ht="16.5" customHeight="1" x14ac:dyDescent="0.25">
      <c r="A271" s="39"/>
      <c r="B271" s="33"/>
      <c r="C271" s="32"/>
      <c r="D271" s="32"/>
      <c r="E271" s="32"/>
      <c r="F271" s="32"/>
      <c r="G271" s="32"/>
      <c r="H271" s="32"/>
      <c r="I271" s="32"/>
      <c r="J271" s="32"/>
      <c r="K271" s="37"/>
      <c r="L271" s="37"/>
      <c r="M271" s="86"/>
      <c r="N271" s="37"/>
      <c r="O271" s="37"/>
      <c r="P271" s="65"/>
      <c r="Q271" s="34"/>
      <c r="R271" s="43"/>
      <c r="S271" s="43"/>
      <c r="T271" s="32"/>
      <c r="U271" s="35"/>
      <c r="V271" s="26" t="s">
        <v>688</v>
      </c>
      <c r="W271" s="33">
        <v>489</v>
      </c>
      <c r="X271" s="17" t="s">
        <v>689</v>
      </c>
      <c r="Y271" s="4" t="s">
        <v>28</v>
      </c>
      <c r="Z271" s="4" t="s">
        <v>41</v>
      </c>
      <c r="AA271" s="16"/>
      <c r="AB271" s="16"/>
      <c r="AC271" s="16">
        <v>2</v>
      </c>
      <c r="AD271" s="8">
        <v>144</v>
      </c>
      <c r="AE271" s="43">
        <v>100</v>
      </c>
      <c r="AF271" s="7">
        <f>[12]รายการ!B1</f>
        <v>6700</v>
      </c>
      <c r="AG271" s="7">
        <f t="shared" si="83"/>
        <v>964800</v>
      </c>
      <c r="AH271" s="4">
        <v>144</v>
      </c>
      <c r="AI271" s="3"/>
      <c r="AJ271" s="3">
        <v>144</v>
      </c>
      <c r="AK271" s="3"/>
      <c r="AL271" s="3"/>
      <c r="AM271" s="2">
        <v>27</v>
      </c>
      <c r="AN271" s="2">
        <f>ค่าเสื่อม!W3</f>
        <v>85</v>
      </c>
      <c r="AO271" s="95">
        <f t="shared" si="84"/>
        <v>820080</v>
      </c>
      <c r="AP271" s="95">
        <f t="shared" si="85"/>
        <v>144720</v>
      </c>
      <c r="AQ271" s="95">
        <f t="shared" si="87"/>
        <v>144720</v>
      </c>
      <c r="AR271" s="111">
        <f t="shared" si="75"/>
        <v>144720</v>
      </c>
      <c r="AT271" s="95">
        <f t="shared" si="86"/>
        <v>144720</v>
      </c>
    </row>
    <row r="272" spans="1:49" s="2" customFormat="1" ht="16.5" customHeight="1" x14ac:dyDescent="0.25">
      <c r="A272" s="39"/>
      <c r="B272" s="33"/>
      <c r="C272" s="32"/>
      <c r="D272" s="32"/>
      <c r="E272" s="32"/>
      <c r="F272" s="32"/>
      <c r="G272" s="32"/>
      <c r="H272" s="32"/>
      <c r="I272" s="32"/>
      <c r="J272" s="32"/>
      <c r="K272" s="37"/>
      <c r="L272" s="37"/>
      <c r="M272" s="86"/>
      <c r="N272" s="37"/>
      <c r="O272" s="37"/>
      <c r="P272" s="65"/>
      <c r="Q272" s="34"/>
      <c r="R272" s="43"/>
      <c r="S272" s="43"/>
      <c r="T272" s="32"/>
      <c r="U272" s="35"/>
      <c r="V272" s="26"/>
      <c r="W272" s="5"/>
      <c r="X272" s="4"/>
      <c r="Y272" s="4"/>
      <c r="Z272" s="26" t="s">
        <v>42</v>
      </c>
      <c r="AA272" s="16">
        <v>6</v>
      </c>
      <c r="AB272" s="16">
        <v>12</v>
      </c>
      <c r="AC272" s="16">
        <v>2</v>
      </c>
      <c r="AD272" s="8">
        <v>72</v>
      </c>
      <c r="AE272" s="8">
        <v>50</v>
      </c>
      <c r="AF272" s="7">
        <f>AF269</f>
        <v>6700</v>
      </c>
      <c r="AG272" s="7">
        <f t="shared" si="83"/>
        <v>482400</v>
      </c>
      <c r="AH272" s="4">
        <v>72</v>
      </c>
      <c r="AI272" s="3"/>
      <c r="AJ272" s="3">
        <v>72</v>
      </c>
      <c r="AK272" s="3"/>
      <c r="AL272" s="3"/>
      <c r="AN272" s="2">
        <v>85</v>
      </c>
      <c r="AO272" s="95">
        <f t="shared" si="84"/>
        <v>410040</v>
      </c>
      <c r="AP272" s="95">
        <f t="shared" si="85"/>
        <v>72360</v>
      </c>
      <c r="AQ272" s="95">
        <f t="shared" si="87"/>
        <v>72360</v>
      </c>
      <c r="AR272" s="111">
        <f t="shared" si="75"/>
        <v>72360</v>
      </c>
      <c r="AT272" s="95">
        <f t="shared" si="86"/>
        <v>72360</v>
      </c>
    </row>
    <row r="273" spans="1:51" s="2" customFormat="1" ht="16.5" customHeight="1" x14ac:dyDescent="0.25">
      <c r="A273" s="39"/>
      <c r="B273" s="33"/>
      <c r="C273" s="32"/>
      <c r="D273" s="32"/>
      <c r="E273" s="32"/>
      <c r="F273" s="32"/>
      <c r="G273" s="32"/>
      <c r="H273" s="32"/>
      <c r="I273" s="32"/>
      <c r="J273" s="32"/>
      <c r="K273" s="37"/>
      <c r="L273" s="37"/>
      <c r="M273" s="86"/>
      <c r="N273" s="37"/>
      <c r="O273" s="37"/>
      <c r="P273" s="65"/>
      <c r="Q273" s="34"/>
      <c r="R273" s="43"/>
      <c r="S273" s="43"/>
      <c r="T273" s="32"/>
      <c r="U273" s="35"/>
      <c r="V273" s="26"/>
      <c r="W273" s="5"/>
      <c r="X273" s="4"/>
      <c r="Y273" s="4"/>
      <c r="Z273" s="26" t="s">
        <v>43</v>
      </c>
      <c r="AA273" s="16">
        <v>6</v>
      </c>
      <c r="AB273" s="16">
        <v>12</v>
      </c>
      <c r="AC273" s="16">
        <v>2</v>
      </c>
      <c r="AD273" s="8">
        <v>72</v>
      </c>
      <c r="AE273" s="8">
        <v>50</v>
      </c>
      <c r="AF273" s="7">
        <f>AF271</f>
        <v>6700</v>
      </c>
      <c r="AG273" s="7">
        <f t="shared" si="83"/>
        <v>482400</v>
      </c>
      <c r="AH273" s="4">
        <v>72</v>
      </c>
      <c r="AI273" s="3"/>
      <c r="AJ273" s="3">
        <v>72</v>
      </c>
      <c r="AK273" s="3"/>
      <c r="AL273" s="3"/>
      <c r="AN273" s="2">
        <v>85</v>
      </c>
      <c r="AO273" s="95">
        <f t="shared" si="84"/>
        <v>410040</v>
      </c>
      <c r="AP273" s="95">
        <f t="shared" si="85"/>
        <v>72360</v>
      </c>
      <c r="AQ273" s="95">
        <f t="shared" si="87"/>
        <v>72360</v>
      </c>
      <c r="AR273" s="111">
        <f t="shared" si="75"/>
        <v>72360</v>
      </c>
      <c r="AT273" s="95">
        <f t="shared" si="86"/>
        <v>72360</v>
      </c>
    </row>
    <row r="274" spans="1:51" s="2" customFormat="1" ht="16.5" customHeight="1" x14ac:dyDescent="0.25">
      <c r="A274" s="39"/>
      <c r="B274" s="33"/>
      <c r="C274" s="32"/>
      <c r="D274" s="32"/>
      <c r="E274" s="32"/>
      <c r="F274" s="32"/>
      <c r="G274" s="32"/>
      <c r="H274" s="32"/>
      <c r="I274" s="32"/>
      <c r="J274" s="32"/>
      <c r="K274" s="37"/>
      <c r="L274" s="37"/>
      <c r="M274" s="86"/>
      <c r="N274" s="37"/>
      <c r="O274" s="37"/>
      <c r="P274" s="65"/>
      <c r="Q274" s="34"/>
      <c r="R274" s="43"/>
      <c r="S274" s="43"/>
      <c r="T274" s="32"/>
      <c r="U274" s="35"/>
      <c r="V274" s="26"/>
      <c r="W274" s="5">
        <v>490</v>
      </c>
      <c r="X274" s="4"/>
      <c r="Y274" s="4" t="s">
        <v>38</v>
      </c>
      <c r="Z274" s="4" t="s">
        <v>7</v>
      </c>
      <c r="AA274" s="16">
        <v>8</v>
      </c>
      <c r="AB274" s="16">
        <v>12</v>
      </c>
      <c r="AC274" s="16">
        <v>2</v>
      </c>
      <c r="AD274" s="8">
        <v>96</v>
      </c>
      <c r="AE274" s="8">
        <v>100</v>
      </c>
      <c r="AF274" s="7">
        <f>[12]รายการ!B34</f>
        <v>2050</v>
      </c>
      <c r="AG274" s="7">
        <f t="shared" si="83"/>
        <v>196800</v>
      </c>
      <c r="AH274" s="4">
        <v>96</v>
      </c>
      <c r="AI274" s="3"/>
      <c r="AJ274" s="3">
        <v>96</v>
      </c>
      <c r="AK274" s="3"/>
      <c r="AL274" s="3"/>
      <c r="AM274" s="2">
        <v>5</v>
      </c>
      <c r="AN274" s="2">
        <f>ค่าเสื่อม!F4</f>
        <v>15</v>
      </c>
      <c r="AO274" s="95">
        <f t="shared" si="84"/>
        <v>29520</v>
      </c>
      <c r="AP274" s="95">
        <f t="shared" si="85"/>
        <v>167280</v>
      </c>
      <c r="AQ274" s="95">
        <f>P274+AP274</f>
        <v>167280</v>
      </c>
      <c r="AR274" s="111">
        <f t="shared" si="75"/>
        <v>167280</v>
      </c>
      <c r="AT274" s="95">
        <f t="shared" si="86"/>
        <v>167280</v>
      </c>
      <c r="AW274" s="2" t="s">
        <v>51</v>
      </c>
    </row>
    <row r="275" spans="1:51" s="32" customFormat="1" ht="16.5" customHeight="1" x14ac:dyDescent="0.25">
      <c r="A275" s="39" t="s">
        <v>690</v>
      </c>
      <c r="B275" s="33">
        <v>439</v>
      </c>
      <c r="C275" s="32" t="s">
        <v>5</v>
      </c>
      <c r="D275" s="32">
        <v>12150</v>
      </c>
      <c r="E275" s="32">
        <v>675</v>
      </c>
      <c r="F275" s="32">
        <v>52</v>
      </c>
      <c r="G275" s="32" t="s">
        <v>122</v>
      </c>
      <c r="H275" s="32">
        <v>1</v>
      </c>
      <c r="I275" s="32">
        <v>1</v>
      </c>
      <c r="J275" s="32">
        <v>24</v>
      </c>
      <c r="K275" s="37">
        <v>524</v>
      </c>
      <c r="L275" s="37">
        <v>524</v>
      </c>
      <c r="M275" s="86">
        <v>2</v>
      </c>
      <c r="N275" s="37">
        <f>L275</f>
        <v>524</v>
      </c>
      <c r="O275" s="37">
        <f>[6]qry_report!$L$102</f>
        <v>150</v>
      </c>
      <c r="P275" s="65">
        <f t="shared" ref="P275:P336" si="88">N275*O275</f>
        <v>78600</v>
      </c>
      <c r="Q275" s="34"/>
      <c r="R275" s="43">
        <v>524</v>
      </c>
      <c r="S275" s="43"/>
      <c r="U275" s="35"/>
      <c r="V275" s="39" t="s">
        <v>690</v>
      </c>
      <c r="W275" s="33">
        <v>491</v>
      </c>
      <c r="X275" s="42" t="s">
        <v>691</v>
      </c>
      <c r="Y275" s="32" t="s">
        <v>28</v>
      </c>
      <c r="Z275" s="32" t="s">
        <v>53</v>
      </c>
      <c r="AA275" s="36">
        <v>6</v>
      </c>
      <c r="AB275" s="36">
        <v>15</v>
      </c>
      <c r="AC275" s="36">
        <v>2</v>
      </c>
      <c r="AD275" s="43">
        <v>90</v>
      </c>
      <c r="AE275" s="8">
        <v>100</v>
      </c>
      <c r="AF275" s="37">
        <f>[12]รายการ!B1</f>
        <v>6700</v>
      </c>
      <c r="AG275" s="37">
        <f t="shared" si="83"/>
        <v>603000</v>
      </c>
      <c r="AH275" s="32">
        <v>90</v>
      </c>
      <c r="AI275" s="34"/>
      <c r="AJ275" s="34">
        <v>90</v>
      </c>
      <c r="AK275" s="34"/>
      <c r="AL275" s="34"/>
      <c r="AM275" s="32">
        <v>32</v>
      </c>
      <c r="AN275" s="32">
        <f>ค่าเสื่อม!T4</f>
        <v>93</v>
      </c>
      <c r="AO275" s="111">
        <f t="shared" si="84"/>
        <v>560790</v>
      </c>
      <c r="AP275" s="111">
        <f t="shared" si="85"/>
        <v>42210</v>
      </c>
      <c r="AQ275" s="111">
        <f>P275+AP275</f>
        <v>120810</v>
      </c>
      <c r="AR275" s="111">
        <f t="shared" si="75"/>
        <v>120810</v>
      </c>
      <c r="AT275" s="111">
        <f t="shared" si="86"/>
        <v>120810</v>
      </c>
    </row>
    <row r="276" spans="1:51" s="32" customFormat="1" ht="16.5" customHeight="1" x14ac:dyDescent="0.25">
      <c r="A276" s="39"/>
      <c r="B276" s="33"/>
      <c r="K276" s="37"/>
      <c r="L276" s="37"/>
      <c r="M276" s="86"/>
      <c r="N276" s="37"/>
      <c r="O276" s="37"/>
      <c r="P276" s="65"/>
      <c r="Q276" s="34"/>
      <c r="R276" s="43"/>
      <c r="S276" s="43"/>
      <c r="U276" s="35"/>
      <c r="V276" s="39"/>
      <c r="W276" s="33">
        <v>492</v>
      </c>
      <c r="Y276" s="32" t="s">
        <v>38</v>
      </c>
      <c r="Z276" s="32" t="s">
        <v>7</v>
      </c>
      <c r="AA276" s="36">
        <v>9</v>
      </c>
      <c r="AB276" s="36">
        <v>15</v>
      </c>
      <c r="AC276" s="36">
        <v>2</v>
      </c>
      <c r="AD276" s="43">
        <v>135</v>
      </c>
      <c r="AE276" s="8">
        <v>100</v>
      </c>
      <c r="AF276" s="37">
        <f>[12]รายการ!B34</f>
        <v>2050</v>
      </c>
      <c r="AG276" s="37">
        <f t="shared" si="83"/>
        <v>276750</v>
      </c>
      <c r="AH276" s="32">
        <v>135</v>
      </c>
      <c r="AI276" s="34"/>
      <c r="AJ276" s="34">
        <v>135</v>
      </c>
      <c r="AK276" s="34"/>
      <c r="AL276" s="34"/>
      <c r="AM276" s="32">
        <v>32</v>
      </c>
      <c r="AN276" s="32">
        <f>ค่าเสื่อม!T4</f>
        <v>93</v>
      </c>
      <c r="AO276" s="111">
        <f t="shared" si="84"/>
        <v>257377.5</v>
      </c>
      <c r="AP276" s="111">
        <f t="shared" si="85"/>
        <v>19372.5</v>
      </c>
      <c r="AQ276" s="111">
        <f>P276+AP276</f>
        <v>19372.5</v>
      </c>
      <c r="AR276" s="111">
        <f t="shared" si="75"/>
        <v>19372.5</v>
      </c>
      <c r="AT276" s="111">
        <f t="shared" si="86"/>
        <v>19372.5</v>
      </c>
      <c r="AW276" s="32" t="s">
        <v>51</v>
      </c>
    </row>
    <row r="277" spans="1:51" s="32" customFormat="1" ht="16.5" customHeight="1" x14ac:dyDescent="0.25">
      <c r="A277" s="39" t="s">
        <v>692</v>
      </c>
      <c r="B277" s="33">
        <v>440</v>
      </c>
      <c r="C277" s="32" t="s">
        <v>5</v>
      </c>
      <c r="D277" s="32">
        <v>12772</v>
      </c>
      <c r="E277" s="32">
        <v>318</v>
      </c>
      <c r="F277" s="32">
        <v>65</v>
      </c>
      <c r="G277" s="32" t="s">
        <v>122</v>
      </c>
      <c r="H277" s="32">
        <v>0</v>
      </c>
      <c r="I277" s="32">
        <v>3</v>
      </c>
      <c r="J277" s="32">
        <v>12</v>
      </c>
      <c r="K277" s="37">
        <v>312</v>
      </c>
      <c r="L277" s="37">
        <v>312</v>
      </c>
      <c r="M277" s="86">
        <v>1</v>
      </c>
      <c r="N277" s="37">
        <f>L277</f>
        <v>312</v>
      </c>
      <c r="O277" s="37">
        <f>[6]qry_report!$L$112</f>
        <v>175</v>
      </c>
      <c r="P277" s="65">
        <f t="shared" si="88"/>
        <v>54600</v>
      </c>
      <c r="Q277" s="34">
        <v>312</v>
      </c>
      <c r="R277" s="43"/>
      <c r="S277" s="43"/>
      <c r="U277" s="35"/>
      <c r="V277" s="39"/>
      <c r="W277" s="33"/>
      <c r="AA277" s="36"/>
      <c r="AB277" s="36"/>
      <c r="AC277" s="36"/>
      <c r="AD277" s="43"/>
      <c r="AE277" s="43"/>
      <c r="AF277" s="37"/>
      <c r="AG277" s="37"/>
      <c r="AI277" s="34"/>
      <c r="AJ277" s="34"/>
      <c r="AK277" s="34"/>
      <c r="AL277" s="34"/>
      <c r="AQ277" s="111">
        <f>P277</f>
        <v>54600</v>
      </c>
      <c r="AR277" s="111">
        <f t="shared" si="75"/>
        <v>54600</v>
      </c>
      <c r="AT277" s="111">
        <f>AQ277</f>
        <v>54600</v>
      </c>
    </row>
    <row r="278" spans="1:51" s="32" customFormat="1" ht="16.5" customHeight="1" x14ac:dyDescent="0.25">
      <c r="A278" s="39"/>
      <c r="B278" s="33">
        <v>441</v>
      </c>
      <c r="C278" s="32" t="s">
        <v>5</v>
      </c>
      <c r="D278" s="32">
        <v>23828</v>
      </c>
      <c r="E278" s="32">
        <v>48</v>
      </c>
      <c r="F278" s="32">
        <v>991</v>
      </c>
      <c r="G278" s="32" t="s">
        <v>122</v>
      </c>
      <c r="H278" s="32">
        <v>3</v>
      </c>
      <c r="I278" s="32">
        <v>0</v>
      </c>
      <c r="J278" s="32">
        <v>42</v>
      </c>
      <c r="K278" s="37">
        <v>1242</v>
      </c>
      <c r="L278" s="37">
        <v>1242</v>
      </c>
      <c r="M278" s="86">
        <v>1</v>
      </c>
      <c r="N278" s="37">
        <f>L278</f>
        <v>1242</v>
      </c>
      <c r="O278" s="37">
        <v>125</v>
      </c>
      <c r="P278" s="65">
        <f t="shared" si="88"/>
        <v>155250</v>
      </c>
      <c r="Q278" s="34">
        <v>1242</v>
      </c>
      <c r="R278" s="43"/>
      <c r="S278" s="43"/>
      <c r="U278" s="35"/>
      <c r="V278" s="39"/>
      <c r="W278" s="33"/>
      <c r="AA278" s="36"/>
      <c r="AB278" s="36"/>
      <c r="AC278" s="36"/>
      <c r="AD278" s="43"/>
      <c r="AE278" s="43"/>
      <c r="AF278" s="37"/>
      <c r="AG278" s="37"/>
      <c r="AI278" s="34"/>
      <c r="AJ278" s="34"/>
      <c r="AK278" s="34"/>
      <c r="AL278" s="34"/>
      <c r="AQ278" s="111">
        <f>P278</f>
        <v>155250</v>
      </c>
      <c r="AR278" s="111">
        <f t="shared" si="75"/>
        <v>155250</v>
      </c>
      <c r="AT278" s="111">
        <f>AQ278</f>
        <v>155250</v>
      </c>
    </row>
    <row r="279" spans="1:51" s="32" customFormat="1" ht="16.5" customHeight="1" x14ac:dyDescent="0.25">
      <c r="A279" s="39"/>
      <c r="B279" s="33">
        <v>442</v>
      </c>
      <c r="C279" s="32" t="s">
        <v>5</v>
      </c>
      <c r="D279" s="32">
        <v>23827</v>
      </c>
      <c r="E279" s="32">
        <v>47</v>
      </c>
      <c r="F279" s="32">
        <v>990</v>
      </c>
      <c r="G279" s="32" t="s">
        <v>122</v>
      </c>
      <c r="H279" s="32">
        <v>2</v>
      </c>
      <c r="I279" s="32">
        <v>3</v>
      </c>
      <c r="J279" s="32">
        <v>85</v>
      </c>
      <c r="K279" s="37">
        <v>1185</v>
      </c>
      <c r="L279" s="37">
        <v>1185</v>
      </c>
      <c r="M279" s="86">
        <v>1</v>
      </c>
      <c r="N279" s="37">
        <f>L279</f>
        <v>1185</v>
      </c>
      <c r="O279" s="37">
        <v>125</v>
      </c>
      <c r="P279" s="65">
        <f t="shared" si="88"/>
        <v>148125</v>
      </c>
      <c r="Q279" s="34">
        <v>1185</v>
      </c>
      <c r="R279" s="43"/>
      <c r="S279" s="43"/>
      <c r="U279" s="35"/>
      <c r="V279" s="39"/>
      <c r="W279" s="33"/>
      <c r="AA279" s="36"/>
      <c r="AB279" s="36"/>
      <c r="AC279" s="36"/>
      <c r="AD279" s="43"/>
      <c r="AE279" s="43"/>
      <c r="AF279" s="37"/>
      <c r="AG279" s="37"/>
      <c r="AI279" s="34"/>
      <c r="AJ279" s="34"/>
      <c r="AK279" s="34"/>
      <c r="AL279" s="34"/>
      <c r="AQ279" s="111">
        <f>P279</f>
        <v>148125</v>
      </c>
      <c r="AR279" s="111">
        <f t="shared" si="75"/>
        <v>148125</v>
      </c>
      <c r="AT279" s="111">
        <f>AQ279</f>
        <v>148125</v>
      </c>
    </row>
    <row r="280" spans="1:51" s="2" customFormat="1" ht="16.5" customHeight="1" x14ac:dyDescent="0.25">
      <c r="A280" s="39" t="s">
        <v>693</v>
      </c>
      <c r="B280" s="33">
        <v>443</v>
      </c>
      <c r="C280" s="32" t="s">
        <v>5</v>
      </c>
      <c r="D280" s="32">
        <v>933</v>
      </c>
      <c r="E280" s="32">
        <v>19</v>
      </c>
      <c r="F280" s="32">
        <v>46</v>
      </c>
      <c r="G280" s="32" t="s">
        <v>122</v>
      </c>
      <c r="H280" s="32">
        <v>1</v>
      </c>
      <c r="I280" s="32">
        <v>3</v>
      </c>
      <c r="J280" s="32">
        <v>85</v>
      </c>
      <c r="K280" s="37">
        <v>785</v>
      </c>
      <c r="L280" s="37">
        <v>785</v>
      </c>
      <c r="M280" s="86">
        <v>2</v>
      </c>
      <c r="N280" s="37">
        <f>L280</f>
        <v>785</v>
      </c>
      <c r="O280" s="37">
        <f>[6]qry_report!$L$18</f>
        <v>150</v>
      </c>
      <c r="P280" s="65">
        <f t="shared" si="88"/>
        <v>117750</v>
      </c>
      <c r="Q280" s="34"/>
      <c r="R280" s="43">
        <v>785</v>
      </c>
      <c r="S280" s="43"/>
      <c r="T280" s="32"/>
      <c r="U280" s="35"/>
      <c r="V280" s="28" t="s">
        <v>693</v>
      </c>
      <c r="W280" s="5">
        <v>493</v>
      </c>
      <c r="X280" s="4">
        <v>14</v>
      </c>
      <c r="Y280" s="4" t="s">
        <v>28</v>
      </c>
      <c r="Z280" s="4" t="s">
        <v>53</v>
      </c>
      <c r="AA280" s="16">
        <v>11</v>
      </c>
      <c r="AB280" s="16">
        <v>15</v>
      </c>
      <c r="AC280" s="16">
        <v>2</v>
      </c>
      <c r="AD280" s="8">
        <v>165</v>
      </c>
      <c r="AE280" s="8">
        <v>100</v>
      </c>
      <c r="AF280" s="7">
        <f>[12]รายการ!B1</f>
        <v>6700</v>
      </c>
      <c r="AG280" s="7">
        <f>AF280*AD280</f>
        <v>1105500</v>
      </c>
      <c r="AH280" s="4">
        <v>165</v>
      </c>
      <c r="AI280" s="3"/>
      <c r="AJ280" s="3">
        <v>165</v>
      </c>
      <c r="AK280" s="3"/>
      <c r="AL280" s="3"/>
      <c r="AM280" s="2">
        <v>17</v>
      </c>
      <c r="AN280" s="2">
        <f>ค่าเสื่อม!R4</f>
        <v>79</v>
      </c>
      <c r="AO280" s="111">
        <f>AG280*AN280/100</f>
        <v>873345</v>
      </c>
      <c r="AP280" s="95">
        <f>AG280-AO280</f>
        <v>232155</v>
      </c>
      <c r="AQ280" s="95">
        <f>P280+AP280</f>
        <v>349905</v>
      </c>
      <c r="AR280" s="111">
        <f t="shared" si="75"/>
        <v>349905</v>
      </c>
      <c r="AT280" s="95">
        <f>AQ280-AS280</f>
        <v>349905</v>
      </c>
    </row>
    <row r="281" spans="1:51" s="668" customFormat="1" ht="16.5" customHeight="1" x14ac:dyDescent="0.25">
      <c r="A281" s="672" t="s">
        <v>694</v>
      </c>
      <c r="B281" s="33">
        <v>444</v>
      </c>
      <c r="C281" s="668" t="s">
        <v>90</v>
      </c>
      <c r="G281" s="668" t="s">
        <v>122</v>
      </c>
      <c r="H281" s="668">
        <v>4</v>
      </c>
      <c r="I281" s="668">
        <v>2</v>
      </c>
      <c r="J281" s="668">
        <v>41</v>
      </c>
      <c r="K281" s="655">
        <v>1841</v>
      </c>
      <c r="L281" s="655">
        <v>1841</v>
      </c>
      <c r="M281" s="669">
        <v>1</v>
      </c>
      <c r="N281" s="655">
        <f>L281</f>
        <v>1841</v>
      </c>
      <c r="O281" s="655">
        <v>100</v>
      </c>
      <c r="P281" s="653">
        <f t="shared" si="88"/>
        <v>184100</v>
      </c>
      <c r="Q281" s="656">
        <v>1841</v>
      </c>
      <c r="R281" s="654"/>
      <c r="S281" s="654"/>
      <c r="U281" s="671"/>
      <c r="V281" s="672"/>
      <c r="W281" s="667"/>
      <c r="AA281" s="674"/>
      <c r="AB281" s="674"/>
      <c r="AC281" s="674"/>
      <c r="AD281" s="654"/>
      <c r="AE281" s="654"/>
      <c r="AF281" s="655"/>
      <c r="AG281" s="655"/>
      <c r="AI281" s="656"/>
      <c r="AJ281" s="656"/>
      <c r="AK281" s="656"/>
      <c r="AL281" s="656"/>
      <c r="AQ281" s="657">
        <f>P281+AP281</f>
        <v>184100</v>
      </c>
      <c r="AR281" s="657">
        <f t="shared" si="75"/>
        <v>184100</v>
      </c>
      <c r="AS281" s="657">
        <f>P281</f>
        <v>184100</v>
      </c>
      <c r="AT281" s="657"/>
      <c r="AU281" s="657">
        <f>AS281</f>
        <v>184100</v>
      </c>
      <c r="AV281" s="668">
        <f>อัตราภาษี!B5</f>
        <v>0.01</v>
      </c>
      <c r="AW281" s="672" t="s">
        <v>1995</v>
      </c>
      <c r="AX281" s="675">
        <f t="shared" ref="AX281" si="89">AU281*AV281/100</f>
        <v>18.41</v>
      </c>
      <c r="AY281" s="601">
        <f t="shared" ref="AY281" si="90">AX281*10/100</f>
        <v>1.841</v>
      </c>
    </row>
    <row r="282" spans="1:51" s="2" customFormat="1" ht="16.5" customHeight="1" x14ac:dyDescent="0.25">
      <c r="A282" s="672" t="s">
        <v>299</v>
      </c>
      <c r="B282" s="33"/>
      <c r="C282" s="32"/>
      <c r="D282" s="32"/>
      <c r="E282" s="32"/>
      <c r="F282" s="32"/>
      <c r="G282" s="32"/>
      <c r="H282" s="32"/>
      <c r="I282" s="32"/>
      <c r="J282" s="32"/>
      <c r="K282" s="37"/>
      <c r="L282" s="37"/>
      <c r="M282" s="86"/>
      <c r="N282" s="37"/>
      <c r="O282" s="37"/>
      <c r="P282" s="65"/>
      <c r="Q282" s="34"/>
      <c r="R282" s="43"/>
      <c r="S282" s="43"/>
      <c r="T282" s="32"/>
      <c r="U282" s="35"/>
      <c r="V282" s="26"/>
      <c r="W282" s="5"/>
      <c r="X282" s="4"/>
      <c r="Y282" s="4"/>
      <c r="Z282" s="4"/>
      <c r="AA282" s="16"/>
      <c r="AB282" s="16"/>
      <c r="AC282" s="16"/>
      <c r="AD282" s="8"/>
      <c r="AE282" s="8"/>
      <c r="AF282" s="7"/>
      <c r="AG282" s="7"/>
      <c r="AH282" s="4"/>
      <c r="AI282" s="3"/>
      <c r="AJ282" s="3"/>
      <c r="AK282" s="3"/>
      <c r="AL282" s="3"/>
      <c r="AR282" s="111"/>
    </row>
    <row r="283" spans="1:51" s="32" customFormat="1" ht="16.5" customHeight="1" x14ac:dyDescent="0.25">
      <c r="A283" s="39" t="s">
        <v>695</v>
      </c>
      <c r="B283" s="33">
        <v>445</v>
      </c>
      <c r="C283" s="32" t="s">
        <v>5</v>
      </c>
      <c r="D283" s="32">
        <v>34147</v>
      </c>
      <c r="E283" s="32">
        <v>528</v>
      </c>
      <c r="F283" s="32">
        <v>1636</v>
      </c>
      <c r="G283" s="32" t="s">
        <v>122</v>
      </c>
      <c r="H283" s="32">
        <v>0</v>
      </c>
      <c r="I283" s="32">
        <v>1</v>
      </c>
      <c r="J283" s="32">
        <v>28</v>
      </c>
      <c r="K283" s="37">
        <v>128</v>
      </c>
      <c r="L283" s="37">
        <v>128</v>
      </c>
      <c r="M283" s="86">
        <v>1</v>
      </c>
      <c r="N283" s="37">
        <f>L283</f>
        <v>128</v>
      </c>
      <c r="O283" s="37">
        <f>[6]qry_report!$L$1159</f>
        <v>175</v>
      </c>
      <c r="P283" s="65">
        <f t="shared" si="88"/>
        <v>22400</v>
      </c>
      <c r="Q283" s="34">
        <v>128</v>
      </c>
      <c r="R283" s="43"/>
      <c r="S283" s="43"/>
      <c r="U283" s="35"/>
      <c r="V283" s="39"/>
      <c r="W283" s="33"/>
      <c r="AA283" s="36"/>
      <c r="AB283" s="36"/>
      <c r="AC283" s="36"/>
      <c r="AD283" s="43"/>
      <c r="AE283" s="43"/>
      <c r="AF283" s="37"/>
      <c r="AG283" s="37"/>
      <c r="AI283" s="34"/>
      <c r="AJ283" s="34"/>
      <c r="AK283" s="34"/>
      <c r="AL283" s="34"/>
      <c r="AQ283" s="111">
        <f>P283</f>
        <v>22400</v>
      </c>
      <c r="AR283" s="111">
        <f t="shared" si="75"/>
        <v>22400</v>
      </c>
      <c r="AT283" s="111">
        <f>AQ283</f>
        <v>22400</v>
      </c>
    </row>
    <row r="284" spans="1:51" s="2" customFormat="1" ht="16.5" customHeight="1" x14ac:dyDescent="0.25">
      <c r="A284" s="39" t="s">
        <v>299</v>
      </c>
      <c r="B284" s="33"/>
      <c r="C284" s="32"/>
      <c r="D284" s="32"/>
      <c r="E284" s="32"/>
      <c r="F284" s="32"/>
      <c r="G284" s="32"/>
      <c r="H284" s="32"/>
      <c r="I284" s="32"/>
      <c r="J284" s="32"/>
      <c r="K284" s="37"/>
      <c r="L284" s="37"/>
      <c r="M284" s="86"/>
      <c r="N284" s="37"/>
      <c r="O284" s="37"/>
      <c r="P284" s="65"/>
      <c r="Q284" s="34"/>
      <c r="R284" s="43"/>
      <c r="S284" s="43"/>
      <c r="T284" s="32"/>
      <c r="U284" s="35"/>
      <c r="V284" s="26"/>
      <c r="W284" s="5"/>
      <c r="X284" s="4"/>
      <c r="Y284" s="4"/>
      <c r="Z284" s="4"/>
      <c r="AA284" s="16"/>
      <c r="AB284" s="16"/>
      <c r="AC284" s="16"/>
      <c r="AD284" s="8"/>
      <c r="AE284" s="8"/>
      <c r="AF284" s="7"/>
      <c r="AG284" s="7"/>
      <c r="AH284" s="4"/>
      <c r="AI284" s="3"/>
      <c r="AJ284" s="3"/>
      <c r="AK284" s="3"/>
      <c r="AL284" s="3"/>
      <c r="AR284" s="111"/>
    </row>
    <row r="285" spans="1:51" s="2" customFormat="1" ht="16.5" customHeight="1" x14ac:dyDescent="0.25">
      <c r="A285" s="39" t="s">
        <v>696</v>
      </c>
      <c r="B285" s="33">
        <v>446</v>
      </c>
      <c r="C285" s="32" t="s">
        <v>35</v>
      </c>
      <c r="D285" s="32"/>
      <c r="E285" s="32"/>
      <c r="F285" s="32"/>
      <c r="G285" s="32" t="s">
        <v>122</v>
      </c>
      <c r="H285" s="32"/>
      <c r="I285" s="32"/>
      <c r="J285" s="32"/>
      <c r="K285" s="37"/>
      <c r="L285" s="37"/>
      <c r="M285" s="86"/>
      <c r="N285" s="37"/>
      <c r="O285" s="37"/>
      <c r="P285" s="65"/>
      <c r="Q285" s="34"/>
      <c r="R285" s="43"/>
      <c r="S285" s="43"/>
      <c r="T285" s="32"/>
      <c r="U285" s="35"/>
      <c r="V285" s="28" t="s">
        <v>696</v>
      </c>
      <c r="W285" s="5">
        <v>494</v>
      </c>
      <c r="X285" s="17" t="s">
        <v>697</v>
      </c>
      <c r="Y285" s="4" t="s">
        <v>28</v>
      </c>
      <c r="Z285" s="4" t="s">
        <v>41</v>
      </c>
      <c r="AA285" s="16"/>
      <c r="AB285" s="16"/>
      <c r="AC285" s="16">
        <v>2</v>
      </c>
      <c r="AD285" s="8">
        <v>266</v>
      </c>
      <c r="AE285" s="8">
        <v>100</v>
      </c>
      <c r="AF285" s="7">
        <f>[12]รายการ!B1</f>
        <v>6700</v>
      </c>
      <c r="AG285" s="7">
        <f>AF285*AD285</f>
        <v>1782200</v>
      </c>
      <c r="AH285" s="4">
        <v>266</v>
      </c>
      <c r="AI285" s="3"/>
      <c r="AJ285" s="3">
        <v>266</v>
      </c>
      <c r="AK285" s="3"/>
      <c r="AL285" s="3"/>
      <c r="AM285" s="2">
        <v>37</v>
      </c>
      <c r="AN285" s="2">
        <f>ค่าเสื่อม!W3</f>
        <v>85</v>
      </c>
      <c r="AO285" s="95">
        <f>AG285*AN285/100</f>
        <v>1514870</v>
      </c>
      <c r="AP285" s="95">
        <f>AG285-AO285</f>
        <v>267330</v>
      </c>
      <c r="AQ285" s="95">
        <f>P285+AP285</f>
        <v>267330</v>
      </c>
      <c r="AR285" s="111">
        <f t="shared" si="75"/>
        <v>267330</v>
      </c>
      <c r="AT285" s="95">
        <f>AQ285-AS285</f>
        <v>267330</v>
      </c>
    </row>
    <row r="286" spans="1:51" s="2" customFormat="1" ht="16.5" customHeight="1" x14ac:dyDescent="0.25">
      <c r="A286" s="39"/>
      <c r="B286" s="33"/>
      <c r="C286" s="32"/>
      <c r="D286" s="32"/>
      <c r="E286" s="32"/>
      <c r="F286" s="32"/>
      <c r="G286" s="32"/>
      <c r="H286" s="32"/>
      <c r="I286" s="32"/>
      <c r="J286" s="32"/>
      <c r="K286" s="37"/>
      <c r="L286" s="37"/>
      <c r="M286" s="86"/>
      <c r="N286" s="37"/>
      <c r="O286" s="37"/>
      <c r="P286" s="65"/>
      <c r="Q286" s="34"/>
      <c r="R286" s="43"/>
      <c r="S286" s="43"/>
      <c r="T286" s="32"/>
      <c r="U286" s="35"/>
      <c r="V286" s="26"/>
      <c r="W286" s="5"/>
      <c r="X286" s="4"/>
      <c r="Y286" s="4"/>
      <c r="Z286" s="26" t="s">
        <v>42</v>
      </c>
      <c r="AA286" s="16">
        <v>7</v>
      </c>
      <c r="AB286" s="16">
        <v>19</v>
      </c>
      <c r="AC286" s="16">
        <v>2</v>
      </c>
      <c r="AD286" s="8">
        <v>133</v>
      </c>
      <c r="AE286" s="8">
        <v>50</v>
      </c>
      <c r="AF286" s="7">
        <f>AF280</f>
        <v>6700</v>
      </c>
      <c r="AG286" s="7">
        <f>AF286*AD286</f>
        <v>891100</v>
      </c>
      <c r="AH286" s="4">
        <v>133</v>
      </c>
      <c r="AI286" s="3"/>
      <c r="AJ286" s="3">
        <v>133</v>
      </c>
      <c r="AK286" s="3"/>
      <c r="AL286" s="3"/>
      <c r="AN286" s="2">
        <v>85</v>
      </c>
      <c r="AO286" s="95">
        <f t="shared" ref="AO286:AO287" si="91">AG286*AN286/100</f>
        <v>757435</v>
      </c>
      <c r="AP286" s="95">
        <f t="shared" ref="AP286:AP287" si="92">AG286-AO286</f>
        <v>133665</v>
      </c>
      <c r="AQ286" s="95">
        <f t="shared" ref="AQ286:AQ287" si="93">P286+AP286</f>
        <v>133665</v>
      </c>
      <c r="AR286" s="111">
        <f t="shared" si="75"/>
        <v>133665</v>
      </c>
      <c r="AT286" s="95">
        <f t="shared" ref="AT286:AT287" si="94">AQ286-AS286</f>
        <v>133665</v>
      </c>
    </row>
    <row r="287" spans="1:51" s="2" customFormat="1" ht="16.5" customHeight="1" x14ac:dyDescent="0.25">
      <c r="A287" s="39"/>
      <c r="B287" s="33"/>
      <c r="C287" s="32"/>
      <c r="D287" s="32"/>
      <c r="E287" s="32"/>
      <c r="F287" s="32"/>
      <c r="G287" s="32"/>
      <c r="H287" s="32"/>
      <c r="I287" s="32"/>
      <c r="J287" s="32"/>
      <c r="K287" s="37"/>
      <c r="L287" s="37"/>
      <c r="M287" s="86"/>
      <c r="N287" s="37"/>
      <c r="O287" s="37"/>
      <c r="P287" s="65"/>
      <c r="Q287" s="34"/>
      <c r="R287" s="43"/>
      <c r="S287" s="43"/>
      <c r="T287" s="32"/>
      <c r="U287" s="35"/>
      <c r="V287" s="26"/>
      <c r="W287" s="5"/>
      <c r="X287" s="4"/>
      <c r="Y287" s="4"/>
      <c r="Z287" s="26" t="s">
        <v>43</v>
      </c>
      <c r="AA287" s="16">
        <v>7</v>
      </c>
      <c r="AB287" s="16">
        <v>19</v>
      </c>
      <c r="AC287" s="16">
        <v>2</v>
      </c>
      <c r="AD287" s="8">
        <v>133</v>
      </c>
      <c r="AE287" s="8">
        <v>50</v>
      </c>
      <c r="AF287" s="7">
        <f>AF285</f>
        <v>6700</v>
      </c>
      <c r="AG287" s="7">
        <f>AF287*AD287</f>
        <v>891100</v>
      </c>
      <c r="AH287" s="4">
        <v>133</v>
      </c>
      <c r="AI287" s="3"/>
      <c r="AJ287" s="3">
        <v>133</v>
      </c>
      <c r="AK287" s="3"/>
      <c r="AL287" s="3"/>
      <c r="AN287" s="2">
        <v>85</v>
      </c>
      <c r="AO287" s="95">
        <f t="shared" si="91"/>
        <v>757435</v>
      </c>
      <c r="AP287" s="95">
        <f t="shared" si="92"/>
        <v>133665</v>
      </c>
      <c r="AQ287" s="95">
        <f t="shared" si="93"/>
        <v>133665</v>
      </c>
      <c r="AR287" s="111">
        <f t="shared" si="75"/>
        <v>133665</v>
      </c>
      <c r="AT287" s="95">
        <f t="shared" si="94"/>
        <v>133665</v>
      </c>
    </row>
    <row r="288" spans="1:51" s="2" customFormat="1" ht="16.5" customHeight="1" x14ac:dyDescent="0.25">
      <c r="A288" s="39"/>
      <c r="B288" s="33"/>
      <c r="C288" s="32"/>
      <c r="D288" s="32"/>
      <c r="E288" s="32"/>
      <c r="F288" s="32"/>
      <c r="G288" s="32"/>
      <c r="H288" s="32"/>
      <c r="I288" s="32"/>
      <c r="J288" s="32"/>
      <c r="K288" s="37"/>
      <c r="L288" s="37"/>
      <c r="M288" s="86"/>
      <c r="N288" s="37"/>
      <c r="O288" s="37"/>
      <c r="P288" s="65"/>
      <c r="Q288" s="34"/>
      <c r="R288" s="43"/>
      <c r="S288" s="43"/>
      <c r="T288" s="32"/>
      <c r="U288" s="35"/>
      <c r="V288" s="26"/>
      <c r="W288" s="5">
        <v>495</v>
      </c>
      <c r="X288" s="4"/>
      <c r="Y288" s="4" t="s">
        <v>38</v>
      </c>
      <c r="Z288" s="4" t="s">
        <v>7</v>
      </c>
      <c r="AA288" s="16">
        <v>12</v>
      </c>
      <c r="AB288" s="16">
        <v>16</v>
      </c>
      <c r="AC288" s="16">
        <v>1</v>
      </c>
      <c r="AD288" s="8">
        <v>192</v>
      </c>
      <c r="AE288" s="8">
        <v>100</v>
      </c>
      <c r="AF288" s="7">
        <f>[12]รายการ!B34</f>
        <v>2050</v>
      </c>
      <c r="AG288" s="7">
        <f>AF288*AD288</f>
        <v>393600</v>
      </c>
      <c r="AH288" s="4">
        <v>192</v>
      </c>
      <c r="AI288" s="3"/>
      <c r="AJ288" s="3">
        <v>192</v>
      </c>
      <c r="AK288" s="3"/>
      <c r="AL288" s="3"/>
      <c r="AM288" s="2">
        <v>22</v>
      </c>
      <c r="AN288" s="2">
        <f>ค่าเสื่อม!T4</f>
        <v>93</v>
      </c>
      <c r="AO288" s="95">
        <f>AG288*AN288/100</f>
        <v>366048</v>
      </c>
      <c r="AP288" s="95">
        <f>AG288-AO288</f>
        <v>27552</v>
      </c>
      <c r="AQ288" s="95">
        <f>P288+AP288</f>
        <v>27552</v>
      </c>
      <c r="AR288" s="111">
        <f t="shared" si="75"/>
        <v>27552</v>
      </c>
      <c r="AT288" s="95">
        <f>AQ288-AS288</f>
        <v>27552</v>
      </c>
      <c r="AW288" s="2" t="s">
        <v>51</v>
      </c>
    </row>
    <row r="289" spans="1:49" s="2" customFormat="1" ht="16.5" customHeight="1" x14ac:dyDescent="0.25">
      <c r="A289" s="39"/>
      <c r="B289" s="33">
        <v>447</v>
      </c>
      <c r="C289" s="32" t="s">
        <v>5</v>
      </c>
      <c r="D289" s="32">
        <v>37401</v>
      </c>
      <c r="E289" s="32">
        <v>813</v>
      </c>
      <c r="F289" s="32">
        <v>2366</v>
      </c>
      <c r="G289" s="32" t="s">
        <v>122</v>
      </c>
      <c r="H289" s="32">
        <v>2</v>
      </c>
      <c r="I289" s="32">
        <v>3</v>
      </c>
      <c r="J289" s="32">
        <v>80</v>
      </c>
      <c r="K289" s="37">
        <v>1180</v>
      </c>
      <c r="L289" s="37">
        <v>1180</v>
      </c>
      <c r="M289" s="86"/>
      <c r="N289" s="37">
        <f>L289</f>
        <v>1180</v>
      </c>
      <c r="O289" s="37">
        <v>100</v>
      </c>
      <c r="P289" s="65">
        <f t="shared" si="88"/>
        <v>118000</v>
      </c>
      <c r="Q289" s="34">
        <v>1180</v>
      </c>
      <c r="R289" s="43"/>
      <c r="S289" s="43"/>
      <c r="T289" s="32"/>
      <c r="U289" s="35"/>
      <c r="V289" s="26"/>
      <c r="W289" s="5"/>
      <c r="X289" s="4"/>
      <c r="Y289" s="4"/>
      <c r="Z289" s="4"/>
      <c r="AA289" s="16"/>
      <c r="AB289" s="16"/>
      <c r="AC289" s="16"/>
      <c r="AD289" s="8"/>
      <c r="AE289" s="8"/>
      <c r="AF289" s="7"/>
      <c r="AG289" s="7"/>
      <c r="AH289" s="4"/>
      <c r="AI289" s="3"/>
      <c r="AJ289" s="3"/>
      <c r="AK289" s="3"/>
      <c r="AL289" s="3"/>
      <c r="AQ289" s="95">
        <f>P289</f>
        <v>118000</v>
      </c>
      <c r="AR289" s="111">
        <f t="shared" si="75"/>
        <v>118000</v>
      </c>
      <c r="AT289" s="95">
        <f>AQ289</f>
        <v>118000</v>
      </c>
    </row>
    <row r="290" spans="1:49" s="2" customFormat="1" ht="16.5" customHeight="1" x14ac:dyDescent="0.25">
      <c r="A290" s="39" t="s">
        <v>698</v>
      </c>
      <c r="B290" s="33">
        <v>448</v>
      </c>
      <c r="C290" s="32" t="s">
        <v>35</v>
      </c>
      <c r="D290" s="32"/>
      <c r="E290" s="32"/>
      <c r="F290" s="32"/>
      <c r="G290" s="32" t="s">
        <v>122</v>
      </c>
      <c r="H290" s="32"/>
      <c r="I290" s="32"/>
      <c r="J290" s="32"/>
      <c r="K290" s="37"/>
      <c r="L290" s="37"/>
      <c r="M290" s="86"/>
      <c r="N290" s="37"/>
      <c r="O290" s="37"/>
      <c r="P290" s="65"/>
      <c r="Q290" s="34"/>
      <c r="R290" s="43"/>
      <c r="S290" s="43"/>
      <c r="T290" s="32"/>
      <c r="U290" s="35"/>
      <c r="V290" s="28" t="s">
        <v>698</v>
      </c>
      <c r="W290" s="5">
        <v>496</v>
      </c>
      <c r="X290" s="17" t="s">
        <v>699</v>
      </c>
      <c r="Y290" s="4" t="s">
        <v>28</v>
      </c>
      <c r="Z290" s="4" t="s">
        <v>41</v>
      </c>
      <c r="AA290" s="16"/>
      <c r="AB290" s="16"/>
      <c r="AC290" s="16">
        <v>2</v>
      </c>
      <c r="AD290" s="8">
        <v>180</v>
      </c>
      <c r="AE290" s="8">
        <v>100</v>
      </c>
      <c r="AF290" s="7">
        <f>[12]รายการ!B1</f>
        <v>6700</v>
      </c>
      <c r="AG290" s="7">
        <f>AF290*AD290</f>
        <v>1206000</v>
      </c>
      <c r="AH290" s="4">
        <v>180</v>
      </c>
      <c r="AI290" s="3"/>
      <c r="AJ290" s="3">
        <v>180</v>
      </c>
      <c r="AK290" s="3"/>
      <c r="AL290" s="3"/>
      <c r="AM290" s="2">
        <v>52</v>
      </c>
      <c r="AN290" s="2">
        <f>ค่าเสื่อม!W3</f>
        <v>85</v>
      </c>
      <c r="AO290" s="95">
        <f>AG290*AN290/100</f>
        <v>1025100</v>
      </c>
      <c r="AP290" s="95">
        <f>AG290-AO290</f>
        <v>180900</v>
      </c>
      <c r="AQ290" s="95">
        <f>P290+AP290</f>
        <v>180900</v>
      </c>
      <c r="AR290" s="111">
        <f t="shared" si="75"/>
        <v>180900</v>
      </c>
      <c r="AT290" s="95">
        <f>AQ290-AS290</f>
        <v>180900</v>
      </c>
    </row>
    <row r="291" spans="1:49" s="2" customFormat="1" ht="16.5" customHeight="1" x14ac:dyDescent="0.25">
      <c r="A291" s="39"/>
      <c r="B291" s="33"/>
      <c r="C291" s="32"/>
      <c r="D291" s="32"/>
      <c r="E291" s="32"/>
      <c r="F291" s="32"/>
      <c r="G291" s="32"/>
      <c r="H291" s="32"/>
      <c r="I291" s="32"/>
      <c r="J291" s="32"/>
      <c r="K291" s="37"/>
      <c r="L291" s="37"/>
      <c r="M291" s="86"/>
      <c r="N291" s="37"/>
      <c r="O291" s="37"/>
      <c r="P291" s="65"/>
      <c r="Q291" s="34"/>
      <c r="R291" s="43"/>
      <c r="S291" s="43"/>
      <c r="T291" s="32"/>
      <c r="U291" s="35"/>
      <c r="V291" s="26"/>
      <c r="W291" s="5"/>
      <c r="X291" s="4"/>
      <c r="Y291" s="4"/>
      <c r="Z291" s="26" t="s">
        <v>42</v>
      </c>
      <c r="AA291" s="16">
        <v>6</v>
      </c>
      <c r="AB291" s="16">
        <v>15</v>
      </c>
      <c r="AC291" s="16">
        <v>2</v>
      </c>
      <c r="AD291" s="8">
        <v>90</v>
      </c>
      <c r="AE291" s="8">
        <v>50</v>
      </c>
      <c r="AF291" s="7">
        <f>AF287</f>
        <v>6700</v>
      </c>
      <c r="AG291" s="7">
        <f>AF291*AD291</f>
        <v>603000</v>
      </c>
      <c r="AH291" s="4">
        <v>90</v>
      </c>
      <c r="AI291" s="3"/>
      <c r="AJ291" s="3">
        <v>90</v>
      </c>
      <c r="AK291" s="3"/>
      <c r="AL291" s="3"/>
      <c r="AN291" s="2">
        <v>85</v>
      </c>
      <c r="AO291" s="95">
        <f>AG291*AN291/100</f>
        <v>512550</v>
      </c>
      <c r="AP291" s="95">
        <f>AG291-AO291</f>
        <v>90450</v>
      </c>
      <c r="AQ291" s="95">
        <f>P291+AP291</f>
        <v>90450</v>
      </c>
      <c r="AR291" s="111">
        <f t="shared" si="75"/>
        <v>90450</v>
      </c>
      <c r="AT291" s="95"/>
    </row>
    <row r="292" spans="1:49" s="2" customFormat="1" ht="16.5" customHeight="1" x14ac:dyDescent="0.25">
      <c r="A292" s="39"/>
      <c r="B292" s="33"/>
      <c r="C292" s="32"/>
      <c r="D292" s="32"/>
      <c r="E292" s="32"/>
      <c r="F292" s="32"/>
      <c r="G292" s="32"/>
      <c r="H292" s="32"/>
      <c r="I292" s="32"/>
      <c r="J292" s="32"/>
      <c r="K292" s="37"/>
      <c r="L292" s="37"/>
      <c r="M292" s="86"/>
      <c r="N292" s="37"/>
      <c r="O292" s="37"/>
      <c r="P292" s="65"/>
      <c r="Q292" s="34"/>
      <c r="R292" s="43"/>
      <c r="S292" s="43"/>
      <c r="T292" s="32"/>
      <c r="U292" s="35"/>
      <c r="V292" s="26"/>
      <c r="W292" s="5"/>
      <c r="X292" s="4"/>
      <c r="Y292" s="4"/>
      <c r="Z292" s="26" t="s">
        <v>43</v>
      </c>
      <c r="AA292" s="16">
        <v>6</v>
      </c>
      <c r="AB292" s="16">
        <v>15</v>
      </c>
      <c r="AC292" s="16">
        <v>2</v>
      </c>
      <c r="AD292" s="8">
        <v>90</v>
      </c>
      <c r="AE292" s="8">
        <v>50</v>
      </c>
      <c r="AF292" s="7">
        <f>AF290</f>
        <v>6700</v>
      </c>
      <c r="AG292" s="7">
        <f>AF292*AD292</f>
        <v>603000</v>
      </c>
      <c r="AH292" s="4">
        <v>90</v>
      </c>
      <c r="AI292" s="3"/>
      <c r="AJ292" s="3">
        <v>90</v>
      </c>
      <c r="AK292" s="3"/>
      <c r="AL292" s="3"/>
      <c r="AN292" s="2">
        <v>85</v>
      </c>
      <c r="AO292" s="95">
        <f>AG292*AN292/100</f>
        <v>512550</v>
      </c>
      <c r="AP292" s="95">
        <f>AG292-AO292</f>
        <v>90450</v>
      </c>
      <c r="AQ292" s="95">
        <f>P292+AP292</f>
        <v>90450</v>
      </c>
      <c r="AR292" s="111">
        <f t="shared" si="75"/>
        <v>90450</v>
      </c>
      <c r="AT292" s="95"/>
    </row>
    <row r="293" spans="1:49" s="2" customFormat="1" ht="16.5" customHeight="1" x14ac:dyDescent="0.25">
      <c r="A293" s="39"/>
      <c r="B293" s="33"/>
      <c r="C293" s="32"/>
      <c r="D293" s="32"/>
      <c r="E293" s="32"/>
      <c r="F293" s="32"/>
      <c r="G293" s="32"/>
      <c r="H293" s="32"/>
      <c r="I293" s="32"/>
      <c r="J293" s="32"/>
      <c r="K293" s="37"/>
      <c r="L293" s="37"/>
      <c r="M293" s="86"/>
      <c r="N293" s="37"/>
      <c r="O293" s="37"/>
      <c r="P293" s="65"/>
      <c r="Q293" s="34"/>
      <c r="R293" s="43"/>
      <c r="S293" s="43"/>
      <c r="T293" s="32"/>
      <c r="U293" s="35"/>
      <c r="V293" s="26"/>
      <c r="W293" s="5">
        <v>497</v>
      </c>
      <c r="X293" s="4"/>
      <c r="Y293" s="4" t="s">
        <v>38</v>
      </c>
      <c r="Z293" s="4" t="s">
        <v>7</v>
      </c>
      <c r="AA293" s="16">
        <v>6</v>
      </c>
      <c r="AB293" s="16">
        <v>9</v>
      </c>
      <c r="AC293" s="16">
        <v>1</v>
      </c>
      <c r="AD293" s="8">
        <v>54</v>
      </c>
      <c r="AE293" s="8">
        <v>100</v>
      </c>
      <c r="AF293" s="7">
        <f>[12]รายการ!B34</f>
        <v>2050</v>
      </c>
      <c r="AG293" s="7">
        <f>AF293*AD293</f>
        <v>110700</v>
      </c>
      <c r="AH293" s="4">
        <v>54</v>
      </c>
      <c r="AI293" s="3"/>
      <c r="AJ293" s="3">
        <v>54</v>
      </c>
      <c r="AK293" s="3"/>
      <c r="AL293" s="3"/>
      <c r="AM293" s="2">
        <v>6</v>
      </c>
      <c r="AN293" s="2">
        <f>ค่าเสื่อม!G4</f>
        <v>20</v>
      </c>
      <c r="AO293" s="95">
        <f>AG293*AN293/100</f>
        <v>22140</v>
      </c>
      <c r="AP293" s="95">
        <f>AG293-AO293</f>
        <v>88560</v>
      </c>
      <c r="AQ293" s="95">
        <f>P293+AP293</f>
        <v>88560</v>
      </c>
      <c r="AR293" s="111">
        <f t="shared" si="75"/>
        <v>88560</v>
      </c>
      <c r="AT293" s="95">
        <f>AQ293-AS293</f>
        <v>88560</v>
      </c>
      <c r="AW293" s="2" t="s">
        <v>309</v>
      </c>
    </row>
    <row r="294" spans="1:49" s="2" customFormat="1" ht="16.5" customHeight="1" x14ac:dyDescent="0.25">
      <c r="A294" s="39"/>
      <c r="B294" s="33"/>
      <c r="C294" s="32"/>
      <c r="D294" s="32"/>
      <c r="E294" s="32"/>
      <c r="F294" s="32"/>
      <c r="G294" s="32"/>
      <c r="H294" s="32"/>
      <c r="I294" s="32"/>
      <c r="J294" s="32"/>
      <c r="K294" s="37"/>
      <c r="L294" s="37"/>
      <c r="M294" s="86"/>
      <c r="N294" s="37"/>
      <c r="O294" s="37"/>
      <c r="P294" s="65"/>
      <c r="Q294" s="34"/>
      <c r="R294" s="43"/>
      <c r="S294" s="43"/>
      <c r="T294" s="32"/>
      <c r="U294" s="35"/>
      <c r="V294" s="26"/>
      <c r="W294" s="5">
        <v>498</v>
      </c>
      <c r="X294" s="4"/>
      <c r="Y294" s="4" t="s">
        <v>38</v>
      </c>
      <c r="Z294" s="4" t="s">
        <v>7</v>
      </c>
      <c r="AA294" s="16">
        <v>8</v>
      </c>
      <c r="AB294" s="16">
        <v>16</v>
      </c>
      <c r="AC294" s="16">
        <v>1</v>
      </c>
      <c r="AD294" s="8">
        <v>128</v>
      </c>
      <c r="AE294" s="8">
        <v>100</v>
      </c>
      <c r="AF294" s="7">
        <f>[12]รายการ!B34</f>
        <v>2050</v>
      </c>
      <c r="AG294" s="7">
        <f>AF294*AD294</f>
        <v>262400</v>
      </c>
      <c r="AH294" s="4">
        <v>128</v>
      </c>
      <c r="AI294" s="3"/>
      <c r="AJ294" s="3">
        <v>128</v>
      </c>
      <c r="AK294" s="3"/>
      <c r="AL294" s="3"/>
      <c r="AM294" s="2">
        <v>22</v>
      </c>
      <c r="AN294" s="2">
        <f>ค่าเสื่อม!T4</f>
        <v>93</v>
      </c>
      <c r="AO294" s="95">
        <f>AG294*AN294/100</f>
        <v>244032</v>
      </c>
      <c r="AP294" s="95">
        <f>AG294-AO294</f>
        <v>18368</v>
      </c>
      <c r="AQ294" s="95">
        <f>P294+AP294</f>
        <v>18368</v>
      </c>
      <c r="AR294" s="111">
        <f t="shared" si="75"/>
        <v>18368</v>
      </c>
      <c r="AT294" s="95">
        <f>AQ294-AS294</f>
        <v>18368</v>
      </c>
      <c r="AW294" s="2" t="s">
        <v>51</v>
      </c>
    </row>
    <row r="295" spans="1:49" s="2" customFormat="1" ht="16.5" customHeight="1" x14ac:dyDescent="0.25">
      <c r="A295" s="39"/>
      <c r="B295" s="33">
        <v>449</v>
      </c>
      <c r="C295" s="32" t="s">
        <v>5</v>
      </c>
      <c r="D295" s="32">
        <v>944</v>
      </c>
      <c r="E295" s="32">
        <v>12</v>
      </c>
      <c r="F295" s="32">
        <v>57</v>
      </c>
      <c r="G295" s="32" t="s">
        <v>122</v>
      </c>
      <c r="H295" s="32">
        <v>5</v>
      </c>
      <c r="I295" s="32">
        <v>2</v>
      </c>
      <c r="J295" s="32">
        <v>55</v>
      </c>
      <c r="K295" s="37">
        <v>2255</v>
      </c>
      <c r="L295" s="37">
        <v>2255</v>
      </c>
      <c r="M295" s="86">
        <v>1</v>
      </c>
      <c r="N295" s="37">
        <f>L295</f>
        <v>2255</v>
      </c>
      <c r="O295" s="37">
        <f>[6]qry_report!$L$25</f>
        <v>100</v>
      </c>
      <c r="P295" s="65">
        <f t="shared" si="88"/>
        <v>225500</v>
      </c>
      <c r="Q295" s="34">
        <v>2255</v>
      </c>
      <c r="R295" s="43"/>
      <c r="S295" s="43"/>
      <c r="T295" s="32"/>
      <c r="U295" s="35"/>
      <c r="V295" s="26"/>
      <c r="W295" s="5"/>
      <c r="X295" s="4"/>
      <c r="Y295" s="4"/>
      <c r="Z295" s="4"/>
      <c r="AA295" s="16"/>
      <c r="AB295" s="16"/>
      <c r="AC295" s="16"/>
      <c r="AD295" s="8"/>
      <c r="AE295" s="8"/>
      <c r="AF295" s="7"/>
      <c r="AG295" s="7"/>
      <c r="AH295" s="4"/>
      <c r="AI295" s="3"/>
      <c r="AJ295" s="3"/>
      <c r="AK295" s="3"/>
      <c r="AL295" s="3"/>
      <c r="AR295" s="111"/>
    </row>
    <row r="296" spans="1:49" s="2" customFormat="1" ht="16.5" customHeight="1" x14ac:dyDescent="0.25">
      <c r="A296" s="39" t="s">
        <v>700</v>
      </c>
      <c r="B296" s="33">
        <v>450</v>
      </c>
      <c r="C296" s="32" t="s">
        <v>5</v>
      </c>
      <c r="D296" s="32">
        <v>37403</v>
      </c>
      <c r="E296" s="32">
        <v>815</v>
      </c>
      <c r="F296" s="32">
        <v>2368</v>
      </c>
      <c r="G296" s="32" t="s">
        <v>122</v>
      </c>
      <c r="H296" s="32">
        <v>0</v>
      </c>
      <c r="I296" s="32">
        <v>3</v>
      </c>
      <c r="J296" s="32">
        <v>70</v>
      </c>
      <c r="K296" s="37">
        <v>370</v>
      </c>
      <c r="L296" s="37">
        <v>370</v>
      </c>
      <c r="M296" s="86">
        <v>1</v>
      </c>
      <c r="N296" s="37">
        <f>L296</f>
        <v>370</v>
      </c>
      <c r="O296" s="37">
        <v>100</v>
      </c>
      <c r="P296" s="65">
        <f t="shared" si="88"/>
        <v>37000</v>
      </c>
      <c r="Q296" s="34">
        <v>370</v>
      </c>
      <c r="R296" s="43"/>
      <c r="S296" s="43"/>
      <c r="T296" s="32"/>
      <c r="U296" s="35"/>
      <c r="V296" s="26"/>
      <c r="W296" s="5"/>
      <c r="X296" s="4"/>
      <c r="Y296" s="4"/>
      <c r="Z296" s="4"/>
      <c r="AA296" s="16"/>
      <c r="AB296" s="16"/>
      <c r="AC296" s="16"/>
      <c r="AD296" s="8"/>
      <c r="AE296" s="8"/>
      <c r="AF296" s="7"/>
      <c r="AG296" s="7"/>
      <c r="AH296" s="4"/>
      <c r="AI296" s="3"/>
      <c r="AJ296" s="3"/>
      <c r="AK296" s="3"/>
      <c r="AL296" s="3"/>
      <c r="AQ296" s="95">
        <f>P296</f>
        <v>37000</v>
      </c>
      <c r="AR296" s="111">
        <f t="shared" si="75"/>
        <v>37000</v>
      </c>
      <c r="AT296" s="95">
        <f>AQ296</f>
        <v>37000</v>
      </c>
    </row>
    <row r="297" spans="1:49" s="2" customFormat="1" ht="16.5" customHeight="1" x14ac:dyDescent="0.25">
      <c r="A297" s="39" t="s">
        <v>701</v>
      </c>
      <c r="B297" s="33">
        <v>451</v>
      </c>
      <c r="C297" s="32" t="s">
        <v>5</v>
      </c>
      <c r="D297" s="32">
        <v>37452</v>
      </c>
      <c r="E297" s="32">
        <v>818</v>
      </c>
      <c r="F297" s="32">
        <v>2372</v>
      </c>
      <c r="G297" s="32" t="s">
        <v>122</v>
      </c>
      <c r="H297" s="32">
        <v>0</v>
      </c>
      <c r="I297" s="32">
        <v>2</v>
      </c>
      <c r="J297" s="32">
        <v>55</v>
      </c>
      <c r="K297" s="37">
        <v>255</v>
      </c>
      <c r="L297" s="37">
        <v>255</v>
      </c>
      <c r="M297" s="86">
        <v>2</v>
      </c>
      <c r="N297" s="37">
        <f>L297</f>
        <v>255</v>
      </c>
      <c r="O297" s="37">
        <v>125</v>
      </c>
      <c r="P297" s="65">
        <f t="shared" si="88"/>
        <v>31875</v>
      </c>
      <c r="Q297" s="34"/>
      <c r="R297" s="43">
        <v>255</v>
      </c>
      <c r="S297" s="43"/>
      <c r="T297" s="32"/>
      <c r="U297" s="35"/>
      <c r="V297" s="28" t="s">
        <v>701</v>
      </c>
      <c r="W297" s="5">
        <v>499</v>
      </c>
      <c r="X297" s="4">
        <v>42</v>
      </c>
      <c r="Y297" s="4" t="s">
        <v>28</v>
      </c>
      <c r="Z297" s="4" t="s">
        <v>41</v>
      </c>
      <c r="AA297" s="16"/>
      <c r="AB297" s="16"/>
      <c r="AC297" s="16">
        <v>2</v>
      </c>
      <c r="AD297" s="8">
        <v>416</v>
      </c>
      <c r="AE297" s="8">
        <v>100</v>
      </c>
      <c r="AF297" s="7">
        <f>[12]รายการ!B1</f>
        <v>6700</v>
      </c>
      <c r="AG297" s="7">
        <f t="shared" ref="AG297:AG303" si="95">AF297*AD297</f>
        <v>2787200</v>
      </c>
      <c r="AH297" s="4">
        <v>416</v>
      </c>
      <c r="AI297" s="3"/>
      <c r="AJ297" s="3">
        <v>416</v>
      </c>
      <c r="AK297" s="3"/>
      <c r="AL297" s="3"/>
      <c r="AM297" s="2">
        <v>52</v>
      </c>
      <c r="AN297" s="2">
        <f>ค่าเสื่อม!W3</f>
        <v>85</v>
      </c>
      <c r="AO297" s="95">
        <f t="shared" ref="AO297:AO303" si="96">AG297*AN297/100</f>
        <v>2369120</v>
      </c>
      <c r="AP297" s="95">
        <f t="shared" ref="AP297:AP307" si="97">AG297-AO297</f>
        <v>418080</v>
      </c>
      <c r="AQ297" s="95">
        <f t="shared" ref="AQ297:AQ303" si="98">P297+AP297</f>
        <v>449955</v>
      </c>
      <c r="AR297" s="111">
        <f t="shared" si="75"/>
        <v>449955</v>
      </c>
      <c r="AT297" s="95">
        <f t="shared" ref="AT297:AT303" si="99">AQ297-AS297</f>
        <v>449955</v>
      </c>
    </row>
    <row r="298" spans="1:49" s="2" customFormat="1" ht="16.5" customHeight="1" x14ac:dyDescent="0.25">
      <c r="A298" s="39"/>
      <c r="B298" s="33"/>
      <c r="C298" s="32"/>
      <c r="D298" s="32"/>
      <c r="E298" s="32"/>
      <c r="F298" s="32"/>
      <c r="G298" s="32"/>
      <c r="H298" s="32"/>
      <c r="I298" s="32"/>
      <c r="J298" s="32"/>
      <c r="K298" s="37"/>
      <c r="L298" s="37"/>
      <c r="M298" s="86"/>
      <c r="N298" s="37"/>
      <c r="O298" s="37"/>
      <c r="P298" s="65"/>
      <c r="Q298" s="34"/>
      <c r="R298" s="43"/>
      <c r="S298" s="43"/>
      <c r="T298" s="32"/>
      <c r="U298" s="35"/>
      <c r="V298" s="26"/>
      <c r="W298" s="5"/>
      <c r="X298" s="4"/>
      <c r="Y298" s="4"/>
      <c r="Z298" s="26" t="s">
        <v>42</v>
      </c>
      <c r="AA298" s="16">
        <v>13</v>
      </c>
      <c r="AB298" s="16">
        <v>16</v>
      </c>
      <c r="AC298" s="16">
        <v>2</v>
      </c>
      <c r="AD298" s="8">
        <v>208</v>
      </c>
      <c r="AE298" s="8">
        <v>50</v>
      </c>
      <c r="AF298" s="7">
        <f>AF292</f>
        <v>6700</v>
      </c>
      <c r="AG298" s="7">
        <f t="shared" si="95"/>
        <v>1393600</v>
      </c>
      <c r="AH298" s="4">
        <v>208</v>
      </c>
      <c r="AI298" s="3"/>
      <c r="AJ298" s="3">
        <v>208</v>
      </c>
      <c r="AK298" s="3"/>
      <c r="AL298" s="3"/>
      <c r="AN298" s="2">
        <v>85</v>
      </c>
      <c r="AO298" s="95">
        <f t="shared" si="96"/>
        <v>1184560</v>
      </c>
      <c r="AP298" s="95">
        <f t="shared" si="97"/>
        <v>209040</v>
      </c>
      <c r="AQ298" s="95">
        <f t="shared" si="98"/>
        <v>209040</v>
      </c>
      <c r="AR298" s="111">
        <f t="shared" ref="AR298:AR361" si="100">AQ298</f>
        <v>209040</v>
      </c>
      <c r="AT298" s="95">
        <f t="shared" si="99"/>
        <v>209040</v>
      </c>
    </row>
    <row r="299" spans="1:49" s="2" customFormat="1" ht="16.5" customHeight="1" x14ac:dyDescent="0.25">
      <c r="A299" s="39"/>
      <c r="B299" s="33"/>
      <c r="C299" s="32"/>
      <c r="D299" s="32"/>
      <c r="E299" s="32"/>
      <c r="F299" s="32"/>
      <c r="G299" s="32"/>
      <c r="H299" s="32"/>
      <c r="I299" s="32"/>
      <c r="J299" s="32"/>
      <c r="K299" s="37"/>
      <c r="L299" s="37"/>
      <c r="M299" s="86"/>
      <c r="N299" s="37"/>
      <c r="O299" s="37"/>
      <c r="P299" s="65"/>
      <c r="Q299" s="34"/>
      <c r="R299" s="43"/>
      <c r="S299" s="43"/>
      <c r="T299" s="32"/>
      <c r="U299" s="35"/>
      <c r="V299" s="26"/>
      <c r="W299" s="5"/>
      <c r="X299" s="4"/>
      <c r="Y299" s="4"/>
      <c r="Z299" s="26" t="s">
        <v>43</v>
      </c>
      <c r="AA299" s="16">
        <v>13</v>
      </c>
      <c r="AB299" s="16">
        <v>16</v>
      </c>
      <c r="AC299" s="16">
        <v>2</v>
      </c>
      <c r="AD299" s="8">
        <v>208</v>
      </c>
      <c r="AE299" s="8">
        <v>50</v>
      </c>
      <c r="AF299" s="7">
        <f>AF297</f>
        <v>6700</v>
      </c>
      <c r="AG299" s="7">
        <f t="shared" si="95"/>
        <v>1393600</v>
      </c>
      <c r="AH299" s="4">
        <v>208</v>
      </c>
      <c r="AI299" s="3"/>
      <c r="AJ299" s="3">
        <v>208</v>
      </c>
      <c r="AK299" s="3"/>
      <c r="AL299" s="3"/>
      <c r="AN299" s="2">
        <v>85</v>
      </c>
      <c r="AO299" s="95">
        <f t="shared" si="96"/>
        <v>1184560</v>
      </c>
      <c r="AP299" s="95">
        <f t="shared" si="97"/>
        <v>209040</v>
      </c>
      <c r="AQ299" s="95">
        <f t="shared" si="98"/>
        <v>209040</v>
      </c>
      <c r="AR299" s="111">
        <f t="shared" si="100"/>
        <v>209040</v>
      </c>
      <c r="AT299" s="95">
        <f t="shared" si="99"/>
        <v>209040</v>
      </c>
    </row>
    <row r="300" spans="1:49" s="2" customFormat="1" ht="16.5" customHeight="1" x14ac:dyDescent="0.25">
      <c r="A300" s="39"/>
      <c r="B300" s="33"/>
      <c r="C300" s="32"/>
      <c r="D300" s="32"/>
      <c r="E300" s="32"/>
      <c r="F300" s="32"/>
      <c r="G300" s="32"/>
      <c r="H300" s="32"/>
      <c r="I300" s="32"/>
      <c r="J300" s="32"/>
      <c r="K300" s="37"/>
      <c r="L300" s="37"/>
      <c r="M300" s="86"/>
      <c r="N300" s="37"/>
      <c r="O300" s="37"/>
      <c r="P300" s="65"/>
      <c r="Q300" s="34"/>
      <c r="R300" s="43"/>
      <c r="S300" s="43"/>
      <c r="T300" s="32"/>
      <c r="U300" s="35"/>
      <c r="V300" s="26"/>
      <c r="W300" s="5">
        <v>500</v>
      </c>
      <c r="X300" s="4"/>
      <c r="Y300" s="4" t="s">
        <v>38</v>
      </c>
      <c r="Z300" s="4" t="s">
        <v>7</v>
      </c>
      <c r="AA300" s="16">
        <v>9</v>
      </c>
      <c r="AB300" s="16">
        <v>14</v>
      </c>
      <c r="AC300" s="16">
        <v>2</v>
      </c>
      <c r="AD300" s="8">
        <v>126</v>
      </c>
      <c r="AE300" s="8">
        <v>100</v>
      </c>
      <c r="AF300" s="7">
        <f>[12]รายการ!B34</f>
        <v>2050</v>
      </c>
      <c r="AG300" s="7">
        <f t="shared" si="95"/>
        <v>258300</v>
      </c>
      <c r="AH300" s="4">
        <v>126</v>
      </c>
      <c r="AI300" s="3"/>
      <c r="AJ300" s="3">
        <v>126</v>
      </c>
      <c r="AK300" s="3"/>
      <c r="AL300" s="3"/>
      <c r="AM300" s="2">
        <v>42</v>
      </c>
      <c r="AN300" s="2">
        <f>ค่าเสื่อม!T4</f>
        <v>93</v>
      </c>
      <c r="AO300" s="95">
        <f t="shared" si="96"/>
        <v>240219</v>
      </c>
      <c r="AP300" s="95">
        <f t="shared" si="97"/>
        <v>18081</v>
      </c>
      <c r="AQ300" s="95">
        <f t="shared" si="98"/>
        <v>18081</v>
      </c>
      <c r="AR300" s="111">
        <f t="shared" si="100"/>
        <v>18081</v>
      </c>
      <c r="AT300" s="95">
        <f t="shared" si="99"/>
        <v>18081</v>
      </c>
      <c r="AW300" s="2" t="s">
        <v>51</v>
      </c>
    </row>
    <row r="301" spans="1:49" s="32" customFormat="1" ht="16.5" customHeight="1" x14ac:dyDescent="0.25">
      <c r="A301" s="39" t="s">
        <v>702</v>
      </c>
      <c r="B301" s="33">
        <v>452</v>
      </c>
      <c r="C301" s="32" t="s">
        <v>5</v>
      </c>
      <c r="D301" s="32">
        <v>38283</v>
      </c>
      <c r="E301" s="32">
        <v>203</v>
      </c>
      <c r="F301" s="32">
        <v>1894</v>
      </c>
      <c r="G301" s="32" t="s">
        <v>122</v>
      </c>
      <c r="H301" s="32">
        <v>2</v>
      </c>
      <c r="I301" s="32">
        <v>0</v>
      </c>
      <c r="J301" s="32">
        <v>60</v>
      </c>
      <c r="K301" s="37">
        <v>860</v>
      </c>
      <c r="L301" s="37">
        <v>860</v>
      </c>
      <c r="M301" s="86">
        <v>2</v>
      </c>
      <c r="N301" s="37">
        <f>L301</f>
        <v>860</v>
      </c>
      <c r="O301" s="37">
        <f>[6]qry_report!$L$1369</f>
        <v>150</v>
      </c>
      <c r="P301" s="65">
        <f t="shared" si="88"/>
        <v>129000</v>
      </c>
      <c r="Q301" s="34">
        <v>600</v>
      </c>
      <c r="R301" s="43">
        <v>260</v>
      </c>
      <c r="S301" s="43"/>
      <c r="U301" s="35"/>
      <c r="V301" s="39" t="s">
        <v>702</v>
      </c>
      <c r="W301" s="5">
        <v>501</v>
      </c>
      <c r="X301" s="32">
        <v>17</v>
      </c>
      <c r="Y301" s="32" t="s">
        <v>28</v>
      </c>
      <c r="Z301" s="32" t="s">
        <v>53</v>
      </c>
      <c r="AA301" s="36">
        <v>6</v>
      </c>
      <c r="AB301" s="36">
        <v>9</v>
      </c>
      <c r="AC301" s="36">
        <v>2</v>
      </c>
      <c r="AD301" s="43">
        <v>54</v>
      </c>
      <c r="AE301" s="8">
        <v>100</v>
      </c>
      <c r="AF301" s="37">
        <f>[12]รายการ!B1</f>
        <v>6700</v>
      </c>
      <c r="AG301" s="37">
        <f t="shared" si="95"/>
        <v>361800</v>
      </c>
      <c r="AH301" s="32">
        <v>54</v>
      </c>
      <c r="AI301" s="34"/>
      <c r="AJ301" s="34">
        <v>54</v>
      </c>
      <c r="AK301" s="34"/>
      <c r="AL301" s="34"/>
      <c r="AM301" s="32">
        <v>37</v>
      </c>
      <c r="AN301" s="32">
        <f>ค่าเสื่อม!T4</f>
        <v>93</v>
      </c>
      <c r="AO301" s="111">
        <f t="shared" si="96"/>
        <v>336474</v>
      </c>
      <c r="AP301" s="111">
        <f t="shared" si="97"/>
        <v>25326</v>
      </c>
      <c r="AQ301" s="111">
        <f t="shared" si="98"/>
        <v>154326</v>
      </c>
      <c r="AR301" s="111">
        <f t="shared" si="100"/>
        <v>154326</v>
      </c>
      <c r="AT301" s="111">
        <f t="shared" si="99"/>
        <v>154326</v>
      </c>
    </row>
    <row r="302" spans="1:49" s="32" customFormat="1" ht="16.5" customHeight="1" x14ac:dyDescent="0.25">
      <c r="A302" s="39"/>
      <c r="B302" s="33"/>
      <c r="K302" s="37"/>
      <c r="L302" s="37"/>
      <c r="M302" s="86"/>
      <c r="N302" s="37"/>
      <c r="O302" s="37"/>
      <c r="P302" s="65"/>
      <c r="Q302" s="34"/>
      <c r="R302" s="43"/>
      <c r="S302" s="43"/>
      <c r="U302" s="35"/>
      <c r="V302" s="39"/>
      <c r="W302" s="5">
        <v>502</v>
      </c>
      <c r="Y302" s="32" t="s">
        <v>38</v>
      </c>
      <c r="Z302" s="32" t="s">
        <v>7</v>
      </c>
      <c r="AA302" s="36">
        <v>4</v>
      </c>
      <c r="AB302" s="36">
        <v>8</v>
      </c>
      <c r="AC302" s="36">
        <v>2</v>
      </c>
      <c r="AD302" s="43">
        <v>32</v>
      </c>
      <c r="AE302" s="8">
        <v>100</v>
      </c>
      <c r="AF302" s="37">
        <f>[12]รายการ!B34</f>
        <v>2050</v>
      </c>
      <c r="AG302" s="37">
        <f t="shared" si="95"/>
        <v>65600</v>
      </c>
      <c r="AH302" s="32">
        <v>32</v>
      </c>
      <c r="AI302" s="34"/>
      <c r="AJ302" s="34">
        <v>32</v>
      </c>
      <c r="AK302" s="34"/>
      <c r="AL302" s="34"/>
      <c r="AM302" s="32">
        <v>22</v>
      </c>
      <c r="AN302" s="32">
        <f>ค่าเสื่อม!T4</f>
        <v>93</v>
      </c>
      <c r="AO302" s="111">
        <f t="shared" si="96"/>
        <v>61008</v>
      </c>
      <c r="AP302" s="111">
        <f t="shared" si="97"/>
        <v>4592</v>
      </c>
      <c r="AQ302" s="111">
        <f t="shared" si="98"/>
        <v>4592</v>
      </c>
      <c r="AR302" s="111">
        <f t="shared" si="100"/>
        <v>4592</v>
      </c>
      <c r="AT302" s="111">
        <f t="shared" si="99"/>
        <v>4592</v>
      </c>
      <c r="AW302" s="32" t="s">
        <v>703</v>
      </c>
    </row>
    <row r="303" spans="1:49" s="32" customFormat="1" ht="16.5" customHeight="1" x14ac:dyDescent="0.25">
      <c r="A303" s="39"/>
      <c r="B303" s="33"/>
      <c r="K303" s="37"/>
      <c r="L303" s="37"/>
      <c r="M303" s="86"/>
      <c r="N303" s="37"/>
      <c r="O303" s="37"/>
      <c r="P303" s="65"/>
      <c r="Q303" s="34"/>
      <c r="R303" s="43"/>
      <c r="S303" s="43"/>
      <c r="U303" s="35"/>
      <c r="V303" s="39" t="s">
        <v>704</v>
      </c>
      <c r="W303" s="5">
        <v>503</v>
      </c>
      <c r="X303" s="42" t="s">
        <v>339</v>
      </c>
      <c r="Y303" s="32" t="s">
        <v>28</v>
      </c>
      <c r="Z303" s="32" t="s">
        <v>53</v>
      </c>
      <c r="AA303" s="36">
        <v>12</v>
      </c>
      <c r="AB303" s="36">
        <v>13</v>
      </c>
      <c r="AC303" s="36">
        <v>2</v>
      </c>
      <c r="AD303" s="43">
        <v>156</v>
      </c>
      <c r="AE303" s="8">
        <v>100</v>
      </c>
      <c r="AF303" s="37">
        <f>[12]รายการ!B1</f>
        <v>6700</v>
      </c>
      <c r="AG303" s="37">
        <f t="shared" si="95"/>
        <v>1045200</v>
      </c>
      <c r="AH303" s="32">
        <v>156</v>
      </c>
      <c r="AI303" s="34"/>
      <c r="AJ303" s="34">
        <v>156</v>
      </c>
      <c r="AK303" s="34"/>
      <c r="AL303" s="34"/>
      <c r="AM303" s="32">
        <v>32</v>
      </c>
      <c r="AN303" s="32">
        <f>ค่าเสื่อม!T4</f>
        <v>93</v>
      </c>
      <c r="AO303" s="111">
        <f t="shared" si="96"/>
        <v>972036</v>
      </c>
      <c r="AP303" s="111">
        <f t="shared" si="97"/>
        <v>73164</v>
      </c>
      <c r="AQ303" s="111">
        <f t="shared" si="98"/>
        <v>73164</v>
      </c>
      <c r="AR303" s="111">
        <f t="shared" si="100"/>
        <v>73164</v>
      </c>
      <c r="AT303" s="111">
        <f t="shared" si="99"/>
        <v>73164</v>
      </c>
    </row>
    <row r="304" spans="1:49" s="32" customFormat="1" ht="16.5" customHeight="1" x14ac:dyDescent="0.25">
      <c r="A304" s="39" t="s">
        <v>704</v>
      </c>
      <c r="B304" s="33">
        <v>453</v>
      </c>
      <c r="C304" s="32" t="s">
        <v>5</v>
      </c>
      <c r="D304" s="32">
        <v>38343</v>
      </c>
      <c r="E304" s="32">
        <v>207</v>
      </c>
      <c r="F304" s="32">
        <v>1898</v>
      </c>
      <c r="G304" s="32" t="s">
        <v>122</v>
      </c>
      <c r="H304" s="32">
        <v>2</v>
      </c>
      <c r="I304" s="32">
        <v>0</v>
      </c>
      <c r="J304" s="32">
        <v>36</v>
      </c>
      <c r="K304" s="37">
        <v>836</v>
      </c>
      <c r="L304" s="37">
        <v>836</v>
      </c>
      <c r="M304" s="86">
        <v>1</v>
      </c>
      <c r="N304" s="37">
        <f>L304</f>
        <v>836</v>
      </c>
      <c r="O304" s="37">
        <f>[6]qry_report!$L$1378</f>
        <v>150</v>
      </c>
      <c r="P304" s="65">
        <f t="shared" si="88"/>
        <v>125400</v>
      </c>
      <c r="Q304" s="34">
        <v>836</v>
      </c>
      <c r="R304" s="43"/>
      <c r="S304" s="43"/>
      <c r="U304" s="35"/>
      <c r="V304" s="39"/>
      <c r="W304" s="33"/>
      <c r="AA304" s="36"/>
      <c r="AB304" s="36"/>
      <c r="AC304" s="36">
        <v>1</v>
      </c>
      <c r="AD304" s="43"/>
      <c r="AE304" s="43"/>
      <c r="AF304" s="37"/>
      <c r="AG304" s="37"/>
      <c r="AI304" s="34"/>
      <c r="AJ304" s="34"/>
      <c r="AK304" s="34"/>
      <c r="AL304" s="34"/>
      <c r="AO304" s="111"/>
      <c r="AP304" s="111"/>
      <c r="AQ304" s="111">
        <f>P304</f>
        <v>125400</v>
      </c>
      <c r="AR304" s="111">
        <f t="shared" si="100"/>
        <v>125400</v>
      </c>
      <c r="AT304" s="111">
        <f>AQ304</f>
        <v>125400</v>
      </c>
    </row>
    <row r="305" spans="1:49" s="2" customFormat="1" ht="16.5" customHeight="1" x14ac:dyDescent="0.25">
      <c r="A305" s="39" t="s">
        <v>705</v>
      </c>
      <c r="B305" s="33">
        <v>454</v>
      </c>
      <c r="C305" s="32" t="s">
        <v>5</v>
      </c>
      <c r="D305" s="32">
        <v>37404</v>
      </c>
      <c r="E305" s="32">
        <v>816</v>
      </c>
      <c r="F305" s="32">
        <v>2370</v>
      </c>
      <c r="G305" s="32" t="s">
        <v>122</v>
      </c>
      <c r="H305" s="32">
        <v>1</v>
      </c>
      <c r="I305" s="32">
        <v>0</v>
      </c>
      <c r="J305" s="32">
        <v>86</v>
      </c>
      <c r="K305" s="37">
        <v>486</v>
      </c>
      <c r="L305" s="37">
        <v>486</v>
      </c>
      <c r="M305" s="86">
        <v>2</v>
      </c>
      <c r="N305" s="37">
        <f>L305</f>
        <v>486</v>
      </c>
      <c r="O305" s="37">
        <v>100</v>
      </c>
      <c r="P305" s="65">
        <f t="shared" si="88"/>
        <v>48600</v>
      </c>
      <c r="Q305" s="34">
        <v>286</v>
      </c>
      <c r="R305" s="43">
        <v>200</v>
      </c>
      <c r="S305" s="43"/>
      <c r="T305" s="32"/>
      <c r="U305" s="35"/>
      <c r="V305" s="28" t="s">
        <v>705</v>
      </c>
      <c r="W305" s="5">
        <v>504</v>
      </c>
      <c r="X305" s="17" t="s">
        <v>706</v>
      </c>
      <c r="Y305" s="4" t="s">
        <v>28</v>
      </c>
      <c r="Z305" s="4" t="s">
        <v>41</v>
      </c>
      <c r="AA305" s="16"/>
      <c r="AB305" s="16"/>
      <c r="AC305" s="16">
        <v>2</v>
      </c>
      <c r="AD305" s="8">
        <v>384</v>
      </c>
      <c r="AE305" s="8">
        <v>100</v>
      </c>
      <c r="AF305" s="7">
        <f>[12]รายการ!B1</f>
        <v>6700</v>
      </c>
      <c r="AG305" s="7">
        <f>AF305*AD305</f>
        <v>2572800</v>
      </c>
      <c r="AH305" s="4">
        <v>384</v>
      </c>
      <c r="AI305" s="3"/>
      <c r="AJ305" s="3">
        <v>384</v>
      </c>
      <c r="AK305" s="3"/>
      <c r="AL305" s="3"/>
      <c r="AM305" s="2">
        <v>47</v>
      </c>
      <c r="AN305" s="2">
        <f>ค่าเสื่อม!W3</f>
        <v>85</v>
      </c>
      <c r="AO305" s="111">
        <f t="shared" ref="AO305:AO321" si="101">AG305*AN305/100</f>
        <v>2186880</v>
      </c>
      <c r="AP305" s="111">
        <f t="shared" si="97"/>
        <v>385920</v>
      </c>
      <c r="AQ305" s="95">
        <f>P305+AP305</f>
        <v>434520</v>
      </c>
      <c r="AR305" s="111">
        <f t="shared" si="100"/>
        <v>434520</v>
      </c>
      <c r="AT305" s="95">
        <f>AQ305-AS305</f>
        <v>434520</v>
      </c>
    </row>
    <row r="306" spans="1:49" s="2" customFormat="1" ht="16.5" customHeight="1" x14ac:dyDescent="0.25">
      <c r="A306" s="39"/>
      <c r="B306" s="33"/>
      <c r="C306" s="32"/>
      <c r="D306" s="32"/>
      <c r="E306" s="32"/>
      <c r="F306" s="32"/>
      <c r="G306" s="32"/>
      <c r="H306" s="32"/>
      <c r="I306" s="32"/>
      <c r="J306" s="32"/>
      <c r="K306" s="37"/>
      <c r="L306" s="37"/>
      <c r="M306" s="86"/>
      <c r="N306" s="37"/>
      <c r="O306" s="37"/>
      <c r="P306" s="65"/>
      <c r="Q306" s="34"/>
      <c r="R306" s="43"/>
      <c r="S306" s="43"/>
      <c r="T306" s="32"/>
      <c r="U306" s="35"/>
      <c r="V306" s="26"/>
      <c r="W306" s="5"/>
      <c r="X306" s="4"/>
      <c r="Y306" s="4"/>
      <c r="Z306" s="26" t="s">
        <v>42</v>
      </c>
      <c r="AA306" s="16">
        <v>12</v>
      </c>
      <c r="AB306" s="16">
        <v>16</v>
      </c>
      <c r="AC306" s="16">
        <v>2</v>
      </c>
      <c r="AD306" s="8">
        <v>192</v>
      </c>
      <c r="AE306" s="8">
        <v>50</v>
      </c>
      <c r="AF306" s="7">
        <f>AF303</f>
        <v>6700</v>
      </c>
      <c r="AG306" s="7">
        <f>AF306*AD306</f>
        <v>1286400</v>
      </c>
      <c r="AH306" s="4">
        <v>192</v>
      </c>
      <c r="AI306" s="3"/>
      <c r="AJ306" s="3">
        <v>192</v>
      </c>
      <c r="AK306" s="3"/>
      <c r="AL306" s="3"/>
      <c r="AN306" s="2">
        <v>85</v>
      </c>
      <c r="AO306" s="111">
        <f t="shared" si="101"/>
        <v>1093440</v>
      </c>
      <c r="AP306" s="95">
        <f t="shared" si="97"/>
        <v>192960</v>
      </c>
      <c r="AQ306" s="95">
        <f>P306+AP306</f>
        <v>192960</v>
      </c>
      <c r="AR306" s="111">
        <f t="shared" si="100"/>
        <v>192960</v>
      </c>
      <c r="AT306" s="95">
        <f>AQ306-AS306</f>
        <v>192960</v>
      </c>
    </row>
    <row r="307" spans="1:49" s="2" customFormat="1" ht="16.5" customHeight="1" x14ac:dyDescent="0.25">
      <c r="A307" s="39"/>
      <c r="B307" s="33"/>
      <c r="C307" s="32"/>
      <c r="D307" s="32"/>
      <c r="E307" s="32"/>
      <c r="F307" s="32"/>
      <c r="G307" s="32"/>
      <c r="H307" s="32"/>
      <c r="I307" s="32"/>
      <c r="J307" s="32"/>
      <c r="K307" s="37"/>
      <c r="L307" s="37"/>
      <c r="M307" s="86"/>
      <c r="N307" s="37"/>
      <c r="O307" s="37"/>
      <c r="P307" s="65"/>
      <c r="Q307" s="34"/>
      <c r="R307" s="43"/>
      <c r="S307" s="43"/>
      <c r="T307" s="32"/>
      <c r="U307" s="35"/>
      <c r="V307" s="26"/>
      <c r="W307" s="5"/>
      <c r="X307" s="4"/>
      <c r="Y307" s="4"/>
      <c r="Z307" s="26" t="s">
        <v>43</v>
      </c>
      <c r="AA307" s="16">
        <v>12</v>
      </c>
      <c r="AB307" s="16">
        <v>16</v>
      </c>
      <c r="AC307" s="16">
        <v>2</v>
      </c>
      <c r="AD307" s="8">
        <v>192</v>
      </c>
      <c r="AE307" s="8">
        <v>50</v>
      </c>
      <c r="AF307" s="7">
        <f>AF305</f>
        <v>6700</v>
      </c>
      <c r="AG307" s="7">
        <f>AF307*AD307</f>
        <v>1286400</v>
      </c>
      <c r="AH307" s="4">
        <v>192</v>
      </c>
      <c r="AI307" s="3"/>
      <c r="AJ307" s="3">
        <v>192</v>
      </c>
      <c r="AK307" s="3"/>
      <c r="AL307" s="3"/>
      <c r="AN307" s="2">
        <v>85</v>
      </c>
      <c r="AO307" s="111">
        <f t="shared" si="101"/>
        <v>1093440</v>
      </c>
      <c r="AP307" s="95">
        <f t="shared" si="97"/>
        <v>192960</v>
      </c>
      <c r="AQ307" s="95">
        <f>P307+AP307</f>
        <v>192960</v>
      </c>
      <c r="AR307" s="111">
        <f t="shared" si="100"/>
        <v>192960</v>
      </c>
      <c r="AT307" s="95">
        <f>AQ307-AS307</f>
        <v>192960</v>
      </c>
    </row>
    <row r="308" spans="1:49" s="2" customFormat="1" ht="16.5" customHeight="1" x14ac:dyDescent="0.25">
      <c r="A308" s="39"/>
      <c r="B308" s="33"/>
      <c r="C308" s="32"/>
      <c r="D308" s="32"/>
      <c r="E308" s="32"/>
      <c r="F308" s="32"/>
      <c r="G308" s="32"/>
      <c r="H308" s="32"/>
      <c r="I308" s="32"/>
      <c r="J308" s="32"/>
      <c r="K308" s="37"/>
      <c r="L308" s="37"/>
      <c r="M308" s="86"/>
      <c r="N308" s="37"/>
      <c r="O308" s="37"/>
      <c r="P308" s="65"/>
      <c r="Q308" s="34"/>
      <c r="R308" s="43"/>
      <c r="S308" s="43"/>
      <c r="T308" s="32"/>
      <c r="U308" s="35"/>
      <c r="V308" s="26"/>
      <c r="W308" s="5">
        <v>505</v>
      </c>
      <c r="X308" s="4"/>
      <c r="Y308" s="4" t="s">
        <v>38</v>
      </c>
      <c r="Z308" s="4" t="s">
        <v>7</v>
      </c>
      <c r="AA308" s="16">
        <v>13</v>
      </c>
      <c r="AB308" s="16">
        <v>15</v>
      </c>
      <c r="AC308" s="16">
        <v>1</v>
      </c>
      <c r="AD308" s="8">
        <v>195</v>
      </c>
      <c r="AE308" s="8">
        <v>100</v>
      </c>
      <c r="AF308" s="7">
        <f>[12]รายการ!B34</f>
        <v>2050</v>
      </c>
      <c r="AG308" s="7">
        <f>AF308*AD308</f>
        <v>399750</v>
      </c>
      <c r="AH308" s="4">
        <v>195</v>
      </c>
      <c r="AI308" s="3"/>
      <c r="AJ308" s="3">
        <v>195</v>
      </c>
      <c r="AK308" s="3"/>
      <c r="AL308" s="3"/>
      <c r="AM308" s="2">
        <v>37</v>
      </c>
      <c r="AN308" s="2">
        <f>ค่าเสื่อม!T4</f>
        <v>93</v>
      </c>
      <c r="AO308" s="111">
        <f t="shared" si="101"/>
        <v>371767.5</v>
      </c>
      <c r="AP308" s="95">
        <f t="shared" ref="AP308:AP321" si="102">AG308-AO308</f>
        <v>27982.5</v>
      </c>
      <c r="AQ308" s="95">
        <f>P308+AP308</f>
        <v>27982.5</v>
      </c>
      <c r="AR308" s="111">
        <f t="shared" si="100"/>
        <v>27982.5</v>
      </c>
      <c r="AT308" s="95">
        <f>AQ308-AS308</f>
        <v>27982.5</v>
      </c>
      <c r="AW308" s="2" t="s">
        <v>561</v>
      </c>
    </row>
    <row r="309" spans="1:49" s="2" customFormat="1" ht="16.5" customHeight="1" x14ac:dyDescent="0.25">
      <c r="A309" s="39"/>
      <c r="B309" s="33"/>
      <c r="C309" s="32"/>
      <c r="D309" s="32"/>
      <c r="E309" s="32"/>
      <c r="F309" s="32"/>
      <c r="G309" s="32"/>
      <c r="H309" s="32"/>
      <c r="I309" s="32"/>
      <c r="J309" s="32"/>
      <c r="K309" s="37"/>
      <c r="L309" s="37"/>
      <c r="M309" s="86"/>
      <c r="N309" s="37"/>
      <c r="O309" s="37"/>
      <c r="P309" s="65"/>
      <c r="Q309" s="34"/>
      <c r="R309" s="43"/>
      <c r="S309" s="43"/>
      <c r="T309" s="32"/>
      <c r="U309" s="35"/>
      <c r="V309" s="26"/>
      <c r="W309" s="5">
        <v>506</v>
      </c>
      <c r="X309" s="4"/>
      <c r="Y309" s="4" t="s">
        <v>38</v>
      </c>
      <c r="Z309" s="4" t="s">
        <v>7</v>
      </c>
      <c r="AA309" s="16">
        <v>10</v>
      </c>
      <c r="AB309" s="16">
        <v>12</v>
      </c>
      <c r="AC309" s="16">
        <v>1</v>
      </c>
      <c r="AD309" s="8">
        <v>120</v>
      </c>
      <c r="AE309" s="8">
        <v>100</v>
      </c>
      <c r="AF309" s="7">
        <f>[12]รายการ!B34</f>
        <v>2050</v>
      </c>
      <c r="AG309" s="7">
        <f>AF309*AD309</f>
        <v>246000</v>
      </c>
      <c r="AH309" s="4">
        <v>120</v>
      </c>
      <c r="AI309" s="3"/>
      <c r="AJ309" s="3">
        <v>120</v>
      </c>
      <c r="AK309" s="3"/>
      <c r="AL309" s="3"/>
      <c r="AM309" s="2">
        <v>7</v>
      </c>
      <c r="AN309" s="2">
        <f>ค่าเสื่อม!H4</f>
        <v>25</v>
      </c>
      <c r="AO309" s="111">
        <f t="shared" si="101"/>
        <v>61500</v>
      </c>
      <c r="AP309" s="95">
        <f t="shared" si="102"/>
        <v>184500</v>
      </c>
      <c r="AQ309" s="95">
        <f>P309+AP309</f>
        <v>184500</v>
      </c>
      <c r="AR309" s="111">
        <f t="shared" si="100"/>
        <v>184500</v>
      </c>
      <c r="AT309" s="95">
        <f>AQ309-AS309</f>
        <v>184500</v>
      </c>
      <c r="AW309" s="2" t="s">
        <v>562</v>
      </c>
    </row>
    <row r="310" spans="1:49" s="2" customFormat="1" ht="16.5" customHeight="1" x14ac:dyDescent="0.25">
      <c r="A310" s="39"/>
      <c r="B310" s="33">
        <v>455</v>
      </c>
      <c r="C310" s="32" t="s">
        <v>5</v>
      </c>
      <c r="D310" s="32">
        <v>12104</v>
      </c>
      <c r="E310" s="32">
        <v>131</v>
      </c>
      <c r="F310" s="32">
        <v>47</v>
      </c>
      <c r="G310" s="32" t="s">
        <v>122</v>
      </c>
      <c r="H310" s="32">
        <v>1</v>
      </c>
      <c r="I310" s="32">
        <v>2</v>
      </c>
      <c r="J310" s="32">
        <v>21</v>
      </c>
      <c r="K310" s="37">
        <v>621</v>
      </c>
      <c r="L310" s="37">
        <v>621</v>
      </c>
      <c r="M310" s="86">
        <v>1</v>
      </c>
      <c r="N310" s="37">
        <f t="shared" ref="N310:N316" si="103">L310</f>
        <v>621</v>
      </c>
      <c r="O310" s="37">
        <f>[6]qry_report!$L$97</f>
        <v>100</v>
      </c>
      <c r="P310" s="65">
        <f t="shared" si="88"/>
        <v>62100</v>
      </c>
      <c r="Q310" s="34">
        <v>621</v>
      </c>
      <c r="R310" s="43"/>
      <c r="S310" s="43"/>
      <c r="T310" s="32"/>
      <c r="U310" s="35"/>
      <c r="V310" s="26"/>
      <c r="W310" s="5"/>
      <c r="X310" s="4"/>
      <c r="Y310" s="4"/>
      <c r="Z310" s="4"/>
      <c r="AA310" s="16"/>
      <c r="AB310" s="16"/>
      <c r="AC310" s="16"/>
      <c r="AD310" s="8"/>
      <c r="AE310" s="8"/>
      <c r="AF310" s="7"/>
      <c r="AG310" s="7"/>
      <c r="AH310" s="4"/>
      <c r="AI310" s="3"/>
      <c r="AJ310" s="3"/>
      <c r="AK310" s="3"/>
      <c r="AL310" s="3"/>
      <c r="AO310" s="111"/>
      <c r="AP310" s="95"/>
      <c r="AQ310" s="95">
        <f t="shared" ref="AQ310:AQ315" si="104">P310</f>
        <v>62100</v>
      </c>
      <c r="AR310" s="111">
        <f t="shared" si="100"/>
        <v>62100</v>
      </c>
      <c r="AT310" s="95">
        <f t="shared" ref="AT310:AT325" si="105">AQ310</f>
        <v>62100</v>
      </c>
    </row>
    <row r="311" spans="1:49" s="2" customFormat="1" ht="16.5" customHeight="1" x14ac:dyDescent="0.25">
      <c r="A311" s="39"/>
      <c r="B311" s="33">
        <v>456</v>
      </c>
      <c r="C311" s="32" t="s">
        <v>5</v>
      </c>
      <c r="D311" s="32">
        <v>38667</v>
      </c>
      <c r="E311" s="32">
        <v>214</v>
      </c>
      <c r="F311" s="32">
        <v>1935</v>
      </c>
      <c r="G311" s="32" t="s">
        <v>122</v>
      </c>
      <c r="H311" s="32">
        <v>2</v>
      </c>
      <c r="I311" s="32">
        <v>0</v>
      </c>
      <c r="J311" s="32">
        <v>81</v>
      </c>
      <c r="K311" s="37">
        <v>881</v>
      </c>
      <c r="L311" s="37">
        <v>881</v>
      </c>
      <c r="M311" s="86">
        <v>1</v>
      </c>
      <c r="N311" s="37">
        <f t="shared" si="103"/>
        <v>881</v>
      </c>
      <c r="O311" s="37">
        <f>[6]qry_report!$L$1392</f>
        <v>150</v>
      </c>
      <c r="P311" s="65">
        <f t="shared" si="88"/>
        <v>132150</v>
      </c>
      <c r="Q311" s="34">
        <v>881</v>
      </c>
      <c r="R311" s="43"/>
      <c r="S311" s="43"/>
      <c r="T311" s="32"/>
      <c r="U311" s="35"/>
      <c r="V311" s="26"/>
      <c r="W311" s="5"/>
      <c r="X311" s="4"/>
      <c r="Y311" s="4"/>
      <c r="Z311" s="4"/>
      <c r="AA311" s="16"/>
      <c r="AB311" s="16"/>
      <c r="AC311" s="16"/>
      <c r="AD311" s="8"/>
      <c r="AE311" s="8"/>
      <c r="AF311" s="7"/>
      <c r="AG311" s="7"/>
      <c r="AH311" s="4"/>
      <c r="AI311" s="3"/>
      <c r="AJ311" s="3"/>
      <c r="AK311" s="3"/>
      <c r="AL311" s="3"/>
      <c r="AO311" s="111"/>
      <c r="AP311" s="95"/>
      <c r="AQ311" s="95">
        <f t="shared" si="104"/>
        <v>132150</v>
      </c>
      <c r="AR311" s="111">
        <f t="shared" si="100"/>
        <v>132150</v>
      </c>
      <c r="AT311" s="95">
        <f t="shared" si="105"/>
        <v>132150</v>
      </c>
    </row>
    <row r="312" spans="1:49" s="2" customFormat="1" ht="16.5" customHeight="1" x14ac:dyDescent="0.25">
      <c r="A312" s="39"/>
      <c r="B312" s="33">
        <v>457</v>
      </c>
      <c r="C312" s="32" t="s">
        <v>5</v>
      </c>
      <c r="D312" s="32">
        <v>42529</v>
      </c>
      <c r="E312" s="32">
        <v>319</v>
      </c>
      <c r="F312" s="32">
        <v>2204</v>
      </c>
      <c r="G312" s="32" t="s">
        <v>122</v>
      </c>
      <c r="H312" s="32">
        <v>4</v>
      </c>
      <c r="I312" s="32">
        <v>3</v>
      </c>
      <c r="J312" s="32">
        <v>61</v>
      </c>
      <c r="K312" s="37">
        <v>1961</v>
      </c>
      <c r="L312" s="37">
        <v>1961</v>
      </c>
      <c r="M312" s="86">
        <v>1</v>
      </c>
      <c r="N312" s="37">
        <f t="shared" si="103"/>
        <v>1961</v>
      </c>
      <c r="O312" s="37">
        <f>[6]qry_report!$L$1578</f>
        <v>150</v>
      </c>
      <c r="P312" s="65">
        <f t="shared" si="88"/>
        <v>294150</v>
      </c>
      <c r="Q312" s="34">
        <v>1961</v>
      </c>
      <c r="R312" s="43"/>
      <c r="S312" s="43"/>
      <c r="T312" s="32"/>
      <c r="U312" s="35"/>
      <c r="V312" s="26"/>
      <c r="W312" s="5"/>
      <c r="X312" s="4"/>
      <c r="Y312" s="4"/>
      <c r="Z312" s="4"/>
      <c r="AA312" s="16"/>
      <c r="AB312" s="16"/>
      <c r="AC312" s="16"/>
      <c r="AD312" s="8"/>
      <c r="AE312" s="8"/>
      <c r="AF312" s="7"/>
      <c r="AG312" s="7"/>
      <c r="AH312" s="4"/>
      <c r="AI312" s="3"/>
      <c r="AJ312" s="3"/>
      <c r="AK312" s="3"/>
      <c r="AL312" s="3"/>
      <c r="AO312" s="111"/>
      <c r="AP312" s="95"/>
      <c r="AQ312" s="95">
        <f t="shared" si="104"/>
        <v>294150</v>
      </c>
      <c r="AR312" s="111">
        <f t="shared" si="100"/>
        <v>294150</v>
      </c>
      <c r="AT312" s="95">
        <f t="shared" si="105"/>
        <v>294150</v>
      </c>
    </row>
    <row r="313" spans="1:49" s="2" customFormat="1" ht="16.5" customHeight="1" x14ac:dyDescent="0.25">
      <c r="A313" s="39" t="s">
        <v>707</v>
      </c>
      <c r="B313" s="33">
        <v>458</v>
      </c>
      <c r="C313" s="32" t="s">
        <v>5</v>
      </c>
      <c r="D313" s="32">
        <v>23694</v>
      </c>
      <c r="E313" s="32">
        <v>41</v>
      </c>
      <c r="F313" s="32">
        <v>926</v>
      </c>
      <c r="G313" s="32" t="s">
        <v>122</v>
      </c>
      <c r="H313" s="32">
        <v>1</v>
      </c>
      <c r="I313" s="32">
        <v>3</v>
      </c>
      <c r="J313" s="32">
        <v>66</v>
      </c>
      <c r="K313" s="37">
        <v>766</v>
      </c>
      <c r="L313" s="37">
        <v>766</v>
      </c>
      <c r="M313" s="86">
        <v>1</v>
      </c>
      <c r="N313" s="37">
        <f t="shared" si="103"/>
        <v>766</v>
      </c>
      <c r="O313" s="37">
        <f>[6]qry_report!$L$674</f>
        <v>125</v>
      </c>
      <c r="P313" s="65">
        <f t="shared" si="88"/>
        <v>95750</v>
      </c>
      <c r="Q313" s="34">
        <v>766</v>
      </c>
      <c r="R313" s="43"/>
      <c r="S313" s="43"/>
      <c r="T313" s="32"/>
      <c r="U313" s="35"/>
      <c r="V313" s="26"/>
      <c r="W313" s="5"/>
      <c r="X313" s="4"/>
      <c r="Y313" s="4"/>
      <c r="Z313" s="4"/>
      <c r="AA313" s="16"/>
      <c r="AB313" s="16"/>
      <c r="AC313" s="16"/>
      <c r="AD313" s="8"/>
      <c r="AE313" s="8"/>
      <c r="AF313" s="7"/>
      <c r="AG313" s="7"/>
      <c r="AH313" s="4"/>
      <c r="AI313" s="3"/>
      <c r="AJ313" s="3"/>
      <c r="AK313" s="3"/>
      <c r="AL313" s="3"/>
      <c r="AO313" s="111"/>
      <c r="AP313" s="95"/>
      <c r="AQ313" s="95">
        <f t="shared" si="104"/>
        <v>95750</v>
      </c>
      <c r="AR313" s="111">
        <f t="shared" si="100"/>
        <v>95750</v>
      </c>
      <c r="AT313" s="95">
        <f t="shared" si="105"/>
        <v>95750</v>
      </c>
    </row>
    <row r="314" spans="1:49" s="2" customFormat="1" ht="16.5" customHeight="1" x14ac:dyDescent="0.25">
      <c r="A314" s="39"/>
      <c r="B314" s="33">
        <v>459</v>
      </c>
      <c r="C314" s="32" t="s">
        <v>5</v>
      </c>
      <c r="D314" s="32">
        <v>37405</v>
      </c>
      <c r="E314" s="32">
        <v>817</v>
      </c>
      <c r="F314" s="32">
        <v>2371</v>
      </c>
      <c r="G314" s="32" t="s">
        <v>122</v>
      </c>
      <c r="H314" s="32">
        <v>0</v>
      </c>
      <c r="I314" s="32">
        <v>2</v>
      </c>
      <c r="J314" s="32">
        <v>61</v>
      </c>
      <c r="K314" s="37">
        <v>261</v>
      </c>
      <c r="L314" s="37">
        <v>261</v>
      </c>
      <c r="M314" s="86">
        <v>1</v>
      </c>
      <c r="N314" s="37">
        <f t="shared" si="103"/>
        <v>261</v>
      </c>
      <c r="O314" s="37">
        <v>100</v>
      </c>
      <c r="P314" s="65">
        <f t="shared" si="88"/>
        <v>26100</v>
      </c>
      <c r="Q314" s="34">
        <v>261</v>
      </c>
      <c r="R314" s="43"/>
      <c r="S314" s="43"/>
      <c r="T314" s="32"/>
      <c r="U314" s="35"/>
      <c r="V314" s="26"/>
      <c r="W314" s="5"/>
      <c r="X314" s="4"/>
      <c r="Y314" s="4"/>
      <c r="Z314" s="4"/>
      <c r="AA314" s="16"/>
      <c r="AB314" s="16"/>
      <c r="AC314" s="16"/>
      <c r="AD314" s="8"/>
      <c r="AE314" s="8"/>
      <c r="AF314" s="7"/>
      <c r="AG314" s="7"/>
      <c r="AH314" s="4"/>
      <c r="AI314" s="3"/>
      <c r="AJ314" s="3"/>
      <c r="AK314" s="3"/>
      <c r="AL314" s="3"/>
      <c r="AO314" s="111"/>
      <c r="AP314" s="95"/>
      <c r="AQ314" s="95">
        <f t="shared" si="104"/>
        <v>26100</v>
      </c>
      <c r="AR314" s="111">
        <f t="shared" si="100"/>
        <v>26100</v>
      </c>
      <c r="AT314" s="95">
        <f t="shared" si="105"/>
        <v>26100</v>
      </c>
    </row>
    <row r="315" spans="1:49" s="2" customFormat="1" ht="16.5" customHeight="1" x14ac:dyDescent="0.25">
      <c r="A315" s="39" t="s">
        <v>708</v>
      </c>
      <c r="B315" s="33">
        <v>460</v>
      </c>
      <c r="C315" s="32" t="s">
        <v>5</v>
      </c>
      <c r="D315" s="32">
        <v>46354</v>
      </c>
      <c r="E315" s="32">
        <v>792</v>
      </c>
      <c r="F315" s="32">
        <v>2636</v>
      </c>
      <c r="G315" s="32" t="s">
        <v>122</v>
      </c>
      <c r="H315" s="32">
        <v>1</v>
      </c>
      <c r="I315" s="32">
        <v>3</v>
      </c>
      <c r="J315" s="32">
        <v>67</v>
      </c>
      <c r="K315" s="37">
        <v>767</v>
      </c>
      <c r="L315" s="37">
        <v>767</v>
      </c>
      <c r="M315" s="86">
        <v>1</v>
      </c>
      <c r="N315" s="37">
        <f t="shared" si="103"/>
        <v>767</v>
      </c>
      <c r="O315" s="37">
        <v>100</v>
      </c>
      <c r="P315" s="65">
        <f t="shared" si="88"/>
        <v>76700</v>
      </c>
      <c r="Q315" s="34">
        <v>767</v>
      </c>
      <c r="R315" s="43"/>
      <c r="S315" s="43"/>
      <c r="T315" s="32"/>
      <c r="U315" s="35"/>
      <c r="V315" s="26"/>
      <c r="W315" s="5"/>
      <c r="X315" s="4"/>
      <c r="Y315" s="4"/>
      <c r="Z315" s="4"/>
      <c r="AA315" s="16"/>
      <c r="AB315" s="16"/>
      <c r="AC315" s="16"/>
      <c r="AD315" s="8"/>
      <c r="AE315" s="8"/>
      <c r="AF315" s="7"/>
      <c r="AG315" s="7"/>
      <c r="AH315" s="4"/>
      <c r="AI315" s="3"/>
      <c r="AJ315" s="3"/>
      <c r="AK315" s="3"/>
      <c r="AL315" s="3"/>
      <c r="AO315" s="111"/>
      <c r="AP315" s="95"/>
      <c r="AQ315" s="95">
        <f t="shared" si="104"/>
        <v>76700</v>
      </c>
      <c r="AR315" s="111">
        <f t="shared" si="100"/>
        <v>76700</v>
      </c>
      <c r="AT315" s="95">
        <f t="shared" si="105"/>
        <v>76700</v>
      </c>
    </row>
    <row r="316" spans="1:49" s="2" customFormat="1" ht="16.5" customHeight="1" x14ac:dyDescent="0.25">
      <c r="A316" s="39" t="s">
        <v>709</v>
      </c>
      <c r="B316" s="33">
        <v>461</v>
      </c>
      <c r="C316" s="32" t="s">
        <v>5</v>
      </c>
      <c r="D316" s="32">
        <v>42554</v>
      </c>
      <c r="E316" s="32">
        <v>311</v>
      </c>
      <c r="F316" s="32">
        <v>2194</v>
      </c>
      <c r="G316" s="32" t="s">
        <v>122</v>
      </c>
      <c r="H316" s="32">
        <v>1</v>
      </c>
      <c r="I316" s="32">
        <v>0</v>
      </c>
      <c r="J316" s="32">
        <v>23</v>
      </c>
      <c r="K316" s="37">
        <v>423</v>
      </c>
      <c r="L316" s="37">
        <v>423</v>
      </c>
      <c r="M316" s="86">
        <v>2</v>
      </c>
      <c r="N316" s="37">
        <f t="shared" si="103"/>
        <v>423</v>
      </c>
      <c r="O316" s="37">
        <v>175</v>
      </c>
      <c r="P316" s="65">
        <f t="shared" si="88"/>
        <v>74025</v>
      </c>
      <c r="Q316" s="34"/>
      <c r="R316" s="43">
        <v>423</v>
      </c>
      <c r="S316" s="43"/>
      <c r="T316" s="32"/>
      <c r="U316" s="35"/>
      <c r="V316" s="28" t="s">
        <v>709</v>
      </c>
      <c r="W316" s="5">
        <v>507</v>
      </c>
      <c r="X316" s="17" t="s">
        <v>710</v>
      </c>
      <c r="Y316" s="4" t="s">
        <v>28</v>
      </c>
      <c r="Z316" s="4" t="s">
        <v>37</v>
      </c>
      <c r="AA316" s="16">
        <v>12</v>
      </c>
      <c r="AB316" s="16">
        <v>13</v>
      </c>
      <c r="AC316" s="16">
        <v>2</v>
      </c>
      <c r="AD316" s="8">
        <v>156</v>
      </c>
      <c r="AE316" s="8">
        <v>100</v>
      </c>
      <c r="AF316" s="7">
        <f>[12]รายการ!B1</f>
        <v>6700</v>
      </c>
      <c r="AG316" s="7">
        <f t="shared" ref="AG316:AG321" si="106">AF316*AD316</f>
        <v>1045200</v>
      </c>
      <c r="AH316" s="4">
        <v>156</v>
      </c>
      <c r="AI316" s="3"/>
      <c r="AJ316" s="3">
        <v>156</v>
      </c>
      <c r="AK316" s="3"/>
      <c r="AL316" s="3"/>
      <c r="AM316" s="2">
        <v>9</v>
      </c>
      <c r="AN316" s="2">
        <f>ค่าเสื่อม!J2</f>
        <v>9</v>
      </c>
      <c r="AO316" s="111">
        <f t="shared" si="101"/>
        <v>94068</v>
      </c>
      <c r="AP316" s="95">
        <f t="shared" si="102"/>
        <v>951132</v>
      </c>
      <c r="AQ316" s="95">
        <f t="shared" ref="AQ316:AQ321" si="107">P316+AP316</f>
        <v>1025157</v>
      </c>
      <c r="AR316" s="111">
        <f t="shared" si="100"/>
        <v>1025157</v>
      </c>
      <c r="AT316" s="95">
        <f t="shared" si="105"/>
        <v>1025157</v>
      </c>
    </row>
    <row r="317" spans="1:49" s="2" customFormat="1" ht="16.5" customHeight="1" x14ac:dyDescent="0.25">
      <c r="A317" s="39"/>
      <c r="B317" s="33"/>
      <c r="C317" s="32"/>
      <c r="D317" s="32"/>
      <c r="E317" s="32"/>
      <c r="F317" s="32"/>
      <c r="G317" s="32"/>
      <c r="H317" s="32"/>
      <c r="I317" s="32"/>
      <c r="J317" s="32"/>
      <c r="K317" s="37"/>
      <c r="L317" s="37"/>
      <c r="M317" s="86"/>
      <c r="N317" s="37"/>
      <c r="O317" s="37"/>
      <c r="P317" s="65"/>
      <c r="Q317" s="34"/>
      <c r="R317" s="43"/>
      <c r="S317" s="43"/>
      <c r="T317" s="32"/>
      <c r="U317" s="35"/>
      <c r="V317" s="26"/>
      <c r="W317" s="5">
        <v>508</v>
      </c>
      <c r="X317" s="4"/>
      <c r="Y317" s="4" t="s">
        <v>34</v>
      </c>
      <c r="Z317" s="4" t="s">
        <v>7</v>
      </c>
      <c r="AA317" s="16">
        <v>7</v>
      </c>
      <c r="AB317" s="16">
        <v>7</v>
      </c>
      <c r="AC317" s="16">
        <v>2</v>
      </c>
      <c r="AD317" s="8">
        <v>49</v>
      </c>
      <c r="AE317" s="8">
        <v>100</v>
      </c>
      <c r="AF317" s="7">
        <f>[12]รายการ!B8</f>
        <v>2600</v>
      </c>
      <c r="AG317" s="7">
        <f t="shared" si="106"/>
        <v>127400</v>
      </c>
      <c r="AH317" s="4">
        <v>49</v>
      </c>
      <c r="AI317" s="3"/>
      <c r="AJ317" s="3">
        <v>49</v>
      </c>
      <c r="AK317" s="3"/>
      <c r="AL317" s="3"/>
      <c r="AM317" s="2">
        <v>9</v>
      </c>
      <c r="AN317" s="2">
        <f>ค่าเสื่อม!J4</f>
        <v>35</v>
      </c>
      <c r="AO317" s="111">
        <f t="shared" si="101"/>
        <v>44590</v>
      </c>
      <c r="AP317" s="95">
        <f t="shared" si="102"/>
        <v>82810</v>
      </c>
      <c r="AQ317" s="95">
        <f t="shared" si="107"/>
        <v>82810</v>
      </c>
      <c r="AR317" s="111">
        <f t="shared" si="100"/>
        <v>82810</v>
      </c>
      <c r="AT317" s="95">
        <f t="shared" si="105"/>
        <v>82810</v>
      </c>
    </row>
    <row r="318" spans="1:49" s="2" customFormat="1" ht="16.5" customHeight="1" x14ac:dyDescent="0.25">
      <c r="A318" s="39" t="s">
        <v>711</v>
      </c>
      <c r="B318" s="33">
        <v>462</v>
      </c>
      <c r="C318" s="32" t="s">
        <v>5</v>
      </c>
      <c r="D318" s="32">
        <v>45546</v>
      </c>
      <c r="E318" s="32">
        <v>781</v>
      </c>
      <c r="F318" s="32">
        <v>2593</v>
      </c>
      <c r="G318" s="32" t="s">
        <v>122</v>
      </c>
      <c r="H318" s="32">
        <v>0</v>
      </c>
      <c r="I318" s="32">
        <v>1</v>
      </c>
      <c r="J318" s="32">
        <v>43</v>
      </c>
      <c r="K318" s="37">
        <v>143</v>
      </c>
      <c r="L318" s="37">
        <v>143</v>
      </c>
      <c r="M318" s="86">
        <v>2</v>
      </c>
      <c r="N318" s="37">
        <f>L318</f>
        <v>143</v>
      </c>
      <c r="O318" s="37">
        <v>100</v>
      </c>
      <c r="P318" s="65">
        <f t="shared" si="88"/>
        <v>14300</v>
      </c>
      <c r="Q318" s="34"/>
      <c r="R318" s="43">
        <v>143</v>
      </c>
      <c r="S318" s="43"/>
      <c r="T318" s="32"/>
      <c r="U318" s="35"/>
      <c r="V318" s="28" t="s">
        <v>711</v>
      </c>
      <c r="W318" s="5">
        <v>509</v>
      </c>
      <c r="X318" s="17" t="s">
        <v>712</v>
      </c>
      <c r="Y318" s="4" t="s">
        <v>28</v>
      </c>
      <c r="Z318" s="4" t="s">
        <v>53</v>
      </c>
      <c r="AA318" s="16">
        <v>18</v>
      </c>
      <c r="AB318" s="16">
        <v>19</v>
      </c>
      <c r="AC318" s="16">
        <v>2</v>
      </c>
      <c r="AD318" s="8">
        <v>342</v>
      </c>
      <c r="AE318" s="8">
        <v>100</v>
      </c>
      <c r="AF318" s="7">
        <f>[12]รายการ!B1</f>
        <v>6700</v>
      </c>
      <c r="AG318" s="7">
        <f t="shared" si="106"/>
        <v>2291400</v>
      </c>
      <c r="AH318" s="4">
        <v>342</v>
      </c>
      <c r="AI318" s="3"/>
      <c r="AJ318" s="3">
        <v>342</v>
      </c>
      <c r="AK318" s="3"/>
      <c r="AL318" s="3"/>
      <c r="AM318" s="2">
        <v>40</v>
      </c>
      <c r="AN318" s="2">
        <f>ค่าเสื่อม!T4</f>
        <v>93</v>
      </c>
      <c r="AO318" s="111">
        <f t="shared" si="101"/>
        <v>2131002</v>
      </c>
      <c r="AP318" s="95">
        <f t="shared" si="102"/>
        <v>160398</v>
      </c>
      <c r="AQ318" s="95">
        <f t="shared" si="107"/>
        <v>174698</v>
      </c>
      <c r="AR318" s="111">
        <f t="shared" si="100"/>
        <v>174698</v>
      </c>
      <c r="AT318" s="95">
        <f t="shared" si="105"/>
        <v>174698</v>
      </c>
    </row>
    <row r="319" spans="1:49" s="2" customFormat="1" ht="16.5" customHeight="1" x14ac:dyDescent="0.25">
      <c r="A319" s="39" t="s">
        <v>713</v>
      </c>
      <c r="B319" s="33">
        <v>463</v>
      </c>
      <c r="C319" s="32" t="s">
        <v>5</v>
      </c>
      <c r="D319" s="32">
        <v>45545</v>
      </c>
      <c r="E319" s="32">
        <v>780</v>
      </c>
      <c r="F319" s="32">
        <v>2592</v>
      </c>
      <c r="G319" s="32" t="s">
        <v>122</v>
      </c>
      <c r="H319" s="32">
        <v>0</v>
      </c>
      <c r="I319" s="32">
        <v>1</v>
      </c>
      <c r="J319" s="32">
        <v>47</v>
      </c>
      <c r="K319" s="37">
        <v>147</v>
      </c>
      <c r="L319" s="37">
        <v>147</v>
      </c>
      <c r="M319" s="86">
        <v>2</v>
      </c>
      <c r="N319" s="37">
        <f>L319</f>
        <v>147</v>
      </c>
      <c r="O319" s="37">
        <v>100</v>
      </c>
      <c r="P319" s="65">
        <f t="shared" si="88"/>
        <v>14700</v>
      </c>
      <c r="Q319" s="34"/>
      <c r="R319" s="43">
        <v>147</v>
      </c>
      <c r="S319" s="43"/>
      <c r="T319" s="32"/>
      <c r="U319" s="35"/>
      <c r="V319" s="28" t="s">
        <v>713</v>
      </c>
      <c r="W319" s="5">
        <v>510</v>
      </c>
      <c r="X319" s="4">
        <v>5</v>
      </c>
      <c r="Y319" s="4" t="s">
        <v>28</v>
      </c>
      <c r="Z319" s="4" t="s">
        <v>53</v>
      </c>
      <c r="AA319" s="16">
        <v>15</v>
      </c>
      <c r="AB319" s="16">
        <v>17</v>
      </c>
      <c r="AC319" s="16">
        <v>2</v>
      </c>
      <c r="AD319" s="8">
        <v>255</v>
      </c>
      <c r="AE319" s="8">
        <v>100</v>
      </c>
      <c r="AF319" s="7">
        <f>[12]รายการ!B1</f>
        <v>6700</v>
      </c>
      <c r="AG319" s="7">
        <f t="shared" si="106"/>
        <v>1708500</v>
      </c>
      <c r="AH319" s="4">
        <v>255</v>
      </c>
      <c r="AI319" s="3"/>
      <c r="AJ319" s="3">
        <v>255</v>
      </c>
      <c r="AK319" s="3"/>
      <c r="AL319" s="3"/>
      <c r="AM319" s="2">
        <v>40</v>
      </c>
      <c r="AN319" s="2">
        <f>ค่าเสื่อม!T4</f>
        <v>93</v>
      </c>
      <c r="AO319" s="111">
        <f t="shared" si="101"/>
        <v>1588905</v>
      </c>
      <c r="AP319" s="95">
        <f t="shared" si="102"/>
        <v>119595</v>
      </c>
      <c r="AQ319" s="95">
        <f t="shared" si="107"/>
        <v>134295</v>
      </c>
      <c r="AR319" s="111">
        <f t="shared" si="100"/>
        <v>134295</v>
      </c>
      <c r="AT319" s="95">
        <f t="shared" si="105"/>
        <v>134295</v>
      </c>
    </row>
    <row r="320" spans="1:49" s="2" customFormat="1" ht="16.5" customHeight="1" x14ac:dyDescent="0.25">
      <c r="A320" s="39"/>
      <c r="B320" s="33"/>
      <c r="C320" s="32"/>
      <c r="D320" s="32"/>
      <c r="E320" s="32"/>
      <c r="F320" s="32"/>
      <c r="G320" s="32"/>
      <c r="H320" s="32"/>
      <c r="I320" s="32"/>
      <c r="J320" s="32"/>
      <c r="K320" s="37"/>
      <c r="L320" s="37"/>
      <c r="M320" s="86"/>
      <c r="N320" s="37"/>
      <c r="O320" s="37"/>
      <c r="P320" s="65">
        <f t="shared" si="88"/>
        <v>0</v>
      </c>
      <c r="Q320" s="34"/>
      <c r="R320" s="43"/>
      <c r="S320" s="43"/>
      <c r="T320" s="32"/>
      <c r="U320" s="35"/>
      <c r="V320" s="26"/>
      <c r="W320" s="5">
        <v>511</v>
      </c>
      <c r="X320" s="4"/>
      <c r="Y320" s="4" t="s">
        <v>38</v>
      </c>
      <c r="Z320" s="4" t="s">
        <v>7</v>
      </c>
      <c r="AA320" s="16">
        <v>11</v>
      </c>
      <c r="AB320" s="16">
        <v>17</v>
      </c>
      <c r="AC320" s="16">
        <v>2</v>
      </c>
      <c r="AD320" s="8">
        <v>187</v>
      </c>
      <c r="AE320" s="8">
        <v>100</v>
      </c>
      <c r="AF320" s="7">
        <f>[12]รายการ!B34</f>
        <v>2050</v>
      </c>
      <c r="AG320" s="7">
        <f t="shared" si="106"/>
        <v>383350</v>
      </c>
      <c r="AH320" s="4">
        <v>187</v>
      </c>
      <c r="AI320" s="3"/>
      <c r="AJ320" s="3">
        <v>187</v>
      </c>
      <c r="AK320" s="3"/>
      <c r="AL320" s="3"/>
      <c r="AM320" s="2">
        <v>40</v>
      </c>
      <c r="AN320" s="2">
        <f>ค่าเสื่อม!T4</f>
        <v>93</v>
      </c>
      <c r="AO320" s="111">
        <f t="shared" si="101"/>
        <v>356515.5</v>
      </c>
      <c r="AP320" s="95">
        <f t="shared" si="102"/>
        <v>26834.5</v>
      </c>
      <c r="AQ320" s="95">
        <f t="shared" si="107"/>
        <v>26834.5</v>
      </c>
      <c r="AR320" s="111">
        <f t="shared" si="100"/>
        <v>26834.5</v>
      </c>
      <c r="AT320" s="95">
        <f t="shared" si="105"/>
        <v>26834.5</v>
      </c>
      <c r="AW320" s="2" t="s">
        <v>51</v>
      </c>
    </row>
    <row r="321" spans="1:49" s="2" customFormat="1" ht="16.5" customHeight="1" x14ac:dyDescent="0.25">
      <c r="A321" s="39" t="s">
        <v>714</v>
      </c>
      <c r="B321" s="33">
        <v>464</v>
      </c>
      <c r="C321" s="32" t="s">
        <v>5</v>
      </c>
      <c r="D321" s="32">
        <v>45541</v>
      </c>
      <c r="E321" s="32">
        <v>776</v>
      </c>
      <c r="F321" s="32">
        <v>2588</v>
      </c>
      <c r="G321" s="32" t="s">
        <v>122</v>
      </c>
      <c r="H321" s="32">
        <v>0</v>
      </c>
      <c r="I321" s="32">
        <v>2</v>
      </c>
      <c r="J321" s="32">
        <v>32</v>
      </c>
      <c r="K321" s="37">
        <v>232</v>
      </c>
      <c r="L321" s="37">
        <v>232</v>
      </c>
      <c r="M321" s="86">
        <v>2</v>
      </c>
      <c r="N321" s="37">
        <f>L321</f>
        <v>232</v>
      </c>
      <c r="O321" s="37">
        <v>100</v>
      </c>
      <c r="P321" s="65">
        <f t="shared" si="88"/>
        <v>23200</v>
      </c>
      <c r="Q321" s="34"/>
      <c r="R321" s="43">
        <v>232</v>
      </c>
      <c r="S321" s="43"/>
      <c r="T321" s="32"/>
      <c r="U321" s="35"/>
      <c r="V321" s="28" t="s">
        <v>714</v>
      </c>
      <c r="W321" s="5">
        <v>512</v>
      </c>
      <c r="X321" s="4">
        <v>72</v>
      </c>
      <c r="Y321" s="4" t="s">
        <v>28</v>
      </c>
      <c r="Z321" s="4" t="s">
        <v>53</v>
      </c>
      <c r="AA321" s="16">
        <v>16</v>
      </c>
      <c r="AB321" s="16">
        <v>19</v>
      </c>
      <c r="AC321" s="16">
        <v>2</v>
      </c>
      <c r="AD321" s="8">
        <v>304</v>
      </c>
      <c r="AE321" s="8">
        <v>100</v>
      </c>
      <c r="AF321" s="7">
        <f>[12]รายการ!B1</f>
        <v>6700</v>
      </c>
      <c r="AG321" s="7">
        <f t="shared" si="106"/>
        <v>2036800</v>
      </c>
      <c r="AH321" s="4">
        <v>304</v>
      </c>
      <c r="AI321" s="3"/>
      <c r="AJ321" s="3">
        <v>304</v>
      </c>
      <c r="AK321" s="3"/>
      <c r="AL321" s="3"/>
      <c r="AM321" s="2">
        <v>42</v>
      </c>
      <c r="AN321" s="2">
        <f>ค่าเสื่อม!T4</f>
        <v>93</v>
      </c>
      <c r="AO321" s="111">
        <f t="shared" si="101"/>
        <v>1894224</v>
      </c>
      <c r="AP321" s="95">
        <f t="shared" si="102"/>
        <v>142576</v>
      </c>
      <c r="AQ321" s="95">
        <f t="shared" si="107"/>
        <v>165776</v>
      </c>
      <c r="AR321" s="111">
        <f t="shared" si="100"/>
        <v>165776</v>
      </c>
      <c r="AT321" s="95">
        <f t="shared" si="105"/>
        <v>165776</v>
      </c>
    </row>
    <row r="322" spans="1:49" s="2" customFormat="1" ht="16.5" customHeight="1" x14ac:dyDescent="0.25">
      <c r="A322" s="39"/>
      <c r="B322" s="33">
        <v>465</v>
      </c>
      <c r="C322" s="32" t="s">
        <v>5</v>
      </c>
      <c r="D322" s="32">
        <v>23673</v>
      </c>
      <c r="E322" s="32">
        <v>21</v>
      </c>
      <c r="F322" s="32">
        <v>905</v>
      </c>
      <c r="G322" s="32" t="s">
        <v>122</v>
      </c>
      <c r="H322" s="32">
        <v>2</v>
      </c>
      <c r="I322" s="32">
        <v>3</v>
      </c>
      <c r="J322" s="32">
        <v>96</v>
      </c>
      <c r="K322" s="37">
        <v>1196</v>
      </c>
      <c r="L322" s="37">
        <v>1196</v>
      </c>
      <c r="M322" s="86">
        <v>1</v>
      </c>
      <c r="N322" s="37">
        <f>L322</f>
        <v>1196</v>
      </c>
      <c r="O322" s="37">
        <f>[6]qry_report!$L$656</f>
        <v>100</v>
      </c>
      <c r="P322" s="65">
        <f t="shared" si="88"/>
        <v>119600</v>
      </c>
      <c r="Q322" s="34">
        <v>1196</v>
      </c>
      <c r="R322" s="43"/>
      <c r="S322" s="43"/>
      <c r="T322" s="32"/>
      <c r="U322" s="35"/>
      <c r="V322" s="26"/>
      <c r="W322" s="5"/>
      <c r="X322" s="4"/>
      <c r="Y322" s="4"/>
      <c r="Z322" s="4"/>
      <c r="AA322" s="16"/>
      <c r="AB322" s="16"/>
      <c r="AC322" s="16"/>
      <c r="AD322" s="8"/>
      <c r="AE322" s="8"/>
      <c r="AF322" s="7"/>
      <c r="AG322" s="7"/>
      <c r="AH322" s="4"/>
      <c r="AI322" s="3"/>
      <c r="AJ322" s="3"/>
      <c r="AK322" s="3"/>
      <c r="AL322" s="3"/>
      <c r="AQ322" s="95">
        <f>P322</f>
        <v>119600</v>
      </c>
      <c r="AR322" s="111">
        <f t="shared" si="100"/>
        <v>119600</v>
      </c>
      <c r="AT322" s="95">
        <f t="shared" si="105"/>
        <v>119600</v>
      </c>
    </row>
    <row r="323" spans="1:49" s="2" customFormat="1" ht="16.5" customHeight="1" x14ac:dyDescent="0.25">
      <c r="A323" s="39"/>
      <c r="B323" s="33">
        <v>466</v>
      </c>
      <c r="C323" s="32" t="s">
        <v>5</v>
      </c>
      <c r="D323" s="32">
        <v>23671</v>
      </c>
      <c r="E323" s="32">
        <v>23</v>
      </c>
      <c r="F323" s="32">
        <v>903</v>
      </c>
      <c r="G323" s="32" t="s">
        <v>122</v>
      </c>
      <c r="H323" s="32">
        <v>5</v>
      </c>
      <c r="I323" s="32">
        <v>1</v>
      </c>
      <c r="J323" s="32">
        <v>56</v>
      </c>
      <c r="K323" s="37">
        <v>2156</v>
      </c>
      <c r="L323" s="37">
        <v>2156</v>
      </c>
      <c r="M323" s="86">
        <v>1</v>
      </c>
      <c r="N323" s="37">
        <f>L323</f>
        <v>2156</v>
      </c>
      <c r="O323" s="37">
        <f>[6]qry_report!$L$654</f>
        <v>125</v>
      </c>
      <c r="P323" s="65">
        <f t="shared" si="88"/>
        <v>269500</v>
      </c>
      <c r="Q323" s="34">
        <v>2156</v>
      </c>
      <c r="R323" s="43"/>
      <c r="S323" s="43"/>
      <c r="T323" s="32"/>
      <c r="U323" s="35"/>
      <c r="V323" s="26"/>
      <c r="W323" s="5"/>
      <c r="X323" s="4"/>
      <c r="Y323" s="4"/>
      <c r="Z323" s="4"/>
      <c r="AA323" s="16"/>
      <c r="AB323" s="16"/>
      <c r="AC323" s="16"/>
      <c r="AD323" s="8"/>
      <c r="AE323" s="8"/>
      <c r="AF323" s="7"/>
      <c r="AG323" s="7"/>
      <c r="AH323" s="4"/>
      <c r="AI323" s="3"/>
      <c r="AJ323" s="3"/>
      <c r="AK323" s="3"/>
      <c r="AL323" s="3"/>
      <c r="AQ323" s="95">
        <f>P323</f>
        <v>269500</v>
      </c>
      <c r="AR323" s="111">
        <f t="shared" si="100"/>
        <v>269500</v>
      </c>
      <c r="AT323" s="95">
        <f t="shared" si="105"/>
        <v>269500</v>
      </c>
    </row>
    <row r="324" spans="1:49" s="2" customFormat="1" ht="16.5" customHeight="1" x14ac:dyDescent="0.25">
      <c r="A324" s="39"/>
      <c r="B324" s="33">
        <v>467</v>
      </c>
      <c r="C324" s="32" t="s">
        <v>5</v>
      </c>
      <c r="D324" s="32">
        <v>23670</v>
      </c>
      <c r="E324" s="32">
        <v>24</v>
      </c>
      <c r="F324" s="32">
        <v>902</v>
      </c>
      <c r="G324" s="32" t="s">
        <v>122</v>
      </c>
      <c r="H324" s="32">
        <v>1</v>
      </c>
      <c r="I324" s="32">
        <v>0</v>
      </c>
      <c r="J324" s="32">
        <v>13</v>
      </c>
      <c r="K324" s="37">
        <v>413</v>
      </c>
      <c r="L324" s="37">
        <v>413</v>
      </c>
      <c r="M324" s="86">
        <v>1</v>
      </c>
      <c r="N324" s="37">
        <f>L324</f>
        <v>413</v>
      </c>
      <c r="O324" s="37">
        <f>[6]qry_report!$L$653</f>
        <v>175</v>
      </c>
      <c r="P324" s="65">
        <f t="shared" si="88"/>
        <v>72275</v>
      </c>
      <c r="Q324" s="34">
        <v>413</v>
      </c>
      <c r="R324" s="43"/>
      <c r="S324" s="43"/>
      <c r="T324" s="32"/>
      <c r="U324" s="35"/>
      <c r="V324" s="26"/>
      <c r="W324" s="5"/>
      <c r="X324" s="4"/>
      <c r="Y324" s="4"/>
      <c r="Z324" s="4"/>
      <c r="AA324" s="16"/>
      <c r="AB324" s="16"/>
      <c r="AC324" s="16"/>
      <c r="AD324" s="8"/>
      <c r="AE324" s="8"/>
      <c r="AF324" s="7"/>
      <c r="AG324" s="7"/>
      <c r="AH324" s="4"/>
      <c r="AI324" s="3"/>
      <c r="AJ324" s="3"/>
      <c r="AK324" s="3"/>
      <c r="AL324" s="3"/>
      <c r="AQ324" s="95">
        <f>P324</f>
        <v>72275</v>
      </c>
      <c r="AR324" s="111">
        <f t="shared" si="100"/>
        <v>72275</v>
      </c>
      <c r="AT324" s="95">
        <f t="shared" si="105"/>
        <v>72275</v>
      </c>
    </row>
    <row r="325" spans="1:49" s="2" customFormat="1" ht="16.5" customHeight="1" x14ac:dyDescent="0.25">
      <c r="A325" s="39" t="s">
        <v>1954</v>
      </c>
      <c r="B325" s="33">
        <v>468</v>
      </c>
      <c r="C325" s="32" t="s">
        <v>5</v>
      </c>
      <c r="D325" s="32">
        <v>908</v>
      </c>
      <c r="E325" s="32">
        <v>696</v>
      </c>
      <c r="F325" s="32">
        <v>21</v>
      </c>
      <c r="G325" s="32" t="s">
        <v>122</v>
      </c>
      <c r="H325" s="32">
        <v>1</v>
      </c>
      <c r="I325" s="32">
        <v>0</v>
      </c>
      <c r="J325" s="32">
        <v>74</v>
      </c>
      <c r="K325" s="37">
        <v>474</v>
      </c>
      <c r="L325" s="37">
        <v>474</v>
      </c>
      <c r="M325" s="86">
        <v>2</v>
      </c>
      <c r="N325" s="37">
        <f>L325</f>
        <v>474</v>
      </c>
      <c r="O325" s="37">
        <f>[6]qry_report!$L$4</f>
        <v>125</v>
      </c>
      <c r="P325" s="65">
        <f t="shared" si="88"/>
        <v>59250</v>
      </c>
      <c r="Q325" s="34"/>
      <c r="R325" s="43">
        <v>474</v>
      </c>
      <c r="S325" s="43"/>
      <c r="T325" s="32"/>
      <c r="U325" s="35"/>
      <c r="V325" s="28" t="s">
        <v>715</v>
      </c>
      <c r="W325" s="5">
        <v>513</v>
      </c>
      <c r="X325" s="17" t="s">
        <v>716</v>
      </c>
      <c r="Y325" s="4" t="s">
        <v>28</v>
      </c>
      <c r="Z325" s="4" t="s">
        <v>41</v>
      </c>
      <c r="AA325" s="16"/>
      <c r="AB325" s="16"/>
      <c r="AC325" s="16">
        <v>2</v>
      </c>
      <c r="AD325" s="8">
        <v>390</v>
      </c>
      <c r="AE325" s="8">
        <v>100</v>
      </c>
      <c r="AF325" s="7">
        <f>[12]รายการ!B1</f>
        <v>6700</v>
      </c>
      <c r="AG325" s="7">
        <f t="shared" ref="AG325:AG332" si="108">AF325*AD325</f>
        <v>2613000</v>
      </c>
      <c r="AH325" s="4">
        <v>390</v>
      </c>
      <c r="AI325" s="3"/>
      <c r="AJ325" s="3">
        <v>390</v>
      </c>
      <c r="AK325" s="3"/>
      <c r="AL325" s="3"/>
      <c r="AM325" s="2">
        <v>37</v>
      </c>
      <c r="AN325" s="2">
        <f>ค่าเสื่อม!W3</f>
        <v>85</v>
      </c>
      <c r="AO325" s="95">
        <f t="shared" ref="AO325:AO332" si="109">AG325*AN325/100</f>
        <v>2221050</v>
      </c>
      <c r="AP325" s="95">
        <f t="shared" ref="AP325:AP332" si="110">AG325-AO325</f>
        <v>391950</v>
      </c>
      <c r="AQ325" s="95">
        <f t="shared" ref="AQ325:AQ332" si="111">P325+AP325</f>
        <v>451200</v>
      </c>
      <c r="AR325" s="111">
        <f t="shared" si="100"/>
        <v>451200</v>
      </c>
      <c r="AT325" s="95">
        <f t="shared" si="105"/>
        <v>451200</v>
      </c>
    </row>
    <row r="326" spans="1:49" s="2" customFormat="1" ht="16.5" customHeight="1" x14ac:dyDescent="0.25">
      <c r="A326" s="39"/>
      <c r="B326" s="33"/>
      <c r="C326" s="32"/>
      <c r="D326" s="32"/>
      <c r="E326" s="32"/>
      <c r="F326" s="32"/>
      <c r="G326" s="32"/>
      <c r="H326" s="32"/>
      <c r="I326" s="32"/>
      <c r="J326" s="32"/>
      <c r="K326" s="37"/>
      <c r="L326" s="37"/>
      <c r="M326" s="86"/>
      <c r="N326" s="37"/>
      <c r="O326" s="37"/>
      <c r="P326" s="65"/>
      <c r="Q326" s="34"/>
      <c r="R326" s="43"/>
      <c r="S326" s="43"/>
      <c r="T326" s="32"/>
      <c r="U326" s="35"/>
      <c r="V326" s="26"/>
      <c r="W326" s="5"/>
      <c r="X326" s="4"/>
      <c r="Y326" s="4"/>
      <c r="Z326" s="26" t="s">
        <v>42</v>
      </c>
      <c r="AA326" s="16">
        <v>13</v>
      </c>
      <c r="AB326" s="16">
        <v>15</v>
      </c>
      <c r="AC326" s="16">
        <v>2</v>
      </c>
      <c r="AD326" s="8">
        <v>195</v>
      </c>
      <c r="AE326" s="8">
        <v>50</v>
      </c>
      <c r="AF326" s="7">
        <f>AF321</f>
        <v>6700</v>
      </c>
      <c r="AG326" s="7">
        <f t="shared" si="108"/>
        <v>1306500</v>
      </c>
      <c r="AH326" s="4">
        <v>195</v>
      </c>
      <c r="AI326" s="3"/>
      <c r="AJ326" s="3">
        <v>195</v>
      </c>
      <c r="AK326" s="3"/>
      <c r="AL326" s="3"/>
      <c r="AN326" s="2">
        <v>85</v>
      </c>
      <c r="AO326" s="95">
        <f t="shared" si="109"/>
        <v>1110525</v>
      </c>
      <c r="AP326" s="95">
        <f t="shared" si="110"/>
        <v>195975</v>
      </c>
      <c r="AQ326" s="95">
        <f t="shared" si="111"/>
        <v>195975</v>
      </c>
      <c r="AR326" s="111">
        <f t="shared" si="100"/>
        <v>195975</v>
      </c>
      <c r="AT326" s="95">
        <f t="shared" ref="AT326:AT332" si="112">AQ326-AS326</f>
        <v>195975</v>
      </c>
    </row>
    <row r="327" spans="1:49" s="2" customFormat="1" ht="16.5" customHeight="1" x14ac:dyDescent="0.25">
      <c r="A327" s="39"/>
      <c r="B327" s="33"/>
      <c r="C327" s="32"/>
      <c r="D327" s="32"/>
      <c r="E327" s="32"/>
      <c r="F327" s="32"/>
      <c r="G327" s="32"/>
      <c r="H327" s="32"/>
      <c r="I327" s="32"/>
      <c r="J327" s="32"/>
      <c r="K327" s="37"/>
      <c r="L327" s="37"/>
      <c r="M327" s="86"/>
      <c r="N327" s="37"/>
      <c r="O327" s="37"/>
      <c r="P327" s="65"/>
      <c r="Q327" s="34"/>
      <c r="R327" s="43"/>
      <c r="S327" s="43"/>
      <c r="T327" s="32"/>
      <c r="U327" s="35"/>
      <c r="V327" s="26"/>
      <c r="W327" s="5"/>
      <c r="X327" s="4"/>
      <c r="Y327" s="4"/>
      <c r="Z327" s="26" t="s">
        <v>43</v>
      </c>
      <c r="AA327" s="16">
        <v>13</v>
      </c>
      <c r="AB327" s="16">
        <v>15</v>
      </c>
      <c r="AC327" s="16">
        <v>2</v>
      </c>
      <c r="AD327" s="8">
        <v>195</v>
      </c>
      <c r="AE327" s="8">
        <v>50</v>
      </c>
      <c r="AF327" s="7">
        <f>AF325</f>
        <v>6700</v>
      </c>
      <c r="AG327" s="7">
        <f t="shared" si="108"/>
        <v>1306500</v>
      </c>
      <c r="AH327" s="4">
        <v>195</v>
      </c>
      <c r="AI327" s="3"/>
      <c r="AJ327" s="3">
        <v>195</v>
      </c>
      <c r="AK327" s="3"/>
      <c r="AL327" s="3"/>
      <c r="AN327" s="2">
        <v>85</v>
      </c>
      <c r="AO327" s="95">
        <f t="shared" si="109"/>
        <v>1110525</v>
      </c>
      <c r="AP327" s="95">
        <f t="shared" si="110"/>
        <v>195975</v>
      </c>
      <c r="AQ327" s="95">
        <f t="shared" si="111"/>
        <v>195975</v>
      </c>
      <c r="AR327" s="111">
        <f t="shared" si="100"/>
        <v>195975</v>
      </c>
      <c r="AT327" s="95">
        <f t="shared" si="112"/>
        <v>195975</v>
      </c>
    </row>
    <row r="328" spans="1:49" s="2" customFormat="1" ht="16.5" customHeight="1" x14ac:dyDescent="0.25">
      <c r="A328" s="39"/>
      <c r="B328" s="33"/>
      <c r="C328" s="32"/>
      <c r="D328" s="32"/>
      <c r="E328" s="32"/>
      <c r="F328" s="32"/>
      <c r="G328" s="32"/>
      <c r="H328" s="32"/>
      <c r="I328" s="32"/>
      <c r="J328" s="32"/>
      <c r="K328" s="37"/>
      <c r="L328" s="37"/>
      <c r="M328" s="86"/>
      <c r="N328" s="37"/>
      <c r="O328" s="37"/>
      <c r="P328" s="65"/>
      <c r="Q328" s="34"/>
      <c r="R328" s="43"/>
      <c r="S328" s="43"/>
      <c r="T328" s="32"/>
      <c r="U328" s="35"/>
      <c r="V328" s="26"/>
      <c r="W328" s="5">
        <v>514</v>
      </c>
      <c r="X328" s="4"/>
      <c r="Y328" s="4" t="s">
        <v>38</v>
      </c>
      <c r="Z328" s="4" t="s">
        <v>7</v>
      </c>
      <c r="AA328" s="16">
        <v>15</v>
      </c>
      <c r="AB328" s="16">
        <v>17</v>
      </c>
      <c r="AC328" s="16">
        <v>2</v>
      </c>
      <c r="AD328" s="8">
        <v>255</v>
      </c>
      <c r="AE328" s="8">
        <v>100</v>
      </c>
      <c r="AF328" s="7">
        <f>[12]รายการ!B34</f>
        <v>2050</v>
      </c>
      <c r="AG328" s="7">
        <f t="shared" si="108"/>
        <v>522750</v>
      </c>
      <c r="AH328" s="4">
        <v>155</v>
      </c>
      <c r="AI328" s="3"/>
      <c r="AJ328" s="3">
        <v>255</v>
      </c>
      <c r="AK328" s="3"/>
      <c r="AL328" s="3"/>
      <c r="AM328" s="2">
        <v>37</v>
      </c>
      <c r="AN328" s="2">
        <f>ค่าเสื่อม!T4</f>
        <v>93</v>
      </c>
      <c r="AO328" s="95">
        <f t="shared" si="109"/>
        <v>486157.5</v>
      </c>
      <c r="AP328" s="95">
        <f t="shared" si="110"/>
        <v>36592.5</v>
      </c>
      <c r="AQ328" s="95">
        <f t="shared" si="111"/>
        <v>36592.5</v>
      </c>
      <c r="AR328" s="111">
        <f t="shared" si="100"/>
        <v>36592.5</v>
      </c>
      <c r="AT328" s="95">
        <f t="shared" si="112"/>
        <v>36592.5</v>
      </c>
      <c r="AW328" s="2" t="s">
        <v>51</v>
      </c>
    </row>
    <row r="329" spans="1:49" s="2" customFormat="1" ht="16.5" customHeight="1" x14ac:dyDescent="0.25">
      <c r="A329" s="39" t="s">
        <v>717</v>
      </c>
      <c r="B329" s="33">
        <v>469</v>
      </c>
      <c r="C329" s="32" t="s">
        <v>5</v>
      </c>
      <c r="D329" s="32">
        <v>32245</v>
      </c>
      <c r="E329" s="32">
        <v>463</v>
      </c>
      <c r="F329" s="32">
        <v>1565</v>
      </c>
      <c r="G329" s="32" t="s">
        <v>122</v>
      </c>
      <c r="H329" s="32">
        <v>1</v>
      </c>
      <c r="I329" s="32">
        <v>0</v>
      </c>
      <c r="J329" s="32">
        <v>91</v>
      </c>
      <c r="K329" s="37">
        <v>491</v>
      </c>
      <c r="L329" s="37">
        <v>491</v>
      </c>
      <c r="M329" s="86">
        <v>5</v>
      </c>
      <c r="N329" s="37">
        <f>L329</f>
        <v>491</v>
      </c>
      <c r="O329" s="37">
        <f>[6]qry_report!$L$1132</f>
        <v>100</v>
      </c>
      <c r="P329" s="65">
        <f t="shared" si="88"/>
        <v>49100</v>
      </c>
      <c r="Q329" s="34">
        <v>400</v>
      </c>
      <c r="R329" s="43">
        <v>91</v>
      </c>
      <c r="S329" s="43"/>
      <c r="T329" s="32"/>
      <c r="U329" s="35"/>
      <c r="V329" s="28" t="s">
        <v>717</v>
      </c>
      <c r="W329" s="5">
        <v>515</v>
      </c>
      <c r="X329" s="17" t="s">
        <v>718</v>
      </c>
      <c r="Y329" s="4" t="s">
        <v>28</v>
      </c>
      <c r="Z329" s="4" t="s">
        <v>53</v>
      </c>
      <c r="AA329" s="16">
        <v>9</v>
      </c>
      <c r="AB329" s="16">
        <v>12</v>
      </c>
      <c r="AC329" s="16">
        <v>2</v>
      </c>
      <c r="AD329" s="8">
        <v>108</v>
      </c>
      <c r="AE329" s="8">
        <v>100</v>
      </c>
      <c r="AF329" s="7">
        <f>[12]รายการ!B1</f>
        <v>6700</v>
      </c>
      <c r="AG329" s="7">
        <f t="shared" si="108"/>
        <v>723600</v>
      </c>
      <c r="AH329" s="4">
        <v>108</v>
      </c>
      <c r="AI329" s="3"/>
      <c r="AJ329" s="3">
        <v>108</v>
      </c>
      <c r="AK329" s="3"/>
      <c r="AL329" s="3"/>
      <c r="AM329" s="2">
        <v>27</v>
      </c>
      <c r="AN329" s="2">
        <f>ค่าเสื่อม!T4</f>
        <v>93</v>
      </c>
      <c r="AO329" s="95">
        <f t="shared" si="109"/>
        <v>672948</v>
      </c>
      <c r="AP329" s="95">
        <f t="shared" si="110"/>
        <v>50652</v>
      </c>
      <c r="AQ329" s="95">
        <f t="shared" si="111"/>
        <v>99752</v>
      </c>
      <c r="AR329" s="111">
        <f t="shared" si="100"/>
        <v>99752</v>
      </c>
      <c r="AT329" s="95">
        <f t="shared" si="112"/>
        <v>99752</v>
      </c>
    </row>
    <row r="330" spans="1:49" s="2" customFormat="1" ht="16.5" customHeight="1" x14ac:dyDescent="0.25">
      <c r="A330" s="39"/>
      <c r="B330" s="33"/>
      <c r="C330" s="32"/>
      <c r="D330" s="32"/>
      <c r="E330" s="32"/>
      <c r="F330" s="32"/>
      <c r="G330" s="32"/>
      <c r="H330" s="32"/>
      <c r="I330" s="32"/>
      <c r="J330" s="32"/>
      <c r="K330" s="37"/>
      <c r="L330" s="37"/>
      <c r="M330" s="86"/>
      <c r="N330" s="37"/>
      <c r="O330" s="37"/>
      <c r="P330" s="65"/>
      <c r="Q330" s="34"/>
      <c r="R330" s="43"/>
      <c r="S330" s="43"/>
      <c r="T330" s="32"/>
      <c r="U330" s="35"/>
      <c r="V330" s="26"/>
      <c r="W330" s="5">
        <v>516</v>
      </c>
      <c r="X330" s="4"/>
      <c r="Y330" s="4" t="s">
        <v>38</v>
      </c>
      <c r="Z330" s="4" t="s">
        <v>7</v>
      </c>
      <c r="AA330" s="16">
        <v>6</v>
      </c>
      <c r="AB330" s="16">
        <v>9</v>
      </c>
      <c r="AC330" s="16">
        <v>2</v>
      </c>
      <c r="AD330" s="8">
        <v>54</v>
      </c>
      <c r="AE330" s="8">
        <v>100</v>
      </c>
      <c r="AF330" s="7">
        <f>[12]รายการ!B34</f>
        <v>2050</v>
      </c>
      <c r="AG330" s="7">
        <f t="shared" si="108"/>
        <v>110700</v>
      </c>
      <c r="AH330" s="4">
        <v>54</v>
      </c>
      <c r="AI330" s="3"/>
      <c r="AJ330" s="3">
        <v>54</v>
      </c>
      <c r="AK330" s="3"/>
      <c r="AL330" s="3"/>
      <c r="AM330" s="2">
        <v>27</v>
      </c>
      <c r="AN330" s="2">
        <f>ค่าเสื่อม!T4</f>
        <v>93</v>
      </c>
      <c r="AO330" s="95">
        <f t="shared" si="109"/>
        <v>102951</v>
      </c>
      <c r="AP330" s="95">
        <f t="shared" si="110"/>
        <v>7749</v>
      </c>
      <c r="AQ330" s="95">
        <f t="shared" si="111"/>
        <v>7749</v>
      </c>
      <c r="AR330" s="111">
        <f t="shared" si="100"/>
        <v>7749</v>
      </c>
      <c r="AT330" s="95">
        <f t="shared" si="112"/>
        <v>7749</v>
      </c>
      <c r="AW330" s="2" t="s">
        <v>51</v>
      </c>
    </row>
    <row r="331" spans="1:49" s="2" customFormat="1" ht="16.5" customHeight="1" x14ac:dyDescent="0.25">
      <c r="A331" s="39" t="s">
        <v>719</v>
      </c>
      <c r="B331" s="33">
        <v>470</v>
      </c>
      <c r="C331" s="32" t="s">
        <v>5</v>
      </c>
      <c r="D331" s="32">
        <v>33779</v>
      </c>
      <c r="E331" s="32">
        <v>502</v>
      </c>
      <c r="F331" s="32">
        <v>1619</v>
      </c>
      <c r="G331" s="32" t="s">
        <v>122</v>
      </c>
      <c r="H331" s="32">
        <v>0</v>
      </c>
      <c r="I331" s="32">
        <v>2</v>
      </c>
      <c r="J331" s="32">
        <v>21</v>
      </c>
      <c r="K331" s="37">
        <v>221</v>
      </c>
      <c r="L331" s="37">
        <v>221</v>
      </c>
      <c r="M331" s="86">
        <v>2</v>
      </c>
      <c r="N331" s="37">
        <f>L331</f>
        <v>221</v>
      </c>
      <c r="O331" s="37">
        <f>[6]qry_report!$L$1152</f>
        <v>175</v>
      </c>
      <c r="P331" s="65">
        <f t="shared" si="88"/>
        <v>38675</v>
      </c>
      <c r="Q331" s="34"/>
      <c r="R331" s="43">
        <v>221</v>
      </c>
      <c r="S331" s="43"/>
      <c r="T331" s="32"/>
      <c r="U331" s="35"/>
      <c r="V331" s="28" t="s">
        <v>719</v>
      </c>
      <c r="W331" s="5">
        <v>517</v>
      </c>
      <c r="X331" s="4">
        <v>11</v>
      </c>
      <c r="Y331" s="4" t="s">
        <v>28</v>
      </c>
      <c r="Z331" s="4" t="s">
        <v>53</v>
      </c>
      <c r="AA331" s="16">
        <v>10</v>
      </c>
      <c r="AB331" s="16">
        <v>12</v>
      </c>
      <c r="AC331" s="16">
        <v>2</v>
      </c>
      <c r="AD331" s="8">
        <v>120</v>
      </c>
      <c r="AE331" s="8">
        <v>100</v>
      </c>
      <c r="AF331" s="7">
        <f>[12]รายการ!B1</f>
        <v>6700</v>
      </c>
      <c r="AG331" s="7">
        <f t="shared" si="108"/>
        <v>804000</v>
      </c>
      <c r="AH331" s="4">
        <v>120</v>
      </c>
      <c r="AI331" s="3"/>
      <c r="AJ331" s="3">
        <v>120</v>
      </c>
      <c r="AK331" s="3"/>
      <c r="AL331" s="3"/>
      <c r="AM331" s="2">
        <v>22</v>
      </c>
      <c r="AN331" s="2">
        <f>ค่าเสื่อม!T4</f>
        <v>93</v>
      </c>
      <c r="AO331" s="95">
        <f t="shared" si="109"/>
        <v>747720</v>
      </c>
      <c r="AP331" s="95">
        <f t="shared" si="110"/>
        <v>56280</v>
      </c>
      <c r="AQ331" s="95">
        <f t="shared" si="111"/>
        <v>94955</v>
      </c>
      <c r="AR331" s="111">
        <f t="shared" si="100"/>
        <v>94955</v>
      </c>
      <c r="AT331" s="95">
        <f t="shared" si="112"/>
        <v>94955</v>
      </c>
    </row>
    <row r="332" spans="1:49" s="2" customFormat="1" ht="16.5" customHeight="1" x14ac:dyDescent="0.25">
      <c r="A332" s="39"/>
      <c r="B332" s="33"/>
      <c r="C332" s="32"/>
      <c r="D332" s="32"/>
      <c r="E332" s="32"/>
      <c r="F332" s="32"/>
      <c r="G332" s="32"/>
      <c r="H332" s="32"/>
      <c r="I332" s="32"/>
      <c r="J332" s="32"/>
      <c r="K332" s="37"/>
      <c r="L332" s="37"/>
      <c r="M332" s="86"/>
      <c r="N332" s="37"/>
      <c r="O332" s="37"/>
      <c r="P332" s="65"/>
      <c r="Q332" s="34"/>
      <c r="R332" s="43"/>
      <c r="S332" s="43"/>
      <c r="T332" s="32"/>
      <c r="U332" s="35"/>
      <c r="V332" s="26"/>
      <c r="W332" s="5">
        <v>518</v>
      </c>
      <c r="X332" s="4"/>
      <c r="Y332" s="4" t="s">
        <v>38</v>
      </c>
      <c r="Z332" s="4" t="s">
        <v>7</v>
      </c>
      <c r="AA332" s="16">
        <v>6</v>
      </c>
      <c r="AB332" s="16">
        <v>12</v>
      </c>
      <c r="AC332" s="16">
        <v>2</v>
      </c>
      <c r="AD332" s="8">
        <v>72</v>
      </c>
      <c r="AE332" s="8">
        <v>100</v>
      </c>
      <c r="AF332" s="7">
        <f>[12]รายการ!B34</f>
        <v>2050</v>
      </c>
      <c r="AG332" s="7">
        <f t="shared" si="108"/>
        <v>147600</v>
      </c>
      <c r="AH332" s="4">
        <v>72</v>
      </c>
      <c r="AI332" s="3"/>
      <c r="AJ332" s="3">
        <v>72</v>
      </c>
      <c r="AK332" s="3"/>
      <c r="AL332" s="3"/>
      <c r="AM332" s="2">
        <v>7</v>
      </c>
      <c r="AN332" s="2">
        <f>ค่าเสื่อม!H4</f>
        <v>25</v>
      </c>
      <c r="AO332" s="95">
        <f t="shared" si="109"/>
        <v>36900</v>
      </c>
      <c r="AP332" s="95">
        <f t="shared" si="110"/>
        <v>110700</v>
      </c>
      <c r="AQ332" s="95">
        <f t="shared" si="111"/>
        <v>110700</v>
      </c>
      <c r="AR332" s="111">
        <f t="shared" si="100"/>
        <v>110700</v>
      </c>
      <c r="AT332" s="95">
        <f t="shared" si="112"/>
        <v>110700</v>
      </c>
      <c r="AW332" s="2" t="s">
        <v>51</v>
      </c>
    </row>
    <row r="333" spans="1:49" s="2" customFormat="1" ht="16.5" customHeight="1" x14ac:dyDescent="0.25">
      <c r="A333" s="39"/>
      <c r="B333" s="33">
        <v>471</v>
      </c>
      <c r="C333" s="32" t="s">
        <v>5</v>
      </c>
      <c r="D333" s="32">
        <v>13318</v>
      </c>
      <c r="E333" s="32">
        <v>337</v>
      </c>
      <c r="F333" s="32">
        <v>138</v>
      </c>
      <c r="G333" s="32" t="s">
        <v>122</v>
      </c>
      <c r="H333" s="32">
        <v>7</v>
      </c>
      <c r="I333" s="32">
        <v>3</v>
      </c>
      <c r="J333" s="32">
        <v>36</v>
      </c>
      <c r="K333" s="37">
        <v>3136</v>
      </c>
      <c r="L333" s="37">
        <v>3136</v>
      </c>
      <c r="M333" s="86">
        <v>2</v>
      </c>
      <c r="N333" s="37">
        <f>L333</f>
        <v>3136</v>
      </c>
      <c r="O333" s="37">
        <f xml:space="preserve"> [6]qry_report!$L$116</f>
        <v>100</v>
      </c>
      <c r="P333" s="65">
        <f t="shared" si="88"/>
        <v>313600</v>
      </c>
      <c r="Q333" s="34"/>
      <c r="R333" s="43">
        <v>3136</v>
      </c>
      <c r="S333" s="43"/>
      <c r="T333" s="32"/>
      <c r="U333" s="35"/>
      <c r="V333" s="26"/>
      <c r="W333" s="5"/>
      <c r="X333" s="4"/>
      <c r="Y333" s="4"/>
      <c r="Z333" s="4"/>
      <c r="AA333" s="16"/>
      <c r="AB333" s="16"/>
      <c r="AC333" s="16"/>
      <c r="AD333" s="8"/>
      <c r="AE333" s="8"/>
      <c r="AF333" s="7"/>
      <c r="AG333" s="7"/>
      <c r="AH333" s="4"/>
      <c r="AI333" s="3"/>
      <c r="AJ333" s="3"/>
      <c r="AK333" s="3"/>
      <c r="AL333" s="3"/>
      <c r="AQ333" s="95">
        <f>P333</f>
        <v>313600</v>
      </c>
      <c r="AR333" s="111">
        <f t="shared" si="100"/>
        <v>313600</v>
      </c>
      <c r="AT333" s="95">
        <f>AQ333</f>
        <v>313600</v>
      </c>
    </row>
    <row r="334" spans="1:49" s="2" customFormat="1" ht="16.5" customHeight="1" x14ac:dyDescent="0.25">
      <c r="A334" s="39" t="s">
        <v>720</v>
      </c>
      <c r="B334" s="33">
        <v>472</v>
      </c>
      <c r="C334" s="32" t="s">
        <v>5</v>
      </c>
      <c r="D334" s="32">
        <v>21985</v>
      </c>
      <c r="E334" s="32">
        <v>392</v>
      </c>
      <c r="F334" s="32">
        <v>869</v>
      </c>
      <c r="G334" s="32" t="s">
        <v>122</v>
      </c>
      <c r="H334" s="32">
        <v>2</v>
      </c>
      <c r="I334" s="32">
        <v>3</v>
      </c>
      <c r="J334" s="32">
        <v>21</v>
      </c>
      <c r="K334" s="37">
        <v>1121</v>
      </c>
      <c r="L334" s="37">
        <v>1121</v>
      </c>
      <c r="M334" s="86">
        <v>2</v>
      </c>
      <c r="N334" s="37">
        <f>L334</f>
        <v>1121</v>
      </c>
      <c r="O334" s="37">
        <f>[6]qry_report!$L$554</f>
        <v>100</v>
      </c>
      <c r="P334" s="65">
        <f t="shared" si="88"/>
        <v>112100</v>
      </c>
      <c r="Q334" s="34">
        <v>1000</v>
      </c>
      <c r="R334" s="43">
        <v>121</v>
      </c>
      <c r="S334" s="43"/>
      <c r="T334" s="32"/>
      <c r="U334" s="35"/>
      <c r="V334" s="28" t="s">
        <v>720</v>
      </c>
      <c r="W334" s="5">
        <v>519</v>
      </c>
      <c r="X334" s="17" t="s">
        <v>721</v>
      </c>
      <c r="Y334" s="4" t="s">
        <v>28</v>
      </c>
      <c r="Z334" s="4" t="s">
        <v>53</v>
      </c>
      <c r="AA334" s="16">
        <v>12</v>
      </c>
      <c r="AB334" s="16">
        <v>15</v>
      </c>
      <c r="AC334" s="16">
        <v>2</v>
      </c>
      <c r="AD334" s="8">
        <v>180</v>
      </c>
      <c r="AE334" s="8">
        <v>100</v>
      </c>
      <c r="AF334" s="7">
        <f>[12]รายการ!B1</f>
        <v>6700</v>
      </c>
      <c r="AG334" s="7">
        <f t="shared" ref="AG334:AG339" si="113">AF334*AD334</f>
        <v>1206000</v>
      </c>
      <c r="AH334" s="4">
        <v>180</v>
      </c>
      <c r="AI334" s="3"/>
      <c r="AJ334" s="3">
        <v>180</v>
      </c>
      <c r="AK334" s="3"/>
      <c r="AL334" s="3"/>
      <c r="AM334" s="2">
        <v>20</v>
      </c>
      <c r="AN334" s="2">
        <f>ค่าเสื่อม!T4</f>
        <v>93</v>
      </c>
      <c r="AO334" s="95">
        <f t="shared" ref="AO334:AO339" si="114">AG334*AN334/100</f>
        <v>1121580</v>
      </c>
      <c r="AP334" s="95">
        <f t="shared" ref="AP334:AP339" si="115">AG334-AO334</f>
        <v>84420</v>
      </c>
      <c r="AQ334" s="95">
        <f>P334+AP334</f>
        <v>196520</v>
      </c>
      <c r="AR334" s="111">
        <f t="shared" si="100"/>
        <v>196520</v>
      </c>
      <c r="AT334" s="95">
        <f>AQ334+AS334</f>
        <v>196520</v>
      </c>
    </row>
    <row r="335" spans="1:49" s="2" customFormat="1" ht="16.5" customHeight="1" x14ac:dyDescent="0.25">
      <c r="A335" s="39"/>
      <c r="B335" s="33"/>
      <c r="C335" s="32"/>
      <c r="D335" s="32"/>
      <c r="E335" s="32"/>
      <c r="F335" s="32"/>
      <c r="G335" s="32"/>
      <c r="H335" s="32"/>
      <c r="I335" s="32"/>
      <c r="J335" s="32"/>
      <c r="K335" s="37"/>
      <c r="L335" s="37"/>
      <c r="M335" s="86"/>
      <c r="N335" s="37"/>
      <c r="O335" s="37"/>
      <c r="P335" s="65"/>
      <c r="Q335" s="34"/>
      <c r="R335" s="43"/>
      <c r="S335" s="43"/>
      <c r="T335" s="32"/>
      <c r="U335" s="35"/>
      <c r="V335" s="26"/>
      <c r="W335" s="5">
        <v>520</v>
      </c>
      <c r="X335" s="4"/>
      <c r="Y335" s="4" t="s">
        <v>38</v>
      </c>
      <c r="Z335" s="4" t="s">
        <v>7</v>
      </c>
      <c r="AA335" s="16">
        <v>8</v>
      </c>
      <c r="AB335" s="16">
        <v>15</v>
      </c>
      <c r="AC335" s="16">
        <v>2</v>
      </c>
      <c r="AD335" s="8">
        <v>120</v>
      </c>
      <c r="AE335" s="8">
        <v>100</v>
      </c>
      <c r="AF335" s="7">
        <f>[12]รายการ!B34</f>
        <v>2050</v>
      </c>
      <c r="AG335" s="7">
        <f t="shared" si="113"/>
        <v>246000</v>
      </c>
      <c r="AH335" s="4">
        <v>120</v>
      </c>
      <c r="AI335" s="3"/>
      <c r="AJ335" s="3">
        <v>120</v>
      </c>
      <c r="AK335" s="3"/>
      <c r="AL335" s="3"/>
      <c r="AM335" s="2">
        <v>27</v>
      </c>
      <c r="AN335" s="2">
        <f>ค่าเสื่อม!T4</f>
        <v>93</v>
      </c>
      <c r="AO335" s="95">
        <f t="shared" si="114"/>
        <v>228780</v>
      </c>
      <c r="AP335" s="95">
        <f t="shared" si="115"/>
        <v>17220</v>
      </c>
      <c r="AQ335" s="95">
        <f>P335+AP335</f>
        <v>17220</v>
      </c>
      <c r="AR335" s="111">
        <f t="shared" si="100"/>
        <v>17220</v>
      </c>
      <c r="AT335" s="95">
        <f>AQ335-AS335</f>
        <v>17220</v>
      </c>
      <c r="AW335" s="2" t="s">
        <v>51</v>
      </c>
    </row>
    <row r="336" spans="1:49" s="2" customFormat="1" ht="16.5" customHeight="1" x14ac:dyDescent="0.25">
      <c r="A336" s="39"/>
      <c r="B336" s="33">
        <v>473</v>
      </c>
      <c r="C336" s="32" t="s">
        <v>5</v>
      </c>
      <c r="D336" s="32">
        <v>946</v>
      </c>
      <c r="E336" s="32">
        <v>621</v>
      </c>
      <c r="F336" s="32">
        <v>59</v>
      </c>
      <c r="G336" s="32" t="s">
        <v>122</v>
      </c>
      <c r="H336" s="32">
        <v>7</v>
      </c>
      <c r="I336" s="32">
        <v>3</v>
      </c>
      <c r="J336" s="32">
        <v>36</v>
      </c>
      <c r="K336" s="37">
        <v>3136</v>
      </c>
      <c r="L336" s="37">
        <v>3136</v>
      </c>
      <c r="M336" s="86">
        <v>1</v>
      </c>
      <c r="N336" s="37">
        <f>L336</f>
        <v>3136</v>
      </c>
      <c r="O336" s="37">
        <f>[6]qry_report!$L$27</f>
        <v>100</v>
      </c>
      <c r="P336" s="65">
        <f t="shared" si="88"/>
        <v>313600</v>
      </c>
      <c r="Q336" s="34">
        <v>3136</v>
      </c>
      <c r="R336" s="43"/>
      <c r="S336" s="43"/>
      <c r="T336" s="32"/>
      <c r="U336" s="35"/>
      <c r="V336" s="26"/>
      <c r="W336" s="5"/>
      <c r="X336" s="4"/>
      <c r="Y336" s="4"/>
      <c r="Z336" s="4"/>
      <c r="AA336" s="16"/>
      <c r="AB336" s="16"/>
      <c r="AC336" s="16"/>
      <c r="AD336" s="8"/>
      <c r="AE336" s="8"/>
      <c r="AF336" s="7"/>
      <c r="AG336" s="7"/>
      <c r="AH336" s="4"/>
      <c r="AI336" s="3"/>
      <c r="AJ336" s="3"/>
      <c r="AK336" s="3"/>
      <c r="AL336" s="3"/>
      <c r="AO336" s="95"/>
      <c r="AP336" s="95"/>
      <c r="AQ336" s="95">
        <f>P336</f>
        <v>313600</v>
      </c>
      <c r="AR336" s="111">
        <f t="shared" si="100"/>
        <v>313600</v>
      </c>
      <c r="AT336" s="95">
        <f>AQ336</f>
        <v>313600</v>
      </c>
    </row>
    <row r="337" spans="1:49" s="2" customFormat="1" ht="16.5" customHeight="1" x14ac:dyDescent="0.25">
      <c r="A337" s="39"/>
      <c r="B337" s="33">
        <v>474</v>
      </c>
      <c r="C337" s="32" t="s">
        <v>5</v>
      </c>
      <c r="D337" s="32">
        <v>23684</v>
      </c>
      <c r="E337" s="32">
        <v>37</v>
      </c>
      <c r="F337" s="32">
        <v>916</v>
      </c>
      <c r="G337" s="32" t="s">
        <v>122</v>
      </c>
      <c r="H337" s="32">
        <v>4</v>
      </c>
      <c r="I337" s="32">
        <v>0</v>
      </c>
      <c r="J337" s="32">
        <v>72</v>
      </c>
      <c r="K337" s="37">
        <v>1672</v>
      </c>
      <c r="L337" s="37">
        <v>1672</v>
      </c>
      <c r="M337" s="86">
        <v>1</v>
      </c>
      <c r="N337" s="37">
        <f>L337</f>
        <v>1672</v>
      </c>
      <c r="O337" s="37">
        <v>125</v>
      </c>
      <c r="P337" s="65">
        <f t="shared" ref="P337:P401" si="116">N337*O337</f>
        <v>209000</v>
      </c>
      <c r="Q337" s="34">
        <v>1672</v>
      </c>
      <c r="R337" s="43"/>
      <c r="S337" s="43"/>
      <c r="T337" s="32"/>
      <c r="U337" s="35"/>
      <c r="V337" s="26"/>
      <c r="W337" s="5"/>
      <c r="X337" s="4"/>
      <c r="Y337" s="4"/>
      <c r="Z337" s="4"/>
      <c r="AA337" s="16"/>
      <c r="AB337" s="16"/>
      <c r="AC337" s="16"/>
      <c r="AD337" s="8"/>
      <c r="AE337" s="8"/>
      <c r="AF337" s="7"/>
      <c r="AG337" s="7"/>
      <c r="AH337" s="4"/>
      <c r="AI337" s="3"/>
      <c r="AJ337" s="3"/>
      <c r="AK337" s="3"/>
      <c r="AL337" s="3"/>
      <c r="AO337" s="95"/>
      <c r="AP337" s="95"/>
      <c r="AQ337" s="95">
        <f>P337+AP337</f>
        <v>209000</v>
      </c>
      <c r="AR337" s="111">
        <f t="shared" si="100"/>
        <v>209000</v>
      </c>
      <c r="AT337" s="95">
        <f>AQ337</f>
        <v>209000</v>
      </c>
    </row>
    <row r="338" spans="1:49" s="2" customFormat="1" ht="16.5" customHeight="1" x14ac:dyDescent="0.25">
      <c r="A338" s="39" t="s">
        <v>722</v>
      </c>
      <c r="B338" s="33">
        <v>475</v>
      </c>
      <c r="C338" s="32" t="s">
        <v>5</v>
      </c>
      <c r="D338" s="32">
        <v>32249</v>
      </c>
      <c r="E338" s="32">
        <v>467</v>
      </c>
      <c r="F338" s="32">
        <v>1569</v>
      </c>
      <c r="G338" s="32" t="s">
        <v>122</v>
      </c>
      <c r="H338" s="32">
        <v>1</v>
      </c>
      <c r="I338" s="32">
        <v>3</v>
      </c>
      <c r="J338" s="32">
        <v>46</v>
      </c>
      <c r="K338" s="37">
        <v>746</v>
      </c>
      <c r="L338" s="37">
        <v>746</v>
      </c>
      <c r="M338" s="86">
        <v>5</v>
      </c>
      <c r="N338" s="37">
        <f>L338</f>
        <v>746</v>
      </c>
      <c r="O338" s="37">
        <f>[6]qry_report!$L$1136</f>
        <v>125</v>
      </c>
      <c r="P338" s="65">
        <f t="shared" si="116"/>
        <v>93250</v>
      </c>
      <c r="Q338" s="34">
        <v>546</v>
      </c>
      <c r="R338" s="43">
        <v>200</v>
      </c>
      <c r="S338" s="43"/>
      <c r="T338" s="32"/>
      <c r="U338" s="35"/>
      <c r="V338" s="28" t="s">
        <v>722</v>
      </c>
      <c r="W338" s="5">
        <v>521</v>
      </c>
      <c r="X338" s="706">
        <v>7</v>
      </c>
      <c r="Y338" s="4" t="s">
        <v>28</v>
      </c>
      <c r="Z338" s="4" t="s">
        <v>53</v>
      </c>
      <c r="AA338" s="16">
        <v>6</v>
      </c>
      <c r="AB338" s="16">
        <v>21</v>
      </c>
      <c r="AC338" s="16">
        <v>2</v>
      </c>
      <c r="AD338" s="8">
        <v>126</v>
      </c>
      <c r="AE338" s="8">
        <v>100</v>
      </c>
      <c r="AF338" s="7">
        <f>[12]รายการ!B1</f>
        <v>6700</v>
      </c>
      <c r="AG338" s="7">
        <f t="shared" si="113"/>
        <v>844200</v>
      </c>
      <c r="AH338" s="4">
        <v>126</v>
      </c>
      <c r="AI338" s="3"/>
      <c r="AJ338" s="3">
        <v>126</v>
      </c>
      <c r="AK338" s="3"/>
      <c r="AL338" s="3"/>
      <c r="AM338" s="2">
        <v>34</v>
      </c>
      <c r="AN338" s="2">
        <f>ค่าเสื่อม!T4</f>
        <v>93</v>
      </c>
      <c r="AO338" s="95">
        <f t="shared" si="114"/>
        <v>785106</v>
      </c>
      <c r="AP338" s="95">
        <f t="shared" si="115"/>
        <v>59094</v>
      </c>
      <c r="AQ338" s="95">
        <f>P338+AP338</f>
        <v>152344</v>
      </c>
      <c r="AR338" s="111">
        <f t="shared" si="100"/>
        <v>152344</v>
      </c>
      <c r="AT338" s="95">
        <f>AQ338</f>
        <v>152344</v>
      </c>
    </row>
    <row r="339" spans="1:49" s="2" customFormat="1" ht="16.5" customHeight="1" x14ac:dyDescent="0.25">
      <c r="A339" s="39"/>
      <c r="B339" s="33"/>
      <c r="C339" s="32"/>
      <c r="D339" s="32"/>
      <c r="E339" s="32"/>
      <c r="F339" s="32"/>
      <c r="G339" s="32"/>
      <c r="H339" s="32"/>
      <c r="I339" s="32"/>
      <c r="J339" s="32"/>
      <c r="K339" s="37"/>
      <c r="L339" s="37"/>
      <c r="M339" s="86"/>
      <c r="N339" s="37"/>
      <c r="O339" s="37"/>
      <c r="P339" s="65"/>
      <c r="Q339" s="34"/>
      <c r="R339" s="43"/>
      <c r="S339" s="43"/>
      <c r="T339" s="32"/>
      <c r="U339" s="35"/>
      <c r="V339" s="26"/>
      <c r="W339" s="5">
        <v>522</v>
      </c>
      <c r="X339" s="4"/>
      <c r="Y339" s="4" t="s">
        <v>38</v>
      </c>
      <c r="Z339" s="4" t="s">
        <v>7</v>
      </c>
      <c r="AA339" s="16">
        <v>6</v>
      </c>
      <c r="AB339" s="16">
        <v>15</v>
      </c>
      <c r="AC339" s="16">
        <v>2</v>
      </c>
      <c r="AD339" s="8">
        <v>90</v>
      </c>
      <c r="AE339" s="8">
        <v>100</v>
      </c>
      <c r="AF339" s="7">
        <f>[12]รายการ!B34</f>
        <v>2050</v>
      </c>
      <c r="AG339" s="7">
        <f t="shared" si="113"/>
        <v>184500</v>
      </c>
      <c r="AH339" s="4">
        <v>90</v>
      </c>
      <c r="AI339" s="3"/>
      <c r="AJ339" s="3">
        <v>90</v>
      </c>
      <c r="AK339" s="3"/>
      <c r="AL339" s="3"/>
      <c r="AM339" s="2">
        <v>27</v>
      </c>
      <c r="AN339" s="2">
        <f>ค่าเสื่อม!T4</f>
        <v>93</v>
      </c>
      <c r="AO339" s="95">
        <f t="shared" si="114"/>
        <v>171585</v>
      </c>
      <c r="AP339" s="95">
        <f t="shared" si="115"/>
        <v>12915</v>
      </c>
      <c r="AQ339" s="95">
        <f>P339+AP339</f>
        <v>12915</v>
      </c>
      <c r="AR339" s="111">
        <f t="shared" si="100"/>
        <v>12915</v>
      </c>
      <c r="AW339" s="2" t="s">
        <v>51</v>
      </c>
    </row>
    <row r="340" spans="1:49" s="2" customFormat="1" ht="16.5" customHeight="1" x14ac:dyDescent="0.25">
      <c r="A340" s="39"/>
      <c r="B340" s="33">
        <v>476</v>
      </c>
      <c r="C340" s="32" t="s">
        <v>5</v>
      </c>
      <c r="D340" s="32">
        <v>23686</v>
      </c>
      <c r="E340" s="32">
        <v>52</v>
      </c>
      <c r="F340" s="32">
        <v>918</v>
      </c>
      <c r="G340" s="32" t="s">
        <v>122</v>
      </c>
      <c r="H340" s="32">
        <v>8</v>
      </c>
      <c r="I340" s="32">
        <v>2</v>
      </c>
      <c r="J340" s="32">
        <v>16</v>
      </c>
      <c r="K340" s="37">
        <v>3416</v>
      </c>
      <c r="L340" s="37">
        <v>3416</v>
      </c>
      <c r="M340" s="86">
        <v>1</v>
      </c>
      <c r="N340" s="37">
        <f>L340</f>
        <v>3416</v>
      </c>
      <c r="O340" s="37">
        <f>[6]qry_report!$L$667</f>
        <v>125</v>
      </c>
      <c r="P340" s="65">
        <f t="shared" si="116"/>
        <v>427000</v>
      </c>
      <c r="Q340" s="34">
        <v>3416</v>
      </c>
      <c r="R340" s="43"/>
      <c r="S340" s="43"/>
      <c r="T340" s="32"/>
      <c r="U340" s="35"/>
      <c r="V340" s="26"/>
      <c r="W340" s="5"/>
      <c r="X340" s="4"/>
      <c r="Y340" s="4"/>
      <c r="Z340" s="4"/>
      <c r="AA340" s="16"/>
      <c r="AB340" s="16"/>
      <c r="AC340" s="16"/>
      <c r="AD340" s="8"/>
      <c r="AE340" s="8"/>
      <c r="AF340" s="7"/>
      <c r="AG340" s="7"/>
      <c r="AH340" s="4"/>
      <c r="AI340" s="3"/>
      <c r="AJ340" s="3"/>
      <c r="AK340" s="3"/>
      <c r="AL340" s="3"/>
      <c r="AQ340" s="95">
        <f>P340</f>
        <v>427000</v>
      </c>
      <c r="AR340" s="111">
        <f t="shared" si="100"/>
        <v>427000</v>
      </c>
      <c r="AT340" s="95">
        <f>AQ340</f>
        <v>427000</v>
      </c>
    </row>
    <row r="341" spans="1:49" s="32" customFormat="1" ht="16.5" customHeight="1" x14ac:dyDescent="0.25">
      <c r="A341" s="39" t="s">
        <v>723</v>
      </c>
      <c r="B341" s="33">
        <v>477</v>
      </c>
      <c r="C341" s="32" t="s">
        <v>5</v>
      </c>
      <c r="D341" s="32">
        <v>3175</v>
      </c>
      <c r="E341" s="32">
        <v>628</v>
      </c>
      <c r="F341" s="32">
        <v>89</v>
      </c>
      <c r="G341" s="32" t="s">
        <v>122</v>
      </c>
      <c r="H341" s="32">
        <v>1</v>
      </c>
      <c r="I341" s="32">
        <v>0</v>
      </c>
      <c r="J341" s="32">
        <v>69</v>
      </c>
      <c r="K341" s="37">
        <v>469</v>
      </c>
      <c r="L341" s="37">
        <v>469</v>
      </c>
      <c r="M341" s="86">
        <v>2</v>
      </c>
      <c r="N341" s="37">
        <f>L341</f>
        <v>469</v>
      </c>
      <c r="O341" s="37">
        <f>[6]qry_report!$L$1786</f>
        <v>150</v>
      </c>
      <c r="P341" s="65">
        <f t="shared" si="116"/>
        <v>70350</v>
      </c>
      <c r="Q341" s="34"/>
      <c r="R341" s="43">
        <v>469</v>
      </c>
      <c r="S341" s="43"/>
      <c r="U341" s="35"/>
      <c r="V341" s="39" t="s">
        <v>723</v>
      </c>
      <c r="W341" s="33">
        <v>523</v>
      </c>
      <c r="X341" s="32">
        <v>2</v>
      </c>
      <c r="Y341" s="32" t="s">
        <v>28</v>
      </c>
      <c r="Z341" s="32" t="s">
        <v>41</v>
      </c>
      <c r="AA341" s="36"/>
      <c r="AB341" s="36"/>
      <c r="AC341" s="36">
        <v>2</v>
      </c>
      <c r="AD341" s="43">
        <v>754</v>
      </c>
      <c r="AE341" s="43">
        <v>100</v>
      </c>
      <c r="AF341" s="37">
        <f>[12]รายการ!B1</f>
        <v>6700</v>
      </c>
      <c r="AG341" s="37">
        <f>AF341*AD341</f>
        <v>5051800</v>
      </c>
      <c r="AH341" s="32">
        <v>754</v>
      </c>
      <c r="AI341" s="34"/>
      <c r="AJ341" s="34">
        <v>754</v>
      </c>
      <c r="AK341" s="34"/>
      <c r="AL341" s="34"/>
      <c r="AM341" s="32">
        <v>22</v>
      </c>
      <c r="AN341" s="32">
        <f>ค่าเสื่อม!W3</f>
        <v>85</v>
      </c>
      <c r="AO341" s="111">
        <f>AG341*AN341/100</f>
        <v>4294030</v>
      </c>
      <c r="AP341" s="111">
        <f>AG341-AO341</f>
        <v>757770</v>
      </c>
      <c r="AQ341" s="111">
        <f>P341+AP341</f>
        <v>828120</v>
      </c>
      <c r="AR341" s="111">
        <f t="shared" si="100"/>
        <v>828120</v>
      </c>
      <c r="AT341" s="111">
        <f>AQ341-AS341</f>
        <v>828120</v>
      </c>
    </row>
    <row r="342" spans="1:49" s="2" customFormat="1" ht="16.5" customHeight="1" x14ac:dyDescent="0.25">
      <c r="A342" s="39"/>
      <c r="B342" s="33"/>
      <c r="C342" s="32"/>
      <c r="D342" s="32"/>
      <c r="E342" s="705"/>
      <c r="F342" s="32"/>
      <c r="G342" s="32"/>
      <c r="H342" s="32"/>
      <c r="I342" s="32"/>
      <c r="J342" s="32"/>
      <c r="K342" s="37"/>
      <c r="L342" s="37"/>
      <c r="M342" s="86"/>
      <c r="N342" s="37"/>
      <c r="O342" s="37"/>
      <c r="P342" s="65"/>
      <c r="Q342" s="34"/>
      <c r="R342" s="43"/>
      <c r="S342" s="43"/>
      <c r="T342" s="32"/>
      <c r="U342" s="35"/>
      <c r="V342" s="26"/>
      <c r="W342" s="5"/>
      <c r="X342" s="4"/>
      <c r="Y342" s="4"/>
      <c r="Z342" s="26" t="s">
        <v>42</v>
      </c>
      <c r="AA342" s="16">
        <v>13</v>
      </c>
      <c r="AB342" s="16">
        <v>29</v>
      </c>
      <c r="AC342" s="36">
        <v>2</v>
      </c>
      <c r="AD342" s="8">
        <v>377</v>
      </c>
      <c r="AE342" s="8">
        <v>50</v>
      </c>
      <c r="AF342" s="7">
        <f>AF338</f>
        <v>6700</v>
      </c>
      <c r="AG342" s="7">
        <f>AF342*AD342</f>
        <v>2525900</v>
      </c>
      <c r="AH342" s="4">
        <v>377</v>
      </c>
      <c r="AI342" s="3"/>
      <c r="AJ342" s="3">
        <v>377</v>
      </c>
      <c r="AK342" s="3"/>
      <c r="AL342" s="3"/>
      <c r="AO342" s="95"/>
      <c r="AP342" s="95">
        <f>AG342-AO342</f>
        <v>2525900</v>
      </c>
      <c r="AQ342" s="95">
        <f>P342+AP342</f>
        <v>2525900</v>
      </c>
      <c r="AR342" s="111">
        <f t="shared" si="100"/>
        <v>2525900</v>
      </c>
      <c r="AT342" s="95">
        <f>AQ342-AS342</f>
        <v>2525900</v>
      </c>
    </row>
    <row r="343" spans="1:49" s="2" customFormat="1" ht="16.5" customHeight="1" x14ac:dyDescent="0.25">
      <c r="A343" s="39"/>
      <c r="B343" s="33"/>
      <c r="C343" s="32"/>
      <c r="D343" s="32"/>
      <c r="E343" s="32"/>
      <c r="F343" s="32"/>
      <c r="G343" s="32"/>
      <c r="H343" s="32"/>
      <c r="I343" s="32"/>
      <c r="J343" s="32"/>
      <c r="K343" s="37"/>
      <c r="L343" s="37"/>
      <c r="M343" s="86"/>
      <c r="N343" s="37"/>
      <c r="O343" s="37"/>
      <c r="P343" s="65"/>
      <c r="Q343" s="34"/>
      <c r="R343" s="43"/>
      <c r="S343" s="43"/>
      <c r="T343" s="32"/>
      <c r="U343" s="35"/>
      <c r="V343" s="26"/>
      <c r="W343" s="5"/>
      <c r="X343" s="4"/>
      <c r="Y343" s="4"/>
      <c r="Z343" s="26" t="s">
        <v>43</v>
      </c>
      <c r="AA343" s="16">
        <v>13</v>
      </c>
      <c r="AB343" s="16">
        <v>29</v>
      </c>
      <c r="AC343" s="36">
        <v>2</v>
      </c>
      <c r="AD343" s="8">
        <v>377</v>
      </c>
      <c r="AE343" s="8">
        <v>50</v>
      </c>
      <c r="AF343" s="7">
        <f>AF341</f>
        <v>6700</v>
      </c>
      <c r="AG343" s="7">
        <f>AF343*AD343</f>
        <v>2525900</v>
      </c>
      <c r="AH343" s="4">
        <v>377</v>
      </c>
      <c r="AI343" s="3"/>
      <c r="AJ343" s="3">
        <v>377</v>
      </c>
      <c r="AK343" s="3"/>
      <c r="AL343" s="3"/>
      <c r="AO343" s="95"/>
      <c r="AP343" s="95">
        <f>AG343-AO343</f>
        <v>2525900</v>
      </c>
      <c r="AQ343" s="95">
        <f>P343+AP343</f>
        <v>2525900</v>
      </c>
      <c r="AR343" s="111">
        <f t="shared" si="100"/>
        <v>2525900</v>
      </c>
      <c r="AT343" s="95">
        <f>AQ343-AS343</f>
        <v>2525900</v>
      </c>
    </row>
    <row r="344" spans="1:49" s="2" customFormat="1" ht="16.5" customHeight="1" x14ac:dyDescent="0.25">
      <c r="A344" s="39"/>
      <c r="B344" s="33"/>
      <c r="C344" s="32"/>
      <c r="D344" s="32"/>
      <c r="E344" s="32"/>
      <c r="F344" s="32"/>
      <c r="G344" s="32"/>
      <c r="H344" s="32"/>
      <c r="I344" s="32"/>
      <c r="J344" s="32"/>
      <c r="K344" s="37"/>
      <c r="L344" s="37"/>
      <c r="M344" s="86"/>
      <c r="N344" s="37"/>
      <c r="O344" s="37"/>
      <c r="P344" s="65"/>
      <c r="Q344" s="34"/>
      <c r="R344" s="43"/>
      <c r="S344" s="43"/>
      <c r="T344" s="32"/>
      <c r="U344" s="35"/>
      <c r="V344" s="26"/>
      <c r="W344" s="5">
        <v>524</v>
      </c>
      <c r="X344" s="4"/>
      <c r="Y344" s="4" t="s">
        <v>38</v>
      </c>
      <c r="Z344" s="4" t="s">
        <v>7</v>
      </c>
      <c r="AA344" s="16">
        <v>8</v>
      </c>
      <c r="AB344" s="16">
        <v>12</v>
      </c>
      <c r="AC344" s="16">
        <v>2</v>
      </c>
      <c r="AD344" s="8">
        <v>96</v>
      </c>
      <c r="AE344" s="8">
        <v>100</v>
      </c>
      <c r="AF344" s="7">
        <f>[12]รายการ!B34</f>
        <v>2050</v>
      </c>
      <c r="AG344" s="7">
        <f>AF344*AD344</f>
        <v>196800</v>
      </c>
      <c r="AH344" s="4">
        <v>96</v>
      </c>
      <c r="AI344" s="3"/>
      <c r="AJ344" s="3">
        <v>96</v>
      </c>
      <c r="AK344" s="3"/>
      <c r="AL344" s="3"/>
      <c r="AM344" s="2">
        <v>32</v>
      </c>
      <c r="AN344" s="2">
        <f>ค่าเสื่อม!T4</f>
        <v>93</v>
      </c>
      <c r="AO344" s="95">
        <f>AG344*AN344/100</f>
        <v>183024</v>
      </c>
      <c r="AP344" s="95">
        <f>AG344-AO344</f>
        <v>13776</v>
      </c>
      <c r="AQ344" s="95">
        <f>P344+AP344</f>
        <v>13776</v>
      </c>
      <c r="AR344" s="111">
        <f t="shared" si="100"/>
        <v>13776</v>
      </c>
      <c r="AT344" s="95">
        <f>AQ344-AS344</f>
        <v>13776</v>
      </c>
      <c r="AW344" s="2" t="s">
        <v>51</v>
      </c>
    </row>
    <row r="345" spans="1:49" s="2" customFormat="1" ht="16.5" customHeight="1" x14ac:dyDescent="0.25">
      <c r="A345" s="39"/>
      <c r="B345" s="33">
        <v>478</v>
      </c>
      <c r="C345" s="32" t="s">
        <v>5</v>
      </c>
      <c r="D345" s="32">
        <v>3176</v>
      </c>
      <c r="E345" s="32">
        <v>629</v>
      </c>
      <c r="F345" s="32">
        <v>87</v>
      </c>
      <c r="G345" s="32" t="s">
        <v>122</v>
      </c>
      <c r="H345" s="32">
        <v>1</v>
      </c>
      <c r="I345" s="32">
        <v>1</v>
      </c>
      <c r="J345" s="32">
        <v>34</v>
      </c>
      <c r="K345" s="37">
        <v>534</v>
      </c>
      <c r="L345" s="37">
        <v>534</v>
      </c>
      <c r="M345" s="86">
        <v>1</v>
      </c>
      <c r="N345" s="37">
        <f>L345</f>
        <v>534</v>
      </c>
      <c r="O345" s="37">
        <f>[6]qry_report!$L$1787</f>
        <v>150</v>
      </c>
      <c r="P345" s="65">
        <f t="shared" si="116"/>
        <v>80100</v>
      </c>
      <c r="Q345" s="34">
        <v>534</v>
      </c>
      <c r="R345" s="43"/>
      <c r="S345" s="43"/>
      <c r="T345" s="32"/>
      <c r="U345" s="35"/>
      <c r="V345" s="26"/>
      <c r="W345" s="5"/>
      <c r="X345" s="4"/>
      <c r="Y345" s="4"/>
      <c r="Z345" s="4"/>
      <c r="AA345" s="16"/>
      <c r="AB345" s="16"/>
      <c r="AC345" s="16"/>
      <c r="AD345" s="8"/>
      <c r="AE345" s="8"/>
      <c r="AF345" s="7"/>
      <c r="AG345" s="7"/>
      <c r="AH345" s="4"/>
      <c r="AI345" s="3"/>
      <c r="AJ345" s="3"/>
      <c r="AK345" s="3"/>
      <c r="AL345" s="3"/>
      <c r="AQ345" s="95">
        <f>P345</f>
        <v>80100</v>
      </c>
      <c r="AR345" s="111">
        <f t="shared" si="100"/>
        <v>80100</v>
      </c>
      <c r="AT345" s="95">
        <f>AQ345</f>
        <v>80100</v>
      </c>
    </row>
    <row r="346" spans="1:49" s="2" customFormat="1" ht="16.5" customHeight="1" x14ac:dyDescent="0.25">
      <c r="A346" s="39"/>
      <c r="B346" s="33">
        <v>479</v>
      </c>
      <c r="C346" s="32" t="s">
        <v>5</v>
      </c>
      <c r="D346" s="32">
        <v>3172</v>
      </c>
      <c r="E346" s="32">
        <v>625</v>
      </c>
      <c r="F346" s="32">
        <v>83</v>
      </c>
      <c r="G346" s="32" t="s">
        <v>122</v>
      </c>
      <c r="H346" s="32">
        <v>4</v>
      </c>
      <c r="I346" s="32">
        <v>2</v>
      </c>
      <c r="J346" s="32">
        <v>32</v>
      </c>
      <c r="K346" s="37">
        <v>1834</v>
      </c>
      <c r="L346" s="37">
        <v>1834</v>
      </c>
      <c r="M346" s="86">
        <v>1</v>
      </c>
      <c r="N346" s="37">
        <f>L346</f>
        <v>1834</v>
      </c>
      <c r="O346" s="37">
        <f>[6]qry_report!$L$1783</f>
        <v>125</v>
      </c>
      <c r="P346" s="65">
        <f t="shared" si="116"/>
        <v>229250</v>
      </c>
      <c r="Q346" s="34">
        <v>1834</v>
      </c>
      <c r="R346" s="43"/>
      <c r="S346" s="43"/>
      <c r="T346" s="32"/>
      <c r="U346" s="35"/>
      <c r="V346" s="26"/>
      <c r="W346" s="5"/>
      <c r="X346" s="4"/>
      <c r="Y346" s="4"/>
      <c r="Z346" s="4"/>
      <c r="AA346" s="16"/>
      <c r="AB346" s="16"/>
      <c r="AC346" s="16"/>
      <c r="AD346" s="8"/>
      <c r="AE346" s="8"/>
      <c r="AF346" s="7"/>
      <c r="AG346" s="7"/>
      <c r="AH346" s="4"/>
      <c r="AI346" s="3"/>
      <c r="AJ346" s="3"/>
      <c r="AK346" s="3"/>
      <c r="AL346" s="3"/>
      <c r="AQ346" s="95">
        <f>P346</f>
        <v>229250</v>
      </c>
      <c r="AR346" s="111">
        <f t="shared" si="100"/>
        <v>229250</v>
      </c>
      <c r="AT346" s="95">
        <f>AQ346</f>
        <v>229250</v>
      </c>
    </row>
    <row r="347" spans="1:49" s="2" customFormat="1" ht="16.5" customHeight="1" x14ac:dyDescent="0.25">
      <c r="A347" s="39" t="s">
        <v>724</v>
      </c>
      <c r="B347" s="33">
        <v>480</v>
      </c>
      <c r="C347" s="32" t="s">
        <v>5</v>
      </c>
      <c r="D347" s="32">
        <v>3173</v>
      </c>
      <c r="E347" s="32">
        <v>626</v>
      </c>
      <c r="F347" s="32">
        <v>84</v>
      </c>
      <c r="G347" s="32" t="s">
        <v>122</v>
      </c>
      <c r="H347" s="32">
        <v>2</v>
      </c>
      <c r="I347" s="32">
        <v>0</v>
      </c>
      <c r="J347" s="32">
        <v>47</v>
      </c>
      <c r="K347" s="37">
        <v>847</v>
      </c>
      <c r="L347" s="37">
        <v>847</v>
      </c>
      <c r="M347" s="86">
        <v>5</v>
      </c>
      <c r="N347" s="37">
        <f>L347</f>
        <v>847</v>
      </c>
      <c r="O347" s="37">
        <f>[6]qry_report!$L$1784</f>
        <v>150</v>
      </c>
      <c r="P347" s="65">
        <f t="shared" si="116"/>
        <v>127050</v>
      </c>
      <c r="Q347" s="34">
        <v>500</v>
      </c>
      <c r="R347" s="43">
        <v>347</v>
      </c>
      <c r="S347" s="43"/>
      <c r="T347" s="32"/>
      <c r="U347" s="35"/>
      <c r="V347" s="28" t="s">
        <v>724</v>
      </c>
      <c r="W347" s="5">
        <v>525</v>
      </c>
      <c r="X347" s="17" t="s">
        <v>165</v>
      </c>
      <c r="Y347" s="4" t="s">
        <v>28</v>
      </c>
      <c r="Z347" s="4" t="s">
        <v>41</v>
      </c>
      <c r="AA347" s="16"/>
      <c r="AB347" s="16"/>
      <c r="AC347" s="16">
        <v>2</v>
      </c>
      <c r="AD347" s="8">
        <v>272</v>
      </c>
      <c r="AE347" s="8">
        <v>100</v>
      </c>
      <c r="AF347" s="7">
        <f>[12]รายการ!B1</f>
        <v>6700</v>
      </c>
      <c r="AG347" s="7">
        <f>AF347*AD347</f>
        <v>1822400</v>
      </c>
      <c r="AH347" s="4">
        <v>272</v>
      </c>
      <c r="AI347" s="3"/>
      <c r="AJ347" s="3">
        <v>272</v>
      </c>
      <c r="AK347" s="3"/>
      <c r="AL347" s="3"/>
      <c r="AM347" s="2">
        <v>37</v>
      </c>
      <c r="AN347" s="2">
        <f>ค่าเสื่อม!W3</f>
        <v>85</v>
      </c>
      <c r="AO347" s="95">
        <f>AG347*AN347/100</f>
        <v>1549040</v>
      </c>
      <c r="AP347" s="95">
        <f>AG347-AO347</f>
        <v>273360</v>
      </c>
      <c r="AQ347" s="95">
        <f>P347+AP347</f>
        <v>400410</v>
      </c>
      <c r="AR347" s="111">
        <f t="shared" si="100"/>
        <v>400410</v>
      </c>
      <c r="AT347" s="95">
        <f>AQ347-AS347</f>
        <v>400410</v>
      </c>
    </row>
    <row r="348" spans="1:49" s="2" customFormat="1" ht="16.5" customHeight="1" x14ac:dyDescent="0.25">
      <c r="A348" s="39"/>
      <c r="B348" s="33"/>
      <c r="C348" s="32"/>
      <c r="D348" s="32"/>
      <c r="E348" s="32"/>
      <c r="F348" s="32"/>
      <c r="G348" s="32"/>
      <c r="H348" s="32"/>
      <c r="I348" s="32"/>
      <c r="J348" s="32"/>
      <c r="K348" s="37"/>
      <c r="L348" s="37"/>
      <c r="M348" s="86"/>
      <c r="N348" s="37"/>
      <c r="O348" s="37"/>
      <c r="P348" s="65"/>
      <c r="Q348" s="34"/>
      <c r="R348" s="43"/>
      <c r="S348" s="43"/>
      <c r="T348" s="32"/>
      <c r="U348" s="35"/>
      <c r="V348" s="26"/>
      <c r="W348" s="5"/>
      <c r="X348" s="4"/>
      <c r="Y348" s="4"/>
      <c r="Z348" s="26" t="s">
        <v>42</v>
      </c>
      <c r="AA348" s="16">
        <v>8</v>
      </c>
      <c r="AB348" s="16">
        <v>17</v>
      </c>
      <c r="AC348" s="16">
        <v>2</v>
      </c>
      <c r="AD348" s="8">
        <v>136</v>
      </c>
      <c r="AE348" s="8">
        <v>50</v>
      </c>
      <c r="AF348" s="7">
        <f>AF343</f>
        <v>6700</v>
      </c>
      <c r="AG348" s="7">
        <f>AF348*AD348</f>
        <v>911200</v>
      </c>
      <c r="AH348" s="4">
        <v>136</v>
      </c>
      <c r="AI348" s="3"/>
      <c r="AJ348" s="3">
        <v>136</v>
      </c>
      <c r="AK348" s="3"/>
      <c r="AL348" s="3"/>
      <c r="AO348" s="95"/>
      <c r="AP348" s="95">
        <f>AG348-AO348</f>
        <v>911200</v>
      </c>
      <c r="AQ348" s="95">
        <f>P348+AP348</f>
        <v>911200</v>
      </c>
      <c r="AR348" s="111">
        <f t="shared" si="100"/>
        <v>911200</v>
      </c>
      <c r="AT348" s="95">
        <f>AQ348-AS348</f>
        <v>911200</v>
      </c>
    </row>
    <row r="349" spans="1:49" s="2" customFormat="1" ht="16.5" customHeight="1" x14ac:dyDescent="0.25">
      <c r="A349" s="39"/>
      <c r="B349" s="33"/>
      <c r="C349" s="32"/>
      <c r="D349" s="32"/>
      <c r="E349" s="32"/>
      <c r="F349" s="32"/>
      <c r="G349" s="32"/>
      <c r="H349" s="32"/>
      <c r="I349" s="32"/>
      <c r="J349" s="32"/>
      <c r="K349" s="37"/>
      <c r="L349" s="37"/>
      <c r="M349" s="86"/>
      <c r="N349" s="37"/>
      <c r="O349" s="37"/>
      <c r="P349" s="65"/>
      <c r="Q349" s="34"/>
      <c r="R349" s="43"/>
      <c r="S349" s="43"/>
      <c r="T349" s="32"/>
      <c r="U349" s="35"/>
      <c r="V349" s="26"/>
      <c r="W349" s="5"/>
      <c r="X349" s="4"/>
      <c r="Y349" s="4"/>
      <c r="Z349" s="26" t="s">
        <v>43</v>
      </c>
      <c r="AA349" s="16">
        <v>8</v>
      </c>
      <c r="AB349" s="16">
        <v>17</v>
      </c>
      <c r="AC349" s="16">
        <v>2</v>
      </c>
      <c r="AD349" s="8">
        <v>136</v>
      </c>
      <c r="AE349" s="8">
        <v>50</v>
      </c>
      <c r="AF349" s="7">
        <f>AF347</f>
        <v>6700</v>
      </c>
      <c r="AG349" s="7">
        <f>AF349*AD349</f>
        <v>911200</v>
      </c>
      <c r="AH349" s="4">
        <v>136</v>
      </c>
      <c r="AI349" s="3"/>
      <c r="AJ349" s="3">
        <v>136</v>
      </c>
      <c r="AK349" s="3"/>
      <c r="AL349" s="3"/>
      <c r="AO349" s="95"/>
      <c r="AP349" s="95">
        <f>AG349-AO349</f>
        <v>911200</v>
      </c>
      <c r="AQ349" s="95">
        <f>P349+AP349</f>
        <v>911200</v>
      </c>
      <c r="AR349" s="111">
        <f t="shared" si="100"/>
        <v>911200</v>
      </c>
      <c r="AT349" s="95">
        <f>AQ349-AS349</f>
        <v>911200</v>
      </c>
    </row>
    <row r="350" spans="1:49" s="2" customFormat="1" ht="16.5" customHeight="1" x14ac:dyDescent="0.25">
      <c r="A350" s="39"/>
      <c r="B350" s="33"/>
      <c r="C350" s="32"/>
      <c r="D350" s="32"/>
      <c r="E350" s="32"/>
      <c r="F350" s="32"/>
      <c r="G350" s="32"/>
      <c r="H350" s="32"/>
      <c r="I350" s="32"/>
      <c r="J350" s="32"/>
      <c r="K350" s="37"/>
      <c r="L350" s="37"/>
      <c r="M350" s="86"/>
      <c r="N350" s="37"/>
      <c r="O350" s="37"/>
      <c r="P350" s="65"/>
      <c r="Q350" s="34"/>
      <c r="R350" s="43"/>
      <c r="S350" s="43"/>
      <c r="T350" s="32"/>
      <c r="U350" s="35"/>
      <c r="V350" s="26"/>
      <c r="W350" s="5">
        <v>526</v>
      </c>
      <c r="X350" s="4"/>
      <c r="Y350" s="4" t="s">
        <v>38</v>
      </c>
      <c r="Z350" s="4" t="s">
        <v>7</v>
      </c>
      <c r="AA350" s="16">
        <v>9</v>
      </c>
      <c r="AB350" s="16">
        <v>9</v>
      </c>
      <c r="AC350" s="16">
        <v>2</v>
      </c>
      <c r="AD350" s="8">
        <v>81</v>
      </c>
      <c r="AE350" s="8">
        <v>100</v>
      </c>
      <c r="AF350" s="7">
        <f>[12]รายการ!B34</f>
        <v>2050</v>
      </c>
      <c r="AG350" s="7">
        <f>AF350*AD350</f>
        <v>166050</v>
      </c>
      <c r="AH350" s="4">
        <v>81</v>
      </c>
      <c r="AI350" s="3"/>
      <c r="AJ350" s="3">
        <v>81</v>
      </c>
      <c r="AK350" s="3"/>
      <c r="AL350" s="3"/>
      <c r="AM350" s="2">
        <v>37</v>
      </c>
      <c r="AN350" s="2">
        <f>ค่าเสื่อม!T4</f>
        <v>93</v>
      </c>
      <c r="AO350" s="95">
        <f>AG350*AN350/100</f>
        <v>154426.5</v>
      </c>
      <c r="AP350" s="95">
        <f>AG350-AO350</f>
        <v>11623.5</v>
      </c>
      <c r="AQ350" s="95">
        <f>P350+AP350</f>
        <v>11623.5</v>
      </c>
      <c r="AR350" s="111">
        <f t="shared" si="100"/>
        <v>11623.5</v>
      </c>
      <c r="AT350" s="95">
        <f>AQ350-AS350</f>
        <v>11623.5</v>
      </c>
      <c r="AW350" s="2" t="s">
        <v>315</v>
      </c>
    </row>
    <row r="351" spans="1:49" s="2" customFormat="1" ht="16.5" customHeight="1" x14ac:dyDescent="0.25">
      <c r="A351" s="39"/>
      <c r="B351" s="33"/>
      <c r="C351" s="32"/>
      <c r="D351" s="32"/>
      <c r="E351" s="32"/>
      <c r="F351" s="32"/>
      <c r="G351" s="32"/>
      <c r="H351" s="32"/>
      <c r="I351" s="32"/>
      <c r="J351" s="32"/>
      <c r="K351" s="37"/>
      <c r="L351" s="37"/>
      <c r="M351" s="86"/>
      <c r="N351" s="37"/>
      <c r="O351" s="37"/>
      <c r="P351" s="65"/>
      <c r="Q351" s="34"/>
      <c r="R351" s="43"/>
      <c r="S351" s="43"/>
      <c r="T351" s="32"/>
      <c r="U351" s="35"/>
      <c r="V351" s="26" t="s">
        <v>725</v>
      </c>
      <c r="W351" s="5">
        <v>527</v>
      </c>
      <c r="X351" s="4">
        <v>5</v>
      </c>
      <c r="Y351" s="4" t="s">
        <v>28</v>
      </c>
      <c r="Z351" s="4" t="s">
        <v>53</v>
      </c>
      <c r="AA351" s="16">
        <v>12</v>
      </c>
      <c r="AB351" s="16">
        <v>13</v>
      </c>
      <c r="AC351" s="16">
        <v>2</v>
      </c>
      <c r="AD351" s="8">
        <v>156</v>
      </c>
      <c r="AE351" s="8">
        <v>100</v>
      </c>
      <c r="AF351" s="7">
        <f>[12]รายการ!B1</f>
        <v>6700</v>
      </c>
      <c r="AG351" s="7">
        <f>AF351*AD351</f>
        <v>1045200</v>
      </c>
      <c r="AH351" s="4">
        <v>156</v>
      </c>
      <c r="AI351" s="3"/>
      <c r="AJ351" s="3">
        <v>156</v>
      </c>
      <c r="AK351" s="3"/>
      <c r="AL351" s="3"/>
      <c r="AM351" s="2">
        <v>36</v>
      </c>
      <c r="AN351" s="2">
        <f>ค่าเสื่อม!T4</f>
        <v>93</v>
      </c>
      <c r="AO351" s="95">
        <f>AG351*AN351/100</f>
        <v>972036</v>
      </c>
      <c r="AP351" s="95">
        <f>AG351-AO351</f>
        <v>73164</v>
      </c>
      <c r="AQ351" s="95">
        <f>P351+AP351</f>
        <v>73164</v>
      </c>
      <c r="AR351" s="111">
        <f t="shared" si="100"/>
        <v>73164</v>
      </c>
      <c r="AT351" s="95">
        <f>AQ351-AS351</f>
        <v>73164</v>
      </c>
    </row>
    <row r="352" spans="1:49" s="2" customFormat="1" ht="16.5" customHeight="1" x14ac:dyDescent="0.25">
      <c r="A352" s="39"/>
      <c r="B352" s="33">
        <v>481</v>
      </c>
      <c r="C352" s="32" t="s">
        <v>5</v>
      </c>
      <c r="D352" s="32">
        <v>25709</v>
      </c>
      <c r="E352" s="32">
        <v>148</v>
      </c>
      <c r="F352" s="32">
        <v>1167</v>
      </c>
      <c r="G352" s="32" t="s">
        <v>122</v>
      </c>
      <c r="H352" s="32">
        <v>5</v>
      </c>
      <c r="I352" s="32">
        <v>0</v>
      </c>
      <c r="J352" s="32">
        <v>81</v>
      </c>
      <c r="K352" s="37">
        <v>2081</v>
      </c>
      <c r="L352" s="37">
        <v>2081</v>
      </c>
      <c r="M352" s="86">
        <v>1</v>
      </c>
      <c r="N352" s="37">
        <f>L352</f>
        <v>2081</v>
      </c>
      <c r="O352" s="37">
        <f>[6]qry_report!$L$810</f>
        <v>100</v>
      </c>
      <c r="P352" s="65">
        <f t="shared" si="116"/>
        <v>208100</v>
      </c>
      <c r="Q352" s="34">
        <v>2081</v>
      </c>
      <c r="R352" s="43"/>
      <c r="S352" s="43"/>
      <c r="T352" s="32"/>
      <c r="U352" s="35"/>
      <c r="V352" s="26"/>
      <c r="W352" s="5"/>
      <c r="X352" s="4"/>
      <c r="Y352" s="4"/>
      <c r="Z352" s="4"/>
      <c r="AA352" s="16"/>
      <c r="AB352" s="16"/>
      <c r="AC352" s="16"/>
      <c r="AD352" s="8"/>
      <c r="AE352" s="8"/>
      <c r="AF352" s="7"/>
      <c r="AG352" s="7"/>
      <c r="AH352" s="4"/>
      <c r="AI352" s="3"/>
      <c r="AJ352" s="3"/>
      <c r="AK352" s="3"/>
      <c r="AL352" s="3"/>
      <c r="AQ352" s="95">
        <f>P352</f>
        <v>208100</v>
      </c>
      <c r="AR352" s="111">
        <f t="shared" si="100"/>
        <v>208100</v>
      </c>
      <c r="AT352" s="95">
        <f>AQ352</f>
        <v>208100</v>
      </c>
    </row>
    <row r="353" spans="1:49" s="2" customFormat="1" ht="16.5" customHeight="1" x14ac:dyDescent="0.25">
      <c r="A353" s="39"/>
      <c r="B353" s="33">
        <v>482</v>
      </c>
      <c r="C353" s="32" t="s">
        <v>5</v>
      </c>
      <c r="D353" s="32">
        <v>23649</v>
      </c>
      <c r="E353" s="32">
        <v>92</v>
      </c>
      <c r="F353" s="32">
        <v>881</v>
      </c>
      <c r="G353" s="32" t="s">
        <v>122</v>
      </c>
      <c r="H353" s="32">
        <v>4</v>
      </c>
      <c r="I353" s="32">
        <v>3</v>
      </c>
      <c r="J353" s="32">
        <v>31</v>
      </c>
      <c r="K353" s="37">
        <v>1931</v>
      </c>
      <c r="L353" s="37">
        <v>1931</v>
      </c>
      <c r="M353" s="86">
        <v>1</v>
      </c>
      <c r="N353" s="37">
        <f>L353</f>
        <v>1931</v>
      </c>
      <c r="O353" s="37">
        <f>[6]qry_report!$L$633</f>
        <v>125</v>
      </c>
      <c r="P353" s="65">
        <f t="shared" si="116"/>
        <v>241375</v>
      </c>
      <c r="Q353" s="34">
        <v>1931</v>
      </c>
      <c r="R353" s="43"/>
      <c r="S353" s="43"/>
      <c r="T353" s="32"/>
      <c r="U353" s="35"/>
      <c r="V353" s="26"/>
      <c r="W353" s="5"/>
      <c r="X353" s="4"/>
      <c r="Y353" s="4"/>
      <c r="Z353" s="4"/>
      <c r="AA353" s="16"/>
      <c r="AB353" s="16"/>
      <c r="AC353" s="16"/>
      <c r="AD353" s="8"/>
      <c r="AE353" s="8"/>
      <c r="AF353" s="7"/>
      <c r="AG353" s="7"/>
      <c r="AH353" s="4"/>
      <c r="AI353" s="3"/>
      <c r="AJ353" s="3"/>
      <c r="AK353" s="3"/>
      <c r="AL353" s="3"/>
      <c r="AQ353" s="95">
        <f>P353</f>
        <v>241375</v>
      </c>
      <c r="AR353" s="111">
        <f t="shared" si="100"/>
        <v>241375</v>
      </c>
      <c r="AT353" s="95">
        <f>AQ353</f>
        <v>241375</v>
      </c>
    </row>
    <row r="354" spans="1:49" s="2" customFormat="1" ht="16.5" customHeight="1" x14ac:dyDescent="0.25">
      <c r="A354" s="39" t="s">
        <v>726</v>
      </c>
      <c r="B354" s="33">
        <v>483</v>
      </c>
      <c r="C354" s="32" t="s">
        <v>5</v>
      </c>
      <c r="D354" s="32">
        <v>33781</v>
      </c>
      <c r="E354" s="32">
        <v>504</v>
      </c>
      <c r="F354" s="32">
        <v>1621</v>
      </c>
      <c r="G354" s="32" t="s">
        <v>122</v>
      </c>
      <c r="H354" s="32">
        <v>3</v>
      </c>
      <c r="I354" s="32">
        <v>0</v>
      </c>
      <c r="J354" s="32">
        <v>57</v>
      </c>
      <c r="K354" s="37">
        <v>1257</v>
      </c>
      <c r="L354" s="37">
        <v>1257</v>
      </c>
      <c r="M354" s="86">
        <v>1</v>
      </c>
      <c r="N354" s="37">
        <f>L354</f>
        <v>1257</v>
      </c>
      <c r="O354" s="37">
        <f>[6]qry_report!$L$1154</f>
        <v>100</v>
      </c>
      <c r="P354" s="65">
        <f t="shared" si="116"/>
        <v>125700</v>
      </c>
      <c r="Q354" s="34">
        <v>1257</v>
      </c>
      <c r="R354" s="43"/>
      <c r="S354" s="43"/>
      <c r="T354" s="32"/>
      <c r="U354" s="35"/>
      <c r="V354" s="26"/>
      <c r="W354" s="5"/>
      <c r="X354" s="4"/>
      <c r="Y354" s="4"/>
      <c r="Z354" s="4"/>
      <c r="AA354" s="16"/>
      <c r="AB354" s="16"/>
      <c r="AC354" s="16"/>
      <c r="AD354" s="8"/>
      <c r="AE354" s="8"/>
      <c r="AF354" s="7"/>
      <c r="AG354" s="7"/>
      <c r="AH354" s="4"/>
      <c r="AI354" s="3"/>
      <c r="AJ354" s="3"/>
      <c r="AK354" s="3"/>
      <c r="AL354" s="3"/>
      <c r="AQ354" s="95">
        <f>P354</f>
        <v>125700</v>
      </c>
      <c r="AR354" s="111">
        <f t="shared" si="100"/>
        <v>125700</v>
      </c>
      <c r="AT354" s="95">
        <f>AQ354</f>
        <v>125700</v>
      </c>
    </row>
    <row r="355" spans="1:49" s="2" customFormat="1" ht="16.5" customHeight="1" x14ac:dyDescent="0.25">
      <c r="A355" s="39" t="s">
        <v>727</v>
      </c>
      <c r="B355" s="33">
        <v>484</v>
      </c>
      <c r="C355" s="32" t="s">
        <v>5</v>
      </c>
      <c r="D355" s="32">
        <v>10627</v>
      </c>
      <c r="E355" s="32">
        <v>97</v>
      </c>
      <c r="F355" s="32">
        <v>94</v>
      </c>
      <c r="G355" s="32" t="s">
        <v>122</v>
      </c>
      <c r="H355" s="32">
        <v>1</v>
      </c>
      <c r="I355" s="32">
        <v>1</v>
      </c>
      <c r="J355" s="32">
        <v>96</v>
      </c>
      <c r="K355" s="37">
        <v>596</v>
      </c>
      <c r="L355" s="37">
        <v>596</v>
      </c>
      <c r="M355" s="86">
        <v>5</v>
      </c>
      <c r="N355" s="37">
        <f>L355</f>
        <v>596</v>
      </c>
      <c r="O355" s="37">
        <f>[6]qry_report!$L$68</f>
        <v>100</v>
      </c>
      <c r="P355" s="65">
        <f t="shared" si="116"/>
        <v>59600</v>
      </c>
      <c r="Q355" s="34">
        <v>300</v>
      </c>
      <c r="R355" s="43">
        <v>296</v>
      </c>
      <c r="S355" s="43"/>
      <c r="T355" s="32"/>
      <c r="U355" s="35"/>
      <c r="V355" s="28" t="s">
        <v>727</v>
      </c>
      <c r="W355" s="5">
        <v>528</v>
      </c>
      <c r="X355" s="4">
        <v>61</v>
      </c>
      <c r="Y355" s="4" t="s">
        <v>28</v>
      </c>
      <c r="Z355" s="4" t="s">
        <v>53</v>
      </c>
      <c r="AA355" s="16">
        <v>13</v>
      </c>
      <c r="AB355" s="16">
        <v>15</v>
      </c>
      <c r="AC355" s="16">
        <v>2</v>
      </c>
      <c r="AD355" s="8">
        <v>195</v>
      </c>
      <c r="AE355" s="8">
        <v>100</v>
      </c>
      <c r="AF355" s="7">
        <f>[12]รายการ!B1</f>
        <v>6700</v>
      </c>
      <c r="AG355" s="7">
        <f>AF355*AD355</f>
        <v>1306500</v>
      </c>
      <c r="AH355" s="4">
        <v>195</v>
      </c>
      <c r="AI355" s="3"/>
      <c r="AJ355" s="3">
        <v>195</v>
      </c>
      <c r="AK355" s="3"/>
      <c r="AL355" s="3"/>
      <c r="AM355" s="2">
        <v>26</v>
      </c>
      <c r="AN355" s="2">
        <f>ค่าเสื่อม!T4</f>
        <v>93</v>
      </c>
      <c r="AO355" s="95">
        <f>AG355*AN355/100</f>
        <v>1215045</v>
      </c>
      <c r="AP355" s="95">
        <f>AG355-AO355</f>
        <v>91455</v>
      </c>
      <c r="AQ355" s="95">
        <f>P355+AP355</f>
        <v>151055</v>
      </c>
      <c r="AR355" s="111">
        <f t="shared" si="100"/>
        <v>151055</v>
      </c>
      <c r="AT355" s="95">
        <f>AQ355-AS355</f>
        <v>151055</v>
      </c>
    </row>
    <row r="356" spans="1:49" s="2" customFormat="1" ht="16.5" customHeight="1" x14ac:dyDescent="0.25">
      <c r="A356" s="39"/>
      <c r="B356" s="33"/>
      <c r="C356" s="32"/>
      <c r="D356" s="32"/>
      <c r="E356" s="32"/>
      <c r="F356" s="32"/>
      <c r="G356" s="32"/>
      <c r="H356" s="32"/>
      <c r="I356" s="32"/>
      <c r="J356" s="32"/>
      <c r="K356" s="37"/>
      <c r="L356" s="37"/>
      <c r="M356" s="86"/>
      <c r="N356" s="37"/>
      <c r="O356" s="37"/>
      <c r="P356" s="65"/>
      <c r="Q356" s="34"/>
      <c r="R356" s="43"/>
      <c r="S356" s="43"/>
      <c r="T356" s="32"/>
      <c r="U356" s="35"/>
      <c r="V356" s="26"/>
      <c r="W356" s="5">
        <v>529</v>
      </c>
      <c r="X356" s="4"/>
      <c r="Y356" s="4" t="s">
        <v>38</v>
      </c>
      <c r="Z356" s="4" t="s">
        <v>7</v>
      </c>
      <c r="AA356" s="16">
        <v>11</v>
      </c>
      <c r="AB356" s="16">
        <v>13</v>
      </c>
      <c r="AC356" s="16">
        <v>2</v>
      </c>
      <c r="AD356" s="8">
        <v>143</v>
      </c>
      <c r="AE356" s="8">
        <v>100</v>
      </c>
      <c r="AF356" s="7">
        <f>[12]รายการ!B34</f>
        <v>2050</v>
      </c>
      <c r="AG356" s="7">
        <f>AF356*AD356</f>
        <v>293150</v>
      </c>
      <c r="AH356" s="4">
        <v>143</v>
      </c>
      <c r="AI356" s="3"/>
      <c r="AJ356" s="3">
        <v>143</v>
      </c>
      <c r="AK356" s="3"/>
      <c r="AL356" s="3"/>
      <c r="AM356" s="2">
        <v>26</v>
      </c>
      <c r="AN356" s="2">
        <f>ค่าเสื่อม!T4</f>
        <v>93</v>
      </c>
      <c r="AO356" s="95">
        <f>AG356*AN356/100</f>
        <v>272629.5</v>
      </c>
      <c r="AP356" s="95">
        <f>AG356-AO356</f>
        <v>20520.5</v>
      </c>
      <c r="AQ356" s="95">
        <f>P356+AP356</f>
        <v>20520.5</v>
      </c>
      <c r="AR356" s="111">
        <f t="shared" si="100"/>
        <v>20520.5</v>
      </c>
      <c r="AT356" s="95">
        <f>AQ356-AS356</f>
        <v>20520.5</v>
      </c>
      <c r="AW356" s="2" t="s">
        <v>561</v>
      </c>
    </row>
    <row r="357" spans="1:49" s="2" customFormat="1" ht="16.5" customHeight="1" x14ac:dyDescent="0.25">
      <c r="A357" s="39"/>
      <c r="B357" s="33"/>
      <c r="C357" s="32"/>
      <c r="D357" s="32"/>
      <c r="E357" s="32"/>
      <c r="F357" s="32"/>
      <c r="G357" s="32"/>
      <c r="H357" s="32"/>
      <c r="I357" s="32"/>
      <c r="J357" s="32"/>
      <c r="K357" s="37"/>
      <c r="L357" s="37"/>
      <c r="M357" s="86"/>
      <c r="N357" s="37"/>
      <c r="O357" s="37"/>
      <c r="P357" s="65"/>
      <c r="Q357" s="34"/>
      <c r="R357" s="43"/>
      <c r="S357" s="43"/>
      <c r="T357" s="32"/>
      <c r="U357" s="35"/>
      <c r="V357" s="26"/>
      <c r="W357" s="5">
        <v>530</v>
      </c>
      <c r="X357" s="4"/>
      <c r="Y357" s="4" t="s">
        <v>38</v>
      </c>
      <c r="Z357" s="4" t="s">
        <v>7</v>
      </c>
      <c r="AA357" s="16">
        <v>11</v>
      </c>
      <c r="AB357" s="16">
        <v>17</v>
      </c>
      <c r="AC357" s="16">
        <v>2</v>
      </c>
      <c r="AD357" s="8">
        <v>187</v>
      </c>
      <c r="AE357" s="8">
        <v>100</v>
      </c>
      <c r="AF357" s="7">
        <f>[12]รายการ!B34</f>
        <v>2050</v>
      </c>
      <c r="AG357" s="7">
        <f>AF357*AD357</f>
        <v>383350</v>
      </c>
      <c r="AH357" s="4">
        <v>187</v>
      </c>
      <c r="AI357" s="3"/>
      <c r="AJ357" s="3">
        <v>187</v>
      </c>
      <c r="AK357" s="3"/>
      <c r="AL357" s="3"/>
      <c r="AM357" s="2">
        <v>26</v>
      </c>
      <c r="AN357" s="2">
        <f>ค่าเสื่อม!T4</f>
        <v>93</v>
      </c>
      <c r="AO357" s="95">
        <f>AG357*AN357/100</f>
        <v>356515.5</v>
      </c>
      <c r="AP357" s="95">
        <f>AG357-AO357</f>
        <v>26834.5</v>
      </c>
      <c r="AQ357" s="95">
        <f>P357+AP357</f>
        <v>26834.5</v>
      </c>
      <c r="AR357" s="111">
        <f t="shared" si="100"/>
        <v>26834.5</v>
      </c>
      <c r="AT357" s="95">
        <f>AQ357-AS357</f>
        <v>26834.5</v>
      </c>
      <c r="AW357" s="2" t="s">
        <v>562</v>
      </c>
    </row>
    <row r="358" spans="1:49" s="2" customFormat="1" ht="16.5" customHeight="1" x14ac:dyDescent="0.25">
      <c r="A358" s="39"/>
      <c r="B358" s="33"/>
      <c r="C358" s="32"/>
      <c r="D358" s="32"/>
      <c r="E358" s="32"/>
      <c r="F358" s="32"/>
      <c r="G358" s="32"/>
      <c r="H358" s="32"/>
      <c r="I358" s="32"/>
      <c r="J358" s="32"/>
      <c r="K358" s="37"/>
      <c r="L358" s="37"/>
      <c r="M358" s="86"/>
      <c r="N358" s="37"/>
      <c r="O358" s="37"/>
      <c r="P358" s="65"/>
      <c r="Q358" s="34"/>
      <c r="R358" s="43"/>
      <c r="S358" s="43"/>
      <c r="T358" s="32"/>
      <c r="U358" s="35"/>
      <c r="V358" s="26"/>
      <c r="W358" s="5">
        <v>531</v>
      </c>
      <c r="X358" s="4"/>
      <c r="Y358" s="4" t="s">
        <v>38</v>
      </c>
      <c r="Z358" s="4" t="s">
        <v>7</v>
      </c>
      <c r="AA358" s="16">
        <v>8</v>
      </c>
      <c r="AB358" s="16">
        <v>12</v>
      </c>
      <c r="AC358" s="16">
        <v>2</v>
      </c>
      <c r="AD358" s="8">
        <v>96</v>
      </c>
      <c r="AE358" s="8">
        <v>100</v>
      </c>
      <c r="AF358" s="7">
        <f>[12]รายการ!B34</f>
        <v>2050</v>
      </c>
      <c r="AG358" s="7">
        <f>AF358*AD358</f>
        <v>196800</v>
      </c>
      <c r="AH358" s="4">
        <v>96</v>
      </c>
      <c r="AI358" s="3"/>
      <c r="AJ358" s="3">
        <v>96</v>
      </c>
      <c r="AK358" s="3"/>
      <c r="AL358" s="3"/>
      <c r="AM358" s="2">
        <v>3</v>
      </c>
      <c r="AN358" s="2">
        <f>ค่าเสื่อม!D4</f>
        <v>9</v>
      </c>
      <c r="AO358" s="95">
        <f>AG358*AN358/100</f>
        <v>17712</v>
      </c>
      <c r="AP358" s="95">
        <f>AG358-AO358</f>
        <v>179088</v>
      </c>
      <c r="AQ358" s="95">
        <f>P358+AP358</f>
        <v>179088</v>
      </c>
      <c r="AR358" s="111">
        <f t="shared" si="100"/>
        <v>179088</v>
      </c>
      <c r="AT358" s="95">
        <f>AQ358-AS358</f>
        <v>179088</v>
      </c>
      <c r="AW358" s="2" t="s">
        <v>597</v>
      </c>
    </row>
    <row r="359" spans="1:49" s="2" customFormat="1" ht="16.5" customHeight="1" x14ac:dyDescent="0.25">
      <c r="A359" s="39"/>
      <c r="B359" s="33">
        <v>485</v>
      </c>
      <c r="C359" s="32" t="s">
        <v>5</v>
      </c>
      <c r="D359" s="32">
        <v>25339</v>
      </c>
      <c r="E359" s="32">
        <v>26</v>
      </c>
      <c r="F359" s="32">
        <v>1117</v>
      </c>
      <c r="G359" s="32" t="s">
        <v>122</v>
      </c>
      <c r="H359" s="32">
        <v>4</v>
      </c>
      <c r="I359" s="32">
        <v>3</v>
      </c>
      <c r="J359" s="32">
        <v>73</v>
      </c>
      <c r="K359" s="37">
        <v>1973</v>
      </c>
      <c r="L359" s="37">
        <v>1973</v>
      </c>
      <c r="M359" s="86">
        <v>1</v>
      </c>
      <c r="N359" s="37">
        <f>L359</f>
        <v>1973</v>
      </c>
      <c r="O359" s="37">
        <f>[6]qry_report!$L$780</f>
        <v>175</v>
      </c>
      <c r="P359" s="65">
        <f t="shared" si="116"/>
        <v>345275</v>
      </c>
      <c r="Q359" s="34">
        <v>1973</v>
      </c>
      <c r="R359" s="43"/>
      <c r="S359" s="43"/>
      <c r="T359" s="32"/>
      <c r="U359" s="35"/>
      <c r="V359" s="26"/>
      <c r="W359" s="5"/>
      <c r="X359" s="4"/>
      <c r="Y359" s="4"/>
      <c r="Z359" s="4"/>
      <c r="AA359" s="16"/>
      <c r="AB359" s="16"/>
      <c r="AC359" s="16"/>
      <c r="AD359" s="8"/>
      <c r="AE359" s="8"/>
      <c r="AF359" s="7"/>
      <c r="AG359" s="7"/>
      <c r="AH359" s="4"/>
      <c r="AI359" s="3"/>
      <c r="AJ359" s="3"/>
      <c r="AK359" s="3"/>
      <c r="AL359" s="3"/>
      <c r="AR359" s="111">
        <f t="shared" si="100"/>
        <v>0</v>
      </c>
    </row>
    <row r="360" spans="1:49" s="4" customFormat="1" ht="16.5" customHeight="1" x14ac:dyDescent="0.25">
      <c r="A360" s="26" t="s">
        <v>728</v>
      </c>
      <c r="B360" s="5">
        <v>486</v>
      </c>
      <c r="C360" s="4" t="s">
        <v>5</v>
      </c>
      <c r="D360" s="4">
        <v>43516</v>
      </c>
      <c r="E360" s="4">
        <v>735</v>
      </c>
      <c r="F360" s="4">
        <v>2319</v>
      </c>
      <c r="G360" s="4" t="s">
        <v>122</v>
      </c>
      <c r="H360" s="4">
        <v>0</v>
      </c>
      <c r="I360" s="4">
        <v>1</v>
      </c>
      <c r="J360" s="4">
        <v>70</v>
      </c>
      <c r="K360" s="7">
        <v>170</v>
      </c>
      <c r="L360" s="7">
        <v>170</v>
      </c>
      <c r="M360" s="62">
        <v>2</v>
      </c>
      <c r="N360" s="7">
        <f>L360</f>
        <v>170</v>
      </c>
      <c r="O360" s="7">
        <f>[6]qry_report!$L$1608</f>
        <v>100</v>
      </c>
      <c r="P360" s="14">
        <f t="shared" si="116"/>
        <v>17000</v>
      </c>
      <c r="Q360" s="3"/>
      <c r="R360" s="8">
        <v>170</v>
      </c>
      <c r="S360" s="8"/>
      <c r="U360" s="11"/>
      <c r="V360" s="26" t="s">
        <v>728</v>
      </c>
      <c r="W360" s="5">
        <v>532</v>
      </c>
      <c r="X360" s="17" t="s">
        <v>729</v>
      </c>
      <c r="Y360" s="4" t="s">
        <v>28</v>
      </c>
      <c r="Z360" s="4" t="s">
        <v>37</v>
      </c>
      <c r="AA360" s="16">
        <v>6</v>
      </c>
      <c r="AB360" s="16">
        <v>14</v>
      </c>
      <c r="AC360" s="16">
        <v>2</v>
      </c>
      <c r="AD360" s="8">
        <v>84</v>
      </c>
      <c r="AE360" s="8">
        <v>100</v>
      </c>
      <c r="AF360" s="7">
        <f>[12]รายการ!B1</f>
        <v>6700</v>
      </c>
      <c r="AG360" s="7">
        <f t="shared" ref="AG360:AG371" si="117">AF360*AD360</f>
        <v>562800</v>
      </c>
      <c r="AH360" s="4">
        <v>84</v>
      </c>
      <c r="AI360" s="3"/>
      <c r="AJ360" s="3">
        <v>84</v>
      </c>
      <c r="AK360" s="3"/>
      <c r="AL360" s="3"/>
      <c r="AM360" s="4">
        <v>17</v>
      </c>
      <c r="AN360" s="4">
        <f>ค่าเสื่อม!R2</f>
        <v>24</v>
      </c>
      <c r="AO360" s="166">
        <f t="shared" ref="AO360:AO371" si="118">AG360*AN360/100</f>
        <v>135072</v>
      </c>
      <c r="AP360" s="166">
        <f t="shared" ref="AP360:AP371" si="119">AG360-AO360</f>
        <v>427728</v>
      </c>
      <c r="AQ360" s="166">
        <f>P360+AP360</f>
        <v>444728</v>
      </c>
      <c r="AR360" s="166">
        <f t="shared" si="100"/>
        <v>444728</v>
      </c>
      <c r="AT360" s="166">
        <f t="shared" ref="AT360:AT371" si="120">AQ360-AS360</f>
        <v>444728</v>
      </c>
    </row>
    <row r="361" spans="1:49" s="2" customFormat="1" ht="16.5" customHeight="1" x14ac:dyDescent="0.25">
      <c r="A361" s="39"/>
      <c r="B361" s="33"/>
      <c r="C361" s="32"/>
      <c r="D361" s="32"/>
      <c r="E361" s="32"/>
      <c r="F361" s="32"/>
      <c r="G361" s="32"/>
      <c r="H361" s="32"/>
      <c r="I361" s="32"/>
      <c r="J361" s="32"/>
      <c r="K361" s="37"/>
      <c r="L361" s="37"/>
      <c r="M361" s="86"/>
      <c r="N361" s="37"/>
      <c r="O361" s="37"/>
      <c r="P361" s="65"/>
      <c r="Q361" s="34"/>
      <c r="R361" s="43"/>
      <c r="S361" s="43"/>
      <c r="T361" s="32"/>
      <c r="U361" s="35"/>
      <c r="V361" s="26"/>
      <c r="W361" s="5">
        <v>533</v>
      </c>
      <c r="X361" s="4"/>
      <c r="Y361" s="4" t="s">
        <v>38</v>
      </c>
      <c r="Z361" s="4" t="s">
        <v>7</v>
      </c>
      <c r="AA361" s="16">
        <v>12</v>
      </c>
      <c r="AB361" s="16">
        <v>18</v>
      </c>
      <c r="AC361" s="16">
        <v>2</v>
      </c>
      <c r="AD361" s="8">
        <v>216</v>
      </c>
      <c r="AE361" s="8">
        <v>100</v>
      </c>
      <c r="AF361" s="7">
        <f>[12]รายการ!B34</f>
        <v>2050</v>
      </c>
      <c r="AG361" s="7">
        <f t="shared" si="117"/>
        <v>442800</v>
      </c>
      <c r="AH361" s="4">
        <v>216</v>
      </c>
      <c r="AI361" s="3"/>
      <c r="AJ361" s="3">
        <v>216</v>
      </c>
      <c r="AK361" s="3"/>
      <c r="AL361" s="3"/>
      <c r="AM361" s="2">
        <v>8</v>
      </c>
      <c r="AN361" s="2">
        <f>ค่าเสื่อม!I4</f>
        <v>30</v>
      </c>
      <c r="AO361" s="95">
        <f t="shared" si="118"/>
        <v>132840</v>
      </c>
      <c r="AP361" s="95">
        <f t="shared" si="119"/>
        <v>309960</v>
      </c>
      <c r="AQ361" s="95">
        <f>P361+AP361</f>
        <v>309960</v>
      </c>
      <c r="AR361" s="111">
        <f t="shared" si="100"/>
        <v>309960</v>
      </c>
      <c r="AT361" s="95">
        <f t="shared" si="120"/>
        <v>309960</v>
      </c>
    </row>
    <row r="362" spans="1:49" s="2" customFormat="1" ht="16.5" customHeight="1" x14ac:dyDescent="0.25">
      <c r="A362" s="39" t="s">
        <v>730</v>
      </c>
      <c r="B362" s="33">
        <v>487</v>
      </c>
      <c r="C362" s="32" t="s">
        <v>5</v>
      </c>
      <c r="D362" s="32">
        <v>43517</v>
      </c>
      <c r="E362" s="32">
        <v>736</v>
      </c>
      <c r="F362" s="32">
        <v>2320</v>
      </c>
      <c r="G362" s="32" t="s">
        <v>122</v>
      </c>
      <c r="H362" s="32">
        <v>0</v>
      </c>
      <c r="I362" s="32">
        <v>2</v>
      </c>
      <c r="J362" s="32">
        <v>20</v>
      </c>
      <c r="K362" s="37">
        <v>220</v>
      </c>
      <c r="L362" s="37">
        <v>220</v>
      </c>
      <c r="M362" s="86">
        <v>2</v>
      </c>
      <c r="N362" s="37">
        <f>L362</f>
        <v>220</v>
      </c>
      <c r="O362" s="37">
        <f>[6]qry_report!$L$1609</f>
        <v>100</v>
      </c>
      <c r="P362" s="65">
        <f t="shared" si="116"/>
        <v>22000</v>
      </c>
      <c r="Q362" s="34"/>
      <c r="R362" s="43">
        <v>220</v>
      </c>
      <c r="S362" s="43"/>
      <c r="T362" s="32"/>
      <c r="U362" s="35"/>
      <c r="V362" s="28" t="s">
        <v>730</v>
      </c>
      <c r="W362" s="5">
        <v>534</v>
      </c>
      <c r="X362" s="17" t="s">
        <v>731</v>
      </c>
      <c r="Y362" s="4" t="s">
        <v>28</v>
      </c>
      <c r="Z362" s="4" t="s">
        <v>53</v>
      </c>
      <c r="AA362" s="16">
        <v>11</v>
      </c>
      <c r="AB362" s="16">
        <v>18</v>
      </c>
      <c r="AC362" s="16">
        <v>2</v>
      </c>
      <c r="AD362" s="8">
        <v>198</v>
      </c>
      <c r="AE362" s="8">
        <v>100</v>
      </c>
      <c r="AF362" s="7">
        <f>[12]รายการ!B1</f>
        <v>6700</v>
      </c>
      <c r="AG362" s="7">
        <f t="shared" si="117"/>
        <v>1326600</v>
      </c>
      <c r="AH362" s="4">
        <v>198</v>
      </c>
      <c r="AI362" s="3"/>
      <c r="AJ362" s="3">
        <v>198</v>
      </c>
      <c r="AK362" s="3"/>
      <c r="AL362" s="3"/>
      <c r="AM362" s="2">
        <v>17</v>
      </c>
      <c r="AN362" s="2">
        <f>ค่าเสื่อม!R4</f>
        <v>79</v>
      </c>
      <c r="AO362" s="95">
        <f t="shared" si="118"/>
        <v>1048014</v>
      </c>
      <c r="AP362" s="95">
        <f t="shared" si="119"/>
        <v>278586</v>
      </c>
      <c r="AQ362" s="95">
        <f>P363+AP362</f>
        <v>278586</v>
      </c>
      <c r="AR362" s="111">
        <f t="shared" ref="AR362:AR425" si="121">AQ362</f>
        <v>278586</v>
      </c>
      <c r="AT362" s="95">
        <f t="shared" si="120"/>
        <v>278586</v>
      </c>
    </row>
    <row r="363" spans="1:49" s="2" customFormat="1" ht="16.5" customHeight="1" x14ac:dyDescent="0.25">
      <c r="A363" s="39"/>
      <c r="B363" s="33"/>
      <c r="C363" s="32"/>
      <c r="D363" s="32"/>
      <c r="E363" s="32"/>
      <c r="F363" s="32"/>
      <c r="G363" s="32"/>
      <c r="H363" s="32"/>
      <c r="I363" s="32"/>
      <c r="J363" s="32"/>
      <c r="K363" s="37"/>
      <c r="L363" s="37"/>
      <c r="M363" s="86"/>
      <c r="N363" s="37"/>
      <c r="O363" s="37"/>
      <c r="P363" s="65"/>
      <c r="Q363" s="34"/>
      <c r="R363" s="43"/>
      <c r="S363" s="43"/>
      <c r="T363" s="32"/>
      <c r="U363" s="35"/>
      <c r="V363" s="26"/>
      <c r="W363" s="5">
        <v>535</v>
      </c>
      <c r="X363" s="4"/>
      <c r="Y363" s="4" t="s">
        <v>38</v>
      </c>
      <c r="Z363" s="4" t="s">
        <v>7</v>
      </c>
      <c r="AA363" s="16">
        <v>10</v>
      </c>
      <c r="AB363" s="16">
        <v>15</v>
      </c>
      <c r="AC363" s="16">
        <v>2</v>
      </c>
      <c r="AD363" s="8">
        <v>150</v>
      </c>
      <c r="AE363" s="8">
        <v>100</v>
      </c>
      <c r="AF363" s="7">
        <f>[12]รายการ!B34</f>
        <v>2050</v>
      </c>
      <c r="AG363" s="7">
        <f t="shared" si="117"/>
        <v>307500</v>
      </c>
      <c r="AH363" s="4">
        <v>150</v>
      </c>
      <c r="AI363" s="3"/>
      <c r="AJ363" s="3">
        <v>150</v>
      </c>
      <c r="AK363" s="3"/>
      <c r="AL363" s="3"/>
      <c r="AM363" s="2">
        <v>16</v>
      </c>
      <c r="AN363" s="2">
        <f>ค่าเสื่อม!Q4</f>
        <v>72</v>
      </c>
      <c r="AO363" s="95">
        <f t="shared" si="118"/>
        <v>221400</v>
      </c>
      <c r="AP363" s="95">
        <f t="shared" si="119"/>
        <v>86100</v>
      </c>
      <c r="AQ363" s="95">
        <f t="shared" ref="AQ363:AQ371" si="122">P363+AP363</f>
        <v>86100</v>
      </c>
      <c r="AR363" s="111">
        <f t="shared" si="121"/>
        <v>86100</v>
      </c>
      <c r="AT363" s="95">
        <f t="shared" si="120"/>
        <v>86100</v>
      </c>
      <c r="AW363" s="2" t="s">
        <v>561</v>
      </c>
    </row>
    <row r="364" spans="1:49" s="2" customFormat="1" ht="16.5" customHeight="1" x14ac:dyDescent="0.25">
      <c r="A364" s="39"/>
      <c r="B364" s="33"/>
      <c r="C364" s="32"/>
      <c r="D364" s="32"/>
      <c r="E364" s="32"/>
      <c r="F364" s="32"/>
      <c r="G364" s="32"/>
      <c r="H364" s="32"/>
      <c r="I364" s="32"/>
      <c r="J364" s="32"/>
      <c r="K364" s="37"/>
      <c r="L364" s="37"/>
      <c r="M364" s="86"/>
      <c r="N364" s="37"/>
      <c r="O364" s="37"/>
      <c r="P364" s="65"/>
      <c r="Q364" s="34"/>
      <c r="R364" s="43"/>
      <c r="S364" s="43"/>
      <c r="T364" s="32"/>
      <c r="U364" s="35"/>
      <c r="V364" s="26"/>
      <c r="W364" s="5">
        <v>536</v>
      </c>
      <c r="X364" s="4"/>
      <c r="Y364" s="4" t="s">
        <v>38</v>
      </c>
      <c r="Z364" s="4" t="s">
        <v>7</v>
      </c>
      <c r="AA364" s="16">
        <v>6</v>
      </c>
      <c r="AB364" s="16">
        <v>19</v>
      </c>
      <c r="AC364" s="16">
        <v>2</v>
      </c>
      <c r="AD364" s="8">
        <v>114</v>
      </c>
      <c r="AE364" s="8">
        <v>100</v>
      </c>
      <c r="AF364" s="7">
        <f>[12]รายการ!B34</f>
        <v>2050</v>
      </c>
      <c r="AG364" s="7">
        <f t="shared" si="117"/>
        <v>233700</v>
      </c>
      <c r="AH364" s="4">
        <v>114</v>
      </c>
      <c r="AI364" s="3"/>
      <c r="AJ364" s="3">
        <v>114</v>
      </c>
      <c r="AK364" s="3"/>
      <c r="AL364" s="3"/>
      <c r="AM364" s="2">
        <v>16</v>
      </c>
      <c r="AN364" s="2">
        <f>ค่าเสื่อม!Q4</f>
        <v>72</v>
      </c>
      <c r="AO364" s="95">
        <f t="shared" si="118"/>
        <v>168264</v>
      </c>
      <c r="AP364" s="95">
        <f t="shared" si="119"/>
        <v>65436</v>
      </c>
      <c r="AQ364" s="95">
        <f t="shared" si="122"/>
        <v>65436</v>
      </c>
      <c r="AR364" s="111">
        <f t="shared" si="121"/>
        <v>65436</v>
      </c>
      <c r="AT364" s="95">
        <f t="shared" si="120"/>
        <v>65436</v>
      </c>
      <c r="AW364" s="2" t="s">
        <v>562</v>
      </c>
    </row>
    <row r="365" spans="1:49" s="2" customFormat="1" ht="16.5" customHeight="1" x14ac:dyDescent="0.25">
      <c r="A365" s="39" t="s">
        <v>732</v>
      </c>
      <c r="B365" s="33">
        <v>488</v>
      </c>
      <c r="C365" s="32" t="s">
        <v>5</v>
      </c>
      <c r="D365" s="32">
        <v>32247</v>
      </c>
      <c r="E365" s="32">
        <v>465</v>
      </c>
      <c r="F365" s="32">
        <v>1567</v>
      </c>
      <c r="G365" s="32" t="s">
        <v>122</v>
      </c>
      <c r="H365" s="32">
        <v>1</v>
      </c>
      <c r="I365" s="32">
        <v>2</v>
      </c>
      <c r="J365" s="32">
        <v>17</v>
      </c>
      <c r="K365" s="37">
        <v>617</v>
      </c>
      <c r="L365" s="37">
        <v>617</v>
      </c>
      <c r="M365" s="86">
        <v>2</v>
      </c>
      <c r="N365" s="37">
        <f>L365</f>
        <v>617</v>
      </c>
      <c r="O365" s="37">
        <f xml:space="preserve"> [6]qry_report!$L$1134</f>
        <v>175</v>
      </c>
      <c r="P365" s="65">
        <f t="shared" si="116"/>
        <v>107975</v>
      </c>
      <c r="Q365" s="34"/>
      <c r="R365" s="43">
        <v>617</v>
      </c>
      <c r="S365" s="43"/>
      <c r="T365" s="32"/>
      <c r="U365" s="35"/>
      <c r="V365" s="28" t="s">
        <v>732</v>
      </c>
      <c r="W365" s="5">
        <v>537</v>
      </c>
      <c r="X365" s="17" t="s">
        <v>475</v>
      </c>
      <c r="Y365" s="4" t="s">
        <v>28</v>
      </c>
      <c r="Z365" s="4" t="s">
        <v>53</v>
      </c>
      <c r="AA365" s="16">
        <v>9</v>
      </c>
      <c r="AB365" s="16">
        <v>18</v>
      </c>
      <c r="AC365" s="16">
        <v>2</v>
      </c>
      <c r="AD365" s="8">
        <v>162</v>
      </c>
      <c r="AE365" s="8">
        <v>100</v>
      </c>
      <c r="AF365" s="7">
        <f>[12]รายการ!B1</f>
        <v>6700</v>
      </c>
      <c r="AG365" s="7">
        <f t="shared" si="117"/>
        <v>1085400</v>
      </c>
      <c r="AH365" s="4">
        <v>162</v>
      </c>
      <c r="AI365" s="3"/>
      <c r="AJ365" s="3">
        <v>162</v>
      </c>
      <c r="AK365" s="3"/>
      <c r="AL365" s="3"/>
      <c r="AM365" s="2">
        <v>32</v>
      </c>
      <c r="AN365" s="2">
        <f>ค่าเสื่อม!T4</f>
        <v>93</v>
      </c>
      <c r="AO365" s="95">
        <f t="shared" si="118"/>
        <v>1009422</v>
      </c>
      <c r="AP365" s="95">
        <f t="shared" si="119"/>
        <v>75978</v>
      </c>
      <c r="AQ365" s="95">
        <f t="shared" si="122"/>
        <v>183953</v>
      </c>
      <c r="AR365" s="111">
        <f t="shared" si="121"/>
        <v>183953</v>
      </c>
      <c r="AT365" s="95">
        <f t="shared" si="120"/>
        <v>183953</v>
      </c>
    </row>
    <row r="366" spans="1:49" s="2" customFormat="1" ht="16.5" customHeight="1" x14ac:dyDescent="0.25">
      <c r="A366" s="39"/>
      <c r="B366" s="33"/>
      <c r="C366" s="32"/>
      <c r="D366" s="32"/>
      <c r="E366" s="32"/>
      <c r="F366" s="32"/>
      <c r="G366" s="32"/>
      <c r="H366" s="32"/>
      <c r="I366" s="32"/>
      <c r="J366" s="32"/>
      <c r="K366" s="37"/>
      <c r="L366" s="37"/>
      <c r="M366" s="86"/>
      <c r="N366" s="37"/>
      <c r="O366" s="37"/>
      <c r="P366" s="65"/>
      <c r="Q366" s="34"/>
      <c r="R366" s="43"/>
      <c r="S366" s="43"/>
      <c r="T366" s="32"/>
      <c r="U366" s="35"/>
      <c r="V366" s="26"/>
      <c r="W366" s="5">
        <v>538</v>
      </c>
      <c r="X366" s="4"/>
      <c r="Y366" s="4" t="s">
        <v>38</v>
      </c>
      <c r="Z366" s="4" t="s">
        <v>7</v>
      </c>
      <c r="AA366" s="16">
        <v>12</v>
      </c>
      <c r="AB366" s="16">
        <v>18</v>
      </c>
      <c r="AC366" s="16">
        <v>2</v>
      </c>
      <c r="AD366" s="8">
        <v>216</v>
      </c>
      <c r="AE366" s="8">
        <v>100</v>
      </c>
      <c r="AF366" s="7">
        <f>[12]รายการ!B34</f>
        <v>2050</v>
      </c>
      <c r="AG366" s="7">
        <f t="shared" si="117"/>
        <v>442800</v>
      </c>
      <c r="AH366" s="4">
        <v>216</v>
      </c>
      <c r="AI366" s="3"/>
      <c r="AJ366" s="3">
        <v>216</v>
      </c>
      <c r="AK366" s="3"/>
      <c r="AL366" s="3"/>
      <c r="AM366" s="2">
        <v>37</v>
      </c>
      <c r="AN366" s="2">
        <f>ค่าเสื่อม!T4</f>
        <v>93</v>
      </c>
      <c r="AO366" s="95">
        <f t="shared" si="118"/>
        <v>411804</v>
      </c>
      <c r="AP366" s="95">
        <f t="shared" si="119"/>
        <v>30996</v>
      </c>
      <c r="AQ366" s="95">
        <f t="shared" si="122"/>
        <v>30996</v>
      </c>
      <c r="AR366" s="111">
        <f t="shared" si="121"/>
        <v>30996</v>
      </c>
      <c r="AT366" s="95">
        <f t="shared" si="120"/>
        <v>30996</v>
      </c>
      <c r="AW366" s="2" t="s">
        <v>51</v>
      </c>
    </row>
    <row r="367" spans="1:49" s="32" customFormat="1" ht="16.5" customHeight="1" x14ac:dyDescent="0.25">
      <c r="A367" s="39"/>
      <c r="B367" s="33"/>
      <c r="K367" s="37"/>
      <c r="L367" s="37"/>
      <c r="M367" s="86"/>
      <c r="N367" s="37"/>
      <c r="O367" s="37"/>
      <c r="P367" s="65"/>
      <c r="Q367" s="34"/>
      <c r="R367" s="43"/>
      <c r="S367" s="43"/>
      <c r="U367" s="35"/>
      <c r="V367" s="39" t="s">
        <v>733</v>
      </c>
      <c r="W367" s="5">
        <v>539</v>
      </c>
      <c r="X367" s="42" t="s">
        <v>502</v>
      </c>
      <c r="Y367" s="32" t="s">
        <v>28</v>
      </c>
      <c r="Z367" s="32" t="s">
        <v>53</v>
      </c>
      <c r="AA367" s="36">
        <v>9</v>
      </c>
      <c r="AB367" s="36">
        <v>18</v>
      </c>
      <c r="AC367" s="36">
        <v>2</v>
      </c>
      <c r="AD367" s="43">
        <v>162</v>
      </c>
      <c r="AE367" s="8">
        <v>100</v>
      </c>
      <c r="AF367" s="37">
        <f>[12]รายการ!B1</f>
        <v>6700</v>
      </c>
      <c r="AG367" s="37">
        <f t="shared" si="117"/>
        <v>1085400</v>
      </c>
      <c r="AH367" s="32">
        <v>162</v>
      </c>
      <c r="AI367" s="34"/>
      <c r="AJ367" s="34">
        <v>162</v>
      </c>
      <c r="AK367" s="34"/>
      <c r="AL367" s="34"/>
      <c r="AM367" s="32">
        <v>32</v>
      </c>
      <c r="AN367" s="32">
        <f>ค่าเสื่อม!T4</f>
        <v>93</v>
      </c>
      <c r="AO367" s="111">
        <f t="shared" si="118"/>
        <v>1009422</v>
      </c>
      <c r="AP367" s="111">
        <f t="shared" si="119"/>
        <v>75978</v>
      </c>
      <c r="AQ367" s="111">
        <f t="shared" si="122"/>
        <v>75978</v>
      </c>
      <c r="AR367" s="111">
        <f t="shared" si="121"/>
        <v>75978</v>
      </c>
      <c r="AT367" s="111">
        <f t="shared" si="120"/>
        <v>75978</v>
      </c>
    </row>
    <row r="368" spans="1:49" s="2" customFormat="1" ht="16.5" customHeight="1" x14ac:dyDescent="0.25">
      <c r="A368" s="39" t="s">
        <v>734</v>
      </c>
      <c r="B368" s="33">
        <v>489</v>
      </c>
      <c r="C368" s="32" t="s">
        <v>5</v>
      </c>
      <c r="D368" s="32">
        <v>41283</v>
      </c>
      <c r="E368" s="32">
        <v>631</v>
      </c>
      <c r="F368" s="32">
        <v>2132</v>
      </c>
      <c r="G368" s="32" t="s">
        <v>122</v>
      </c>
      <c r="H368" s="32">
        <v>5</v>
      </c>
      <c r="I368" s="32">
        <v>3</v>
      </c>
      <c r="J368" s="32">
        <v>76</v>
      </c>
      <c r="K368" s="37">
        <v>2376</v>
      </c>
      <c r="L368" s="37">
        <v>2376</v>
      </c>
      <c r="M368" s="86">
        <v>5</v>
      </c>
      <c r="N368" s="37">
        <f>L368</f>
        <v>2376</v>
      </c>
      <c r="O368" s="37">
        <f>[6]qry_report!$L$1526</f>
        <v>125</v>
      </c>
      <c r="P368" s="65">
        <f t="shared" si="116"/>
        <v>297000</v>
      </c>
      <c r="Q368" s="34">
        <v>1900</v>
      </c>
      <c r="R368" s="43">
        <v>476</v>
      </c>
      <c r="S368" s="43"/>
      <c r="T368" s="32"/>
      <c r="U368" s="35"/>
      <c r="V368" s="28" t="s">
        <v>734</v>
      </c>
      <c r="W368" s="5">
        <v>540</v>
      </c>
      <c r="X368" s="4">
        <v>65</v>
      </c>
      <c r="Y368" s="4" t="s">
        <v>28</v>
      </c>
      <c r="Z368" s="4" t="s">
        <v>53</v>
      </c>
      <c r="AA368" s="16">
        <v>11</v>
      </c>
      <c r="AB368" s="16">
        <v>17</v>
      </c>
      <c r="AC368" s="16">
        <v>2</v>
      </c>
      <c r="AD368" s="8">
        <v>187</v>
      </c>
      <c r="AE368" s="8">
        <v>100</v>
      </c>
      <c r="AF368" s="7">
        <f>[12]รายการ!B1</f>
        <v>6700</v>
      </c>
      <c r="AG368" s="7">
        <f t="shared" si="117"/>
        <v>1252900</v>
      </c>
      <c r="AH368" s="4">
        <v>187</v>
      </c>
      <c r="AI368" s="3"/>
      <c r="AJ368" s="3">
        <v>187</v>
      </c>
      <c r="AK368" s="3"/>
      <c r="AL368" s="3"/>
      <c r="AM368" s="2">
        <v>42</v>
      </c>
      <c r="AN368" s="2">
        <f>ค่าเสื่อม!T4</f>
        <v>93</v>
      </c>
      <c r="AO368" s="95">
        <f t="shared" si="118"/>
        <v>1165197</v>
      </c>
      <c r="AP368" s="95">
        <f t="shared" si="119"/>
        <v>87703</v>
      </c>
      <c r="AQ368" s="95">
        <f t="shared" si="122"/>
        <v>384703</v>
      </c>
      <c r="AR368" s="111">
        <f t="shared" si="121"/>
        <v>384703</v>
      </c>
      <c r="AT368" s="95">
        <f t="shared" si="120"/>
        <v>384703</v>
      </c>
    </row>
    <row r="369" spans="1:49" s="2" customFormat="1" ht="16.5" customHeight="1" x14ac:dyDescent="0.25">
      <c r="A369" s="39"/>
      <c r="B369" s="33"/>
      <c r="C369" s="32"/>
      <c r="D369" s="32"/>
      <c r="E369" s="32"/>
      <c r="F369" s="32"/>
      <c r="G369" s="32"/>
      <c r="H369" s="32"/>
      <c r="I369" s="32"/>
      <c r="J369" s="32"/>
      <c r="K369" s="37"/>
      <c r="L369" s="37"/>
      <c r="M369" s="86"/>
      <c r="N369" s="37"/>
      <c r="O369" s="37"/>
      <c r="P369" s="65"/>
      <c r="Q369" s="34"/>
      <c r="R369" s="43"/>
      <c r="S369" s="43"/>
      <c r="T369" s="32"/>
      <c r="U369" s="35"/>
      <c r="V369" s="26"/>
      <c r="W369" s="5">
        <v>541</v>
      </c>
      <c r="X369" s="4"/>
      <c r="Y369" s="4" t="s">
        <v>38</v>
      </c>
      <c r="Z369" s="4" t="s">
        <v>7</v>
      </c>
      <c r="AA369" s="16">
        <v>15</v>
      </c>
      <c r="AB369" s="16">
        <v>16</v>
      </c>
      <c r="AC369" s="16">
        <v>2</v>
      </c>
      <c r="AD369" s="8">
        <v>240</v>
      </c>
      <c r="AE369" s="8">
        <v>100</v>
      </c>
      <c r="AF369" s="7">
        <f>[12]รายการ!B34</f>
        <v>2050</v>
      </c>
      <c r="AG369" s="7">
        <f t="shared" si="117"/>
        <v>492000</v>
      </c>
      <c r="AH369" s="4">
        <v>240</v>
      </c>
      <c r="AI369" s="3"/>
      <c r="AJ369" s="3">
        <v>240</v>
      </c>
      <c r="AK369" s="3"/>
      <c r="AL369" s="3"/>
      <c r="AM369" s="2">
        <v>37</v>
      </c>
      <c r="AN369" s="2">
        <f>ค่าเสื่อม!T4</f>
        <v>93</v>
      </c>
      <c r="AO369" s="95">
        <f t="shared" si="118"/>
        <v>457560</v>
      </c>
      <c r="AP369" s="95">
        <f t="shared" si="119"/>
        <v>34440</v>
      </c>
      <c r="AQ369" s="95">
        <f t="shared" si="122"/>
        <v>34440</v>
      </c>
      <c r="AR369" s="111">
        <f t="shared" si="121"/>
        <v>34440</v>
      </c>
      <c r="AT369" s="95">
        <f t="shared" si="120"/>
        <v>34440</v>
      </c>
      <c r="AW369" s="2" t="s">
        <v>51</v>
      </c>
    </row>
    <row r="370" spans="1:49" s="2" customFormat="1" ht="16.5" customHeight="1" x14ac:dyDescent="0.25">
      <c r="A370" s="39"/>
      <c r="B370" s="33"/>
      <c r="C370" s="32"/>
      <c r="D370" s="32"/>
      <c r="E370" s="32"/>
      <c r="F370" s="32"/>
      <c r="G370" s="32"/>
      <c r="H370" s="32"/>
      <c r="I370" s="32"/>
      <c r="J370" s="32"/>
      <c r="K370" s="37"/>
      <c r="L370" s="37"/>
      <c r="M370" s="86"/>
      <c r="N370" s="37"/>
      <c r="O370" s="37"/>
      <c r="P370" s="65"/>
      <c r="Q370" s="34"/>
      <c r="R370" s="43"/>
      <c r="S370" s="43"/>
      <c r="T370" s="32"/>
      <c r="U370" s="35"/>
      <c r="V370" s="26"/>
      <c r="W370" s="5">
        <v>542</v>
      </c>
      <c r="X370" s="4"/>
      <c r="Y370" s="4" t="s">
        <v>28</v>
      </c>
      <c r="Z370" s="4" t="s">
        <v>7</v>
      </c>
      <c r="AA370" s="16">
        <v>7</v>
      </c>
      <c r="AB370" s="16">
        <v>7</v>
      </c>
      <c r="AC370" s="16">
        <v>2</v>
      </c>
      <c r="AD370" s="8">
        <v>49</v>
      </c>
      <c r="AE370" s="8">
        <v>100</v>
      </c>
      <c r="AF370" s="7">
        <f>[12]รายการ!B1</f>
        <v>6700</v>
      </c>
      <c r="AG370" s="7">
        <f t="shared" si="117"/>
        <v>328300</v>
      </c>
      <c r="AH370" s="4">
        <v>49</v>
      </c>
      <c r="AI370" s="3"/>
      <c r="AJ370" s="3">
        <v>49</v>
      </c>
      <c r="AK370" s="3"/>
      <c r="AL370" s="3"/>
      <c r="AM370" s="2">
        <v>4</v>
      </c>
      <c r="AN370" s="2">
        <f>ค่าเสื่อม!E4</f>
        <v>12</v>
      </c>
      <c r="AO370" s="95">
        <f t="shared" si="118"/>
        <v>39396</v>
      </c>
      <c r="AP370" s="95">
        <f t="shared" si="119"/>
        <v>288904</v>
      </c>
      <c r="AQ370" s="95">
        <f t="shared" si="122"/>
        <v>288904</v>
      </c>
      <c r="AR370" s="111">
        <f t="shared" si="121"/>
        <v>288904</v>
      </c>
      <c r="AT370" s="95">
        <f t="shared" si="120"/>
        <v>288904</v>
      </c>
      <c r="AW370" s="2" t="s">
        <v>315</v>
      </c>
    </row>
    <row r="371" spans="1:49" s="2" customFormat="1" ht="16.5" customHeight="1" x14ac:dyDescent="0.25">
      <c r="A371" s="39"/>
      <c r="B371" s="33"/>
      <c r="C371" s="32"/>
      <c r="D371" s="32"/>
      <c r="E371" s="32"/>
      <c r="F371" s="32"/>
      <c r="G371" s="32"/>
      <c r="H371" s="32"/>
      <c r="I371" s="32"/>
      <c r="J371" s="32"/>
      <c r="K371" s="37"/>
      <c r="L371" s="37"/>
      <c r="M371" s="86"/>
      <c r="N371" s="37"/>
      <c r="O371" s="37"/>
      <c r="P371" s="65"/>
      <c r="Q371" s="34"/>
      <c r="R371" s="43"/>
      <c r="S371" s="43"/>
      <c r="T371" s="32"/>
      <c r="U371" s="35"/>
      <c r="V371" s="26" t="s">
        <v>735</v>
      </c>
      <c r="W371" s="5">
        <v>543</v>
      </c>
      <c r="X371" s="17" t="s">
        <v>736</v>
      </c>
      <c r="Y371" s="4" t="s">
        <v>28</v>
      </c>
      <c r="Z371" s="4" t="s">
        <v>53</v>
      </c>
      <c r="AA371" s="16">
        <v>11</v>
      </c>
      <c r="AB371" s="16">
        <v>11</v>
      </c>
      <c r="AC371" s="16">
        <v>2</v>
      </c>
      <c r="AD371" s="8">
        <v>121</v>
      </c>
      <c r="AE371" s="8">
        <v>100</v>
      </c>
      <c r="AF371" s="7">
        <f>[12]รายการ!B1</f>
        <v>6700</v>
      </c>
      <c r="AG371" s="7">
        <f t="shared" si="117"/>
        <v>810700</v>
      </c>
      <c r="AH371" s="4">
        <v>121</v>
      </c>
      <c r="AI371" s="3"/>
      <c r="AJ371" s="3">
        <v>121</v>
      </c>
      <c r="AK371" s="3"/>
      <c r="AL371" s="3"/>
      <c r="AM371" s="2">
        <v>31</v>
      </c>
      <c r="AN371" s="2">
        <f>ค่าเสื่อม!T4</f>
        <v>93</v>
      </c>
      <c r="AO371" s="95">
        <f t="shared" si="118"/>
        <v>753951</v>
      </c>
      <c r="AP371" s="95">
        <f t="shared" si="119"/>
        <v>56749</v>
      </c>
      <c r="AQ371" s="95">
        <f t="shared" si="122"/>
        <v>56749</v>
      </c>
      <c r="AR371" s="111">
        <f t="shared" si="121"/>
        <v>56749</v>
      </c>
      <c r="AT371" s="95">
        <f t="shared" si="120"/>
        <v>56749</v>
      </c>
    </row>
    <row r="372" spans="1:49" s="2" customFormat="1" ht="16.5" customHeight="1" x14ac:dyDescent="0.25">
      <c r="A372" s="39" t="s">
        <v>737</v>
      </c>
      <c r="B372" s="33">
        <v>490</v>
      </c>
      <c r="C372" s="32" t="s">
        <v>5</v>
      </c>
      <c r="D372" s="32">
        <v>41282</v>
      </c>
      <c r="E372" s="32">
        <v>630</v>
      </c>
      <c r="F372" s="32">
        <v>2131</v>
      </c>
      <c r="G372" s="32" t="s">
        <v>122</v>
      </c>
      <c r="H372" s="32">
        <v>6</v>
      </c>
      <c r="I372" s="32">
        <v>1</v>
      </c>
      <c r="J372" s="32">
        <v>83</v>
      </c>
      <c r="K372" s="37">
        <v>2583</v>
      </c>
      <c r="L372" s="37">
        <v>2583</v>
      </c>
      <c r="M372" s="86">
        <v>1</v>
      </c>
      <c r="N372" s="37">
        <f>L372</f>
        <v>2583</v>
      </c>
      <c r="O372" s="37">
        <f>[6]qry_report!$L$1525</f>
        <v>125</v>
      </c>
      <c r="P372" s="65">
        <f t="shared" si="116"/>
        <v>322875</v>
      </c>
      <c r="Q372" s="34">
        <v>2583</v>
      </c>
      <c r="R372" s="43"/>
      <c r="S372" s="43"/>
      <c r="T372" s="32"/>
      <c r="U372" s="35"/>
      <c r="V372" s="26"/>
      <c r="W372" s="5"/>
      <c r="X372" s="4"/>
      <c r="Y372" s="4"/>
      <c r="Z372" s="4"/>
      <c r="AA372" s="16"/>
      <c r="AB372" s="16"/>
      <c r="AC372" s="16">
        <v>1</v>
      </c>
      <c r="AD372" s="8"/>
      <c r="AE372" s="8"/>
      <c r="AF372" s="7"/>
      <c r="AG372" s="7"/>
      <c r="AH372" s="4"/>
      <c r="AI372" s="3"/>
      <c r="AJ372" s="3"/>
      <c r="AK372" s="3"/>
      <c r="AL372" s="3"/>
      <c r="AQ372" s="95">
        <f>P372</f>
        <v>322875</v>
      </c>
      <c r="AR372" s="111">
        <f t="shared" si="121"/>
        <v>322875</v>
      </c>
      <c r="AT372" s="95">
        <f>AQ372</f>
        <v>322875</v>
      </c>
    </row>
    <row r="373" spans="1:49" s="2" customFormat="1" ht="16.5" customHeight="1" x14ac:dyDescent="0.25">
      <c r="A373" s="39" t="s">
        <v>738</v>
      </c>
      <c r="B373" s="33">
        <v>491</v>
      </c>
      <c r="C373" s="32" t="s">
        <v>5</v>
      </c>
      <c r="D373" s="32">
        <v>41286</v>
      </c>
      <c r="E373" s="32">
        <v>634</v>
      </c>
      <c r="F373" s="32">
        <v>2135</v>
      </c>
      <c r="G373" s="32" t="s">
        <v>122</v>
      </c>
      <c r="H373" s="32">
        <v>0</v>
      </c>
      <c r="I373" s="32">
        <v>2</v>
      </c>
      <c r="J373" s="32">
        <v>0</v>
      </c>
      <c r="K373" s="37">
        <v>200</v>
      </c>
      <c r="L373" s="37">
        <v>200</v>
      </c>
      <c r="M373" s="86">
        <v>2</v>
      </c>
      <c r="N373" s="37">
        <f>L373</f>
        <v>200</v>
      </c>
      <c r="O373" s="37">
        <f>[6]qry_report!$L$1529</f>
        <v>175</v>
      </c>
      <c r="P373" s="65">
        <f t="shared" si="116"/>
        <v>35000</v>
      </c>
      <c r="Q373" s="34"/>
      <c r="R373" s="43">
        <v>200</v>
      </c>
      <c r="S373" s="43"/>
      <c r="T373" s="32"/>
      <c r="U373" s="35"/>
      <c r="V373" s="28" t="s">
        <v>738</v>
      </c>
      <c r="W373" s="5">
        <v>544</v>
      </c>
      <c r="X373" s="17" t="s">
        <v>739</v>
      </c>
      <c r="Y373" s="4" t="s">
        <v>28</v>
      </c>
      <c r="Z373" s="4" t="s">
        <v>41</v>
      </c>
      <c r="AA373" s="16"/>
      <c r="AB373" s="16"/>
      <c r="AC373" s="16">
        <v>2</v>
      </c>
      <c r="AD373" s="8">
        <v>504</v>
      </c>
      <c r="AE373" s="8">
        <v>100</v>
      </c>
      <c r="AF373" s="7">
        <f>[12]รายการ!B1</f>
        <v>6700</v>
      </c>
      <c r="AG373" s="7">
        <f>AF373*AD373</f>
        <v>3376800</v>
      </c>
      <c r="AH373" s="4">
        <v>504</v>
      </c>
      <c r="AI373" s="3"/>
      <c r="AJ373" s="3">
        <v>504</v>
      </c>
      <c r="AK373" s="3"/>
      <c r="AL373" s="3"/>
      <c r="AM373" s="2">
        <v>42</v>
      </c>
      <c r="AN373" s="2">
        <f>ค่าเสื่อม!W3</f>
        <v>85</v>
      </c>
      <c r="AO373" s="95">
        <f>AG373*AN373/100</f>
        <v>2870280</v>
      </c>
      <c r="AP373" s="95">
        <f>AG373-AO373</f>
        <v>506520</v>
      </c>
      <c r="AQ373" s="95">
        <f>P373+AP373</f>
        <v>541520</v>
      </c>
      <c r="AR373" s="111">
        <f t="shared" si="121"/>
        <v>541520</v>
      </c>
      <c r="AT373" s="95">
        <f>AQ373</f>
        <v>541520</v>
      </c>
    </row>
    <row r="374" spans="1:49" s="2" customFormat="1" ht="16.5" customHeight="1" x14ac:dyDescent="0.25">
      <c r="A374" s="39"/>
      <c r="B374" s="33"/>
      <c r="C374" s="32"/>
      <c r="D374" s="32"/>
      <c r="E374" s="32"/>
      <c r="F374" s="32"/>
      <c r="G374" s="32"/>
      <c r="H374" s="32"/>
      <c r="I374" s="32"/>
      <c r="J374" s="32"/>
      <c r="K374" s="37"/>
      <c r="L374" s="37"/>
      <c r="M374" s="86"/>
      <c r="N374" s="37"/>
      <c r="O374" s="37"/>
      <c r="P374" s="65"/>
      <c r="Q374" s="34"/>
      <c r="R374" s="43"/>
      <c r="S374" s="43"/>
      <c r="T374" s="32"/>
      <c r="U374" s="35"/>
      <c r="V374" s="26"/>
      <c r="W374" s="5"/>
      <c r="X374" s="4"/>
      <c r="Y374" s="4"/>
      <c r="Z374" s="26" t="s">
        <v>42</v>
      </c>
      <c r="AA374" s="16">
        <v>12</v>
      </c>
      <c r="AB374" s="16">
        <v>21</v>
      </c>
      <c r="AC374" s="16">
        <v>2</v>
      </c>
      <c r="AD374" s="8">
        <v>252</v>
      </c>
      <c r="AE374" s="8">
        <v>50</v>
      </c>
      <c r="AF374" s="7">
        <f>AF371</f>
        <v>6700</v>
      </c>
      <c r="AG374" s="7">
        <f>AF374*AD374</f>
        <v>1688400</v>
      </c>
      <c r="AH374" s="4">
        <v>252</v>
      </c>
      <c r="AI374" s="3"/>
      <c r="AJ374" s="3">
        <v>252</v>
      </c>
      <c r="AK374" s="3"/>
      <c r="AL374" s="3"/>
      <c r="AN374" s="2">
        <v>85</v>
      </c>
      <c r="AO374" s="95">
        <f>AG374*AN374/100</f>
        <v>1435140</v>
      </c>
      <c r="AP374" s="95">
        <f>AG374-AO374</f>
        <v>253260</v>
      </c>
      <c r="AQ374" s="95">
        <f>P374+AP374</f>
        <v>253260</v>
      </c>
      <c r="AR374" s="111">
        <f t="shared" si="121"/>
        <v>253260</v>
      </c>
      <c r="AT374" s="95">
        <f>AQ374-AS374</f>
        <v>253260</v>
      </c>
    </row>
    <row r="375" spans="1:49" s="2" customFormat="1" ht="16.5" customHeight="1" x14ac:dyDescent="0.25">
      <c r="A375" s="39"/>
      <c r="B375" s="33"/>
      <c r="C375" s="32"/>
      <c r="D375" s="32"/>
      <c r="E375" s="32"/>
      <c r="F375" s="32"/>
      <c r="G375" s="32"/>
      <c r="H375" s="32"/>
      <c r="I375" s="32"/>
      <c r="J375" s="32"/>
      <c r="K375" s="37"/>
      <c r="L375" s="37"/>
      <c r="M375" s="86"/>
      <c r="N375" s="37"/>
      <c r="O375" s="37"/>
      <c r="P375" s="65"/>
      <c r="Q375" s="34"/>
      <c r="R375" s="43"/>
      <c r="S375" s="43"/>
      <c r="T375" s="32"/>
      <c r="U375" s="35"/>
      <c r="V375" s="26"/>
      <c r="W375" s="5"/>
      <c r="X375" s="4"/>
      <c r="Y375" s="4"/>
      <c r="Z375" s="26" t="s">
        <v>43</v>
      </c>
      <c r="AA375" s="16">
        <v>12</v>
      </c>
      <c r="AB375" s="16">
        <v>21</v>
      </c>
      <c r="AC375" s="16">
        <v>2</v>
      </c>
      <c r="AD375" s="8">
        <v>52</v>
      </c>
      <c r="AE375" s="8">
        <v>50</v>
      </c>
      <c r="AF375" s="7">
        <f>AF373</f>
        <v>6700</v>
      </c>
      <c r="AG375" s="7">
        <f>AF375*AD375</f>
        <v>348400</v>
      </c>
      <c r="AH375" s="4">
        <v>252</v>
      </c>
      <c r="AI375" s="3"/>
      <c r="AJ375" s="3">
        <v>252</v>
      </c>
      <c r="AK375" s="3"/>
      <c r="AL375" s="3"/>
      <c r="AN375" s="2">
        <v>85</v>
      </c>
      <c r="AO375" s="95">
        <f>AG375*AN375/100</f>
        <v>296140</v>
      </c>
      <c r="AP375" s="95">
        <f>AG375-AO375</f>
        <v>52260</v>
      </c>
      <c r="AQ375" s="95">
        <f>P375+AP375</f>
        <v>52260</v>
      </c>
      <c r="AR375" s="111">
        <f t="shared" si="121"/>
        <v>52260</v>
      </c>
      <c r="AT375" s="95">
        <f>AQ375-AS375</f>
        <v>52260</v>
      </c>
    </row>
    <row r="376" spans="1:49" s="2" customFormat="1" ht="16.5" customHeight="1" x14ac:dyDescent="0.25">
      <c r="A376" s="39" t="s">
        <v>740</v>
      </c>
      <c r="B376" s="33">
        <v>492</v>
      </c>
      <c r="C376" s="32" t="s">
        <v>5</v>
      </c>
      <c r="D376" s="32">
        <v>23660</v>
      </c>
      <c r="E376" s="32">
        <v>91</v>
      </c>
      <c r="F376" s="32">
        <v>892</v>
      </c>
      <c r="G376" s="32" t="s">
        <v>122</v>
      </c>
      <c r="H376" s="32">
        <v>5</v>
      </c>
      <c r="I376" s="32">
        <v>1</v>
      </c>
      <c r="J376" s="32">
        <v>7</v>
      </c>
      <c r="K376" s="37">
        <v>2107</v>
      </c>
      <c r="L376" s="37">
        <v>2107</v>
      </c>
      <c r="M376" s="86">
        <v>1</v>
      </c>
      <c r="N376" s="37">
        <f>L376</f>
        <v>2107</v>
      </c>
      <c r="O376" s="37">
        <f>[6]qry_report!$L$643</f>
        <v>100</v>
      </c>
      <c r="P376" s="65">
        <f t="shared" si="116"/>
        <v>210700</v>
      </c>
      <c r="Q376" s="34">
        <v>2107</v>
      </c>
      <c r="R376" s="43"/>
      <c r="S376" s="43"/>
      <c r="T376" s="32"/>
      <c r="U376" s="35"/>
      <c r="V376" s="26"/>
      <c r="W376" s="5"/>
      <c r="X376" s="4"/>
      <c r="Y376" s="4"/>
      <c r="Z376" s="4"/>
      <c r="AA376" s="16"/>
      <c r="AB376" s="16"/>
      <c r="AC376" s="16"/>
      <c r="AD376" s="8"/>
      <c r="AE376" s="8"/>
      <c r="AF376" s="7"/>
      <c r="AG376" s="7"/>
      <c r="AH376" s="4"/>
      <c r="AI376" s="3"/>
      <c r="AJ376" s="3"/>
      <c r="AK376" s="3"/>
      <c r="AL376" s="3"/>
      <c r="AQ376" s="95">
        <f>P376</f>
        <v>210700</v>
      </c>
      <c r="AR376" s="111">
        <f t="shared" si="121"/>
        <v>210700</v>
      </c>
      <c r="AT376" s="95">
        <f>AQ376</f>
        <v>210700</v>
      </c>
    </row>
    <row r="377" spans="1:49" s="32" customFormat="1" ht="16.5" customHeight="1" x14ac:dyDescent="0.25">
      <c r="A377" s="39" t="s">
        <v>741</v>
      </c>
      <c r="B377" s="33">
        <v>493</v>
      </c>
      <c r="C377" s="32" t="s">
        <v>5</v>
      </c>
      <c r="D377" s="32">
        <v>41285</v>
      </c>
      <c r="E377" s="32">
        <v>633</v>
      </c>
      <c r="F377" s="32">
        <v>2134</v>
      </c>
      <c r="G377" s="32" t="s">
        <v>742</v>
      </c>
      <c r="H377" s="32">
        <v>0</v>
      </c>
      <c r="I377" s="32">
        <v>0</v>
      </c>
      <c r="J377" s="32">
        <v>95</v>
      </c>
      <c r="K377" s="37">
        <v>95</v>
      </c>
      <c r="L377" s="37">
        <v>95</v>
      </c>
      <c r="M377" s="86">
        <v>2</v>
      </c>
      <c r="N377" s="37">
        <f>L377</f>
        <v>95</v>
      </c>
      <c r="O377" s="37">
        <f>[6]qry_report!$L$1528</f>
        <v>175</v>
      </c>
      <c r="P377" s="65">
        <f t="shared" si="116"/>
        <v>16625</v>
      </c>
      <c r="Q377" s="34"/>
      <c r="R377" s="43">
        <v>95</v>
      </c>
      <c r="S377" s="43"/>
      <c r="U377" s="35"/>
      <c r="V377" s="39" t="s">
        <v>741</v>
      </c>
      <c r="W377" s="33">
        <v>545</v>
      </c>
      <c r="X377" s="32">
        <v>69</v>
      </c>
      <c r="Y377" s="32" t="s">
        <v>28</v>
      </c>
      <c r="Z377" s="32" t="s">
        <v>53</v>
      </c>
      <c r="AA377" s="36">
        <v>9</v>
      </c>
      <c r="AB377" s="36">
        <v>21</v>
      </c>
      <c r="AC377" s="36">
        <v>2</v>
      </c>
      <c r="AD377" s="43">
        <v>189</v>
      </c>
      <c r="AE377" s="43">
        <v>100</v>
      </c>
      <c r="AF377" s="37">
        <f>[12]รายการ!B1</f>
        <v>6700</v>
      </c>
      <c r="AG377" s="37">
        <f t="shared" ref="AG377:AG386" si="123">AF377*AD377</f>
        <v>1266300</v>
      </c>
      <c r="AH377" s="32">
        <v>189</v>
      </c>
      <c r="AI377" s="34"/>
      <c r="AJ377" s="34">
        <v>189</v>
      </c>
      <c r="AK377" s="34"/>
      <c r="AL377" s="34"/>
      <c r="AM377" s="32">
        <v>42</v>
      </c>
      <c r="AN377" s="32">
        <f>ค่าเสื่อม!T4</f>
        <v>93</v>
      </c>
      <c r="AO377" s="111">
        <f t="shared" ref="AO377:AO386" si="124">AG377*AN377/100</f>
        <v>1177659</v>
      </c>
      <c r="AP377" s="111">
        <f t="shared" ref="AP377:AP386" si="125">AG377-AO377</f>
        <v>88641</v>
      </c>
      <c r="AQ377" s="111">
        <f>P377+AP377</f>
        <v>105266</v>
      </c>
      <c r="AR377" s="111">
        <f t="shared" si="121"/>
        <v>105266</v>
      </c>
      <c r="AT377" s="111">
        <f t="shared" ref="AT377:AT386" si="126">AQ377-AS377</f>
        <v>105266</v>
      </c>
    </row>
    <row r="378" spans="1:49" s="2" customFormat="1" ht="16.5" customHeight="1" x14ac:dyDescent="0.25">
      <c r="A378" s="39" t="s">
        <v>743</v>
      </c>
      <c r="B378" s="33">
        <v>494</v>
      </c>
      <c r="C378" s="32" t="s">
        <v>5</v>
      </c>
      <c r="D378" s="32">
        <v>41287</v>
      </c>
      <c r="E378" s="32">
        <v>635</v>
      </c>
      <c r="F378" s="32">
        <v>2136</v>
      </c>
      <c r="G378" s="32" t="s">
        <v>122</v>
      </c>
      <c r="H378" s="32">
        <v>0</v>
      </c>
      <c r="I378" s="32">
        <v>2</v>
      </c>
      <c r="J378" s="32">
        <v>98</v>
      </c>
      <c r="K378" s="37">
        <v>298</v>
      </c>
      <c r="L378" s="37">
        <v>298</v>
      </c>
      <c r="M378" s="86">
        <v>2</v>
      </c>
      <c r="N378" s="37">
        <f>L378</f>
        <v>298</v>
      </c>
      <c r="O378" s="37">
        <f>[6]qry_report!$L$1530</f>
        <v>175</v>
      </c>
      <c r="P378" s="65">
        <f t="shared" si="116"/>
        <v>52150</v>
      </c>
      <c r="Q378" s="34"/>
      <c r="R378" s="43">
        <v>298</v>
      </c>
      <c r="S378" s="43"/>
      <c r="T378" s="32"/>
      <c r="U378" s="35"/>
      <c r="V378" s="28" t="s">
        <v>743</v>
      </c>
      <c r="W378" s="33">
        <v>546</v>
      </c>
      <c r="X378" s="4">
        <v>68</v>
      </c>
      <c r="Y378" s="4" t="s">
        <v>28</v>
      </c>
      <c r="Z378" s="4" t="s">
        <v>53</v>
      </c>
      <c r="AA378" s="16">
        <v>7</v>
      </c>
      <c r="AB378" s="16">
        <v>15</v>
      </c>
      <c r="AC378" s="16">
        <v>2</v>
      </c>
      <c r="AD378" s="8">
        <v>105</v>
      </c>
      <c r="AE378" s="43">
        <v>100</v>
      </c>
      <c r="AF378" s="7">
        <f>[12]รายการ!B1</f>
        <v>6700</v>
      </c>
      <c r="AG378" s="7">
        <f t="shared" si="123"/>
        <v>703500</v>
      </c>
      <c r="AH378" s="4">
        <v>105</v>
      </c>
      <c r="AI378" s="3"/>
      <c r="AJ378" s="3">
        <v>105</v>
      </c>
      <c r="AK378" s="3"/>
      <c r="AL378" s="3"/>
      <c r="AM378" s="2">
        <v>37</v>
      </c>
      <c r="AN378" s="2">
        <f>ค่าเสื่อม!T4</f>
        <v>93</v>
      </c>
      <c r="AO378" s="95">
        <f t="shared" si="124"/>
        <v>654255</v>
      </c>
      <c r="AP378" s="95">
        <f t="shared" si="125"/>
        <v>49245</v>
      </c>
      <c r="AQ378" s="95">
        <f>P378+AP378</f>
        <v>101395</v>
      </c>
      <c r="AR378" s="111">
        <f t="shared" si="121"/>
        <v>101395</v>
      </c>
      <c r="AT378" s="95">
        <f t="shared" si="126"/>
        <v>101395</v>
      </c>
    </row>
    <row r="379" spans="1:49" s="2" customFormat="1" ht="16.5" customHeight="1" x14ac:dyDescent="0.25">
      <c r="A379" s="39"/>
      <c r="B379" s="33"/>
      <c r="C379" s="32"/>
      <c r="D379" s="32"/>
      <c r="E379" s="32"/>
      <c r="F379" s="32"/>
      <c r="G379" s="32"/>
      <c r="H379" s="32"/>
      <c r="I379" s="32"/>
      <c r="J379" s="32"/>
      <c r="K379" s="37"/>
      <c r="L379" s="37"/>
      <c r="M379" s="86"/>
      <c r="N379" s="37"/>
      <c r="O379" s="37"/>
      <c r="P379" s="65"/>
      <c r="Q379" s="34"/>
      <c r="R379" s="43"/>
      <c r="S379" s="43"/>
      <c r="T379" s="32"/>
      <c r="U379" s="35"/>
      <c r="V379" s="26"/>
      <c r="W379" s="33">
        <v>547</v>
      </c>
      <c r="X379" s="4"/>
      <c r="Y379" s="4" t="s">
        <v>38</v>
      </c>
      <c r="Z379" s="4" t="s">
        <v>7</v>
      </c>
      <c r="AA379" s="16">
        <v>7</v>
      </c>
      <c r="AB379" s="16">
        <v>15</v>
      </c>
      <c r="AC379" s="16">
        <v>2</v>
      </c>
      <c r="AD379" s="8">
        <v>96</v>
      </c>
      <c r="AE379" s="43">
        <v>100</v>
      </c>
      <c r="AF379" s="7">
        <f>[12]รายการ!B34</f>
        <v>2050</v>
      </c>
      <c r="AG379" s="7">
        <f t="shared" si="123"/>
        <v>196800</v>
      </c>
      <c r="AH379" s="4">
        <v>96</v>
      </c>
      <c r="AI379" s="3"/>
      <c r="AJ379" s="3">
        <v>96</v>
      </c>
      <c r="AK379" s="3"/>
      <c r="AL379" s="3"/>
      <c r="AM379" s="2">
        <v>4</v>
      </c>
      <c r="AN379" s="2">
        <f>ค่าเสื่อม!E4</f>
        <v>12</v>
      </c>
      <c r="AO379" s="95">
        <f t="shared" si="124"/>
        <v>23616</v>
      </c>
      <c r="AP379" s="95">
        <f t="shared" si="125"/>
        <v>173184</v>
      </c>
      <c r="AQ379" s="95">
        <f>P380+AP379</f>
        <v>173184</v>
      </c>
      <c r="AR379" s="111">
        <f t="shared" si="121"/>
        <v>173184</v>
      </c>
      <c r="AT379" s="95">
        <f t="shared" si="126"/>
        <v>173184</v>
      </c>
      <c r="AW379" s="2" t="s">
        <v>315</v>
      </c>
    </row>
    <row r="380" spans="1:49" s="2" customFormat="1" ht="16.5" customHeight="1" x14ac:dyDescent="0.25">
      <c r="A380" s="39"/>
      <c r="B380" s="33"/>
      <c r="C380" s="32"/>
      <c r="D380" s="32"/>
      <c r="E380" s="32"/>
      <c r="F380" s="32"/>
      <c r="G380" s="32"/>
      <c r="H380" s="32"/>
      <c r="I380" s="32"/>
      <c r="J380" s="32"/>
      <c r="K380" s="37"/>
      <c r="L380" s="37"/>
      <c r="M380" s="86"/>
      <c r="N380" s="37"/>
      <c r="O380" s="37"/>
      <c r="P380" s="65"/>
      <c r="Q380" s="34"/>
      <c r="R380" s="43"/>
      <c r="S380" s="43"/>
      <c r="T380" s="32"/>
      <c r="U380" s="35"/>
      <c r="V380" s="26"/>
      <c r="W380" s="33">
        <v>548</v>
      </c>
      <c r="X380" s="4"/>
      <c r="Y380" s="4" t="s">
        <v>38</v>
      </c>
      <c r="Z380" s="4" t="s">
        <v>7</v>
      </c>
      <c r="AA380" s="16">
        <v>14</v>
      </c>
      <c r="AB380" s="16">
        <v>16</v>
      </c>
      <c r="AC380" s="16">
        <v>2</v>
      </c>
      <c r="AD380" s="8">
        <v>224</v>
      </c>
      <c r="AE380" s="43">
        <v>100</v>
      </c>
      <c r="AF380" s="7">
        <f>[12]รายการ!B34</f>
        <v>2050</v>
      </c>
      <c r="AG380" s="7">
        <f t="shared" si="123"/>
        <v>459200</v>
      </c>
      <c r="AH380" s="4">
        <v>224</v>
      </c>
      <c r="AI380" s="3"/>
      <c r="AJ380" s="3">
        <v>224</v>
      </c>
      <c r="AK380" s="3"/>
      <c r="AL380" s="3"/>
      <c r="AM380" s="2">
        <v>17</v>
      </c>
      <c r="AN380" s="2">
        <f>ค่าเสื่อม!Q4</f>
        <v>72</v>
      </c>
      <c r="AO380" s="95">
        <f t="shared" si="124"/>
        <v>330624</v>
      </c>
      <c r="AP380" s="95">
        <f t="shared" si="125"/>
        <v>128576</v>
      </c>
      <c r="AQ380" s="95">
        <f>P381+AP380</f>
        <v>157976</v>
      </c>
      <c r="AR380" s="111">
        <f t="shared" si="121"/>
        <v>157976</v>
      </c>
      <c r="AT380" s="95">
        <f t="shared" si="126"/>
        <v>157976</v>
      </c>
      <c r="AW380" s="2" t="s">
        <v>51</v>
      </c>
    </row>
    <row r="381" spans="1:49" s="32" customFormat="1" ht="16.5" customHeight="1" x14ac:dyDescent="0.25">
      <c r="A381" s="39" t="s">
        <v>744</v>
      </c>
      <c r="B381" s="33">
        <v>495</v>
      </c>
      <c r="C381" s="32" t="s">
        <v>5</v>
      </c>
      <c r="D381" s="32">
        <v>15926</v>
      </c>
      <c r="E381" s="32">
        <v>22</v>
      </c>
      <c r="F381" s="32">
        <v>392</v>
      </c>
      <c r="G381" s="32" t="s">
        <v>122</v>
      </c>
      <c r="H381" s="32">
        <v>0</v>
      </c>
      <c r="I381" s="32">
        <v>1</v>
      </c>
      <c r="J381" s="32">
        <v>68</v>
      </c>
      <c r="K381" s="37">
        <v>168</v>
      </c>
      <c r="L381" s="37">
        <v>168</v>
      </c>
      <c r="M381" s="86">
        <v>2</v>
      </c>
      <c r="N381" s="37">
        <f>L381</f>
        <v>168</v>
      </c>
      <c r="O381" s="37">
        <f>[6]qry_report!$L$300</f>
        <v>175</v>
      </c>
      <c r="P381" s="65">
        <f t="shared" si="116"/>
        <v>29400</v>
      </c>
      <c r="Q381" s="34"/>
      <c r="R381" s="43">
        <v>168</v>
      </c>
      <c r="S381" s="43"/>
      <c r="U381" s="35"/>
      <c r="V381" s="39"/>
      <c r="W381" s="33"/>
      <c r="X381" s="42"/>
      <c r="AA381" s="36"/>
      <c r="AB381" s="36"/>
      <c r="AC381" s="36"/>
      <c r="AD381" s="43"/>
      <c r="AE381" s="43"/>
      <c r="AF381" s="37"/>
      <c r="AG381" s="37"/>
      <c r="AI381" s="34"/>
      <c r="AJ381" s="34"/>
      <c r="AK381" s="34"/>
      <c r="AL381" s="34"/>
      <c r="AO381" s="111"/>
      <c r="AP381" s="111"/>
      <c r="AQ381" s="111">
        <f>P381+AP381</f>
        <v>29400</v>
      </c>
      <c r="AR381" s="111">
        <f t="shared" si="121"/>
        <v>29400</v>
      </c>
      <c r="AT381" s="111">
        <f t="shared" si="126"/>
        <v>29400</v>
      </c>
    </row>
    <row r="382" spans="1:49" s="32" customFormat="1" ht="16.5" customHeight="1" x14ac:dyDescent="0.25">
      <c r="A382" s="39" t="s">
        <v>299</v>
      </c>
      <c r="B382" s="33"/>
      <c r="K382" s="37"/>
      <c r="L382" s="37"/>
      <c r="M382" s="86"/>
      <c r="N382" s="37"/>
      <c r="O382" s="37"/>
      <c r="P382" s="65"/>
      <c r="Q382" s="34"/>
      <c r="R382" s="43"/>
      <c r="S382" s="43"/>
      <c r="U382" s="35"/>
      <c r="V382" s="39"/>
      <c r="W382" s="33"/>
      <c r="X382" s="42"/>
      <c r="AA382" s="36"/>
      <c r="AB382" s="36"/>
      <c r="AC382" s="36"/>
      <c r="AD382" s="43"/>
      <c r="AE382" s="43"/>
      <c r="AF382" s="37"/>
      <c r="AG382" s="37"/>
      <c r="AI382" s="34"/>
      <c r="AJ382" s="34"/>
      <c r="AK382" s="34"/>
      <c r="AL382" s="34"/>
      <c r="AO382" s="111"/>
      <c r="AP382" s="111"/>
      <c r="AQ382" s="111">
        <f>P383+AP382</f>
        <v>0</v>
      </c>
      <c r="AR382" s="111">
        <f t="shared" si="121"/>
        <v>0</v>
      </c>
      <c r="AT382" s="111">
        <f t="shared" si="126"/>
        <v>0</v>
      </c>
    </row>
    <row r="383" spans="1:49" s="32" customFormat="1" ht="16.5" customHeight="1" x14ac:dyDescent="0.25">
      <c r="A383" s="39"/>
      <c r="B383" s="33"/>
      <c r="K383" s="37"/>
      <c r="L383" s="37"/>
      <c r="M383" s="86"/>
      <c r="N383" s="37"/>
      <c r="O383" s="37"/>
      <c r="P383" s="65"/>
      <c r="Q383" s="34"/>
      <c r="R383" s="43"/>
      <c r="S383" s="43"/>
      <c r="U383" s="35"/>
      <c r="V383" s="39" t="s">
        <v>745</v>
      </c>
      <c r="W383" s="33">
        <v>549</v>
      </c>
      <c r="X383" s="42" t="s">
        <v>746</v>
      </c>
      <c r="Y383" s="32" t="s">
        <v>28</v>
      </c>
      <c r="Z383" s="32" t="s">
        <v>37</v>
      </c>
      <c r="AA383" s="36">
        <v>7</v>
      </c>
      <c r="AB383" s="36">
        <v>12</v>
      </c>
      <c r="AC383" s="16">
        <v>2</v>
      </c>
      <c r="AD383" s="43">
        <v>84</v>
      </c>
      <c r="AE383" s="43">
        <v>100</v>
      </c>
      <c r="AF383" s="37">
        <f>[12]รายการ!B1</f>
        <v>6700</v>
      </c>
      <c r="AG383" s="37">
        <f t="shared" si="123"/>
        <v>562800</v>
      </c>
      <c r="AH383" s="32">
        <v>84</v>
      </c>
      <c r="AI383" s="34"/>
      <c r="AJ383" s="34">
        <v>84</v>
      </c>
      <c r="AK383" s="34"/>
      <c r="AL383" s="34"/>
      <c r="AM383" s="32">
        <v>7</v>
      </c>
      <c r="AN383" s="32">
        <f>ค่าเสื่อม!H2</f>
        <v>7</v>
      </c>
      <c r="AO383" s="111">
        <f t="shared" si="124"/>
        <v>39396</v>
      </c>
      <c r="AP383" s="111">
        <f t="shared" si="125"/>
        <v>523404</v>
      </c>
      <c r="AQ383" s="111">
        <f>P384+AP383</f>
        <v>523404</v>
      </c>
      <c r="AR383" s="111">
        <f t="shared" si="121"/>
        <v>523404</v>
      </c>
      <c r="AT383" s="111">
        <f t="shared" si="126"/>
        <v>523404</v>
      </c>
    </row>
    <row r="384" spans="1:49" s="32" customFormat="1" ht="16.5" customHeight="1" x14ac:dyDescent="0.25">
      <c r="A384" s="39"/>
      <c r="B384" s="33"/>
      <c r="K384" s="37"/>
      <c r="L384" s="37"/>
      <c r="M384" s="86"/>
      <c r="N384" s="37"/>
      <c r="O384" s="37"/>
      <c r="P384" s="65"/>
      <c r="Q384" s="34"/>
      <c r="R384" s="43"/>
      <c r="S384" s="43"/>
      <c r="U384" s="35"/>
      <c r="V384" s="39"/>
      <c r="W384" s="33">
        <v>550</v>
      </c>
      <c r="Y384" s="32" t="s">
        <v>38</v>
      </c>
      <c r="Z384" s="32" t="s">
        <v>7</v>
      </c>
      <c r="AA384" s="36">
        <v>17</v>
      </c>
      <c r="AB384" s="36">
        <v>20</v>
      </c>
      <c r="AC384" s="16">
        <v>2</v>
      </c>
      <c r="AD384" s="43">
        <v>340</v>
      </c>
      <c r="AE384" s="43">
        <v>100</v>
      </c>
      <c r="AF384" s="37">
        <f>[12]รายการ!B34</f>
        <v>2050</v>
      </c>
      <c r="AG384" s="37">
        <f t="shared" si="123"/>
        <v>697000</v>
      </c>
      <c r="AH384" s="32">
        <v>340</v>
      </c>
      <c r="AI384" s="34"/>
      <c r="AJ384" s="34">
        <v>340</v>
      </c>
      <c r="AK384" s="34"/>
      <c r="AL384" s="34"/>
      <c r="AM384" s="32">
        <v>22</v>
      </c>
      <c r="AN384" s="32">
        <f>ค่าเสื่อม!T4</f>
        <v>93</v>
      </c>
      <c r="AO384" s="111">
        <f t="shared" si="124"/>
        <v>648210</v>
      </c>
      <c r="AP384" s="111">
        <f t="shared" si="125"/>
        <v>48790</v>
      </c>
      <c r="AQ384" s="111">
        <f>P385+AP384</f>
        <v>78190</v>
      </c>
      <c r="AR384" s="111">
        <f t="shared" si="121"/>
        <v>78190</v>
      </c>
      <c r="AT384" s="111">
        <f t="shared" si="126"/>
        <v>78190</v>
      </c>
      <c r="AW384" s="32" t="s">
        <v>51</v>
      </c>
    </row>
    <row r="385" spans="1:49" s="2" customFormat="1" ht="16.5" customHeight="1" x14ac:dyDescent="0.25">
      <c r="A385" s="39" t="s">
        <v>747</v>
      </c>
      <c r="B385" s="33">
        <v>496</v>
      </c>
      <c r="C385" s="32" t="s">
        <v>5</v>
      </c>
      <c r="D385" s="32">
        <v>35967</v>
      </c>
      <c r="E385" s="32">
        <v>35</v>
      </c>
      <c r="F385" s="32">
        <v>1730</v>
      </c>
      <c r="G385" s="32" t="s">
        <v>122</v>
      </c>
      <c r="H385" s="32">
        <v>0</v>
      </c>
      <c r="I385" s="32">
        <v>1</v>
      </c>
      <c r="J385" s="32">
        <v>68</v>
      </c>
      <c r="K385" s="37">
        <v>168</v>
      </c>
      <c r="L385" s="37">
        <v>168</v>
      </c>
      <c r="M385" s="86">
        <v>2</v>
      </c>
      <c r="N385" s="37">
        <f>L385</f>
        <v>168</v>
      </c>
      <c r="O385" s="37">
        <f>[6]qry_report!$L$1269</f>
        <v>175</v>
      </c>
      <c r="P385" s="65">
        <f t="shared" si="116"/>
        <v>29400</v>
      </c>
      <c r="Q385" s="34"/>
      <c r="R385" s="43">
        <v>168</v>
      </c>
      <c r="S385" s="43"/>
      <c r="T385" s="32"/>
      <c r="U385" s="35"/>
      <c r="V385" s="28" t="s">
        <v>747</v>
      </c>
      <c r="W385" s="33">
        <v>551</v>
      </c>
      <c r="X385" s="17" t="s">
        <v>748</v>
      </c>
      <c r="Y385" s="4" t="s">
        <v>28</v>
      </c>
      <c r="Z385" s="4" t="s">
        <v>53</v>
      </c>
      <c r="AA385" s="16">
        <v>9</v>
      </c>
      <c r="AB385" s="16">
        <v>12</v>
      </c>
      <c r="AC385" s="16">
        <v>2</v>
      </c>
      <c r="AD385" s="8">
        <v>108</v>
      </c>
      <c r="AE385" s="8">
        <v>100</v>
      </c>
      <c r="AF385" s="7">
        <f>[12]รายการ!B1</f>
        <v>6700</v>
      </c>
      <c r="AG385" s="7">
        <f t="shared" si="123"/>
        <v>723600</v>
      </c>
      <c r="AH385" s="4">
        <v>108</v>
      </c>
      <c r="AI385" s="3"/>
      <c r="AJ385" s="3">
        <v>108</v>
      </c>
      <c r="AK385" s="3"/>
      <c r="AL385" s="3"/>
      <c r="AM385" s="2">
        <v>7</v>
      </c>
      <c r="AN385" s="2">
        <f>ค่าเสื่อม!H4</f>
        <v>25</v>
      </c>
      <c r="AO385" s="95">
        <f t="shared" si="124"/>
        <v>180900</v>
      </c>
      <c r="AP385" s="95">
        <f t="shared" si="125"/>
        <v>542700</v>
      </c>
      <c r="AQ385" s="95">
        <f>P385+AP385</f>
        <v>572100</v>
      </c>
      <c r="AR385" s="111">
        <f t="shared" si="121"/>
        <v>572100</v>
      </c>
      <c r="AT385" s="95">
        <f t="shared" si="126"/>
        <v>572100</v>
      </c>
    </row>
    <row r="386" spans="1:49" s="2" customFormat="1" ht="16.5" customHeight="1" x14ac:dyDescent="0.25">
      <c r="A386" s="39"/>
      <c r="B386" s="33"/>
      <c r="C386" s="32"/>
      <c r="D386" s="32"/>
      <c r="E386" s="32"/>
      <c r="F386" s="32"/>
      <c r="G386" s="32"/>
      <c r="H386" s="32"/>
      <c r="I386" s="32"/>
      <c r="J386" s="32"/>
      <c r="K386" s="37"/>
      <c r="L386" s="37"/>
      <c r="M386" s="86"/>
      <c r="N386" s="37"/>
      <c r="O386" s="37"/>
      <c r="P386" s="65"/>
      <c r="Q386" s="34"/>
      <c r="R386" s="43"/>
      <c r="S386" s="43"/>
      <c r="T386" s="32"/>
      <c r="U386" s="35"/>
      <c r="V386" s="26"/>
      <c r="W386" s="33">
        <v>552</v>
      </c>
      <c r="X386" s="4"/>
      <c r="Y386" s="4" t="s">
        <v>38</v>
      </c>
      <c r="Z386" s="4" t="s">
        <v>7</v>
      </c>
      <c r="AA386" s="16">
        <v>8</v>
      </c>
      <c r="AB386" s="16">
        <v>12</v>
      </c>
      <c r="AC386" s="16">
        <v>2</v>
      </c>
      <c r="AD386" s="8">
        <v>96</v>
      </c>
      <c r="AE386" s="8">
        <v>100</v>
      </c>
      <c r="AF386" s="7">
        <f>[12]รายการ!B1</f>
        <v>6700</v>
      </c>
      <c r="AG386" s="7">
        <f t="shared" si="123"/>
        <v>643200</v>
      </c>
      <c r="AH386" s="4">
        <v>96</v>
      </c>
      <c r="AI386" s="3"/>
      <c r="AJ386" s="3">
        <v>96</v>
      </c>
      <c r="AK386" s="3"/>
      <c r="AL386" s="3"/>
      <c r="AM386" s="2">
        <v>7</v>
      </c>
      <c r="AN386" s="2">
        <f>ค่าเสื่อม!H4</f>
        <v>25</v>
      </c>
      <c r="AO386" s="95">
        <f t="shared" si="124"/>
        <v>160800</v>
      </c>
      <c r="AP386" s="95">
        <f t="shared" si="125"/>
        <v>482400</v>
      </c>
      <c r="AQ386" s="95">
        <f>P386+AP386</f>
        <v>482400</v>
      </c>
      <c r="AR386" s="111">
        <f t="shared" si="121"/>
        <v>482400</v>
      </c>
      <c r="AT386" s="95">
        <f t="shared" si="126"/>
        <v>482400</v>
      </c>
      <c r="AW386" s="2" t="s">
        <v>51</v>
      </c>
    </row>
    <row r="387" spans="1:49" s="2" customFormat="1" ht="16.5" customHeight="1" x14ac:dyDescent="0.25">
      <c r="A387" s="39"/>
      <c r="B387" s="33">
        <v>497</v>
      </c>
      <c r="C387" s="32" t="s">
        <v>5</v>
      </c>
      <c r="D387" s="32">
        <v>32074</v>
      </c>
      <c r="E387" s="32">
        <v>171</v>
      </c>
      <c r="F387" s="32">
        <v>1557</v>
      </c>
      <c r="G387" s="32" t="s">
        <v>122</v>
      </c>
      <c r="H387" s="32">
        <v>2</v>
      </c>
      <c r="I387" s="32">
        <v>2</v>
      </c>
      <c r="J387" s="32">
        <v>62</v>
      </c>
      <c r="K387" s="37">
        <v>1062</v>
      </c>
      <c r="L387" s="37">
        <v>1062</v>
      </c>
      <c r="M387" s="86">
        <v>1</v>
      </c>
      <c r="N387" s="37">
        <f>L387</f>
        <v>1062</v>
      </c>
      <c r="O387" s="37">
        <f>[6]qry_report!$L$1126</f>
        <v>125</v>
      </c>
      <c r="P387" s="65">
        <f t="shared" si="116"/>
        <v>132750</v>
      </c>
      <c r="Q387" s="34">
        <v>1062</v>
      </c>
      <c r="R387" s="43"/>
      <c r="S387" s="43"/>
      <c r="T387" s="32"/>
      <c r="U387" s="35"/>
      <c r="V387" s="26"/>
      <c r="W387" s="5"/>
      <c r="X387" s="4"/>
      <c r="Y387" s="4"/>
      <c r="Z387" s="4"/>
      <c r="AA387" s="16"/>
      <c r="AB387" s="16"/>
      <c r="AC387" s="16"/>
      <c r="AD387" s="8"/>
      <c r="AE387" s="8"/>
      <c r="AF387" s="7"/>
      <c r="AG387" s="7"/>
      <c r="AH387" s="4"/>
      <c r="AI387" s="3"/>
      <c r="AJ387" s="3"/>
      <c r="AK387" s="3"/>
      <c r="AL387" s="3"/>
      <c r="AQ387" s="95">
        <f>P387</f>
        <v>132750</v>
      </c>
      <c r="AR387" s="111">
        <f t="shared" si="121"/>
        <v>132750</v>
      </c>
      <c r="AT387" s="95">
        <f>AQ387</f>
        <v>132750</v>
      </c>
    </row>
    <row r="388" spans="1:49" s="2" customFormat="1" ht="16.5" customHeight="1" x14ac:dyDescent="0.25">
      <c r="A388" s="39" t="s">
        <v>749</v>
      </c>
      <c r="B388" s="33">
        <v>498</v>
      </c>
      <c r="C388" s="32" t="s">
        <v>5</v>
      </c>
      <c r="D388" s="32">
        <v>35966</v>
      </c>
      <c r="E388" s="32">
        <v>34</v>
      </c>
      <c r="F388" s="32">
        <v>1729</v>
      </c>
      <c r="G388" s="32" t="s">
        <v>122</v>
      </c>
      <c r="H388" s="32">
        <v>0</v>
      </c>
      <c r="I388" s="32">
        <v>1</v>
      </c>
      <c r="J388" s="32">
        <v>68</v>
      </c>
      <c r="K388" s="37">
        <v>168</v>
      </c>
      <c r="L388" s="37">
        <v>168</v>
      </c>
      <c r="M388" s="86">
        <v>2</v>
      </c>
      <c r="N388" s="37">
        <f>L388</f>
        <v>168</v>
      </c>
      <c r="O388" s="37">
        <f>[6]qry_report!$L$1268</f>
        <v>175</v>
      </c>
      <c r="P388" s="65">
        <f t="shared" si="116"/>
        <v>29400</v>
      </c>
      <c r="Q388" s="34"/>
      <c r="R388" s="43">
        <v>168</v>
      </c>
      <c r="S388" s="43"/>
      <c r="T388" s="32"/>
      <c r="U388" s="35"/>
      <c r="V388" s="28" t="s">
        <v>749</v>
      </c>
      <c r="W388" s="5">
        <v>553</v>
      </c>
      <c r="X388" s="17" t="s">
        <v>750</v>
      </c>
      <c r="Y388" s="4" t="s">
        <v>28</v>
      </c>
      <c r="Z388" s="4" t="s">
        <v>40</v>
      </c>
      <c r="AA388" s="16"/>
      <c r="AB388" s="16"/>
      <c r="AC388" s="16">
        <v>2</v>
      </c>
      <c r="AD388" s="8">
        <v>210</v>
      </c>
      <c r="AE388" s="8">
        <v>100</v>
      </c>
      <c r="AF388" s="7">
        <f>[12]รายการ!B1</f>
        <v>6700</v>
      </c>
      <c r="AG388" s="7">
        <f>AF388*AD388</f>
        <v>1407000</v>
      </c>
      <c r="AH388" s="4">
        <v>210</v>
      </c>
      <c r="AI388" s="3"/>
      <c r="AJ388" s="3">
        <v>210</v>
      </c>
      <c r="AK388" s="3"/>
      <c r="AL388" s="3"/>
      <c r="AM388" s="2">
        <v>22</v>
      </c>
      <c r="AN388" s="2">
        <f>ค่าเสื่อม!W3</f>
        <v>85</v>
      </c>
      <c r="AO388" s="95">
        <f>AG388*AN388/100</f>
        <v>1195950</v>
      </c>
      <c r="AP388" s="95">
        <f>AG388-AO388</f>
        <v>211050</v>
      </c>
      <c r="AQ388" s="95">
        <f>P388+AP388</f>
        <v>240450</v>
      </c>
      <c r="AR388" s="111">
        <f t="shared" si="121"/>
        <v>240450</v>
      </c>
      <c r="AT388" s="95">
        <f>AQ388-AS388</f>
        <v>240450</v>
      </c>
    </row>
    <row r="389" spans="1:49" s="2" customFormat="1" ht="16.5" customHeight="1" x14ac:dyDescent="0.25">
      <c r="A389" s="39"/>
      <c r="B389" s="33"/>
      <c r="C389" s="32"/>
      <c r="D389" s="32"/>
      <c r="E389" s="32"/>
      <c r="F389" s="32"/>
      <c r="G389" s="32"/>
      <c r="H389" s="32"/>
      <c r="I389" s="32"/>
      <c r="J389" s="32"/>
      <c r="K389" s="37"/>
      <c r="L389" s="37"/>
      <c r="M389" s="86"/>
      <c r="N389" s="37"/>
      <c r="O389" s="37"/>
      <c r="P389" s="65"/>
      <c r="Q389" s="34"/>
      <c r="R389" s="43"/>
      <c r="S389" s="43"/>
      <c r="T389" s="32"/>
      <c r="U389" s="35"/>
      <c r="V389" s="26"/>
      <c r="W389" s="5"/>
      <c r="X389" s="4"/>
      <c r="Y389" s="4"/>
      <c r="Z389" s="26" t="s">
        <v>42</v>
      </c>
      <c r="AA389" s="16">
        <v>7</v>
      </c>
      <c r="AB389" s="16">
        <v>15</v>
      </c>
      <c r="AC389" s="16">
        <v>2</v>
      </c>
      <c r="AD389" s="8">
        <v>105</v>
      </c>
      <c r="AE389" s="8">
        <v>50</v>
      </c>
      <c r="AF389" s="7">
        <f>AF385</f>
        <v>6700</v>
      </c>
      <c r="AG389" s="7">
        <f>AF389*AD389</f>
        <v>703500</v>
      </c>
      <c r="AH389" s="4">
        <v>105</v>
      </c>
      <c r="AI389" s="3"/>
      <c r="AJ389" s="3">
        <v>105</v>
      </c>
      <c r="AK389" s="3"/>
      <c r="AL389" s="3"/>
      <c r="AN389" s="2">
        <f>AN388</f>
        <v>85</v>
      </c>
      <c r="AO389" s="95">
        <f>AO390</f>
        <v>597975</v>
      </c>
      <c r="AP389" s="95">
        <f>AG389-AO389</f>
        <v>105525</v>
      </c>
      <c r="AQ389" s="95">
        <f>P389+AP389</f>
        <v>105525</v>
      </c>
      <c r="AR389" s="111">
        <f t="shared" si="121"/>
        <v>105525</v>
      </c>
      <c r="AT389" s="95">
        <f>AQ389-AS389</f>
        <v>105525</v>
      </c>
    </row>
    <row r="390" spans="1:49" s="2" customFormat="1" ht="16.5" customHeight="1" x14ac:dyDescent="0.25">
      <c r="A390" s="39"/>
      <c r="B390" s="33"/>
      <c r="C390" s="32"/>
      <c r="D390" s="32"/>
      <c r="E390" s="32"/>
      <c r="F390" s="32"/>
      <c r="G390" s="32"/>
      <c r="H390" s="32"/>
      <c r="I390" s="32"/>
      <c r="J390" s="32"/>
      <c r="K390" s="37"/>
      <c r="L390" s="37"/>
      <c r="M390" s="86"/>
      <c r="N390" s="37"/>
      <c r="O390" s="37"/>
      <c r="P390" s="65"/>
      <c r="Q390" s="34"/>
      <c r="R390" s="43"/>
      <c r="S390" s="43"/>
      <c r="T390" s="32"/>
      <c r="U390" s="35"/>
      <c r="V390" s="26"/>
      <c r="W390" s="5"/>
      <c r="X390" s="4"/>
      <c r="Y390" s="4"/>
      <c r="Z390" s="26" t="s">
        <v>43</v>
      </c>
      <c r="AA390" s="16">
        <v>7</v>
      </c>
      <c r="AB390" s="16">
        <v>15</v>
      </c>
      <c r="AC390" s="16">
        <v>2</v>
      </c>
      <c r="AD390" s="8">
        <v>105</v>
      </c>
      <c r="AE390" s="8">
        <v>50</v>
      </c>
      <c r="AF390" s="7">
        <f>AF388</f>
        <v>6700</v>
      </c>
      <c r="AG390" s="7">
        <f>AF390*AD390</f>
        <v>703500</v>
      </c>
      <c r="AH390" s="4">
        <v>105</v>
      </c>
      <c r="AI390" s="3"/>
      <c r="AJ390" s="3">
        <v>105</v>
      </c>
      <c r="AK390" s="3"/>
      <c r="AL390" s="3"/>
      <c r="AN390" s="2">
        <f>AN388</f>
        <v>85</v>
      </c>
      <c r="AO390" s="95">
        <f t="shared" ref="AO390" si="127">AG390*AN390/100</f>
        <v>597975</v>
      </c>
      <c r="AP390" s="95">
        <f>AG390-AO390</f>
        <v>105525</v>
      </c>
      <c r="AQ390" s="95">
        <f>P390+AP390</f>
        <v>105525</v>
      </c>
      <c r="AR390" s="111">
        <f t="shared" si="121"/>
        <v>105525</v>
      </c>
      <c r="AT390" s="95">
        <f>AQ390-AS390</f>
        <v>105525</v>
      </c>
    </row>
    <row r="391" spans="1:49" s="2" customFormat="1" ht="16.5" customHeight="1" x14ac:dyDescent="0.25">
      <c r="A391" s="39"/>
      <c r="B391" s="33"/>
      <c r="C391" s="32"/>
      <c r="D391" s="32"/>
      <c r="E391" s="32"/>
      <c r="F391" s="32"/>
      <c r="G391" s="32"/>
      <c r="H391" s="32"/>
      <c r="I391" s="32"/>
      <c r="J391" s="32"/>
      <c r="K391" s="37"/>
      <c r="L391" s="37"/>
      <c r="M391" s="86"/>
      <c r="N391" s="37"/>
      <c r="O391" s="37"/>
      <c r="P391" s="65"/>
      <c r="Q391" s="34"/>
      <c r="R391" s="43"/>
      <c r="S391" s="43"/>
      <c r="T391" s="32"/>
      <c r="U391" s="35"/>
      <c r="V391" s="26"/>
      <c r="W391" s="5">
        <v>554</v>
      </c>
      <c r="X391" s="4"/>
      <c r="Y391" s="4" t="s">
        <v>38</v>
      </c>
      <c r="Z391" s="4" t="s">
        <v>7</v>
      </c>
      <c r="AA391" s="16">
        <v>7</v>
      </c>
      <c r="AB391" s="16">
        <v>19</v>
      </c>
      <c r="AC391" s="16">
        <v>2</v>
      </c>
      <c r="AD391" s="8">
        <v>133</v>
      </c>
      <c r="AE391" s="8">
        <v>100</v>
      </c>
      <c r="AF391" s="7">
        <f>[12]รายการ!B34</f>
        <v>2050</v>
      </c>
      <c r="AG391" s="7">
        <f>AF391*AD391</f>
        <v>272650</v>
      </c>
      <c r="AH391" s="4">
        <v>133</v>
      </c>
      <c r="AI391" s="3"/>
      <c r="AJ391" s="3">
        <v>133</v>
      </c>
      <c r="AK391" s="3"/>
      <c r="AL391" s="3"/>
      <c r="AM391" s="2">
        <v>22</v>
      </c>
      <c r="AN391" s="2">
        <f>ค่าเสื่อม!T4</f>
        <v>93</v>
      </c>
      <c r="AO391" s="95">
        <f>AG391*AN391/100</f>
        <v>253564.5</v>
      </c>
      <c r="AP391" s="95">
        <f>AG391-AO391</f>
        <v>19085.5</v>
      </c>
      <c r="AQ391" s="95">
        <f>P391+AP391</f>
        <v>19085.5</v>
      </c>
      <c r="AR391" s="111">
        <f t="shared" si="121"/>
        <v>19085.5</v>
      </c>
      <c r="AT391" s="95">
        <f>AQ391-AS391</f>
        <v>19085.5</v>
      </c>
      <c r="AW391" s="2" t="s">
        <v>51</v>
      </c>
    </row>
    <row r="392" spans="1:49" s="2" customFormat="1" ht="16.5" customHeight="1" x14ac:dyDescent="0.25">
      <c r="A392" s="39"/>
      <c r="B392" s="33">
        <v>499</v>
      </c>
      <c r="C392" s="32" t="s">
        <v>5</v>
      </c>
      <c r="D392" s="32">
        <v>32073</v>
      </c>
      <c r="E392" s="32">
        <v>170</v>
      </c>
      <c r="F392" s="32">
        <v>1556</v>
      </c>
      <c r="G392" s="32" t="s">
        <v>122</v>
      </c>
      <c r="H392" s="32">
        <v>3</v>
      </c>
      <c r="I392" s="32">
        <v>0</v>
      </c>
      <c r="J392" s="32">
        <v>72</v>
      </c>
      <c r="K392" s="37">
        <v>1272</v>
      </c>
      <c r="L392" s="37">
        <v>1272</v>
      </c>
      <c r="M392" s="86">
        <v>1</v>
      </c>
      <c r="N392" s="37">
        <f>L392</f>
        <v>1272</v>
      </c>
      <c r="O392" s="37">
        <f>[6]qry_report!$L$1125</f>
        <v>125</v>
      </c>
      <c r="P392" s="65">
        <f t="shared" si="116"/>
        <v>159000</v>
      </c>
      <c r="Q392" s="34">
        <v>1272</v>
      </c>
      <c r="R392" s="43"/>
      <c r="S392" s="43"/>
      <c r="T392" s="32"/>
      <c r="U392" s="35"/>
      <c r="V392" s="26"/>
      <c r="W392" s="5"/>
      <c r="X392" s="4"/>
      <c r="Y392" s="4"/>
      <c r="Z392" s="4"/>
      <c r="AA392" s="16"/>
      <c r="AB392" s="16"/>
      <c r="AC392" s="16"/>
      <c r="AD392" s="8"/>
      <c r="AE392" s="8"/>
      <c r="AF392" s="7"/>
      <c r="AG392" s="7"/>
      <c r="AH392" s="4"/>
      <c r="AI392" s="3"/>
      <c r="AJ392" s="3"/>
      <c r="AK392" s="3"/>
      <c r="AL392" s="3"/>
      <c r="AO392" s="95"/>
      <c r="AP392" s="95"/>
      <c r="AQ392" s="95">
        <f>P392</f>
        <v>159000</v>
      </c>
      <c r="AR392" s="111">
        <f t="shared" si="121"/>
        <v>159000</v>
      </c>
      <c r="AT392" s="95">
        <f>AQ392</f>
        <v>159000</v>
      </c>
    </row>
    <row r="393" spans="1:49" s="32" customFormat="1" ht="16.5" customHeight="1" x14ac:dyDescent="0.25">
      <c r="A393" s="39" t="s">
        <v>751</v>
      </c>
      <c r="B393" s="33">
        <v>500</v>
      </c>
      <c r="C393" s="32" t="s">
        <v>5</v>
      </c>
      <c r="D393" s="32">
        <v>32076</v>
      </c>
      <c r="E393" s="32">
        <v>161</v>
      </c>
      <c r="F393" s="32">
        <v>1559</v>
      </c>
      <c r="G393" s="32" t="s">
        <v>122</v>
      </c>
      <c r="H393" s="32">
        <v>2</v>
      </c>
      <c r="I393" s="32">
        <v>3</v>
      </c>
      <c r="J393" s="32">
        <v>9</v>
      </c>
      <c r="K393" s="37">
        <v>1109</v>
      </c>
      <c r="L393" s="37">
        <v>1109</v>
      </c>
      <c r="M393" s="86">
        <v>1</v>
      </c>
      <c r="N393" s="37">
        <f>L393</f>
        <v>1109</v>
      </c>
      <c r="O393" s="37">
        <f>[6]qry_report!$L$1128</f>
        <v>150</v>
      </c>
      <c r="P393" s="65">
        <f t="shared" si="116"/>
        <v>166350</v>
      </c>
      <c r="Q393" s="34">
        <v>1109</v>
      </c>
      <c r="R393" s="43"/>
      <c r="S393" s="43"/>
      <c r="U393" s="35"/>
      <c r="V393" s="39"/>
      <c r="W393" s="33"/>
      <c r="AA393" s="36"/>
      <c r="AB393" s="36"/>
      <c r="AC393" s="36"/>
      <c r="AD393" s="43"/>
      <c r="AE393" s="43"/>
      <c r="AF393" s="37"/>
      <c r="AG393" s="7"/>
      <c r="AI393" s="34"/>
      <c r="AJ393" s="34"/>
      <c r="AK393" s="34"/>
      <c r="AL393" s="34"/>
      <c r="AO393" s="95"/>
      <c r="AP393" s="95"/>
      <c r="AQ393" s="95">
        <f>P393</f>
        <v>166350</v>
      </c>
      <c r="AR393" s="111">
        <f t="shared" si="121"/>
        <v>166350</v>
      </c>
      <c r="AT393" s="95">
        <f>AQ393</f>
        <v>166350</v>
      </c>
    </row>
    <row r="394" spans="1:49" s="32" customFormat="1" ht="16.5" customHeight="1" x14ac:dyDescent="0.25">
      <c r="A394" s="39" t="s">
        <v>299</v>
      </c>
      <c r="B394" s="33">
        <v>501</v>
      </c>
      <c r="C394" s="32" t="s">
        <v>5</v>
      </c>
      <c r="D394" s="32">
        <v>35964</v>
      </c>
      <c r="E394" s="32">
        <v>32</v>
      </c>
      <c r="F394" s="32">
        <v>1727</v>
      </c>
      <c r="G394" s="32" t="s">
        <v>122</v>
      </c>
      <c r="H394" s="32">
        <v>0</v>
      </c>
      <c r="I394" s="32">
        <v>1</v>
      </c>
      <c r="J394" s="32">
        <v>68</v>
      </c>
      <c r="K394" s="37">
        <v>168</v>
      </c>
      <c r="L394" s="37">
        <v>168</v>
      </c>
      <c r="M394" s="86">
        <v>2</v>
      </c>
      <c r="N394" s="37">
        <f>L394</f>
        <v>168</v>
      </c>
      <c r="O394" s="37">
        <f>[6]qry_report!$L$1266</f>
        <v>175</v>
      </c>
      <c r="P394" s="65">
        <f t="shared" si="116"/>
        <v>29400</v>
      </c>
      <c r="Q394" s="34"/>
      <c r="R394" s="43">
        <v>168</v>
      </c>
      <c r="S394" s="43"/>
      <c r="U394" s="35"/>
      <c r="V394" s="39"/>
      <c r="W394" s="33"/>
      <c r="X394" s="42"/>
      <c r="AA394" s="36"/>
      <c r="AB394" s="36"/>
      <c r="AC394" s="36"/>
      <c r="AD394" s="43"/>
      <c r="AE394" s="43"/>
      <c r="AF394" s="37"/>
      <c r="AG394" s="7"/>
      <c r="AI394" s="34"/>
      <c r="AJ394" s="34"/>
      <c r="AK394" s="34"/>
      <c r="AL394" s="34"/>
      <c r="AO394" s="95"/>
      <c r="AP394" s="95"/>
      <c r="AQ394" s="95">
        <f>P394</f>
        <v>29400</v>
      </c>
      <c r="AR394" s="111">
        <f t="shared" si="121"/>
        <v>29400</v>
      </c>
      <c r="AT394" s="95">
        <f>AQ394</f>
        <v>29400</v>
      </c>
    </row>
    <row r="395" spans="1:49" s="32" customFormat="1" ht="16.5" customHeight="1" x14ac:dyDescent="0.25">
      <c r="A395" s="39"/>
      <c r="B395" s="33"/>
      <c r="K395" s="37"/>
      <c r="L395" s="37"/>
      <c r="M395" s="86"/>
      <c r="N395" s="37"/>
      <c r="O395" s="37"/>
      <c r="P395" s="65"/>
      <c r="Q395" s="34"/>
      <c r="R395" s="43"/>
      <c r="S395" s="43"/>
      <c r="U395" s="35"/>
      <c r="V395" s="39" t="s">
        <v>752</v>
      </c>
      <c r="W395" s="33">
        <v>555</v>
      </c>
      <c r="X395" s="42" t="s">
        <v>746</v>
      </c>
      <c r="Y395" s="32" t="s">
        <v>28</v>
      </c>
      <c r="Z395" s="32" t="s">
        <v>41</v>
      </c>
      <c r="AA395" s="36"/>
      <c r="AB395" s="36"/>
      <c r="AC395" s="16">
        <v>2</v>
      </c>
      <c r="AD395" s="43">
        <v>360</v>
      </c>
      <c r="AE395" s="43">
        <v>100</v>
      </c>
      <c r="AF395" s="37">
        <f>[12]รายการ!B1</f>
        <v>6700</v>
      </c>
      <c r="AG395" s="37">
        <f t="shared" ref="AG395:AG398" si="128">AF395*AD395</f>
        <v>2412000</v>
      </c>
      <c r="AH395" s="32">
        <v>360</v>
      </c>
      <c r="AI395" s="34"/>
      <c r="AJ395" s="34">
        <v>360</v>
      </c>
      <c r="AK395" s="34"/>
      <c r="AL395" s="34"/>
      <c r="AM395" s="32">
        <v>42</v>
      </c>
      <c r="AN395" s="32">
        <f>ค่าเสื่อม!W3</f>
        <v>85</v>
      </c>
      <c r="AO395" s="111">
        <f t="shared" ref="AO395:AO398" si="129">AG395*AN395/100</f>
        <v>2050200</v>
      </c>
      <c r="AP395" s="111">
        <f t="shared" ref="AP395:AP398" si="130">AG395-AO395</f>
        <v>361800</v>
      </c>
      <c r="AQ395" s="111">
        <f>P395+AP395</f>
        <v>361800</v>
      </c>
      <c r="AR395" s="111">
        <f t="shared" si="121"/>
        <v>361800</v>
      </c>
      <c r="AT395" s="111">
        <f>AQ395-AS395</f>
        <v>361800</v>
      </c>
    </row>
    <row r="396" spans="1:49" s="2" customFormat="1" ht="16.5" customHeight="1" x14ac:dyDescent="0.25">
      <c r="A396" s="39"/>
      <c r="B396" s="33"/>
      <c r="C396" s="32"/>
      <c r="D396" s="32"/>
      <c r="E396" s="32"/>
      <c r="F396" s="32"/>
      <c r="G396" s="32"/>
      <c r="H396" s="32"/>
      <c r="I396" s="32"/>
      <c r="J396" s="32"/>
      <c r="K396" s="37"/>
      <c r="L396" s="37"/>
      <c r="M396" s="86"/>
      <c r="N396" s="37"/>
      <c r="O396" s="37"/>
      <c r="P396" s="65"/>
      <c r="Q396" s="34"/>
      <c r="R396" s="43"/>
      <c r="S396" s="43"/>
      <c r="T396" s="32"/>
      <c r="U396" s="35"/>
      <c r="V396" s="26"/>
      <c r="W396" s="5"/>
      <c r="X396" s="4"/>
      <c r="Y396" s="4"/>
      <c r="Z396" s="26" t="s">
        <v>42</v>
      </c>
      <c r="AA396" s="16">
        <v>12</v>
      </c>
      <c r="AB396" s="16">
        <v>15</v>
      </c>
      <c r="AC396" s="16">
        <v>2</v>
      </c>
      <c r="AD396" s="8">
        <v>180</v>
      </c>
      <c r="AE396" s="8">
        <v>50</v>
      </c>
      <c r="AF396" s="7">
        <f>[12]รายการ!B1</f>
        <v>6700</v>
      </c>
      <c r="AG396" s="7">
        <f t="shared" si="128"/>
        <v>1206000</v>
      </c>
      <c r="AH396" s="4">
        <v>108</v>
      </c>
      <c r="AI396" s="3"/>
      <c r="AJ396" s="3">
        <v>180</v>
      </c>
      <c r="AK396" s="3"/>
      <c r="AL396" s="3"/>
      <c r="AN396" s="2">
        <v>85</v>
      </c>
      <c r="AO396" s="95">
        <f t="shared" si="129"/>
        <v>1025100</v>
      </c>
      <c r="AP396" s="95">
        <f t="shared" si="130"/>
        <v>180900</v>
      </c>
      <c r="AQ396" s="95">
        <f>P396+AP396</f>
        <v>180900</v>
      </c>
      <c r="AR396" s="111">
        <f t="shared" si="121"/>
        <v>180900</v>
      </c>
      <c r="AT396" s="95">
        <f>AQ396-AS396</f>
        <v>180900</v>
      </c>
    </row>
    <row r="397" spans="1:49" s="2" customFormat="1" ht="16.5" customHeight="1" x14ac:dyDescent="0.25">
      <c r="A397" s="39"/>
      <c r="B397" s="33"/>
      <c r="C397" s="32"/>
      <c r="D397" s="32"/>
      <c r="E397" s="32"/>
      <c r="F397" s="32"/>
      <c r="G397" s="32"/>
      <c r="H397" s="32"/>
      <c r="I397" s="32"/>
      <c r="J397" s="32"/>
      <c r="K397" s="37"/>
      <c r="L397" s="37"/>
      <c r="M397" s="86"/>
      <c r="N397" s="37"/>
      <c r="O397" s="37"/>
      <c r="P397" s="65"/>
      <c r="Q397" s="34"/>
      <c r="R397" s="43"/>
      <c r="S397" s="43"/>
      <c r="T397" s="32"/>
      <c r="U397" s="35"/>
      <c r="V397" s="26"/>
      <c r="W397" s="5"/>
      <c r="X397" s="4"/>
      <c r="Y397" s="4"/>
      <c r="Z397" s="26" t="s">
        <v>43</v>
      </c>
      <c r="AA397" s="16">
        <v>12</v>
      </c>
      <c r="AB397" s="16">
        <v>15</v>
      </c>
      <c r="AC397" s="16">
        <v>2</v>
      </c>
      <c r="AD397" s="8">
        <v>180</v>
      </c>
      <c r="AE397" s="8">
        <v>50</v>
      </c>
      <c r="AF397" s="7">
        <f>[12]รายการ!B1</f>
        <v>6700</v>
      </c>
      <c r="AG397" s="7">
        <f t="shared" si="128"/>
        <v>1206000</v>
      </c>
      <c r="AH397" s="4">
        <v>108</v>
      </c>
      <c r="AI397" s="3"/>
      <c r="AJ397" s="3">
        <v>180</v>
      </c>
      <c r="AK397" s="3"/>
      <c r="AL397" s="3"/>
      <c r="AN397" s="2">
        <v>85</v>
      </c>
      <c r="AO397" s="95">
        <f t="shared" si="129"/>
        <v>1025100</v>
      </c>
      <c r="AP397" s="95">
        <f t="shared" si="130"/>
        <v>180900</v>
      </c>
      <c r="AQ397" s="95">
        <f>P397+AP397</f>
        <v>180900</v>
      </c>
      <c r="AR397" s="111">
        <f t="shared" si="121"/>
        <v>180900</v>
      </c>
      <c r="AT397" s="95">
        <f>AQ397-AS397</f>
        <v>180900</v>
      </c>
    </row>
    <row r="398" spans="1:49" s="2" customFormat="1" ht="16.5" customHeight="1" x14ac:dyDescent="0.25">
      <c r="A398" s="39"/>
      <c r="B398" s="33"/>
      <c r="C398" s="32"/>
      <c r="D398" s="32"/>
      <c r="E398" s="32"/>
      <c r="F398" s="32"/>
      <c r="G398" s="32"/>
      <c r="H398" s="32"/>
      <c r="I398" s="32"/>
      <c r="J398" s="32"/>
      <c r="K398" s="37"/>
      <c r="L398" s="37"/>
      <c r="M398" s="86"/>
      <c r="N398" s="37"/>
      <c r="O398" s="37"/>
      <c r="P398" s="65"/>
      <c r="Q398" s="34"/>
      <c r="R398" s="43"/>
      <c r="S398" s="43"/>
      <c r="T398" s="32"/>
      <c r="U398" s="35"/>
      <c r="V398" s="26"/>
      <c r="W398" s="5">
        <v>556</v>
      </c>
      <c r="X398" s="4"/>
      <c r="Y398" s="4" t="s">
        <v>34</v>
      </c>
      <c r="Z398" s="4" t="s">
        <v>7</v>
      </c>
      <c r="AA398" s="16">
        <v>7</v>
      </c>
      <c r="AB398" s="16">
        <v>9</v>
      </c>
      <c r="AC398" s="16">
        <v>2</v>
      </c>
      <c r="AD398" s="8">
        <v>63</v>
      </c>
      <c r="AE398" s="8">
        <v>100</v>
      </c>
      <c r="AF398" s="7">
        <f>[12]รายการ!B8</f>
        <v>2600</v>
      </c>
      <c r="AG398" s="7">
        <f t="shared" si="128"/>
        <v>163800</v>
      </c>
      <c r="AH398" s="4">
        <v>63</v>
      </c>
      <c r="AI398" s="3"/>
      <c r="AJ398" s="3">
        <v>63</v>
      </c>
      <c r="AK398" s="3"/>
      <c r="AL398" s="3"/>
      <c r="AM398" s="2">
        <v>32</v>
      </c>
      <c r="AN398" s="2">
        <f>ค่าเสื่อม!T4</f>
        <v>93</v>
      </c>
      <c r="AO398" s="95">
        <f t="shared" si="129"/>
        <v>152334</v>
      </c>
      <c r="AP398" s="95">
        <f t="shared" si="130"/>
        <v>11466</v>
      </c>
      <c r="AQ398" s="95">
        <f>P398+AP398</f>
        <v>11466</v>
      </c>
      <c r="AR398" s="111">
        <f t="shared" si="121"/>
        <v>11466</v>
      </c>
      <c r="AT398" s="95">
        <f>AQ398-AS398</f>
        <v>11466</v>
      </c>
    </row>
    <row r="399" spans="1:49" s="2" customFormat="1" ht="16.5" customHeight="1" x14ac:dyDescent="0.25">
      <c r="A399" s="39" t="s">
        <v>752</v>
      </c>
      <c r="B399" s="33">
        <v>502</v>
      </c>
      <c r="C399" s="32" t="s">
        <v>5</v>
      </c>
      <c r="D399" s="32">
        <v>23669</v>
      </c>
      <c r="E399" s="32">
        <v>27</v>
      </c>
      <c r="F399" s="32">
        <v>901</v>
      </c>
      <c r="G399" s="32" t="s">
        <v>122</v>
      </c>
      <c r="H399" s="32">
        <v>4</v>
      </c>
      <c r="I399" s="32">
        <v>2</v>
      </c>
      <c r="J399" s="32">
        <v>9</v>
      </c>
      <c r="K399" s="37">
        <v>1809</v>
      </c>
      <c r="L399" s="37">
        <v>1809</v>
      </c>
      <c r="M399" s="86">
        <v>1</v>
      </c>
      <c r="N399" s="37">
        <f>L399</f>
        <v>1809</v>
      </c>
      <c r="O399" s="37">
        <f>[6]qry_report!$L$652</f>
        <v>100</v>
      </c>
      <c r="P399" s="65">
        <f t="shared" si="116"/>
        <v>180900</v>
      </c>
      <c r="Q399" s="34">
        <v>1809</v>
      </c>
      <c r="R399" s="43"/>
      <c r="S399" s="43"/>
      <c r="T399" s="32"/>
      <c r="U399" s="35"/>
      <c r="V399" s="26"/>
      <c r="W399" s="5"/>
      <c r="X399" s="4"/>
      <c r="Y399" s="4"/>
      <c r="Z399" s="4"/>
      <c r="AA399" s="16"/>
      <c r="AB399" s="16"/>
      <c r="AC399" s="16"/>
      <c r="AD399" s="8"/>
      <c r="AE399" s="8"/>
      <c r="AF399" s="7"/>
      <c r="AG399" s="7"/>
      <c r="AH399" s="4"/>
      <c r="AI399" s="3"/>
      <c r="AJ399" s="3"/>
      <c r="AK399" s="3"/>
      <c r="AL399" s="3"/>
      <c r="AQ399" s="95">
        <f>P399</f>
        <v>180900</v>
      </c>
      <c r="AR399" s="111">
        <f t="shared" si="121"/>
        <v>180900</v>
      </c>
      <c r="AT399" s="95">
        <f>AQ399</f>
        <v>180900</v>
      </c>
    </row>
    <row r="400" spans="1:49" s="2" customFormat="1" ht="16.5" customHeight="1" x14ac:dyDescent="0.25">
      <c r="A400" s="39"/>
      <c r="B400" s="33">
        <v>503</v>
      </c>
      <c r="C400" s="32" t="s">
        <v>5</v>
      </c>
      <c r="D400" s="32">
        <v>10778</v>
      </c>
      <c r="E400" s="32">
        <v>17</v>
      </c>
      <c r="F400" s="32">
        <v>36</v>
      </c>
      <c r="G400" s="32" t="s">
        <v>122</v>
      </c>
      <c r="H400" s="32">
        <v>4</v>
      </c>
      <c r="I400" s="32">
        <v>2</v>
      </c>
      <c r="J400" s="32">
        <v>46</v>
      </c>
      <c r="K400" s="37">
        <v>1846</v>
      </c>
      <c r="L400" s="37">
        <v>1846</v>
      </c>
      <c r="M400" s="86">
        <v>1</v>
      </c>
      <c r="N400" s="37">
        <f>L400</f>
        <v>1846</v>
      </c>
      <c r="O400" s="37">
        <v>100</v>
      </c>
      <c r="P400" s="65">
        <f t="shared" si="116"/>
        <v>184600</v>
      </c>
      <c r="Q400" s="34">
        <v>1846</v>
      </c>
      <c r="R400" s="43"/>
      <c r="S400" s="43"/>
      <c r="T400" s="32"/>
      <c r="U400" s="35"/>
      <c r="V400" s="26"/>
      <c r="W400" s="5"/>
      <c r="X400" s="4"/>
      <c r="Y400" s="4"/>
      <c r="Z400" s="4"/>
      <c r="AA400" s="16"/>
      <c r="AB400" s="16"/>
      <c r="AC400" s="16"/>
      <c r="AD400" s="8"/>
      <c r="AE400" s="8"/>
      <c r="AF400" s="7"/>
      <c r="AG400" s="7"/>
      <c r="AH400" s="4"/>
      <c r="AI400" s="3"/>
      <c r="AJ400" s="3"/>
      <c r="AK400" s="3"/>
      <c r="AL400" s="3"/>
      <c r="AQ400" s="95">
        <f>P400</f>
        <v>184600</v>
      </c>
      <c r="AR400" s="111">
        <f t="shared" si="121"/>
        <v>184600</v>
      </c>
      <c r="AT400" s="95">
        <f>AQ400</f>
        <v>184600</v>
      </c>
    </row>
    <row r="401" spans="1:51" s="32" customFormat="1" ht="16.5" customHeight="1" x14ac:dyDescent="0.25">
      <c r="A401" s="39" t="s">
        <v>753</v>
      </c>
      <c r="B401" s="33">
        <v>504</v>
      </c>
      <c r="C401" s="32" t="s">
        <v>5</v>
      </c>
      <c r="D401" s="32">
        <v>35965</v>
      </c>
      <c r="E401" s="32">
        <v>33</v>
      </c>
      <c r="F401" s="32">
        <v>1728</v>
      </c>
      <c r="G401" s="32" t="s">
        <v>122</v>
      </c>
      <c r="H401" s="32">
        <v>0</v>
      </c>
      <c r="I401" s="32">
        <v>1</v>
      </c>
      <c r="J401" s="32">
        <v>68</v>
      </c>
      <c r="K401" s="37">
        <v>168</v>
      </c>
      <c r="L401" s="37">
        <v>168</v>
      </c>
      <c r="M401" s="86">
        <v>2</v>
      </c>
      <c r="N401" s="37">
        <f>L401</f>
        <v>168</v>
      </c>
      <c r="O401" s="37">
        <v>175</v>
      </c>
      <c r="P401" s="65">
        <f t="shared" si="116"/>
        <v>29400</v>
      </c>
      <c r="Q401" s="34"/>
      <c r="R401" s="43">
        <v>168</v>
      </c>
      <c r="S401" s="43"/>
      <c r="U401" s="35"/>
      <c r="V401" s="39" t="s">
        <v>753</v>
      </c>
      <c r="W401" s="33">
        <v>557</v>
      </c>
      <c r="X401" s="32">
        <v>44</v>
      </c>
      <c r="Y401" s="32" t="s">
        <v>28</v>
      </c>
      <c r="Z401" s="32" t="s">
        <v>41</v>
      </c>
      <c r="AA401" s="36"/>
      <c r="AB401" s="36"/>
      <c r="AC401" s="36">
        <v>2</v>
      </c>
      <c r="AD401" s="43">
        <v>330</v>
      </c>
      <c r="AE401" s="43">
        <v>100</v>
      </c>
      <c r="AF401" s="37">
        <f>[12]รายการ!B1</f>
        <v>6700</v>
      </c>
      <c r="AG401" s="37">
        <f>AF401*AD401</f>
        <v>2211000</v>
      </c>
      <c r="AH401" s="32">
        <v>330</v>
      </c>
      <c r="AI401" s="34"/>
      <c r="AJ401" s="34">
        <v>330</v>
      </c>
      <c r="AK401" s="34"/>
      <c r="AL401" s="34"/>
      <c r="AM401" s="32">
        <v>42</v>
      </c>
      <c r="AN401" s="32">
        <f>ค่าเสื่อม!W3</f>
        <v>85</v>
      </c>
      <c r="AO401" s="111">
        <f>AG401*AN401/100</f>
        <v>1879350</v>
      </c>
      <c r="AP401" s="111">
        <f>AG401-AO401</f>
        <v>331650</v>
      </c>
      <c r="AQ401" s="111">
        <f>P401+AP401</f>
        <v>361050</v>
      </c>
      <c r="AR401" s="111">
        <f t="shared" si="121"/>
        <v>361050</v>
      </c>
      <c r="AT401" s="111">
        <f>AQ401-AS401</f>
        <v>361050</v>
      </c>
    </row>
    <row r="402" spans="1:51" s="2" customFormat="1" ht="16.5" customHeight="1" x14ac:dyDescent="0.25">
      <c r="A402" s="39"/>
      <c r="B402" s="33"/>
      <c r="C402" s="32"/>
      <c r="D402" s="32"/>
      <c r="E402" s="32"/>
      <c r="F402" s="32"/>
      <c r="G402" s="32"/>
      <c r="H402" s="32"/>
      <c r="I402" s="32"/>
      <c r="J402" s="32"/>
      <c r="K402" s="37"/>
      <c r="L402" s="37"/>
      <c r="M402" s="86"/>
      <c r="N402" s="37"/>
      <c r="O402" s="37"/>
      <c r="P402" s="65"/>
      <c r="Q402" s="34"/>
      <c r="R402" s="43"/>
      <c r="S402" s="43"/>
      <c r="T402" s="32"/>
      <c r="U402" s="35"/>
      <c r="V402" s="26"/>
      <c r="W402" s="5"/>
      <c r="X402" s="4"/>
      <c r="Y402" s="4"/>
      <c r="Z402" s="26" t="s">
        <v>42</v>
      </c>
      <c r="AA402" s="16">
        <v>11</v>
      </c>
      <c r="AB402" s="16">
        <v>15</v>
      </c>
      <c r="AC402" s="16">
        <v>2</v>
      </c>
      <c r="AD402" s="8">
        <v>165</v>
      </c>
      <c r="AE402" s="8">
        <v>50</v>
      </c>
      <c r="AF402" s="7">
        <f>AF397</f>
        <v>6700</v>
      </c>
      <c r="AG402" s="7">
        <f>AF402*AD402</f>
        <v>1105500</v>
      </c>
      <c r="AH402" s="4">
        <v>165</v>
      </c>
      <c r="AI402" s="3"/>
      <c r="AJ402" s="3">
        <v>165</v>
      </c>
      <c r="AK402" s="3"/>
      <c r="AL402" s="3"/>
      <c r="AN402" s="2">
        <v>85</v>
      </c>
      <c r="AO402" s="95">
        <f>AG402*AN402/100</f>
        <v>939675</v>
      </c>
      <c r="AP402" s="95">
        <f>AG402-AO402</f>
        <v>165825</v>
      </c>
      <c r="AQ402" s="95">
        <f>P402+AP402</f>
        <v>165825</v>
      </c>
      <c r="AR402" s="111">
        <f t="shared" si="121"/>
        <v>165825</v>
      </c>
      <c r="AT402" s="95">
        <f>AQ402-AS402</f>
        <v>165825</v>
      </c>
    </row>
    <row r="403" spans="1:51" s="2" customFormat="1" ht="16.5" customHeight="1" x14ac:dyDescent="0.25">
      <c r="A403" s="39"/>
      <c r="B403" s="33"/>
      <c r="C403" s="32"/>
      <c r="D403" s="32"/>
      <c r="E403" s="32"/>
      <c r="F403" s="32"/>
      <c r="G403" s="32"/>
      <c r="H403" s="32"/>
      <c r="I403" s="32"/>
      <c r="J403" s="32"/>
      <c r="K403" s="37"/>
      <c r="L403" s="37"/>
      <c r="M403" s="86"/>
      <c r="N403" s="37"/>
      <c r="O403" s="37"/>
      <c r="P403" s="65"/>
      <c r="Q403" s="34"/>
      <c r="R403" s="43"/>
      <c r="S403" s="43"/>
      <c r="T403" s="32"/>
      <c r="U403" s="35"/>
      <c r="V403" s="26"/>
      <c r="W403" s="5"/>
      <c r="X403" s="4"/>
      <c r="Y403" s="4"/>
      <c r="Z403" s="26" t="s">
        <v>43</v>
      </c>
      <c r="AA403" s="16">
        <v>11</v>
      </c>
      <c r="AB403" s="16">
        <v>15</v>
      </c>
      <c r="AC403" s="16">
        <v>2</v>
      </c>
      <c r="AD403" s="8">
        <v>165</v>
      </c>
      <c r="AE403" s="8">
        <v>50</v>
      </c>
      <c r="AF403" s="7">
        <f>AF401</f>
        <v>6700</v>
      </c>
      <c r="AG403" s="7">
        <f>AF403*AD403</f>
        <v>1105500</v>
      </c>
      <c r="AH403" s="4">
        <v>165</v>
      </c>
      <c r="AI403" s="3"/>
      <c r="AJ403" s="3">
        <v>165</v>
      </c>
      <c r="AK403" s="3"/>
      <c r="AL403" s="3"/>
      <c r="AN403" s="2">
        <v>85</v>
      </c>
      <c r="AO403" s="95">
        <f>AG403*AN403/100</f>
        <v>939675</v>
      </c>
      <c r="AP403" s="95">
        <f>AG403-AO403</f>
        <v>165825</v>
      </c>
      <c r="AQ403" s="95">
        <f>P403+AP403</f>
        <v>165825</v>
      </c>
      <c r="AR403" s="111">
        <f t="shared" si="121"/>
        <v>165825</v>
      </c>
      <c r="AT403" s="95">
        <f>AQ403-AS403</f>
        <v>165825</v>
      </c>
    </row>
    <row r="404" spans="1:51" s="2" customFormat="1" ht="16.5" customHeight="1" x14ac:dyDescent="0.25">
      <c r="A404" s="39"/>
      <c r="B404" s="33"/>
      <c r="C404" s="32"/>
      <c r="D404" s="32"/>
      <c r="E404" s="32"/>
      <c r="F404" s="32"/>
      <c r="G404" s="32"/>
      <c r="H404" s="32"/>
      <c r="I404" s="32"/>
      <c r="J404" s="32"/>
      <c r="K404" s="37"/>
      <c r="L404" s="37"/>
      <c r="M404" s="86"/>
      <c r="N404" s="37"/>
      <c r="O404" s="37"/>
      <c r="P404" s="65"/>
      <c r="Q404" s="34"/>
      <c r="R404" s="43"/>
      <c r="S404" s="43"/>
      <c r="T404" s="32"/>
      <c r="U404" s="35"/>
      <c r="V404" s="26"/>
      <c r="W404" s="5">
        <v>558</v>
      </c>
      <c r="X404" s="4"/>
      <c r="Y404" s="4" t="s">
        <v>38</v>
      </c>
      <c r="Z404" s="4" t="s">
        <v>7</v>
      </c>
      <c r="AA404" s="16">
        <v>7</v>
      </c>
      <c r="AB404" s="16">
        <v>15</v>
      </c>
      <c r="AC404" s="16">
        <v>2</v>
      </c>
      <c r="AD404" s="8">
        <v>105</v>
      </c>
      <c r="AE404" s="8">
        <v>100</v>
      </c>
      <c r="AF404" s="7">
        <f>[12]รายการ!B34</f>
        <v>2050</v>
      </c>
      <c r="AG404" s="7">
        <f>AF404*AD404</f>
        <v>215250</v>
      </c>
      <c r="AH404" s="4">
        <v>105</v>
      </c>
      <c r="AI404" s="3"/>
      <c r="AJ404" s="3">
        <v>105</v>
      </c>
      <c r="AK404" s="3"/>
      <c r="AL404" s="3"/>
      <c r="AM404" s="2">
        <v>42</v>
      </c>
      <c r="AN404" s="2">
        <f>ค่าเสื่อม!T4</f>
        <v>93</v>
      </c>
      <c r="AO404" s="95">
        <f>AG404*AN404/100</f>
        <v>200182.5</v>
      </c>
      <c r="AP404" s="95">
        <f>AG404-AO404</f>
        <v>15067.5</v>
      </c>
      <c r="AQ404" s="95">
        <f>P404+AP404</f>
        <v>15067.5</v>
      </c>
      <c r="AR404" s="111">
        <f t="shared" si="121"/>
        <v>15067.5</v>
      </c>
      <c r="AT404" s="95">
        <f>AQ404-AS404</f>
        <v>15067.5</v>
      </c>
      <c r="AW404" s="2" t="s">
        <v>51</v>
      </c>
    </row>
    <row r="405" spans="1:51" s="2" customFormat="1" ht="16.5" customHeight="1" x14ac:dyDescent="0.25">
      <c r="A405" s="39"/>
      <c r="B405" s="33">
        <v>505</v>
      </c>
      <c r="C405" s="32" t="s">
        <v>5</v>
      </c>
      <c r="D405" s="32">
        <v>32075</v>
      </c>
      <c r="E405" s="32">
        <v>172</v>
      </c>
      <c r="F405" s="32">
        <v>1558</v>
      </c>
      <c r="G405" s="32" t="s">
        <v>122</v>
      </c>
      <c r="H405" s="32">
        <v>2</v>
      </c>
      <c r="I405" s="32">
        <v>3</v>
      </c>
      <c r="J405" s="32">
        <v>52</v>
      </c>
      <c r="K405" s="37">
        <v>1152</v>
      </c>
      <c r="L405" s="37">
        <v>1152</v>
      </c>
      <c r="M405" s="86">
        <v>1</v>
      </c>
      <c r="N405" s="37">
        <f>L405</f>
        <v>1152</v>
      </c>
      <c r="O405" s="37">
        <f>[6]qry_report!$L$1127</f>
        <v>125</v>
      </c>
      <c r="P405" s="65">
        <f t="shared" ref="P405:P412" si="131">N405*O405</f>
        <v>144000</v>
      </c>
      <c r="Q405" s="34">
        <v>1152</v>
      </c>
      <c r="R405" s="43"/>
      <c r="S405" s="43"/>
      <c r="T405" s="32"/>
      <c r="U405" s="35"/>
      <c r="V405" s="26"/>
      <c r="W405" s="5"/>
      <c r="X405" s="4"/>
      <c r="Y405" s="4"/>
      <c r="Z405" s="4"/>
      <c r="AA405" s="16"/>
      <c r="AB405" s="16"/>
      <c r="AC405" s="16"/>
      <c r="AD405" s="8"/>
      <c r="AE405" s="8"/>
      <c r="AF405" s="7"/>
      <c r="AG405" s="7"/>
      <c r="AH405" s="4"/>
      <c r="AI405" s="3"/>
      <c r="AJ405" s="3"/>
      <c r="AK405" s="3"/>
      <c r="AL405" s="3"/>
      <c r="AQ405" s="95">
        <f>P405</f>
        <v>144000</v>
      </c>
      <c r="AR405" s="111">
        <f t="shared" si="121"/>
        <v>144000</v>
      </c>
      <c r="AT405" s="95">
        <f>AQ405</f>
        <v>144000</v>
      </c>
    </row>
    <row r="406" spans="1:51" s="32" customFormat="1" ht="16.5" customHeight="1" x14ac:dyDescent="0.25">
      <c r="A406" s="39" t="s">
        <v>754</v>
      </c>
      <c r="B406" s="33">
        <v>506</v>
      </c>
      <c r="C406" s="32" t="s">
        <v>5</v>
      </c>
      <c r="D406" s="32">
        <v>10777</v>
      </c>
      <c r="E406" s="32">
        <v>506</v>
      </c>
      <c r="F406" s="32">
        <v>35</v>
      </c>
      <c r="G406" s="32" t="s">
        <v>122</v>
      </c>
      <c r="H406" s="32">
        <v>2</v>
      </c>
      <c r="I406" s="32">
        <v>1</v>
      </c>
      <c r="J406" s="32">
        <v>31</v>
      </c>
      <c r="K406" s="37">
        <v>931</v>
      </c>
      <c r="L406" s="37">
        <v>931</v>
      </c>
      <c r="M406" s="86">
        <v>5</v>
      </c>
      <c r="N406" s="37">
        <f>L406</f>
        <v>931</v>
      </c>
      <c r="O406" s="37">
        <f>[6]qry_report!$L$69</f>
        <v>125</v>
      </c>
      <c r="P406" s="65">
        <f t="shared" si="131"/>
        <v>116375</v>
      </c>
      <c r="Q406" s="34">
        <v>800</v>
      </c>
      <c r="R406" s="43">
        <v>131</v>
      </c>
      <c r="S406" s="43"/>
      <c r="U406" s="35"/>
      <c r="V406" s="39" t="s">
        <v>754</v>
      </c>
      <c r="W406" s="33">
        <v>559</v>
      </c>
      <c r="X406" s="42" t="s">
        <v>755</v>
      </c>
      <c r="Y406" s="32" t="s">
        <v>28</v>
      </c>
      <c r="Z406" s="32" t="s">
        <v>41</v>
      </c>
      <c r="AA406" s="36"/>
      <c r="AB406" s="36"/>
      <c r="AC406" s="36">
        <v>2</v>
      </c>
      <c r="AD406" s="43">
        <v>360</v>
      </c>
      <c r="AE406" s="43">
        <v>100</v>
      </c>
      <c r="AF406" s="37">
        <f>[12]รายการ!B1</f>
        <v>6700</v>
      </c>
      <c r="AG406" s="37">
        <f t="shared" ref="AG406:AG427" si="132">AF406*AD406</f>
        <v>2412000</v>
      </c>
      <c r="AH406" s="32">
        <v>360</v>
      </c>
      <c r="AI406" s="34"/>
      <c r="AJ406" s="34">
        <v>360</v>
      </c>
      <c r="AK406" s="34"/>
      <c r="AL406" s="34"/>
      <c r="AM406" s="32">
        <v>42</v>
      </c>
      <c r="AN406" s="32">
        <f>ค่าเสื่อม!W3</f>
        <v>85</v>
      </c>
      <c r="AO406" s="111">
        <f t="shared" ref="AO406:AO414" si="133">AG406*AN406/100</f>
        <v>2050200</v>
      </c>
      <c r="AP406" s="111">
        <f t="shared" ref="AP406:AP427" si="134">AG406-AO406</f>
        <v>361800</v>
      </c>
      <c r="AQ406" s="111">
        <f t="shared" ref="AQ406:AQ415" si="135">P406+AP406</f>
        <v>478175</v>
      </c>
      <c r="AR406" s="111">
        <f t="shared" si="121"/>
        <v>478175</v>
      </c>
      <c r="AT406" s="111">
        <f t="shared" ref="AT406:AT415" si="136">AQ406-AS406</f>
        <v>478175</v>
      </c>
    </row>
    <row r="407" spans="1:51" s="2" customFormat="1" ht="16.5" customHeight="1" x14ac:dyDescent="0.25">
      <c r="A407" s="39"/>
      <c r="B407" s="33"/>
      <c r="C407" s="32"/>
      <c r="D407" s="32"/>
      <c r="E407" s="32"/>
      <c r="F407" s="32"/>
      <c r="G407" s="32"/>
      <c r="H407" s="32"/>
      <c r="I407" s="32"/>
      <c r="J407" s="32"/>
      <c r="K407" s="37"/>
      <c r="L407" s="37"/>
      <c r="M407" s="86"/>
      <c r="N407" s="37"/>
      <c r="O407" s="37"/>
      <c r="P407" s="65"/>
      <c r="Q407" s="34"/>
      <c r="R407" s="43"/>
      <c r="S407" s="43"/>
      <c r="T407" s="32"/>
      <c r="U407" s="35"/>
      <c r="V407" s="26"/>
      <c r="W407" s="5"/>
      <c r="X407" s="4"/>
      <c r="Y407" s="4"/>
      <c r="Z407" s="26" t="s">
        <v>42</v>
      </c>
      <c r="AA407" s="16">
        <v>10</v>
      </c>
      <c r="AB407" s="16">
        <v>18</v>
      </c>
      <c r="AC407" s="16">
        <v>2</v>
      </c>
      <c r="AD407" s="8">
        <v>180</v>
      </c>
      <c r="AE407" s="8">
        <v>50</v>
      </c>
      <c r="AF407" s="7">
        <f>AF403</f>
        <v>6700</v>
      </c>
      <c r="AG407" s="7">
        <f t="shared" si="132"/>
        <v>1206000</v>
      </c>
      <c r="AH407" s="4">
        <v>180</v>
      </c>
      <c r="AI407" s="3"/>
      <c r="AJ407" s="3">
        <v>180</v>
      </c>
      <c r="AK407" s="3"/>
      <c r="AL407" s="3"/>
      <c r="AN407" s="2">
        <v>85</v>
      </c>
      <c r="AO407" s="95">
        <f t="shared" si="133"/>
        <v>1025100</v>
      </c>
      <c r="AP407" s="95">
        <f t="shared" si="134"/>
        <v>180900</v>
      </c>
      <c r="AQ407" s="95">
        <f t="shared" si="135"/>
        <v>180900</v>
      </c>
      <c r="AR407" s="111">
        <f t="shared" si="121"/>
        <v>180900</v>
      </c>
      <c r="AT407" s="95">
        <f t="shared" si="136"/>
        <v>180900</v>
      </c>
    </row>
    <row r="408" spans="1:51" s="2" customFormat="1" ht="16.5" customHeight="1" x14ac:dyDescent="0.25">
      <c r="A408" s="39"/>
      <c r="B408" s="33"/>
      <c r="C408" s="32"/>
      <c r="D408" s="32"/>
      <c r="E408" s="32"/>
      <c r="F408" s="32"/>
      <c r="G408" s="32"/>
      <c r="H408" s="32"/>
      <c r="I408" s="32"/>
      <c r="J408" s="32"/>
      <c r="K408" s="37"/>
      <c r="L408" s="37"/>
      <c r="M408" s="86"/>
      <c r="N408" s="37"/>
      <c r="O408" s="37"/>
      <c r="P408" s="65"/>
      <c r="Q408" s="34"/>
      <c r="R408" s="43"/>
      <c r="S408" s="43"/>
      <c r="T408" s="32"/>
      <c r="U408" s="35"/>
      <c r="V408" s="26"/>
      <c r="W408" s="5"/>
      <c r="X408" s="4"/>
      <c r="Y408" s="4"/>
      <c r="Z408" s="26" t="s">
        <v>43</v>
      </c>
      <c r="AA408" s="16">
        <v>10</v>
      </c>
      <c r="AB408" s="16">
        <v>18</v>
      </c>
      <c r="AC408" s="16">
        <v>2</v>
      </c>
      <c r="AD408" s="8">
        <v>80</v>
      </c>
      <c r="AE408" s="8">
        <v>50</v>
      </c>
      <c r="AF408" s="7">
        <f>AF406</f>
        <v>6700</v>
      </c>
      <c r="AG408" s="7">
        <f t="shared" si="132"/>
        <v>536000</v>
      </c>
      <c r="AH408" s="4">
        <v>180</v>
      </c>
      <c r="AI408" s="3"/>
      <c r="AJ408" s="3">
        <v>180</v>
      </c>
      <c r="AK408" s="3"/>
      <c r="AL408" s="3"/>
      <c r="AN408" s="2">
        <v>85</v>
      </c>
      <c r="AO408" s="95">
        <f t="shared" si="133"/>
        <v>455600</v>
      </c>
      <c r="AP408" s="95">
        <f t="shared" si="134"/>
        <v>80400</v>
      </c>
      <c r="AQ408" s="95">
        <f t="shared" si="135"/>
        <v>80400</v>
      </c>
      <c r="AR408" s="111">
        <f t="shared" si="121"/>
        <v>80400</v>
      </c>
      <c r="AT408" s="95">
        <f t="shared" si="136"/>
        <v>80400</v>
      </c>
    </row>
    <row r="409" spans="1:51" s="2" customFormat="1" ht="16.5" customHeight="1" x14ac:dyDescent="0.25">
      <c r="A409" s="39" t="s">
        <v>756</v>
      </c>
      <c r="B409" s="33">
        <v>507</v>
      </c>
      <c r="C409" s="32" t="s">
        <v>5</v>
      </c>
      <c r="D409" s="32">
        <v>43518</v>
      </c>
      <c r="E409" s="32">
        <v>737</v>
      </c>
      <c r="F409" s="32">
        <v>2321</v>
      </c>
      <c r="G409" s="32" t="s">
        <v>742</v>
      </c>
      <c r="H409" s="32">
        <v>0</v>
      </c>
      <c r="I409" s="32">
        <v>0</v>
      </c>
      <c r="J409" s="32">
        <v>53</v>
      </c>
      <c r="K409" s="37">
        <v>53</v>
      </c>
      <c r="L409" s="37">
        <v>53</v>
      </c>
      <c r="M409" s="86">
        <v>2</v>
      </c>
      <c r="N409" s="37">
        <f>L409</f>
        <v>53</v>
      </c>
      <c r="O409" s="37">
        <f>[6]qry_report!$L$1610</f>
        <v>100</v>
      </c>
      <c r="P409" s="65">
        <f t="shared" si="131"/>
        <v>5300</v>
      </c>
      <c r="Q409" s="34"/>
      <c r="R409" s="43">
        <v>53</v>
      </c>
      <c r="S409" s="43"/>
      <c r="T409" s="32"/>
      <c r="U409" s="35"/>
      <c r="V409" s="28" t="s">
        <v>756</v>
      </c>
      <c r="W409" s="5">
        <v>560</v>
      </c>
      <c r="X409" s="17" t="s">
        <v>757</v>
      </c>
      <c r="Y409" s="4" t="s">
        <v>28</v>
      </c>
      <c r="Z409" s="4" t="s">
        <v>37</v>
      </c>
      <c r="AA409" s="16">
        <v>7</v>
      </c>
      <c r="AB409" s="16">
        <v>13</v>
      </c>
      <c r="AC409" s="16">
        <v>2</v>
      </c>
      <c r="AD409" s="8">
        <v>91</v>
      </c>
      <c r="AE409" s="8">
        <v>100</v>
      </c>
      <c r="AF409" s="7">
        <f>[12]รายการ!B1</f>
        <v>6700</v>
      </c>
      <c r="AG409" s="7">
        <f t="shared" si="132"/>
        <v>609700</v>
      </c>
      <c r="AH409" s="4">
        <v>91</v>
      </c>
      <c r="AI409" s="3"/>
      <c r="AJ409" s="3">
        <v>91</v>
      </c>
      <c r="AK409" s="3"/>
      <c r="AL409" s="3"/>
      <c r="AM409" s="2">
        <v>16</v>
      </c>
      <c r="AN409" s="2">
        <f>ค่าเสื่อม!P2</f>
        <v>20</v>
      </c>
      <c r="AO409" s="95">
        <f t="shared" si="133"/>
        <v>121940</v>
      </c>
      <c r="AP409" s="95">
        <f t="shared" si="134"/>
        <v>487760</v>
      </c>
      <c r="AQ409" s="95">
        <f t="shared" si="135"/>
        <v>493060</v>
      </c>
      <c r="AR409" s="111">
        <f t="shared" si="121"/>
        <v>493060</v>
      </c>
      <c r="AT409" s="95">
        <f t="shared" si="136"/>
        <v>493060</v>
      </c>
    </row>
    <row r="410" spans="1:51" s="769" customFormat="1" ht="16.5" customHeight="1" x14ac:dyDescent="0.25">
      <c r="A410" s="39" t="s">
        <v>758</v>
      </c>
      <c r="B410" s="33">
        <v>508</v>
      </c>
      <c r="C410" s="32" t="s">
        <v>5</v>
      </c>
      <c r="D410" s="32">
        <v>43519</v>
      </c>
      <c r="E410" s="32">
        <v>738</v>
      </c>
      <c r="F410" s="32">
        <v>2322</v>
      </c>
      <c r="G410" s="32" t="s">
        <v>122</v>
      </c>
      <c r="H410" s="32">
        <v>0</v>
      </c>
      <c r="I410" s="32">
        <v>0</v>
      </c>
      <c r="J410" s="32">
        <v>55</v>
      </c>
      <c r="K410" s="37">
        <v>55</v>
      </c>
      <c r="L410" s="37">
        <v>55</v>
      </c>
      <c r="M410" s="86">
        <v>2</v>
      </c>
      <c r="N410" s="37">
        <f>L410</f>
        <v>55</v>
      </c>
      <c r="O410" s="37">
        <v>100</v>
      </c>
      <c r="P410" s="65">
        <f t="shared" si="131"/>
        <v>5500</v>
      </c>
      <c r="Q410" s="34"/>
      <c r="R410" s="43">
        <v>55</v>
      </c>
      <c r="S410" s="43"/>
      <c r="T410" s="32"/>
      <c r="U410" s="35"/>
      <c r="V410" s="39" t="s">
        <v>758</v>
      </c>
      <c r="W410" s="5">
        <v>561</v>
      </c>
      <c r="X410" s="42" t="s">
        <v>759</v>
      </c>
      <c r="Y410" s="32" t="s">
        <v>28</v>
      </c>
      <c r="Z410" s="32" t="s">
        <v>53</v>
      </c>
      <c r="AA410" s="36">
        <v>6</v>
      </c>
      <c r="AB410" s="36">
        <v>12</v>
      </c>
      <c r="AC410" s="36">
        <v>2</v>
      </c>
      <c r="AD410" s="43">
        <v>72</v>
      </c>
      <c r="AE410" s="43">
        <v>100</v>
      </c>
      <c r="AF410" s="37">
        <f>[12]รายการ!B1</f>
        <v>6700</v>
      </c>
      <c r="AG410" s="7">
        <f t="shared" si="132"/>
        <v>482400</v>
      </c>
      <c r="AH410" s="32">
        <v>72</v>
      </c>
      <c r="AI410" s="34"/>
      <c r="AJ410" s="34">
        <v>72</v>
      </c>
      <c r="AK410" s="34"/>
      <c r="AL410" s="34"/>
      <c r="AM410" s="32">
        <v>5</v>
      </c>
      <c r="AN410" s="32">
        <f>ค่าเสื่อม!F4</f>
        <v>15</v>
      </c>
      <c r="AO410" s="95">
        <f t="shared" si="133"/>
        <v>72360</v>
      </c>
      <c r="AP410" s="95">
        <f t="shared" si="134"/>
        <v>410040</v>
      </c>
      <c r="AQ410" s="111">
        <f t="shared" si="135"/>
        <v>415540</v>
      </c>
      <c r="AR410" s="111">
        <f t="shared" si="121"/>
        <v>415540</v>
      </c>
      <c r="AS410" s="32"/>
      <c r="AT410" s="95">
        <f t="shared" si="136"/>
        <v>415540</v>
      </c>
      <c r="AU410" s="32"/>
      <c r="AV410" s="32"/>
      <c r="AW410" s="32"/>
      <c r="AX410" s="4"/>
      <c r="AY410" s="4"/>
    </row>
    <row r="411" spans="1:51" s="2" customFormat="1" ht="16.5" customHeight="1" x14ac:dyDescent="0.25">
      <c r="A411" s="39" t="s">
        <v>760</v>
      </c>
      <c r="B411" s="33">
        <v>509</v>
      </c>
      <c r="C411" s="32" t="s">
        <v>5</v>
      </c>
      <c r="D411" s="32">
        <v>43521</v>
      </c>
      <c r="E411" s="32">
        <v>740</v>
      </c>
      <c r="F411" s="32">
        <v>2324</v>
      </c>
      <c r="G411" s="32" t="s">
        <v>122</v>
      </c>
      <c r="H411" s="32">
        <v>0</v>
      </c>
      <c r="I411" s="32">
        <v>1</v>
      </c>
      <c r="J411" s="32">
        <v>16</v>
      </c>
      <c r="K411" s="37">
        <v>116</v>
      </c>
      <c r="L411" s="37">
        <v>116</v>
      </c>
      <c r="M411" s="86">
        <v>2</v>
      </c>
      <c r="N411" s="37">
        <f>K411</f>
        <v>116</v>
      </c>
      <c r="O411" s="37">
        <f>[6]qry_report!$L$1612</f>
        <v>100</v>
      </c>
      <c r="P411" s="65">
        <f t="shared" si="131"/>
        <v>11600</v>
      </c>
      <c r="Q411" s="34"/>
      <c r="R411" s="43">
        <v>116</v>
      </c>
      <c r="S411" s="43"/>
      <c r="T411" s="32"/>
      <c r="U411" s="35"/>
      <c r="V411" s="28" t="s">
        <v>760</v>
      </c>
      <c r="W411" s="5">
        <v>562</v>
      </c>
      <c r="X411" s="17" t="s">
        <v>761</v>
      </c>
      <c r="Y411" s="4" t="s">
        <v>28</v>
      </c>
      <c r="Z411" s="4" t="s">
        <v>53</v>
      </c>
      <c r="AA411" s="16">
        <v>14</v>
      </c>
      <c r="AB411" s="16">
        <v>20</v>
      </c>
      <c r="AC411" s="16">
        <v>2</v>
      </c>
      <c r="AD411" s="8">
        <v>280</v>
      </c>
      <c r="AE411" s="8">
        <v>100</v>
      </c>
      <c r="AF411" s="7">
        <f>[12]รายการ!B1</f>
        <v>6700</v>
      </c>
      <c r="AG411" s="7">
        <f t="shared" si="132"/>
        <v>1876000</v>
      </c>
      <c r="AH411" s="4">
        <v>280</v>
      </c>
      <c r="AI411" s="3"/>
      <c r="AJ411" s="3">
        <v>280</v>
      </c>
      <c r="AK411" s="3"/>
      <c r="AL411" s="3"/>
      <c r="AM411" s="2">
        <v>42</v>
      </c>
      <c r="AN411" s="2">
        <f>ค่าเสื่อม!T4</f>
        <v>93</v>
      </c>
      <c r="AO411" s="95">
        <f t="shared" si="133"/>
        <v>1744680</v>
      </c>
      <c r="AP411" s="95">
        <f t="shared" si="134"/>
        <v>131320</v>
      </c>
      <c r="AQ411" s="95">
        <f t="shared" si="135"/>
        <v>142920</v>
      </c>
      <c r="AR411" s="111">
        <f t="shared" si="121"/>
        <v>142920</v>
      </c>
      <c r="AT411" s="95">
        <f t="shared" si="136"/>
        <v>142920</v>
      </c>
    </row>
    <row r="412" spans="1:51" s="32" customFormat="1" ht="16.5" customHeight="1" x14ac:dyDescent="0.25">
      <c r="A412" s="39" t="s">
        <v>762</v>
      </c>
      <c r="B412" s="33">
        <v>510</v>
      </c>
      <c r="C412" s="32" t="s">
        <v>5</v>
      </c>
      <c r="D412" s="32">
        <v>32150</v>
      </c>
      <c r="E412" s="32">
        <v>475</v>
      </c>
      <c r="F412" s="32">
        <v>1571</v>
      </c>
      <c r="G412" s="32" t="s">
        <v>122</v>
      </c>
      <c r="H412" s="32">
        <v>0</v>
      </c>
      <c r="I412" s="32">
        <v>1</v>
      </c>
      <c r="J412" s="32">
        <v>63</v>
      </c>
      <c r="K412" s="37">
        <v>163</v>
      </c>
      <c r="L412" s="37">
        <v>163</v>
      </c>
      <c r="M412" s="86">
        <v>2</v>
      </c>
      <c r="N412" s="37">
        <f>L412</f>
        <v>163</v>
      </c>
      <c r="O412" s="37">
        <v>100</v>
      </c>
      <c r="P412" s="65">
        <f t="shared" si="131"/>
        <v>16300</v>
      </c>
      <c r="Q412" s="34"/>
      <c r="R412" s="43">
        <v>163</v>
      </c>
      <c r="S412" s="43"/>
      <c r="U412" s="35"/>
      <c r="V412" s="39" t="s">
        <v>762</v>
      </c>
      <c r="W412" s="5">
        <v>563</v>
      </c>
      <c r="X412" s="42" t="s">
        <v>763</v>
      </c>
      <c r="Y412" s="32" t="s">
        <v>28</v>
      </c>
      <c r="Z412" s="32" t="s">
        <v>41</v>
      </c>
      <c r="AA412" s="36"/>
      <c r="AB412" s="36"/>
      <c r="AC412" s="36">
        <v>2</v>
      </c>
      <c r="AD412" s="43">
        <v>504</v>
      </c>
      <c r="AE412" s="43">
        <v>100</v>
      </c>
      <c r="AF412" s="37">
        <f>[12]รายการ!B1</f>
        <v>6700</v>
      </c>
      <c r="AG412" s="37">
        <f t="shared" si="132"/>
        <v>3376800</v>
      </c>
      <c r="AH412" s="32">
        <v>504</v>
      </c>
      <c r="AI412" s="34"/>
      <c r="AJ412" s="34">
        <v>504</v>
      </c>
      <c r="AK412" s="34"/>
      <c r="AL412" s="34"/>
      <c r="AM412" s="32">
        <v>45</v>
      </c>
      <c r="AN412" s="32">
        <f>ค่าเสื่อม!W3</f>
        <v>85</v>
      </c>
      <c r="AO412" s="111">
        <f t="shared" si="133"/>
        <v>2870280</v>
      </c>
      <c r="AP412" s="111">
        <f t="shared" si="134"/>
        <v>506520</v>
      </c>
      <c r="AQ412" s="111">
        <f t="shared" si="135"/>
        <v>522820</v>
      </c>
      <c r="AR412" s="111">
        <f t="shared" si="121"/>
        <v>522820</v>
      </c>
      <c r="AT412" s="111">
        <f t="shared" si="136"/>
        <v>522820</v>
      </c>
    </row>
    <row r="413" spans="1:51" s="2" customFormat="1" ht="16.5" customHeight="1" x14ac:dyDescent="0.25">
      <c r="A413" s="39"/>
      <c r="B413" s="33"/>
      <c r="C413" s="32"/>
      <c r="D413" s="32"/>
      <c r="E413" s="32"/>
      <c r="F413" s="32"/>
      <c r="G413" s="32"/>
      <c r="H413" s="32"/>
      <c r="I413" s="32"/>
      <c r="J413" s="32"/>
      <c r="K413" s="37"/>
      <c r="L413" s="37"/>
      <c r="M413" s="86"/>
      <c r="N413" s="37"/>
      <c r="O413" s="37"/>
      <c r="P413" s="65"/>
      <c r="Q413" s="34"/>
      <c r="R413" s="43"/>
      <c r="S413" s="43"/>
      <c r="T413" s="32"/>
      <c r="U413" s="35"/>
      <c r="V413" s="26"/>
      <c r="W413" s="5"/>
      <c r="X413" s="4"/>
      <c r="Y413" s="4"/>
      <c r="Z413" s="26" t="s">
        <v>42</v>
      </c>
      <c r="AA413" s="16">
        <v>12</v>
      </c>
      <c r="AB413" s="16">
        <v>21</v>
      </c>
      <c r="AC413" s="16">
        <v>2</v>
      </c>
      <c r="AD413" s="8">
        <v>252</v>
      </c>
      <c r="AE413" s="8">
        <v>50</v>
      </c>
      <c r="AF413" s="7">
        <f>AF411</f>
        <v>6700</v>
      </c>
      <c r="AG413" s="7">
        <f t="shared" si="132"/>
        <v>1688400</v>
      </c>
      <c r="AH413" s="4">
        <v>252</v>
      </c>
      <c r="AI413" s="3"/>
      <c r="AJ413" s="3">
        <v>252</v>
      </c>
      <c r="AK413" s="3"/>
      <c r="AL413" s="3"/>
      <c r="AM413" s="2">
        <v>46</v>
      </c>
      <c r="AN413" s="2">
        <v>85</v>
      </c>
      <c r="AO413" s="95">
        <f t="shared" si="133"/>
        <v>1435140</v>
      </c>
      <c r="AP413" s="95">
        <f t="shared" si="134"/>
        <v>253260</v>
      </c>
      <c r="AQ413" s="95">
        <f t="shared" si="135"/>
        <v>253260</v>
      </c>
      <c r="AR413" s="111">
        <f t="shared" si="121"/>
        <v>253260</v>
      </c>
      <c r="AT413" s="95">
        <f t="shared" si="136"/>
        <v>253260</v>
      </c>
    </row>
    <row r="414" spans="1:51" s="2" customFormat="1" ht="16.5" customHeight="1" x14ac:dyDescent="0.25">
      <c r="A414" s="39"/>
      <c r="B414" s="33"/>
      <c r="C414" s="32"/>
      <c r="D414" s="32"/>
      <c r="E414" s="32"/>
      <c r="F414" s="32"/>
      <c r="G414" s="32"/>
      <c r="H414" s="32"/>
      <c r="I414" s="32"/>
      <c r="J414" s="32"/>
      <c r="K414" s="37"/>
      <c r="L414" s="37"/>
      <c r="M414" s="86"/>
      <c r="N414" s="37"/>
      <c r="O414" s="37"/>
      <c r="P414" s="37"/>
      <c r="Q414" s="34"/>
      <c r="R414" s="43"/>
      <c r="S414" s="43"/>
      <c r="T414" s="32"/>
      <c r="U414" s="35"/>
      <c r="V414" s="26"/>
      <c r="W414" s="5"/>
      <c r="X414" s="4"/>
      <c r="Y414" s="4"/>
      <c r="Z414" s="26" t="s">
        <v>43</v>
      </c>
      <c r="AA414" s="16">
        <v>12</v>
      </c>
      <c r="AB414" s="16">
        <v>21</v>
      </c>
      <c r="AC414" s="16">
        <v>2</v>
      </c>
      <c r="AD414" s="8">
        <v>252</v>
      </c>
      <c r="AE414" s="8">
        <v>50</v>
      </c>
      <c r="AF414" s="7">
        <f>AF412</f>
        <v>6700</v>
      </c>
      <c r="AG414" s="7">
        <f t="shared" si="132"/>
        <v>1688400</v>
      </c>
      <c r="AH414" s="4">
        <v>252</v>
      </c>
      <c r="AI414" s="3"/>
      <c r="AJ414" s="3">
        <v>252</v>
      </c>
      <c r="AK414" s="3"/>
      <c r="AL414" s="3"/>
      <c r="AN414" s="2">
        <v>85</v>
      </c>
      <c r="AO414" s="95">
        <f t="shared" si="133"/>
        <v>1435140</v>
      </c>
      <c r="AP414" s="95">
        <f t="shared" si="134"/>
        <v>253260</v>
      </c>
      <c r="AQ414" s="95">
        <f t="shared" si="135"/>
        <v>253260</v>
      </c>
      <c r="AR414" s="111">
        <f t="shared" si="121"/>
        <v>253260</v>
      </c>
      <c r="AT414" s="2">
        <f t="shared" si="136"/>
        <v>253260</v>
      </c>
    </row>
    <row r="415" spans="1:51" s="2" customFormat="1" ht="16.5" customHeight="1" x14ac:dyDescent="0.25">
      <c r="A415" s="39"/>
      <c r="B415" s="33"/>
      <c r="C415" s="32"/>
      <c r="D415" s="32"/>
      <c r="E415" s="32"/>
      <c r="F415" s="32"/>
      <c r="G415" s="32"/>
      <c r="H415" s="32"/>
      <c r="I415" s="32"/>
      <c r="J415" s="32"/>
      <c r="K415" s="37"/>
      <c r="L415" s="37"/>
      <c r="M415" s="86"/>
      <c r="N415" s="37"/>
      <c r="O415" s="37"/>
      <c r="P415" s="37"/>
      <c r="Q415" s="34"/>
      <c r="R415" s="43"/>
      <c r="S415" s="43" t="s">
        <v>1825</v>
      </c>
      <c r="T415" s="32"/>
      <c r="U415" s="35"/>
      <c r="V415" s="26"/>
      <c r="W415" s="5">
        <v>564</v>
      </c>
      <c r="X415" s="4"/>
      <c r="Y415" s="4" t="s">
        <v>38</v>
      </c>
      <c r="Z415" s="4" t="s">
        <v>7</v>
      </c>
      <c r="AA415" s="16">
        <v>9</v>
      </c>
      <c r="AB415" s="16">
        <v>11</v>
      </c>
      <c r="AC415" s="16">
        <v>2</v>
      </c>
      <c r="AD415" s="8">
        <v>99</v>
      </c>
      <c r="AE415" s="8">
        <v>100</v>
      </c>
      <c r="AF415" s="7">
        <f>[12]รายการ!B34</f>
        <v>2050</v>
      </c>
      <c r="AG415" s="7">
        <f t="shared" si="132"/>
        <v>202950</v>
      </c>
      <c r="AH415" s="4">
        <v>99</v>
      </c>
      <c r="AI415" s="3"/>
      <c r="AJ415" s="3">
        <v>99</v>
      </c>
      <c r="AK415" s="3"/>
      <c r="AL415" s="3"/>
      <c r="AM415" s="2">
        <v>46</v>
      </c>
      <c r="AN415" s="2">
        <f>ค่าเสื่อม!T4</f>
        <v>93</v>
      </c>
      <c r="AO415" s="95">
        <f>AG415*AN415/100</f>
        <v>188743.5</v>
      </c>
      <c r="AP415" s="95">
        <f t="shared" si="134"/>
        <v>14206.5</v>
      </c>
      <c r="AQ415" s="95">
        <f t="shared" si="135"/>
        <v>14206.5</v>
      </c>
      <c r="AR415" s="111">
        <f t="shared" si="121"/>
        <v>14206.5</v>
      </c>
      <c r="AT415" s="95">
        <f t="shared" si="136"/>
        <v>14206.5</v>
      </c>
      <c r="AW415" s="2" t="s">
        <v>51</v>
      </c>
    </row>
    <row r="416" spans="1:51" s="2" customFormat="1" ht="16.5" customHeight="1" x14ac:dyDescent="0.25">
      <c r="A416" s="39"/>
      <c r="B416" s="33">
        <v>511</v>
      </c>
      <c r="C416" s="32" t="s">
        <v>5</v>
      </c>
      <c r="D416" s="32">
        <v>42735</v>
      </c>
      <c r="E416" s="32">
        <v>280</v>
      </c>
      <c r="F416" s="32">
        <v>2210</v>
      </c>
      <c r="G416" s="32" t="s">
        <v>122</v>
      </c>
      <c r="H416" s="32">
        <v>0</v>
      </c>
      <c r="I416" s="32">
        <v>0</v>
      </c>
      <c r="J416" s="32">
        <v>97</v>
      </c>
      <c r="K416" s="37">
        <v>97</v>
      </c>
      <c r="L416" s="37">
        <v>97</v>
      </c>
      <c r="M416" s="86">
        <v>1</v>
      </c>
      <c r="N416" s="37">
        <f>L416</f>
        <v>97</v>
      </c>
      <c r="O416" s="37">
        <f>[6]qry_report!$L$1590</f>
        <v>88</v>
      </c>
      <c r="P416" s="65">
        <f>N416*O416</f>
        <v>8536</v>
      </c>
      <c r="Q416" s="34">
        <v>97</v>
      </c>
      <c r="R416" s="43"/>
      <c r="S416" s="43"/>
      <c r="T416" s="32"/>
      <c r="U416" s="35"/>
      <c r="V416" s="26"/>
      <c r="W416" s="5"/>
      <c r="X416" s="4"/>
      <c r="Y416" s="4"/>
      <c r="Z416" s="4"/>
      <c r="AA416" s="16"/>
      <c r="AB416" s="16"/>
      <c r="AC416" s="16"/>
      <c r="AD416" s="8"/>
      <c r="AE416" s="8"/>
      <c r="AF416" s="7"/>
      <c r="AG416" s="7"/>
      <c r="AH416" s="4"/>
      <c r="AI416" s="3"/>
      <c r="AJ416" s="3"/>
      <c r="AK416" s="3"/>
      <c r="AL416" s="3"/>
      <c r="AO416" s="95"/>
      <c r="AP416" s="95"/>
      <c r="AQ416" s="95">
        <f>P416</f>
        <v>8536</v>
      </c>
      <c r="AR416" s="111">
        <f t="shared" si="121"/>
        <v>8536</v>
      </c>
      <c r="AT416" s="95">
        <f t="shared" ref="AT416:AT425" si="137">AQ416</f>
        <v>8536</v>
      </c>
    </row>
    <row r="417" spans="1:51" s="2" customFormat="1" ht="16.5" customHeight="1" x14ac:dyDescent="0.25">
      <c r="A417" s="39"/>
      <c r="B417" s="33">
        <v>512</v>
      </c>
      <c r="C417" s="32" t="s">
        <v>5</v>
      </c>
      <c r="D417" s="32">
        <v>10857</v>
      </c>
      <c r="E417" s="32">
        <v>106</v>
      </c>
      <c r="F417" s="32">
        <v>103</v>
      </c>
      <c r="G417" s="32" t="s">
        <v>122</v>
      </c>
      <c r="H417" s="32">
        <v>0</v>
      </c>
      <c r="I417" s="32">
        <v>0</v>
      </c>
      <c r="J417" s="32">
        <v>53</v>
      </c>
      <c r="K417" s="37">
        <v>53</v>
      </c>
      <c r="L417" s="37">
        <v>53</v>
      </c>
      <c r="M417" s="86">
        <v>1</v>
      </c>
      <c r="N417" s="37">
        <f>L417</f>
        <v>53</v>
      </c>
      <c r="O417" s="37">
        <v>125</v>
      </c>
      <c r="P417" s="65">
        <f>N417*O417</f>
        <v>6625</v>
      </c>
      <c r="Q417" s="34">
        <v>53</v>
      </c>
      <c r="R417" s="43"/>
      <c r="S417" s="43"/>
      <c r="T417" s="32"/>
      <c r="U417" s="35"/>
      <c r="V417" s="26"/>
      <c r="W417" s="5"/>
      <c r="X417" s="4"/>
      <c r="Y417" s="4"/>
      <c r="Z417" s="4"/>
      <c r="AA417" s="16"/>
      <c r="AB417" s="16"/>
      <c r="AC417" s="16"/>
      <c r="AD417" s="8"/>
      <c r="AE417" s="8"/>
      <c r="AF417" s="7"/>
      <c r="AG417" s="7"/>
      <c r="AH417" s="4"/>
      <c r="AI417" s="3"/>
      <c r="AJ417" s="3"/>
      <c r="AK417" s="3"/>
      <c r="AL417" s="3"/>
      <c r="AO417" s="95"/>
      <c r="AP417" s="95"/>
      <c r="AQ417" s="95">
        <f>P417</f>
        <v>6625</v>
      </c>
      <c r="AR417" s="111">
        <f t="shared" si="121"/>
        <v>6625</v>
      </c>
      <c r="AT417" s="95">
        <f t="shared" si="137"/>
        <v>6625</v>
      </c>
    </row>
    <row r="418" spans="1:51" s="32" customFormat="1" ht="16.5" customHeight="1" x14ac:dyDescent="0.25">
      <c r="A418" s="39" t="s">
        <v>764</v>
      </c>
      <c r="B418" s="33">
        <v>513</v>
      </c>
      <c r="C418" s="32" t="s">
        <v>5</v>
      </c>
      <c r="D418" s="32">
        <v>20516</v>
      </c>
      <c r="E418" s="32">
        <v>368</v>
      </c>
      <c r="F418" s="32">
        <v>732</v>
      </c>
      <c r="G418" s="32" t="s">
        <v>122</v>
      </c>
      <c r="H418" s="32">
        <v>0</v>
      </c>
      <c r="I418" s="32">
        <v>0</v>
      </c>
      <c r="J418" s="32">
        <v>56</v>
      </c>
      <c r="K418" s="37">
        <v>56</v>
      </c>
      <c r="L418" s="37">
        <v>56</v>
      </c>
      <c r="M418" s="86">
        <v>2</v>
      </c>
      <c r="N418" s="37">
        <f>L418</f>
        <v>56</v>
      </c>
      <c r="O418" s="37">
        <v>100</v>
      </c>
      <c r="P418" s="65">
        <f>N418*O418</f>
        <v>5600</v>
      </c>
      <c r="Q418" s="34"/>
      <c r="R418" s="43">
        <v>56</v>
      </c>
      <c r="S418" s="43"/>
      <c r="U418" s="35"/>
      <c r="V418" s="39"/>
      <c r="W418" s="33"/>
      <c r="X418" s="42"/>
      <c r="AA418" s="36"/>
      <c r="AB418" s="36"/>
      <c r="AC418" s="36"/>
      <c r="AD418" s="43"/>
      <c r="AE418" s="43"/>
      <c r="AF418" s="37"/>
      <c r="AG418" s="37"/>
      <c r="AI418" s="34"/>
      <c r="AJ418" s="34"/>
      <c r="AK418" s="34"/>
      <c r="AL418" s="34"/>
      <c r="AO418" s="111"/>
      <c r="AP418" s="111"/>
      <c r="AQ418" s="111">
        <f>P418</f>
        <v>5600</v>
      </c>
      <c r="AR418" s="111">
        <f t="shared" si="121"/>
        <v>5600</v>
      </c>
      <c r="AT418" s="111">
        <f t="shared" si="137"/>
        <v>5600</v>
      </c>
    </row>
    <row r="419" spans="1:51" s="32" customFormat="1" ht="16.5" customHeight="1" x14ac:dyDescent="0.25">
      <c r="A419" s="39"/>
      <c r="B419" s="33"/>
      <c r="K419" s="37"/>
      <c r="L419" s="37"/>
      <c r="M419" s="86"/>
      <c r="N419" s="37"/>
      <c r="O419" s="37"/>
      <c r="P419" s="65"/>
      <c r="Q419" s="34"/>
      <c r="R419" s="43"/>
      <c r="S419" s="43"/>
      <c r="U419" s="35"/>
      <c r="V419" s="39" t="s">
        <v>765</v>
      </c>
      <c r="W419" s="33">
        <v>565</v>
      </c>
      <c r="X419" s="42" t="s">
        <v>766</v>
      </c>
      <c r="Y419" s="32" t="s">
        <v>28</v>
      </c>
      <c r="Z419" s="32" t="s">
        <v>41</v>
      </c>
      <c r="AA419" s="36"/>
      <c r="AB419" s="36"/>
      <c r="AC419" s="16">
        <v>2</v>
      </c>
      <c r="AD419" s="43">
        <v>432</v>
      </c>
      <c r="AE419" s="43">
        <v>100</v>
      </c>
      <c r="AF419" s="37">
        <f>AF414</f>
        <v>6700</v>
      </c>
      <c r="AG419" s="37">
        <f t="shared" si="132"/>
        <v>2894400</v>
      </c>
      <c r="AH419" s="32">
        <v>432</v>
      </c>
      <c r="AI419" s="34"/>
      <c r="AJ419" s="34">
        <v>432</v>
      </c>
      <c r="AK419" s="34"/>
      <c r="AL419" s="34"/>
      <c r="AM419" s="32">
        <v>22</v>
      </c>
      <c r="AN419" s="32">
        <f>ค่าเสื่อม!W3</f>
        <v>85</v>
      </c>
      <c r="AO419" s="111">
        <f t="shared" ref="AO419:AO427" si="138">AG419*AN419/100</f>
        <v>2460240</v>
      </c>
      <c r="AP419" s="111">
        <f t="shared" si="134"/>
        <v>434160</v>
      </c>
      <c r="AQ419" s="111">
        <f>P419+AP419</f>
        <v>434160</v>
      </c>
      <c r="AR419" s="111">
        <f t="shared" si="121"/>
        <v>434160</v>
      </c>
      <c r="AT419" s="111">
        <f t="shared" si="137"/>
        <v>434160</v>
      </c>
    </row>
    <row r="420" spans="1:51" s="2" customFormat="1" ht="16.5" customHeight="1" x14ac:dyDescent="0.25">
      <c r="A420" s="39"/>
      <c r="B420" s="33"/>
      <c r="C420" s="32"/>
      <c r="D420" s="32"/>
      <c r="E420" s="32"/>
      <c r="F420" s="32"/>
      <c r="G420" s="32"/>
      <c r="H420" s="32"/>
      <c r="I420" s="32"/>
      <c r="J420" s="32"/>
      <c r="K420" s="37"/>
      <c r="L420" s="37"/>
      <c r="M420" s="86"/>
      <c r="N420" s="37"/>
      <c r="O420" s="37"/>
      <c r="P420" s="37"/>
      <c r="Q420" s="34"/>
      <c r="R420" s="43"/>
      <c r="S420" s="43"/>
      <c r="T420" s="32"/>
      <c r="U420" s="35"/>
      <c r="V420" s="26"/>
      <c r="W420" s="5"/>
      <c r="X420" s="4"/>
      <c r="Y420" s="4"/>
      <c r="Z420" s="26" t="s">
        <v>42</v>
      </c>
      <c r="AA420" s="16">
        <v>12</v>
      </c>
      <c r="AB420" s="16">
        <v>18</v>
      </c>
      <c r="AC420" s="16">
        <v>2</v>
      </c>
      <c r="AD420" s="8">
        <v>216</v>
      </c>
      <c r="AE420" s="8">
        <v>50</v>
      </c>
      <c r="AF420" s="7">
        <f>AF414</f>
        <v>6700</v>
      </c>
      <c r="AG420" s="7">
        <f t="shared" si="132"/>
        <v>1447200</v>
      </c>
      <c r="AH420" s="4">
        <v>216</v>
      </c>
      <c r="AI420" s="3"/>
      <c r="AJ420" s="3">
        <v>216</v>
      </c>
      <c r="AK420" s="3"/>
      <c r="AL420" s="3"/>
      <c r="AN420" s="2">
        <f>AN419</f>
        <v>85</v>
      </c>
      <c r="AO420" s="95">
        <f t="shared" si="138"/>
        <v>1230120</v>
      </c>
      <c r="AP420" s="95">
        <f t="shared" si="134"/>
        <v>217080</v>
      </c>
      <c r="AQ420" s="95">
        <f>P420+AP420</f>
        <v>217080</v>
      </c>
      <c r="AR420" s="111">
        <f t="shared" si="121"/>
        <v>217080</v>
      </c>
      <c r="AT420" s="95">
        <f t="shared" si="137"/>
        <v>217080</v>
      </c>
    </row>
    <row r="421" spans="1:51" s="2" customFormat="1" ht="16.5" customHeight="1" x14ac:dyDescent="0.25">
      <c r="A421" s="39"/>
      <c r="B421" s="33"/>
      <c r="C421" s="32"/>
      <c r="D421" s="32"/>
      <c r="E421" s="32"/>
      <c r="F421" s="32"/>
      <c r="G421" s="32"/>
      <c r="H421" s="32"/>
      <c r="I421" s="32"/>
      <c r="J421" s="32"/>
      <c r="K421" s="37"/>
      <c r="L421" s="37"/>
      <c r="M421" s="86"/>
      <c r="N421" s="37"/>
      <c r="O421" s="37"/>
      <c r="P421" s="37"/>
      <c r="Q421" s="34"/>
      <c r="R421" s="43"/>
      <c r="S421" s="43"/>
      <c r="T421" s="32"/>
      <c r="U421" s="35"/>
      <c r="V421" s="26"/>
      <c r="W421" s="5"/>
      <c r="X421" s="4"/>
      <c r="Y421" s="4"/>
      <c r="Z421" s="26" t="s">
        <v>43</v>
      </c>
      <c r="AA421" s="16">
        <v>12</v>
      </c>
      <c r="AB421" s="16">
        <v>18</v>
      </c>
      <c r="AC421" s="16">
        <v>2</v>
      </c>
      <c r="AD421" s="8">
        <v>216</v>
      </c>
      <c r="AE421" s="8">
        <v>50</v>
      </c>
      <c r="AF421" s="7">
        <f>AF419</f>
        <v>6700</v>
      </c>
      <c r="AG421" s="7">
        <f t="shared" si="132"/>
        <v>1447200</v>
      </c>
      <c r="AH421" s="4">
        <v>216</v>
      </c>
      <c r="AI421" s="3"/>
      <c r="AJ421" s="3">
        <v>216</v>
      </c>
      <c r="AK421" s="3"/>
      <c r="AL421" s="3"/>
      <c r="AN421" s="2">
        <f>AN419</f>
        <v>85</v>
      </c>
      <c r="AO421" s="95">
        <f t="shared" si="138"/>
        <v>1230120</v>
      </c>
      <c r="AP421" s="95">
        <f t="shared" si="134"/>
        <v>217080</v>
      </c>
      <c r="AQ421" s="95">
        <f>P421+AP421</f>
        <v>217080</v>
      </c>
      <c r="AR421" s="111">
        <f t="shared" si="121"/>
        <v>217080</v>
      </c>
      <c r="AT421" s="95">
        <f t="shared" si="137"/>
        <v>217080</v>
      </c>
    </row>
    <row r="422" spans="1:51" s="2" customFormat="1" ht="16.5" customHeight="1" x14ac:dyDescent="0.25">
      <c r="A422" s="39"/>
      <c r="B422" s="33"/>
      <c r="C422" s="32"/>
      <c r="D422" s="32"/>
      <c r="E422" s="32"/>
      <c r="F422" s="32"/>
      <c r="G422" s="32"/>
      <c r="H422" s="32"/>
      <c r="I422" s="32"/>
      <c r="J422" s="32"/>
      <c r="K422" s="37"/>
      <c r="L422" s="37"/>
      <c r="M422" s="86"/>
      <c r="N422" s="37"/>
      <c r="O422" s="37"/>
      <c r="P422" s="37"/>
      <c r="Q422" s="34"/>
      <c r="R422" s="43"/>
      <c r="S422" s="43"/>
      <c r="T422" s="32"/>
      <c r="U422" s="35"/>
      <c r="V422" s="26"/>
      <c r="W422" s="5">
        <v>566</v>
      </c>
      <c r="X422" s="4"/>
      <c r="Y422" s="4" t="s">
        <v>28</v>
      </c>
      <c r="Z422" s="4" t="s">
        <v>37</v>
      </c>
      <c r="AA422" s="16">
        <v>6</v>
      </c>
      <c r="AB422" s="16">
        <v>9</v>
      </c>
      <c r="AC422" s="16">
        <v>2</v>
      </c>
      <c r="AD422" s="8">
        <v>54</v>
      </c>
      <c r="AE422" s="8">
        <v>100</v>
      </c>
      <c r="AF422" s="7">
        <f>[12]รายการ!B1</f>
        <v>6700</v>
      </c>
      <c r="AG422" s="7">
        <f t="shared" si="132"/>
        <v>361800</v>
      </c>
      <c r="AH422" s="4">
        <v>54</v>
      </c>
      <c r="AI422" s="3"/>
      <c r="AJ422" s="3">
        <v>54</v>
      </c>
      <c r="AK422" s="3"/>
      <c r="AL422" s="3"/>
      <c r="AM422" s="2">
        <v>40</v>
      </c>
      <c r="AN422" s="2">
        <f>ค่าเสื่อม!AO2</f>
        <v>70</v>
      </c>
      <c r="AO422" s="95">
        <f t="shared" si="138"/>
        <v>253260</v>
      </c>
      <c r="AP422" s="95">
        <f t="shared" si="134"/>
        <v>108540</v>
      </c>
      <c r="AQ422" s="95">
        <f>P422+AP422</f>
        <v>108540</v>
      </c>
      <c r="AR422" s="111">
        <f t="shared" si="121"/>
        <v>108540</v>
      </c>
      <c r="AT422" s="95">
        <f t="shared" si="137"/>
        <v>108540</v>
      </c>
      <c r="AW422" s="2" t="s">
        <v>315</v>
      </c>
    </row>
    <row r="423" spans="1:51" s="2" customFormat="1" ht="16.5" customHeight="1" x14ac:dyDescent="0.25">
      <c r="A423" s="39"/>
      <c r="B423" s="33">
        <v>514</v>
      </c>
      <c r="C423" s="32" t="s">
        <v>5</v>
      </c>
      <c r="D423" s="32">
        <v>37985</v>
      </c>
      <c r="E423" s="32">
        <v>202</v>
      </c>
      <c r="F423" s="32">
        <v>1879</v>
      </c>
      <c r="G423" s="32" t="s">
        <v>122</v>
      </c>
      <c r="H423" s="32">
        <v>0</v>
      </c>
      <c r="I423" s="32">
        <v>2</v>
      </c>
      <c r="J423" s="32">
        <v>24</v>
      </c>
      <c r="K423" s="37">
        <v>224</v>
      </c>
      <c r="L423" s="37">
        <v>224</v>
      </c>
      <c r="M423" s="86">
        <v>2</v>
      </c>
      <c r="N423" s="37">
        <f>L423</f>
        <v>224</v>
      </c>
      <c r="O423" s="37">
        <f>[6]qry_report!$L$1340</f>
        <v>100</v>
      </c>
      <c r="P423" s="65">
        <f>N423*O423</f>
        <v>22400</v>
      </c>
      <c r="Q423" s="34"/>
      <c r="R423" s="43">
        <v>224</v>
      </c>
      <c r="S423" s="43"/>
      <c r="T423" s="32"/>
      <c r="U423" s="35"/>
      <c r="V423" s="26"/>
      <c r="W423" s="5">
        <v>567</v>
      </c>
      <c r="X423" s="4"/>
      <c r="Y423" s="4" t="s">
        <v>38</v>
      </c>
      <c r="Z423" s="4" t="s">
        <v>7</v>
      </c>
      <c r="AA423" s="16">
        <v>7</v>
      </c>
      <c r="AB423" s="16">
        <v>15</v>
      </c>
      <c r="AC423" s="16">
        <v>2</v>
      </c>
      <c r="AD423" s="8">
        <v>105</v>
      </c>
      <c r="AE423" s="8">
        <v>100</v>
      </c>
      <c r="AF423" s="7">
        <f>[12]รายการ!B34</f>
        <v>2050</v>
      </c>
      <c r="AG423" s="7">
        <f t="shared" si="132"/>
        <v>215250</v>
      </c>
      <c r="AH423" s="4">
        <v>105</v>
      </c>
      <c r="AI423" s="3"/>
      <c r="AJ423" s="3">
        <v>105</v>
      </c>
      <c r="AK423" s="3"/>
      <c r="AL423" s="3"/>
      <c r="AM423" s="2">
        <v>4</v>
      </c>
      <c r="AN423" s="2">
        <f>ค่าเสื่อม!E4</f>
        <v>12</v>
      </c>
      <c r="AO423" s="95">
        <f t="shared" si="138"/>
        <v>25830</v>
      </c>
      <c r="AP423" s="95">
        <f t="shared" si="134"/>
        <v>189420</v>
      </c>
      <c r="AQ423" s="95">
        <f>P423</f>
        <v>22400</v>
      </c>
      <c r="AR423" s="111">
        <f t="shared" si="121"/>
        <v>22400</v>
      </c>
      <c r="AT423" s="95">
        <f t="shared" si="137"/>
        <v>22400</v>
      </c>
      <c r="AW423" s="2" t="s">
        <v>51</v>
      </c>
    </row>
    <row r="424" spans="1:51" s="2" customFormat="1" ht="16.5" customHeight="1" x14ac:dyDescent="0.25">
      <c r="A424" s="39" t="s">
        <v>767</v>
      </c>
      <c r="B424" s="33">
        <v>515</v>
      </c>
      <c r="C424" s="32" t="s">
        <v>5</v>
      </c>
      <c r="D424" s="32">
        <v>9845</v>
      </c>
      <c r="E424" s="32">
        <v>583</v>
      </c>
      <c r="F424" s="32">
        <v>2</v>
      </c>
      <c r="G424" s="32" t="s">
        <v>122</v>
      </c>
      <c r="H424" s="32">
        <v>4</v>
      </c>
      <c r="I424" s="32">
        <v>1</v>
      </c>
      <c r="J424" s="32">
        <v>36</v>
      </c>
      <c r="K424" s="37">
        <v>1736</v>
      </c>
      <c r="L424" s="37">
        <v>1736</v>
      </c>
      <c r="M424" s="86">
        <v>1</v>
      </c>
      <c r="N424" s="37">
        <f>L424</f>
        <v>1736</v>
      </c>
      <c r="O424" s="37">
        <v>100</v>
      </c>
      <c r="P424" s="65">
        <f>N424*O424</f>
        <v>173600</v>
      </c>
      <c r="Q424" s="34">
        <v>1736</v>
      </c>
      <c r="R424" s="43"/>
      <c r="S424" s="43"/>
      <c r="T424" s="32"/>
      <c r="U424" s="35"/>
      <c r="V424" s="26"/>
      <c r="W424" s="5"/>
      <c r="X424" s="4"/>
      <c r="Y424" s="4"/>
      <c r="Z424" s="4"/>
      <c r="AA424" s="16"/>
      <c r="AB424" s="16"/>
      <c r="AC424" s="16"/>
      <c r="AD424" s="8"/>
      <c r="AE424" s="8"/>
      <c r="AF424" s="7"/>
      <c r="AG424" s="7"/>
      <c r="AH424" s="4"/>
      <c r="AI424" s="3"/>
      <c r="AJ424" s="3"/>
      <c r="AK424" s="3"/>
      <c r="AL424" s="3"/>
      <c r="AO424" s="95"/>
      <c r="AP424" s="95"/>
      <c r="AQ424" s="95">
        <f>P424</f>
        <v>173600</v>
      </c>
      <c r="AR424" s="111">
        <f t="shared" si="121"/>
        <v>173600</v>
      </c>
      <c r="AT424" s="95">
        <f t="shared" si="137"/>
        <v>173600</v>
      </c>
    </row>
    <row r="425" spans="1:51" s="32" customFormat="1" ht="16.5" customHeight="1" x14ac:dyDescent="0.25">
      <c r="A425" s="39" t="s">
        <v>768</v>
      </c>
      <c r="B425" s="33">
        <v>516</v>
      </c>
      <c r="C425" s="32" t="s">
        <v>5</v>
      </c>
      <c r="D425" s="32">
        <v>11536</v>
      </c>
      <c r="E425" s="32">
        <v>125</v>
      </c>
      <c r="F425" s="32">
        <v>122</v>
      </c>
      <c r="G425" s="32" t="s">
        <v>122</v>
      </c>
      <c r="H425" s="32">
        <v>0</v>
      </c>
      <c r="I425" s="32">
        <v>3</v>
      </c>
      <c r="J425" s="32">
        <v>0</v>
      </c>
      <c r="K425" s="37">
        <v>300</v>
      </c>
      <c r="L425" s="37">
        <v>300</v>
      </c>
      <c r="M425" s="86">
        <v>1</v>
      </c>
      <c r="N425" s="37">
        <f>L425:L425</f>
        <v>300</v>
      </c>
      <c r="O425" s="37">
        <v>100</v>
      </c>
      <c r="P425" s="65">
        <f>N425*O425</f>
        <v>30000</v>
      </c>
      <c r="Q425" s="34">
        <v>300</v>
      </c>
      <c r="R425" s="43"/>
      <c r="S425" s="43"/>
      <c r="U425" s="35"/>
      <c r="V425" s="39"/>
      <c r="W425" s="33"/>
      <c r="AA425" s="36"/>
      <c r="AB425" s="36"/>
      <c r="AC425" s="36"/>
      <c r="AD425" s="43"/>
      <c r="AE425" s="43"/>
      <c r="AF425" s="37"/>
      <c r="AG425" s="37"/>
      <c r="AI425" s="34"/>
      <c r="AJ425" s="34"/>
      <c r="AK425" s="34"/>
      <c r="AL425" s="34"/>
      <c r="AO425" s="111"/>
      <c r="AP425" s="111"/>
      <c r="AQ425" s="111">
        <f>P425</f>
        <v>30000</v>
      </c>
      <c r="AR425" s="111">
        <f t="shared" si="121"/>
        <v>30000</v>
      </c>
      <c r="AT425" s="95">
        <f t="shared" si="137"/>
        <v>30000</v>
      </c>
    </row>
    <row r="426" spans="1:51" s="32" customFormat="1" ht="16.5" customHeight="1" x14ac:dyDescent="0.25">
      <c r="A426" s="39"/>
      <c r="B426" s="33"/>
      <c r="K426" s="37"/>
      <c r="L426" s="37"/>
      <c r="M426" s="86"/>
      <c r="N426" s="37"/>
      <c r="O426" s="37"/>
      <c r="P426" s="65"/>
      <c r="Q426" s="34"/>
      <c r="R426" s="43"/>
      <c r="S426" s="43"/>
      <c r="U426" s="35"/>
      <c r="V426" s="39" t="s">
        <v>769</v>
      </c>
      <c r="W426" s="33">
        <v>568</v>
      </c>
      <c r="Y426" s="32" t="s">
        <v>38</v>
      </c>
      <c r="Z426" s="32" t="s">
        <v>7</v>
      </c>
      <c r="AA426" s="36">
        <v>8</v>
      </c>
      <c r="AB426" s="36">
        <v>17</v>
      </c>
      <c r="AC426" s="16">
        <v>2</v>
      </c>
      <c r="AD426" s="43">
        <v>136</v>
      </c>
      <c r="AE426" s="43">
        <v>100</v>
      </c>
      <c r="AF426" s="37">
        <f>[12]รายการ!B34</f>
        <v>2050</v>
      </c>
      <c r="AG426" s="37">
        <f t="shared" si="132"/>
        <v>278800</v>
      </c>
      <c r="AH426" s="32">
        <v>136</v>
      </c>
      <c r="AI426" s="34">
        <v>136</v>
      </c>
      <c r="AJ426" s="34"/>
      <c r="AK426" s="34"/>
      <c r="AL426" s="34"/>
      <c r="AM426" s="32">
        <v>7</v>
      </c>
      <c r="AN426" s="32">
        <f>ค่าเสื่อม!H4</f>
        <v>25</v>
      </c>
      <c r="AO426" s="111">
        <f t="shared" si="138"/>
        <v>69700</v>
      </c>
      <c r="AP426" s="111">
        <f t="shared" si="134"/>
        <v>209100</v>
      </c>
      <c r="AQ426" s="111">
        <f>P426+AP426</f>
        <v>209100</v>
      </c>
      <c r="AR426" s="111">
        <f>AQ426</f>
        <v>209100</v>
      </c>
      <c r="AT426" s="111">
        <f>AQ426-AS426</f>
        <v>209100</v>
      </c>
      <c r="AW426" s="32" t="s">
        <v>561</v>
      </c>
    </row>
    <row r="427" spans="1:51" s="2" customFormat="1" ht="16.5" customHeight="1" x14ac:dyDescent="0.25">
      <c r="A427" s="39"/>
      <c r="B427" s="33"/>
      <c r="C427" s="32"/>
      <c r="D427" s="32"/>
      <c r="E427" s="32"/>
      <c r="F427" s="32"/>
      <c r="G427" s="32"/>
      <c r="H427" s="32"/>
      <c r="I427" s="32"/>
      <c r="J427" s="32"/>
      <c r="K427" s="37"/>
      <c r="L427" s="37"/>
      <c r="M427" s="86"/>
      <c r="N427" s="37"/>
      <c r="O427" s="37"/>
      <c r="P427" s="37"/>
      <c r="Q427" s="34"/>
      <c r="R427" s="43"/>
      <c r="S427" s="43"/>
      <c r="T427" s="32"/>
      <c r="U427" s="35"/>
      <c r="V427" s="26"/>
      <c r="W427" s="33">
        <v>569</v>
      </c>
      <c r="X427" s="4"/>
      <c r="Y427" s="4" t="s">
        <v>38</v>
      </c>
      <c r="Z427" s="4" t="s">
        <v>7</v>
      </c>
      <c r="AA427" s="16">
        <v>8</v>
      </c>
      <c r="AB427" s="16">
        <v>12</v>
      </c>
      <c r="AC427" s="16">
        <v>2</v>
      </c>
      <c r="AD427" s="8">
        <v>96</v>
      </c>
      <c r="AE427" s="8">
        <v>100</v>
      </c>
      <c r="AF427" s="7">
        <f>[12]รายการ!B34</f>
        <v>2050</v>
      </c>
      <c r="AG427" s="7">
        <f t="shared" si="132"/>
        <v>196800</v>
      </c>
      <c r="AH427" s="4">
        <v>96</v>
      </c>
      <c r="AI427" s="3">
        <v>96</v>
      </c>
      <c r="AJ427" s="3"/>
      <c r="AK427" s="3"/>
      <c r="AL427" s="3"/>
      <c r="AM427" s="2">
        <v>9</v>
      </c>
      <c r="AN427" s="2">
        <f>ค่าเสื่อม!J4</f>
        <v>35</v>
      </c>
      <c r="AO427" s="95">
        <f t="shared" si="138"/>
        <v>68880</v>
      </c>
      <c r="AP427" s="95">
        <f t="shared" si="134"/>
        <v>127920</v>
      </c>
      <c r="AQ427" s="95">
        <f>P427+AP427</f>
        <v>127920</v>
      </c>
      <c r="AR427" s="111">
        <f>AQ427</f>
        <v>127920</v>
      </c>
      <c r="AT427" s="111">
        <f>AQ427-AS427</f>
        <v>127920</v>
      </c>
      <c r="AW427" s="2" t="s">
        <v>562</v>
      </c>
    </row>
    <row r="428" spans="1:51" s="32" customFormat="1" ht="16.5" customHeight="1" x14ac:dyDescent="0.25">
      <c r="A428" s="39" t="s">
        <v>131</v>
      </c>
      <c r="B428" s="33">
        <v>517</v>
      </c>
      <c r="C428" s="32" t="s">
        <v>5</v>
      </c>
      <c r="D428" s="32">
        <v>41284</v>
      </c>
      <c r="E428" s="32">
        <v>632</v>
      </c>
      <c r="F428" s="32">
        <v>2133</v>
      </c>
      <c r="G428" s="32" t="s">
        <v>122</v>
      </c>
      <c r="H428" s="32">
        <v>0</v>
      </c>
      <c r="I428" s="32">
        <v>1</v>
      </c>
      <c r="J428" s="32">
        <v>50</v>
      </c>
      <c r="K428" s="63">
        <f>H428*400+I428*100+J428</f>
        <v>150</v>
      </c>
      <c r="L428" s="65">
        <f>SUM(Q428:U428)</f>
        <v>150</v>
      </c>
      <c r="M428" s="86">
        <v>2</v>
      </c>
      <c r="N428" s="65">
        <f>L428</f>
        <v>150</v>
      </c>
      <c r="O428" s="65">
        <v>175</v>
      </c>
      <c r="P428" s="65">
        <f>N428*O428</f>
        <v>26250</v>
      </c>
      <c r="Q428" s="34"/>
      <c r="R428" s="43">
        <v>150</v>
      </c>
      <c r="S428" s="43"/>
      <c r="U428" s="35"/>
      <c r="V428" s="39" t="s">
        <v>131</v>
      </c>
      <c r="W428" s="33">
        <v>570</v>
      </c>
      <c r="X428" s="42" t="s">
        <v>135</v>
      </c>
      <c r="Y428" s="32" t="s">
        <v>28</v>
      </c>
      <c r="Z428" s="32" t="s">
        <v>53</v>
      </c>
      <c r="AA428" s="36">
        <v>13</v>
      </c>
      <c r="AB428" s="36">
        <v>16</v>
      </c>
      <c r="AC428" s="36">
        <v>2</v>
      </c>
      <c r="AD428" s="43">
        <f>AA428*AB428</f>
        <v>208</v>
      </c>
      <c r="AE428" s="528">
        <v>100</v>
      </c>
      <c r="AF428" s="37">
        <f>รายการ!B1</f>
        <v>6700</v>
      </c>
      <c r="AG428" s="37">
        <f>AD428*AF428</f>
        <v>1393600</v>
      </c>
      <c r="AH428" s="34">
        <f>AD428</f>
        <v>208</v>
      </c>
      <c r="AI428" s="34"/>
      <c r="AJ428" s="34">
        <f>AH428</f>
        <v>208</v>
      </c>
      <c r="AK428" s="34"/>
      <c r="AL428" s="34"/>
      <c r="AM428" s="32">
        <v>17</v>
      </c>
      <c r="AN428" s="32">
        <f>ค่าเสื่อม!R4</f>
        <v>79</v>
      </c>
      <c r="AO428" s="111">
        <f>AG428*AN428/100</f>
        <v>1100944</v>
      </c>
      <c r="AP428" s="111">
        <f>AG428-AO428</f>
        <v>292656</v>
      </c>
      <c r="AQ428" s="95">
        <f t="shared" ref="AQ428:AQ431" si="139">P428+AP428</f>
        <v>318906</v>
      </c>
      <c r="AR428" s="95">
        <f>AQ428</f>
        <v>318906</v>
      </c>
      <c r="AS428" s="95"/>
      <c r="AT428" s="95">
        <f>AQ428-AS428</f>
        <v>318906</v>
      </c>
      <c r="AU428" s="95"/>
      <c r="AW428" s="46"/>
      <c r="AX428" s="579"/>
      <c r="AY428" s="95"/>
    </row>
    <row r="429" spans="1:51" s="32" customFormat="1" ht="16.5" customHeight="1" x14ac:dyDescent="0.25">
      <c r="A429" s="39"/>
      <c r="B429" s="33"/>
      <c r="K429" s="63"/>
      <c r="L429" s="65"/>
      <c r="M429" s="86"/>
      <c r="N429" s="65"/>
      <c r="O429" s="65"/>
      <c r="P429" s="65"/>
      <c r="Q429" s="34"/>
      <c r="R429" s="43"/>
      <c r="S429" s="43"/>
      <c r="U429" s="35"/>
      <c r="V429" s="39" t="s">
        <v>132</v>
      </c>
      <c r="W429" s="33">
        <v>571</v>
      </c>
      <c r="X429" s="42" t="s">
        <v>133</v>
      </c>
      <c r="Y429" s="32" t="s">
        <v>28</v>
      </c>
      <c r="Z429" s="32" t="s">
        <v>37</v>
      </c>
      <c r="AA429" s="36">
        <v>7.5</v>
      </c>
      <c r="AB429" s="36">
        <v>16</v>
      </c>
      <c r="AC429" s="36">
        <v>5</v>
      </c>
      <c r="AD429" s="43">
        <f>AA429*AB429</f>
        <v>120</v>
      </c>
      <c r="AE429" s="528">
        <v>100</v>
      </c>
      <c r="AF429" s="37">
        <f>รายการ!B1</f>
        <v>6700</v>
      </c>
      <c r="AG429" s="37">
        <f>AD429*AF429</f>
        <v>804000</v>
      </c>
      <c r="AH429" s="34">
        <f>AD429</f>
        <v>120</v>
      </c>
      <c r="AI429" s="34"/>
      <c r="AJ429" s="34">
        <v>120</v>
      </c>
      <c r="AK429" s="34"/>
      <c r="AL429" s="34"/>
      <c r="AM429" s="32">
        <v>17</v>
      </c>
      <c r="AN429" s="32">
        <f>ค่าเสื่อม!R4</f>
        <v>79</v>
      </c>
      <c r="AO429" s="111">
        <f>AG429*AN429/100</f>
        <v>635160</v>
      </c>
      <c r="AP429" s="111">
        <f>AG429-AO429</f>
        <v>168840</v>
      </c>
      <c r="AQ429" s="95">
        <f t="shared" si="139"/>
        <v>168840</v>
      </c>
      <c r="AR429" s="95">
        <f>AQ429</f>
        <v>168840</v>
      </c>
      <c r="AS429" s="95"/>
      <c r="AT429" s="95">
        <f>AQ429-AS429</f>
        <v>168840</v>
      </c>
      <c r="AU429" s="95"/>
      <c r="AW429" s="46"/>
      <c r="AX429" s="579"/>
      <c r="AY429" s="95"/>
    </row>
    <row r="430" spans="1:51" s="499" customFormat="1" ht="16.5" customHeight="1" x14ac:dyDescent="0.25">
      <c r="A430" s="39" t="s">
        <v>1932</v>
      </c>
      <c r="B430" s="33">
        <v>518</v>
      </c>
      <c r="C430" s="32" t="s">
        <v>5</v>
      </c>
      <c r="D430" s="32">
        <v>42368</v>
      </c>
      <c r="E430" s="32">
        <v>309</v>
      </c>
      <c r="F430" s="32">
        <v>2192</v>
      </c>
      <c r="G430" s="32" t="s">
        <v>122</v>
      </c>
      <c r="H430" s="32">
        <v>1</v>
      </c>
      <c r="I430" s="32">
        <v>2</v>
      </c>
      <c r="J430" s="32">
        <v>0</v>
      </c>
      <c r="K430" s="63">
        <v>600</v>
      </c>
      <c r="L430" s="65">
        <v>600</v>
      </c>
      <c r="M430" s="86">
        <v>1</v>
      </c>
      <c r="N430" s="65">
        <v>600</v>
      </c>
      <c r="O430" s="65">
        <v>150</v>
      </c>
      <c r="P430" s="65">
        <f>N430*O430</f>
        <v>90000</v>
      </c>
      <c r="Q430" s="34">
        <v>600</v>
      </c>
      <c r="R430" s="43"/>
      <c r="S430" s="43"/>
      <c r="U430" s="504"/>
      <c r="V430" s="707"/>
      <c r="W430" s="497"/>
      <c r="AA430" s="505"/>
      <c r="AB430" s="505"/>
      <c r="AC430" s="505"/>
      <c r="AD430" s="503"/>
      <c r="AE430" s="503"/>
      <c r="AF430" s="500"/>
      <c r="AG430" s="500"/>
      <c r="AI430" s="502"/>
      <c r="AJ430" s="502"/>
      <c r="AK430" s="502"/>
      <c r="AL430" s="502"/>
      <c r="AQ430" s="95">
        <f t="shared" si="139"/>
        <v>90000</v>
      </c>
      <c r="AR430" s="95">
        <f>AQ430</f>
        <v>90000</v>
      </c>
      <c r="AT430" s="95">
        <f>AQ430-AS430</f>
        <v>90000</v>
      </c>
      <c r="AU430" s="95"/>
    </row>
    <row r="431" spans="1:51" s="499" customFormat="1" ht="16.5" customHeight="1" x14ac:dyDescent="0.25">
      <c r="A431" s="39" t="s">
        <v>1933</v>
      </c>
      <c r="B431" s="33">
        <v>519</v>
      </c>
      <c r="C431" s="32" t="s">
        <v>5</v>
      </c>
      <c r="D431" s="32">
        <v>14649</v>
      </c>
      <c r="E431" s="32">
        <v>2</v>
      </c>
      <c r="F431" s="32">
        <v>232</v>
      </c>
      <c r="G431" s="32" t="s">
        <v>122</v>
      </c>
      <c r="H431" s="32">
        <v>2</v>
      </c>
      <c r="I431" s="32">
        <v>3</v>
      </c>
      <c r="J431" s="32">
        <v>42</v>
      </c>
      <c r="K431" s="63">
        <v>1142</v>
      </c>
      <c r="L431" s="65">
        <v>1142</v>
      </c>
      <c r="M431" s="86">
        <v>1</v>
      </c>
      <c r="N431" s="65">
        <v>1142</v>
      </c>
      <c r="O431" s="65">
        <v>150</v>
      </c>
      <c r="P431" s="65">
        <f>N431*O431</f>
        <v>171300</v>
      </c>
      <c r="Q431" s="34">
        <v>1142</v>
      </c>
      <c r="R431" s="43"/>
      <c r="S431" s="43"/>
      <c r="U431" s="504"/>
      <c r="V431" s="707"/>
      <c r="W431" s="497"/>
      <c r="AA431" s="505"/>
      <c r="AB431" s="505"/>
      <c r="AC431" s="505"/>
      <c r="AD431" s="503"/>
      <c r="AE431" s="503"/>
      <c r="AF431" s="500"/>
      <c r="AG431" s="500"/>
      <c r="AI431" s="502"/>
      <c r="AJ431" s="502"/>
      <c r="AK431" s="502"/>
      <c r="AL431" s="502"/>
      <c r="AQ431" s="95">
        <f t="shared" si="139"/>
        <v>171300</v>
      </c>
      <c r="AR431" s="95">
        <f t="shared" ref="AR431" si="140">AQ431</f>
        <v>171300</v>
      </c>
      <c r="AT431" s="95">
        <f t="shared" ref="AT431" si="141">AQ431-AS431</f>
        <v>171300</v>
      </c>
    </row>
    <row r="432" spans="1:51" s="499" customFormat="1" ht="16.5" customHeight="1" x14ac:dyDescent="0.25">
      <c r="A432" s="39"/>
      <c r="B432" s="497"/>
      <c r="C432" s="32"/>
      <c r="D432" s="32"/>
      <c r="E432" s="32"/>
      <c r="F432" s="32"/>
      <c r="G432" s="32"/>
      <c r="H432" s="32"/>
      <c r="I432" s="32"/>
      <c r="J432" s="32"/>
      <c r="K432" s="63"/>
      <c r="L432" s="65"/>
      <c r="M432" s="86"/>
      <c r="N432" s="65"/>
      <c r="O432" s="65"/>
      <c r="P432" s="65"/>
      <c r="Q432" s="34"/>
      <c r="R432" s="43"/>
      <c r="S432" s="43"/>
      <c r="U432" s="504"/>
      <c r="V432" s="707"/>
      <c r="W432" s="497"/>
      <c r="AA432" s="505"/>
      <c r="AB432" s="505"/>
      <c r="AC432" s="505"/>
      <c r="AD432" s="503"/>
      <c r="AE432" s="503"/>
      <c r="AF432" s="500"/>
      <c r="AG432" s="500"/>
      <c r="AI432" s="502"/>
      <c r="AJ432" s="502"/>
      <c r="AK432" s="502"/>
      <c r="AL432" s="502"/>
      <c r="AQ432" s="95"/>
      <c r="AR432" s="95"/>
      <c r="AT432" s="95"/>
    </row>
    <row r="433" spans="1:49" s="507" customFormat="1" ht="16.5" customHeight="1" x14ac:dyDescent="0.25">
      <c r="A433" s="133"/>
      <c r="B433" s="708"/>
      <c r="C433" s="136"/>
      <c r="D433" s="136"/>
      <c r="E433" s="136"/>
      <c r="F433" s="136"/>
      <c r="G433" s="136"/>
      <c r="H433" s="136"/>
      <c r="I433" s="136"/>
      <c r="J433" s="136"/>
      <c r="K433" s="154"/>
      <c r="L433" s="64"/>
      <c r="M433" s="89"/>
      <c r="N433" s="64"/>
      <c r="O433" s="64"/>
      <c r="P433" s="64"/>
      <c r="Q433" s="137"/>
      <c r="R433" s="138"/>
      <c r="S433" s="138"/>
      <c r="T433" s="709"/>
      <c r="U433" s="710"/>
      <c r="V433" s="711"/>
      <c r="W433" s="708"/>
      <c r="X433" s="709"/>
      <c r="Y433" s="709"/>
      <c r="Z433" s="709"/>
      <c r="AA433" s="712"/>
      <c r="AB433" s="712"/>
      <c r="AC433" s="712"/>
      <c r="AD433" s="713"/>
      <c r="AE433" s="713"/>
      <c r="AF433" s="714"/>
      <c r="AG433" s="714"/>
      <c r="AH433" s="709"/>
      <c r="AI433" s="715"/>
      <c r="AJ433" s="715"/>
      <c r="AK433" s="715"/>
      <c r="AL433" s="715"/>
      <c r="AM433" s="709"/>
      <c r="AN433" s="709"/>
      <c r="AO433" s="709"/>
      <c r="AP433" s="709"/>
      <c r="AQ433" s="510"/>
      <c r="AR433" s="510"/>
      <c r="AS433" s="709"/>
      <c r="AT433" s="510"/>
      <c r="AU433" s="709"/>
      <c r="AV433" s="709"/>
      <c r="AW433" s="709"/>
    </row>
    <row r="434" spans="1:49" s="507" customFormat="1" ht="16.5" customHeight="1" x14ac:dyDescent="0.25">
      <c r="A434" s="69"/>
      <c r="B434" s="497"/>
      <c r="C434" s="32"/>
      <c r="D434" s="32"/>
      <c r="E434" s="32"/>
      <c r="F434" s="32"/>
      <c r="G434" s="32"/>
      <c r="H434" s="32"/>
      <c r="I434" s="32"/>
      <c r="J434" s="32"/>
      <c r="K434" s="63"/>
      <c r="L434" s="65"/>
      <c r="M434" s="86"/>
      <c r="N434" s="65"/>
      <c r="O434" s="65"/>
      <c r="P434" s="65"/>
      <c r="Q434" s="34"/>
      <c r="R434" s="43"/>
      <c r="S434" s="43"/>
      <c r="T434" s="499"/>
      <c r="U434" s="504"/>
      <c r="V434" s="496"/>
      <c r="W434" s="497"/>
      <c r="X434" s="499"/>
      <c r="Y434" s="499"/>
      <c r="Z434" s="499"/>
      <c r="AA434" s="505"/>
      <c r="AB434" s="505"/>
      <c r="AC434" s="505"/>
      <c r="AD434" s="503"/>
      <c r="AE434" s="503"/>
      <c r="AF434" s="500"/>
      <c r="AG434" s="500"/>
      <c r="AH434" s="499"/>
      <c r="AI434" s="502"/>
      <c r="AJ434" s="502"/>
      <c r="AK434" s="502"/>
      <c r="AL434" s="502"/>
      <c r="AM434" s="499"/>
      <c r="AN434" s="499"/>
      <c r="AO434" s="499"/>
      <c r="AP434" s="499"/>
      <c r="AQ434" s="95"/>
      <c r="AR434" s="95"/>
      <c r="AS434" s="499"/>
      <c r="AT434" s="95"/>
      <c r="AU434" s="499"/>
      <c r="AV434" s="499"/>
      <c r="AW434" s="499"/>
    </row>
    <row r="435" spans="1:49" s="507" customFormat="1" ht="16.5" customHeight="1" x14ac:dyDescent="0.25">
      <c r="A435" s="69"/>
      <c r="B435" s="497"/>
      <c r="C435" s="32"/>
      <c r="D435" s="32"/>
      <c r="E435" s="32"/>
      <c r="F435" s="32"/>
      <c r="G435" s="32"/>
      <c r="H435" s="32"/>
      <c r="I435" s="32"/>
      <c r="J435" s="32"/>
      <c r="K435" s="63"/>
      <c r="L435" s="65"/>
      <c r="M435" s="86"/>
      <c r="N435" s="65"/>
      <c r="O435" s="65"/>
      <c r="P435" s="65"/>
      <c r="Q435" s="34"/>
      <c r="R435" s="43"/>
      <c r="S435" s="43"/>
      <c r="T435" s="499"/>
      <c r="U435" s="504"/>
      <c r="V435" s="496"/>
      <c r="W435" s="497"/>
      <c r="X435" s="499"/>
      <c r="Y435" s="499"/>
      <c r="Z435" s="499"/>
      <c r="AA435" s="505"/>
      <c r="AB435" s="505"/>
      <c r="AC435" s="505"/>
      <c r="AD435" s="503"/>
      <c r="AE435" s="503"/>
      <c r="AF435" s="500"/>
      <c r="AG435" s="500"/>
      <c r="AH435" s="499"/>
      <c r="AI435" s="502"/>
      <c r="AJ435" s="502"/>
      <c r="AK435" s="502"/>
      <c r="AL435" s="502"/>
      <c r="AM435" s="499"/>
      <c r="AN435" s="499"/>
      <c r="AO435" s="499"/>
      <c r="AP435" s="499"/>
      <c r="AQ435" s="95"/>
      <c r="AR435" s="95"/>
      <c r="AS435" s="499"/>
      <c r="AT435" s="95"/>
      <c r="AU435" s="499"/>
      <c r="AV435" s="499"/>
      <c r="AW435" s="499"/>
    </row>
    <row r="436" spans="1:49" s="507" customFormat="1" ht="16.5" customHeight="1" x14ac:dyDescent="0.25">
      <c r="A436" s="69"/>
      <c r="B436" s="497"/>
      <c r="C436" s="32"/>
      <c r="D436" s="32"/>
      <c r="E436" s="32"/>
      <c r="F436" s="32"/>
      <c r="G436" s="32"/>
      <c r="H436" s="32"/>
      <c r="I436" s="32"/>
      <c r="J436" s="32"/>
      <c r="K436" s="63"/>
      <c r="L436" s="65"/>
      <c r="M436" s="86"/>
      <c r="N436" s="65"/>
      <c r="O436" s="65"/>
      <c r="P436" s="65"/>
      <c r="Q436" s="34"/>
      <c r="R436" s="43"/>
      <c r="S436" s="43"/>
      <c r="T436" s="499"/>
      <c r="U436" s="504"/>
      <c r="V436" s="496"/>
      <c r="W436" s="497"/>
      <c r="X436" s="499"/>
      <c r="Y436" s="499"/>
      <c r="Z436" s="499"/>
      <c r="AA436" s="505"/>
      <c r="AB436" s="505"/>
      <c r="AC436" s="505"/>
      <c r="AD436" s="503"/>
      <c r="AE436" s="503"/>
      <c r="AF436" s="500"/>
      <c r="AG436" s="500"/>
      <c r="AH436" s="499"/>
      <c r="AI436" s="502"/>
      <c r="AJ436" s="502"/>
      <c r="AK436" s="502"/>
      <c r="AL436" s="502"/>
      <c r="AM436" s="499"/>
      <c r="AN436" s="499"/>
      <c r="AO436" s="499"/>
      <c r="AP436" s="499"/>
      <c r="AQ436" s="95"/>
      <c r="AR436" s="95"/>
      <c r="AS436" s="499"/>
      <c r="AT436" s="95"/>
      <c r="AU436" s="499"/>
      <c r="AV436" s="499"/>
      <c r="AW436" s="499"/>
    </row>
    <row r="437" spans="1:49" s="507" customFormat="1" ht="16.5" customHeight="1" x14ac:dyDescent="0.25">
      <c r="A437" s="69"/>
      <c r="B437" s="497"/>
      <c r="C437" s="32"/>
      <c r="D437" s="32"/>
      <c r="E437" s="32"/>
      <c r="F437" s="32"/>
      <c r="G437" s="32"/>
      <c r="H437" s="32"/>
      <c r="I437" s="32"/>
      <c r="J437" s="32"/>
      <c r="K437" s="63"/>
      <c r="L437" s="65"/>
      <c r="M437" s="86"/>
      <c r="N437" s="65"/>
      <c r="O437" s="65"/>
      <c r="P437" s="65"/>
      <c r="Q437" s="34"/>
      <c r="R437" s="43"/>
      <c r="S437" s="43"/>
      <c r="T437" s="499"/>
      <c r="U437" s="504"/>
      <c r="V437" s="496"/>
      <c r="W437" s="497"/>
      <c r="X437" s="499"/>
      <c r="Y437" s="499"/>
      <c r="Z437" s="499"/>
      <c r="AA437" s="505"/>
      <c r="AB437" s="505"/>
      <c r="AC437" s="505"/>
      <c r="AD437" s="503"/>
      <c r="AE437" s="503"/>
      <c r="AF437" s="500"/>
      <c r="AG437" s="500"/>
      <c r="AH437" s="499"/>
      <c r="AI437" s="502"/>
      <c r="AJ437" s="502"/>
      <c r="AK437" s="502"/>
      <c r="AL437" s="502"/>
      <c r="AM437" s="499"/>
      <c r="AN437" s="499"/>
      <c r="AO437" s="499"/>
      <c r="AP437" s="499"/>
      <c r="AQ437" s="95"/>
      <c r="AR437" s="506"/>
      <c r="AS437" s="499"/>
      <c r="AT437" s="95"/>
      <c r="AU437" s="499"/>
      <c r="AV437" s="499"/>
      <c r="AW437" s="499"/>
    </row>
    <row r="438" spans="1:49" s="507" customFormat="1" ht="16.5" customHeight="1" x14ac:dyDescent="0.25">
      <c r="A438" s="496"/>
      <c r="B438" s="497"/>
      <c r="C438" s="499"/>
      <c r="D438" s="499"/>
      <c r="E438" s="499"/>
      <c r="F438" s="499"/>
      <c r="G438" s="499"/>
      <c r="H438" s="499"/>
      <c r="I438" s="499"/>
      <c r="J438" s="499"/>
      <c r="K438" s="508"/>
      <c r="L438" s="508"/>
      <c r="M438" s="501"/>
      <c r="N438" s="500"/>
      <c r="O438" s="500"/>
      <c r="P438" s="500"/>
      <c r="Q438" s="502"/>
      <c r="R438" s="503"/>
      <c r="S438" s="503"/>
      <c r="T438" s="499"/>
      <c r="U438" s="504"/>
      <c r="V438" s="496"/>
      <c r="W438" s="497"/>
      <c r="X438" s="499"/>
      <c r="Y438" s="499"/>
      <c r="Z438" s="499"/>
      <c r="AA438" s="505"/>
      <c r="AB438" s="505"/>
      <c r="AC438" s="505"/>
      <c r="AD438" s="503"/>
      <c r="AE438" s="503"/>
      <c r="AF438" s="500"/>
      <c r="AG438" s="500"/>
      <c r="AH438" s="499"/>
      <c r="AI438" s="502"/>
      <c r="AJ438" s="502"/>
      <c r="AK438" s="502"/>
      <c r="AL438" s="502"/>
      <c r="AM438" s="499"/>
      <c r="AN438" s="499"/>
      <c r="AO438" s="499"/>
      <c r="AP438" s="499"/>
      <c r="AQ438" s="499"/>
      <c r="AR438" s="506"/>
      <c r="AS438" s="499"/>
      <c r="AT438" s="95"/>
      <c r="AU438" s="499"/>
      <c r="AV438" s="499"/>
      <c r="AW438" s="499"/>
    </row>
    <row r="439" spans="1:49" s="507" customFormat="1" ht="16.5" customHeight="1" x14ac:dyDescent="0.25">
      <c r="A439" s="496"/>
      <c r="B439" s="497"/>
      <c r="C439" s="499"/>
      <c r="D439" s="499"/>
      <c r="E439" s="499"/>
      <c r="F439" s="499"/>
      <c r="G439" s="499"/>
      <c r="H439" s="499"/>
      <c r="I439" s="499"/>
      <c r="J439" s="499"/>
      <c r="K439" s="508"/>
      <c r="L439" s="508"/>
      <c r="M439" s="501"/>
      <c r="N439" s="500"/>
      <c r="O439" s="500"/>
      <c r="P439" s="500"/>
      <c r="Q439" s="502"/>
      <c r="R439" s="503"/>
      <c r="S439" s="503"/>
      <c r="T439" s="499"/>
      <c r="U439" s="504"/>
      <c r="V439" s="496"/>
      <c r="W439" s="497"/>
      <c r="X439" s="499"/>
      <c r="Y439" s="499"/>
      <c r="Z439" s="499"/>
      <c r="AA439" s="505"/>
      <c r="AB439" s="505"/>
      <c r="AC439" s="505"/>
      <c r="AD439" s="503"/>
      <c r="AE439" s="503"/>
      <c r="AF439" s="500"/>
      <c r="AG439" s="500"/>
      <c r="AH439" s="499"/>
      <c r="AI439" s="502"/>
      <c r="AJ439" s="502"/>
      <c r="AK439" s="502"/>
      <c r="AL439" s="502"/>
      <c r="AM439" s="499"/>
      <c r="AN439" s="499"/>
      <c r="AO439" s="499"/>
      <c r="AP439" s="499"/>
      <c r="AQ439" s="499"/>
      <c r="AR439" s="506"/>
      <c r="AS439" s="499"/>
      <c r="AT439" s="95"/>
      <c r="AU439" s="499"/>
      <c r="AV439" s="499"/>
      <c r="AW439" s="499"/>
    </row>
    <row r="440" spans="1:49" s="507" customFormat="1" ht="16.5" customHeight="1" x14ac:dyDescent="0.25">
      <c r="A440" s="496"/>
      <c r="B440" s="497"/>
      <c r="C440" s="499"/>
      <c r="D440" s="499"/>
      <c r="E440" s="499"/>
      <c r="F440" s="499"/>
      <c r="G440" s="499"/>
      <c r="H440" s="499"/>
      <c r="I440" s="499"/>
      <c r="J440" s="499"/>
      <c r="K440" s="508"/>
      <c r="L440" s="508"/>
      <c r="M440" s="501"/>
      <c r="N440" s="500"/>
      <c r="O440" s="500"/>
      <c r="P440" s="500"/>
      <c r="Q440" s="502"/>
      <c r="R440" s="503"/>
      <c r="S440" s="503"/>
      <c r="T440" s="499"/>
      <c r="U440" s="504"/>
      <c r="V440" s="496"/>
      <c r="W440" s="497"/>
      <c r="X440" s="499"/>
      <c r="Y440" s="499"/>
      <c r="Z440" s="499"/>
      <c r="AA440" s="505"/>
      <c r="AB440" s="505"/>
      <c r="AC440" s="505"/>
      <c r="AD440" s="503"/>
      <c r="AE440" s="503"/>
      <c r="AF440" s="500"/>
      <c r="AG440" s="500"/>
      <c r="AH440" s="499"/>
      <c r="AI440" s="502"/>
      <c r="AJ440" s="502"/>
      <c r="AK440" s="502"/>
      <c r="AL440" s="502"/>
      <c r="AM440" s="499"/>
      <c r="AN440" s="499"/>
      <c r="AO440" s="499"/>
      <c r="AP440" s="499"/>
      <c r="AQ440" s="499"/>
      <c r="AR440" s="506"/>
      <c r="AS440" s="499"/>
      <c r="AT440" s="95"/>
      <c r="AU440" s="499"/>
      <c r="AV440" s="499"/>
      <c r="AW440" s="499"/>
    </row>
    <row r="441" spans="1:49" s="507" customFormat="1" ht="16.5" customHeight="1" x14ac:dyDescent="0.25">
      <c r="A441" s="496"/>
      <c r="B441" s="497"/>
      <c r="C441" s="498"/>
      <c r="D441" s="499"/>
      <c r="E441" s="499"/>
      <c r="F441" s="499"/>
      <c r="G441" s="499"/>
      <c r="H441" s="499"/>
      <c r="I441" s="499"/>
      <c r="J441" s="499"/>
      <c r="K441" s="508"/>
      <c r="L441" s="508"/>
      <c r="M441" s="501"/>
      <c r="N441" s="500"/>
      <c r="O441" s="500"/>
      <c r="P441" s="500"/>
      <c r="Q441" s="502"/>
      <c r="R441" s="503"/>
      <c r="S441" s="503"/>
      <c r="T441" s="499"/>
      <c r="U441" s="504"/>
      <c r="V441" s="496"/>
      <c r="W441" s="497"/>
      <c r="X441" s="499"/>
      <c r="Y441" s="499"/>
      <c r="Z441" s="499"/>
      <c r="AA441" s="505"/>
      <c r="AB441" s="505"/>
      <c r="AC441" s="505"/>
      <c r="AD441" s="503"/>
      <c r="AE441" s="503"/>
      <c r="AF441" s="500"/>
      <c r="AG441" s="500"/>
      <c r="AH441" s="499"/>
      <c r="AI441" s="502"/>
      <c r="AJ441" s="502"/>
      <c r="AK441" s="502"/>
      <c r="AL441" s="502"/>
      <c r="AM441" s="499"/>
      <c r="AN441" s="499"/>
      <c r="AO441" s="499"/>
      <c r="AP441" s="499"/>
      <c r="AQ441" s="499"/>
      <c r="AR441" s="506"/>
      <c r="AS441" s="499"/>
      <c r="AT441" s="95"/>
      <c r="AU441" s="499"/>
      <c r="AV441" s="499"/>
      <c r="AW441" s="499"/>
    </row>
    <row r="442" spans="1:49" s="507" customFormat="1" ht="16.5" customHeight="1" x14ac:dyDescent="0.25">
      <c r="A442" s="496"/>
      <c r="B442" s="497"/>
      <c r="C442" s="498"/>
      <c r="D442" s="499"/>
      <c r="E442" s="499"/>
      <c r="F442" s="499"/>
      <c r="G442" s="499"/>
      <c r="H442" s="499"/>
      <c r="I442" s="499"/>
      <c r="J442" s="499"/>
      <c r="K442" s="508"/>
      <c r="L442" s="508"/>
      <c r="M442" s="501"/>
      <c r="N442" s="500"/>
      <c r="O442" s="500"/>
      <c r="P442" s="500"/>
      <c r="Q442" s="502"/>
      <c r="R442" s="503"/>
      <c r="S442" s="503"/>
      <c r="T442" s="499"/>
      <c r="U442" s="504"/>
      <c r="V442" s="496"/>
      <c r="W442" s="497"/>
      <c r="X442" s="499"/>
      <c r="Y442" s="499"/>
      <c r="Z442" s="499"/>
      <c r="AA442" s="505"/>
      <c r="AB442" s="505"/>
      <c r="AC442" s="505"/>
      <c r="AD442" s="503"/>
      <c r="AE442" s="503"/>
      <c r="AF442" s="500"/>
      <c r="AG442" s="500"/>
      <c r="AH442" s="499"/>
      <c r="AI442" s="502"/>
      <c r="AJ442" s="502"/>
      <c r="AK442" s="502"/>
      <c r="AL442" s="502"/>
      <c r="AM442" s="499"/>
      <c r="AN442" s="499"/>
      <c r="AO442" s="499"/>
      <c r="AP442" s="499"/>
      <c r="AQ442" s="499"/>
      <c r="AR442" s="506"/>
      <c r="AS442" s="499"/>
      <c r="AT442" s="95"/>
      <c r="AU442" s="499"/>
      <c r="AV442" s="499"/>
      <c r="AW442" s="499"/>
    </row>
    <row r="443" spans="1:49" s="507" customFormat="1" ht="16.5" customHeight="1" x14ac:dyDescent="0.25">
      <c r="A443" s="496"/>
      <c r="B443" s="497"/>
      <c r="C443" s="498"/>
      <c r="D443" s="499"/>
      <c r="E443" s="499"/>
      <c r="F443" s="499"/>
      <c r="G443" s="499"/>
      <c r="H443" s="499"/>
      <c r="I443" s="499"/>
      <c r="J443" s="499"/>
      <c r="K443" s="508"/>
      <c r="L443" s="508"/>
      <c r="M443" s="501"/>
      <c r="N443" s="500"/>
      <c r="O443" s="500"/>
      <c r="P443" s="500"/>
      <c r="Q443" s="502"/>
      <c r="R443" s="503"/>
      <c r="S443" s="503"/>
      <c r="T443" s="499"/>
      <c r="U443" s="504"/>
      <c r="V443" s="496"/>
      <c r="W443" s="497"/>
      <c r="X443" s="499"/>
      <c r="Y443" s="499"/>
      <c r="Z443" s="499"/>
      <c r="AA443" s="505"/>
      <c r="AB443" s="505"/>
      <c r="AC443" s="505"/>
      <c r="AD443" s="503"/>
      <c r="AE443" s="503"/>
      <c r="AF443" s="500"/>
      <c r="AG443" s="500"/>
      <c r="AH443" s="499"/>
      <c r="AI443" s="502"/>
      <c r="AJ443" s="502"/>
      <c r="AK443" s="502"/>
      <c r="AL443" s="502"/>
      <c r="AM443" s="499"/>
      <c r="AN443" s="499"/>
      <c r="AO443" s="499"/>
      <c r="AP443" s="499"/>
      <c r="AQ443" s="499"/>
      <c r="AR443" s="506"/>
      <c r="AS443" s="499"/>
      <c r="AT443" s="95"/>
      <c r="AU443" s="499"/>
      <c r="AV443" s="499"/>
      <c r="AW443" s="499"/>
    </row>
    <row r="444" spans="1:49" s="507" customFormat="1" ht="16.5" customHeight="1" x14ac:dyDescent="0.25">
      <c r="A444" s="496"/>
      <c r="B444" s="497"/>
      <c r="C444" s="498"/>
      <c r="D444" s="499"/>
      <c r="E444" s="499"/>
      <c r="F444" s="499"/>
      <c r="G444" s="499"/>
      <c r="H444" s="499"/>
      <c r="I444" s="499"/>
      <c r="J444" s="499"/>
      <c r="K444" s="508"/>
      <c r="L444" s="508"/>
      <c r="M444" s="501"/>
      <c r="N444" s="500"/>
      <c r="O444" s="500"/>
      <c r="P444" s="500"/>
      <c r="Q444" s="502"/>
      <c r="R444" s="503"/>
      <c r="S444" s="503"/>
      <c r="T444" s="499"/>
      <c r="U444" s="504"/>
      <c r="V444" s="496"/>
      <c r="W444" s="497"/>
      <c r="X444" s="499"/>
      <c r="Y444" s="499"/>
      <c r="Z444" s="499"/>
      <c r="AA444" s="505"/>
      <c r="AB444" s="505"/>
      <c r="AC444" s="505"/>
      <c r="AD444" s="503"/>
      <c r="AE444" s="503"/>
      <c r="AF444" s="500"/>
      <c r="AG444" s="500"/>
      <c r="AH444" s="499"/>
      <c r="AI444" s="502"/>
      <c r="AJ444" s="502"/>
      <c r="AK444" s="502"/>
      <c r="AL444" s="502"/>
      <c r="AM444" s="499"/>
      <c r="AN444" s="499"/>
      <c r="AO444" s="499"/>
      <c r="AP444" s="499"/>
      <c r="AQ444" s="499"/>
      <c r="AR444" s="506"/>
      <c r="AS444" s="499"/>
      <c r="AT444" s="95"/>
      <c r="AU444" s="499"/>
      <c r="AV444" s="499"/>
      <c r="AW444" s="499"/>
    </row>
    <row r="445" spans="1:49" s="507" customFormat="1" ht="16.5" customHeight="1" x14ac:dyDescent="0.25">
      <c r="A445" s="496"/>
      <c r="B445" s="497"/>
      <c r="C445" s="498"/>
      <c r="D445" s="499"/>
      <c r="E445" s="499"/>
      <c r="F445" s="499"/>
      <c r="G445" s="499"/>
      <c r="H445" s="499"/>
      <c r="I445" s="499"/>
      <c r="J445" s="499"/>
      <c r="K445" s="508"/>
      <c r="L445" s="508"/>
      <c r="M445" s="501"/>
      <c r="N445" s="500"/>
      <c r="O445" s="500"/>
      <c r="P445" s="500"/>
      <c r="Q445" s="502"/>
      <c r="R445" s="503"/>
      <c r="S445" s="503"/>
      <c r="T445" s="499"/>
      <c r="U445" s="504"/>
      <c r="V445" s="496"/>
      <c r="W445" s="497"/>
      <c r="X445" s="499"/>
      <c r="Y445" s="499"/>
      <c r="Z445" s="499"/>
      <c r="AA445" s="505"/>
      <c r="AB445" s="505"/>
      <c r="AC445" s="505"/>
      <c r="AD445" s="503"/>
      <c r="AE445" s="503"/>
      <c r="AF445" s="500"/>
      <c r="AG445" s="500"/>
      <c r="AH445" s="499"/>
      <c r="AI445" s="502"/>
      <c r="AJ445" s="502"/>
      <c r="AK445" s="502"/>
      <c r="AL445" s="502"/>
      <c r="AM445" s="499"/>
      <c r="AN445" s="499"/>
      <c r="AO445" s="499"/>
      <c r="AP445" s="499"/>
      <c r="AQ445" s="499"/>
      <c r="AR445" s="506"/>
      <c r="AS445" s="499"/>
      <c r="AT445" s="95"/>
      <c r="AU445" s="499"/>
      <c r="AV445" s="499"/>
      <c r="AW445" s="499"/>
    </row>
    <row r="446" spans="1:49" s="507" customFormat="1" ht="16.5" customHeight="1" x14ac:dyDescent="0.25">
      <c r="A446" s="496"/>
      <c r="B446" s="497"/>
      <c r="C446" s="498"/>
      <c r="D446" s="499"/>
      <c r="E446" s="499"/>
      <c r="F446" s="499"/>
      <c r="G446" s="499"/>
      <c r="H446" s="499"/>
      <c r="I446" s="499"/>
      <c r="J446" s="499"/>
      <c r="K446" s="508"/>
      <c r="L446" s="508"/>
      <c r="M446" s="501"/>
      <c r="N446" s="500"/>
      <c r="O446" s="500"/>
      <c r="P446" s="500"/>
      <c r="Q446" s="502"/>
      <c r="R446" s="503"/>
      <c r="S446" s="503"/>
      <c r="T446" s="499"/>
      <c r="U446" s="504"/>
      <c r="V446" s="496"/>
      <c r="W446" s="497"/>
      <c r="X446" s="499"/>
      <c r="Y446" s="499"/>
      <c r="Z446" s="499"/>
      <c r="AA446" s="505"/>
      <c r="AB446" s="505"/>
      <c r="AC446" s="505"/>
      <c r="AD446" s="503"/>
      <c r="AE446" s="503"/>
      <c r="AF446" s="500"/>
      <c r="AG446" s="500"/>
      <c r="AH446" s="499"/>
      <c r="AI446" s="502"/>
      <c r="AJ446" s="502"/>
      <c r="AK446" s="502"/>
      <c r="AL446" s="502"/>
      <c r="AM446" s="499"/>
      <c r="AN446" s="499"/>
      <c r="AO446" s="499"/>
      <c r="AP446" s="499"/>
      <c r="AQ446" s="499"/>
      <c r="AR446" s="506"/>
      <c r="AS446" s="499"/>
      <c r="AT446" s="95"/>
      <c r="AU446" s="499"/>
      <c r="AV446" s="499"/>
      <c r="AW446" s="499"/>
    </row>
    <row r="447" spans="1:49" s="507" customFormat="1" ht="16.5" customHeight="1" x14ac:dyDescent="0.25">
      <c r="A447" s="496"/>
      <c r="B447" s="497"/>
      <c r="C447" s="498"/>
      <c r="D447" s="499"/>
      <c r="E447" s="499"/>
      <c r="F447" s="499"/>
      <c r="G447" s="499"/>
      <c r="H447" s="499"/>
      <c r="I447" s="499"/>
      <c r="J447" s="499"/>
      <c r="K447" s="508"/>
      <c r="L447" s="508"/>
      <c r="M447" s="501"/>
      <c r="N447" s="500"/>
      <c r="O447" s="500"/>
      <c r="P447" s="500"/>
      <c r="Q447" s="502"/>
      <c r="R447" s="503"/>
      <c r="S447" s="503"/>
      <c r="T447" s="499"/>
      <c r="U447" s="504"/>
      <c r="V447" s="496"/>
      <c r="W447" s="497"/>
      <c r="X447" s="499"/>
      <c r="Y447" s="499"/>
      <c r="Z447" s="499"/>
      <c r="AA447" s="505"/>
      <c r="AB447" s="505"/>
      <c r="AC447" s="505"/>
      <c r="AD447" s="503"/>
      <c r="AE447" s="503"/>
      <c r="AF447" s="500"/>
      <c r="AG447" s="500"/>
      <c r="AH447" s="499"/>
      <c r="AI447" s="502"/>
      <c r="AJ447" s="502"/>
      <c r="AK447" s="502"/>
      <c r="AL447" s="502"/>
      <c r="AM447" s="499"/>
      <c r="AN447" s="499"/>
      <c r="AO447" s="499"/>
      <c r="AP447" s="499"/>
      <c r="AQ447" s="499"/>
      <c r="AR447" s="506"/>
      <c r="AS447" s="499"/>
      <c r="AT447" s="95"/>
      <c r="AU447" s="499"/>
      <c r="AV447" s="499"/>
      <c r="AW447" s="499"/>
    </row>
    <row r="448" spans="1:49" s="507" customFormat="1" ht="16.5" customHeight="1" x14ac:dyDescent="0.25">
      <c r="A448" s="496"/>
      <c r="B448" s="497"/>
      <c r="C448" s="498"/>
      <c r="D448" s="499"/>
      <c r="E448" s="499"/>
      <c r="F448" s="499"/>
      <c r="G448" s="499"/>
      <c r="H448" s="499"/>
      <c r="I448" s="499"/>
      <c r="J448" s="499"/>
      <c r="K448" s="508"/>
      <c r="L448" s="508"/>
      <c r="M448" s="501"/>
      <c r="N448" s="500"/>
      <c r="O448" s="500"/>
      <c r="P448" s="500"/>
      <c r="Q448" s="502"/>
      <c r="R448" s="503"/>
      <c r="S448" s="503"/>
      <c r="T448" s="499"/>
      <c r="U448" s="504"/>
      <c r="V448" s="496"/>
      <c r="W448" s="497"/>
      <c r="X448" s="499"/>
      <c r="Y448" s="499"/>
      <c r="Z448" s="499"/>
      <c r="AA448" s="505"/>
      <c r="AB448" s="505"/>
      <c r="AC448" s="505"/>
      <c r="AD448" s="503"/>
      <c r="AE448" s="503"/>
      <c r="AF448" s="500"/>
      <c r="AG448" s="500"/>
      <c r="AH448" s="499"/>
      <c r="AI448" s="502"/>
      <c r="AJ448" s="502"/>
      <c r="AK448" s="502"/>
      <c r="AL448" s="502"/>
      <c r="AM448" s="499"/>
      <c r="AN448" s="499"/>
      <c r="AO448" s="499"/>
      <c r="AP448" s="499"/>
      <c r="AQ448" s="499"/>
      <c r="AR448" s="506"/>
      <c r="AS448" s="499"/>
      <c r="AT448" s="499"/>
      <c r="AU448" s="499"/>
      <c r="AV448" s="499"/>
      <c r="AW448" s="499"/>
    </row>
    <row r="449" spans="1:49" s="507" customFormat="1" ht="16.5" customHeight="1" x14ac:dyDescent="0.25">
      <c r="A449" s="496"/>
      <c r="B449" s="497"/>
      <c r="C449" s="498"/>
      <c r="D449" s="499"/>
      <c r="E449" s="499"/>
      <c r="F449" s="499"/>
      <c r="G449" s="499"/>
      <c r="H449" s="499"/>
      <c r="I449" s="499"/>
      <c r="J449" s="499"/>
      <c r="K449" s="508"/>
      <c r="L449" s="508"/>
      <c r="M449" s="501"/>
      <c r="N449" s="500"/>
      <c r="O449" s="500"/>
      <c r="P449" s="500"/>
      <c r="Q449" s="502"/>
      <c r="R449" s="503"/>
      <c r="S449" s="503"/>
      <c r="T449" s="499"/>
      <c r="U449" s="504"/>
      <c r="V449" s="496"/>
      <c r="W449" s="497"/>
      <c r="X449" s="499"/>
      <c r="Y449" s="499"/>
      <c r="Z449" s="499"/>
      <c r="AA449" s="505"/>
      <c r="AB449" s="505"/>
      <c r="AC449" s="505"/>
      <c r="AD449" s="503"/>
      <c r="AE449" s="503"/>
      <c r="AF449" s="500"/>
      <c r="AG449" s="500"/>
      <c r="AH449" s="499"/>
      <c r="AI449" s="502"/>
      <c r="AJ449" s="502"/>
      <c r="AK449" s="502"/>
      <c r="AL449" s="502"/>
      <c r="AM449" s="499"/>
      <c r="AN449" s="499"/>
      <c r="AO449" s="499"/>
      <c r="AP449" s="499"/>
      <c r="AQ449" s="499"/>
      <c r="AR449" s="506"/>
      <c r="AS449" s="499"/>
      <c r="AT449" s="499"/>
      <c r="AU449" s="499"/>
      <c r="AV449" s="499"/>
      <c r="AW449" s="499"/>
    </row>
    <row r="450" spans="1:49" s="507" customFormat="1" ht="16.5" customHeight="1" x14ac:dyDescent="0.25">
      <c r="A450" s="496"/>
      <c r="B450" s="497"/>
      <c r="C450" s="498"/>
      <c r="D450" s="499"/>
      <c r="E450" s="499"/>
      <c r="F450" s="499"/>
      <c r="G450" s="499"/>
      <c r="H450" s="499"/>
      <c r="I450" s="499"/>
      <c r="J450" s="499"/>
      <c r="K450" s="508"/>
      <c r="L450" s="508"/>
      <c r="M450" s="501"/>
      <c r="N450" s="500"/>
      <c r="O450" s="500"/>
      <c r="P450" s="500"/>
      <c r="Q450" s="502"/>
      <c r="R450" s="503"/>
      <c r="S450" s="503"/>
      <c r="T450" s="499"/>
      <c r="U450" s="504"/>
      <c r="V450" s="496"/>
      <c r="W450" s="497"/>
      <c r="X450" s="499"/>
      <c r="Y450" s="499"/>
      <c r="Z450" s="499"/>
      <c r="AA450" s="505"/>
      <c r="AB450" s="505"/>
      <c r="AC450" s="505"/>
      <c r="AD450" s="503"/>
      <c r="AE450" s="503"/>
      <c r="AF450" s="500"/>
      <c r="AG450" s="500"/>
      <c r="AH450" s="499"/>
      <c r="AI450" s="502"/>
      <c r="AJ450" s="502"/>
      <c r="AK450" s="502"/>
      <c r="AL450" s="502"/>
      <c r="AM450" s="499"/>
      <c r="AN450" s="499"/>
      <c r="AO450" s="499"/>
      <c r="AP450" s="499"/>
      <c r="AQ450" s="499"/>
      <c r="AR450" s="506"/>
      <c r="AS450" s="499"/>
      <c r="AT450" s="499"/>
      <c r="AU450" s="499"/>
      <c r="AV450" s="499"/>
      <c r="AW450" s="499"/>
    </row>
    <row r="451" spans="1:49" s="507" customFormat="1" ht="16.5" customHeight="1" x14ac:dyDescent="0.25">
      <c r="A451" s="496"/>
      <c r="B451" s="497"/>
      <c r="C451" s="498"/>
      <c r="D451" s="499"/>
      <c r="E451" s="499"/>
      <c r="F451" s="499"/>
      <c r="G451" s="499"/>
      <c r="H451" s="499"/>
      <c r="I451" s="499"/>
      <c r="J451" s="499"/>
      <c r="K451" s="508"/>
      <c r="L451" s="508"/>
      <c r="M451" s="501"/>
      <c r="N451" s="500"/>
      <c r="O451" s="500"/>
      <c r="P451" s="500"/>
      <c r="Q451" s="502"/>
      <c r="R451" s="503"/>
      <c r="S451" s="503"/>
      <c r="T451" s="499"/>
      <c r="U451" s="504"/>
      <c r="V451" s="496"/>
      <c r="W451" s="497"/>
      <c r="X451" s="499"/>
      <c r="Y451" s="499"/>
      <c r="Z451" s="499"/>
      <c r="AA451" s="505"/>
      <c r="AB451" s="505"/>
      <c r="AC451" s="505"/>
      <c r="AD451" s="503"/>
      <c r="AE451" s="503"/>
      <c r="AF451" s="500"/>
      <c r="AG451" s="500"/>
      <c r="AH451" s="499"/>
      <c r="AI451" s="502"/>
      <c r="AJ451" s="502"/>
      <c r="AK451" s="502"/>
      <c r="AL451" s="502"/>
      <c r="AM451" s="499"/>
      <c r="AN451" s="499"/>
      <c r="AO451" s="499"/>
      <c r="AP451" s="499"/>
      <c r="AQ451" s="499"/>
      <c r="AR451" s="506"/>
      <c r="AS451" s="499"/>
      <c r="AT451" s="499"/>
      <c r="AU451" s="499"/>
      <c r="AV451" s="499"/>
      <c r="AW451" s="499"/>
    </row>
    <row r="452" spans="1:49" s="507" customFormat="1" ht="16.5" customHeight="1" x14ac:dyDescent="0.25">
      <c r="A452" s="496"/>
      <c r="B452" s="497"/>
      <c r="C452" s="498"/>
      <c r="D452" s="499"/>
      <c r="E452" s="499"/>
      <c r="F452" s="499"/>
      <c r="G452" s="499"/>
      <c r="H452" s="499"/>
      <c r="I452" s="499"/>
      <c r="J452" s="499"/>
      <c r="K452" s="508"/>
      <c r="L452" s="508"/>
      <c r="M452" s="501"/>
      <c r="N452" s="500"/>
      <c r="O452" s="500"/>
      <c r="P452" s="500"/>
      <c r="Q452" s="502"/>
      <c r="R452" s="503"/>
      <c r="S452" s="503"/>
      <c r="T452" s="499"/>
      <c r="U452" s="504"/>
      <c r="V452" s="496"/>
      <c r="W452" s="497"/>
      <c r="X452" s="499"/>
      <c r="Y452" s="499"/>
      <c r="Z452" s="499"/>
      <c r="AA452" s="505"/>
      <c r="AB452" s="505"/>
      <c r="AC452" s="505"/>
      <c r="AD452" s="503"/>
      <c r="AE452" s="503"/>
      <c r="AF452" s="500"/>
      <c r="AG452" s="500"/>
      <c r="AH452" s="499"/>
      <c r="AI452" s="502"/>
      <c r="AJ452" s="502"/>
      <c r="AK452" s="502"/>
      <c r="AL452" s="502"/>
      <c r="AM452" s="499"/>
      <c r="AN452" s="499"/>
      <c r="AO452" s="499"/>
      <c r="AP452" s="499"/>
      <c r="AQ452" s="499"/>
      <c r="AR452" s="506"/>
      <c r="AS452" s="499"/>
      <c r="AT452" s="499"/>
      <c r="AU452" s="499"/>
      <c r="AV452" s="499"/>
      <c r="AW452" s="499"/>
    </row>
    <row r="453" spans="1:49" s="507" customFormat="1" ht="16.5" customHeight="1" x14ac:dyDescent="0.25">
      <c r="A453" s="496"/>
      <c r="B453" s="497"/>
      <c r="C453" s="498"/>
      <c r="D453" s="499"/>
      <c r="E453" s="499"/>
      <c r="F453" s="499"/>
      <c r="G453" s="499"/>
      <c r="H453" s="499"/>
      <c r="I453" s="499"/>
      <c r="J453" s="499"/>
      <c r="K453" s="508"/>
      <c r="L453" s="508"/>
      <c r="M453" s="501"/>
      <c r="N453" s="500"/>
      <c r="O453" s="500"/>
      <c r="P453" s="500"/>
      <c r="Q453" s="502"/>
      <c r="R453" s="503"/>
      <c r="S453" s="503"/>
      <c r="T453" s="499"/>
      <c r="U453" s="504"/>
      <c r="V453" s="496"/>
      <c r="W453" s="497"/>
      <c r="X453" s="499"/>
      <c r="Y453" s="499"/>
      <c r="Z453" s="499"/>
      <c r="AA453" s="505"/>
      <c r="AB453" s="505"/>
      <c r="AC453" s="505"/>
      <c r="AD453" s="503"/>
      <c r="AE453" s="503"/>
      <c r="AF453" s="500"/>
      <c r="AG453" s="500"/>
      <c r="AH453" s="499"/>
      <c r="AI453" s="502"/>
      <c r="AJ453" s="502"/>
      <c r="AK453" s="502"/>
      <c r="AL453" s="502"/>
      <c r="AM453" s="499"/>
      <c r="AN453" s="499"/>
      <c r="AO453" s="499"/>
      <c r="AP453" s="499"/>
      <c r="AQ453" s="499"/>
      <c r="AR453" s="506"/>
      <c r="AS453" s="499"/>
      <c r="AT453" s="499"/>
      <c r="AU453" s="499"/>
      <c r="AV453" s="499"/>
      <c r="AW453" s="499"/>
    </row>
    <row r="454" spans="1:49" s="507" customFormat="1" ht="16.5" customHeight="1" x14ac:dyDescent="0.25">
      <c r="A454" s="496"/>
      <c r="B454" s="497"/>
      <c r="C454" s="498"/>
      <c r="D454" s="499"/>
      <c r="E454" s="499"/>
      <c r="F454" s="499"/>
      <c r="G454" s="499"/>
      <c r="H454" s="499"/>
      <c r="I454" s="499"/>
      <c r="J454" s="499"/>
      <c r="K454" s="508"/>
      <c r="L454" s="508"/>
      <c r="M454" s="501"/>
      <c r="N454" s="500"/>
      <c r="O454" s="500"/>
      <c r="P454" s="500"/>
      <c r="Q454" s="502"/>
      <c r="R454" s="503"/>
      <c r="S454" s="503"/>
      <c r="T454" s="499"/>
      <c r="U454" s="504"/>
      <c r="V454" s="496"/>
      <c r="W454" s="497"/>
      <c r="X454" s="499"/>
      <c r="Y454" s="499"/>
      <c r="Z454" s="499"/>
      <c r="AA454" s="505"/>
      <c r="AB454" s="505"/>
      <c r="AC454" s="505"/>
      <c r="AD454" s="503"/>
      <c r="AE454" s="503"/>
      <c r="AF454" s="500"/>
      <c r="AG454" s="500"/>
      <c r="AH454" s="499"/>
      <c r="AI454" s="502"/>
      <c r="AJ454" s="502"/>
      <c r="AK454" s="502"/>
      <c r="AL454" s="502"/>
      <c r="AM454" s="499"/>
      <c r="AN454" s="499"/>
      <c r="AO454" s="499"/>
      <c r="AP454" s="499"/>
      <c r="AQ454" s="499"/>
      <c r="AR454" s="506"/>
      <c r="AS454" s="499"/>
      <c r="AT454" s="499"/>
      <c r="AU454" s="499"/>
      <c r="AV454" s="499"/>
      <c r="AW454" s="499"/>
    </row>
    <row r="455" spans="1:49" s="507" customFormat="1" ht="16.5" customHeight="1" x14ac:dyDescent="0.25">
      <c r="A455" s="496"/>
      <c r="B455" s="497"/>
      <c r="C455" s="498"/>
      <c r="D455" s="499"/>
      <c r="E455" s="499"/>
      <c r="F455" s="499"/>
      <c r="G455" s="499"/>
      <c r="H455" s="499"/>
      <c r="I455" s="499"/>
      <c r="J455" s="499"/>
      <c r="K455" s="508"/>
      <c r="L455" s="508"/>
      <c r="M455" s="501"/>
      <c r="N455" s="500"/>
      <c r="O455" s="500"/>
      <c r="P455" s="500"/>
      <c r="Q455" s="502"/>
      <c r="R455" s="503"/>
      <c r="S455" s="503"/>
      <c r="T455" s="499"/>
      <c r="U455" s="504"/>
      <c r="V455" s="496"/>
      <c r="W455" s="497"/>
      <c r="X455" s="499"/>
      <c r="Y455" s="499"/>
      <c r="Z455" s="499"/>
      <c r="AA455" s="505"/>
      <c r="AB455" s="505"/>
      <c r="AC455" s="505"/>
      <c r="AD455" s="503"/>
      <c r="AE455" s="503"/>
      <c r="AF455" s="500"/>
      <c r="AG455" s="500"/>
      <c r="AH455" s="499"/>
      <c r="AI455" s="502"/>
      <c r="AJ455" s="502"/>
      <c r="AK455" s="502"/>
      <c r="AL455" s="502"/>
      <c r="AM455" s="499"/>
      <c r="AN455" s="499"/>
      <c r="AO455" s="499"/>
      <c r="AP455" s="499"/>
      <c r="AQ455" s="499"/>
      <c r="AR455" s="506"/>
      <c r="AS455" s="499"/>
      <c r="AT455" s="499"/>
      <c r="AU455" s="499"/>
      <c r="AV455" s="499"/>
      <c r="AW455" s="499"/>
    </row>
    <row r="456" spans="1:49" s="507" customFormat="1" ht="16.5" customHeight="1" x14ac:dyDescent="0.25">
      <c r="A456" s="496"/>
      <c r="B456" s="497"/>
      <c r="C456" s="498"/>
      <c r="D456" s="499"/>
      <c r="E456" s="499"/>
      <c r="F456" s="499"/>
      <c r="G456" s="499"/>
      <c r="H456" s="499"/>
      <c r="I456" s="499"/>
      <c r="J456" s="499"/>
      <c r="K456" s="508"/>
      <c r="L456" s="508"/>
      <c r="M456" s="501"/>
      <c r="N456" s="500"/>
      <c r="O456" s="500"/>
      <c r="P456" s="500"/>
      <c r="Q456" s="502"/>
      <c r="R456" s="503"/>
      <c r="S456" s="503"/>
      <c r="T456" s="499"/>
      <c r="U456" s="504"/>
      <c r="V456" s="496"/>
      <c r="W456" s="497"/>
      <c r="X456" s="499"/>
      <c r="Y456" s="499"/>
      <c r="Z456" s="499"/>
      <c r="AA456" s="505"/>
      <c r="AB456" s="505"/>
      <c r="AC456" s="505"/>
      <c r="AD456" s="503"/>
      <c r="AE456" s="503"/>
      <c r="AF456" s="500"/>
      <c r="AG456" s="500"/>
      <c r="AH456" s="499"/>
      <c r="AI456" s="502"/>
      <c r="AJ456" s="502"/>
      <c r="AK456" s="502"/>
      <c r="AL456" s="502"/>
      <c r="AM456" s="499"/>
      <c r="AN456" s="499"/>
      <c r="AO456" s="499"/>
      <c r="AP456" s="499"/>
      <c r="AQ456" s="499"/>
      <c r="AR456" s="506"/>
      <c r="AS456" s="499"/>
      <c r="AT456" s="499"/>
      <c r="AU456" s="499"/>
      <c r="AV456" s="499"/>
      <c r="AW456" s="499"/>
    </row>
    <row r="457" spans="1:49" s="507" customFormat="1" ht="16.5" customHeight="1" x14ac:dyDescent="0.25">
      <c r="A457" s="496"/>
      <c r="B457" s="497"/>
      <c r="C457" s="498"/>
      <c r="D457" s="499"/>
      <c r="E457" s="499"/>
      <c r="F457" s="499"/>
      <c r="G457" s="499"/>
      <c r="H457" s="499"/>
      <c r="I457" s="499"/>
      <c r="J457" s="499"/>
      <c r="K457" s="508"/>
      <c r="L457" s="508"/>
      <c r="M457" s="501"/>
      <c r="N457" s="500"/>
      <c r="O457" s="500"/>
      <c r="P457" s="500"/>
      <c r="Q457" s="502"/>
      <c r="R457" s="503"/>
      <c r="S457" s="503"/>
      <c r="T457" s="499"/>
      <c r="U457" s="504"/>
      <c r="V457" s="496"/>
      <c r="W457" s="497"/>
      <c r="X457" s="499"/>
      <c r="Y457" s="499"/>
      <c r="Z457" s="499"/>
      <c r="AA457" s="505"/>
      <c r="AB457" s="505"/>
      <c r="AC457" s="505"/>
      <c r="AD457" s="503"/>
      <c r="AE457" s="503"/>
      <c r="AF457" s="500"/>
      <c r="AG457" s="500"/>
      <c r="AH457" s="499"/>
      <c r="AI457" s="502"/>
      <c r="AJ457" s="502"/>
      <c r="AK457" s="502"/>
      <c r="AL457" s="502"/>
      <c r="AM457" s="499"/>
      <c r="AN457" s="499"/>
      <c r="AO457" s="499"/>
      <c r="AP457" s="499"/>
      <c r="AQ457" s="499"/>
      <c r="AR457" s="506"/>
      <c r="AS457" s="499"/>
      <c r="AT457" s="499"/>
      <c r="AU457" s="499"/>
      <c r="AV457" s="499"/>
      <c r="AW457" s="499"/>
    </row>
    <row r="458" spans="1:49" s="507" customFormat="1" ht="16.5" customHeight="1" x14ac:dyDescent="0.25">
      <c r="A458" s="496"/>
      <c r="B458" s="497"/>
      <c r="C458" s="498"/>
      <c r="D458" s="499"/>
      <c r="E458" s="499"/>
      <c r="F458" s="499"/>
      <c r="G458" s="499"/>
      <c r="H458" s="499"/>
      <c r="I458" s="499"/>
      <c r="J458" s="499"/>
      <c r="K458" s="508"/>
      <c r="L458" s="508"/>
      <c r="M458" s="501"/>
      <c r="N458" s="500"/>
      <c r="O458" s="500"/>
      <c r="P458" s="500"/>
      <c r="Q458" s="502"/>
      <c r="R458" s="503"/>
      <c r="S458" s="503"/>
      <c r="T458" s="499"/>
      <c r="U458" s="504"/>
      <c r="V458" s="496"/>
      <c r="W458" s="497"/>
      <c r="X458" s="499"/>
      <c r="Y458" s="499"/>
      <c r="Z458" s="499"/>
      <c r="AA458" s="505"/>
      <c r="AB458" s="505"/>
      <c r="AC458" s="505"/>
      <c r="AD458" s="503"/>
      <c r="AE458" s="503"/>
      <c r="AF458" s="500"/>
      <c r="AG458" s="500"/>
      <c r="AH458" s="499"/>
      <c r="AI458" s="502"/>
      <c r="AJ458" s="502"/>
      <c r="AK458" s="502"/>
      <c r="AL458" s="502"/>
      <c r="AM458" s="499"/>
      <c r="AN458" s="499"/>
      <c r="AO458" s="499"/>
      <c r="AP458" s="499"/>
      <c r="AQ458" s="499"/>
      <c r="AR458" s="506"/>
      <c r="AS458" s="499"/>
      <c r="AT458" s="499"/>
      <c r="AU458" s="499"/>
      <c r="AV458" s="499"/>
      <c r="AW458" s="499"/>
    </row>
  </sheetData>
  <mergeCells count="59">
    <mergeCell ref="AW4:AW10"/>
    <mergeCell ref="AL6:AL10"/>
    <mergeCell ref="AM6:AM10"/>
    <mergeCell ref="AN6:AN10"/>
    <mergeCell ref="AP5:AP10"/>
    <mergeCell ref="AV4:AV10"/>
    <mergeCell ref="AI5:AN5"/>
    <mergeCell ref="E6:E10"/>
    <mergeCell ref="F6:F10"/>
    <mergeCell ref="H6:H10"/>
    <mergeCell ref="I6:I10"/>
    <mergeCell ref="J6:J10"/>
    <mergeCell ref="L6:L10"/>
    <mergeCell ref="Q6:Q10"/>
    <mergeCell ref="R6:R10"/>
    <mergeCell ref="AD5:AD10"/>
    <mergeCell ref="X5:X10"/>
    <mergeCell ref="Y5:Y10"/>
    <mergeCell ref="Z5:Z10"/>
    <mergeCell ref="AA5:AA10"/>
    <mergeCell ref="AB5:AB10"/>
    <mergeCell ref="AC5:AC10"/>
    <mergeCell ref="M5:M10"/>
    <mergeCell ref="N5:N10"/>
    <mergeCell ref="O5:O10"/>
    <mergeCell ref="P5:P10"/>
    <mergeCell ref="Q5:U5"/>
    <mergeCell ref="AX4:AX10"/>
    <mergeCell ref="AY4:AY10"/>
    <mergeCell ref="B5:B10"/>
    <mergeCell ref="C5:C10"/>
    <mergeCell ref="D5:D10"/>
    <mergeCell ref="E5:F5"/>
    <mergeCell ref="G5:G10"/>
    <mergeCell ref="H5:J5"/>
    <mergeCell ref="W5:W10"/>
    <mergeCell ref="S6:S10"/>
    <mergeCell ref="T6:T10"/>
    <mergeCell ref="U6:U10"/>
    <mergeCell ref="AU4:AU10"/>
    <mergeCell ref="AE5:AE10"/>
    <mergeCell ref="AF5:AF10"/>
    <mergeCell ref="AG5:AG10"/>
    <mergeCell ref="B2:AW2"/>
    <mergeCell ref="B3:AW3"/>
    <mergeCell ref="A4:A10"/>
    <mergeCell ref="B4:U4"/>
    <mergeCell ref="V4:V10"/>
    <mergeCell ref="W4:AP4"/>
    <mergeCell ref="AQ4:AQ10"/>
    <mergeCell ref="AR4:AR10"/>
    <mergeCell ref="AS4:AS10"/>
    <mergeCell ref="AT4:AT10"/>
    <mergeCell ref="AO5:AO10"/>
    <mergeCell ref="AH6:AH10"/>
    <mergeCell ref="AI6:AI10"/>
    <mergeCell ref="AJ6:AJ10"/>
    <mergeCell ref="AK6:AK10"/>
    <mergeCell ref="K6:K10"/>
  </mergeCells>
  <dataValidations count="1">
    <dataValidation type="list" allowBlank="1" showInputMessage="1" showErrorMessage="1" sqref="M430:M437 M335:M427 M11:M45 M47:M333 C11:C427">
      <formula1>#REF!</formula1>
    </dataValidation>
  </dataValidations>
  <printOptions horizontalCentered="1"/>
  <pageMargins left="0" right="0" top="0" bottom="0" header="0" footer="0"/>
  <pageSetup paperSize="9" scale="69" fitToHeight="310" orientation="landscape" r:id="rId1"/>
  <headerFooter scaleWithDoc="0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[12]รายการ!#REF!</xm:f>
          </x14:formula1>
          <xm:sqref>AC5:AC427 M5:M10 Y430:Z1048576 M438:M1048576 C5:C10 AC430:AC1048576 C438:C1048576 Y5:Z427 M46 M334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Y428:Y429 Y1</xm:sqref>
        </x14:dataValidation>
        <x14:dataValidation type="list" allowBlank="1" showInputMessage="1" showErrorMessage="1">
          <x14:formula1>
            <xm:f>รายการ!$E$1:$E$11</xm:f>
          </x14:formula1>
          <xm:sqref>Z428:Z429 Z1</xm:sqref>
        </x14:dataValidation>
        <x14:dataValidation type="list" allowBlank="1" showInputMessage="1" showErrorMessage="1">
          <x14:formula1>
            <xm:f>รายการ!$C$1:$C$5</xm:f>
          </x14:formula1>
          <xm:sqref>AC428:AC429 AC1 M4 M1</xm:sqref>
        </x14:dataValidation>
        <x14:dataValidation type="list" allowBlank="1" showInputMessage="1" showErrorMessage="1">
          <x14:formula1>
            <xm:f>[4]รายการ!#REF!</xm:f>
          </x14:formula1>
          <xm:sqref>M428:M429 C428:C437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Z820"/>
  <sheetViews>
    <sheetView view="pageBreakPreview" topLeftCell="B12" zoomScale="80" zoomScaleNormal="110" zoomScaleSheetLayoutView="80" workbookViewId="0">
      <selection activeCell="Z12" sqref="Z12"/>
    </sheetView>
  </sheetViews>
  <sheetFormatPr defaultColWidth="11" defaultRowHeight="15.75" x14ac:dyDescent="0.25"/>
  <cols>
    <col min="1" max="1" width="0" style="67" hidden="1" customWidth="1"/>
    <col min="2" max="2" width="4.625" style="1" customWidth="1"/>
    <col min="3" max="3" width="6.375" style="66" customWidth="1"/>
    <col min="4" max="4" width="5" style="2" customWidth="1"/>
    <col min="5" max="7" width="0" style="2" hidden="1" customWidth="1"/>
    <col min="8" max="10" width="4.375" style="2" customWidth="1"/>
    <col min="11" max="12" width="0" style="13" hidden="1" customWidth="1"/>
    <col min="13" max="13" width="4.375" style="84" customWidth="1"/>
    <col min="14" max="14" width="7.625" style="13" customWidth="1"/>
    <col min="15" max="15" width="6.5" style="13" customWidth="1"/>
    <col min="16" max="16" width="9.125" style="13" customWidth="1"/>
    <col min="17" max="17" width="0" style="3" hidden="1" customWidth="1"/>
    <col min="18" max="19" width="0" style="8" hidden="1" customWidth="1"/>
    <col min="20" max="20" width="0" style="4" hidden="1" customWidth="1"/>
    <col min="21" max="21" width="0" style="11" hidden="1" customWidth="1"/>
    <col min="22" max="22" width="0" style="26" hidden="1" customWidth="1"/>
    <col min="23" max="23" width="4.625" style="5" customWidth="1"/>
    <col min="24" max="24" width="0" style="17" hidden="1" customWidth="1"/>
    <col min="25" max="25" width="11" style="4"/>
    <col min="26" max="26" width="11.375" style="4" customWidth="1"/>
    <col min="27" max="29" width="0" style="16" hidden="1" customWidth="1"/>
    <col min="30" max="30" width="7.25" style="8" customWidth="1"/>
    <col min="31" max="31" width="6.125" style="78" customWidth="1"/>
    <col min="32" max="32" width="7.375" style="7" customWidth="1"/>
    <col min="33" max="33" width="11" style="7"/>
    <col min="34" max="34" width="0" style="4" hidden="1" customWidth="1"/>
    <col min="35" max="38" width="0" style="3" hidden="1" customWidth="1"/>
    <col min="39" max="40" width="5.875" style="2" customWidth="1"/>
    <col min="41" max="41" width="11" style="2"/>
    <col min="42" max="42" width="9.875" style="2" customWidth="1"/>
    <col min="43" max="43" width="11" style="4"/>
    <col min="44" max="44" width="10.375" style="2" customWidth="1"/>
    <col min="45" max="45" width="0" style="2" hidden="1" customWidth="1"/>
    <col min="46" max="46" width="9.625" style="2" customWidth="1"/>
    <col min="47" max="47" width="10.125" style="2" customWidth="1"/>
    <col min="48" max="48" width="6.5" style="550" customWidth="1"/>
    <col min="49" max="49" width="0" style="28" hidden="1" customWidth="1"/>
    <col min="50" max="50" width="0" style="160" hidden="1" customWidth="1"/>
    <col min="51" max="51" width="0" style="6" hidden="1" customWidth="1"/>
    <col min="52" max="16384" width="11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42" t="s">
        <v>1723</v>
      </c>
      <c r="AV4" s="826" t="s">
        <v>1724</v>
      </c>
      <c r="AW4" s="916" t="s">
        <v>20</v>
      </c>
      <c r="AX4" s="835" t="s">
        <v>1818</v>
      </c>
      <c r="AY4" s="842" t="s">
        <v>1817</v>
      </c>
    </row>
    <row r="5" spans="1:51" s="10" customFormat="1" ht="17.25" customHeight="1" x14ac:dyDescent="0.25">
      <c r="A5" s="870"/>
      <c r="B5" s="845" t="s">
        <v>10</v>
      </c>
      <c r="C5" s="871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661" t="s">
        <v>101</v>
      </c>
      <c r="L5" s="661" t="s">
        <v>101</v>
      </c>
      <c r="M5" s="866" t="s">
        <v>1709</v>
      </c>
      <c r="N5" s="869" t="s">
        <v>1710</v>
      </c>
      <c r="O5" s="869" t="s">
        <v>1711</v>
      </c>
      <c r="P5" s="869" t="s">
        <v>1712</v>
      </c>
      <c r="Q5" s="830" t="s">
        <v>22</v>
      </c>
      <c r="R5" s="830"/>
      <c r="S5" s="830"/>
      <c r="T5" s="830"/>
      <c r="U5" s="830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96" t="s">
        <v>1714</v>
      </c>
      <c r="AF5" s="841" t="s">
        <v>1715</v>
      </c>
      <c r="AG5" s="841" t="s">
        <v>1716</v>
      </c>
      <c r="AH5" s="663"/>
      <c r="AI5" s="660"/>
      <c r="AJ5" s="660"/>
      <c r="AK5" s="660"/>
      <c r="AL5" s="660"/>
      <c r="AM5" s="917" t="s">
        <v>1984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843"/>
      <c r="AV5" s="910"/>
      <c r="AW5" s="916"/>
      <c r="AX5" s="836"/>
      <c r="AY5" s="890"/>
    </row>
    <row r="6" spans="1:51" s="10" customFormat="1" ht="17.25" customHeight="1" x14ac:dyDescent="0.25">
      <c r="A6" s="870"/>
      <c r="B6" s="845"/>
      <c r="C6" s="871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67"/>
      <c r="N6" s="843"/>
      <c r="O6" s="843"/>
      <c r="P6" s="843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96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843"/>
      <c r="AV6" s="910"/>
      <c r="AW6" s="916"/>
      <c r="AX6" s="836"/>
      <c r="AY6" s="890"/>
    </row>
    <row r="7" spans="1:51" s="10" customFormat="1" ht="17.25" customHeight="1" x14ac:dyDescent="0.25">
      <c r="A7" s="870"/>
      <c r="B7" s="845"/>
      <c r="C7" s="871"/>
      <c r="D7" s="830"/>
      <c r="E7" s="830"/>
      <c r="F7" s="830"/>
      <c r="G7" s="830"/>
      <c r="H7" s="830"/>
      <c r="I7" s="830"/>
      <c r="J7" s="830"/>
      <c r="K7" s="831"/>
      <c r="L7" s="831"/>
      <c r="M7" s="867"/>
      <c r="N7" s="843"/>
      <c r="O7" s="843"/>
      <c r="P7" s="843"/>
      <c r="Q7" s="832"/>
      <c r="R7" s="833"/>
      <c r="S7" s="833"/>
      <c r="T7" s="830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96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843"/>
      <c r="AV7" s="910"/>
      <c r="AW7" s="916"/>
      <c r="AX7" s="836"/>
      <c r="AY7" s="890"/>
    </row>
    <row r="8" spans="1:51" s="10" customFormat="1" ht="17.25" customHeight="1" x14ac:dyDescent="0.25">
      <c r="A8" s="870"/>
      <c r="B8" s="845"/>
      <c r="C8" s="871"/>
      <c r="D8" s="830"/>
      <c r="E8" s="830"/>
      <c r="F8" s="830"/>
      <c r="G8" s="830"/>
      <c r="H8" s="830"/>
      <c r="I8" s="830"/>
      <c r="J8" s="830"/>
      <c r="K8" s="831"/>
      <c r="L8" s="831"/>
      <c r="M8" s="867"/>
      <c r="N8" s="843"/>
      <c r="O8" s="843"/>
      <c r="P8" s="843"/>
      <c r="Q8" s="832"/>
      <c r="R8" s="833"/>
      <c r="S8" s="833"/>
      <c r="T8" s="830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96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843"/>
      <c r="AV8" s="910"/>
      <c r="AW8" s="916"/>
      <c r="AX8" s="836"/>
      <c r="AY8" s="890"/>
    </row>
    <row r="9" spans="1:51" s="10" customFormat="1" ht="17.25" customHeight="1" x14ac:dyDescent="0.25">
      <c r="A9" s="870"/>
      <c r="B9" s="845"/>
      <c r="C9" s="871"/>
      <c r="D9" s="830"/>
      <c r="E9" s="830"/>
      <c r="F9" s="830"/>
      <c r="G9" s="830"/>
      <c r="H9" s="830"/>
      <c r="I9" s="830"/>
      <c r="J9" s="830"/>
      <c r="K9" s="831"/>
      <c r="L9" s="831"/>
      <c r="M9" s="867"/>
      <c r="N9" s="843"/>
      <c r="O9" s="843"/>
      <c r="P9" s="843"/>
      <c r="Q9" s="832"/>
      <c r="R9" s="833"/>
      <c r="S9" s="833"/>
      <c r="T9" s="830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96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843"/>
      <c r="AV9" s="910"/>
      <c r="AW9" s="916"/>
      <c r="AX9" s="836"/>
      <c r="AY9" s="890"/>
    </row>
    <row r="10" spans="1:51" s="10" customFormat="1" ht="17.25" customHeight="1" x14ac:dyDescent="0.25">
      <c r="A10" s="870"/>
      <c r="B10" s="845"/>
      <c r="C10" s="871"/>
      <c r="D10" s="830"/>
      <c r="E10" s="830"/>
      <c r="F10" s="830"/>
      <c r="G10" s="830"/>
      <c r="H10" s="830"/>
      <c r="I10" s="830"/>
      <c r="J10" s="830"/>
      <c r="K10" s="831"/>
      <c r="L10" s="831"/>
      <c r="M10" s="868"/>
      <c r="N10" s="844"/>
      <c r="O10" s="844"/>
      <c r="P10" s="844"/>
      <c r="Q10" s="832"/>
      <c r="R10" s="833"/>
      <c r="S10" s="833"/>
      <c r="T10" s="830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96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844"/>
      <c r="AV10" s="911"/>
      <c r="AW10" s="916"/>
      <c r="AX10" s="837"/>
      <c r="AY10" s="891"/>
    </row>
    <row r="11" spans="1:51" s="4" customFormat="1" ht="16.5" customHeight="1" x14ac:dyDescent="0.25">
      <c r="A11" s="26" t="s">
        <v>92</v>
      </c>
      <c r="B11" s="5">
        <v>1</v>
      </c>
      <c r="C11" s="4" t="s">
        <v>5</v>
      </c>
      <c r="D11" s="4">
        <v>46614</v>
      </c>
      <c r="E11" s="4">
        <v>875</v>
      </c>
      <c r="F11" s="4">
        <v>2657</v>
      </c>
      <c r="G11" s="4" t="s">
        <v>26</v>
      </c>
      <c r="H11" s="4">
        <v>0</v>
      </c>
      <c r="I11" s="4">
        <v>0</v>
      </c>
      <c r="J11" s="4">
        <v>60</v>
      </c>
      <c r="K11" s="12">
        <v>60</v>
      </c>
      <c r="L11" s="14">
        <f>SUM(Q11:U11)</f>
        <v>60</v>
      </c>
      <c r="M11" s="62">
        <v>5</v>
      </c>
      <c r="N11" s="7">
        <f>L11</f>
        <v>60</v>
      </c>
      <c r="O11" s="14">
        <v>150</v>
      </c>
      <c r="P11" s="7">
        <f>N11*O11</f>
        <v>9000</v>
      </c>
      <c r="Q11" s="3"/>
      <c r="R11" s="8">
        <v>53.04</v>
      </c>
      <c r="S11" s="8">
        <v>6.96</v>
      </c>
      <c r="U11" s="11"/>
      <c r="V11" s="26" t="str">
        <f>A11</f>
        <v>นางสุมาลา  ถาวร</v>
      </c>
      <c r="W11" s="5">
        <v>1</v>
      </c>
      <c r="X11" s="18" t="s">
        <v>27</v>
      </c>
      <c r="Y11" s="4" t="s">
        <v>28</v>
      </c>
      <c r="Z11" s="4" t="s">
        <v>30</v>
      </c>
      <c r="AA11" s="16"/>
      <c r="AB11" s="16"/>
      <c r="AC11" s="16">
        <v>5</v>
      </c>
      <c r="AD11" s="8">
        <v>280</v>
      </c>
      <c r="AE11" s="78">
        <v>100</v>
      </c>
      <c r="AF11" s="7">
        <f>รายการ!B1</f>
        <v>6700</v>
      </c>
      <c r="AG11" s="7">
        <f>SUM(AG12:AG14)</f>
        <v>1876000</v>
      </c>
      <c r="AH11" s="3">
        <f>SUM(AI11:AK11)</f>
        <v>280</v>
      </c>
      <c r="AI11" s="3"/>
      <c r="AJ11" s="3">
        <v>252.16</v>
      </c>
      <c r="AK11" s="3">
        <v>27.84</v>
      </c>
      <c r="AL11" s="3"/>
      <c r="AM11" s="4">
        <v>27</v>
      </c>
      <c r="AN11" s="4">
        <f>ค่าเสื่อม!AB2</f>
        <v>44</v>
      </c>
      <c r="AO11" s="166">
        <f>AG11*AN11/100</f>
        <v>825440</v>
      </c>
      <c r="AP11" s="166">
        <f>AG11-AO11</f>
        <v>1050560</v>
      </c>
      <c r="AQ11" s="166">
        <f>P11+AP11</f>
        <v>1059560</v>
      </c>
      <c r="AR11" s="166">
        <f>AQ11</f>
        <v>1059560</v>
      </c>
      <c r="AS11" s="166">
        <f>((S11*O11)+(AF11*AK11)-(AF11*AK11*AN11/100))</f>
        <v>105499.68</v>
      </c>
      <c r="AT11" s="166">
        <f>AQ11-AS11</f>
        <v>954060.32000000007</v>
      </c>
      <c r="AU11" s="166">
        <f>AS11</f>
        <v>105499.68</v>
      </c>
      <c r="AV11" s="4">
        <f>อัตราภาษี!J5</f>
        <v>0.3</v>
      </c>
      <c r="AW11" s="26" t="s">
        <v>1927</v>
      </c>
      <c r="AX11" s="535">
        <f>AU11*AV11/100</f>
        <v>316.49903999999992</v>
      </c>
      <c r="AY11" s="166">
        <f>AX11*10/100</f>
        <v>31.649903999999992</v>
      </c>
    </row>
    <row r="12" spans="1:51" s="4" customFormat="1" ht="16.5" customHeight="1" x14ac:dyDescent="0.25">
      <c r="A12" s="26"/>
      <c r="B12" s="5"/>
      <c r="K12" s="7"/>
      <c r="L12" s="7"/>
      <c r="M12" s="62"/>
      <c r="N12" s="7"/>
      <c r="O12" s="7"/>
      <c r="P12" s="7"/>
      <c r="Q12" s="3"/>
      <c r="R12" s="8"/>
      <c r="S12" s="8"/>
      <c r="U12" s="11"/>
      <c r="V12" s="26"/>
      <c r="W12" s="5"/>
      <c r="X12" s="19"/>
      <c r="Z12" s="26" t="s">
        <v>31</v>
      </c>
      <c r="AA12" s="16">
        <v>10</v>
      </c>
      <c r="AB12" s="16">
        <v>14</v>
      </c>
      <c r="AC12" s="16">
        <v>5</v>
      </c>
      <c r="AD12" s="8">
        <f>AA12*AB12</f>
        <v>140</v>
      </c>
      <c r="AE12" s="589">
        <v>40.06</v>
      </c>
      <c r="AF12" s="7">
        <f>AF11</f>
        <v>6700</v>
      </c>
      <c r="AG12" s="7">
        <f>AD12*AF12</f>
        <v>938000</v>
      </c>
      <c r="AH12" s="3">
        <f>SUM(AI12:AL12)</f>
        <v>140</v>
      </c>
      <c r="AI12" s="3"/>
      <c r="AJ12" s="3">
        <v>112.16</v>
      </c>
      <c r="AK12" s="3">
        <v>27.84</v>
      </c>
      <c r="AL12" s="3"/>
      <c r="AN12" s="4">
        <f>AN11</f>
        <v>44</v>
      </c>
      <c r="AO12" s="166">
        <f>AG12*AN12/100</f>
        <v>412720</v>
      </c>
      <c r="AP12" s="166">
        <f>AG12-AO12</f>
        <v>525280</v>
      </c>
      <c r="AQ12" s="166">
        <f>P12+AP12</f>
        <v>525280</v>
      </c>
      <c r="AR12" s="166">
        <f>AQ12</f>
        <v>525280</v>
      </c>
      <c r="AS12" s="166">
        <f>((S12*O12)+(AF12*AK12)-(AF12*AK12*AN12/100))</f>
        <v>104455.67999999999</v>
      </c>
      <c r="AT12" s="166">
        <f>AQ12-AS12</f>
        <v>420824.32000000001</v>
      </c>
      <c r="AU12" s="166">
        <f>AS12</f>
        <v>104455.67999999999</v>
      </c>
      <c r="AW12" s="26"/>
      <c r="AX12" s="535">
        <f>AU12*AV12/100</f>
        <v>0</v>
      </c>
      <c r="AY12" s="166">
        <f>AX12*10/100</f>
        <v>0</v>
      </c>
    </row>
    <row r="13" spans="1:51" s="583" customFormat="1" ht="16.5" customHeight="1" x14ac:dyDescent="0.25">
      <c r="A13" s="591"/>
      <c r="B13" s="581"/>
      <c r="K13" s="594"/>
      <c r="L13" s="594"/>
      <c r="M13" s="586"/>
      <c r="N13" s="594"/>
      <c r="O13" s="594"/>
      <c r="P13" s="594"/>
      <c r="Q13" s="588"/>
      <c r="R13" s="589"/>
      <c r="S13" s="589"/>
      <c r="U13" s="590"/>
      <c r="V13" s="591"/>
      <c r="W13" s="581"/>
      <c r="X13" s="592"/>
      <c r="Z13" s="591" t="s">
        <v>31</v>
      </c>
      <c r="AA13" s="593"/>
      <c r="AB13" s="593"/>
      <c r="AC13" s="593">
        <v>3</v>
      </c>
      <c r="AD13" s="589">
        <v>27.84</v>
      </c>
      <c r="AE13" s="589">
        <v>9.94</v>
      </c>
      <c r="AF13" s="594"/>
      <c r="AG13" s="594"/>
      <c r="AH13" s="588">
        <v>27.84</v>
      </c>
      <c r="AI13" s="588"/>
      <c r="AJ13" s="588"/>
      <c r="AK13" s="588">
        <v>27.84</v>
      </c>
      <c r="AL13" s="588"/>
      <c r="AO13" s="595"/>
      <c r="AP13" s="595"/>
      <c r="AQ13" s="595"/>
      <c r="AR13" s="595"/>
      <c r="AS13" s="595">
        <f>AS12</f>
        <v>104455.67999999999</v>
      </c>
      <c r="AT13" s="595"/>
      <c r="AU13" s="595">
        <f>AS13</f>
        <v>104455.67999999999</v>
      </c>
      <c r="AW13" s="591"/>
      <c r="AX13" s="603"/>
      <c r="AY13" s="595"/>
    </row>
    <row r="14" spans="1:51" s="4" customFormat="1" ht="16.5" customHeight="1" x14ac:dyDescent="0.25">
      <c r="A14" s="26"/>
      <c r="B14" s="5"/>
      <c r="K14" s="7"/>
      <c r="L14" s="7"/>
      <c r="M14" s="62"/>
      <c r="N14" s="7"/>
      <c r="O14" s="7"/>
      <c r="P14" s="7"/>
      <c r="Q14" s="3"/>
      <c r="R14" s="8"/>
      <c r="S14" s="8"/>
      <c r="U14" s="11"/>
      <c r="V14" s="26"/>
      <c r="W14" s="5"/>
      <c r="X14" s="19"/>
      <c r="Z14" s="26" t="s">
        <v>32</v>
      </c>
      <c r="AA14" s="16">
        <v>10</v>
      </c>
      <c r="AB14" s="16">
        <v>14</v>
      </c>
      <c r="AC14" s="16">
        <v>2</v>
      </c>
      <c r="AD14" s="8">
        <f>AA14*AB14</f>
        <v>140</v>
      </c>
      <c r="AE14" s="78">
        <v>50</v>
      </c>
      <c r="AF14" s="7">
        <f>AF12</f>
        <v>6700</v>
      </c>
      <c r="AG14" s="7">
        <f>AD14*AF14</f>
        <v>938000</v>
      </c>
      <c r="AH14" s="3">
        <f>SUM(AI14:AL14)</f>
        <v>140</v>
      </c>
      <c r="AI14" s="3"/>
      <c r="AJ14" s="3">
        <v>140</v>
      </c>
      <c r="AK14" s="3"/>
      <c r="AL14" s="3"/>
      <c r="AN14" s="4">
        <f>AN11</f>
        <v>44</v>
      </c>
      <c r="AO14" s="166">
        <f>AG14*AN14/100</f>
        <v>412720</v>
      </c>
      <c r="AP14" s="166">
        <f>AG14-AO14</f>
        <v>525280</v>
      </c>
      <c r="AQ14" s="166">
        <f>P14+AP14</f>
        <v>525280</v>
      </c>
      <c r="AR14" s="166">
        <f>AQ14</f>
        <v>525280</v>
      </c>
      <c r="AS14" s="166"/>
      <c r="AT14" s="166">
        <f>AQ14-AS14</f>
        <v>525280</v>
      </c>
      <c r="AU14" s="166"/>
      <c r="AW14" s="26"/>
      <c r="AX14" s="535">
        <f>AU14*AV14/100</f>
        <v>0</v>
      </c>
      <c r="AY14" s="166">
        <f>AX14*10/100</f>
        <v>0</v>
      </c>
    </row>
    <row r="15" spans="1:51" s="2" customFormat="1" ht="16.5" customHeight="1" x14ac:dyDescent="0.25">
      <c r="A15" s="39" t="s">
        <v>97</v>
      </c>
      <c r="B15" s="33">
        <v>2</v>
      </c>
      <c r="C15" s="32" t="s">
        <v>5</v>
      </c>
      <c r="D15" s="32">
        <v>1090</v>
      </c>
      <c r="E15" s="32">
        <v>78</v>
      </c>
      <c r="F15" s="32">
        <v>80</v>
      </c>
      <c r="G15" s="32" t="s">
        <v>26</v>
      </c>
      <c r="H15" s="32">
        <v>0</v>
      </c>
      <c r="I15" s="32">
        <v>3</v>
      </c>
      <c r="J15" s="32">
        <v>71</v>
      </c>
      <c r="K15" s="63">
        <f>H15*400+I15*100+J15</f>
        <v>371</v>
      </c>
      <c r="L15" s="65">
        <f>SUM(Q15:U15)</f>
        <v>371</v>
      </c>
      <c r="M15" s="86"/>
      <c r="N15" s="65">
        <f>L15</f>
        <v>371</v>
      </c>
      <c r="O15" s="65">
        <v>150</v>
      </c>
      <c r="P15" s="65">
        <f>N15*O15</f>
        <v>55650</v>
      </c>
      <c r="Q15" s="34"/>
      <c r="R15" s="43">
        <v>366.04</v>
      </c>
      <c r="S15" s="43">
        <v>4.96</v>
      </c>
      <c r="T15" s="32"/>
      <c r="U15" s="35"/>
      <c r="V15" s="39" t="str">
        <f>A15</f>
        <v>นางอำพวน  วณิชศิริ</v>
      </c>
      <c r="W15" s="33">
        <v>2</v>
      </c>
      <c r="X15" s="42">
        <v>49</v>
      </c>
      <c r="Y15" s="32" t="s">
        <v>28</v>
      </c>
      <c r="Z15" s="32" t="s">
        <v>41</v>
      </c>
      <c r="AA15" s="36"/>
      <c r="AB15" s="36"/>
      <c r="AC15" s="36">
        <v>5</v>
      </c>
      <c r="AD15" s="43">
        <f>SUM(AD16:AD18)</f>
        <v>283.84000000000003</v>
      </c>
      <c r="AE15" s="528">
        <v>100</v>
      </c>
      <c r="AF15" s="37">
        <f>รายการ!B1</f>
        <v>6700</v>
      </c>
      <c r="AG15" s="37">
        <f>AD15*AF15</f>
        <v>1901728.0000000002</v>
      </c>
      <c r="AH15" s="34">
        <f>SUM(AI15:AL15)</f>
        <v>264</v>
      </c>
      <c r="AI15" s="34"/>
      <c r="AJ15" s="34">
        <v>244.16</v>
      </c>
      <c r="AK15" s="34">
        <v>19.84</v>
      </c>
      <c r="AL15" s="34"/>
      <c r="AM15" s="32">
        <v>44</v>
      </c>
      <c r="AN15" s="32">
        <f>ค่าเสื่อม!W3</f>
        <v>85</v>
      </c>
      <c r="AO15" s="111">
        <f>AG15*AN15/100</f>
        <v>1616468.8000000003</v>
      </c>
      <c r="AP15" s="111">
        <f>AG15-AO15</f>
        <v>285259.19999999995</v>
      </c>
      <c r="AQ15" s="166">
        <f>P15+AP15</f>
        <v>340909.19999999995</v>
      </c>
      <c r="AR15" s="95">
        <f>AQ15</f>
        <v>340909.19999999995</v>
      </c>
      <c r="AS15" s="95">
        <f>((S15*O15)+(AF15*AK15)-(AF15*AK15*AN15/100))</f>
        <v>20683.199999999997</v>
      </c>
      <c r="AT15" s="95">
        <f>AQ15-AS15</f>
        <v>320225.99999999994</v>
      </c>
      <c r="AU15" s="95">
        <f>AS15</f>
        <v>20683.199999999997</v>
      </c>
      <c r="AV15" s="32">
        <f>อัตราภาษี!J5</f>
        <v>0.3</v>
      </c>
      <c r="AW15" s="39" t="s">
        <v>1985</v>
      </c>
      <c r="AX15" s="579">
        <f>AU15*AV15/100</f>
        <v>62.049599999999991</v>
      </c>
      <c r="AY15" s="95">
        <f>AX15*10/100</f>
        <v>6.2049599999999989</v>
      </c>
    </row>
    <row r="16" spans="1:51" s="2" customFormat="1" ht="16.5" customHeight="1" x14ac:dyDescent="0.25">
      <c r="A16" s="39"/>
      <c r="B16" s="33"/>
      <c r="C16" s="32"/>
      <c r="D16" s="32"/>
      <c r="E16" s="32"/>
      <c r="F16" s="32"/>
      <c r="G16" s="32"/>
      <c r="H16" s="32"/>
      <c r="I16" s="32"/>
      <c r="J16" s="32"/>
      <c r="K16" s="37"/>
      <c r="L16" s="37"/>
      <c r="M16" s="86"/>
      <c r="N16" s="37"/>
      <c r="O16" s="37"/>
      <c r="P16" s="65"/>
      <c r="Q16" s="34"/>
      <c r="R16" s="77"/>
      <c r="S16" s="77"/>
      <c r="T16" s="32"/>
      <c r="U16" s="35"/>
      <c r="V16" s="39"/>
      <c r="W16" s="33"/>
      <c r="X16" s="57"/>
      <c r="Y16" s="32"/>
      <c r="Z16" s="39" t="s">
        <v>42</v>
      </c>
      <c r="AA16" s="36">
        <v>9</v>
      </c>
      <c r="AB16" s="36">
        <v>11</v>
      </c>
      <c r="AC16" s="36">
        <v>5</v>
      </c>
      <c r="AD16" s="43">
        <f>AA16*AB16</f>
        <v>99</v>
      </c>
      <c r="AE16" s="654">
        <v>39.979999999999997</v>
      </c>
      <c r="AF16" s="37">
        <f>รายการ!B1</f>
        <v>6700</v>
      </c>
      <c r="AG16" s="37">
        <f>AD16*AF16</f>
        <v>663300</v>
      </c>
      <c r="AH16" s="34">
        <f>SUM(AI16:AL16)</f>
        <v>99</v>
      </c>
      <c r="AI16" s="34"/>
      <c r="AJ16" s="34">
        <v>79.16</v>
      </c>
      <c r="AK16" s="34">
        <v>19.84</v>
      </c>
      <c r="AL16" s="34"/>
      <c r="AM16" s="32"/>
      <c r="AN16" s="32">
        <v>85</v>
      </c>
      <c r="AO16" s="111">
        <f>AG16*AN16/100</f>
        <v>563805</v>
      </c>
      <c r="AP16" s="111">
        <f>AG16-AO16</f>
        <v>99495</v>
      </c>
      <c r="AQ16" s="166">
        <f>P16+AP16</f>
        <v>99495</v>
      </c>
      <c r="AR16" s="95">
        <f>AQ16</f>
        <v>99495</v>
      </c>
      <c r="AS16" s="95">
        <f>((S16*O16)+(AF16*AK16)-(AF16*AK16*AN16/100))</f>
        <v>19939.199999999997</v>
      </c>
      <c r="AT16" s="95">
        <f>AQ16-AS16</f>
        <v>79555.8</v>
      </c>
      <c r="AU16" s="95">
        <f>AS16</f>
        <v>19939.199999999997</v>
      </c>
      <c r="AV16" s="32"/>
      <c r="AW16" s="39"/>
      <c r="AX16" s="579"/>
      <c r="AY16" s="95"/>
    </row>
    <row r="17" spans="1:51" s="600" customFormat="1" ht="16.5" customHeight="1" x14ac:dyDescent="0.25">
      <c r="A17" s="672"/>
      <c r="B17" s="667"/>
      <c r="C17" s="668"/>
      <c r="D17" s="668"/>
      <c r="E17" s="668"/>
      <c r="F17" s="668"/>
      <c r="G17" s="668"/>
      <c r="H17" s="668"/>
      <c r="I17" s="668"/>
      <c r="J17" s="668"/>
      <c r="K17" s="655"/>
      <c r="L17" s="655"/>
      <c r="M17" s="669"/>
      <c r="N17" s="655"/>
      <c r="O17" s="655"/>
      <c r="P17" s="653"/>
      <c r="Q17" s="656"/>
      <c r="R17" s="670"/>
      <c r="S17" s="670"/>
      <c r="T17" s="668"/>
      <c r="U17" s="671"/>
      <c r="V17" s="672"/>
      <c r="W17" s="667"/>
      <c r="X17" s="673"/>
      <c r="Y17" s="668"/>
      <c r="Z17" s="672" t="s">
        <v>42</v>
      </c>
      <c r="AA17" s="674"/>
      <c r="AB17" s="674"/>
      <c r="AC17" s="674">
        <v>3</v>
      </c>
      <c r="AD17" s="654">
        <v>19.84</v>
      </c>
      <c r="AE17" s="654">
        <v>10.02</v>
      </c>
      <c r="AF17" s="655"/>
      <c r="AG17" s="655"/>
      <c r="AH17" s="656"/>
      <c r="AI17" s="656"/>
      <c r="AJ17" s="656"/>
      <c r="AK17" s="656">
        <v>19.84</v>
      </c>
      <c r="AL17" s="656"/>
      <c r="AM17" s="668"/>
      <c r="AN17" s="668"/>
      <c r="AO17" s="657"/>
      <c r="AP17" s="657"/>
      <c r="AQ17" s="595"/>
      <c r="AR17" s="601"/>
      <c r="AS17" s="601">
        <v>19939.2</v>
      </c>
      <c r="AT17" s="601"/>
      <c r="AU17" s="601">
        <v>19939.2</v>
      </c>
      <c r="AV17" s="668"/>
      <c r="AW17" s="672"/>
      <c r="AX17" s="675"/>
      <c r="AY17" s="601"/>
    </row>
    <row r="18" spans="1:51" s="2" customFormat="1" ht="16.5" customHeight="1" x14ac:dyDescent="0.25">
      <c r="A18" s="39"/>
      <c r="B18" s="33"/>
      <c r="C18" s="32"/>
      <c r="D18" s="32"/>
      <c r="E18" s="32"/>
      <c r="F18" s="32"/>
      <c r="G18" s="32"/>
      <c r="H18" s="32"/>
      <c r="I18" s="32"/>
      <c r="J18" s="32"/>
      <c r="K18" s="37"/>
      <c r="L18" s="37"/>
      <c r="M18" s="86"/>
      <c r="N18" s="37"/>
      <c r="O18" s="37"/>
      <c r="P18" s="65"/>
      <c r="Q18" s="34"/>
      <c r="R18" s="77"/>
      <c r="S18" s="77"/>
      <c r="T18" s="32"/>
      <c r="U18" s="35"/>
      <c r="V18" s="39"/>
      <c r="W18" s="33"/>
      <c r="X18" s="42"/>
      <c r="Y18" s="32"/>
      <c r="Z18" s="39" t="s">
        <v>43</v>
      </c>
      <c r="AA18" s="36">
        <v>11</v>
      </c>
      <c r="AB18" s="36">
        <v>15</v>
      </c>
      <c r="AC18" s="36">
        <v>2</v>
      </c>
      <c r="AD18" s="43">
        <f>AA18*AB18</f>
        <v>165</v>
      </c>
      <c r="AE18" s="654">
        <v>50</v>
      </c>
      <c r="AF18" s="37">
        <f>AF16</f>
        <v>6700</v>
      </c>
      <c r="AG18" s="37">
        <f>AD18*AF18</f>
        <v>1105500</v>
      </c>
      <c r="AH18" s="34">
        <f>SUM(AI18:AL18)</f>
        <v>165</v>
      </c>
      <c r="AI18" s="34"/>
      <c r="AJ18" s="34">
        <v>165</v>
      </c>
      <c r="AK18" s="34"/>
      <c r="AL18" s="34"/>
      <c r="AM18" s="32"/>
      <c r="AN18" s="32">
        <v>85</v>
      </c>
      <c r="AO18" s="111">
        <f>AG18*AN18/100</f>
        <v>939675</v>
      </c>
      <c r="AP18" s="111">
        <f>AG18-AO18</f>
        <v>165825</v>
      </c>
      <c r="AQ18" s="166">
        <f>P18+AP18</f>
        <v>165825</v>
      </c>
      <c r="AR18" s="95">
        <f>AQ18</f>
        <v>165825</v>
      </c>
      <c r="AS18" s="95"/>
      <c r="AT18" s="95">
        <f>AQ18-AS18</f>
        <v>165825</v>
      </c>
      <c r="AU18" s="95"/>
      <c r="AV18" s="32"/>
      <c r="AW18" s="39"/>
      <c r="AX18" s="579"/>
      <c r="AY18" s="95"/>
    </row>
    <row r="19" spans="1:51" s="2" customFormat="1" ht="16.5" customHeight="1" x14ac:dyDescent="0.25">
      <c r="A19" s="39"/>
      <c r="B19" s="33"/>
      <c r="C19" s="32"/>
      <c r="D19" s="32"/>
      <c r="E19" s="32"/>
      <c r="F19" s="32"/>
      <c r="G19" s="32"/>
      <c r="H19" s="32"/>
      <c r="I19" s="32"/>
      <c r="J19" s="32"/>
      <c r="K19" s="37"/>
      <c r="L19" s="37"/>
      <c r="M19" s="86"/>
      <c r="N19" s="37"/>
      <c r="O19" s="37"/>
      <c r="P19" s="65"/>
      <c r="Q19" s="34"/>
      <c r="R19" s="77"/>
      <c r="S19" s="77"/>
      <c r="T19" s="32"/>
      <c r="U19" s="35"/>
      <c r="V19" s="39"/>
      <c r="W19" s="33">
        <v>3</v>
      </c>
      <c r="X19" s="42"/>
      <c r="Y19" s="32" t="s">
        <v>34</v>
      </c>
      <c r="Z19" s="32" t="s">
        <v>6</v>
      </c>
      <c r="AA19" s="36">
        <v>8.5</v>
      </c>
      <c r="AB19" s="36">
        <v>9</v>
      </c>
      <c r="AC19" s="36">
        <v>2</v>
      </c>
      <c r="AD19" s="43">
        <f>AA19*AB19</f>
        <v>76.5</v>
      </c>
      <c r="AE19" s="528">
        <v>100</v>
      </c>
      <c r="AF19" s="37">
        <f>รายการ!B8</f>
        <v>2600</v>
      </c>
      <c r="AG19" s="37">
        <f>AD19*AF19</f>
        <v>198900</v>
      </c>
      <c r="AH19" s="34">
        <f>SUM(AI19:AL19)</f>
        <v>76.5</v>
      </c>
      <c r="AI19" s="34"/>
      <c r="AJ19" s="34">
        <v>76.5</v>
      </c>
      <c r="AK19" s="34"/>
      <c r="AL19" s="34"/>
      <c r="AM19" s="32">
        <v>3</v>
      </c>
      <c r="AN19" s="32">
        <f>ค่าเสื่อม!D2</f>
        <v>3</v>
      </c>
      <c r="AO19" s="111">
        <f>AG19*AN19/100</f>
        <v>5967</v>
      </c>
      <c r="AP19" s="111">
        <f>AG19-AO19</f>
        <v>192933</v>
      </c>
      <c r="AQ19" s="166">
        <f>P19+AP19</f>
        <v>192933</v>
      </c>
      <c r="AR19" s="95">
        <f>AQ19</f>
        <v>192933</v>
      </c>
      <c r="AS19" s="95"/>
      <c r="AT19" s="95">
        <f>AQ19-AS19</f>
        <v>192933</v>
      </c>
      <c r="AU19" s="95"/>
      <c r="AV19" s="32"/>
      <c r="AW19" s="39"/>
      <c r="AX19" s="579"/>
      <c r="AY19" s="95"/>
    </row>
    <row r="20" spans="1:51" s="2" customFormat="1" ht="16.5" customHeight="1" x14ac:dyDescent="0.25">
      <c r="A20" s="39"/>
      <c r="B20" s="33"/>
      <c r="C20" s="32"/>
      <c r="D20" s="32"/>
      <c r="E20" s="32"/>
      <c r="F20" s="32"/>
      <c r="G20" s="32"/>
      <c r="H20" s="32"/>
      <c r="I20" s="32"/>
      <c r="J20" s="32"/>
      <c r="K20" s="37"/>
      <c r="L20" s="37"/>
      <c r="M20" s="86"/>
      <c r="N20" s="37"/>
      <c r="O20" s="37"/>
      <c r="P20" s="65"/>
      <c r="Q20" s="34"/>
      <c r="R20" s="77"/>
      <c r="S20" s="77"/>
      <c r="T20" s="32"/>
      <c r="U20" s="35"/>
      <c r="V20" s="39"/>
      <c r="W20" s="33">
        <v>4</v>
      </c>
      <c r="X20" s="57"/>
      <c r="Y20" s="32" t="s">
        <v>38</v>
      </c>
      <c r="Z20" s="32" t="s">
        <v>7</v>
      </c>
      <c r="AA20" s="36">
        <v>8</v>
      </c>
      <c r="AB20" s="36">
        <v>15</v>
      </c>
      <c r="AC20" s="36">
        <v>2</v>
      </c>
      <c r="AD20" s="43">
        <f>AA20*AB20</f>
        <v>120</v>
      </c>
      <c r="AE20" s="528">
        <v>100</v>
      </c>
      <c r="AF20" s="37">
        <f>รายการ!B34</f>
        <v>2050</v>
      </c>
      <c r="AG20" s="37">
        <f>AD20*AF20</f>
        <v>246000</v>
      </c>
      <c r="AH20" s="34">
        <f>SUM(AI20:AL20)</f>
        <v>120</v>
      </c>
      <c r="AI20" s="34"/>
      <c r="AJ20" s="34">
        <v>120</v>
      </c>
      <c r="AK20" s="34"/>
      <c r="AL20" s="34"/>
      <c r="AM20" s="32">
        <v>22</v>
      </c>
      <c r="AN20" s="32">
        <f>ค่าเสื่อม!T4</f>
        <v>93</v>
      </c>
      <c r="AO20" s="111">
        <f>AG20*AN20/100</f>
        <v>228780</v>
      </c>
      <c r="AP20" s="111">
        <f>AG20-AO20</f>
        <v>17220</v>
      </c>
      <c r="AQ20" s="166">
        <f>P20+AP20</f>
        <v>17220</v>
      </c>
      <c r="AR20" s="95">
        <f>AQ20</f>
        <v>17220</v>
      </c>
      <c r="AS20" s="95"/>
      <c r="AT20" s="95">
        <f>AQ20-AS20</f>
        <v>17220</v>
      </c>
      <c r="AU20" s="95"/>
      <c r="AV20" s="32"/>
      <c r="AW20" s="39" t="s">
        <v>51</v>
      </c>
      <c r="AX20" s="579"/>
      <c r="AY20" s="95"/>
    </row>
    <row r="21" spans="1:51" s="2" customFormat="1" ht="16.5" customHeight="1" x14ac:dyDescent="0.25">
      <c r="A21" s="39"/>
      <c r="B21" s="33">
        <v>3</v>
      </c>
      <c r="C21" s="32" t="s">
        <v>5</v>
      </c>
      <c r="D21" s="32">
        <v>37385</v>
      </c>
      <c r="E21" s="32">
        <v>792</v>
      </c>
      <c r="F21" s="32">
        <v>2350</v>
      </c>
      <c r="G21" s="32" t="s">
        <v>26</v>
      </c>
      <c r="H21" s="32">
        <v>0</v>
      </c>
      <c r="I21" s="32">
        <v>3</v>
      </c>
      <c r="J21" s="32">
        <v>55</v>
      </c>
      <c r="K21" s="63">
        <v>355</v>
      </c>
      <c r="L21" s="65">
        <v>355</v>
      </c>
      <c r="M21" s="86"/>
      <c r="N21" s="65">
        <f>L21</f>
        <v>355</v>
      </c>
      <c r="O21" s="65">
        <v>150</v>
      </c>
      <c r="P21" s="65">
        <f>N21*O21</f>
        <v>53250</v>
      </c>
      <c r="Q21" s="34">
        <v>355</v>
      </c>
      <c r="R21" s="77"/>
      <c r="S21" s="77"/>
      <c r="T21" s="32"/>
      <c r="U21" s="35"/>
      <c r="V21" s="39"/>
      <c r="W21" s="33"/>
      <c r="X21" s="57"/>
      <c r="Y21" s="32"/>
      <c r="Z21" s="32"/>
      <c r="AA21" s="36"/>
      <c r="AB21" s="36"/>
      <c r="AC21" s="36"/>
      <c r="AD21" s="43"/>
      <c r="AE21" s="528"/>
      <c r="AF21" s="37"/>
      <c r="AG21" s="37"/>
      <c r="AH21" s="34"/>
      <c r="AI21" s="34"/>
      <c r="AJ21" s="34"/>
      <c r="AK21" s="34"/>
      <c r="AL21" s="34"/>
      <c r="AM21" s="32"/>
      <c r="AN21" s="32"/>
      <c r="AO21" s="111"/>
      <c r="AP21" s="111"/>
      <c r="AQ21" s="166"/>
      <c r="AR21" s="95"/>
      <c r="AS21" s="95"/>
      <c r="AT21" s="95"/>
      <c r="AU21" s="95"/>
      <c r="AV21" s="32"/>
      <c r="AW21" s="39"/>
      <c r="AX21" s="579"/>
      <c r="AY21" s="95"/>
    </row>
    <row r="22" spans="1:51" s="2" customFormat="1" ht="16.5" customHeight="1" x14ac:dyDescent="0.25">
      <c r="A22" s="39"/>
      <c r="B22" s="33">
        <v>4</v>
      </c>
      <c r="C22" s="32" t="s">
        <v>5</v>
      </c>
      <c r="D22" s="32">
        <v>37383</v>
      </c>
      <c r="E22" s="32">
        <v>390</v>
      </c>
      <c r="F22" s="32">
        <v>2348</v>
      </c>
      <c r="G22" s="32" t="s">
        <v>26</v>
      </c>
      <c r="H22" s="32">
        <v>1</v>
      </c>
      <c r="I22" s="32">
        <v>2</v>
      </c>
      <c r="J22" s="32">
        <v>67</v>
      </c>
      <c r="K22" s="63">
        <v>667</v>
      </c>
      <c r="L22" s="63">
        <v>667</v>
      </c>
      <c r="M22" s="86"/>
      <c r="N22" s="63">
        <f>L22</f>
        <v>667</v>
      </c>
      <c r="O22" s="63">
        <v>150</v>
      </c>
      <c r="P22" s="65">
        <f>N22*O22</f>
        <v>100050</v>
      </c>
      <c r="Q22" s="34">
        <v>667</v>
      </c>
      <c r="R22" s="77"/>
      <c r="S22" s="77"/>
      <c r="T22" s="32"/>
      <c r="U22" s="35"/>
      <c r="V22" s="39"/>
      <c r="W22" s="33"/>
      <c r="X22" s="57"/>
      <c r="Y22" s="32"/>
      <c r="Z22" s="32"/>
      <c r="AA22" s="36"/>
      <c r="AB22" s="36"/>
      <c r="AC22" s="36"/>
      <c r="AD22" s="43"/>
      <c r="AE22" s="528"/>
      <c r="AF22" s="37"/>
      <c r="AG22" s="37"/>
      <c r="AH22" s="34"/>
      <c r="AI22" s="34"/>
      <c r="AJ22" s="34"/>
      <c r="AK22" s="34"/>
      <c r="AL22" s="34"/>
      <c r="AM22" s="32"/>
      <c r="AN22" s="32"/>
      <c r="AO22" s="111"/>
      <c r="AP22" s="111"/>
      <c r="AQ22" s="166"/>
      <c r="AR22" s="95"/>
      <c r="AS22" s="95"/>
      <c r="AT22" s="95"/>
      <c r="AU22" s="95"/>
      <c r="AV22" s="32"/>
      <c r="AW22" s="39"/>
      <c r="AX22" s="579"/>
      <c r="AY22" s="95"/>
    </row>
    <row r="23" spans="1:51" s="2" customFormat="1" ht="16.5" customHeight="1" x14ac:dyDescent="0.25">
      <c r="A23" s="39"/>
      <c r="B23" s="33">
        <v>5</v>
      </c>
      <c r="C23" s="32" t="s">
        <v>5</v>
      </c>
      <c r="D23" s="32">
        <v>37381</v>
      </c>
      <c r="E23" s="32">
        <v>788</v>
      </c>
      <c r="F23" s="32">
        <v>2346</v>
      </c>
      <c r="G23" s="32" t="s">
        <v>26</v>
      </c>
      <c r="H23" s="32">
        <v>2</v>
      </c>
      <c r="I23" s="32">
        <v>2</v>
      </c>
      <c r="J23" s="32">
        <v>80</v>
      </c>
      <c r="K23" s="63">
        <v>1080</v>
      </c>
      <c r="L23" s="65">
        <v>1080</v>
      </c>
      <c r="M23" s="86"/>
      <c r="N23" s="65">
        <f>L23</f>
        <v>1080</v>
      </c>
      <c r="O23" s="65">
        <v>100</v>
      </c>
      <c r="P23" s="65">
        <f>N23*O23</f>
        <v>108000</v>
      </c>
      <c r="Q23" s="34">
        <v>1080</v>
      </c>
      <c r="R23" s="77"/>
      <c r="S23" s="77"/>
      <c r="T23" s="32"/>
      <c r="U23" s="35"/>
      <c r="V23" s="39"/>
      <c r="W23" s="33"/>
      <c r="X23" s="57"/>
      <c r="Y23" s="32"/>
      <c r="Z23" s="32"/>
      <c r="AA23" s="36"/>
      <c r="AB23" s="36"/>
      <c r="AC23" s="36"/>
      <c r="AD23" s="43"/>
      <c r="AE23" s="528"/>
      <c r="AF23" s="37"/>
      <c r="AG23" s="37"/>
      <c r="AH23" s="34"/>
      <c r="AI23" s="34"/>
      <c r="AJ23" s="34"/>
      <c r="AK23" s="34"/>
      <c r="AL23" s="34"/>
      <c r="AM23" s="32"/>
      <c r="AN23" s="32"/>
      <c r="AO23" s="111"/>
      <c r="AP23" s="111"/>
      <c r="AQ23" s="166"/>
      <c r="AR23" s="95"/>
      <c r="AS23" s="95"/>
      <c r="AT23" s="95"/>
      <c r="AU23" s="95"/>
      <c r="AV23" s="32"/>
      <c r="AW23" s="39"/>
      <c r="AX23" s="579"/>
      <c r="AY23" s="95"/>
    </row>
    <row r="24" spans="1:51" s="2" customFormat="1" ht="16.5" customHeight="1" x14ac:dyDescent="0.25">
      <c r="A24" s="39" t="s">
        <v>292</v>
      </c>
      <c r="B24" s="33">
        <v>6</v>
      </c>
      <c r="C24" s="39" t="s">
        <v>35</v>
      </c>
      <c r="D24" s="32"/>
      <c r="E24" s="32"/>
      <c r="F24" s="32"/>
      <c r="G24" s="32" t="s">
        <v>26</v>
      </c>
      <c r="H24" s="32"/>
      <c r="I24" s="32"/>
      <c r="J24" s="32"/>
      <c r="K24" s="37"/>
      <c r="L24" s="37"/>
      <c r="M24" s="86"/>
      <c r="N24" s="37"/>
      <c r="O24" s="37"/>
      <c r="P24" s="65"/>
      <c r="Q24" s="34"/>
      <c r="R24" s="43"/>
      <c r="S24" s="43"/>
      <c r="T24" s="32"/>
      <c r="U24" s="35"/>
      <c r="V24" s="39" t="s">
        <v>292</v>
      </c>
      <c r="W24" s="33">
        <v>5</v>
      </c>
      <c r="X24" s="148" t="s">
        <v>33</v>
      </c>
      <c r="Y24" s="32" t="s">
        <v>28</v>
      </c>
      <c r="Z24" s="32" t="s">
        <v>40</v>
      </c>
      <c r="AA24" s="36">
        <v>6</v>
      </c>
      <c r="AB24" s="36">
        <v>18</v>
      </c>
      <c r="AC24" s="36">
        <v>5</v>
      </c>
      <c r="AD24" s="43">
        <v>108</v>
      </c>
      <c r="AE24" s="654">
        <v>77.78</v>
      </c>
      <c r="AF24" s="37">
        <f>รายการ!B1</f>
        <v>6700</v>
      </c>
      <c r="AG24" s="37">
        <f>AD24*AF24</f>
        <v>723600</v>
      </c>
      <c r="AH24" s="34">
        <f>SUM(AI24:AL24)</f>
        <v>108</v>
      </c>
      <c r="AI24" s="34"/>
      <c r="AJ24" s="34">
        <v>84</v>
      </c>
      <c r="AK24" s="34">
        <v>24</v>
      </c>
      <c r="AL24" s="34"/>
      <c r="AM24" s="32">
        <v>22</v>
      </c>
      <c r="AN24" s="32">
        <f>ค่าเสื่อม!W3</f>
        <v>85</v>
      </c>
      <c r="AO24" s="111">
        <f>AG24*AN24/100</f>
        <v>615060</v>
      </c>
      <c r="AP24" s="111">
        <f>AG24-AO24</f>
        <v>108540</v>
      </c>
      <c r="AQ24" s="166">
        <f>P24+AP24</f>
        <v>108540</v>
      </c>
      <c r="AR24" s="95">
        <f>AQ24</f>
        <v>108540</v>
      </c>
      <c r="AS24" s="95">
        <f>((S24*O24)+(AF24*AK24)-(AF24*AK24*AN24/100))</f>
        <v>24120</v>
      </c>
      <c r="AT24" s="95">
        <f>AQ24-AS24</f>
        <v>84420</v>
      </c>
      <c r="AU24" s="95">
        <f>AS24</f>
        <v>24120</v>
      </c>
      <c r="AV24" s="32">
        <f>อัตราภาษี!J5</f>
        <v>0.3</v>
      </c>
      <c r="AW24" s="39" t="s">
        <v>47</v>
      </c>
      <c r="AX24" s="579">
        <f>AU24*AV24/100</f>
        <v>72.36</v>
      </c>
      <c r="AY24" s="95">
        <f>AX24*10/100</f>
        <v>7.2360000000000007</v>
      </c>
    </row>
    <row r="25" spans="1:51" s="600" customFormat="1" ht="16.5" customHeight="1" x14ac:dyDescent="0.25">
      <c r="A25" s="672"/>
      <c r="B25" s="668"/>
      <c r="C25" s="672"/>
      <c r="D25" s="668"/>
      <c r="E25" s="668"/>
      <c r="F25" s="668"/>
      <c r="G25" s="668"/>
      <c r="H25" s="668"/>
      <c r="I25" s="668"/>
      <c r="J25" s="668"/>
      <c r="K25" s="655"/>
      <c r="L25" s="655"/>
      <c r="M25" s="669"/>
      <c r="N25" s="655"/>
      <c r="O25" s="655"/>
      <c r="P25" s="653"/>
      <c r="Q25" s="656"/>
      <c r="R25" s="654"/>
      <c r="S25" s="654"/>
      <c r="T25" s="668"/>
      <c r="U25" s="671"/>
      <c r="V25" s="672"/>
      <c r="W25" s="667"/>
      <c r="X25" s="676"/>
      <c r="Y25" s="668"/>
      <c r="Z25" s="668" t="s">
        <v>40</v>
      </c>
      <c r="AA25" s="674"/>
      <c r="AB25" s="674"/>
      <c r="AC25" s="674">
        <v>3</v>
      </c>
      <c r="AD25" s="654">
        <v>24</v>
      </c>
      <c r="AE25" s="654">
        <v>22.22</v>
      </c>
      <c r="AF25" s="655"/>
      <c r="AG25" s="655"/>
      <c r="AH25" s="656"/>
      <c r="AI25" s="656"/>
      <c r="AJ25" s="656"/>
      <c r="AK25" s="656"/>
      <c r="AL25" s="656"/>
      <c r="AM25" s="668"/>
      <c r="AN25" s="668"/>
      <c r="AO25" s="657"/>
      <c r="AP25" s="657"/>
      <c r="AQ25" s="595"/>
      <c r="AR25" s="601"/>
      <c r="AS25" s="601">
        <f>AS24</f>
        <v>24120</v>
      </c>
      <c r="AT25" s="601"/>
      <c r="AU25" s="601">
        <f>AS25</f>
        <v>24120</v>
      </c>
      <c r="AV25" s="668"/>
      <c r="AW25" s="672"/>
      <c r="AX25" s="675"/>
      <c r="AY25" s="601"/>
    </row>
    <row r="26" spans="1:51" s="2" customFormat="1" ht="16.5" customHeight="1" x14ac:dyDescent="0.25">
      <c r="A26" s="33"/>
      <c r="B26" s="33"/>
      <c r="C26" s="32"/>
      <c r="D26" s="32"/>
      <c r="E26" s="32"/>
      <c r="F26" s="32"/>
      <c r="G26" s="32"/>
      <c r="H26" s="32"/>
      <c r="I26" s="32"/>
      <c r="J26" s="32"/>
      <c r="K26" s="37"/>
      <c r="L26" s="37"/>
      <c r="M26" s="86"/>
      <c r="N26" s="37"/>
      <c r="O26" s="37"/>
      <c r="P26" s="65"/>
      <c r="Q26" s="34"/>
      <c r="R26" s="43"/>
      <c r="S26" s="43"/>
      <c r="T26" s="32"/>
      <c r="U26" s="35"/>
      <c r="V26" s="39"/>
      <c r="W26" s="33">
        <v>6</v>
      </c>
      <c r="X26" s="42"/>
      <c r="Y26" s="32" t="s">
        <v>34</v>
      </c>
      <c r="Z26" s="32" t="s">
        <v>7</v>
      </c>
      <c r="AA26" s="36">
        <v>4</v>
      </c>
      <c r="AB26" s="36">
        <v>9</v>
      </c>
      <c r="AC26" s="36">
        <v>2</v>
      </c>
      <c r="AD26" s="43">
        <f>AA26*AB26</f>
        <v>36</v>
      </c>
      <c r="AE26" s="528">
        <v>100</v>
      </c>
      <c r="AF26" s="37">
        <f>รายการ!B8</f>
        <v>2600</v>
      </c>
      <c r="AG26" s="37">
        <f>AD26*AF26</f>
        <v>93600</v>
      </c>
      <c r="AH26" s="34">
        <f>SUM(AI26:AL26)</f>
        <v>36</v>
      </c>
      <c r="AI26" s="34"/>
      <c r="AJ26" s="34">
        <v>36</v>
      </c>
      <c r="AK26" s="34"/>
      <c r="AL26" s="34"/>
      <c r="AM26" s="32">
        <v>22</v>
      </c>
      <c r="AN26" s="32">
        <f>ค่าเสื่อม!T4</f>
        <v>93</v>
      </c>
      <c r="AO26" s="111">
        <f>AG26*AN26/100</f>
        <v>87048</v>
      </c>
      <c r="AP26" s="111">
        <f>AG26-AO26</f>
        <v>6552</v>
      </c>
      <c r="AQ26" s="166">
        <f>P26+AP26</f>
        <v>6552</v>
      </c>
      <c r="AR26" s="95">
        <f>AQ26</f>
        <v>6552</v>
      </c>
      <c r="AS26" s="95"/>
      <c r="AT26" s="95">
        <f>AQ26-AS26</f>
        <v>6552</v>
      </c>
      <c r="AU26" s="95"/>
      <c r="AV26" s="32"/>
      <c r="AW26" s="39"/>
      <c r="AX26" s="579"/>
      <c r="AY26" s="95"/>
    </row>
    <row r="27" spans="1:51" s="2" customFormat="1" ht="16.5" customHeight="1" x14ac:dyDescent="0.25">
      <c r="A27" s="39"/>
      <c r="B27" s="33">
        <v>7</v>
      </c>
      <c r="C27" s="32" t="s">
        <v>5</v>
      </c>
      <c r="D27" s="32">
        <v>14533</v>
      </c>
      <c r="E27" s="32">
        <v>10</v>
      </c>
      <c r="F27" s="32">
        <v>156</v>
      </c>
      <c r="G27" s="32" t="s">
        <v>26</v>
      </c>
      <c r="H27" s="32">
        <v>0</v>
      </c>
      <c r="I27" s="32">
        <v>1</v>
      </c>
      <c r="J27" s="32">
        <v>85</v>
      </c>
      <c r="K27" s="37">
        <v>185</v>
      </c>
      <c r="L27" s="37">
        <v>185</v>
      </c>
      <c r="M27" s="86">
        <v>1</v>
      </c>
      <c r="N27" s="37">
        <f>L27</f>
        <v>185</v>
      </c>
      <c r="O27" s="37">
        <f>[11]qry_report!$L$134</f>
        <v>100</v>
      </c>
      <c r="P27" s="65">
        <f>N27*O27</f>
        <v>18500</v>
      </c>
      <c r="Q27" s="34">
        <v>185</v>
      </c>
      <c r="R27" s="43"/>
      <c r="S27" s="43"/>
      <c r="T27" s="32"/>
      <c r="U27" s="35"/>
      <c r="V27" s="39"/>
      <c r="W27" s="33"/>
      <c r="X27" s="42"/>
      <c r="Y27" s="32"/>
      <c r="Z27" s="32"/>
      <c r="AA27" s="36"/>
      <c r="AB27" s="36"/>
      <c r="AC27" s="36"/>
      <c r="AD27" s="43"/>
      <c r="AE27" s="528"/>
      <c r="AF27" s="37"/>
      <c r="AG27" s="37"/>
      <c r="AH27" s="34"/>
      <c r="AI27" s="34"/>
      <c r="AJ27" s="34"/>
      <c r="AK27" s="34"/>
      <c r="AL27" s="34"/>
      <c r="AM27" s="32"/>
      <c r="AN27" s="32"/>
      <c r="AO27" s="111"/>
      <c r="AP27" s="111"/>
      <c r="AQ27" s="166"/>
      <c r="AR27" s="95"/>
      <c r="AS27" s="95"/>
      <c r="AT27" s="95"/>
      <c r="AU27" s="95"/>
      <c r="AV27" s="32"/>
      <c r="AW27" s="39"/>
      <c r="AX27" s="579"/>
      <c r="AY27" s="95"/>
    </row>
    <row r="28" spans="1:51" s="2" customFormat="1" ht="16.5" customHeight="1" x14ac:dyDescent="0.25">
      <c r="A28" s="39" t="s">
        <v>100</v>
      </c>
      <c r="B28" s="33">
        <v>8</v>
      </c>
      <c r="C28" s="32" t="s">
        <v>5</v>
      </c>
      <c r="D28" s="32">
        <v>29622</v>
      </c>
      <c r="E28" s="32">
        <v>120</v>
      </c>
      <c r="F28" s="32">
        <v>1374</v>
      </c>
      <c r="G28" s="32" t="s">
        <v>26</v>
      </c>
      <c r="H28" s="32">
        <v>0</v>
      </c>
      <c r="I28" s="32">
        <v>0</v>
      </c>
      <c r="J28" s="32">
        <v>93</v>
      </c>
      <c r="K28" s="63">
        <f>H28*400+I28*100+J28</f>
        <v>93</v>
      </c>
      <c r="L28" s="65">
        <f>SUM(Q28:U28)</f>
        <v>93</v>
      </c>
      <c r="M28" s="86">
        <v>5</v>
      </c>
      <c r="N28" s="65">
        <f>L28</f>
        <v>93</v>
      </c>
      <c r="O28" s="65">
        <f>[11]qry_report!$L$961</f>
        <v>175</v>
      </c>
      <c r="P28" s="65">
        <f>N28*O28</f>
        <v>16275</v>
      </c>
      <c r="Q28" s="34"/>
      <c r="R28" s="43">
        <v>84</v>
      </c>
      <c r="S28" s="43">
        <v>9</v>
      </c>
      <c r="T28" s="32"/>
      <c r="U28" s="35"/>
      <c r="V28" s="39"/>
      <c r="W28" s="33"/>
      <c r="X28" s="42"/>
      <c r="Y28" s="32"/>
      <c r="Z28" s="32"/>
      <c r="AA28" s="36"/>
      <c r="AB28" s="36"/>
      <c r="AC28" s="36"/>
      <c r="AD28" s="43"/>
      <c r="AE28" s="528"/>
      <c r="AF28" s="37"/>
      <c r="AG28" s="37"/>
      <c r="AH28" s="34"/>
      <c r="AI28" s="34"/>
      <c r="AJ28" s="34"/>
      <c r="AK28" s="34"/>
      <c r="AL28" s="34"/>
      <c r="AM28" s="32"/>
      <c r="AN28" s="32"/>
      <c r="AO28" s="111"/>
      <c r="AP28" s="111"/>
      <c r="AQ28" s="166">
        <f>P28</f>
        <v>16275</v>
      </c>
      <c r="AR28" s="95">
        <f>AQ28</f>
        <v>16275</v>
      </c>
      <c r="AS28" s="95">
        <f>((S28*O28)+(AF28*AK28)-(AF28*AK28*AN28/100))</f>
        <v>1575</v>
      </c>
      <c r="AT28" s="95">
        <f>AQ28-AS28</f>
        <v>14700</v>
      </c>
      <c r="AU28" s="95">
        <f>AS28</f>
        <v>1575</v>
      </c>
      <c r="AV28" s="32">
        <f>อัตราภาษี!J5</f>
        <v>0.3</v>
      </c>
      <c r="AW28" s="39" t="s">
        <v>1780</v>
      </c>
      <c r="AX28" s="579">
        <f>AU28*AV28/100</f>
        <v>4.7249999999999996</v>
      </c>
      <c r="AY28" s="95">
        <f>AX28*10/100</f>
        <v>0.47249999999999998</v>
      </c>
    </row>
    <row r="29" spans="1:51" s="2" customFormat="1" ht="16.5" customHeight="1" x14ac:dyDescent="0.25">
      <c r="A29" s="39"/>
      <c r="B29" s="33"/>
      <c r="C29" s="32"/>
      <c r="D29" s="32"/>
      <c r="E29" s="32"/>
      <c r="F29" s="32"/>
      <c r="G29" s="32"/>
      <c r="H29" s="32"/>
      <c r="I29" s="32"/>
      <c r="J29" s="32"/>
      <c r="K29" s="63"/>
      <c r="L29" s="65"/>
      <c r="M29" s="86"/>
      <c r="N29" s="65"/>
      <c r="O29" s="65"/>
      <c r="P29" s="65"/>
      <c r="Q29" s="34"/>
      <c r="R29" s="43"/>
      <c r="S29" s="43"/>
      <c r="T29" s="32"/>
      <c r="U29" s="35"/>
      <c r="V29" s="39" t="s">
        <v>107</v>
      </c>
      <c r="W29" s="33">
        <v>7</v>
      </c>
      <c r="X29" s="57"/>
      <c r="Y29" s="32" t="s">
        <v>38</v>
      </c>
      <c r="Z29" s="32" t="s">
        <v>7</v>
      </c>
      <c r="AA29" s="36">
        <v>4</v>
      </c>
      <c r="AB29" s="36">
        <v>9</v>
      </c>
      <c r="AC29" s="36">
        <v>3</v>
      </c>
      <c r="AD29" s="43">
        <f>AA29*AB29</f>
        <v>36</v>
      </c>
      <c r="AE29" s="528">
        <v>100</v>
      </c>
      <c r="AF29" s="37">
        <f>รายการ!B34</f>
        <v>2050</v>
      </c>
      <c r="AG29" s="37">
        <f>AD29*AF29</f>
        <v>73800</v>
      </c>
      <c r="AH29" s="34">
        <f>SUM(AI29:AL29)</f>
        <v>36</v>
      </c>
      <c r="AI29" s="34"/>
      <c r="AJ29" s="34"/>
      <c r="AK29" s="34">
        <v>36</v>
      </c>
      <c r="AL29" s="34"/>
      <c r="AM29" s="32">
        <v>2</v>
      </c>
      <c r="AN29" s="32">
        <f>ค่าเสื่อม!C4</f>
        <v>6</v>
      </c>
      <c r="AO29" s="111">
        <f>AG29*AN29/100</f>
        <v>4428</v>
      </c>
      <c r="AP29" s="111">
        <f>AG29-AO29</f>
        <v>69372</v>
      </c>
      <c r="AQ29" s="166">
        <f>AP29</f>
        <v>69372</v>
      </c>
      <c r="AR29" s="95">
        <f>AQ29</f>
        <v>69372</v>
      </c>
      <c r="AS29" s="95">
        <f>((S29*O29)+(AF29*AK29)-(AF29*AK29*AN29/100))</f>
        <v>69372</v>
      </c>
      <c r="AT29" s="95"/>
      <c r="AU29" s="95">
        <f>AS29</f>
        <v>69372</v>
      </c>
      <c r="AV29" s="32">
        <f>อัตราภาษี!J5</f>
        <v>0.3</v>
      </c>
      <c r="AW29" s="39" t="s">
        <v>52</v>
      </c>
      <c r="AX29" s="579">
        <f>AU29*AV29/100</f>
        <v>208.11599999999999</v>
      </c>
      <c r="AY29" s="95">
        <f>AX29*10/100</f>
        <v>20.811599999999999</v>
      </c>
    </row>
    <row r="30" spans="1:51" s="2" customFormat="1" ht="16.5" customHeight="1" x14ac:dyDescent="0.25">
      <c r="A30" s="39" t="s">
        <v>95</v>
      </c>
      <c r="B30" s="33">
        <v>9</v>
      </c>
      <c r="C30" s="32" t="s">
        <v>5</v>
      </c>
      <c r="D30" s="32">
        <v>39496</v>
      </c>
      <c r="E30" s="32">
        <v>45</v>
      </c>
      <c r="F30" s="32">
        <v>1977</v>
      </c>
      <c r="G30" s="32" t="s">
        <v>26</v>
      </c>
      <c r="H30" s="32">
        <v>5</v>
      </c>
      <c r="I30" s="32">
        <v>0</v>
      </c>
      <c r="J30" s="32">
        <v>44</v>
      </c>
      <c r="K30" s="63">
        <f>H30*400+I30*100+J30</f>
        <v>2044</v>
      </c>
      <c r="L30" s="65">
        <f>SUM(Q30:U30)</f>
        <v>2044</v>
      </c>
      <c r="M30" s="86">
        <v>5</v>
      </c>
      <c r="N30" s="65">
        <f>L30</f>
        <v>2044</v>
      </c>
      <c r="O30" s="65">
        <f>[11]qry_report!$L$1429</f>
        <v>150</v>
      </c>
      <c r="P30" s="65">
        <f>N30*O30</f>
        <v>306600</v>
      </c>
      <c r="Q30" s="34">
        <v>1200</v>
      </c>
      <c r="R30" s="43">
        <v>842.44</v>
      </c>
      <c r="S30" s="43">
        <v>1.56</v>
      </c>
      <c r="T30" s="32"/>
      <c r="U30" s="35"/>
      <c r="V30" s="39" t="s">
        <v>1776</v>
      </c>
      <c r="W30" s="33">
        <v>8</v>
      </c>
      <c r="X30" s="42">
        <v>46</v>
      </c>
      <c r="Y30" s="32" t="s">
        <v>28</v>
      </c>
      <c r="Z30" s="32" t="s">
        <v>53</v>
      </c>
      <c r="AA30" s="36">
        <v>15</v>
      </c>
      <c r="AB30" s="36">
        <v>16</v>
      </c>
      <c r="AC30" s="36">
        <v>2</v>
      </c>
      <c r="AD30" s="43">
        <f>AA30*AB30</f>
        <v>240</v>
      </c>
      <c r="AE30" s="528">
        <v>100</v>
      </c>
      <c r="AF30" s="37">
        <f>รายการ!B1</f>
        <v>6700</v>
      </c>
      <c r="AG30" s="37">
        <f>AD30*AF30</f>
        <v>1608000</v>
      </c>
      <c r="AH30" s="34">
        <f>AD30</f>
        <v>240</v>
      </c>
      <c r="AI30" s="34"/>
      <c r="AJ30" s="34">
        <f>AH30</f>
        <v>240</v>
      </c>
      <c r="AK30" s="34"/>
      <c r="AL30" s="34"/>
      <c r="AM30" s="32">
        <v>32</v>
      </c>
      <c r="AN30" s="32">
        <f>ค่าเสื่อม!T4</f>
        <v>93</v>
      </c>
      <c r="AO30" s="111">
        <f>AG30*AN30/100</f>
        <v>1495440</v>
      </c>
      <c r="AP30" s="111">
        <f>AG30-AO30</f>
        <v>112560</v>
      </c>
      <c r="AQ30" s="166">
        <f>AP30</f>
        <v>112560</v>
      </c>
      <c r="AR30" s="95">
        <f>AQ30</f>
        <v>112560</v>
      </c>
      <c r="AS30" s="95">
        <v>234</v>
      </c>
      <c r="AT30" s="95">
        <f>AQ30-AS30</f>
        <v>112326</v>
      </c>
      <c r="AU30" s="95">
        <f>AS30</f>
        <v>234</v>
      </c>
      <c r="AV30" s="32">
        <f>อัตราภาษี!J5</f>
        <v>0.3</v>
      </c>
      <c r="AW30" s="39" t="s">
        <v>1781</v>
      </c>
      <c r="AX30" s="579">
        <f>AU30*AV30/100</f>
        <v>0.70200000000000007</v>
      </c>
      <c r="AY30" s="95">
        <f>AX30*10/100</f>
        <v>7.0199999999999999E-2</v>
      </c>
    </row>
    <row r="31" spans="1:51" s="2" customFormat="1" ht="16.5" customHeight="1" x14ac:dyDescent="0.25">
      <c r="A31" s="39"/>
      <c r="B31" s="33"/>
      <c r="C31" s="32"/>
      <c r="D31" s="32"/>
      <c r="E31" s="32"/>
      <c r="F31" s="32"/>
      <c r="G31" s="32"/>
      <c r="H31" s="32"/>
      <c r="I31" s="32"/>
      <c r="J31" s="32"/>
      <c r="K31" s="63"/>
      <c r="L31" s="65"/>
      <c r="M31" s="86"/>
      <c r="N31" s="65"/>
      <c r="O31" s="65"/>
      <c r="P31" s="65"/>
      <c r="Q31" s="34"/>
      <c r="R31" s="43"/>
      <c r="S31" s="43"/>
      <c r="T31" s="32"/>
      <c r="U31" s="35"/>
      <c r="V31" s="39" t="s">
        <v>96</v>
      </c>
      <c r="W31" s="33">
        <v>9</v>
      </c>
      <c r="X31" s="148" t="s">
        <v>39</v>
      </c>
      <c r="Y31" s="32" t="s">
        <v>28</v>
      </c>
      <c r="Z31" s="32" t="s">
        <v>37</v>
      </c>
      <c r="AA31" s="36">
        <v>7.5</v>
      </c>
      <c r="AB31" s="36">
        <v>7.5</v>
      </c>
      <c r="AC31" s="36">
        <v>2</v>
      </c>
      <c r="AD31" s="43">
        <f>AA31*AB31</f>
        <v>56.25</v>
      </c>
      <c r="AE31" s="654">
        <v>88.89</v>
      </c>
      <c r="AF31" s="37">
        <f>รายการ!B1</f>
        <v>6700</v>
      </c>
      <c r="AG31" s="37">
        <f>AD31*AF31</f>
        <v>376875</v>
      </c>
      <c r="AH31" s="34">
        <f>SUM(AI31:AL31)</f>
        <v>56.25</v>
      </c>
      <c r="AI31" s="34"/>
      <c r="AJ31" s="34">
        <v>50</v>
      </c>
      <c r="AK31" s="34">
        <v>6.25</v>
      </c>
      <c r="AL31" s="34"/>
      <c r="AM31" s="32">
        <v>12</v>
      </c>
      <c r="AN31" s="32">
        <f>ค่าเสื่อม!L2</f>
        <v>12</v>
      </c>
      <c r="AO31" s="111">
        <f>AG31*AN31/100</f>
        <v>45225</v>
      </c>
      <c r="AP31" s="111">
        <f>AG31-AO31</f>
        <v>331650</v>
      </c>
      <c r="AQ31" s="166">
        <f>AP31</f>
        <v>331650</v>
      </c>
      <c r="AR31" s="95">
        <f>AQ31</f>
        <v>331650</v>
      </c>
      <c r="AS31" s="95">
        <f>((S31*O31)+(AF31*AK31)-(AF31*AK31*AN31/100))</f>
        <v>36850</v>
      </c>
      <c r="AT31" s="95">
        <f>AQ31-AS31</f>
        <v>294800</v>
      </c>
      <c r="AU31" s="95">
        <f>AS31</f>
        <v>36850</v>
      </c>
      <c r="AV31" s="32">
        <f>อัตราภาษี!J5</f>
        <v>0.3</v>
      </c>
      <c r="AW31" s="39" t="s">
        <v>49</v>
      </c>
      <c r="AX31" s="579">
        <f>AU31*AV31/100</f>
        <v>110.55</v>
      </c>
      <c r="AY31" s="95">
        <f>AX31*10/100</f>
        <v>11.055</v>
      </c>
    </row>
    <row r="32" spans="1:51" s="600" customFormat="1" ht="16.5" customHeight="1" x14ac:dyDescent="0.25">
      <c r="A32" s="672"/>
      <c r="B32" s="667"/>
      <c r="C32" s="668"/>
      <c r="D32" s="668"/>
      <c r="E32" s="668"/>
      <c r="F32" s="668"/>
      <c r="G32" s="668"/>
      <c r="H32" s="668"/>
      <c r="I32" s="668"/>
      <c r="J32" s="668"/>
      <c r="K32" s="677"/>
      <c r="L32" s="653"/>
      <c r="M32" s="669"/>
      <c r="N32" s="653"/>
      <c r="O32" s="653"/>
      <c r="P32" s="653"/>
      <c r="Q32" s="656"/>
      <c r="R32" s="654"/>
      <c r="S32" s="654"/>
      <c r="T32" s="668"/>
      <c r="U32" s="671"/>
      <c r="V32" s="672"/>
      <c r="W32" s="667"/>
      <c r="X32" s="676"/>
      <c r="Y32" s="668"/>
      <c r="Z32" s="668" t="s">
        <v>37</v>
      </c>
      <c r="AA32" s="674"/>
      <c r="AB32" s="674"/>
      <c r="AC32" s="674"/>
      <c r="AD32" s="654">
        <v>6.25</v>
      </c>
      <c r="AE32" s="654">
        <v>11.11</v>
      </c>
      <c r="AF32" s="655"/>
      <c r="AG32" s="655"/>
      <c r="AH32" s="656">
        <v>6.25</v>
      </c>
      <c r="AI32" s="656"/>
      <c r="AJ32" s="656"/>
      <c r="AK32" s="656">
        <v>6.25</v>
      </c>
      <c r="AL32" s="656"/>
      <c r="AM32" s="668"/>
      <c r="AN32" s="668"/>
      <c r="AO32" s="657"/>
      <c r="AP32" s="657"/>
      <c r="AQ32" s="595"/>
      <c r="AR32" s="601"/>
      <c r="AS32" s="601">
        <v>36850</v>
      </c>
      <c r="AT32" s="601"/>
      <c r="AU32" s="601">
        <f>AS32</f>
        <v>36850</v>
      </c>
      <c r="AV32" s="668"/>
      <c r="AW32" s="672"/>
      <c r="AX32" s="675"/>
      <c r="AY32" s="601"/>
    </row>
    <row r="33" spans="1:52" s="2" customFormat="1" ht="16.5" customHeight="1" x14ac:dyDescent="0.25">
      <c r="A33" s="39"/>
      <c r="B33" s="33"/>
      <c r="C33" s="32"/>
      <c r="D33" s="32"/>
      <c r="E33" s="32"/>
      <c r="F33" s="32"/>
      <c r="G33" s="32"/>
      <c r="H33" s="32"/>
      <c r="I33" s="32"/>
      <c r="J33" s="32"/>
      <c r="K33" s="37"/>
      <c r="L33" s="37"/>
      <c r="M33" s="86"/>
      <c r="N33" s="37"/>
      <c r="O33" s="37"/>
      <c r="P33" s="65"/>
      <c r="Q33" s="34"/>
      <c r="R33" s="43"/>
      <c r="S33" s="43"/>
      <c r="T33" s="32"/>
      <c r="U33" s="35"/>
      <c r="V33" s="39" t="s">
        <v>293</v>
      </c>
      <c r="W33" s="33">
        <v>10</v>
      </c>
      <c r="X33" s="42" t="s">
        <v>113</v>
      </c>
      <c r="Y33" s="32" t="s">
        <v>28</v>
      </c>
      <c r="Z33" s="32" t="s">
        <v>37</v>
      </c>
      <c r="AA33" s="36">
        <v>10</v>
      </c>
      <c r="AB33" s="36">
        <v>19</v>
      </c>
      <c r="AC33" s="36">
        <v>2</v>
      </c>
      <c r="AD33" s="43">
        <f>AA33*AB33</f>
        <v>190</v>
      </c>
      <c r="AE33" s="528">
        <v>100</v>
      </c>
      <c r="AF33" s="37">
        <f>รายการ!B1</f>
        <v>6700</v>
      </c>
      <c r="AG33" s="37">
        <f t="shared" ref="AG33:AG38" si="0">AD33*AF33</f>
        <v>1273000</v>
      </c>
      <c r="AH33" s="34">
        <f t="shared" ref="AH33:AH38" si="1">AD33</f>
        <v>190</v>
      </c>
      <c r="AI33" s="34"/>
      <c r="AJ33" s="34">
        <f t="shared" ref="AJ33:AJ38" si="2">AH33</f>
        <v>190</v>
      </c>
      <c r="AK33" s="34"/>
      <c r="AL33" s="34"/>
      <c r="AM33" s="32">
        <v>12</v>
      </c>
      <c r="AN33" s="32">
        <f>ค่าเสื่อม!M2</f>
        <v>14</v>
      </c>
      <c r="AO33" s="111">
        <f t="shared" ref="AO33:AO38" si="3">AG33*AN33/100</f>
        <v>178220</v>
      </c>
      <c r="AP33" s="111">
        <f t="shared" ref="AP33:AP38" si="4">AG33-AO33</f>
        <v>1094780</v>
      </c>
      <c r="AQ33" s="166">
        <f t="shared" ref="AQ33:AR35" si="5">AP33</f>
        <v>1094780</v>
      </c>
      <c r="AR33" s="95">
        <f t="shared" si="5"/>
        <v>1094780</v>
      </c>
      <c r="AS33" s="95"/>
      <c r="AT33" s="95">
        <f t="shared" ref="AT33:AT38" si="6">AQ33-AS33</f>
        <v>1094780</v>
      </c>
      <c r="AU33" s="95"/>
      <c r="AV33" s="32"/>
      <c r="AW33" s="39"/>
      <c r="AX33" s="579"/>
      <c r="AY33" s="95"/>
    </row>
    <row r="34" spans="1:52" s="2" customFormat="1" ht="16.5" customHeight="1" x14ac:dyDescent="0.25">
      <c r="A34" s="39"/>
      <c r="B34" s="33"/>
      <c r="C34" s="32"/>
      <c r="D34" s="32"/>
      <c r="E34" s="32"/>
      <c r="F34" s="32"/>
      <c r="G34" s="32"/>
      <c r="H34" s="32"/>
      <c r="I34" s="32"/>
      <c r="J34" s="32"/>
      <c r="K34" s="37"/>
      <c r="L34" s="37"/>
      <c r="M34" s="86"/>
      <c r="N34" s="37"/>
      <c r="O34" s="37"/>
      <c r="P34" s="65"/>
      <c r="Q34" s="34"/>
      <c r="R34" s="43"/>
      <c r="S34" s="43"/>
      <c r="T34" s="32"/>
      <c r="U34" s="35"/>
      <c r="V34" s="39"/>
      <c r="W34" s="33">
        <v>11</v>
      </c>
      <c r="X34" s="42"/>
      <c r="Y34" s="32" t="s">
        <v>38</v>
      </c>
      <c r="Z34" s="32" t="s">
        <v>7</v>
      </c>
      <c r="AA34" s="36">
        <v>7</v>
      </c>
      <c r="AB34" s="36">
        <v>12</v>
      </c>
      <c r="AC34" s="36">
        <v>2</v>
      </c>
      <c r="AD34" s="43">
        <f>AA34*AB34</f>
        <v>84</v>
      </c>
      <c r="AE34" s="528">
        <v>100</v>
      </c>
      <c r="AF34" s="37">
        <f>รายการ!B34</f>
        <v>2050</v>
      </c>
      <c r="AG34" s="37">
        <f t="shared" si="0"/>
        <v>172200</v>
      </c>
      <c r="AH34" s="34">
        <f t="shared" si="1"/>
        <v>84</v>
      </c>
      <c r="AI34" s="34"/>
      <c r="AJ34" s="34">
        <f t="shared" si="2"/>
        <v>84</v>
      </c>
      <c r="AK34" s="34"/>
      <c r="AL34" s="34"/>
      <c r="AM34" s="32">
        <v>12</v>
      </c>
      <c r="AN34" s="32">
        <f>ค่าเสื่อม!L4</f>
        <v>45</v>
      </c>
      <c r="AO34" s="111">
        <f t="shared" si="3"/>
        <v>77490</v>
      </c>
      <c r="AP34" s="111">
        <f t="shared" si="4"/>
        <v>94710</v>
      </c>
      <c r="AQ34" s="166">
        <f t="shared" si="5"/>
        <v>94710</v>
      </c>
      <c r="AR34" s="95">
        <f t="shared" si="5"/>
        <v>94710</v>
      </c>
      <c r="AS34" s="95"/>
      <c r="AT34" s="95">
        <f t="shared" si="6"/>
        <v>94710</v>
      </c>
      <c r="AU34" s="95"/>
      <c r="AV34" s="32"/>
      <c r="AW34" s="39" t="s">
        <v>51</v>
      </c>
      <c r="AX34" s="579"/>
      <c r="AY34" s="95"/>
    </row>
    <row r="35" spans="1:52" s="2" customFormat="1" ht="16.5" customHeight="1" x14ac:dyDescent="0.25">
      <c r="A35" s="39"/>
      <c r="B35" s="33"/>
      <c r="C35" s="32"/>
      <c r="D35" s="32"/>
      <c r="E35" s="32"/>
      <c r="F35" s="32"/>
      <c r="G35" s="32"/>
      <c r="H35" s="32"/>
      <c r="I35" s="32"/>
      <c r="J35" s="32"/>
      <c r="K35" s="37"/>
      <c r="L35" s="37"/>
      <c r="M35" s="86"/>
      <c r="N35" s="37"/>
      <c r="O35" s="37"/>
      <c r="P35" s="65"/>
      <c r="Q35" s="34"/>
      <c r="R35" s="43"/>
      <c r="S35" s="43"/>
      <c r="T35" s="32"/>
      <c r="U35" s="35"/>
      <c r="V35" s="39"/>
      <c r="W35" s="33">
        <v>12</v>
      </c>
      <c r="X35" s="42"/>
      <c r="Y35" s="32" t="s">
        <v>38</v>
      </c>
      <c r="Z35" s="32" t="s">
        <v>7</v>
      </c>
      <c r="AA35" s="36">
        <v>6</v>
      </c>
      <c r="AB35" s="36">
        <v>9</v>
      </c>
      <c r="AC35" s="36">
        <v>2</v>
      </c>
      <c r="AD35" s="43">
        <v>54</v>
      </c>
      <c r="AE35" s="528">
        <v>100</v>
      </c>
      <c r="AF35" s="37">
        <f>รายการ!B34</f>
        <v>2050</v>
      </c>
      <c r="AG35" s="37">
        <f t="shared" si="0"/>
        <v>110700</v>
      </c>
      <c r="AH35" s="34">
        <f t="shared" si="1"/>
        <v>54</v>
      </c>
      <c r="AI35" s="34"/>
      <c r="AJ35" s="34">
        <f t="shared" si="2"/>
        <v>54</v>
      </c>
      <c r="AK35" s="34"/>
      <c r="AL35" s="34"/>
      <c r="AM35" s="32">
        <v>12</v>
      </c>
      <c r="AN35" s="32">
        <f>ค่าเสื่อม!M4</f>
        <v>50</v>
      </c>
      <c r="AO35" s="111">
        <f t="shared" si="3"/>
        <v>55350</v>
      </c>
      <c r="AP35" s="111">
        <f t="shared" si="4"/>
        <v>55350</v>
      </c>
      <c r="AQ35" s="166">
        <f t="shared" si="5"/>
        <v>55350</v>
      </c>
      <c r="AR35" s="95">
        <f t="shared" si="5"/>
        <v>55350</v>
      </c>
      <c r="AS35" s="95"/>
      <c r="AT35" s="95">
        <f t="shared" si="6"/>
        <v>55350</v>
      </c>
      <c r="AU35" s="95"/>
      <c r="AV35" s="32"/>
      <c r="AW35" s="39" t="s">
        <v>51</v>
      </c>
      <c r="AX35" s="579"/>
      <c r="AY35" s="95"/>
    </row>
    <row r="36" spans="1:52" s="2" customFormat="1" ht="16.5" customHeight="1" x14ac:dyDescent="0.25">
      <c r="A36" s="39"/>
      <c r="B36" s="33"/>
      <c r="C36" s="32"/>
      <c r="D36" s="32"/>
      <c r="E36" s="32"/>
      <c r="F36" s="32"/>
      <c r="G36" s="32"/>
      <c r="H36" s="32"/>
      <c r="I36" s="32"/>
      <c r="J36" s="32"/>
      <c r="K36" s="37"/>
      <c r="L36" s="37"/>
      <c r="M36" s="86"/>
      <c r="N36" s="37"/>
      <c r="O36" s="37"/>
      <c r="P36" s="65"/>
      <c r="Q36" s="34"/>
      <c r="R36" s="43"/>
      <c r="S36" s="43"/>
      <c r="T36" s="32"/>
      <c r="U36" s="35"/>
      <c r="V36" s="39" t="s">
        <v>114</v>
      </c>
      <c r="W36" s="33">
        <v>13</v>
      </c>
      <c r="X36" s="57" t="s">
        <v>115</v>
      </c>
      <c r="Y36" s="32" t="s">
        <v>28</v>
      </c>
      <c r="Z36" s="32" t="s">
        <v>37</v>
      </c>
      <c r="AA36" s="36">
        <v>7</v>
      </c>
      <c r="AB36" s="36">
        <v>15</v>
      </c>
      <c r="AC36" s="36">
        <v>2</v>
      </c>
      <c r="AD36" s="43">
        <f>AA36*AB36</f>
        <v>105</v>
      </c>
      <c r="AE36" s="528">
        <v>100</v>
      </c>
      <c r="AF36" s="37">
        <f>รายการ!B1</f>
        <v>6700</v>
      </c>
      <c r="AG36" s="37">
        <f t="shared" si="0"/>
        <v>703500</v>
      </c>
      <c r="AH36" s="34">
        <f t="shared" si="1"/>
        <v>105</v>
      </c>
      <c r="AI36" s="34"/>
      <c r="AJ36" s="34">
        <f t="shared" si="2"/>
        <v>105</v>
      </c>
      <c r="AK36" s="34"/>
      <c r="AL36" s="34"/>
      <c r="AM36" s="32">
        <v>32</v>
      </c>
      <c r="AN36" s="32">
        <f>ค่าเสื่อม!AG2</f>
        <v>54</v>
      </c>
      <c r="AO36" s="111">
        <f t="shared" si="3"/>
        <v>379890</v>
      </c>
      <c r="AP36" s="111">
        <f t="shared" si="4"/>
        <v>323610</v>
      </c>
      <c r="AQ36" s="166">
        <f>P36+AP36</f>
        <v>323610</v>
      </c>
      <c r="AR36" s="95">
        <f>AQ36</f>
        <v>323610</v>
      </c>
      <c r="AS36" s="95"/>
      <c r="AT36" s="95">
        <f t="shared" si="6"/>
        <v>323610</v>
      </c>
      <c r="AU36" s="95"/>
      <c r="AV36" s="32"/>
      <c r="AW36" s="39"/>
      <c r="AX36" s="579"/>
      <c r="AY36" s="95"/>
    </row>
    <row r="37" spans="1:52" s="2" customFormat="1" ht="16.5" customHeight="1" x14ac:dyDescent="0.25">
      <c r="A37" s="39"/>
      <c r="B37" s="33"/>
      <c r="C37" s="32"/>
      <c r="D37" s="32"/>
      <c r="E37" s="32"/>
      <c r="F37" s="32"/>
      <c r="G37" s="32"/>
      <c r="H37" s="32"/>
      <c r="I37" s="32"/>
      <c r="J37" s="32"/>
      <c r="K37" s="37"/>
      <c r="L37" s="37"/>
      <c r="M37" s="86"/>
      <c r="N37" s="37"/>
      <c r="O37" s="37"/>
      <c r="P37" s="65"/>
      <c r="Q37" s="34"/>
      <c r="R37" s="43"/>
      <c r="S37" s="43"/>
      <c r="T37" s="32"/>
      <c r="U37" s="35"/>
      <c r="V37" s="39"/>
      <c r="W37" s="33">
        <v>14</v>
      </c>
      <c r="X37" s="42"/>
      <c r="Y37" s="32" t="s">
        <v>38</v>
      </c>
      <c r="Z37" s="32" t="s">
        <v>7</v>
      </c>
      <c r="AA37" s="36">
        <v>6</v>
      </c>
      <c r="AB37" s="36">
        <v>19</v>
      </c>
      <c r="AC37" s="36">
        <v>2</v>
      </c>
      <c r="AD37" s="43">
        <f>AA37*AB37</f>
        <v>114</v>
      </c>
      <c r="AE37" s="528">
        <v>100</v>
      </c>
      <c r="AF37" s="37">
        <f>รายการ!B34</f>
        <v>2050</v>
      </c>
      <c r="AG37" s="37">
        <f t="shared" si="0"/>
        <v>233700</v>
      </c>
      <c r="AH37" s="34">
        <f t="shared" si="1"/>
        <v>114</v>
      </c>
      <c r="AI37" s="34"/>
      <c r="AJ37" s="34">
        <f t="shared" si="2"/>
        <v>114</v>
      </c>
      <c r="AK37" s="34"/>
      <c r="AL37" s="34"/>
      <c r="AM37" s="32">
        <v>29</v>
      </c>
      <c r="AN37" s="32">
        <f>ค่าเสื่อม!T4</f>
        <v>93</v>
      </c>
      <c r="AO37" s="111">
        <f t="shared" si="3"/>
        <v>217341</v>
      </c>
      <c r="AP37" s="111">
        <f t="shared" si="4"/>
        <v>16359</v>
      </c>
      <c r="AQ37" s="166">
        <f>P37+AP37</f>
        <v>16359</v>
      </c>
      <c r="AR37" s="95">
        <f>AQ37</f>
        <v>16359</v>
      </c>
      <c r="AS37" s="95"/>
      <c r="AT37" s="95">
        <f t="shared" si="6"/>
        <v>16359</v>
      </c>
      <c r="AU37" s="95"/>
      <c r="AV37" s="32"/>
      <c r="AW37" s="39" t="s">
        <v>51</v>
      </c>
      <c r="AX37" s="579"/>
      <c r="AY37" s="95"/>
    </row>
    <row r="38" spans="1:52" s="583" customFormat="1" ht="16.5" customHeight="1" x14ac:dyDescent="0.25">
      <c r="A38" s="591" t="s">
        <v>98</v>
      </c>
      <c r="B38" s="581">
        <v>10</v>
      </c>
      <c r="C38" s="583" t="s">
        <v>44</v>
      </c>
      <c r="D38" s="583">
        <v>457</v>
      </c>
      <c r="E38" s="583">
        <v>178</v>
      </c>
      <c r="G38" s="583" t="s">
        <v>26</v>
      </c>
      <c r="H38" s="583">
        <v>2</v>
      </c>
      <c r="I38" s="583">
        <v>3</v>
      </c>
      <c r="J38" s="583">
        <v>38</v>
      </c>
      <c r="K38" s="584">
        <f>H38*400+I38*100+J38</f>
        <v>1138</v>
      </c>
      <c r="L38" s="585">
        <f>SUM(Q38:U38)</f>
        <v>1138</v>
      </c>
      <c r="M38" s="586">
        <v>5</v>
      </c>
      <c r="N38" s="585">
        <f>L38</f>
        <v>1138</v>
      </c>
      <c r="O38" s="585">
        <v>150</v>
      </c>
      <c r="P38" s="585">
        <f>N38*O38</f>
        <v>170700</v>
      </c>
      <c r="Q38" s="588"/>
      <c r="R38" s="678">
        <v>1128.32</v>
      </c>
      <c r="S38" s="589">
        <v>9.68</v>
      </c>
      <c r="U38" s="590"/>
      <c r="V38" s="591" t="s">
        <v>98</v>
      </c>
      <c r="W38" s="33">
        <v>15</v>
      </c>
      <c r="X38" s="599">
        <v>13</v>
      </c>
      <c r="Y38" s="583" t="s">
        <v>28</v>
      </c>
      <c r="Z38" s="583" t="s">
        <v>53</v>
      </c>
      <c r="AA38" s="593">
        <v>11</v>
      </c>
      <c r="AB38" s="593">
        <v>15</v>
      </c>
      <c r="AC38" s="593">
        <v>2</v>
      </c>
      <c r="AD38" s="589">
        <f>AA38*AB38</f>
        <v>165</v>
      </c>
      <c r="AE38" s="589">
        <v>100</v>
      </c>
      <c r="AF38" s="594">
        <f>รายการ!B1</f>
        <v>6700</v>
      </c>
      <c r="AG38" s="594">
        <f t="shared" si="0"/>
        <v>1105500</v>
      </c>
      <c r="AH38" s="588">
        <f t="shared" si="1"/>
        <v>165</v>
      </c>
      <c r="AI38" s="588"/>
      <c r="AJ38" s="588">
        <f t="shared" si="2"/>
        <v>165</v>
      </c>
      <c r="AK38" s="588"/>
      <c r="AL38" s="588"/>
      <c r="AM38" s="583">
        <v>38</v>
      </c>
      <c r="AN38" s="583">
        <f>ค่าเสื่อม!T4</f>
        <v>93</v>
      </c>
      <c r="AO38" s="595">
        <f t="shared" si="3"/>
        <v>1028115</v>
      </c>
      <c r="AP38" s="595">
        <f t="shared" si="4"/>
        <v>77385</v>
      </c>
      <c r="AQ38" s="595">
        <f>P38+AP38</f>
        <v>248085</v>
      </c>
      <c r="AR38" s="595">
        <f>AQ38</f>
        <v>248085</v>
      </c>
      <c r="AS38" s="595">
        <v>1452</v>
      </c>
      <c r="AT38" s="595">
        <f t="shared" si="6"/>
        <v>246633</v>
      </c>
      <c r="AU38" s="595">
        <f>AS38</f>
        <v>1452</v>
      </c>
      <c r="AV38" s="583">
        <f>อัตราภาษี!J5</f>
        <v>0.3</v>
      </c>
      <c r="AW38" s="591" t="s">
        <v>2006</v>
      </c>
      <c r="AX38" s="603">
        <f t="shared" ref="AX38:AX53" si="7">AU38*AV38/100</f>
        <v>4.3559999999999999</v>
      </c>
      <c r="AY38" s="595">
        <f t="shared" ref="AY38:AY53" si="8">AX38*10/100</f>
        <v>0.43560000000000004</v>
      </c>
      <c r="AZ38" s="595">
        <f>SUM(AX38:AX39)</f>
        <v>55.130399999999995</v>
      </c>
    </row>
    <row r="39" spans="1:52" s="583" customFormat="1" ht="16.5" customHeight="1" x14ac:dyDescent="0.25">
      <c r="A39" s="591"/>
      <c r="B39" s="581"/>
      <c r="C39" s="583" t="s">
        <v>44</v>
      </c>
      <c r="K39" s="584"/>
      <c r="L39" s="585"/>
      <c r="M39" s="586"/>
      <c r="N39" s="585"/>
      <c r="O39" s="585">
        <v>150</v>
      </c>
      <c r="P39" s="585">
        <f>R39*O39</f>
        <v>169248</v>
      </c>
      <c r="Q39" s="588"/>
      <c r="R39" s="678">
        <v>1128.32</v>
      </c>
      <c r="S39" s="589"/>
      <c r="U39" s="590"/>
      <c r="V39" s="591"/>
      <c r="W39" s="581"/>
      <c r="X39" s="599"/>
      <c r="AA39" s="593"/>
      <c r="AB39" s="593"/>
      <c r="AC39" s="593"/>
      <c r="AD39" s="589"/>
      <c r="AE39" s="589"/>
      <c r="AF39" s="594"/>
      <c r="AG39" s="594"/>
      <c r="AH39" s="588"/>
      <c r="AI39" s="588"/>
      <c r="AJ39" s="588"/>
      <c r="AK39" s="588"/>
      <c r="AL39" s="588"/>
      <c r="AO39" s="595"/>
      <c r="AP39" s="595"/>
      <c r="AQ39" s="595"/>
      <c r="AR39" s="595"/>
      <c r="AS39" s="595">
        <f>P39</f>
        <v>169248</v>
      </c>
      <c r="AT39" s="595"/>
      <c r="AU39" s="595">
        <f>AS39</f>
        <v>169248</v>
      </c>
      <c r="AV39" s="583">
        <f>อัตราภาษี!D5</f>
        <v>0.03</v>
      </c>
      <c r="AW39" s="591" t="s">
        <v>1996</v>
      </c>
      <c r="AX39" s="603">
        <f t="shared" si="7"/>
        <v>50.774399999999993</v>
      </c>
      <c r="AY39" s="595">
        <f t="shared" si="8"/>
        <v>5.0774399999999993</v>
      </c>
      <c r="AZ39" s="595">
        <f>SUM(AY38:AY39)</f>
        <v>5.5130399999999993</v>
      </c>
    </row>
    <row r="40" spans="1:52" s="32" customFormat="1" ht="16.5" customHeight="1" x14ac:dyDescent="0.25">
      <c r="A40" s="39"/>
      <c r="B40" s="33"/>
      <c r="K40" s="63"/>
      <c r="L40" s="65"/>
      <c r="M40" s="86"/>
      <c r="N40" s="65"/>
      <c r="O40" s="65"/>
      <c r="P40" s="65"/>
      <c r="Q40" s="34"/>
      <c r="R40" s="77"/>
      <c r="S40" s="43"/>
      <c r="U40" s="35"/>
      <c r="V40" s="39" t="s">
        <v>99</v>
      </c>
      <c r="W40" s="33">
        <v>16</v>
      </c>
      <c r="X40" s="148" t="s">
        <v>8</v>
      </c>
      <c r="Y40" s="32" t="s">
        <v>28</v>
      </c>
      <c r="Z40" s="32" t="s">
        <v>41</v>
      </c>
      <c r="AA40" s="36"/>
      <c r="AB40" s="36"/>
      <c r="AC40" s="36">
        <v>5</v>
      </c>
      <c r="AD40" s="43">
        <f>SUM(AD41:AD43)</f>
        <v>501.2</v>
      </c>
      <c r="AE40" s="528">
        <v>100</v>
      </c>
      <c r="AF40" s="37">
        <f>รายการ!B1</f>
        <v>6700</v>
      </c>
      <c r="AG40" s="37">
        <f>AD40*AF40</f>
        <v>3358040</v>
      </c>
      <c r="AH40" s="34">
        <f>AD40</f>
        <v>501.2</v>
      </c>
      <c r="AI40" s="34"/>
      <c r="AJ40" s="34">
        <v>423.8</v>
      </c>
      <c r="AK40" s="34">
        <v>38.700000000000003</v>
      </c>
      <c r="AL40" s="34"/>
      <c r="AM40" s="32">
        <v>37</v>
      </c>
      <c r="AN40" s="32">
        <f>ค่าเสื่อม!W3</f>
        <v>85</v>
      </c>
      <c r="AO40" s="111">
        <f>AG40*AN40/100</f>
        <v>2854334</v>
      </c>
      <c r="AP40" s="111">
        <f>AG40-AO40</f>
        <v>503706</v>
      </c>
      <c r="AQ40" s="166">
        <f>AP40</f>
        <v>503706</v>
      </c>
      <c r="AR40" s="95">
        <f>AQ40</f>
        <v>503706</v>
      </c>
      <c r="AS40" s="95">
        <f>((S40*O40)+(AF40*AK40)-(AF40*AK40*AN40/100))</f>
        <v>38893.5</v>
      </c>
      <c r="AT40" s="95">
        <f>AQ40-AS40</f>
        <v>464812.5</v>
      </c>
      <c r="AU40" s="95">
        <f>AS40</f>
        <v>38893.5</v>
      </c>
      <c r="AV40" s="32">
        <f>อัตราภาษี!J5</f>
        <v>0.3</v>
      </c>
      <c r="AW40" s="39" t="s">
        <v>50</v>
      </c>
      <c r="AX40" s="579">
        <f t="shared" si="7"/>
        <v>116.68049999999999</v>
      </c>
      <c r="AY40" s="95">
        <f t="shared" si="8"/>
        <v>11.668049999999999</v>
      </c>
    </row>
    <row r="41" spans="1:52" s="32" customFormat="1" ht="16.5" customHeight="1" x14ac:dyDescent="0.25">
      <c r="A41" s="39"/>
      <c r="B41" s="33"/>
      <c r="K41" s="63"/>
      <c r="L41" s="65"/>
      <c r="M41" s="86"/>
      <c r="N41" s="65"/>
      <c r="O41" s="65"/>
      <c r="P41" s="65"/>
      <c r="Q41" s="34"/>
      <c r="R41" s="43"/>
      <c r="S41" s="43"/>
      <c r="U41" s="35"/>
      <c r="V41" s="39"/>
      <c r="W41" s="33"/>
      <c r="X41" s="42"/>
      <c r="Z41" s="39" t="s">
        <v>42</v>
      </c>
      <c r="AA41" s="36">
        <v>12.5</v>
      </c>
      <c r="AB41" s="36">
        <v>18.5</v>
      </c>
      <c r="AC41" s="36">
        <v>5</v>
      </c>
      <c r="AD41" s="43">
        <f>AA41*AB41</f>
        <v>231.25</v>
      </c>
      <c r="AE41" s="654">
        <v>41.63</v>
      </c>
      <c r="AF41" s="37">
        <f>รายการ!B1</f>
        <v>6700</v>
      </c>
      <c r="AG41" s="37">
        <f>AD41*AF41</f>
        <v>1549375</v>
      </c>
      <c r="AH41" s="34">
        <f>AD41</f>
        <v>231.25</v>
      </c>
      <c r="AI41" s="34"/>
      <c r="AJ41" s="34">
        <v>192.55</v>
      </c>
      <c r="AK41" s="34">
        <v>38.700000000000003</v>
      </c>
      <c r="AL41" s="34"/>
      <c r="AN41" s="32">
        <v>85</v>
      </c>
      <c r="AO41" s="111"/>
      <c r="AP41" s="111">
        <f>AG41-AO41</f>
        <v>1549375</v>
      </c>
      <c r="AQ41" s="166">
        <f>AP41</f>
        <v>1549375</v>
      </c>
      <c r="AR41" s="95">
        <f>AQ41</f>
        <v>1549375</v>
      </c>
      <c r="AS41" s="95">
        <f>((S41*O41)+(AF41*AK41)-(AF41*AK41*AN41/100))</f>
        <v>38893.5</v>
      </c>
      <c r="AT41" s="95">
        <f>AQ41-AS41</f>
        <v>1510481.5</v>
      </c>
      <c r="AU41" s="95">
        <f>AS41</f>
        <v>38893.5</v>
      </c>
      <c r="AW41" s="39"/>
      <c r="AX41" s="579">
        <f t="shared" si="7"/>
        <v>0</v>
      </c>
      <c r="AY41" s="95">
        <f t="shared" si="8"/>
        <v>0</v>
      </c>
    </row>
    <row r="42" spans="1:52" s="668" customFormat="1" ht="16.5" customHeight="1" x14ac:dyDescent="0.25">
      <c r="A42" s="672"/>
      <c r="B42" s="667"/>
      <c r="K42" s="677"/>
      <c r="L42" s="653"/>
      <c r="M42" s="669"/>
      <c r="N42" s="653"/>
      <c r="O42" s="653"/>
      <c r="P42" s="653"/>
      <c r="Q42" s="656"/>
      <c r="R42" s="654"/>
      <c r="S42" s="654"/>
      <c r="U42" s="671"/>
      <c r="V42" s="672"/>
      <c r="W42" s="667"/>
      <c r="X42" s="679"/>
      <c r="Z42" s="672" t="s">
        <v>42</v>
      </c>
      <c r="AA42" s="674"/>
      <c r="AB42" s="674"/>
      <c r="AC42" s="674"/>
      <c r="AD42" s="654">
        <v>38.700000000000003</v>
      </c>
      <c r="AE42" s="654">
        <v>8.3699999999999992</v>
      </c>
      <c r="AF42" s="655"/>
      <c r="AG42" s="655"/>
      <c r="AH42" s="656">
        <v>38.700000000000003</v>
      </c>
      <c r="AI42" s="656"/>
      <c r="AJ42" s="656"/>
      <c r="AK42" s="656">
        <v>38.700000000000003</v>
      </c>
      <c r="AL42" s="656"/>
      <c r="AN42" s="668">
        <v>85</v>
      </c>
      <c r="AO42" s="657"/>
      <c r="AP42" s="657"/>
      <c r="AQ42" s="595"/>
      <c r="AR42" s="601"/>
      <c r="AS42" s="601">
        <f>AS41</f>
        <v>38893.5</v>
      </c>
      <c r="AT42" s="601"/>
      <c r="AU42" s="601">
        <v>38893.5</v>
      </c>
      <c r="AW42" s="672"/>
      <c r="AX42" s="675">
        <f t="shared" si="7"/>
        <v>0</v>
      </c>
      <c r="AY42" s="601">
        <f t="shared" si="8"/>
        <v>0</v>
      </c>
    </row>
    <row r="43" spans="1:52" s="32" customFormat="1" ht="16.5" customHeight="1" x14ac:dyDescent="0.25">
      <c r="A43" s="39"/>
      <c r="B43" s="33"/>
      <c r="K43" s="63"/>
      <c r="L43" s="65"/>
      <c r="M43" s="86"/>
      <c r="N43" s="65"/>
      <c r="O43" s="65"/>
      <c r="P43" s="65"/>
      <c r="Q43" s="34"/>
      <c r="R43" s="43"/>
      <c r="S43" s="43"/>
      <c r="U43" s="35"/>
      <c r="V43" s="39"/>
      <c r="W43" s="33"/>
      <c r="X43" s="42"/>
      <c r="Z43" s="39" t="s">
        <v>43</v>
      </c>
      <c r="AA43" s="36">
        <v>12.5</v>
      </c>
      <c r="AB43" s="36">
        <v>18.5</v>
      </c>
      <c r="AC43" s="36">
        <v>2</v>
      </c>
      <c r="AD43" s="43">
        <f>AA43*AB43</f>
        <v>231.25</v>
      </c>
      <c r="AE43" s="654">
        <v>50</v>
      </c>
      <c r="AF43" s="37">
        <f>รายการ!B1</f>
        <v>6700</v>
      </c>
      <c r="AG43" s="37">
        <f t="shared" ref="AG43:AG51" si="9">AD43*AF43</f>
        <v>1549375</v>
      </c>
      <c r="AH43" s="34">
        <f t="shared" ref="AH43:AH49" si="10">AD43</f>
        <v>231.25</v>
      </c>
      <c r="AI43" s="34"/>
      <c r="AJ43" s="34">
        <f t="shared" ref="AJ43:AJ49" si="11">AH43</f>
        <v>231.25</v>
      </c>
      <c r="AK43" s="34"/>
      <c r="AL43" s="34"/>
      <c r="AN43" s="32">
        <v>85</v>
      </c>
      <c r="AO43" s="111"/>
      <c r="AP43" s="111">
        <f t="shared" ref="AP43:AP49" si="12">AG43-AO43</f>
        <v>1549375</v>
      </c>
      <c r="AQ43" s="166">
        <f t="shared" ref="AQ43:AR45" si="13">AP43</f>
        <v>1549375</v>
      </c>
      <c r="AR43" s="95">
        <f t="shared" si="13"/>
        <v>1549375</v>
      </c>
      <c r="AS43" s="95"/>
      <c r="AT43" s="95">
        <f t="shared" ref="AT43:AT53" si="14">AQ43-AS43</f>
        <v>1549375</v>
      </c>
      <c r="AU43" s="601"/>
      <c r="AW43" s="39"/>
      <c r="AX43" s="579">
        <f t="shared" si="7"/>
        <v>0</v>
      </c>
      <c r="AY43" s="95">
        <f t="shared" si="8"/>
        <v>0</v>
      </c>
    </row>
    <row r="44" spans="1:52" s="32" customFormat="1" ht="16.5" customHeight="1" x14ac:dyDescent="0.25">
      <c r="A44" s="39"/>
      <c r="B44" s="33"/>
      <c r="K44" s="63"/>
      <c r="L44" s="65"/>
      <c r="M44" s="86"/>
      <c r="N44" s="65"/>
      <c r="O44" s="65"/>
      <c r="P44" s="65"/>
      <c r="Q44" s="34"/>
      <c r="R44" s="43"/>
      <c r="S44" s="43"/>
      <c r="U44" s="35"/>
      <c r="V44" s="39" t="s">
        <v>116</v>
      </c>
      <c r="W44" s="33">
        <v>17</v>
      </c>
      <c r="X44" s="42" t="s">
        <v>117</v>
      </c>
      <c r="Y44" s="32" t="s">
        <v>28</v>
      </c>
      <c r="Z44" s="32" t="s">
        <v>53</v>
      </c>
      <c r="AA44" s="36">
        <v>9</v>
      </c>
      <c r="AB44" s="36">
        <v>24</v>
      </c>
      <c r="AC44" s="36">
        <v>2</v>
      </c>
      <c r="AD44" s="43">
        <f>AA44*AB44</f>
        <v>216</v>
      </c>
      <c r="AE44" s="528">
        <v>100</v>
      </c>
      <c r="AF44" s="37">
        <f>รายการ!B1</f>
        <v>6700</v>
      </c>
      <c r="AG44" s="37">
        <f t="shared" si="9"/>
        <v>1447200</v>
      </c>
      <c r="AH44" s="34">
        <f t="shared" si="10"/>
        <v>216</v>
      </c>
      <c r="AI44" s="34"/>
      <c r="AJ44" s="34">
        <f t="shared" si="11"/>
        <v>216</v>
      </c>
      <c r="AK44" s="34"/>
      <c r="AL44" s="34"/>
      <c r="AM44" s="32">
        <v>42</v>
      </c>
      <c r="AN44" s="32">
        <f>ค่าเสื่อม!T4</f>
        <v>93</v>
      </c>
      <c r="AO44" s="111">
        <f>AG44*AN44/100</f>
        <v>1345896</v>
      </c>
      <c r="AP44" s="111">
        <f t="shared" si="12"/>
        <v>101304</v>
      </c>
      <c r="AQ44" s="166">
        <f t="shared" si="13"/>
        <v>101304</v>
      </c>
      <c r="AR44" s="95">
        <f t="shared" si="13"/>
        <v>101304</v>
      </c>
      <c r="AS44" s="95"/>
      <c r="AT44" s="95">
        <f t="shared" si="14"/>
        <v>101304</v>
      </c>
      <c r="AU44" s="95"/>
      <c r="AW44" s="39"/>
      <c r="AX44" s="579">
        <f t="shared" si="7"/>
        <v>0</v>
      </c>
      <c r="AY44" s="95">
        <f t="shared" si="8"/>
        <v>0</v>
      </c>
    </row>
    <row r="45" spans="1:52" s="32" customFormat="1" ht="16.5" customHeight="1" x14ac:dyDescent="0.25">
      <c r="A45" s="39"/>
      <c r="B45" s="33"/>
      <c r="K45" s="63"/>
      <c r="L45" s="65"/>
      <c r="M45" s="86"/>
      <c r="N45" s="65"/>
      <c r="O45" s="65"/>
      <c r="P45" s="65"/>
      <c r="Q45" s="34"/>
      <c r="R45" s="43"/>
      <c r="S45" s="43"/>
      <c r="U45" s="35"/>
      <c r="V45" s="39"/>
      <c r="W45" s="33">
        <v>18</v>
      </c>
      <c r="X45" s="42"/>
      <c r="Y45" s="32" t="s">
        <v>38</v>
      </c>
      <c r="Z45" s="32" t="s">
        <v>7</v>
      </c>
      <c r="AA45" s="36">
        <v>10</v>
      </c>
      <c r="AB45" s="36">
        <v>17</v>
      </c>
      <c r="AC45" s="36">
        <v>2</v>
      </c>
      <c r="AD45" s="43">
        <f>AA45*AB45</f>
        <v>170</v>
      </c>
      <c r="AE45" s="528">
        <v>100</v>
      </c>
      <c r="AF45" s="37">
        <f>รายการ!B34</f>
        <v>2050</v>
      </c>
      <c r="AG45" s="37">
        <f t="shared" si="9"/>
        <v>348500</v>
      </c>
      <c r="AH45" s="34">
        <f t="shared" si="10"/>
        <v>170</v>
      </c>
      <c r="AI45" s="34"/>
      <c r="AJ45" s="34">
        <f t="shared" si="11"/>
        <v>170</v>
      </c>
      <c r="AK45" s="34"/>
      <c r="AL45" s="34"/>
      <c r="AM45" s="32">
        <v>7</v>
      </c>
      <c r="AN45" s="32">
        <f>ค่าเสื่อม!H4</f>
        <v>25</v>
      </c>
      <c r="AO45" s="111">
        <f>AG45*AN45/100</f>
        <v>87125</v>
      </c>
      <c r="AP45" s="111">
        <f t="shared" si="12"/>
        <v>261375</v>
      </c>
      <c r="AQ45" s="166">
        <f t="shared" si="13"/>
        <v>261375</v>
      </c>
      <c r="AR45" s="95">
        <f t="shared" si="13"/>
        <v>261375</v>
      </c>
      <c r="AS45" s="95"/>
      <c r="AT45" s="95">
        <f t="shared" si="14"/>
        <v>261375</v>
      </c>
      <c r="AU45" s="95"/>
      <c r="AW45" s="39" t="s">
        <v>51</v>
      </c>
      <c r="AX45" s="579">
        <f t="shared" si="7"/>
        <v>0</v>
      </c>
      <c r="AY45" s="95">
        <f t="shared" si="8"/>
        <v>0</v>
      </c>
    </row>
    <row r="46" spans="1:52" s="32" customFormat="1" ht="16.5" customHeight="1" x14ac:dyDescent="0.25">
      <c r="A46" s="39"/>
      <c r="B46" s="33"/>
      <c r="K46" s="63"/>
      <c r="L46" s="65"/>
      <c r="M46" s="86"/>
      <c r="N46" s="65"/>
      <c r="O46" s="65"/>
      <c r="P46" s="65"/>
      <c r="Q46" s="34"/>
      <c r="R46" s="43"/>
      <c r="S46" s="43"/>
      <c r="U46" s="35" t="s">
        <v>91</v>
      </c>
      <c r="V46" s="39" t="s">
        <v>118</v>
      </c>
      <c r="W46" s="33">
        <v>19</v>
      </c>
      <c r="X46" s="42" t="s">
        <v>119</v>
      </c>
      <c r="Y46" s="32" t="s">
        <v>28</v>
      </c>
      <c r="Z46" s="32" t="s">
        <v>41</v>
      </c>
      <c r="AA46" s="36"/>
      <c r="AB46" s="36"/>
      <c r="AC46" s="36">
        <v>2</v>
      </c>
      <c r="AD46" s="43">
        <v>288</v>
      </c>
      <c r="AE46" s="528">
        <v>100</v>
      </c>
      <c r="AF46" s="37">
        <f>รายการ!B1</f>
        <v>6700</v>
      </c>
      <c r="AG46" s="37">
        <f t="shared" si="9"/>
        <v>1929600</v>
      </c>
      <c r="AH46" s="34">
        <f t="shared" si="10"/>
        <v>288</v>
      </c>
      <c r="AI46" s="34"/>
      <c r="AJ46" s="34">
        <f t="shared" si="11"/>
        <v>288</v>
      </c>
      <c r="AK46" s="34"/>
      <c r="AL46" s="34"/>
      <c r="AM46" s="32">
        <v>37</v>
      </c>
      <c r="AN46" s="32">
        <f>ค่าเสื่อม!W3</f>
        <v>85</v>
      </c>
      <c r="AO46" s="111">
        <f>AG46*AN46/100</f>
        <v>1640160</v>
      </c>
      <c r="AP46" s="111">
        <f t="shared" si="12"/>
        <v>289440</v>
      </c>
      <c r="AQ46" s="166">
        <f t="shared" ref="AQ46:AQ53" si="15">P46+AP46</f>
        <v>289440</v>
      </c>
      <c r="AR46" s="95">
        <f t="shared" ref="AR46:AR53" si="16">AQ46</f>
        <v>289440</v>
      </c>
      <c r="AS46" s="95"/>
      <c r="AT46" s="95">
        <f t="shared" si="14"/>
        <v>289440</v>
      </c>
      <c r="AU46" s="95"/>
      <c r="AW46" s="39"/>
      <c r="AX46" s="579">
        <f t="shared" si="7"/>
        <v>0</v>
      </c>
      <c r="AY46" s="95">
        <f t="shared" si="8"/>
        <v>0</v>
      </c>
    </row>
    <row r="47" spans="1:52" s="32" customFormat="1" ht="16.5" customHeight="1" x14ac:dyDescent="0.25">
      <c r="A47" s="39"/>
      <c r="B47" s="33"/>
      <c r="K47" s="63"/>
      <c r="L47" s="65"/>
      <c r="M47" s="86"/>
      <c r="N47" s="65"/>
      <c r="O47" s="65"/>
      <c r="P47" s="65"/>
      <c r="Q47" s="34"/>
      <c r="R47" s="43"/>
      <c r="S47" s="43"/>
      <c r="U47" s="35"/>
      <c r="V47" s="39"/>
      <c r="W47" s="33"/>
      <c r="X47" s="42"/>
      <c r="Z47" s="39" t="s">
        <v>42</v>
      </c>
      <c r="AA47" s="36">
        <v>9</v>
      </c>
      <c r="AB47" s="36">
        <v>16</v>
      </c>
      <c r="AC47" s="36">
        <v>2</v>
      </c>
      <c r="AD47" s="43">
        <v>144</v>
      </c>
      <c r="AE47" s="528">
        <v>50</v>
      </c>
      <c r="AF47" s="37">
        <f>รายการ!B1</f>
        <v>6700</v>
      </c>
      <c r="AG47" s="37">
        <f t="shared" si="9"/>
        <v>964800</v>
      </c>
      <c r="AH47" s="34">
        <f t="shared" si="10"/>
        <v>144</v>
      </c>
      <c r="AI47" s="34"/>
      <c r="AJ47" s="34">
        <f t="shared" si="11"/>
        <v>144</v>
      </c>
      <c r="AK47" s="34"/>
      <c r="AL47" s="34"/>
      <c r="AO47" s="111"/>
      <c r="AP47" s="111">
        <f t="shared" si="12"/>
        <v>964800</v>
      </c>
      <c r="AQ47" s="166">
        <f t="shared" si="15"/>
        <v>964800</v>
      </c>
      <c r="AR47" s="95">
        <f t="shared" si="16"/>
        <v>964800</v>
      </c>
      <c r="AS47" s="95"/>
      <c r="AT47" s="95">
        <f t="shared" si="14"/>
        <v>964800</v>
      </c>
      <c r="AU47" s="95"/>
      <c r="AW47" s="39"/>
      <c r="AX47" s="579">
        <f t="shared" si="7"/>
        <v>0</v>
      </c>
      <c r="AY47" s="95">
        <f t="shared" si="8"/>
        <v>0</v>
      </c>
    </row>
    <row r="48" spans="1:52" s="32" customFormat="1" ht="16.5" customHeight="1" x14ac:dyDescent="0.25">
      <c r="A48" s="39"/>
      <c r="B48" s="33"/>
      <c r="K48" s="63"/>
      <c r="L48" s="65"/>
      <c r="M48" s="86"/>
      <c r="N48" s="65"/>
      <c r="O48" s="65"/>
      <c r="P48" s="65"/>
      <c r="Q48" s="34"/>
      <c r="R48" s="43"/>
      <c r="S48" s="43"/>
      <c r="U48" s="35"/>
      <c r="V48" s="39"/>
      <c r="W48" s="33"/>
      <c r="X48" s="42"/>
      <c r="Z48" s="39" t="s">
        <v>43</v>
      </c>
      <c r="AA48" s="36">
        <v>9</v>
      </c>
      <c r="AB48" s="36">
        <v>16</v>
      </c>
      <c r="AC48" s="36">
        <v>2</v>
      </c>
      <c r="AD48" s="43">
        <f>AA48*AB48</f>
        <v>144</v>
      </c>
      <c r="AE48" s="528">
        <v>50</v>
      </c>
      <c r="AF48" s="37">
        <f>รายการ!B1</f>
        <v>6700</v>
      </c>
      <c r="AG48" s="37">
        <f t="shared" si="9"/>
        <v>964800</v>
      </c>
      <c r="AH48" s="34">
        <f t="shared" si="10"/>
        <v>144</v>
      </c>
      <c r="AI48" s="34"/>
      <c r="AJ48" s="34">
        <f t="shared" si="11"/>
        <v>144</v>
      </c>
      <c r="AK48" s="34"/>
      <c r="AL48" s="34"/>
      <c r="AO48" s="111"/>
      <c r="AP48" s="111">
        <f t="shared" si="12"/>
        <v>964800</v>
      </c>
      <c r="AQ48" s="166">
        <f t="shared" si="15"/>
        <v>964800</v>
      </c>
      <c r="AR48" s="95">
        <f t="shared" si="16"/>
        <v>964800</v>
      </c>
      <c r="AS48" s="95"/>
      <c r="AT48" s="95">
        <f t="shared" si="14"/>
        <v>964800</v>
      </c>
      <c r="AU48" s="95"/>
      <c r="AW48" s="39"/>
      <c r="AX48" s="579">
        <f t="shared" si="7"/>
        <v>0</v>
      </c>
      <c r="AY48" s="95">
        <f t="shared" si="8"/>
        <v>0</v>
      </c>
    </row>
    <row r="49" spans="1:51" s="32" customFormat="1" ht="16.5" customHeight="1" x14ac:dyDescent="0.25">
      <c r="A49" s="39"/>
      <c r="B49" s="33"/>
      <c r="K49" s="37"/>
      <c r="L49" s="65"/>
      <c r="M49" s="86"/>
      <c r="N49" s="65"/>
      <c r="O49" s="65"/>
      <c r="P49" s="65"/>
      <c r="Q49" s="34"/>
      <c r="R49" s="43"/>
      <c r="S49" s="43"/>
      <c r="U49" s="35"/>
      <c r="V49" s="39"/>
      <c r="W49" s="33">
        <v>20</v>
      </c>
      <c r="X49" s="42"/>
      <c r="Y49" s="32" t="s">
        <v>38</v>
      </c>
      <c r="Z49" s="32" t="s">
        <v>7</v>
      </c>
      <c r="AA49" s="36">
        <v>7</v>
      </c>
      <c r="AB49" s="36">
        <v>17</v>
      </c>
      <c r="AC49" s="36">
        <v>2</v>
      </c>
      <c r="AD49" s="43">
        <f>AA49*AB49</f>
        <v>119</v>
      </c>
      <c r="AE49" s="528">
        <v>100</v>
      </c>
      <c r="AF49" s="37">
        <f>รายการ!B34</f>
        <v>2050</v>
      </c>
      <c r="AG49" s="37">
        <f t="shared" si="9"/>
        <v>243950</v>
      </c>
      <c r="AH49" s="34">
        <f t="shared" si="10"/>
        <v>119</v>
      </c>
      <c r="AI49" s="34"/>
      <c r="AJ49" s="34">
        <f t="shared" si="11"/>
        <v>119</v>
      </c>
      <c r="AK49" s="34"/>
      <c r="AL49" s="34"/>
      <c r="AM49" s="32">
        <v>12</v>
      </c>
      <c r="AN49" s="32">
        <f>ค่าเสื่อม!M4</f>
        <v>50</v>
      </c>
      <c r="AO49" s="111">
        <f>AG49*AN49/100</f>
        <v>121975</v>
      </c>
      <c r="AP49" s="111">
        <f t="shared" si="12"/>
        <v>121975</v>
      </c>
      <c r="AQ49" s="166">
        <f t="shared" si="15"/>
        <v>121975</v>
      </c>
      <c r="AR49" s="95">
        <f t="shared" si="16"/>
        <v>121975</v>
      </c>
      <c r="AS49" s="95"/>
      <c r="AT49" s="95">
        <f t="shared" si="14"/>
        <v>121975</v>
      </c>
      <c r="AU49" s="95"/>
      <c r="AW49" s="39" t="s">
        <v>51</v>
      </c>
      <c r="AX49" s="579">
        <f t="shared" si="7"/>
        <v>0</v>
      </c>
      <c r="AY49" s="95">
        <f t="shared" si="8"/>
        <v>0</v>
      </c>
    </row>
    <row r="50" spans="1:51" s="32" customFormat="1" ht="16.5" customHeight="1" x14ac:dyDescent="0.25">
      <c r="A50" s="39"/>
      <c r="B50" s="33">
        <v>11</v>
      </c>
      <c r="C50" s="32" t="s">
        <v>5</v>
      </c>
      <c r="D50" s="32">
        <v>11400</v>
      </c>
      <c r="E50" s="32">
        <v>116</v>
      </c>
      <c r="F50" s="32">
        <v>113</v>
      </c>
      <c r="G50" s="32" t="s">
        <v>26</v>
      </c>
      <c r="H50" s="32">
        <v>1</v>
      </c>
      <c r="I50" s="32">
        <v>3</v>
      </c>
      <c r="J50" s="32">
        <v>94</v>
      </c>
      <c r="K50" s="37">
        <v>794</v>
      </c>
      <c r="L50" s="65">
        <f>SUM(Q50:U50)</f>
        <v>794</v>
      </c>
      <c r="M50" s="86">
        <v>1</v>
      </c>
      <c r="N50" s="65">
        <f>L50</f>
        <v>794</v>
      </c>
      <c r="O50" s="65">
        <f>[11]qry_report!$L$85</f>
        <v>100</v>
      </c>
      <c r="P50" s="65">
        <f>N50*O50</f>
        <v>79400</v>
      </c>
      <c r="Q50" s="34">
        <v>794</v>
      </c>
      <c r="R50" s="43"/>
      <c r="S50" s="43"/>
      <c r="U50" s="35"/>
      <c r="V50" s="39"/>
      <c r="W50" s="33"/>
      <c r="X50" s="42"/>
      <c r="AA50" s="36"/>
      <c r="AB50" s="36"/>
      <c r="AC50" s="36"/>
      <c r="AD50" s="43"/>
      <c r="AE50" s="528"/>
      <c r="AF50" s="37"/>
      <c r="AG50" s="37">
        <f t="shared" si="9"/>
        <v>0</v>
      </c>
      <c r="AH50" s="34"/>
      <c r="AI50" s="34"/>
      <c r="AJ50" s="34"/>
      <c r="AK50" s="34"/>
      <c r="AL50" s="34"/>
      <c r="AO50" s="111"/>
      <c r="AP50" s="111"/>
      <c r="AQ50" s="166">
        <f t="shared" si="15"/>
        <v>79400</v>
      </c>
      <c r="AR50" s="95">
        <f t="shared" si="16"/>
        <v>79400</v>
      </c>
      <c r="AS50" s="95"/>
      <c r="AT50" s="95">
        <f t="shared" si="14"/>
        <v>79400</v>
      </c>
      <c r="AU50" s="95"/>
      <c r="AW50" s="39"/>
      <c r="AX50" s="579">
        <f t="shared" si="7"/>
        <v>0</v>
      </c>
      <c r="AY50" s="95">
        <f t="shared" si="8"/>
        <v>0</v>
      </c>
    </row>
    <row r="51" spans="1:51" s="32" customFormat="1" ht="16.5" customHeight="1" x14ac:dyDescent="0.25">
      <c r="A51" s="39"/>
      <c r="B51" s="33">
        <v>12</v>
      </c>
      <c r="C51" s="32" t="s">
        <v>5</v>
      </c>
      <c r="D51" s="32">
        <v>943</v>
      </c>
      <c r="E51" s="32">
        <v>631</v>
      </c>
      <c r="F51" s="32">
        <v>56</v>
      </c>
      <c r="G51" s="32" t="s">
        <v>26</v>
      </c>
      <c r="H51" s="32">
        <v>9</v>
      </c>
      <c r="I51" s="32">
        <v>3</v>
      </c>
      <c r="J51" s="32">
        <v>10</v>
      </c>
      <c r="K51" s="37">
        <v>3910</v>
      </c>
      <c r="L51" s="65">
        <v>3910</v>
      </c>
      <c r="M51" s="86">
        <v>1</v>
      </c>
      <c r="N51" s="65">
        <f>L51</f>
        <v>3910</v>
      </c>
      <c r="O51" s="65">
        <f>[11]qry_report!$L$24</f>
        <v>100</v>
      </c>
      <c r="P51" s="65">
        <f>N51*O51</f>
        <v>391000</v>
      </c>
      <c r="Q51" s="34">
        <v>3910</v>
      </c>
      <c r="R51" s="43"/>
      <c r="S51" s="43"/>
      <c r="U51" s="35"/>
      <c r="V51" s="39"/>
      <c r="W51" s="33"/>
      <c r="X51" s="42"/>
      <c r="AA51" s="36"/>
      <c r="AB51" s="36"/>
      <c r="AC51" s="36"/>
      <c r="AD51" s="43"/>
      <c r="AE51" s="528"/>
      <c r="AF51" s="37"/>
      <c r="AG51" s="37">
        <f t="shared" si="9"/>
        <v>0</v>
      </c>
      <c r="AH51" s="34"/>
      <c r="AI51" s="34"/>
      <c r="AJ51" s="34"/>
      <c r="AK51" s="34"/>
      <c r="AL51" s="34"/>
      <c r="AO51" s="111"/>
      <c r="AP51" s="111"/>
      <c r="AQ51" s="166">
        <f t="shared" si="15"/>
        <v>391000</v>
      </c>
      <c r="AR51" s="95">
        <f t="shared" si="16"/>
        <v>391000</v>
      </c>
      <c r="AS51" s="95"/>
      <c r="AT51" s="95">
        <f t="shared" si="14"/>
        <v>391000</v>
      </c>
      <c r="AU51" s="95"/>
      <c r="AW51" s="39"/>
      <c r="AX51" s="579">
        <f t="shared" si="7"/>
        <v>0</v>
      </c>
      <c r="AY51" s="95">
        <f t="shared" si="8"/>
        <v>0</v>
      </c>
    </row>
    <row r="52" spans="1:51" s="2" customFormat="1" ht="16.5" customHeight="1" x14ac:dyDescent="0.25">
      <c r="A52" s="26" t="s">
        <v>521</v>
      </c>
      <c r="B52" s="33">
        <v>13</v>
      </c>
      <c r="C52" s="4" t="s">
        <v>5</v>
      </c>
      <c r="D52" s="4">
        <v>29623</v>
      </c>
      <c r="E52" s="4">
        <v>121</v>
      </c>
      <c r="F52" s="4">
        <v>1375</v>
      </c>
      <c r="G52" s="4" t="s">
        <v>26</v>
      </c>
      <c r="H52" s="4">
        <v>0</v>
      </c>
      <c r="I52" s="4">
        <v>1</v>
      </c>
      <c r="J52" s="4">
        <v>97</v>
      </c>
      <c r="K52" s="12">
        <f>H52*400+I52*100+J52</f>
        <v>197</v>
      </c>
      <c r="L52" s="7">
        <v>197</v>
      </c>
      <c r="M52" s="62">
        <v>5</v>
      </c>
      <c r="N52" s="13">
        <f>L52</f>
        <v>197</v>
      </c>
      <c r="O52" s="7">
        <v>150</v>
      </c>
      <c r="P52" s="14">
        <f>N52*O52</f>
        <v>29550</v>
      </c>
      <c r="Q52" s="144"/>
      <c r="R52" s="76">
        <v>190</v>
      </c>
      <c r="S52" s="8">
        <v>7</v>
      </c>
      <c r="T52" s="4"/>
      <c r="U52" s="11"/>
      <c r="V52" s="28"/>
      <c r="W52" s="5"/>
      <c r="X52" s="17"/>
      <c r="Y52" s="4"/>
      <c r="Z52" s="4"/>
      <c r="AA52" s="16"/>
      <c r="AB52" s="16"/>
      <c r="AC52" s="16"/>
      <c r="AD52" s="8"/>
      <c r="AE52" s="528"/>
      <c r="AF52" s="7"/>
      <c r="AG52" s="7"/>
      <c r="AH52" s="3"/>
      <c r="AI52" s="3"/>
      <c r="AJ52" s="3"/>
      <c r="AK52" s="3"/>
      <c r="AL52" s="3"/>
      <c r="AO52" s="95"/>
      <c r="AP52" s="95"/>
      <c r="AQ52" s="166">
        <f t="shared" si="15"/>
        <v>29550</v>
      </c>
      <c r="AR52" s="95">
        <f t="shared" si="16"/>
        <v>29550</v>
      </c>
      <c r="AS52" s="95">
        <f>((S52*O52)+(AF52*AK52)-(AF52*AK52*AN52/100))</f>
        <v>1050</v>
      </c>
      <c r="AT52" s="95">
        <f t="shared" si="14"/>
        <v>28500</v>
      </c>
      <c r="AU52" s="95">
        <f t="shared" ref="AU52:AU57" si="17">AS52</f>
        <v>1050</v>
      </c>
      <c r="AV52" s="2">
        <f>อัตราภาษี!J5</f>
        <v>0.3</v>
      </c>
      <c r="AW52" s="28" t="s">
        <v>1922</v>
      </c>
      <c r="AX52" s="579">
        <f t="shared" si="7"/>
        <v>3.15</v>
      </c>
      <c r="AY52" s="95">
        <f t="shared" si="8"/>
        <v>0.315</v>
      </c>
    </row>
    <row r="53" spans="1:51" s="4" customFormat="1" ht="16.5" customHeight="1" x14ac:dyDescent="0.25">
      <c r="U53" s="11"/>
      <c r="V53" s="26" t="s">
        <v>522</v>
      </c>
      <c r="W53" s="5">
        <v>21</v>
      </c>
      <c r="X53" s="17" t="s">
        <v>523</v>
      </c>
      <c r="Y53" s="4" t="s">
        <v>28</v>
      </c>
      <c r="Z53" s="4" t="s">
        <v>37</v>
      </c>
      <c r="AA53" s="16">
        <v>8</v>
      </c>
      <c r="AB53" s="16">
        <v>17</v>
      </c>
      <c r="AC53" s="16">
        <v>2</v>
      </c>
      <c r="AD53" s="8">
        <f>AA53*AB53</f>
        <v>136</v>
      </c>
      <c r="AE53" s="528">
        <v>79.41</v>
      </c>
      <c r="AF53" s="7">
        <f>AF626</f>
        <v>6700</v>
      </c>
      <c r="AG53" s="7">
        <f>AD53*AF53</f>
        <v>911200</v>
      </c>
      <c r="AH53" s="3">
        <f>SUM(AI53:AL53)</f>
        <v>136</v>
      </c>
      <c r="AI53" s="3"/>
      <c r="AJ53" s="3">
        <v>108</v>
      </c>
      <c r="AK53" s="3">
        <v>28</v>
      </c>
      <c r="AL53" s="3"/>
      <c r="AM53" s="4">
        <v>7</v>
      </c>
      <c r="AN53" s="4">
        <f>ค่าเสื่อม!H2</f>
        <v>7</v>
      </c>
      <c r="AO53" s="95">
        <f>AG53*AN53/100</f>
        <v>63784</v>
      </c>
      <c r="AP53" s="95">
        <f>AG53-AO53</f>
        <v>847416</v>
      </c>
      <c r="AQ53" s="166">
        <f t="shared" si="15"/>
        <v>847416</v>
      </c>
      <c r="AR53" s="95">
        <f t="shared" si="16"/>
        <v>847416</v>
      </c>
      <c r="AS53" s="95">
        <f>((S53*O53)+(AF53*AK53)-(AF53*AK53*AN53/100))</f>
        <v>174468</v>
      </c>
      <c r="AT53" s="95">
        <f t="shared" si="14"/>
        <v>672948</v>
      </c>
      <c r="AU53" s="95">
        <f t="shared" si="17"/>
        <v>174468</v>
      </c>
      <c r="AV53" s="4">
        <f>อัตราภาษี!J5</f>
        <v>0.3</v>
      </c>
      <c r="AW53" s="26" t="s">
        <v>1706</v>
      </c>
      <c r="AX53" s="579">
        <f t="shared" si="7"/>
        <v>523.404</v>
      </c>
      <c r="AY53" s="95">
        <f t="shared" si="8"/>
        <v>52.340400000000002</v>
      </c>
    </row>
    <row r="54" spans="1:51" s="4" customFormat="1" ht="16.5" customHeight="1" x14ac:dyDescent="0.25">
      <c r="U54" s="11"/>
      <c r="V54" s="26"/>
      <c r="W54" s="5"/>
      <c r="X54" s="17"/>
      <c r="Z54" s="583" t="s">
        <v>37</v>
      </c>
      <c r="AA54" s="16"/>
      <c r="AB54" s="16"/>
      <c r="AC54" s="16"/>
      <c r="AD54" s="589">
        <v>28</v>
      </c>
      <c r="AE54" s="654">
        <v>20.59</v>
      </c>
      <c r="AF54" s="7"/>
      <c r="AG54" s="7"/>
      <c r="AH54" s="588">
        <v>28</v>
      </c>
      <c r="AI54" s="3"/>
      <c r="AJ54" s="3"/>
      <c r="AK54" s="588">
        <v>28</v>
      </c>
      <c r="AL54" s="3"/>
      <c r="AO54" s="95"/>
      <c r="AP54" s="95"/>
      <c r="AQ54" s="166"/>
      <c r="AR54" s="95"/>
      <c r="AS54" s="601">
        <f>AS53</f>
        <v>174468</v>
      </c>
      <c r="AT54" s="95"/>
      <c r="AU54" s="601">
        <f>AS54</f>
        <v>174468</v>
      </c>
      <c r="AW54" s="26"/>
      <c r="AX54" s="579"/>
      <c r="AY54" s="95"/>
    </row>
    <row r="55" spans="1:51" s="32" customFormat="1" ht="16.5" customHeight="1" x14ac:dyDescent="0.25">
      <c r="A55" s="39" t="s">
        <v>121</v>
      </c>
      <c r="B55" s="33">
        <v>14</v>
      </c>
      <c r="C55" s="39" t="s">
        <v>35</v>
      </c>
      <c r="G55" s="32" t="s">
        <v>122</v>
      </c>
      <c r="J55" s="43"/>
      <c r="K55" s="63"/>
      <c r="L55" s="65"/>
      <c r="M55" s="86"/>
      <c r="N55" s="65"/>
      <c r="O55" s="65"/>
      <c r="P55" s="65"/>
      <c r="Q55" s="34"/>
      <c r="R55" s="43"/>
      <c r="S55" s="43"/>
      <c r="U55" s="149"/>
      <c r="V55" s="39" t="str">
        <f>A55</f>
        <v>นายสมคิด  ธูปทอง</v>
      </c>
      <c r="W55" s="33">
        <v>22</v>
      </c>
      <c r="X55" s="57" t="s">
        <v>123</v>
      </c>
      <c r="Y55" s="32" t="s">
        <v>28</v>
      </c>
      <c r="Z55" s="32" t="s">
        <v>37</v>
      </c>
      <c r="AA55" s="36">
        <v>9.5</v>
      </c>
      <c r="AB55" s="36">
        <v>14</v>
      </c>
      <c r="AC55" s="36">
        <v>2</v>
      </c>
      <c r="AD55" s="43">
        <f>AA55*AB55</f>
        <v>133</v>
      </c>
      <c r="AE55" s="654">
        <v>70.900000000000006</v>
      </c>
      <c r="AF55" s="37">
        <f>รายการ!B1</f>
        <v>6700</v>
      </c>
      <c r="AG55" s="37">
        <f>AD55*AF55</f>
        <v>891100</v>
      </c>
      <c r="AH55" s="34">
        <f>AD55</f>
        <v>133</v>
      </c>
      <c r="AI55" s="34"/>
      <c r="AJ55" s="34">
        <v>94.3</v>
      </c>
      <c r="AK55" s="34">
        <v>38.700000000000003</v>
      </c>
      <c r="AL55" s="34"/>
      <c r="AM55" s="32">
        <v>27</v>
      </c>
      <c r="AN55" s="32">
        <f>ค่าเสื่อม!AB2</f>
        <v>44</v>
      </c>
      <c r="AO55" s="111">
        <f>AG55*AN55/100</f>
        <v>392084</v>
      </c>
      <c r="AP55" s="111">
        <f>AG55-AO55</f>
        <v>499016</v>
      </c>
      <c r="AQ55" s="166">
        <f>AP55</f>
        <v>499016</v>
      </c>
      <c r="AR55" s="95">
        <f>AQ55</f>
        <v>499016</v>
      </c>
      <c r="AS55" s="95">
        <f>((S55*O55)+(AF55*AK55)-(AF55*AK55*AN55/100))</f>
        <v>145202.40000000002</v>
      </c>
      <c r="AT55" s="95">
        <f>AQ55-AS55</f>
        <v>353813.6</v>
      </c>
      <c r="AU55" s="95">
        <f t="shared" si="17"/>
        <v>145202.40000000002</v>
      </c>
      <c r="AV55" s="32">
        <f>อัตราภาษี!J5</f>
        <v>0.3</v>
      </c>
      <c r="AW55" s="39" t="s">
        <v>50</v>
      </c>
      <c r="AX55" s="579">
        <f>AU55*AV55/100</f>
        <v>435.60720000000009</v>
      </c>
      <c r="AY55" s="95">
        <f>AX55*10/100</f>
        <v>43.560720000000011</v>
      </c>
    </row>
    <row r="56" spans="1:51" s="668" customFormat="1" ht="16.5" customHeight="1" x14ac:dyDescent="0.25">
      <c r="A56" s="672"/>
      <c r="B56" s="667"/>
      <c r="C56" s="672"/>
      <c r="J56" s="654"/>
      <c r="K56" s="677"/>
      <c r="L56" s="653"/>
      <c r="M56" s="669"/>
      <c r="N56" s="653"/>
      <c r="O56" s="653"/>
      <c r="P56" s="653"/>
      <c r="Q56" s="656"/>
      <c r="R56" s="654"/>
      <c r="S56" s="654"/>
      <c r="U56" s="681"/>
      <c r="V56" s="672"/>
      <c r="W56" s="667"/>
      <c r="X56" s="673"/>
      <c r="Z56" s="668" t="s">
        <v>37</v>
      </c>
      <c r="AA56" s="674"/>
      <c r="AB56" s="674"/>
      <c r="AC56" s="674"/>
      <c r="AD56" s="654">
        <v>38.700000000000003</v>
      </c>
      <c r="AE56" s="654">
        <v>29.1</v>
      </c>
      <c r="AF56" s="655"/>
      <c r="AG56" s="655"/>
      <c r="AH56" s="656">
        <v>38.700000000000003</v>
      </c>
      <c r="AI56" s="656"/>
      <c r="AJ56" s="656"/>
      <c r="AK56" s="656">
        <v>38.700000000000003</v>
      </c>
      <c r="AL56" s="656"/>
      <c r="AO56" s="657"/>
      <c r="AP56" s="657"/>
      <c r="AQ56" s="595"/>
      <c r="AR56" s="601"/>
      <c r="AS56" s="601">
        <f>AS55</f>
        <v>145202.40000000002</v>
      </c>
      <c r="AT56" s="601"/>
      <c r="AU56" s="601">
        <f t="shared" si="17"/>
        <v>145202.40000000002</v>
      </c>
      <c r="AW56" s="672"/>
      <c r="AX56" s="675"/>
      <c r="AY56" s="601"/>
    </row>
    <row r="57" spans="1:51" s="32" customFormat="1" ht="16.5" customHeight="1" x14ac:dyDescent="0.25">
      <c r="A57" s="39" t="s">
        <v>124</v>
      </c>
      <c r="B57" s="33">
        <v>15</v>
      </c>
      <c r="C57" s="32" t="s">
        <v>5</v>
      </c>
      <c r="D57" s="32">
        <v>12163</v>
      </c>
      <c r="E57" s="32">
        <v>140</v>
      </c>
      <c r="F57" s="32">
        <v>56</v>
      </c>
      <c r="G57" s="32" t="s">
        <v>122</v>
      </c>
      <c r="H57" s="32">
        <v>0</v>
      </c>
      <c r="I57" s="32">
        <v>2</v>
      </c>
      <c r="J57" s="32">
        <v>1</v>
      </c>
      <c r="K57" s="63">
        <f>H57*400+I57*100+J57</f>
        <v>201</v>
      </c>
      <c r="L57" s="65">
        <f>SUM(Q57:U57)</f>
        <v>201</v>
      </c>
      <c r="M57" s="86">
        <v>2</v>
      </c>
      <c r="N57" s="65">
        <f>L57</f>
        <v>201</v>
      </c>
      <c r="O57" s="65">
        <f>[11]qry_report!$L$106</f>
        <v>100</v>
      </c>
      <c r="P57" s="65">
        <f>N57*O57</f>
        <v>20100</v>
      </c>
      <c r="Q57" s="34"/>
      <c r="R57" s="43">
        <v>198.9</v>
      </c>
      <c r="S57" s="43">
        <v>2.1</v>
      </c>
      <c r="U57" s="35"/>
      <c r="V57" s="39" t="str">
        <f>A57</f>
        <v>นายนเรศ  จันทร์ศรี</v>
      </c>
      <c r="W57" s="33">
        <v>23</v>
      </c>
      <c r="X57" s="57" t="s">
        <v>125</v>
      </c>
      <c r="Y57" s="32" t="s">
        <v>28</v>
      </c>
      <c r="Z57" s="32" t="s">
        <v>37</v>
      </c>
      <c r="AA57" s="36">
        <v>6</v>
      </c>
      <c r="AB57" s="36">
        <v>16</v>
      </c>
      <c r="AC57" s="36">
        <v>2</v>
      </c>
      <c r="AD57" s="43">
        <f>AA57*AB57</f>
        <v>96</v>
      </c>
      <c r="AE57" s="528">
        <v>100</v>
      </c>
      <c r="AF57" s="37">
        <f>รายการ!B1</f>
        <v>6700</v>
      </c>
      <c r="AG57" s="37">
        <f>AD57*AF57</f>
        <v>643200</v>
      </c>
      <c r="AH57" s="34">
        <f>AD57</f>
        <v>96</v>
      </c>
      <c r="AI57" s="34"/>
      <c r="AJ57" s="34">
        <f>AH57</f>
        <v>96</v>
      </c>
      <c r="AK57" s="34"/>
      <c r="AL57" s="34"/>
      <c r="AM57" s="32">
        <v>19</v>
      </c>
      <c r="AN57" s="32">
        <f>ค่าเสื่อม!T2</f>
        <v>28</v>
      </c>
      <c r="AO57" s="111">
        <f>AG57*AN57/100</f>
        <v>180096</v>
      </c>
      <c r="AP57" s="111">
        <f>AG57-AO57</f>
        <v>463104</v>
      </c>
      <c r="AQ57" s="166">
        <f>P57+AP57</f>
        <v>483204</v>
      </c>
      <c r="AR57" s="95">
        <f>AQ57</f>
        <v>483204</v>
      </c>
      <c r="AS57" s="95">
        <f>((S57*O57)+(AF57*AK57)-(AF57*AK57*AN57/100))</f>
        <v>210</v>
      </c>
      <c r="AT57" s="95">
        <f>AQ57-AS57</f>
        <v>482994</v>
      </c>
      <c r="AU57" s="95">
        <f t="shared" si="17"/>
        <v>210</v>
      </c>
      <c r="AV57" s="32">
        <f>อัตราภาษี!J5</f>
        <v>0.3</v>
      </c>
      <c r="AW57" s="39" t="s">
        <v>1986</v>
      </c>
      <c r="AX57" s="579">
        <f>AU57*AV57/100</f>
        <v>0.63</v>
      </c>
      <c r="AY57" s="95">
        <f>AX57*10/100</f>
        <v>6.3E-2</v>
      </c>
    </row>
    <row r="58" spans="1:51" s="32" customFormat="1" ht="16.5" customHeight="1" x14ac:dyDescent="0.25">
      <c r="A58" s="39"/>
      <c r="B58" s="33"/>
      <c r="K58" s="63"/>
      <c r="L58" s="65"/>
      <c r="M58" s="86"/>
      <c r="N58" s="65"/>
      <c r="O58" s="65"/>
      <c r="P58" s="65"/>
      <c r="Q58" s="34"/>
      <c r="R58" s="43"/>
      <c r="S58" s="43"/>
      <c r="U58" s="35"/>
      <c r="V58" s="39"/>
      <c r="W58" s="33">
        <v>24</v>
      </c>
      <c r="X58" s="57"/>
      <c r="Y58" s="32" t="s">
        <v>38</v>
      </c>
      <c r="Z58" s="32" t="s">
        <v>7</v>
      </c>
      <c r="AA58" s="36">
        <v>11</v>
      </c>
      <c r="AB58" s="36">
        <v>13</v>
      </c>
      <c r="AC58" s="36">
        <v>2</v>
      </c>
      <c r="AD58" s="43">
        <f>AA58*AB58</f>
        <v>143</v>
      </c>
      <c r="AE58" s="528">
        <v>100</v>
      </c>
      <c r="AF58" s="37">
        <f>รายการ!B34</f>
        <v>2050</v>
      </c>
      <c r="AG58" s="37">
        <f>AD58*AF58</f>
        <v>293150</v>
      </c>
      <c r="AH58" s="34">
        <f>AD58</f>
        <v>143</v>
      </c>
      <c r="AI58" s="34"/>
      <c r="AJ58" s="34">
        <f>AH58</f>
        <v>143</v>
      </c>
      <c r="AK58" s="34"/>
      <c r="AL58" s="34"/>
      <c r="AM58" s="32">
        <v>19</v>
      </c>
      <c r="AN58" s="32">
        <f>ค่าเสื่อม!T4</f>
        <v>93</v>
      </c>
      <c r="AO58" s="111">
        <f>AG58*AN58/100</f>
        <v>272629.5</v>
      </c>
      <c r="AP58" s="111">
        <f>AG58-AO58</f>
        <v>20520.5</v>
      </c>
      <c r="AQ58" s="166">
        <f>P58+AP58</f>
        <v>20520.5</v>
      </c>
      <c r="AR58" s="95">
        <f>AQ58</f>
        <v>20520.5</v>
      </c>
      <c r="AS58" s="95"/>
      <c r="AT58" s="95">
        <f>AQ58-AS58</f>
        <v>20520.5</v>
      </c>
      <c r="AU58" s="95"/>
      <c r="AW58" s="39" t="s">
        <v>51</v>
      </c>
      <c r="AX58" s="579"/>
      <c r="AY58" s="95"/>
    </row>
    <row r="59" spans="1:51" s="32" customFormat="1" ht="16.5" customHeight="1" x14ac:dyDescent="0.25">
      <c r="A59" s="39"/>
      <c r="B59" s="33"/>
      <c r="K59" s="63"/>
      <c r="L59" s="65"/>
      <c r="M59" s="86"/>
      <c r="N59" s="65"/>
      <c r="O59" s="65"/>
      <c r="P59" s="65"/>
      <c r="Q59" s="34"/>
      <c r="R59" s="43"/>
      <c r="S59" s="43"/>
      <c r="U59" s="35"/>
      <c r="V59" s="39"/>
      <c r="W59" s="33">
        <v>25</v>
      </c>
      <c r="X59" s="42"/>
      <c r="Y59" s="32" t="s">
        <v>28</v>
      </c>
      <c r="Z59" s="32" t="s">
        <v>6</v>
      </c>
      <c r="AA59" s="36">
        <v>2.8</v>
      </c>
      <c r="AB59" s="36">
        <v>3</v>
      </c>
      <c r="AC59" s="36">
        <v>5</v>
      </c>
      <c r="AD59" s="43">
        <f>AA59*AB59</f>
        <v>8.3999999999999986</v>
      </c>
      <c r="AE59" s="528">
        <v>100</v>
      </c>
      <c r="AF59" s="37">
        <f>รายการ!B1</f>
        <v>6700</v>
      </c>
      <c r="AG59" s="37">
        <f>AD59*AF59</f>
        <v>56279.999999999993</v>
      </c>
      <c r="AH59" s="34">
        <f>AD59</f>
        <v>8.3999999999999986</v>
      </c>
      <c r="AI59" s="34"/>
      <c r="AJ59" s="34"/>
      <c r="AK59" s="34">
        <f>AH59</f>
        <v>8.3999999999999986</v>
      </c>
      <c r="AL59" s="34"/>
      <c r="AM59" s="32">
        <v>3</v>
      </c>
      <c r="AN59" s="32">
        <f>ค่าเสื่อม!C2</f>
        <v>2</v>
      </c>
      <c r="AO59" s="111">
        <f>AG59*AN59/100</f>
        <v>1125.5999999999999</v>
      </c>
      <c r="AP59" s="111">
        <f>AG59-AO59</f>
        <v>55154.399999999994</v>
      </c>
      <c r="AQ59" s="166">
        <f>P59+AP59</f>
        <v>55154.399999999994</v>
      </c>
      <c r="AR59" s="95">
        <f>AQ59</f>
        <v>55154.399999999994</v>
      </c>
      <c r="AS59" s="95">
        <f>((S59*O59)+(AF59*AK59)-(AF59*AK59*AN59/100))</f>
        <v>55154.399999999994</v>
      </c>
      <c r="AT59" s="95"/>
      <c r="AU59" s="95">
        <f>AS59</f>
        <v>55154.399999999994</v>
      </c>
      <c r="AV59" s="32">
        <f>อัตราภาษี!J5</f>
        <v>0.3</v>
      </c>
      <c r="AW59" s="39" t="s">
        <v>126</v>
      </c>
      <c r="AX59" s="579">
        <f>AU59*AV59/100</f>
        <v>165.46319999999997</v>
      </c>
      <c r="AY59" s="95">
        <f>AX59*10/100</f>
        <v>16.546319999999994</v>
      </c>
    </row>
    <row r="60" spans="1:51" s="32" customFormat="1" ht="16.5" customHeight="1" x14ac:dyDescent="0.25">
      <c r="A60" s="39" t="s">
        <v>127</v>
      </c>
      <c r="B60" s="33">
        <v>16</v>
      </c>
      <c r="C60" s="39" t="s">
        <v>35</v>
      </c>
      <c r="G60" s="32" t="s">
        <v>122</v>
      </c>
      <c r="J60" s="43"/>
      <c r="K60" s="63"/>
      <c r="L60" s="65"/>
      <c r="M60" s="86"/>
      <c r="N60" s="65"/>
      <c r="O60" s="65"/>
      <c r="P60" s="65"/>
      <c r="Q60" s="34"/>
      <c r="R60" s="43"/>
      <c r="S60" s="43"/>
      <c r="U60" s="149"/>
      <c r="V60" s="39" t="str">
        <f>A60</f>
        <v>นางสาวมาลี  ฟักเฟื่อง</v>
      </c>
      <c r="W60" s="33">
        <v>26</v>
      </c>
      <c r="X60" s="57" t="s">
        <v>128</v>
      </c>
      <c r="Y60" s="32" t="s">
        <v>28</v>
      </c>
      <c r="Z60" s="32" t="s">
        <v>40</v>
      </c>
      <c r="AA60" s="36">
        <v>8</v>
      </c>
      <c r="AB60" s="36">
        <v>14.5</v>
      </c>
      <c r="AC60" s="36">
        <v>2</v>
      </c>
      <c r="AD60" s="43">
        <f>AA60*AB60</f>
        <v>116</v>
      </c>
      <c r="AE60" s="528">
        <v>100</v>
      </c>
      <c r="AF60" s="37">
        <f>รายการ!B1</f>
        <v>6700</v>
      </c>
      <c r="AG60" s="37">
        <f>AD60*AF60</f>
        <v>777200</v>
      </c>
      <c r="AH60" s="34">
        <f>AD60</f>
        <v>116</v>
      </c>
      <c r="AI60" s="34"/>
      <c r="AJ60" s="34">
        <f>AH60</f>
        <v>116</v>
      </c>
      <c r="AK60" s="34"/>
      <c r="AL60" s="34"/>
      <c r="AM60" s="32">
        <v>27</v>
      </c>
      <c r="AN60" s="32">
        <f>ค่าเสื่อม!W3</f>
        <v>85</v>
      </c>
      <c r="AO60" s="111">
        <f>AG60*AN60/100</f>
        <v>660620</v>
      </c>
      <c r="AP60" s="111">
        <f>AG60-AO60</f>
        <v>116580</v>
      </c>
      <c r="AQ60" s="166">
        <f>P60+AP60</f>
        <v>116580</v>
      </c>
      <c r="AR60" s="95">
        <f>AQ60</f>
        <v>116580</v>
      </c>
      <c r="AS60" s="95"/>
      <c r="AT60" s="95">
        <f>AQ60-AS60</f>
        <v>116580</v>
      </c>
      <c r="AU60" s="95">
        <f>AS60</f>
        <v>0</v>
      </c>
      <c r="AW60" s="39"/>
      <c r="AX60" s="579"/>
      <c r="AY60" s="95"/>
    </row>
    <row r="61" spans="1:51" s="32" customFormat="1" ht="16.5" customHeight="1" x14ac:dyDescent="0.25">
      <c r="A61" s="39"/>
      <c r="B61" s="33"/>
      <c r="K61" s="63"/>
      <c r="L61" s="65"/>
      <c r="M61" s="86"/>
      <c r="N61" s="65"/>
      <c r="O61" s="65"/>
      <c r="P61" s="65"/>
      <c r="Q61" s="34"/>
      <c r="R61" s="43"/>
      <c r="S61" s="43"/>
      <c r="U61" s="35"/>
      <c r="V61" s="39"/>
      <c r="W61" s="33">
        <v>27</v>
      </c>
      <c r="X61" s="57"/>
      <c r="Y61" s="32" t="s">
        <v>28</v>
      </c>
      <c r="Z61" s="32" t="s">
        <v>6</v>
      </c>
      <c r="AA61" s="36">
        <v>2</v>
      </c>
      <c r="AB61" s="36">
        <v>2</v>
      </c>
      <c r="AC61" s="36">
        <v>2</v>
      </c>
      <c r="AD61" s="43">
        <f>AA61*AB61</f>
        <v>4</v>
      </c>
      <c r="AE61" s="528">
        <v>100</v>
      </c>
      <c r="AF61" s="37">
        <f>รายการ!B1</f>
        <v>6700</v>
      </c>
      <c r="AG61" s="37">
        <f>AD61*AF61</f>
        <v>26800</v>
      </c>
      <c r="AH61" s="34">
        <f>AD61</f>
        <v>4</v>
      </c>
      <c r="AI61" s="34"/>
      <c r="AJ61" s="34"/>
      <c r="AK61" s="34">
        <f>AH61</f>
        <v>4</v>
      </c>
      <c r="AL61" s="34"/>
      <c r="AM61" s="32">
        <v>27</v>
      </c>
      <c r="AN61" s="32">
        <f>ค่าเสื่อม!AB2</f>
        <v>44</v>
      </c>
      <c r="AO61" s="111">
        <f>AG61*AN61/100</f>
        <v>11792</v>
      </c>
      <c r="AP61" s="111">
        <f>AG61-AO61</f>
        <v>15008</v>
      </c>
      <c r="AQ61" s="166">
        <f>P61+AP61</f>
        <v>15008</v>
      </c>
      <c r="AR61" s="95">
        <f>AQ61</f>
        <v>15008</v>
      </c>
      <c r="AS61" s="95">
        <f>((S61*O61)+(AF61*AK61)-(AF61*AK61*AN61/100))</f>
        <v>15008</v>
      </c>
      <c r="AT61" s="95"/>
      <c r="AU61" s="95">
        <f>AS61</f>
        <v>15008</v>
      </c>
      <c r="AV61" s="32">
        <f>อัตราภาษี!J5</f>
        <v>0.3</v>
      </c>
      <c r="AW61" s="39" t="s">
        <v>129</v>
      </c>
      <c r="AX61" s="579">
        <f>AU61*AV61/100</f>
        <v>45.023999999999994</v>
      </c>
      <c r="AY61" s="95">
        <f>AX61*10/100</f>
        <v>4.5023999999999997</v>
      </c>
    </row>
    <row r="62" spans="1:51" s="668" customFormat="1" ht="16.5" customHeight="1" x14ac:dyDescent="0.25">
      <c r="A62" s="672"/>
      <c r="B62" s="667"/>
      <c r="K62" s="677"/>
      <c r="L62" s="653"/>
      <c r="M62" s="669"/>
      <c r="N62" s="653"/>
      <c r="O62" s="653"/>
      <c r="P62" s="653"/>
      <c r="Q62" s="656"/>
      <c r="R62" s="654"/>
      <c r="S62" s="654"/>
      <c r="U62" s="671"/>
      <c r="V62" s="672"/>
      <c r="W62" s="667"/>
      <c r="X62" s="679"/>
      <c r="Z62" s="668" t="s">
        <v>37</v>
      </c>
      <c r="AA62" s="674"/>
      <c r="AB62" s="674"/>
      <c r="AC62" s="674"/>
      <c r="AD62" s="654">
        <v>4</v>
      </c>
      <c r="AE62" s="654">
        <v>100</v>
      </c>
      <c r="AF62" s="655"/>
      <c r="AG62" s="655"/>
      <c r="AH62" s="656">
        <v>4</v>
      </c>
      <c r="AI62" s="656"/>
      <c r="AJ62" s="656"/>
      <c r="AK62" s="656">
        <v>4</v>
      </c>
      <c r="AL62" s="656"/>
      <c r="AO62" s="657"/>
      <c r="AP62" s="657"/>
      <c r="AQ62" s="595"/>
      <c r="AR62" s="601"/>
      <c r="AS62" s="601">
        <f>AS61</f>
        <v>15008</v>
      </c>
      <c r="AT62" s="601"/>
      <c r="AU62" s="601">
        <f>AS62</f>
        <v>15008</v>
      </c>
      <c r="AW62" s="672"/>
      <c r="AX62" s="675"/>
      <c r="AY62" s="601"/>
    </row>
    <row r="63" spans="1:51" s="32" customFormat="1" ht="16.5" customHeight="1" x14ac:dyDescent="0.25">
      <c r="A63" s="39"/>
      <c r="B63" s="33"/>
      <c r="K63" s="37"/>
      <c r="L63" s="37"/>
      <c r="M63" s="86"/>
      <c r="N63" s="37"/>
      <c r="O63" s="37"/>
      <c r="P63" s="65"/>
      <c r="Q63" s="34"/>
      <c r="R63" s="43"/>
      <c r="S63" s="43"/>
      <c r="U63" s="35"/>
      <c r="V63" s="39"/>
      <c r="W63" s="33">
        <v>28</v>
      </c>
      <c r="X63" s="57"/>
      <c r="Y63" s="32" t="s">
        <v>28</v>
      </c>
      <c r="Z63" s="32" t="s">
        <v>6</v>
      </c>
      <c r="AA63" s="36">
        <v>7.5</v>
      </c>
      <c r="AB63" s="36">
        <v>7.5</v>
      </c>
      <c r="AC63" s="36">
        <v>3</v>
      </c>
      <c r="AD63" s="43">
        <f>AA63*AB63</f>
        <v>56.25</v>
      </c>
      <c r="AE63" s="528">
        <v>100</v>
      </c>
      <c r="AF63" s="37">
        <f>รายการ!B1</f>
        <v>6700</v>
      </c>
      <c r="AG63" s="37">
        <f t="shared" ref="AG63:AG68" si="18">AD63*AF63</f>
        <v>376875</v>
      </c>
      <c r="AH63" s="34">
        <f>AD63</f>
        <v>56.25</v>
      </c>
      <c r="AI63" s="34"/>
      <c r="AJ63" s="34">
        <f>AH63</f>
        <v>56.25</v>
      </c>
      <c r="AK63" s="34"/>
      <c r="AL63" s="34"/>
      <c r="AM63" s="32">
        <v>27</v>
      </c>
      <c r="AN63" s="32">
        <f>ค่าเสื่อม!AB2</f>
        <v>44</v>
      </c>
      <c r="AO63" s="111">
        <f t="shared" ref="AO63:AO68" si="19">AG63*AN63/100</f>
        <v>165825</v>
      </c>
      <c r="AP63" s="111">
        <f t="shared" ref="AP63:AP68" si="20">AG63-AO63</f>
        <v>211050</v>
      </c>
      <c r="AQ63" s="166">
        <f>P63+AP63</f>
        <v>211050</v>
      </c>
      <c r="AR63" s="95">
        <f>AQ63</f>
        <v>211050</v>
      </c>
      <c r="AS63" s="95"/>
      <c r="AT63" s="95">
        <f>AQ63-AS63</f>
        <v>211050</v>
      </c>
      <c r="AU63" s="95"/>
      <c r="AW63" s="39" t="s">
        <v>315</v>
      </c>
      <c r="AX63" s="579"/>
      <c r="AY63" s="95"/>
    </row>
    <row r="64" spans="1:51" s="4" customFormat="1" ht="16.5" customHeight="1" x14ac:dyDescent="0.25">
      <c r="A64" s="26" t="s">
        <v>136</v>
      </c>
      <c r="B64" s="5">
        <v>17</v>
      </c>
      <c r="C64" s="26" t="s">
        <v>35</v>
      </c>
      <c r="G64" s="4" t="s">
        <v>122</v>
      </c>
      <c r="K64" s="12"/>
      <c r="L64" s="14"/>
      <c r="M64" s="62"/>
      <c r="N64" s="14"/>
      <c r="O64" s="14"/>
      <c r="P64" s="14"/>
      <c r="Q64" s="3"/>
      <c r="R64" s="8"/>
      <c r="S64" s="8"/>
      <c r="U64" s="555"/>
      <c r="V64" s="26" t="str">
        <f>A64</f>
        <v>นางสมหมาย  สายสินธุ์</v>
      </c>
      <c r="W64" s="33">
        <v>29</v>
      </c>
      <c r="X64" s="19"/>
      <c r="Y64" s="4" t="s">
        <v>38</v>
      </c>
      <c r="Z64" s="4" t="s">
        <v>7</v>
      </c>
      <c r="AA64" s="16">
        <v>3.5</v>
      </c>
      <c r="AB64" s="16">
        <v>9.5</v>
      </c>
      <c r="AC64" s="16">
        <v>3</v>
      </c>
      <c r="AD64" s="8">
        <f>AA64*AB64</f>
        <v>33.25</v>
      </c>
      <c r="AE64" s="589">
        <v>100</v>
      </c>
      <c r="AF64" s="7">
        <f>รายการ!B34</f>
        <v>2050</v>
      </c>
      <c r="AG64" s="7">
        <f t="shared" si="18"/>
        <v>68162.5</v>
      </c>
      <c r="AH64" s="3">
        <f>AD64</f>
        <v>33.25</v>
      </c>
      <c r="AI64" s="3"/>
      <c r="AJ64" s="3"/>
      <c r="AK64" s="3">
        <f>AH64</f>
        <v>33.25</v>
      </c>
      <c r="AL64" s="3"/>
      <c r="AM64" s="4">
        <v>17</v>
      </c>
      <c r="AN64" s="4">
        <f>ค่าเสื่อม!Q4</f>
        <v>72</v>
      </c>
      <c r="AO64" s="166">
        <f t="shared" si="19"/>
        <v>49077</v>
      </c>
      <c r="AP64" s="166">
        <f t="shared" si="20"/>
        <v>19085.5</v>
      </c>
      <c r="AQ64" s="166">
        <f>'ภ.ด.ส. 1 ม.2'!P428+AP64</f>
        <v>45335.5</v>
      </c>
      <c r="AR64" s="166">
        <f>AQ64</f>
        <v>45335.5</v>
      </c>
      <c r="AS64" s="166">
        <f>((S64*O64)+(AF64*AK64)-(AF64*AK64*AN64/100))</f>
        <v>19085.5</v>
      </c>
      <c r="AT64" s="166"/>
      <c r="AU64" s="166">
        <f t="shared" ref="AU64:AU69" si="21">AS64</f>
        <v>19085.5</v>
      </c>
      <c r="AV64" s="4">
        <f>อัตราภาษี!J5</f>
        <v>0.3</v>
      </c>
      <c r="AW64" s="26" t="s">
        <v>137</v>
      </c>
      <c r="AX64" s="535">
        <f>AU64*AV64/100</f>
        <v>57.256499999999996</v>
      </c>
      <c r="AY64" s="166">
        <f>AX64*10/100</f>
        <v>5.725649999999999</v>
      </c>
    </row>
    <row r="65" spans="1:51" s="4" customFormat="1" ht="16.5" customHeight="1" x14ac:dyDescent="0.25">
      <c r="A65" s="26"/>
      <c r="B65" s="5"/>
      <c r="C65" s="26"/>
      <c r="K65" s="12"/>
      <c r="L65" s="14"/>
      <c r="M65" s="62"/>
      <c r="N65" s="14"/>
      <c r="O65" s="14"/>
      <c r="P65" s="14"/>
      <c r="Q65" s="3"/>
      <c r="R65" s="8"/>
      <c r="S65" s="8"/>
      <c r="U65" s="555"/>
      <c r="V65" s="26"/>
      <c r="W65" s="33">
        <v>30</v>
      </c>
      <c r="X65" s="19"/>
      <c r="Y65" s="4" t="s">
        <v>34</v>
      </c>
      <c r="Z65" s="4" t="s">
        <v>6</v>
      </c>
      <c r="AA65" s="16">
        <v>4</v>
      </c>
      <c r="AB65" s="16">
        <v>6</v>
      </c>
      <c r="AC65" s="16">
        <v>3</v>
      </c>
      <c r="AD65" s="8">
        <f>AA65*AB65</f>
        <v>24</v>
      </c>
      <c r="AE65" s="589">
        <v>100</v>
      </c>
      <c r="AF65" s="7">
        <f>รายการ!B8</f>
        <v>2600</v>
      </c>
      <c r="AG65" s="7">
        <f t="shared" si="18"/>
        <v>62400</v>
      </c>
      <c r="AH65" s="3">
        <f>AD65</f>
        <v>24</v>
      </c>
      <c r="AI65" s="3"/>
      <c r="AJ65" s="3"/>
      <c r="AK65" s="3">
        <v>24</v>
      </c>
      <c r="AL65" s="3"/>
      <c r="AM65" s="4">
        <v>1</v>
      </c>
      <c r="AN65" s="4">
        <f>ค่าเสื่อม!B2</f>
        <v>1</v>
      </c>
      <c r="AO65" s="166">
        <f t="shared" si="19"/>
        <v>624</v>
      </c>
      <c r="AP65" s="166">
        <f t="shared" si="20"/>
        <v>61776</v>
      </c>
      <c r="AQ65" s="166">
        <f>'ภ.ด.ส. 1 ม.2'!P429+AP65</f>
        <v>61776</v>
      </c>
      <c r="AR65" s="166">
        <f>AQ65</f>
        <v>61776</v>
      </c>
      <c r="AS65" s="166">
        <f>((S65*O65)+(AF65*AK65)-(AF65*AK65*AN65/100))</f>
        <v>61776</v>
      </c>
      <c r="AT65" s="166"/>
      <c r="AU65" s="166">
        <f t="shared" si="21"/>
        <v>61776</v>
      </c>
      <c r="AV65" s="4">
        <f>'อัตราภาษี 1'!J5</f>
        <v>0.3</v>
      </c>
      <c r="AW65" s="26" t="s">
        <v>2034</v>
      </c>
      <c r="AX65" s="535">
        <f>AU65*AV65/100</f>
        <v>185.328</v>
      </c>
      <c r="AY65" s="166">
        <f>AX65*10/100</f>
        <v>18.532799999999998</v>
      </c>
    </row>
    <row r="66" spans="1:51" s="32" customFormat="1" ht="16.5" customHeight="1" x14ac:dyDescent="0.25">
      <c r="A66" s="39" t="s">
        <v>138</v>
      </c>
      <c r="B66" s="33">
        <v>18</v>
      </c>
      <c r="C66" s="32" t="s">
        <v>5</v>
      </c>
      <c r="D66" s="32">
        <v>17666</v>
      </c>
      <c r="E66" s="32">
        <v>75</v>
      </c>
      <c r="F66" s="32">
        <v>475</v>
      </c>
      <c r="G66" s="32" t="s">
        <v>139</v>
      </c>
      <c r="H66" s="32">
        <v>2</v>
      </c>
      <c r="I66" s="32">
        <v>2</v>
      </c>
      <c r="J66" s="32">
        <v>19</v>
      </c>
      <c r="K66" s="63">
        <f>H66*400+I66*100+J66</f>
        <v>1019</v>
      </c>
      <c r="L66" s="65">
        <f>SUM(Q66:U66)</f>
        <v>1019</v>
      </c>
      <c r="M66" s="86">
        <v>2</v>
      </c>
      <c r="N66" s="65">
        <f>L66</f>
        <v>1019</v>
      </c>
      <c r="O66" s="65">
        <v>150</v>
      </c>
      <c r="P66" s="65">
        <f>N66*O66</f>
        <v>152850</v>
      </c>
      <c r="Q66" s="34"/>
      <c r="R66" s="43">
        <v>1005</v>
      </c>
      <c r="S66" s="43">
        <v>14</v>
      </c>
      <c r="U66" s="35"/>
      <c r="V66" s="39" t="s">
        <v>138</v>
      </c>
      <c r="W66" s="33">
        <v>31</v>
      </c>
      <c r="X66" s="57" t="s">
        <v>146</v>
      </c>
      <c r="Y66" s="32" t="s">
        <v>28</v>
      </c>
      <c r="Z66" s="32" t="s">
        <v>53</v>
      </c>
      <c r="AA66" s="36">
        <v>10</v>
      </c>
      <c r="AB66" s="36">
        <v>14</v>
      </c>
      <c r="AC66" s="36">
        <v>2</v>
      </c>
      <c r="AD66" s="43">
        <v>140</v>
      </c>
      <c r="AE66" s="528">
        <v>100</v>
      </c>
      <c r="AF66" s="37">
        <f>รายการ!B1</f>
        <v>6700</v>
      </c>
      <c r="AG66" s="37">
        <f t="shared" si="18"/>
        <v>938000</v>
      </c>
      <c r="AH66" s="34">
        <f>AD66</f>
        <v>140</v>
      </c>
      <c r="AI66" s="34"/>
      <c r="AJ66" s="34">
        <v>140</v>
      </c>
      <c r="AK66" s="34"/>
      <c r="AL66" s="34"/>
      <c r="AM66" s="32">
        <v>42</v>
      </c>
      <c r="AN66" s="32">
        <f>ค่าเสื่อม!T4</f>
        <v>93</v>
      </c>
      <c r="AO66" s="111">
        <f t="shared" si="19"/>
        <v>872340</v>
      </c>
      <c r="AP66" s="111">
        <f t="shared" si="20"/>
        <v>65660</v>
      </c>
      <c r="AQ66" s="166">
        <f>'ภ.ด.ส. 1 ม.2'!P429+AP66</f>
        <v>65660</v>
      </c>
      <c r="AR66" s="95">
        <f>AQ66</f>
        <v>65660</v>
      </c>
      <c r="AS66" s="95">
        <v>1200</v>
      </c>
      <c r="AT66" s="95">
        <f>AQ66-AS66</f>
        <v>64460</v>
      </c>
      <c r="AU66" s="95">
        <f t="shared" si="21"/>
        <v>1200</v>
      </c>
      <c r="AV66" s="32">
        <f>อัตราภาษี!J5</f>
        <v>0.3</v>
      </c>
      <c r="AW66" s="39" t="s">
        <v>1785</v>
      </c>
      <c r="AX66" s="579">
        <f>AU66*AV66/100</f>
        <v>3.6</v>
      </c>
      <c r="AY66" s="95">
        <f>AX66*10/100</f>
        <v>0.36</v>
      </c>
    </row>
    <row r="67" spans="1:51" s="4" customFormat="1" ht="16.5" customHeight="1" x14ac:dyDescent="0.25">
      <c r="A67" s="26"/>
      <c r="B67" s="5"/>
      <c r="K67" s="12"/>
      <c r="L67" s="14"/>
      <c r="M67" s="62"/>
      <c r="N67" s="14"/>
      <c r="O67" s="14"/>
      <c r="P67" s="14"/>
      <c r="Q67" s="3"/>
      <c r="R67" s="8"/>
      <c r="S67" s="8"/>
      <c r="U67" s="11"/>
      <c r="V67" s="26" t="s">
        <v>140</v>
      </c>
      <c r="W67" s="33">
        <v>32</v>
      </c>
      <c r="X67" s="19">
        <v>56</v>
      </c>
      <c r="Y67" s="4" t="s">
        <v>28</v>
      </c>
      <c r="Z67" s="4" t="s">
        <v>41</v>
      </c>
      <c r="AA67" s="16"/>
      <c r="AB67" s="16"/>
      <c r="AC67" s="16">
        <v>2</v>
      </c>
      <c r="AD67" s="8">
        <v>560</v>
      </c>
      <c r="AE67" s="8">
        <v>100</v>
      </c>
      <c r="AF67" s="7">
        <f>รายการ!B1</f>
        <v>6700</v>
      </c>
      <c r="AG67" s="7">
        <f t="shared" si="18"/>
        <v>3752000</v>
      </c>
      <c r="AH67" s="3">
        <v>560</v>
      </c>
      <c r="AI67" s="3"/>
      <c r="AJ67" s="3">
        <v>504</v>
      </c>
      <c r="AK67" s="3">
        <v>56</v>
      </c>
      <c r="AL67" s="3"/>
      <c r="AM67" s="4">
        <v>43</v>
      </c>
      <c r="AN67" s="4">
        <v>93</v>
      </c>
      <c r="AO67" s="166">
        <f t="shared" si="19"/>
        <v>3489360</v>
      </c>
      <c r="AP67" s="166">
        <f t="shared" si="20"/>
        <v>262640</v>
      </c>
      <c r="AQ67" s="166">
        <f>AP67</f>
        <v>262640</v>
      </c>
      <c r="AR67" s="166">
        <f>AQ67</f>
        <v>262640</v>
      </c>
      <c r="AS67" s="166">
        <f>((S67*O67)+(AF67*AK67)-(AF67*AK67*AN67/100))</f>
        <v>26264</v>
      </c>
      <c r="AT67" s="95">
        <f t="shared" ref="AT67:AT70" si="22">AQ67-AS67</f>
        <v>236376</v>
      </c>
      <c r="AU67" s="166">
        <f t="shared" si="21"/>
        <v>26264</v>
      </c>
      <c r="AV67" s="4">
        <f>อัตราภาษี!J5</f>
        <v>0.3</v>
      </c>
      <c r="AW67" s="26" t="s">
        <v>2033</v>
      </c>
      <c r="AX67" s="535">
        <f>AU67*AV67/100</f>
        <v>78.792000000000002</v>
      </c>
      <c r="AY67" s="166">
        <f>AX67*10/100</f>
        <v>7.8792000000000009</v>
      </c>
    </row>
    <row r="68" spans="1:51" s="4" customFormat="1" ht="16.5" customHeight="1" x14ac:dyDescent="0.25">
      <c r="A68" s="26"/>
      <c r="B68" s="5"/>
      <c r="K68" s="12"/>
      <c r="L68" s="14"/>
      <c r="M68" s="62"/>
      <c r="N68" s="14"/>
      <c r="O68" s="14"/>
      <c r="P68" s="14"/>
      <c r="Q68" s="3"/>
      <c r="R68" s="8"/>
      <c r="S68" s="8"/>
      <c r="U68" s="11"/>
      <c r="V68" s="26"/>
      <c r="W68" s="5"/>
      <c r="X68" s="19"/>
      <c r="Z68" s="26" t="s">
        <v>42</v>
      </c>
      <c r="AA68" s="16">
        <v>14</v>
      </c>
      <c r="AB68" s="16">
        <v>20</v>
      </c>
      <c r="AC68" s="16">
        <v>3</v>
      </c>
      <c r="AD68" s="8">
        <v>280</v>
      </c>
      <c r="AE68" s="589">
        <v>40</v>
      </c>
      <c r="AF68" s="7">
        <f>รายการ!B1</f>
        <v>6700</v>
      </c>
      <c r="AG68" s="7">
        <f t="shared" si="18"/>
        <v>1876000</v>
      </c>
      <c r="AH68" s="3">
        <v>280</v>
      </c>
      <c r="AI68" s="3"/>
      <c r="AJ68" s="3">
        <v>224</v>
      </c>
      <c r="AK68" s="3">
        <v>56</v>
      </c>
      <c r="AL68" s="3"/>
      <c r="AM68" s="4">
        <v>43</v>
      </c>
      <c r="AN68" s="4">
        <f>AN67</f>
        <v>93</v>
      </c>
      <c r="AO68" s="166">
        <f t="shared" si="19"/>
        <v>1744680</v>
      </c>
      <c r="AP68" s="166">
        <f t="shared" si="20"/>
        <v>131320</v>
      </c>
      <c r="AQ68" s="166">
        <f t="shared" ref="AQ68:AR70" si="23">AP68</f>
        <v>131320</v>
      </c>
      <c r="AR68" s="166">
        <f t="shared" si="23"/>
        <v>131320</v>
      </c>
      <c r="AS68" s="166">
        <f>((S68*O68)+(AF68*AK68)-(AF68*AK68*AN68/100))</f>
        <v>26264</v>
      </c>
      <c r="AT68" s="95">
        <f t="shared" si="22"/>
        <v>105056</v>
      </c>
      <c r="AU68" s="166">
        <f t="shared" si="21"/>
        <v>26264</v>
      </c>
      <c r="AW68" s="26"/>
      <c r="AX68" s="535"/>
      <c r="AY68" s="166"/>
    </row>
    <row r="69" spans="1:51" s="583" customFormat="1" ht="16.5" customHeight="1" x14ac:dyDescent="0.25">
      <c r="A69" s="591"/>
      <c r="B69" s="581"/>
      <c r="K69" s="584"/>
      <c r="L69" s="585"/>
      <c r="M69" s="586"/>
      <c r="N69" s="585"/>
      <c r="O69" s="585"/>
      <c r="P69" s="585"/>
      <c r="Q69" s="588"/>
      <c r="R69" s="589"/>
      <c r="S69" s="589"/>
      <c r="U69" s="590"/>
      <c r="V69" s="591"/>
      <c r="W69" s="581"/>
      <c r="X69" s="592"/>
      <c r="Z69" s="583" t="s">
        <v>42</v>
      </c>
      <c r="AA69" s="593"/>
      <c r="AB69" s="593"/>
      <c r="AC69" s="593"/>
      <c r="AD69" s="589">
        <v>56</v>
      </c>
      <c r="AE69" s="589">
        <v>10</v>
      </c>
      <c r="AF69" s="594"/>
      <c r="AG69" s="7"/>
      <c r="AH69" s="588">
        <v>56</v>
      </c>
      <c r="AI69" s="588"/>
      <c r="AJ69" s="588"/>
      <c r="AK69" s="588">
        <v>56</v>
      </c>
      <c r="AL69" s="588"/>
      <c r="AO69" s="166"/>
      <c r="AP69" s="166"/>
      <c r="AQ69" s="166"/>
      <c r="AR69" s="166"/>
      <c r="AS69" s="595">
        <f>AS68</f>
        <v>26264</v>
      </c>
      <c r="AT69" s="95"/>
      <c r="AU69" s="595">
        <f t="shared" si="21"/>
        <v>26264</v>
      </c>
      <c r="AW69" s="591"/>
      <c r="AX69" s="603"/>
      <c r="AY69" s="595"/>
    </row>
    <row r="70" spans="1:51" s="4" customFormat="1" ht="16.5" customHeight="1" x14ac:dyDescent="0.25">
      <c r="A70" s="26"/>
      <c r="B70" s="5"/>
      <c r="K70" s="12"/>
      <c r="L70" s="14"/>
      <c r="M70" s="62"/>
      <c r="N70" s="14"/>
      <c r="O70" s="14"/>
      <c r="P70" s="14"/>
      <c r="Q70" s="3"/>
      <c r="R70" s="8"/>
      <c r="S70" s="8"/>
      <c r="U70" s="11"/>
      <c r="V70" s="26"/>
      <c r="W70" s="5"/>
      <c r="X70" s="19"/>
      <c r="Z70" s="26" t="s">
        <v>43</v>
      </c>
      <c r="AA70" s="16">
        <v>14</v>
      </c>
      <c r="AB70" s="16">
        <v>20</v>
      </c>
      <c r="AC70" s="16">
        <v>2</v>
      </c>
      <c r="AD70" s="8">
        <v>280</v>
      </c>
      <c r="AE70" s="589">
        <v>50</v>
      </c>
      <c r="AF70" s="7">
        <f>AF68</f>
        <v>6700</v>
      </c>
      <c r="AG70" s="7">
        <f>AD70*AF70</f>
        <v>1876000</v>
      </c>
      <c r="AH70" s="3">
        <v>280</v>
      </c>
      <c r="AI70" s="3"/>
      <c r="AJ70" s="3">
        <v>280</v>
      </c>
      <c r="AK70" s="3"/>
      <c r="AL70" s="3"/>
      <c r="AM70" s="4">
        <v>43</v>
      </c>
      <c r="AN70" s="4">
        <f>AN67</f>
        <v>93</v>
      </c>
      <c r="AO70" s="166">
        <f t="shared" ref="AO70" si="24">AG70*AN70/100</f>
        <v>1744680</v>
      </c>
      <c r="AP70" s="166">
        <f t="shared" ref="AP70" si="25">AG70-AO70</f>
        <v>131320</v>
      </c>
      <c r="AQ70" s="166">
        <f t="shared" si="23"/>
        <v>131320</v>
      </c>
      <c r="AR70" s="166">
        <f t="shared" ref="AR70" si="26">AQ70</f>
        <v>131320</v>
      </c>
      <c r="AS70" s="166"/>
      <c r="AT70" s="166">
        <f t="shared" si="22"/>
        <v>131320</v>
      </c>
      <c r="AU70" s="166"/>
      <c r="AW70" s="26"/>
      <c r="AX70" s="535"/>
      <c r="AY70" s="166"/>
    </row>
    <row r="71" spans="1:51" s="32" customFormat="1" ht="16.5" customHeight="1" x14ac:dyDescent="0.25">
      <c r="A71" s="39"/>
      <c r="B71" s="33"/>
      <c r="K71" s="37"/>
      <c r="L71" s="37"/>
      <c r="M71" s="86"/>
      <c r="N71" s="37"/>
      <c r="O71" s="37"/>
      <c r="P71" s="65"/>
      <c r="Q71" s="34"/>
      <c r="R71" s="43"/>
      <c r="S71" s="43"/>
      <c r="U71" s="35"/>
      <c r="V71" s="39" t="s">
        <v>142</v>
      </c>
      <c r="W71" s="33">
        <v>33</v>
      </c>
      <c r="X71" s="57">
        <v>41</v>
      </c>
      <c r="Y71" s="32" t="s">
        <v>28</v>
      </c>
      <c r="Z71" s="32" t="s">
        <v>53</v>
      </c>
      <c r="AA71" s="36">
        <v>14</v>
      </c>
      <c r="AB71" s="36">
        <v>16</v>
      </c>
      <c r="AC71" s="36">
        <v>2</v>
      </c>
      <c r="AD71" s="43">
        <v>224</v>
      </c>
      <c r="AE71" s="528">
        <v>100</v>
      </c>
      <c r="AF71" s="37">
        <f>รายการ!B1</f>
        <v>6700</v>
      </c>
      <c r="AG71" s="37">
        <f>AD71*AF71</f>
        <v>1500800</v>
      </c>
      <c r="AH71" s="32">
        <v>224</v>
      </c>
      <c r="AI71" s="34"/>
      <c r="AJ71" s="34">
        <v>224</v>
      </c>
      <c r="AK71" s="34"/>
      <c r="AL71" s="34"/>
      <c r="AM71" s="32">
        <v>47</v>
      </c>
      <c r="AN71" s="32">
        <v>93</v>
      </c>
      <c r="AO71" s="111">
        <f>AG71*AN71/100</f>
        <v>1395744</v>
      </c>
      <c r="AP71" s="111">
        <f>AG71-AO71</f>
        <v>105056</v>
      </c>
      <c r="AQ71" s="166">
        <f>AP71</f>
        <v>105056</v>
      </c>
      <c r="AR71" s="95">
        <f>AQ71</f>
        <v>105056</v>
      </c>
      <c r="AS71" s="95"/>
      <c r="AT71" s="95">
        <f t="shared" ref="AT71:AT80" si="27">AQ71-AS71</f>
        <v>105056</v>
      </c>
      <c r="AU71" s="166"/>
      <c r="AW71" s="39"/>
      <c r="AX71" s="579"/>
      <c r="AY71" s="95"/>
    </row>
    <row r="72" spans="1:51" s="32" customFormat="1" ht="16.5" customHeight="1" x14ac:dyDescent="0.25">
      <c r="A72" s="39"/>
      <c r="B72" s="33"/>
      <c r="K72" s="37"/>
      <c r="L72" s="37"/>
      <c r="M72" s="86"/>
      <c r="N72" s="37"/>
      <c r="O72" s="37"/>
      <c r="P72" s="65"/>
      <c r="Q72" s="34"/>
      <c r="R72" s="43"/>
      <c r="S72" s="43"/>
      <c r="U72" s="35"/>
      <c r="V72" s="39" t="s">
        <v>143</v>
      </c>
      <c r="W72" s="33">
        <v>34</v>
      </c>
      <c r="X72" s="57" t="s">
        <v>144</v>
      </c>
      <c r="Y72" s="32" t="s">
        <v>28</v>
      </c>
      <c r="Z72" s="32" t="s">
        <v>53</v>
      </c>
      <c r="AA72" s="36">
        <v>17</v>
      </c>
      <c r="AB72" s="36">
        <v>19</v>
      </c>
      <c r="AC72" s="36">
        <v>2</v>
      </c>
      <c r="AD72" s="43">
        <v>323</v>
      </c>
      <c r="AE72" s="528">
        <v>100</v>
      </c>
      <c r="AF72" s="37">
        <f>รายการ!B1</f>
        <v>6700</v>
      </c>
      <c r="AG72" s="37">
        <f>AD72*AF72</f>
        <v>2164100</v>
      </c>
      <c r="AH72" s="32">
        <v>323</v>
      </c>
      <c r="AI72" s="34"/>
      <c r="AJ72" s="34">
        <v>323</v>
      </c>
      <c r="AK72" s="34"/>
      <c r="AL72" s="34"/>
      <c r="AM72" s="32">
        <v>47</v>
      </c>
      <c r="AN72" s="32">
        <v>93</v>
      </c>
      <c r="AO72" s="111">
        <f>AG72*AN72/100</f>
        <v>2012613</v>
      </c>
      <c r="AP72" s="111">
        <f>AG72-AO72</f>
        <v>151487</v>
      </c>
      <c r="AQ72" s="166">
        <f>P71+AP72</f>
        <v>151487</v>
      </c>
      <c r="AR72" s="95">
        <f t="shared" ref="AR72:AR90" si="28">AQ72</f>
        <v>151487</v>
      </c>
      <c r="AS72" s="95"/>
      <c r="AT72" s="95">
        <f t="shared" si="27"/>
        <v>151487</v>
      </c>
      <c r="AU72" s="95"/>
      <c r="AW72" s="39"/>
      <c r="AX72" s="579"/>
      <c r="AY72" s="95"/>
    </row>
    <row r="73" spans="1:51" s="32" customFormat="1" ht="16.5" customHeight="1" x14ac:dyDescent="0.25">
      <c r="A73" s="39"/>
      <c r="B73" s="33"/>
      <c r="K73" s="37"/>
      <c r="L73" s="37"/>
      <c r="M73" s="86"/>
      <c r="N73" s="37"/>
      <c r="O73" s="37"/>
      <c r="P73" s="65"/>
      <c r="Q73" s="34"/>
      <c r="R73" s="43"/>
      <c r="S73" s="43"/>
      <c r="U73" s="35"/>
      <c r="V73" s="39" t="s">
        <v>145</v>
      </c>
      <c r="W73" s="33">
        <v>35</v>
      </c>
      <c r="X73" s="57">
        <v>63</v>
      </c>
      <c r="Y73" s="32" t="s">
        <v>28</v>
      </c>
      <c r="Z73" s="32" t="s">
        <v>53</v>
      </c>
      <c r="AA73" s="36">
        <v>16</v>
      </c>
      <c r="AB73" s="36">
        <v>17</v>
      </c>
      <c r="AC73" s="36">
        <v>2</v>
      </c>
      <c r="AD73" s="43">
        <v>272</v>
      </c>
      <c r="AE73" s="528">
        <v>100</v>
      </c>
      <c r="AF73" s="37">
        <f>รายการ!B1</f>
        <v>6700</v>
      </c>
      <c r="AG73" s="37">
        <f>AD73*AF73</f>
        <v>1822400</v>
      </c>
      <c r="AH73" s="32">
        <v>272</v>
      </c>
      <c r="AI73" s="34"/>
      <c r="AJ73" s="34">
        <v>272</v>
      </c>
      <c r="AK73" s="34"/>
      <c r="AL73" s="34"/>
      <c r="AM73" s="32">
        <v>45</v>
      </c>
      <c r="AN73" s="32">
        <v>93</v>
      </c>
      <c r="AO73" s="111">
        <f>AG73*AN73/100</f>
        <v>1694832</v>
      </c>
      <c r="AP73" s="111">
        <f>AG73-AO73</f>
        <v>127568</v>
      </c>
      <c r="AQ73" s="166">
        <f>P72+AP73</f>
        <v>127568</v>
      </c>
      <c r="AR73" s="95">
        <f t="shared" si="28"/>
        <v>127568</v>
      </c>
      <c r="AS73" s="95"/>
      <c r="AT73" s="95">
        <f t="shared" si="27"/>
        <v>127568</v>
      </c>
      <c r="AU73" s="95"/>
      <c r="AW73" s="39"/>
      <c r="AX73" s="579"/>
      <c r="AY73" s="95"/>
    </row>
    <row r="74" spans="1:51" s="32" customFormat="1" ht="16.5" customHeight="1" x14ac:dyDescent="0.25">
      <c r="A74" s="39"/>
      <c r="B74" s="33">
        <v>19</v>
      </c>
      <c r="C74" s="32" t="s">
        <v>5</v>
      </c>
      <c r="D74" s="32">
        <v>30905</v>
      </c>
      <c r="E74" s="32">
        <v>176</v>
      </c>
      <c r="F74" s="32">
        <v>1511</v>
      </c>
      <c r="G74" s="32" t="s">
        <v>139</v>
      </c>
      <c r="H74" s="32">
        <v>1</v>
      </c>
      <c r="I74" s="32">
        <v>3</v>
      </c>
      <c r="J74" s="32">
        <v>75</v>
      </c>
      <c r="K74" s="37">
        <v>775</v>
      </c>
      <c r="L74" s="37">
        <v>775</v>
      </c>
      <c r="M74" s="86">
        <v>1</v>
      </c>
      <c r="N74" s="37">
        <f>L74</f>
        <v>775</v>
      </c>
      <c r="O74" s="37">
        <v>100</v>
      </c>
      <c r="P74" s="65">
        <f>N74*O74</f>
        <v>77500</v>
      </c>
      <c r="Q74" s="34">
        <v>775</v>
      </c>
      <c r="R74" s="43"/>
      <c r="S74" s="43"/>
      <c r="U74" s="35"/>
      <c r="V74" s="39"/>
      <c r="W74" s="33"/>
      <c r="X74" s="57"/>
      <c r="AA74" s="36"/>
      <c r="AB74" s="36"/>
      <c r="AC74" s="36"/>
      <c r="AD74" s="43"/>
      <c r="AE74" s="528"/>
      <c r="AF74" s="37"/>
      <c r="AG74" s="37"/>
      <c r="AI74" s="34"/>
      <c r="AJ74" s="34"/>
      <c r="AK74" s="34"/>
      <c r="AL74" s="34"/>
      <c r="AO74" s="111">
        <f>AG74*AN74/100</f>
        <v>0</v>
      </c>
      <c r="AP74" s="111">
        <f>AG74-AO74</f>
        <v>0</v>
      </c>
      <c r="AQ74" s="166">
        <f>P74</f>
        <v>77500</v>
      </c>
      <c r="AR74" s="95">
        <f t="shared" si="28"/>
        <v>77500</v>
      </c>
      <c r="AS74" s="95"/>
      <c r="AT74" s="95">
        <f t="shared" si="27"/>
        <v>77500</v>
      </c>
      <c r="AU74" s="95"/>
      <c r="AW74" s="39"/>
      <c r="AX74" s="579"/>
      <c r="AY74" s="95"/>
    </row>
    <row r="75" spans="1:51" s="4" customFormat="1" ht="16.5" customHeight="1" x14ac:dyDescent="0.25">
      <c r="A75" s="26" t="s">
        <v>147</v>
      </c>
      <c r="B75" s="5">
        <v>20</v>
      </c>
      <c r="C75" s="4" t="s">
        <v>5</v>
      </c>
      <c r="D75" s="4">
        <v>2982</v>
      </c>
      <c r="E75" s="4">
        <v>10</v>
      </c>
      <c r="F75" s="4">
        <v>27</v>
      </c>
      <c r="G75" s="4" t="s">
        <v>139</v>
      </c>
      <c r="H75" s="4">
        <v>13</v>
      </c>
      <c r="I75" s="4">
        <v>0</v>
      </c>
      <c r="J75" s="4">
        <v>49</v>
      </c>
      <c r="K75" s="12">
        <f>H75*400+I75*100+J75</f>
        <v>5249</v>
      </c>
      <c r="L75" s="14">
        <f>SUM(Q75:U75)</f>
        <v>5249</v>
      </c>
      <c r="M75" s="62">
        <v>5</v>
      </c>
      <c r="N75" s="14">
        <f>L75</f>
        <v>5249</v>
      </c>
      <c r="O75" s="14">
        <v>475</v>
      </c>
      <c r="P75" s="14">
        <f>N75*O75</f>
        <v>2493275</v>
      </c>
      <c r="Q75" s="3">
        <v>3800</v>
      </c>
      <c r="R75" s="8">
        <v>1447.58</v>
      </c>
      <c r="S75" s="8">
        <v>1.42</v>
      </c>
      <c r="U75" s="11"/>
      <c r="V75" s="26"/>
      <c r="W75" s="5"/>
      <c r="X75" s="19"/>
      <c r="AA75" s="16"/>
      <c r="AB75" s="16"/>
      <c r="AC75" s="16"/>
      <c r="AD75" s="8"/>
      <c r="AE75" s="78"/>
      <c r="AF75" s="7"/>
      <c r="AG75" s="7"/>
      <c r="AI75" s="3"/>
      <c r="AJ75" s="3"/>
      <c r="AK75" s="3"/>
      <c r="AL75" s="3"/>
      <c r="AO75" s="166"/>
      <c r="AP75" s="166"/>
      <c r="AQ75" s="166">
        <f>P75</f>
        <v>2493275</v>
      </c>
      <c r="AR75" s="166">
        <f t="shared" si="28"/>
        <v>2493275</v>
      </c>
      <c r="AS75" s="166">
        <f>((S75*O75)+(AF75*AK75)-(AF75*AK75*AN75/100))</f>
        <v>674.5</v>
      </c>
      <c r="AT75" s="166">
        <f t="shared" si="27"/>
        <v>2492600.5</v>
      </c>
      <c r="AU75" s="166">
        <f>AS75</f>
        <v>674.5</v>
      </c>
      <c r="AV75" s="4">
        <f>อัตราภาษี!J5</f>
        <v>0.3</v>
      </c>
      <c r="AW75" s="26" t="s">
        <v>1786</v>
      </c>
      <c r="AX75" s="535">
        <f>AU75*AV75/100</f>
        <v>2.0234999999999999</v>
      </c>
      <c r="AY75" s="166">
        <f>AX75*10/100</f>
        <v>0.20235</v>
      </c>
    </row>
    <row r="76" spans="1:51" s="4" customFormat="1" ht="16.5" customHeight="1" x14ac:dyDescent="0.25">
      <c r="A76" s="26"/>
      <c r="B76" s="5"/>
      <c r="K76" s="12"/>
      <c r="L76" s="14"/>
      <c r="M76" s="62"/>
      <c r="N76" s="14"/>
      <c r="O76" s="14"/>
      <c r="P76" s="14"/>
      <c r="Q76" s="3"/>
      <c r="R76" s="8"/>
      <c r="S76" s="8"/>
      <c r="U76" s="11"/>
      <c r="V76" s="26" t="s">
        <v>148</v>
      </c>
      <c r="W76" s="5">
        <v>36</v>
      </c>
      <c r="X76" s="19" t="s">
        <v>149</v>
      </c>
      <c r="Y76" s="4" t="s">
        <v>28</v>
      </c>
      <c r="Z76" s="4" t="s">
        <v>41</v>
      </c>
      <c r="AA76" s="16"/>
      <c r="AB76" s="16"/>
      <c r="AC76" s="16">
        <v>2</v>
      </c>
      <c r="AD76" s="8">
        <f>SUM(AD77:AD78)</f>
        <v>216</v>
      </c>
      <c r="AE76" s="78">
        <v>100</v>
      </c>
      <c r="AF76" s="7">
        <f>รายการ!B1</f>
        <v>6700</v>
      </c>
      <c r="AG76" s="7">
        <f t="shared" ref="AG76:AG90" si="29">AD76*AF76</f>
        <v>1447200</v>
      </c>
      <c r="AH76" s="3">
        <f>SUM(AI76:AK76)</f>
        <v>216</v>
      </c>
      <c r="AI76" s="3"/>
      <c r="AJ76" s="3">
        <v>216</v>
      </c>
      <c r="AK76" s="3"/>
      <c r="AL76" s="3"/>
      <c r="AM76" s="4">
        <v>32</v>
      </c>
      <c r="AN76" s="4">
        <f>ค่าเสื่อม!W3</f>
        <v>85</v>
      </c>
      <c r="AO76" s="166">
        <f t="shared" ref="AO76:AO83" si="30">AG76*AN76/100</f>
        <v>1230120</v>
      </c>
      <c r="AP76" s="166">
        <f t="shared" ref="AP76:AP90" si="31">AG76-AO76</f>
        <v>217080</v>
      </c>
      <c r="AQ76" s="166">
        <f t="shared" ref="AQ76:AQ87" si="32">AP76</f>
        <v>217080</v>
      </c>
      <c r="AR76" s="166">
        <f t="shared" si="28"/>
        <v>217080</v>
      </c>
      <c r="AS76" s="166"/>
      <c r="AT76" s="166">
        <f t="shared" si="27"/>
        <v>217080</v>
      </c>
      <c r="AU76" s="166"/>
      <c r="AW76" s="26"/>
      <c r="AX76" s="535"/>
      <c r="AY76" s="166"/>
    </row>
    <row r="77" spans="1:51" s="4" customFormat="1" ht="16.5" customHeight="1" x14ac:dyDescent="0.25">
      <c r="A77" s="26"/>
      <c r="B77" s="5"/>
      <c r="K77" s="12"/>
      <c r="L77" s="14"/>
      <c r="M77" s="62"/>
      <c r="N77" s="14"/>
      <c r="O77" s="14"/>
      <c r="P77" s="14"/>
      <c r="Q77" s="3"/>
      <c r="R77" s="8"/>
      <c r="S77" s="8"/>
      <c r="U77" s="11"/>
      <c r="V77" s="26"/>
      <c r="W77" s="5"/>
      <c r="X77" s="19"/>
      <c r="Z77" s="26" t="s">
        <v>42</v>
      </c>
      <c r="AA77" s="16">
        <v>6</v>
      </c>
      <c r="AB77" s="16">
        <v>18</v>
      </c>
      <c r="AC77" s="16">
        <v>2</v>
      </c>
      <c r="AD77" s="8">
        <f>AA77*AB77</f>
        <v>108</v>
      </c>
      <c r="AE77" s="78">
        <v>50</v>
      </c>
      <c r="AF77" s="7">
        <f>รายการ!B1</f>
        <v>6700</v>
      </c>
      <c r="AG77" s="7">
        <f t="shared" si="29"/>
        <v>723600</v>
      </c>
      <c r="AH77" s="3">
        <f>SUM(AI77:AL77)</f>
        <v>108</v>
      </c>
      <c r="AI77" s="3"/>
      <c r="AJ77" s="3">
        <v>108</v>
      </c>
      <c r="AK77" s="3"/>
      <c r="AL77" s="3"/>
      <c r="AO77" s="166">
        <f t="shared" si="30"/>
        <v>0</v>
      </c>
      <c r="AP77" s="166">
        <f t="shared" si="31"/>
        <v>723600</v>
      </c>
      <c r="AQ77" s="166">
        <f t="shared" si="32"/>
        <v>723600</v>
      </c>
      <c r="AR77" s="166">
        <f t="shared" si="28"/>
        <v>723600</v>
      </c>
      <c r="AS77" s="166"/>
      <c r="AT77" s="166">
        <f t="shared" si="27"/>
        <v>723600</v>
      </c>
      <c r="AU77" s="166"/>
      <c r="AW77" s="26"/>
      <c r="AX77" s="535"/>
      <c r="AY77" s="166"/>
    </row>
    <row r="78" spans="1:51" s="4" customFormat="1" ht="16.5" customHeight="1" x14ac:dyDescent="0.25">
      <c r="A78" s="26"/>
      <c r="B78" s="5"/>
      <c r="K78" s="12"/>
      <c r="L78" s="14"/>
      <c r="M78" s="62"/>
      <c r="N78" s="14"/>
      <c r="O78" s="14"/>
      <c r="P78" s="14"/>
      <c r="Q78" s="3"/>
      <c r="R78" s="8"/>
      <c r="S78" s="8"/>
      <c r="U78" s="11"/>
      <c r="V78" s="26"/>
      <c r="W78" s="5"/>
      <c r="X78" s="17"/>
      <c r="Z78" s="26" t="s">
        <v>43</v>
      </c>
      <c r="AA78" s="16">
        <v>6</v>
      </c>
      <c r="AB78" s="16">
        <v>18</v>
      </c>
      <c r="AC78" s="16">
        <v>2</v>
      </c>
      <c r="AD78" s="8">
        <f>AA78*AB78</f>
        <v>108</v>
      </c>
      <c r="AE78" s="78">
        <v>50</v>
      </c>
      <c r="AF78" s="7">
        <f>รายการ!B1</f>
        <v>6700</v>
      </c>
      <c r="AG78" s="7">
        <f t="shared" si="29"/>
        <v>723600</v>
      </c>
      <c r="AH78" s="3">
        <f>SUM(AI78:AL78)</f>
        <v>108</v>
      </c>
      <c r="AI78" s="3"/>
      <c r="AJ78" s="3">
        <v>108</v>
      </c>
      <c r="AK78" s="3"/>
      <c r="AL78" s="3"/>
      <c r="AO78" s="166">
        <f t="shared" si="30"/>
        <v>0</v>
      </c>
      <c r="AP78" s="166">
        <f t="shared" si="31"/>
        <v>723600</v>
      </c>
      <c r="AQ78" s="166">
        <f t="shared" si="32"/>
        <v>723600</v>
      </c>
      <c r="AR78" s="166">
        <f t="shared" si="28"/>
        <v>723600</v>
      </c>
      <c r="AS78" s="166"/>
      <c r="AT78" s="166">
        <f t="shared" si="27"/>
        <v>723600</v>
      </c>
      <c r="AU78" s="166"/>
      <c r="AW78" s="26"/>
      <c r="AX78" s="535"/>
      <c r="AY78" s="166"/>
    </row>
    <row r="79" spans="1:51" s="4" customFormat="1" ht="16.5" customHeight="1" x14ac:dyDescent="0.25">
      <c r="A79" s="26"/>
      <c r="B79" s="5"/>
      <c r="K79" s="12"/>
      <c r="L79" s="14"/>
      <c r="M79" s="62"/>
      <c r="N79" s="14"/>
      <c r="O79" s="14"/>
      <c r="P79" s="14"/>
      <c r="Q79" s="3"/>
      <c r="R79" s="8"/>
      <c r="S79" s="8"/>
      <c r="U79" s="11"/>
      <c r="V79" s="26"/>
      <c r="W79" s="5">
        <v>37</v>
      </c>
      <c r="X79" s="19"/>
      <c r="Y79" s="4" t="s">
        <v>34</v>
      </c>
      <c r="Z79" s="4" t="s">
        <v>7</v>
      </c>
      <c r="AA79" s="16">
        <v>4.5</v>
      </c>
      <c r="AB79" s="16">
        <v>11.5</v>
      </c>
      <c r="AC79" s="16">
        <v>2</v>
      </c>
      <c r="AD79" s="8">
        <v>51.75</v>
      </c>
      <c r="AE79" s="78">
        <v>100</v>
      </c>
      <c r="AF79" s="7">
        <f>รายการ!B8</f>
        <v>2600</v>
      </c>
      <c r="AG79" s="7">
        <f t="shared" si="29"/>
        <v>134550</v>
      </c>
      <c r="AH79" s="3">
        <f>SUM(AI79:AL79)</f>
        <v>51.75</v>
      </c>
      <c r="AI79" s="3"/>
      <c r="AJ79" s="3">
        <v>51.75</v>
      </c>
      <c r="AK79" s="3"/>
      <c r="AL79" s="3"/>
      <c r="AM79" s="4">
        <v>32</v>
      </c>
      <c r="AN79" s="4">
        <f>ค่าเสื่อม!T4</f>
        <v>93</v>
      </c>
      <c r="AO79" s="166">
        <f t="shared" si="30"/>
        <v>125131.5</v>
      </c>
      <c r="AP79" s="166">
        <f t="shared" si="31"/>
        <v>9418.5</v>
      </c>
      <c r="AQ79" s="166">
        <f t="shared" si="32"/>
        <v>9418.5</v>
      </c>
      <c r="AR79" s="166">
        <f t="shared" si="28"/>
        <v>9418.5</v>
      </c>
      <c r="AS79" s="166"/>
      <c r="AT79" s="166">
        <f t="shared" si="27"/>
        <v>9418.5</v>
      </c>
      <c r="AU79" s="166"/>
      <c r="AW79" s="26"/>
      <c r="AX79" s="535"/>
      <c r="AY79" s="166"/>
    </row>
    <row r="80" spans="1:51" s="4" customFormat="1" ht="16.5" customHeight="1" x14ac:dyDescent="0.25">
      <c r="A80" s="26"/>
      <c r="B80" s="5"/>
      <c r="K80" s="12"/>
      <c r="L80" s="14"/>
      <c r="M80" s="62"/>
      <c r="N80" s="14"/>
      <c r="O80" s="14"/>
      <c r="P80" s="14"/>
      <c r="Q80" s="3"/>
      <c r="R80" s="8"/>
      <c r="S80" s="8"/>
      <c r="U80" s="11"/>
      <c r="V80" s="26"/>
      <c r="W80" s="5">
        <v>38</v>
      </c>
      <c r="X80" s="19"/>
      <c r="Y80" s="4" t="s">
        <v>38</v>
      </c>
      <c r="Z80" s="4" t="s">
        <v>7</v>
      </c>
      <c r="AA80" s="16">
        <v>9.5</v>
      </c>
      <c r="AB80" s="16">
        <v>18</v>
      </c>
      <c r="AC80" s="16">
        <v>2</v>
      </c>
      <c r="AD80" s="8">
        <f>AA80*AB80</f>
        <v>171</v>
      </c>
      <c r="AE80" s="78">
        <v>100</v>
      </c>
      <c r="AF80" s="7">
        <f>รายการ!B34</f>
        <v>2050</v>
      </c>
      <c r="AG80" s="7">
        <f t="shared" si="29"/>
        <v>350550</v>
      </c>
      <c r="AH80" s="3">
        <v>171</v>
      </c>
      <c r="AI80" s="3"/>
      <c r="AJ80" s="3">
        <v>171</v>
      </c>
      <c r="AK80" s="3"/>
      <c r="AL80" s="3"/>
      <c r="AM80" s="4">
        <v>32</v>
      </c>
      <c r="AN80" s="4">
        <f>ค่าเสื่อม!T4</f>
        <v>93</v>
      </c>
      <c r="AO80" s="166">
        <f t="shared" si="30"/>
        <v>326011.5</v>
      </c>
      <c r="AP80" s="166">
        <f t="shared" si="31"/>
        <v>24538.5</v>
      </c>
      <c r="AQ80" s="166">
        <f t="shared" si="32"/>
        <v>24538.5</v>
      </c>
      <c r="AR80" s="166">
        <f t="shared" si="28"/>
        <v>24538.5</v>
      </c>
      <c r="AS80" s="166"/>
      <c r="AT80" s="166">
        <f t="shared" si="27"/>
        <v>24538.5</v>
      </c>
      <c r="AU80" s="166"/>
      <c r="AW80" s="26" t="s">
        <v>51</v>
      </c>
      <c r="AX80" s="535"/>
      <c r="AY80" s="166"/>
    </row>
    <row r="81" spans="1:52" s="4" customFormat="1" ht="16.5" customHeight="1" x14ac:dyDescent="0.25">
      <c r="A81" s="26"/>
      <c r="B81" s="5"/>
      <c r="K81" s="12"/>
      <c r="L81" s="14"/>
      <c r="M81" s="62"/>
      <c r="N81" s="14"/>
      <c r="O81" s="14"/>
      <c r="P81" s="14"/>
      <c r="Q81" s="3"/>
      <c r="R81" s="8"/>
      <c r="S81" s="8"/>
      <c r="U81" s="11"/>
      <c r="V81" s="26"/>
      <c r="W81" s="5">
        <v>39</v>
      </c>
      <c r="X81" s="19"/>
      <c r="Y81" s="4" t="s">
        <v>34</v>
      </c>
      <c r="Z81" s="4" t="s">
        <v>6</v>
      </c>
      <c r="AA81" s="16">
        <v>2.1</v>
      </c>
      <c r="AB81" s="16">
        <v>2.7</v>
      </c>
      <c r="AC81" s="16">
        <v>3</v>
      </c>
      <c r="AD81" s="8">
        <f>AA81*AB81</f>
        <v>5.6700000000000008</v>
      </c>
      <c r="AE81" s="78">
        <v>100</v>
      </c>
      <c r="AF81" s="7">
        <f>รายการ!B8</f>
        <v>2600</v>
      </c>
      <c r="AG81" s="7">
        <f t="shared" si="29"/>
        <v>14742.000000000002</v>
      </c>
      <c r="AH81" s="3">
        <f>SUM(AI81:AL81)</f>
        <v>5.67</v>
      </c>
      <c r="AI81" s="3"/>
      <c r="AJ81" s="3"/>
      <c r="AK81" s="3">
        <v>5.67</v>
      </c>
      <c r="AL81" s="3"/>
      <c r="AM81" s="4">
        <v>5</v>
      </c>
      <c r="AN81" s="4">
        <f>ค่าเสื่อม!F2</f>
        <v>5</v>
      </c>
      <c r="AO81" s="166">
        <f t="shared" si="30"/>
        <v>737.10000000000014</v>
      </c>
      <c r="AP81" s="166">
        <f t="shared" si="31"/>
        <v>14004.900000000001</v>
      </c>
      <c r="AQ81" s="166">
        <f t="shared" si="32"/>
        <v>14004.900000000001</v>
      </c>
      <c r="AR81" s="166">
        <f t="shared" si="28"/>
        <v>14004.900000000001</v>
      </c>
      <c r="AS81" s="166">
        <f>((S81*O81)+(AF81*AK81)-(AF81*AK81*AN81/100))</f>
        <v>14004.9</v>
      </c>
      <c r="AT81" s="166"/>
      <c r="AU81" s="166">
        <f>AS81</f>
        <v>14004.9</v>
      </c>
      <c r="AV81" s="4">
        <f>อัตราภาษี!J5</f>
        <v>0.3</v>
      </c>
      <c r="AW81" s="26" t="s">
        <v>2037</v>
      </c>
      <c r="AX81" s="535">
        <f>AU81*AV81/100</f>
        <v>42.014699999999991</v>
      </c>
      <c r="AY81" s="166">
        <f>AX81*10/100</f>
        <v>4.2014699999999996</v>
      </c>
    </row>
    <row r="82" spans="1:52" s="4" customFormat="1" ht="16.5" customHeight="1" x14ac:dyDescent="0.25">
      <c r="A82" s="26"/>
      <c r="B82" s="5"/>
      <c r="K82" s="12"/>
      <c r="L82" s="14"/>
      <c r="M82" s="62"/>
      <c r="N82" s="14"/>
      <c r="O82" s="14"/>
      <c r="P82" s="14"/>
      <c r="Q82" s="3"/>
      <c r="R82" s="8"/>
      <c r="S82" s="8"/>
      <c r="U82" s="11"/>
      <c r="V82" s="26" t="s">
        <v>2035</v>
      </c>
      <c r="W82" s="5">
        <v>40</v>
      </c>
      <c r="X82" s="19"/>
      <c r="Y82" s="4" t="s">
        <v>34</v>
      </c>
      <c r="Z82" s="4" t="s">
        <v>6</v>
      </c>
      <c r="AA82" s="16">
        <v>4.4000000000000004</v>
      </c>
      <c r="AB82" s="16">
        <v>4.7</v>
      </c>
      <c r="AC82" s="16">
        <v>3</v>
      </c>
      <c r="AD82" s="8">
        <f>AA82*AB82</f>
        <v>20.680000000000003</v>
      </c>
      <c r="AE82" s="8">
        <v>100</v>
      </c>
      <c r="AF82" s="7">
        <f>รายการ!B8</f>
        <v>2600</v>
      </c>
      <c r="AG82" s="7">
        <f t="shared" si="29"/>
        <v>53768.000000000007</v>
      </c>
      <c r="AH82" s="3">
        <f>AD82</f>
        <v>20.680000000000003</v>
      </c>
      <c r="AI82" s="3"/>
      <c r="AJ82" s="3"/>
      <c r="AK82" s="3">
        <v>20.68</v>
      </c>
      <c r="AL82" s="3"/>
      <c r="AM82" s="4">
        <v>1</v>
      </c>
      <c r="AN82" s="4">
        <f>ค่าเสื่อม!B2</f>
        <v>1</v>
      </c>
      <c r="AO82" s="166">
        <f t="shared" si="30"/>
        <v>537.68000000000006</v>
      </c>
      <c r="AP82" s="166">
        <f t="shared" si="31"/>
        <v>53230.320000000007</v>
      </c>
      <c r="AQ82" s="166">
        <f t="shared" si="32"/>
        <v>53230.320000000007</v>
      </c>
      <c r="AR82" s="166">
        <f t="shared" si="28"/>
        <v>53230.320000000007</v>
      </c>
      <c r="AS82" s="166">
        <f>((S82*O82)+(AF82*AK82)-(AF82*AK82*AN82/100))</f>
        <v>53230.32</v>
      </c>
      <c r="AT82" s="166"/>
      <c r="AU82" s="166">
        <f>AS82</f>
        <v>53230.32</v>
      </c>
      <c r="AV82" s="4">
        <f>'อัตราภาษี 1'!J5</f>
        <v>0.3</v>
      </c>
      <c r="AW82" s="26" t="s">
        <v>2036</v>
      </c>
      <c r="AX82" s="535">
        <f>AU82*AV82/100</f>
        <v>159.69095999999999</v>
      </c>
      <c r="AY82" s="166">
        <f>AX82*10/100</f>
        <v>15.969096</v>
      </c>
    </row>
    <row r="83" spans="1:52" s="32" customFormat="1" ht="16.5" customHeight="1" x14ac:dyDescent="0.25">
      <c r="A83" s="39"/>
      <c r="B83" s="33"/>
      <c r="K83" s="37"/>
      <c r="L83" s="37"/>
      <c r="M83" s="86"/>
      <c r="N83" s="37"/>
      <c r="O83" s="37"/>
      <c r="P83" s="65"/>
      <c r="Q83" s="34"/>
      <c r="R83" s="43"/>
      <c r="S83" s="43"/>
      <c r="U83" s="35"/>
      <c r="V83" s="39" t="s">
        <v>151</v>
      </c>
      <c r="W83" s="5">
        <v>41</v>
      </c>
      <c r="X83" s="57" t="s">
        <v>152</v>
      </c>
      <c r="Y83" s="32" t="s">
        <v>28</v>
      </c>
      <c r="Z83" s="32" t="s">
        <v>41</v>
      </c>
      <c r="AA83" s="36"/>
      <c r="AB83" s="36"/>
      <c r="AC83" s="36">
        <v>2</v>
      </c>
      <c r="AD83" s="43">
        <f>SUM(AD84:AD85)</f>
        <v>330</v>
      </c>
      <c r="AE83" s="528">
        <v>100</v>
      </c>
      <c r="AF83" s="37">
        <f>รายการ!B8</f>
        <v>2600</v>
      </c>
      <c r="AG83" s="37">
        <f t="shared" si="29"/>
        <v>858000</v>
      </c>
      <c r="AH83" s="34">
        <f>SUM(AI83:AK83)</f>
        <v>330</v>
      </c>
      <c r="AI83" s="34"/>
      <c r="AJ83" s="34">
        <v>330</v>
      </c>
      <c r="AK83" s="34"/>
      <c r="AL83" s="34"/>
      <c r="AM83" s="32">
        <v>35</v>
      </c>
      <c r="AN83" s="32">
        <f>ค่าเสื่อม!W3</f>
        <v>85</v>
      </c>
      <c r="AO83" s="111">
        <f t="shared" si="30"/>
        <v>729300</v>
      </c>
      <c r="AP83" s="111">
        <f t="shared" si="31"/>
        <v>128700</v>
      </c>
      <c r="AQ83" s="166">
        <f t="shared" si="32"/>
        <v>128700</v>
      </c>
      <c r="AR83" s="95">
        <f t="shared" si="28"/>
        <v>128700</v>
      </c>
      <c r="AS83" s="95"/>
      <c r="AT83" s="95">
        <f t="shared" ref="AT83:AT99" si="33">AQ83-AS83</f>
        <v>128700</v>
      </c>
      <c r="AU83" s="95"/>
      <c r="AW83" s="39"/>
      <c r="AX83" s="579"/>
      <c r="AY83" s="95"/>
    </row>
    <row r="84" spans="1:52" s="32" customFormat="1" ht="16.5" customHeight="1" x14ac:dyDescent="0.25">
      <c r="A84" s="39"/>
      <c r="B84" s="33"/>
      <c r="K84" s="37"/>
      <c r="L84" s="37"/>
      <c r="M84" s="86"/>
      <c r="N84" s="37"/>
      <c r="O84" s="37"/>
      <c r="P84" s="65"/>
      <c r="Q84" s="34"/>
      <c r="R84" s="43"/>
      <c r="S84" s="43"/>
      <c r="U84" s="35"/>
      <c r="V84" s="39"/>
      <c r="W84" s="33"/>
      <c r="X84" s="57"/>
      <c r="Z84" s="39" t="s">
        <v>42</v>
      </c>
      <c r="AA84" s="36">
        <v>11</v>
      </c>
      <c r="AB84" s="36">
        <v>15</v>
      </c>
      <c r="AC84" s="36">
        <v>2</v>
      </c>
      <c r="AD84" s="43">
        <f>AA84*AB84</f>
        <v>165</v>
      </c>
      <c r="AE84" s="528">
        <v>50</v>
      </c>
      <c r="AF84" s="37">
        <f>รายการ!B1</f>
        <v>6700</v>
      </c>
      <c r="AG84" s="37">
        <f t="shared" si="29"/>
        <v>1105500</v>
      </c>
      <c r="AH84" s="34">
        <f>SUM(AI84:AL84)</f>
        <v>165</v>
      </c>
      <c r="AI84" s="34"/>
      <c r="AJ84" s="34">
        <v>165</v>
      </c>
      <c r="AK84" s="34"/>
      <c r="AL84" s="34"/>
      <c r="AO84" s="111"/>
      <c r="AP84" s="111">
        <f t="shared" si="31"/>
        <v>1105500</v>
      </c>
      <c r="AQ84" s="166">
        <f t="shared" si="32"/>
        <v>1105500</v>
      </c>
      <c r="AR84" s="95">
        <f t="shared" si="28"/>
        <v>1105500</v>
      </c>
      <c r="AS84" s="95"/>
      <c r="AT84" s="95">
        <f t="shared" si="33"/>
        <v>1105500</v>
      </c>
      <c r="AU84" s="95"/>
      <c r="AW84" s="39"/>
      <c r="AX84" s="579"/>
      <c r="AY84" s="95"/>
    </row>
    <row r="85" spans="1:52" s="32" customFormat="1" ht="16.5" customHeight="1" x14ac:dyDescent="0.25">
      <c r="A85" s="39"/>
      <c r="B85" s="33"/>
      <c r="K85" s="37"/>
      <c r="L85" s="37"/>
      <c r="M85" s="86"/>
      <c r="N85" s="37"/>
      <c r="O85" s="37"/>
      <c r="P85" s="65"/>
      <c r="Q85" s="34"/>
      <c r="R85" s="43"/>
      <c r="S85" s="43"/>
      <c r="U85" s="35"/>
      <c r="V85" s="39"/>
      <c r="W85" s="33"/>
      <c r="X85" s="42"/>
      <c r="Z85" s="39" t="s">
        <v>43</v>
      </c>
      <c r="AA85" s="36">
        <v>11</v>
      </c>
      <c r="AB85" s="36">
        <v>15</v>
      </c>
      <c r="AC85" s="36">
        <v>2</v>
      </c>
      <c r="AD85" s="43">
        <f>AA85*AB85</f>
        <v>165</v>
      </c>
      <c r="AE85" s="528">
        <v>50</v>
      </c>
      <c r="AF85" s="37">
        <f>รายการ!B1</f>
        <v>6700</v>
      </c>
      <c r="AG85" s="37">
        <f t="shared" si="29"/>
        <v>1105500</v>
      </c>
      <c r="AH85" s="34">
        <f>SUM(AI85:AL85)</f>
        <v>165</v>
      </c>
      <c r="AI85" s="34"/>
      <c r="AJ85" s="34">
        <v>165</v>
      </c>
      <c r="AK85" s="34"/>
      <c r="AL85" s="34"/>
      <c r="AO85" s="111"/>
      <c r="AP85" s="111">
        <f t="shared" si="31"/>
        <v>1105500</v>
      </c>
      <c r="AQ85" s="166">
        <f t="shared" si="32"/>
        <v>1105500</v>
      </c>
      <c r="AR85" s="95">
        <f t="shared" si="28"/>
        <v>1105500</v>
      </c>
      <c r="AS85" s="95"/>
      <c r="AT85" s="95">
        <f t="shared" si="33"/>
        <v>1105500</v>
      </c>
      <c r="AU85" s="95"/>
      <c r="AW85" s="39"/>
      <c r="AX85" s="579"/>
      <c r="AY85" s="95"/>
    </row>
    <row r="86" spans="1:52" s="32" customFormat="1" ht="16.5" customHeight="1" x14ac:dyDescent="0.25">
      <c r="A86" s="39"/>
      <c r="B86" s="33"/>
      <c r="K86" s="37"/>
      <c r="L86" s="37"/>
      <c r="M86" s="86"/>
      <c r="N86" s="37"/>
      <c r="O86" s="37"/>
      <c r="P86" s="65"/>
      <c r="Q86" s="34"/>
      <c r="R86" s="43"/>
      <c r="S86" s="43"/>
      <c r="U86" s="35"/>
      <c r="V86" s="39"/>
      <c r="W86" s="33">
        <v>42</v>
      </c>
      <c r="X86" s="42"/>
      <c r="Y86" s="32" t="s">
        <v>38</v>
      </c>
      <c r="Z86" s="32" t="s">
        <v>7</v>
      </c>
      <c r="AA86" s="36">
        <v>8</v>
      </c>
      <c r="AB86" s="36">
        <v>18</v>
      </c>
      <c r="AC86" s="36">
        <v>2</v>
      </c>
      <c r="AD86" s="43">
        <v>144</v>
      </c>
      <c r="AE86" s="528">
        <v>100</v>
      </c>
      <c r="AF86" s="37">
        <f>รายการ!B34</f>
        <v>2050</v>
      </c>
      <c r="AG86" s="37">
        <f t="shared" si="29"/>
        <v>295200</v>
      </c>
      <c r="AH86" s="32">
        <v>144</v>
      </c>
      <c r="AI86" s="34"/>
      <c r="AJ86" s="34">
        <v>144</v>
      </c>
      <c r="AK86" s="34"/>
      <c r="AL86" s="34"/>
      <c r="AM86" s="32">
        <v>7</v>
      </c>
      <c r="AN86" s="32">
        <f>ค่าเสื่อม!H4</f>
        <v>25</v>
      </c>
      <c r="AO86" s="111">
        <f>AG86*AN86/100</f>
        <v>73800</v>
      </c>
      <c r="AP86" s="111">
        <f t="shared" si="31"/>
        <v>221400</v>
      </c>
      <c r="AQ86" s="166">
        <f t="shared" si="32"/>
        <v>221400</v>
      </c>
      <c r="AR86" s="95">
        <f t="shared" si="28"/>
        <v>221400</v>
      </c>
      <c r="AS86" s="95"/>
      <c r="AT86" s="95">
        <f t="shared" si="33"/>
        <v>221400</v>
      </c>
      <c r="AU86" s="95"/>
      <c r="AW86" s="39" t="s">
        <v>294</v>
      </c>
      <c r="AX86" s="579"/>
      <c r="AY86" s="95"/>
    </row>
    <row r="87" spans="1:52" s="32" customFormat="1" ht="16.5" customHeight="1" x14ac:dyDescent="0.25">
      <c r="A87" s="39"/>
      <c r="B87" s="33"/>
      <c r="K87" s="37"/>
      <c r="L87" s="37"/>
      <c r="M87" s="86"/>
      <c r="N87" s="37"/>
      <c r="O87" s="37"/>
      <c r="P87" s="65"/>
      <c r="Q87" s="34"/>
      <c r="R87" s="43"/>
      <c r="S87" s="43"/>
      <c r="U87" s="35"/>
      <c r="V87" s="39"/>
      <c r="W87" s="33">
        <v>43</v>
      </c>
      <c r="X87" s="42"/>
      <c r="Y87" s="32" t="s">
        <v>38</v>
      </c>
      <c r="Z87" s="32" t="s">
        <v>7</v>
      </c>
      <c r="AA87" s="36">
        <v>10</v>
      </c>
      <c r="AB87" s="36">
        <v>17</v>
      </c>
      <c r="AC87" s="36">
        <v>2</v>
      </c>
      <c r="AD87" s="43">
        <v>170</v>
      </c>
      <c r="AE87" s="528">
        <v>100</v>
      </c>
      <c r="AF87" s="37">
        <f>รายการ!B34</f>
        <v>2050</v>
      </c>
      <c r="AG87" s="37">
        <f t="shared" si="29"/>
        <v>348500</v>
      </c>
      <c r="AH87" s="32">
        <v>170</v>
      </c>
      <c r="AI87" s="34"/>
      <c r="AJ87" s="34">
        <v>170</v>
      </c>
      <c r="AK87" s="34"/>
      <c r="AL87" s="34"/>
      <c r="AM87" s="32">
        <v>32</v>
      </c>
      <c r="AN87" s="32">
        <f>ค่าเสื่อม!T4</f>
        <v>93</v>
      </c>
      <c r="AO87" s="111">
        <f>AG87*AN87/100</f>
        <v>324105</v>
      </c>
      <c r="AP87" s="111">
        <f t="shared" si="31"/>
        <v>24395</v>
      </c>
      <c r="AQ87" s="166">
        <f t="shared" si="32"/>
        <v>24395</v>
      </c>
      <c r="AR87" s="95">
        <f t="shared" si="28"/>
        <v>24395</v>
      </c>
      <c r="AS87" s="95"/>
      <c r="AT87" s="95">
        <f t="shared" si="33"/>
        <v>24395</v>
      </c>
      <c r="AU87" s="95"/>
      <c r="AW87" s="39" t="s">
        <v>295</v>
      </c>
      <c r="AX87" s="579"/>
      <c r="AY87" s="95"/>
    </row>
    <row r="88" spans="1:52" s="4" customFormat="1" ht="16.5" customHeight="1" x14ac:dyDescent="0.25">
      <c r="A88" s="26" t="s">
        <v>153</v>
      </c>
      <c r="B88" s="5">
        <v>21</v>
      </c>
      <c r="C88" s="4" t="s">
        <v>44</v>
      </c>
      <c r="D88" s="4">
        <v>823</v>
      </c>
      <c r="E88" s="4">
        <v>310</v>
      </c>
      <c r="F88" s="4">
        <v>23</v>
      </c>
      <c r="G88" s="4" t="s">
        <v>139</v>
      </c>
      <c r="H88" s="4">
        <v>2</v>
      </c>
      <c r="I88" s="4">
        <v>0</v>
      </c>
      <c r="J88" s="4">
        <v>0</v>
      </c>
      <c r="K88" s="12">
        <f>H88*400+I88*100+J88</f>
        <v>800</v>
      </c>
      <c r="L88" s="14">
        <f>SUM(Q88:U88)</f>
        <v>800</v>
      </c>
      <c r="M88" s="62">
        <v>5</v>
      </c>
      <c r="N88" s="14">
        <f>L88</f>
        <v>800</v>
      </c>
      <c r="O88" s="14">
        <v>750</v>
      </c>
      <c r="P88" s="14">
        <f>N88*O88</f>
        <v>600000</v>
      </c>
      <c r="Q88" s="3"/>
      <c r="R88" s="8">
        <v>714.94</v>
      </c>
      <c r="S88" s="8">
        <v>85.06</v>
      </c>
      <c r="U88" s="11"/>
      <c r="V88" s="26" t="str">
        <f>A88</f>
        <v>นางสาววิไลรัตน์  อบเชย</v>
      </c>
      <c r="W88" s="33">
        <v>44</v>
      </c>
      <c r="X88" s="19">
        <v>85</v>
      </c>
      <c r="Y88" s="4" t="s">
        <v>28</v>
      </c>
      <c r="Z88" s="4" t="s">
        <v>30</v>
      </c>
      <c r="AA88" s="16"/>
      <c r="AB88" s="16"/>
      <c r="AC88" s="16">
        <v>2</v>
      </c>
      <c r="AD88" s="8">
        <f>SUM(AD89:AD90)</f>
        <v>553.5</v>
      </c>
      <c r="AE88" s="78">
        <v>100</v>
      </c>
      <c r="AF88" s="7">
        <f>รายการ!B1</f>
        <v>6700</v>
      </c>
      <c r="AG88" s="7">
        <f t="shared" si="29"/>
        <v>3708450</v>
      </c>
      <c r="AH88" s="3">
        <f>SUM(AI88:AK88)</f>
        <v>553.5</v>
      </c>
      <c r="AI88" s="3"/>
      <c r="AJ88" s="3">
        <v>553.5</v>
      </c>
      <c r="AK88" s="3"/>
      <c r="AL88" s="3"/>
      <c r="AM88" s="4">
        <v>7</v>
      </c>
      <c r="AN88" s="4">
        <f>ค่าเสื่อม!H2</f>
        <v>7</v>
      </c>
      <c r="AO88" s="166">
        <f>AG88*AN88/100</f>
        <v>259591.5</v>
      </c>
      <c r="AP88" s="166">
        <f t="shared" si="31"/>
        <v>3448858.5</v>
      </c>
      <c r="AQ88" s="166">
        <f>P88+AP88</f>
        <v>4048858.5</v>
      </c>
      <c r="AR88" s="166">
        <f t="shared" si="28"/>
        <v>4048858.5</v>
      </c>
      <c r="AS88" s="166">
        <f>((S88*O88)+(AF88*AK88)-(AF88*AK88*AN88/100))</f>
        <v>63795</v>
      </c>
      <c r="AT88" s="166">
        <f t="shared" si="33"/>
        <v>3985063.5</v>
      </c>
      <c r="AU88" s="166">
        <f>AS88</f>
        <v>63795</v>
      </c>
      <c r="AV88" s="4">
        <f>อัตราภาษี!J5</f>
        <v>0.3</v>
      </c>
      <c r="AW88" s="26" t="s">
        <v>1787</v>
      </c>
      <c r="AX88" s="535">
        <f>AU88*AV88/100</f>
        <v>191.38499999999999</v>
      </c>
      <c r="AY88" s="166">
        <f>AX88*10/100</f>
        <v>19.138500000000001</v>
      </c>
    </row>
    <row r="89" spans="1:52" s="4" customFormat="1" ht="16.5" customHeight="1" x14ac:dyDescent="0.25">
      <c r="A89" s="26"/>
      <c r="B89" s="5"/>
      <c r="K89" s="12"/>
      <c r="L89" s="14"/>
      <c r="M89" s="62"/>
      <c r="N89" s="14"/>
      <c r="O89" s="14"/>
      <c r="P89" s="14"/>
      <c r="Q89" s="3"/>
      <c r="R89" s="8"/>
      <c r="S89" s="8"/>
      <c r="U89" s="11"/>
      <c r="V89" s="26"/>
      <c r="W89" s="5"/>
      <c r="X89" s="19"/>
      <c r="Z89" s="26" t="s">
        <v>42</v>
      </c>
      <c r="AA89" s="16">
        <v>13.5</v>
      </c>
      <c r="AB89" s="16">
        <v>20.5</v>
      </c>
      <c r="AC89" s="16">
        <v>2</v>
      </c>
      <c r="AD89" s="8">
        <f>AA89*AB89</f>
        <v>276.75</v>
      </c>
      <c r="AE89" s="78">
        <v>50</v>
      </c>
      <c r="AF89" s="7">
        <f>รายการ!B1</f>
        <v>6700</v>
      </c>
      <c r="AG89" s="7">
        <f t="shared" si="29"/>
        <v>1854225</v>
      </c>
      <c r="AH89" s="3">
        <f>SUM(AI89:AL89)</f>
        <v>276.75</v>
      </c>
      <c r="AI89" s="3"/>
      <c r="AJ89" s="3">
        <v>276.75</v>
      </c>
      <c r="AK89" s="3"/>
      <c r="AL89" s="3"/>
      <c r="AN89" s="4">
        <v>7</v>
      </c>
      <c r="AO89" s="166">
        <f>AG89*AN89/100</f>
        <v>129795.75</v>
      </c>
      <c r="AP89" s="166">
        <f t="shared" si="31"/>
        <v>1724429.25</v>
      </c>
      <c r="AQ89" s="166">
        <f>AP89</f>
        <v>1724429.25</v>
      </c>
      <c r="AR89" s="166">
        <f t="shared" si="28"/>
        <v>1724429.25</v>
      </c>
      <c r="AS89" s="166"/>
      <c r="AT89" s="166">
        <f t="shared" si="33"/>
        <v>1724429.25</v>
      </c>
      <c r="AU89" s="166"/>
      <c r="AW89" s="26"/>
      <c r="AX89" s="535"/>
      <c r="AY89" s="166"/>
    </row>
    <row r="90" spans="1:52" s="4" customFormat="1" ht="16.5" customHeight="1" x14ac:dyDescent="0.25">
      <c r="A90" s="26"/>
      <c r="B90" s="5"/>
      <c r="K90" s="12"/>
      <c r="L90" s="14"/>
      <c r="M90" s="62"/>
      <c r="N90" s="14"/>
      <c r="O90" s="14"/>
      <c r="P90" s="14"/>
      <c r="Q90" s="3"/>
      <c r="R90" s="8"/>
      <c r="S90" s="8"/>
      <c r="U90" s="11"/>
      <c r="V90" s="26"/>
      <c r="W90" s="5"/>
      <c r="X90" s="19"/>
      <c r="Z90" s="26" t="s">
        <v>154</v>
      </c>
      <c r="AA90" s="16">
        <v>13.5</v>
      </c>
      <c r="AB90" s="16">
        <v>20.5</v>
      </c>
      <c r="AC90" s="16">
        <v>2</v>
      </c>
      <c r="AD90" s="8">
        <f>AA90*AB90</f>
        <v>276.75</v>
      </c>
      <c r="AE90" s="78">
        <v>50</v>
      </c>
      <c r="AF90" s="7">
        <f>รายการ!B1</f>
        <v>6700</v>
      </c>
      <c r="AG90" s="7">
        <f t="shared" si="29"/>
        <v>1854225</v>
      </c>
      <c r="AH90" s="3">
        <f>SUM(AI90:AL90)</f>
        <v>276.75</v>
      </c>
      <c r="AI90" s="3"/>
      <c r="AJ90" s="3">
        <v>276.75</v>
      </c>
      <c r="AK90" s="3"/>
      <c r="AL90" s="3"/>
      <c r="AN90" s="4">
        <v>7</v>
      </c>
      <c r="AO90" s="166">
        <f>AG90*AN90/100</f>
        <v>129795.75</v>
      </c>
      <c r="AP90" s="166">
        <f t="shared" si="31"/>
        <v>1724429.25</v>
      </c>
      <c r="AQ90" s="166">
        <f>AP90</f>
        <v>1724429.25</v>
      </c>
      <c r="AR90" s="166">
        <f t="shared" si="28"/>
        <v>1724429.25</v>
      </c>
      <c r="AS90" s="166"/>
      <c r="AT90" s="166">
        <f t="shared" si="33"/>
        <v>1724429.25</v>
      </c>
      <c r="AU90" s="166"/>
      <c r="AW90" s="26"/>
      <c r="AX90" s="535"/>
      <c r="AY90" s="166"/>
    </row>
    <row r="91" spans="1:52" s="583" customFormat="1" ht="16.5" customHeight="1" x14ac:dyDescent="0.25">
      <c r="A91" s="591"/>
      <c r="B91" s="581"/>
      <c r="C91" s="583" t="s">
        <v>44</v>
      </c>
      <c r="K91" s="584"/>
      <c r="L91" s="585"/>
      <c r="M91" s="586"/>
      <c r="N91" s="585"/>
      <c r="O91" s="585">
        <v>750</v>
      </c>
      <c r="P91" s="585">
        <f>R91*O91</f>
        <v>536205</v>
      </c>
      <c r="Q91" s="588"/>
      <c r="R91" s="589">
        <v>714.94</v>
      </c>
      <c r="S91" s="589"/>
      <c r="U91" s="590"/>
      <c r="V91" s="591"/>
      <c r="W91" s="581"/>
      <c r="X91" s="592"/>
      <c r="Z91" s="591"/>
      <c r="AA91" s="593"/>
      <c r="AB91" s="593"/>
      <c r="AC91" s="593"/>
      <c r="AD91" s="589"/>
      <c r="AE91" s="589"/>
      <c r="AF91" s="594"/>
      <c r="AG91" s="594"/>
      <c r="AH91" s="588"/>
      <c r="AI91" s="588"/>
      <c r="AJ91" s="588"/>
      <c r="AK91" s="588"/>
      <c r="AL91" s="588"/>
      <c r="AO91" s="595"/>
      <c r="AP91" s="595"/>
      <c r="AQ91" s="595"/>
      <c r="AR91" s="595"/>
      <c r="AS91" s="595">
        <f>P91</f>
        <v>536205</v>
      </c>
      <c r="AT91" s="595"/>
      <c r="AU91" s="595">
        <f t="shared" ref="AU91:AU100" si="34">AS91</f>
        <v>536205</v>
      </c>
      <c r="AV91" s="583">
        <f>อัตราภาษี!D5</f>
        <v>0.03</v>
      </c>
      <c r="AW91" s="591" t="s">
        <v>1996</v>
      </c>
      <c r="AX91" s="535">
        <f t="shared" ref="AX91:AX100" si="35">AU91*AV91/100</f>
        <v>160.86150000000001</v>
      </c>
      <c r="AY91" s="166">
        <f t="shared" ref="AY91:AY100" si="36">AX91*10/100</f>
        <v>16.08615</v>
      </c>
    </row>
    <row r="92" spans="1:52" s="4" customFormat="1" ht="16.5" customHeight="1" x14ac:dyDescent="0.25">
      <c r="A92" s="26"/>
      <c r="B92" s="5"/>
      <c r="K92" s="12"/>
      <c r="L92" s="14"/>
      <c r="M92" s="62"/>
      <c r="N92" s="14"/>
      <c r="O92" s="14"/>
      <c r="P92" s="14"/>
      <c r="Q92" s="3"/>
      <c r="R92" s="8"/>
      <c r="S92" s="8"/>
      <c r="U92" s="11"/>
      <c r="V92" s="26"/>
      <c r="W92" s="5">
        <v>45</v>
      </c>
      <c r="X92" s="17"/>
      <c r="Y92" s="4" t="s">
        <v>28</v>
      </c>
      <c r="Z92" s="4" t="s">
        <v>53</v>
      </c>
      <c r="AA92" s="16">
        <v>12</v>
      </c>
      <c r="AB92" s="16">
        <v>12</v>
      </c>
      <c r="AC92" s="16">
        <v>3</v>
      </c>
      <c r="AD92" s="8">
        <v>144</v>
      </c>
      <c r="AE92" s="78">
        <v>100</v>
      </c>
      <c r="AF92" s="7">
        <f>รายการ!B1</f>
        <v>6700</v>
      </c>
      <c r="AG92" s="7">
        <f t="shared" ref="AG92:AG100" si="37">AD92*AF92</f>
        <v>964800</v>
      </c>
      <c r="AH92" s="3">
        <f t="shared" ref="AH92:AH100" si="38">SUM(AI92:AL92)</f>
        <v>144</v>
      </c>
      <c r="AI92" s="3"/>
      <c r="AJ92" s="3"/>
      <c r="AK92" s="3">
        <v>144</v>
      </c>
      <c r="AL92" s="3"/>
      <c r="AM92" s="4">
        <v>7</v>
      </c>
      <c r="AN92" s="4">
        <f>ค่าเสื่อม!H4</f>
        <v>25</v>
      </c>
      <c r="AO92" s="166">
        <f t="shared" ref="AO92:AO100" si="39">AG92*AN92/100</f>
        <v>241200</v>
      </c>
      <c r="AP92" s="166">
        <f t="shared" ref="AP92:AP100" si="40">AG92-AO92</f>
        <v>723600</v>
      </c>
      <c r="AQ92" s="166">
        <f t="shared" ref="AQ92:AR100" si="41">AP92</f>
        <v>723600</v>
      </c>
      <c r="AR92" s="166">
        <f t="shared" si="41"/>
        <v>723600</v>
      </c>
      <c r="AS92" s="166">
        <f t="shared" ref="AS92:AS100" si="42">((S92*O92)+(AF92*AK92)-(AF92*AK92*AN92/100))</f>
        <v>723600</v>
      </c>
      <c r="AT92" s="166"/>
      <c r="AU92" s="166">
        <f t="shared" si="34"/>
        <v>723600</v>
      </c>
      <c r="AV92" s="4">
        <f>อัตราภาษี!J5</f>
        <v>0.3</v>
      </c>
      <c r="AW92" s="26" t="s">
        <v>155</v>
      </c>
      <c r="AX92" s="535">
        <f t="shared" si="35"/>
        <v>2170.8000000000002</v>
      </c>
      <c r="AY92" s="166">
        <f t="shared" si="36"/>
        <v>217.08</v>
      </c>
      <c r="AZ92" s="166"/>
    </row>
    <row r="93" spans="1:52" s="4" customFormat="1" ht="16.5" customHeight="1" x14ac:dyDescent="0.25">
      <c r="A93" s="26"/>
      <c r="B93" s="5"/>
      <c r="K93" s="12"/>
      <c r="L93" s="14"/>
      <c r="M93" s="62"/>
      <c r="N93" s="14"/>
      <c r="O93" s="14"/>
      <c r="P93" s="14"/>
      <c r="Q93" s="3"/>
      <c r="R93" s="8"/>
      <c r="S93" s="8"/>
      <c r="U93" s="11"/>
      <c r="V93" s="26"/>
      <c r="W93" s="5">
        <v>46</v>
      </c>
      <c r="X93" s="17"/>
      <c r="Y93" s="4" t="s">
        <v>34</v>
      </c>
      <c r="Z93" s="4" t="s">
        <v>6</v>
      </c>
      <c r="AA93" s="16">
        <v>6</v>
      </c>
      <c r="AB93" s="16">
        <v>27.5</v>
      </c>
      <c r="AC93" s="16">
        <v>3</v>
      </c>
      <c r="AD93" s="8">
        <f t="shared" ref="AD93:AD100" si="43">AA93*AB93</f>
        <v>165</v>
      </c>
      <c r="AE93" s="78">
        <v>100</v>
      </c>
      <c r="AF93" s="7">
        <f>รายการ!B8</f>
        <v>2600</v>
      </c>
      <c r="AG93" s="7">
        <f t="shared" si="37"/>
        <v>429000</v>
      </c>
      <c r="AH93" s="3">
        <f t="shared" si="38"/>
        <v>165</v>
      </c>
      <c r="AI93" s="3"/>
      <c r="AJ93" s="3"/>
      <c r="AK93" s="3">
        <v>165</v>
      </c>
      <c r="AL93" s="3"/>
      <c r="AM93" s="4">
        <v>3</v>
      </c>
      <c r="AN93" s="4">
        <f>ค่าเสื่อม!D2</f>
        <v>3</v>
      </c>
      <c r="AO93" s="166">
        <f t="shared" si="39"/>
        <v>12870</v>
      </c>
      <c r="AP93" s="166">
        <f t="shared" si="40"/>
        <v>416130</v>
      </c>
      <c r="AQ93" s="166">
        <f t="shared" si="41"/>
        <v>416130</v>
      </c>
      <c r="AR93" s="166">
        <f t="shared" si="41"/>
        <v>416130</v>
      </c>
      <c r="AS93" s="166">
        <f t="shared" si="42"/>
        <v>416130</v>
      </c>
      <c r="AT93" s="166"/>
      <c r="AU93" s="166">
        <f t="shared" si="34"/>
        <v>416130</v>
      </c>
      <c r="AV93" s="4">
        <f>อัตราภาษี!J5</f>
        <v>0.3</v>
      </c>
      <c r="AW93" s="26" t="s">
        <v>157</v>
      </c>
      <c r="AX93" s="535">
        <f t="shared" si="35"/>
        <v>1248.3900000000001</v>
      </c>
      <c r="AY93" s="166">
        <f t="shared" si="36"/>
        <v>124.83900000000001</v>
      </c>
      <c r="AZ93" s="166"/>
    </row>
    <row r="94" spans="1:52" s="4" customFormat="1" ht="16.5" customHeight="1" x14ac:dyDescent="0.25">
      <c r="A94" s="26"/>
      <c r="B94" s="5"/>
      <c r="K94" s="12"/>
      <c r="L94" s="14"/>
      <c r="M94" s="62"/>
      <c r="N94" s="14"/>
      <c r="O94" s="14"/>
      <c r="P94" s="14"/>
      <c r="Q94" s="3"/>
      <c r="R94" s="8"/>
      <c r="S94" s="8"/>
      <c r="U94" s="11"/>
      <c r="V94" s="26"/>
      <c r="W94" s="5">
        <v>47</v>
      </c>
      <c r="X94" s="19"/>
      <c r="Y94" s="4" t="s">
        <v>34</v>
      </c>
      <c r="Z94" s="4" t="s">
        <v>7</v>
      </c>
      <c r="AA94" s="16">
        <v>2.5</v>
      </c>
      <c r="AB94" s="16">
        <v>2.5</v>
      </c>
      <c r="AC94" s="16">
        <v>3</v>
      </c>
      <c r="AD94" s="8">
        <f t="shared" si="43"/>
        <v>6.25</v>
      </c>
      <c r="AE94" s="78">
        <v>100</v>
      </c>
      <c r="AF94" s="7">
        <f>รายการ!B8</f>
        <v>2600</v>
      </c>
      <c r="AG94" s="7">
        <f t="shared" si="37"/>
        <v>16250</v>
      </c>
      <c r="AH94" s="3">
        <f t="shared" si="38"/>
        <v>6.25</v>
      </c>
      <c r="AI94" s="3"/>
      <c r="AJ94" s="3"/>
      <c r="AK94" s="3">
        <v>6.25</v>
      </c>
      <c r="AL94" s="3"/>
      <c r="AM94" s="4">
        <v>3</v>
      </c>
      <c r="AN94" s="4">
        <f>ค่าเสื่อม!D4</f>
        <v>9</v>
      </c>
      <c r="AO94" s="166">
        <f t="shared" si="39"/>
        <v>1462.5</v>
      </c>
      <c r="AP94" s="166">
        <f t="shared" si="40"/>
        <v>14787.5</v>
      </c>
      <c r="AQ94" s="166">
        <f t="shared" si="41"/>
        <v>14787.5</v>
      </c>
      <c r="AR94" s="166">
        <f t="shared" si="41"/>
        <v>14787.5</v>
      </c>
      <c r="AS94" s="166">
        <f t="shared" si="42"/>
        <v>14787.5</v>
      </c>
      <c r="AT94" s="166"/>
      <c r="AU94" s="166">
        <f t="shared" si="34"/>
        <v>14787.5</v>
      </c>
      <c r="AV94" s="4">
        <f>อัตราภาษี!J5</f>
        <v>0.3</v>
      </c>
      <c r="AW94" s="26" t="s">
        <v>158</v>
      </c>
      <c r="AX94" s="535">
        <f t="shared" si="35"/>
        <v>44.362499999999997</v>
      </c>
      <c r="AY94" s="166">
        <f t="shared" si="36"/>
        <v>4.4362500000000002</v>
      </c>
    </row>
    <row r="95" spans="1:52" s="4" customFormat="1" ht="16.5" customHeight="1" x14ac:dyDescent="0.25">
      <c r="A95" s="26"/>
      <c r="B95" s="5"/>
      <c r="K95" s="12"/>
      <c r="L95" s="14"/>
      <c r="M95" s="62"/>
      <c r="N95" s="14"/>
      <c r="O95" s="14"/>
      <c r="P95" s="14"/>
      <c r="Q95" s="3"/>
      <c r="R95" s="8"/>
      <c r="S95" s="8"/>
      <c r="U95" s="11"/>
      <c r="V95" s="26"/>
      <c r="W95" s="5">
        <v>48</v>
      </c>
      <c r="X95" s="19"/>
      <c r="Y95" s="4" t="s">
        <v>34</v>
      </c>
      <c r="Z95" s="4" t="s">
        <v>7</v>
      </c>
      <c r="AA95" s="16">
        <v>2.5</v>
      </c>
      <c r="AB95" s="16">
        <v>2.5</v>
      </c>
      <c r="AC95" s="16">
        <v>3</v>
      </c>
      <c r="AD95" s="8">
        <f t="shared" si="43"/>
        <v>6.25</v>
      </c>
      <c r="AE95" s="78">
        <v>100</v>
      </c>
      <c r="AF95" s="7">
        <f>รายการ!B8</f>
        <v>2600</v>
      </c>
      <c r="AG95" s="7">
        <f t="shared" si="37"/>
        <v>16250</v>
      </c>
      <c r="AH95" s="3">
        <f t="shared" si="38"/>
        <v>6.25</v>
      </c>
      <c r="AI95" s="3"/>
      <c r="AJ95" s="3"/>
      <c r="AK95" s="3">
        <v>6.25</v>
      </c>
      <c r="AL95" s="3"/>
      <c r="AM95" s="4">
        <v>3</v>
      </c>
      <c r="AN95" s="4">
        <f>AN94</f>
        <v>9</v>
      </c>
      <c r="AO95" s="166">
        <f t="shared" si="39"/>
        <v>1462.5</v>
      </c>
      <c r="AP95" s="166">
        <f t="shared" si="40"/>
        <v>14787.5</v>
      </c>
      <c r="AQ95" s="166">
        <f t="shared" si="41"/>
        <v>14787.5</v>
      </c>
      <c r="AR95" s="166">
        <f t="shared" si="41"/>
        <v>14787.5</v>
      </c>
      <c r="AS95" s="166">
        <f t="shared" si="42"/>
        <v>14787.5</v>
      </c>
      <c r="AT95" s="166"/>
      <c r="AU95" s="166">
        <f t="shared" si="34"/>
        <v>14787.5</v>
      </c>
      <c r="AV95" s="4">
        <f>อัตราภาษี!J5</f>
        <v>0.3</v>
      </c>
      <c r="AW95" s="26" t="s">
        <v>158</v>
      </c>
      <c r="AX95" s="535">
        <f t="shared" si="35"/>
        <v>44.362499999999997</v>
      </c>
      <c r="AY95" s="166">
        <f t="shared" si="36"/>
        <v>4.4362500000000002</v>
      </c>
    </row>
    <row r="96" spans="1:52" s="4" customFormat="1" ht="16.5" customHeight="1" x14ac:dyDescent="0.25">
      <c r="A96" s="26"/>
      <c r="B96" s="5"/>
      <c r="K96" s="12"/>
      <c r="L96" s="14"/>
      <c r="M96" s="62"/>
      <c r="N96" s="14"/>
      <c r="O96" s="14"/>
      <c r="P96" s="14"/>
      <c r="Q96" s="3"/>
      <c r="R96" s="8"/>
      <c r="S96" s="8"/>
      <c r="U96" s="11"/>
      <c r="V96" s="26"/>
      <c r="W96" s="5">
        <v>49</v>
      </c>
      <c r="X96" s="19"/>
      <c r="Y96" s="4" t="s">
        <v>34</v>
      </c>
      <c r="Z96" s="4" t="s">
        <v>7</v>
      </c>
      <c r="AA96" s="16">
        <v>2.5</v>
      </c>
      <c r="AB96" s="16">
        <v>2.5</v>
      </c>
      <c r="AC96" s="16">
        <v>3</v>
      </c>
      <c r="AD96" s="8">
        <f t="shared" si="43"/>
        <v>6.25</v>
      </c>
      <c r="AE96" s="78">
        <v>100</v>
      </c>
      <c r="AF96" s="7">
        <f>รายการ!B8</f>
        <v>2600</v>
      </c>
      <c r="AG96" s="7">
        <f t="shared" si="37"/>
        <v>16250</v>
      </c>
      <c r="AH96" s="3">
        <f t="shared" si="38"/>
        <v>6.25</v>
      </c>
      <c r="AI96" s="3"/>
      <c r="AJ96" s="3"/>
      <c r="AK96" s="3">
        <v>6.25</v>
      </c>
      <c r="AL96" s="3"/>
      <c r="AM96" s="4">
        <v>3</v>
      </c>
      <c r="AN96" s="4">
        <f>AN94</f>
        <v>9</v>
      </c>
      <c r="AO96" s="166">
        <f t="shared" si="39"/>
        <v>1462.5</v>
      </c>
      <c r="AP96" s="166">
        <f t="shared" si="40"/>
        <v>14787.5</v>
      </c>
      <c r="AQ96" s="166">
        <f t="shared" si="41"/>
        <v>14787.5</v>
      </c>
      <c r="AR96" s="166">
        <f t="shared" si="41"/>
        <v>14787.5</v>
      </c>
      <c r="AS96" s="166">
        <f t="shared" si="42"/>
        <v>14787.5</v>
      </c>
      <c r="AT96" s="166"/>
      <c r="AU96" s="166">
        <f t="shared" si="34"/>
        <v>14787.5</v>
      </c>
      <c r="AV96" s="4">
        <f>อัตราภาษี!J5</f>
        <v>0.3</v>
      </c>
      <c r="AW96" s="26" t="s">
        <v>158</v>
      </c>
      <c r="AX96" s="535">
        <f t="shared" si="35"/>
        <v>44.362499999999997</v>
      </c>
      <c r="AY96" s="166">
        <f t="shared" si="36"/>
        <v>4.4362500000000002</v>
      </c>
    </row>
    <row r="97" spans="1:52" s="4" customFormat="1" ht="16.5" customHeight="1" x14ac:dyDescent="0.25">
      <c r="A97" s="26"/>
      <c r="B97" s="5"/>
      <c r="K97" s="12"/>
      <c r="L97" s="14"/>
      <c r="M97" s="62"/>
      <c r="N97" s="14"/>
      <c r="O97" s="14"/>
      <c r="P97" s="14"/>
      <c r="Q97" s="3"/>
      <c r="R97" s="8"/>
      <c r="S97" s="8"/>
      <c r="U97" s="11"/>
      <c r="V97" s="26"/>
      <c r="W97" s="5">
        <v>50</v>
      </c>
      <c r="X97" s="19"/>
      <c r="Y97" s="4" t="s">
        <v>34</v>
      </c>
      <c r="Z97" s="4" t="s">
        <v>7</v>
      </c>
      <c r="AA97" s="16">
        <v>2.5</v>
      </c>
      <c r="AB97" s="16">
        <v>2.5</v>
      </c>
      <c r="AC97" s="16">
        <v>3</v>
      </c>
      <c r="AD97" s="8">
        <f t="shared" si="43"/>
        <v>6.25</v>
      </c>
      <c r="AE97" s="78">
        <v>100</v>
      </c>
      <c r="AF97" s="7">
        <f>รายการ!B8</f>
        <v>2600</v>
      </c>
      <c r="AG97" s="7">
        <f t="shared" si="37"/>
        <v>16250</v>
      </c>
      <c r="AH97" s="3">
        <f t="shared" si="38"/>
        <v>6.25</v>
      </c>
      <c r="AI97" s="3"/>
      <c r="AJ97" s="3"/>
      <c r="AK97" s="3">
        <v>6.25</v>
      </c>
      <c r="AL97" s="3"/>
      <c r="AM97" s="4">
        <v>3</v>
      </c>
      <c r="AN97" s="4">
        <f>AN94</f>
        <v>9</v>
      </c>
      <c r="AO97" s="166">
        <f t="shared" si="39"/>
        <v>1462.5</v>
      </c>
      <c r="AP97" s="166">
        <f t="shared" si="40"/>
        <v>14787.5</v>
      </c>
      <c r="AQ97" s="166">
        <f t="shared" si="41"/>
        <v>14787.5</v>
      </c>
      <c r="AR97" s="166">
        <f t="shared" si="41"/>
        <v>14787.5</v>
      </c>
      <c r="AS97" s="166">
        <f t="shared" si="42"/>
        <v>14787.5</v>
      </c>
      <c r="AT97" s="166"/>
      <c r="AU97" s="166">
        <f t="shared" si="34"/>
        <v>14787.5</v>
      </c>
      <c r="AV97" s="4">
        <f>อัตราภาษี!J5</f>
        <v>0.3</v>
      </c>
      <c r="AW97" s="26" t="s">
        <v>158</v>
      </c>
      <c r="AX97" s="535">
        <f t="shared" si="35"/>
        <v>44.362499999999997</v>
      </c>
      <c r="AY97" s="166">
        <f t="shared" si="36"/>
        <v>4.4362500000000002</v>
      </c>
    </row>
    <row r="98" spans="1:52" s="4" customFormat="1" ht="16.5" customHeight="1" x14ac:dyDescent="0.25">
      <c r="A98" s="26"/>
      <c r="B98" s="5"/>
      <c r="K98" s="12"/>
      <c r="L98" s="14"/>
      <c r="M98" s="62"/>
      <c r="N98" s="14"/>
      <c r="O98" s="14"/>
      <c r="P98" s="14"/>
      <c r="Q98" s="3"/>
      <c r="R98" s="8"/>
      <c r="S98" s="8"/>
      <c r="U98" s="11"/>
      <c r="V98" s="26"/>
      <c r="W98" s="5">
        <v>51</v>
      </c>
      <c r="X98" s="19"/>
      <c r="Y98" s="4" t="s">
        <v>34</v>
      </c>
      <c r="Z98" s="4" t="s">
        <v>7</v>
      </c>
      <c r="AA98" s="16">
        <v>2.5</v>
      </c>
      <c r="AB98" s="16">
        <v>2.5</v>
      </c>
      <c r="AC98" s="16">
        <v>3</v>
      </c>
      <c r="AD98" s="8">
        <f t="shared" si="43"/>
        <v>6.25</v>
      </c>
      <c r="AE98" s="78">
        <v>100</v>
      </c>
      <c r="AF98" s="7">
        <f>รายการ!B8</f>
        <v>2600</v>
      </c>
      <c r="AG98" s="7">
        <f t="shared" si="37"/>
        <v>16250</v>
      </c>
      <c r="AH98" s="3">
        <f t="shared" si="38"/>
        <v>6.25</v>
      </c>
      <c r="AI98" s="3"/>
      <c r="AJ98" s="3"/>
      <c r="AK98" s="3">
        <v>6.25</v>
      </c>
      <c r="AL98" s="3"/>
      <c r="AM98" s="4">
        <v>3</v>
      </c>
      <c r="AN98" s="4">
        <f>AN94</f>
        <v>9</v>
      </c>
      <c r="AO98" s="166">
        <f t="shared" si="39"/>
        <v>1462.5</v>
      </c>
      <c r="AP98" s="166">
        <f t="shared" si="40"/>
        <v>14787.5</v>
      </c>
      <c r="AQ98" s="166">
        <f t="shared" si="41"/>
        <v>14787.5</v>
      </c>
      <c r="AR98" s="166">
        <f t="shared" si="41"/>
        <v>14787.5</v>
      </c>
      <c r="AS98" s="166">
        <f t="shared" si="42"/>
        <v>14787.5</v>
      </c>
      <c r="AT98" s="166"/>
      <c r="AU98" s="166">
        <f t="shared" si="34"/>
        <v>14787.5</v>
      </c>
      <c r="AV98" s="4">
        <f>อัตราภาษี!J5</f>
        <v>0.3</v>
      </c>
      <c r="AW98" s="26" t="s">
        <v>158</v>
      </c>
      <c r="AX98" s="535">
        <f t="shared" si="35"/>
        <v>44.362499999999997</v>
      </c>
      <c r="AY98" s="166">
        <f t="shared" si="36"/>
        <v>4.4362500000000002</v>
      </c>
    </row>
    <row r="99" spans="1:52" s="4" customFormat="1" ht="16.5" customHeight="1" x14ac:dyDescent="0.25">
      <c r="A99" s="26"/>
      <c r="B99" s="5"/>
      <c r="K99" s="12"/>
      <c r="L99" s="14"/>
      <c r="M99" s="62"/>
      <c r="N99" s="14"/>
      <c r="O99" s="14"/>
      <c r="P99" s="14"/>
      <c r="Q99" s="3"/>
      <c r="R99" s="8"/>
      <c r="S99" s="8"/>
      <c r="U99" s="11"/>
      <c r="V99" s="26"/>
      <c r="W99" s="5">
        <v>52</v>
      </c>
      <c r="X99" s="19"/>
      <c r="Y99" s="4" t="s">
        <v>34</v>
      </c>
      <c r="Z99" s="4" t="s">
        <v>6</v>
      </c>
      <c r="AA99" s="16">
        <v>3</v>
      </c>
      <c r="AB99" s="16">
        <v>4</v>
      </c>
      <c r="AC99" s="16">
        <v>3</v>
      </c>
      <c r="AD99" s="8">
        <f t="shared" si="43"/>
        <v>12</v>
      </c>
      <c r="AE99" s="78">
        <v>100</v>
      </c>
      <c r="AF99" s="7">
        <f>รายการ!B8</f>
        <v>2600</v>
      </c>
      <c r="AG99" s="7">
        <f t="shared" si="37"/>
        <v>31200</v>
      </c>
      <c r="AH99" s="3">
        <v>12</v>
      </c>
      <c r="AI99" s="3"/>
      <c r="AJ99" s="3"/>
      <c r="AK99" s="3">
        <v>12</v>
      </c>
      <c r="AL99" s="3"/>
      <c r="AM99" s="4">
        <v>1</v>
      </c>
      <c r="AN99" s="4">
        <f>ค่าเสื่อม!B2</f>
        <v>1</v>
      </c>
      <c r="AO99" s="166">
        <f t="shared" si="39"/>
        <v>312</v>
      </c>
      <c r="AP99" s="166">
        <f t="shared" si="40"/>
        <v>30888</v>
      </c>
      <c r="AQ99" s="166">
        <f t="shared" si="41"/>
        <v>30888</v>
      </c>
      <c r="AR99" s="166">
        <f t="shared" si="41"/>
        <v>30888</v>
      </c>
      <c r="AS99" s="166"/>
      <c r="AT99" s="166">
        <f t="shared" si="33"/>
        <v>30888</v>
      </c>
      <c r="AU99" s="166"/>
      <c r="AW99" s="26" t="s">
        <v>211</v>
      </c>
      <c r="AX99" s="535"/>
      <c r="AY99" s="166">
        <f t="shared" si="36"/>
        <v>0</v>
      </c>
    </row>
    <row r="100" spans="1:52" s="32" customFormat="1" ht="16.5" customHeight="1" x14ac:dyDescent="0.25">
      <c r="A100" s="39" t="s">
        <v>159</v>
      </c>
      <c r="B100" s="33">
        <v>22</v>
      </c>
      <c r="C100" s="32" t="s">
        <v>5</v>
      </c>
      <c r="D100" s="32">
        <v>15200</v>
      </c>
      <c r="E100" s="32">
        <v>13</v>
      </c>
      <c r="F100" s="32">
        <v>393</v>
      </c>
      <c r="G100" s="32" t="s">
        <v>160</v>
      </c>
      <c r="H100" s="32">
        <v>2</v>
      </c>
      <c r="I100" s="32">
        <v>0</v>
      </c>
      <c r="J100" s="32">
        <v>56</v>
      </c>
      <c r="K100" s="63">
        <f>H100*400+I100*100+J100</f>
        <v>856</v>
      </c>
      <c r="L100" s="65">
        <f>SUM(Q100:U100)</f>
        <v>856</v>
      </c>
      <c r="M100" s="86">
        <v>5</v>
      </c>
      <c r="N100" s="65">
        <f>L100</f>
        <v>856</v>
      </c>
      <c r="O100" s="65">
        <v>125</v>
      </c>
      <c r="P100" s="65">
        <f>N100*O100</f>
        <v>107000</v>
      </c>
      <c r="Q100" s="34"/>
      <c r="R100" s="43">
        <v>852</v>
      </c>
      <c r="S100" s="43">
        <v>4</v>
      </c>
      <c r="U100" s="35"/>
      <c r="V100" s="39" t="str">
        <f>A100</f>
        <v>นางหวัน  คงพูล</v>
      </c>
      <c r="W100" s="5">
        <v>53</v>
      </c>
      <c r="X100" s="42" t="s">
        <v>161</v>
      </c>
      <c r="Y100" s="32" t="s">
        <v>28</v>
      </c>
      <c r="Z100" s="32" t="s">
        <v>37</v>
      </c>
      <c r="AA100" s="36">
        <v>8</v>
      </c>
      <c r="AB100" s="36">
        <v>10</v>
      </c>
      <c r="AC100" s="36">
        <v>5</v>
      </c>
      <c r="AD100" s="528">
        <f t="shared" si="43"/>
        <v>80</v>
      </c>
      <c r="AE100" s="654">
        <v>80</v>
      </c>
      <c r="AF100" s="37">
        <f>รายการ!B1</f>
        <v>6700</v>
      </c>
      <c r="AG100" s="37">
        <f t="shared" si="37"/>
        <v>536000</v>
      </c>
      <c r="AH100" s="34">
        <f t="shared" si="38"/>
        <v>80</v>
      </c>
      <c r="AI100" s="34"/>
      <c r="AJ100" s="34">
        <v>64</v>
      </c>
      <c r="AK100" s="34">
        <v>16</v>
      </c>
      <c r="AL100" s="34"/>
      <c r="AM100" s="32">
        <v>12</v>
      </c>
      <c r="AN100" s="32">
        <f>ค่าเสื่อม!M2</f>
        <v>14</v>
      </c>
      <c r="AO100" s="111">
        <f t="shared" si="39"/>
        <v>75040</v>
      </c>
      <c r="AP100" s="111">
        <f t="shared" si="40"/>
        <v>460960</v>
      </c>
      <c r="AQ100" s="166">
        <f t="shared" si="41"/>
        <v>460960</v>
      </c>
      <c r="AR100" s="95">
        <f t="shared" si="41"/>
        <v>460960</v>
      </c>
      <c r="AS100" s="95">
        <f t="shared" si="42"/>
        <v>92692</v>
      </c>
      <c r="AT100" s="95">
        <f>AQ100-AS100</f>
        <v>368268</v>
      </c>
      <c r="AU100" s="95">
        <f t="shared" si="34"/>
        <v>92692</v>
      </c>
      <c r="AV100" s="32">
        <f>อัตราภาษี!J5</f>
        <v>0.3</v>
      </c>
      <c r="AW100" s="39" t="s">
        <v>1788</v>
      </c>
      <c r="AX100" s="579">
        <f t="shared" si="35"/>
        <v>278.07599999999996</v>
      </c>
      <c r="AY100" s="95">
        <f t="shared" si="36"/>
        <v>27.807599999999997</v>
      </c>
    </row>
    <row r="101" spans="1:52" s="668" customFormat="1" ht="16.5" customHeight="1" x14ac:dyDescent="0.25">
      <c r="A101" s="672"/>
      <c r="B101" s="667"/>
      <c r="K101" s="677"/>
      <c r="L101" s="653"/>
      <c r="M101" s="669"/>
      <c r="N101" s="653"/>
      <c r="O101" s="653"/>
      <c r="P101" s="653"/>
      <c r="Q101" s="656"/>
      <c r="R101" s="654"/>
      <c r="S101" s="654"/>
      <c r="U101" s="671"/>
      <c r="V101" s="672"/>
      <c r="W101" s="667"/>
      <c r="X101" s="679"/>
      <c r="Z101" s="668" t="s">
        <v>37</v>
      </c>
      <c r="AA101" s="674"/>
      <c r="AB101" s="674"/>
      <c r="AC101" s="674"/>
      <c r="AD101" s="654">
        <v>16</v>
      </c>
      <c r="AE101" s="654">
        <v>20</v>
      </c>
      <c r="AF101" s="655"/>
      <c r="AG101" s="655"/>
      <c r="AH101" s="656">
        <v>16</v>
      </c>
      <c r="AI101" s="656"/>
      <c r="AJ101" s="656"/>
      <c r="AK101" s="656">
        <v>16</v>
      </c>
      <c r="AL101" s="656"/>
      <c r="AO101" s="657"/>
      <c r="AP101" s="657"/>
      <c r="AQ101" s="595"/>
      <c r="AR101" s="601"/>
      <c r="AS101" s="601">
        <f>AS100</f>
        <v>92692</v>
      </c>
      <c r="AT101" s="601"/>
      <c r="AU101" s="601">
        <f>AS101</f>
        <v>92692</v>
      </c>
      <c r="AW101" s="672"/>
      <c r="AX101" s="675"/>
      <c r="AY101" s="601"/>
    </row>
    <row r="102" spans="1:52" s="32" customFormat="1" ht="16.5" customHeight="1" x14ac:dyDescent="0.25">
      <c r="A102" s="39"/>
      <c r="B102" s="33"/>
      <c r="K102" s="63"/>
      <c r="L102" s="65"/>
      <c r="M102" s="86"/>
      <c r="N102" s="65"/>
      <c r="O102" s="65"/>
      <c r="P102" s="65"/>
      <c r="Q102" s="34"/>
      <c r="R102" s="43"/>
      <c r="S102" s="43"/>
      <c r="U102" s="35"/>
      <c r="V102" s="39" t="s">
        <v>162</v>
      </c>
      <c r="W102" s="33">
        <v>54</v>
      </c>
      <c r="X102" s="42" t="s">
        <v>163</v>
      </c>
      <c r="Y102" s="32" t="s">
        <v>28</v>
      </c>
      <c r="Z102" s="32" t="s">
        <v>53</v>
      </c>
      <c r="AA102" s="36">
        <v>13</v>
      </c>
      <c r="AB102" s="36">
        <v>21</v>
      </c>
      <c r="AC102" s="36">
        <v>2</v>
      </c>
      <c r="AD102" s="43">
        <f>AA102*AB102</f>
        <v>273</v>
      </c>
      <c r="AE102" s="528">
        <v>100</v>
      </c>
      <c r="AF102" s="37">
        <f>รายการ!B1</f>
        <v>6700</v>
      </c>
      <c r="AG102" s="37">
        <f t="shared" ref="AG102:AG110" si="44">AD102*AF102</f>
        <v>1829100</v>
      </c>
      <c r="AH102" s="34">
        <f>SUM(AI102:AL102)</f>
        <v>273</v>
      </c>
      <c r="AI102" s="34"/>
      <c r="AJ102" s="34">
        <v>273</v>
      </c>
      <c r="AK102" s="34"/>
      <c r="AL102" s="34"/>
      <c r="AM102" s="32">
        <v>24</v>
      </c>
      <c r="AN102" s="32">
        <f>ค่าเสื่อม!T4</f>
        <v>93</v>
      </c>
      <c r="AO102" s="111">
        <f t="shared" ref="AO102:AO110" si="45">AG102*AN102/100</f>
        <v>1701063</v>
      </c>
      <c r="AP102" s="111">
        <f t="shared" ref="AP102:AP110" si="46">AG102-AO102</f>
        <v>128037</v>
      </c>
      <c r="AQ102" s="166">
        <f t="shared" ref="AQ102:AR105" si="47">AP102</f>
        <v>128037</v>
      </c>
      <c r="AR102" s="95">
        <f t="shared" si="47"/>
        <v>128037</v>
      </c>
      <c r="AS102" s="95"/>
      <c r="AT102" s="95">
        <f t="shared" ref="AT102:AT108" si="48">AQ102-AS102</f>
        <v>128037</v>
      </c>
      <c r="AU102" s="95"/>
      <c r="AW102" s="39"/>
      <c r="AX102" s="579"/>
      <c r="AY102" s="95"/>
    </row>
    <row r="103" spans="1:52" s="32" customFormat="1" ht="16.5" customHeight="1" x14ac:dyDescent="0.25">
      <c r="A103" s="39"/>
      <c r="B103" s="33"/>
      <c r="K103" s="63"/>
      <c r="L103" s="65"/>
      <c r="M103" s="86"/>
      <c r="N103" s="65"/>
      <c r="O103" s="65"/>
      <c r="P103" s="65"/>
      <c r="Q103" s="34"/>
      <c r="R103" s="43"/>
      <c r="S103" s="43"/>
      <c r="U103" s="35"/>
      <c r="V103" s="39" t="s">
        <v>164</v>
      </c>
      <c r="W103" s="33">
        <v>55</v>
      </c>
      <c r="X103" s="57" t="s">
        <v>165</v>
      </c>
      <c r="Y103" s="32" t="s">
        <v>28</v>
      </c>
      <c r="Z103" s="32" t="s">
        <v>53</v>
      </c>
      <c r="AA103" s="36">
        <v>6</v>
      </c>
      <c r="AB103" s="36">
        <v>6</v>
      </c>
      <c r="AC103" s="36">
        <v>2</v>
      </c>
      <c r="AD103" s="43">
        <f>AA103*AB103</f>
        <v>36</v>
      </c>
      <c r="AE103" s="528">
        <v>100</v>
      </c>
      <c r="AF103" s="37">
        <f>รายการ!B1</f>
        <v>6700</v>
      </c>
      <c r="AG103" s="37">
        <f t="shared" si="44"/>
        <v>241200</v>
      </c>
      <c r="AH103" s="34">
        <f>SUM(AI103:AL103)</f>
        <v>36</v>
      </c>
      <c r="AI103" s="34"/>
      <c r="AJ103" s="34">
        <v>36</v>
      </c>
      <c r="AK103" s="34"/>
      <c r="AL103" s="34"/>
      <c r="AM103" s="32">
        <v>42</v>
      </c>
      <c r="AN103" s="32">
        <v>93</v>
      </c>
      <c r="AO103" s="111">
        <f t="shared" si="45"/>
        <v>224316</v>
      </c>
      <c r="AP103" s="111">
        <f t="shared" si="46"/>
        <v>16884</v>
      </c>
      <c r="AQ103" s="166">
        <f t="shared" si="47"/>
        <v>16884</v>
      </c>
      <c r="AR103" s="95">
        <f t="shared" si="47"/>
        <v>16884</v>
      </c>
      <c r="AS103" s="95"/>
      <c r="AT103" s="95">
        <f t="shared" si="48"/>
        <v>16884</v>
      </c>
      <c r="AU103" s="95"/>
      <c r="AW103" s="39"/>
      <c r="AX103" s="579"/>
      <c r="AY103" s="95"/>
    </row>
    <row r="104" spans="1:52" s="32" customFormat="1" ht="16.5" customHeight="1" x14ac:dyDescent="0.25">
      <c r="A104" s="39"/>
      <c r="B104" s="33"/>
      <c r="K104" s="63"/>
      <c r="L104" s="65"/>
      <c r="M104" s="86"/>
      <c r="N104" s="65"/>
      <c r="O104" s="65"/>
      <c r="P104" s="65"/>
      <c r="Q104" s="34"/>
      <c r="R104" s="43"/>
      <c r="S104" s="43"/>
      <c r="U104" s="35"/>
      <c r="V104" s="39" t="s">
        <v>166</v>
      </c>
      <c r="W104" s="33">
        <v>56</v>
      </c>
      <c r="X104" s="57" t="s">
        <v>167</v>
      </c>
      <c r="Y104" s="32" t="s">
        <v>28</v>
      </c>
      <c r="Z104" s="32" t="s">
        <v>53</v>
      </c>
      <c r="AA104" s="36">
        <v>8</v>
      </c>
      <c r="AB104" s="36">
        <v>15</v>
      </c>
      <c r="AC104" s="36">
        <v>2</v>
      </c>
      <c r="AD104" s="43">
        <f>AA104*AB104</f>
        <v>120</v>
      </c>
      <c r="AE104" s="528">
        <v>100</v>
      </c>
      <c r="AF104" s="37">
        <f>รายการ!B1</f>
        <v>6700</v>
      </c>
      <c r="AG104" s="37">
        <f t="shared" si="44"/>
        <v>804000</v>
      </c>
      <c r="AH104" s="34">
        <f>SUM(AI104:AL104)</f>
        <v>120</v>
      </c>
      <c r="AI104" s="34"/>
      <c r="AJ104" s="34">
        <v>120</v>
      </c>
      <c r="AK104" s="34"/>
      <c r="AL104" s="34"/>
      <c r="AM104" s="32">
        <v>42</v>
      </c>
      <c r="AN104" s="32">
        <v>93</v>
      </c>
      <c r="AO104" s="111">
        <f t="shared" si="45"/>
        <v>747720</v>
      </c>
      <c r="AP104" s="111">
        <f t="shared" si="46"/>
        <v>56280</v>
      </c>
      <c r="AQ104" s="166">
        <f t="shared" si="47"/>
        <v>56280</v>
      </c>
      <c r="AR104" s="95">
        <f t="shared" si="47"/>
        <v>56280</v>
      </c>
      <c r="AS104" s="95"/>
      <c r="AT104" s="95">
        <f t="shared" si="48"/>
        <v>56280</v>
      </c>
      <c r="AU104" s="95"/>
      <c r="AW104" s="39"/>
      <c r="AX104" s="579"/>
      <c r="AY104" s="95"/>
    </row>
    <row r="105" spans="1:52" s="32" customFormat="1" ht="16.5" customHeight="1" x14ac:dyDescent="0.25">
      <c r="A105" s="39"/>
      <c r="B105" s="33"/>
      <c r="K105" s="63"/>
      <c r="L105" s="65"/>
      <c r="M105" s="86"/>
      <c r="N105" s="65"/>
      <c r="O105" s="65"/>
      <c r="P105" s="65"/>
      <c r="Q105" s="34"/>
      <c r="R105" s="43"/>
      <c r="S105" s="43"/>
      <c r="U105" s="35"/>
      <c r="V105" s="39"/>
      <c r="W105" s="33">
        <v>57</v>
      </c>
      <c r="X105" s="57"/>
      <c r="Y105" s="32" t="s">
        <v>38</v>
      </c>
      <c r="Z105" s="32" t="s">
        <v>7</v>
      </c>
      <c r="AA105" s="36">
        <v>11</v>
      </c>
      <c r="AB105" s="36">
        <v>20</v>
      </c>
      <c r="AC105" s="36">
        <v>2</v>
      </c>
      <c r="AD105" s="43">
        <f>AA105*AB105</f>
        <v>220</v>
      </c>
      <c r="AE105" s="528">
        <v>100</v>
      </c>
      <c r="AF105" s="37">
        <f>รายการ!B34</f>
        <v>2050</v>
      </c>
      <c r="AG105" s="37">
        <f t="shared" si="44"/>
        <v>451000</v>
      </c>
      <c r="AH105" s="34">
        <f>SUM(AI105:AL105)</f>
        <v>220</v>
      </c>
      <c r="AI105" s="34"/>
      <c r="AJ105" s="34">
        <v>220</v>
      </c>
      <c r="AK105" s="34"/>
      <c r="AL105" s="34"/>
      <c r="AM105" s="32">
        <v>32</v>
      </c>
      <c r="AN105" s="32">
        <v>93</v>
      </c>
      <c r="AO105" s="111">
        <f t="shared" si="45"/>
        <v>419430</v>
      </c>
      <c r="AP105" s="111">
        <f t="shared" si="46"/>
        <v>31570</v>
      </c>
      <c r="AQ105" s="166">
        <f t="shared" si="47"/>
        <v>31570</v>
      </c>
      <c r="AR105" s="95">
        <f t="shared" si="47"/>
        <v>31570</v>
      </c>
      <c r="AS105" s="95"/>
      <c r="AT105" s="95">
        <f t="shared" si="48"/>
        <v>31570</v>
      </c>
      <c r="AU105" s="95"/>
      <c r="AW105" s="39" t="s">
        <v>1953</v>
      </c>
      <c r="AX105" s="579"/>
      <c r="AY105" s="95"/>
    </row>
    <row r="106" spans="1:52" s="32" customFormat="1" ht="16.5" customHeight="1" x14ac:dyDescent="0.25">
      <c r="A106" s="39"/>
      <c r="B106" s="33">
        <v>23</v>
      </c>
      <c r="C106" s="32" t="s">
        <v>5</v>
      </c>
      <c r="D106" s="32">
        <v>28519</v>
      </c>
      <c r="E106" s="32">
        <v>128</v>
      </c>
      <c r="F106" s="32">
        <v>1284</v>
      </c>
      <c r="G106" s="32" t="s">
        <v>169</v>
      </c>
      <c r="H106" s="32">
        <v>12</v>
      </c>
      <c r="I106" s="32">
        <v>1</v>
      </c>
      <c r="J106" s="32">
        <v>57</v>
      </c>
      <c r="K106" s="63">
        <f>H106*400+I106*100+J106</f>
        <v>4957</v>
      </c>
      <c r="L106" s="65">
        <f>SUM(Q106:U106)</f>
        <v>4957</v>
      </c>
      <c r="M106" s="86">
        <v>1</v>
      </c>
      <c r="N106" s="65">
        <f>L106</f>
        <v>4957</v>
      </c>
      <c r="O106" s="65">
        <v>100</v>
      </c>
      <c r="P106" s="65">
        <f>N106*O106</f>
        <v>495700</v>
      </c>
      <c r="Q106" s="34">
        <v>4957</v>
      </c>
      <c r="R106" s="43"/>
      <c r="S106" s="43"/>
      <c r="U106" s="35"/>
      <c r="V106" s="39"/>
      <c r="W106" s="33"/>
      <c r="X106" s="57"/>
      <c r="AA106" s="36"/>
      <c r="AB106" s="36"/>
      <c r="AC106" s="36"/>
      <c r="AD106" s="43"/>
      <c r="AE106" s="528"/>
      <c r="AF106" s="37"/>
      <c r="AG106" s="37">
        <f t="shared" si="44"/>
        <v>0</v>
      </c>
      <c r="AI106" s="34"/>
      <c r="AJ106" s="34"/>
      <c r="AK106" s="34"/>
      <c r="AL106" s="34"/>
      <c r="AO106" s="111"/>
      <c r="AP106" s="111"/>
      <c r="AQ106" s="166">
        <f>P106</f>
        <v>495700</v>
      </c>
      <c r="AR106" s="95">
        <f>AQ106</f>
        <v>495700</v>
      </c>
      <c r="AS106" s="95"/>
      <c r="AT106" s="95">
        <f t="shared" si="48"/>
        <v>495700</v>
      </c>
      <c r="AU106" s="95"/>
      <c r="AW106" s="39"/>
      <c r="AX106" s="579"/>
      <c r="AY106" s="95"/>
    </row>
    <row r="107" spans="1:52" s="32" customFormat="1" ht="16.5" customHeight="1" x14ac:dyDescent="0.25">
      <c r="A107" s="39"/>
      <c r="B107" s="33">
        <v>24</v>
      </c>
      <c r="C107" s="32" t="s">
        <v>5</v>
      </c>
      <c r="D107" s="32">
        <v>15165</v>
      </c>
      <c r="E107" s="32">
        <v>1</v>
      </c>
      <c r="F107" s="32">
        <v>348</v>
      </c>
      <c r="G107" s="32" t="s">
        <v>169</v>
      </c>
      <c r="H107" s="32">
        <v>2</v>
      </c>
      <c r="I107" s="32">
        <v>1</v>
      </c>
      <c r="J107" s="32">
        <v>65</v>
      </c>
      <c r="K107" s="63">
        <f>H107*400+I107*100+J107</f>
        <v>965</v>
      </c>
      <c r="L107" s="65">
        <f>SUM(Q107:U107)</f>
        <v>965</v>
      </c>
      <c r="M107" s="86">
        <v>1</v>
      </c>
      <c r="N107" s="65">
        <f>L107</f>
        <v>965</v>
      </c>
      <c r="O107" s="65">
        <v>200</v>
      </c>
      <c r="P107" s="65">
        <f>N107*O107</f>
        <v>193000</v>
      </c>
      <c r="Q107" s="34">
        <v>965</v>
      </c>
      <c r="R107" s="43"/>
      <c r="S107" s="43"/>
      <c r="U107" s="35"/>
      <c r="V107" s="39"/>
      <c r="W107" s="33"/>
      <c r="X107" s="42"/>
      <c r="AA107" s="36"/>
      <c r="AB107" s="36"/>
      <c r="AC107" s="36"/>
      <c r="AD107" s="43"/>
      <c r="AE107" s="528"/>
      <c r="AF107" s="37"/>
      <c r="AG107" s="37">
        <f t="shared" si="44"/>
        <v>0</v>
      </c>
      <c r="AI107" s="34"/>
      <c r="AJ107" s="34"/>
      <c r="AK107" s="34"/>
      <c r="AL107" s="34"/>
      <c r="AO107" s="111"/>
      <c r="AP107" s="111"/>
      <c r="AQ107" s="166">
        <f>P107</f>
        <v>193000</v>
      </c>
      <c r="AR107" s="95">
        <f>AQ107</f>
        <v>193000</v>
      </c>
      <c r="AS107" s="95"/>
      <c r="AT107" s="95">
        <f t="shared" si="48"/>
        <v>193000</v>
      </c>
      <c r="AU107" s="95"/>
      <c r="AW107" s="39"/>
      <c r="AX107" s="579"/>
      <c r="AY107" s="95"/>
    </row>
    <row r="108" spans="1:52" s="4" customFormat="1" ht="16.5" customHeight="1" x14ac:dyDescent="0.25">
      <c r="A108" s="26" t="s">
        <v>173</v>
      </c>
      <c r="B108" s="33">
        <v>25</v>
      </c>
      <c r="C108" s="4" t="s">
        <v>5</v>
      </c>
      <c r="D108" s="4">
        <v>15186</v>
      </c>
      <c r="E108" s="4">
        <v>28</v>
      </c>
      <c r="F108" s="4">
        <v>369</v>
      </c>
      <c r="G108" s="4" t="s">
        <v>160</v>
      </c>
      <c r="H108" s="4">
        <v>0</v>
      </c>
      <c r="I108" s="4">
        <v>1</v>
      </c>
      <c r="J108" s="4">
        <v>3</v>
      </c>
      <c r="K108" s="12">
        <f>H108*400+I108*100+J108</f>
        <v>103</v>
      </c>
      <c r="L108" s="14">
        <f>SUM(Q108:U108)</f>
        <v>103</v>
      </c>
      <c r="M108" s="62">
        <v>5</v>
      </c>
      <c r="N108" s="14">
        <f>L108</f>
        <v>103</v>
      </c>
      <c r="O108" s="14">
        <v>200</v>
      </c>
      <c r="P108" s="14">
        <f>N108*O108</f>
        <v>20600</v>
      </c>
      <c r="Q108" s="3"/>
      <c r="R108" s="8">
        <v>97</v>
      </c>
      <c r="S108" s="8">
        <v>6</v>
      </c>
      <c r="U108" s="11"/>
      <c r="V108" s="26" t="str">
        <f>A108</f>
        <v>นางสาวลั่นทม  พุ่มชา</v>
      </c>
      <c r="W108" s="5">
        <v>58</v>
      </c>
      <c r="X108" s="17" t="s">
        <v>174</v>
      </c>
      <c r="Y108" s="4" t="s">
        <v>28</v>
      </c>
      <c r="Z108" s="4" t="s">
        <v>53</v>
      </c>
      <c r="AA108" s="16">
        <v>5</v>
      </c>
      <c r="AB108" s="16">
        <v>9</v>
      </c>
      <c r="AC108" s="16">
        <v>2</v>
      </c>
      <c r="AD108" s="8">
        <f>AA108*AB108</f>
        <v>45</v>
      </c>
      <c r="AE108" s="78">
        <v>100</v>
      </c>
      <c r="AF108" s="7">
        <f>รายการ!B1</f>
        <v>6700</v>
      </c>
      <c r="AG108" s="7">
        <f t="shared" si="44"/>
        <v>301500</v>
      </c>
      <c r="AH108" s="3">
        <f>SUM(AI108:AL108)</f>
        <v>45</v>
      </c>
      <c r="AI108" s="3"/>
      <c r="AJ108" s="3">
        <v>45</v>
      </c>
      <c r="AK108" s="3"/>
      <c r="AL108" s="3"/>
      <c r="AM108" s="4">
        <v>32</v>
      </c>
      <c r="AN108" s="4">
        <f xml:space="preserve"> ค่าเสื่อม!T4</f>
        <v>93</v>
      </c>
      <c r="AO108" s="166">
        <f t="shared" si="45"/>
        <v>280395</v>
      </c>
      <c r="AP108" s="166">
        <f t="shared" si="46"/>
        <v>21105</v>
      </c>
      <c r="AQ108" s="166">
        <f>P108+AP108</f>
        <v>41705</v>
      </c>
      <c r="AR108" s="166">
        <f>AQ108</f>
        <v>41705</v>
      </c>
      <c r="AS108" s="166">
        <f>((S108*O108)+(AF108*AK108)-(AF108*AK108*AN108/100))</f>
        <v>1200</v>
      </c>
      <c r="AT108" s="166">
        <f t="shared" si="48"/>
        <v>40505</v>
      </c>
      <c r="AU108" s="166">
        <f>AS108</f>
        <v>1200</v>
      </c>
      <c r="AV108" s="4">
        <f>อัตราภาษี!J5</f>
        <v>0.3</v>
      </c>
      <c r="AW108" s="26" t="s">
        <v>1780</v>
      </c>
      <c r="AX108" s="535">
        <f>AU108*AV108/100</f>
        <v>3.6</v>
      </c>
      <c r="AY108" s="166">
        <f>AX108*10/100</f>
        <v>0.36</v>
      </c>
      <c r="AZ108" s="166">
        <f>SUM(AX108:AX109)</f>
        <v>114.3</v>
      </c>
    </row>
    <row r="109" spans="1:52" s="4" customFormat="1" ht="16.5" customHeight="1" x14ac:dyDescent="0.25">
      <c r="A109" s="26"/>
      <c r="B109" s="5"/>
      <c r="K109" s="12"/>
      <c r="L109" s="14"/>
      <c r="M109" s="62"/>
      <c r="N109" s="14"/>
      <c r="O109" s="14"/>
      <c r="P109" s="14"/>
      <c r="Q109" s="3"/>
      <c r="R109" s="8"/>
      <c r="S109" s="8"/>
      <c r="U109" s="11"/>
      <c r="V109" s="26"/>
      <c r="W109" s="5">
        <v>59</v>
      </c>
      <c r="X109" s="19"/>
      <c r="Y109" s="4" t="s">
        <v>38</v>
      </c>
      <c r="Z109" s="4" t="s">
        <v>7</v>
      </c>
      <c r="AA109" s="16">
        <v>4</v>
      </c>
      <c r="AB109" s="16">
        <v>6</v>
      </c>
      <c r="AC109" s="16">
        <v>3</v>
      </c>
      <c r="AD109" s="8">
        <f>AA109*AB109</f>
        <v>24</v>
      </c>
      <c r="AE109" s="78">
        <v>100</v>
      </c>
      <c r="AF109" s="7">
        <f>รายการ!B34</f>
        <v>2050</v>
      </c>
      <c r="AG109" s="7">
        <f t="shared" si="44"/>
        <v>49200</v>
      </c>
      <c r="AH109" s="3">
        <f>SUM(AI109:AL109)</f>
        <v>24</v>
      </c>
      <c r="AI109" s="3"/>
      <c r="AJ109" s="3"/>
      <c r="AK109" s="3">
        <v>24</v>
      </c>
      <c r="AL109" s="3"/>
      <c r="AM109" s="4">
        <v>7</v>
      </c>
      <c r="AN109" s="4">
        <f>ค่าเสื่อม!H4</f>
        <v>25</v>
      </c>
      <c r="AO109" s="166">
        <f t="shared" si="45"/>
        <v>12300</v>
      </c>
      <c r="AP109" s="166">
        <f t="shared" si="46"/>
        <v>36900</v>
      </c>
      <c r="AQ109" s="166">
        <f>P109+AP109</f>
        <v>36900</v>
      </c>
      <c r="AR109" s="166">
        <f>AQ109</f>
        <v>36900</v>
      </c>
      <c r="AS109" s="166">
        <f>((S109*O109)+(AF109*AK109)-(AF109*AK109*AN109/100))</f>
        <v>36900</v>
      </c>
      <c r="AT109" s="166"/>
      <c r="AU109" s="166">
        <f>AS109</f>
        <v>36900</v>
      </c>
      <c r="AV109" s="4">
        <f>อัตราภาษี!J5</f>
        <v>0.3</v>
      </c>
      <c r="AW109" s="26" t="s">
        <v>47</v>
      </c>
      <c r="AX109" s="535">
        <f>AU109*AV109/100</f>
        <v>110.7</v>
      </c>
      <c r="AY109" s="166">
        <f>AX109*10/100</f>
        <v>11.07</v>
      </c>
      <c r="AZ109" s="166">
        <f>SUM(AY108:AY109)</f>
        <v>11.43</v>
      </c>
    </row>
    <row r="110" spans="1:52" s="32" customFormat="1" ht="16.5" customHeight="1" x14ac:dyDescent="0.25">
      <c r="A110" s="39" t="s">
        <v>177</v>
      </c>
      <c r="B110" s="33">
        <v>26</v>
      </c>
      <c r="C110" s="32" t="s">
        <v>5</v>
      </c>
      <c r="D110" s="32">
        <v>15159</v>
      </c>
      <c r="E110" s="32">
        <v>7</v>
      </c>
      <c r="F110" s="32">
        <v>342</v>
      </c>
      <c r="G110" s="32" t="s">
        <v>160</v>
      </c>
      <c r="H110" s="32">
        <v>0</v>
      </c>
      <c r="I110" s="32">
        <v>2</v>
      </c>
      <c r="J110" s="32">
        <v>10</v>
      </c>
      <c r="K110" s="63">
        <f>H110*400+I110*100+J110</f>
        <v>210</v>
      </c>
      <c r="L110" s="65">
        <f>SUM(Q110:U110)</f>
        <v>210</v>
      </c>
      <c r="M110" s="86">
        <v>5</v>
      </c>
      <c r="N110" s="65">
        <f>L110</f>
        <v>210</v>
      </c>
      <c r="O110" s="65">
        <v>200</v>
      </c>
      <c r="P110" s="65">
        <f>N110*O110</f>
        <v>42000</v>
      </c>
      <c r="Q110" s="34"/>
      <c r="R110" s="43">
        <v>173.75</v>
      </c>
      <c r="S110" s="43">
        <v>36.25</v>
      </c>
      <c r="U110" s="35"/>
      <c r="V110" s="39" t="s">
        <v>177</v>
      </c>
      <c r="W110" s="5">
        <v>60</v>
      </c>
      <c r="X110" s="57" t="s">
        <v>178</v>
      </c>
      <c r="Y110" s="32" t="s">
        <v>28</v>
      </c>
      <c r="Z110" s="32" t="s">
        <v>179</v>
      </c>
      <c r="AA110" s="36">
        <v>13</v>
      </c>
      <c r="AB110" s="36">
        <v>34</v>
      </c>
      <c r="AC110" s="36">
        <v>5</v>
      </c>
      <c r="AD110" s="43">
        <f>AA110*AB110</f>
        <v>442</v>
      </c>
      <c r="AE110" s="654">
        <v>70.59</v>
      </c>
      <c r="AF110" s="37">
        <f>รายการ!B1</f>
        <v>6700</v>
      </c>
      <c r="AG110" s="37">
        <f t="shared" si="44"/>
        <v>2961400</v>
      </c>
      <c r="AH110" s="34">
        <f>SUM(AI110:AL110)</f>
        <v>442</v>
      </c>
      <c r="AI110" s="34"/>
      <c r="AJ110" s="34">
        <v>312</v>
      </c>
      <c r="AK110" s="34">
        <v>130</v>
      </c>
      <c r="AL110" s="34"/>
      <c r="AM110" s="32">
        <v>27</v>
      </c>
      <c r="AN110" s="32">
        <f>ค่าเสื่อม!AA2</f>
        <v>42</v>
      </c>
      <c r="AO110" s="111">
        <f t="shared" si="45"/>
        <v>1243788</v>
      </c>
      <c r="AP110" s="111">
        <f t="shared" si="46"/>
        <v>1717612</v>
      </c>
      <c r="AQ110" s="166">
        <f>P110+AP110</f>
        <v>1759612</v>
      </c>
      <c r="AR110" s="95">
        <f>AQ110</f>
        <v>1759612</v>
      </c>
      <c r="AS110" s="95">
        <f>((S110*O110)+(AF110*AK110)-(AF110*AK110*AN110/100))</f>
        <v>512430</v>
      </c>
      <c r="AT110" s="95">
        <f>AQ110-AS110</f>
        <v>1247182</v>
      </c>
      <c r="AU110" s="95">
        <f>AS110</f>
        <v>512430</v>
      </c>
      <c r="AV110" s="32">
        <f>อัตราภาษี!J5</f>
        <v>0.3</v>
      </c>
      <c r="AW110" s="39" t="s">
        <v>1790</v>
      </c>
      <c r="AX110" s="579">
        <f>AU110*AV110/100</f>
        <v>1537.29</v>
      </c>
      <c r="AY110" s="95">
        <f>AX110*10/100</f>
        <v>153.72899999999998</v>
      </c>
      <c r="AZ110" s="111">
        <f>SUM(AX110:AX112)</f>
        <v>1602.81</v>
      </c>
    </row>
    <row r="111" spans="1:52" s="668" customFormat="1" ht="16.5" customHeight="1" x14ac:dyDescent="0.25">
      <c r="A111" s="672"/>
      <c r="B111" s="667"/>
      <c r="K111" s="677"/>
      <c r="L111" s="65"/>
      <c r="M111" s="669"/>
      <c r="N111" s="653"/>
      <c r="O111" s="653"/>
      <c r="P111" s="653"/>
      <c r="Q111" s="656"/>
      <c r="R111" s="654"/>
      <c r="S111" s="654"/>
      <c r="U111" s="671"/>
      <c r="V111" s="672"/>
      <c r="W111" s="667"/>
      <c r="X111" s="673"/>
      <c r="Z111" s="668" t="s">
        <v>37</v>
      </c>
      <c r="AA111" s="674"/>
      <c r="AB111" s="674"/>
      <c r="AC111" s="674"/>
      <c r="AD111" s="654">
        <v>130</v>
      </c>
      <c r="AE111" s="654">
        <v>29.41</v>
      </c>
      <c r="AF111" s="655"/>
      <c r="AG111" s="655"/>
      <c r="AH111" s="656">
        <v>130</v>
      </c>
      <c r="AI111" s="656"/>
      <c r="AJ111" s="656"/>
      <c r="AK111" s="656">
        <v>130</v>
      </c>
      <c r="AL111" s="656"/>
      <c r="AO111" s="657"/>
      <c r="AP111" s="657"/>
      <c r="AQ111" s="595"/>
      <c r="AR111" s="601"/>
      <c r="AS111" s="601">
        <v>512430</v>
      </c>
      <c r="AT111" s="601"/>
      <c r="AU111" s="601">
        <f>AS111</f>
        <v>512430</v>
      </c>
      <c r="AW111" s="672"/>
      <c r="AX111" s="675"/>
      <c r="AY111" s="601"/>
      <c r="AZ111" s="657">
        <f>SUM(AY110,AY112)</f>
        <v>160.28099999999998</v>
      </c>
    </row>
    <row r="112" spans="1:52" s="32" customFormat="1" ht="16.5" customHeight="1" x14ac:dyDescent="0.25">
      <c r="A112" s="39"/>
      <c r="B112" s="33"/>
      <c r="K112" s="63"/>
      <c r="L112" s="65"/>
      <c r="M112" s="86"/>
      <c r="N112" s="65"/>
      <c r="O112" s="65"/>
      <c r="P112" s="65"/>
      <c r="Q112" s="34"/>
      <c r="R112" s="43"/>
      <c r="S112" s="43"/>
      <c r="U112" s="35"/>
      <c r="V112" s="39"/>
      <c r="W112" s="33">
        <v>61</v>
      </c>
      <c r="X112" s="42"/>
      <c r="Y112" s="32" t="s">
        <v>34</v>
      </c>
      <c r="Z112" s="32" t="s">
        <v>6</v>
      </c>
      <c r="AA112" s="36">
        <v>3</v>
      </c>
      <c r="AB112" s="36">
        <v>5</v>
      </c>
      <c r="AC112" s="36">
        <v>3</v>
      </c>
      <c r="AD112" s="43">
        <f>AA112*AB112</f>
        <v>15</v>
      </c>
      <c r="AE112" s="528">
        <v>100</v>
      </c>
      <c r="AF112" s="37">
        <f>รายการ!B8</f>
        <v>2600</v>
      </c>
      <c r="AG112" s="37">
        <f>AD112*AF112</f>
        <v>39000</v>
      </c>
      <c r="AH112" s="34">
        <f>SUM(AI112:AL112)</f>
        <v>15</v>
      </c>
      <c r="AI112" s="34"/>
      <c r="AJ112" s="34"/>
      <c r="AK112" s="34">
        <v>15</v>
      </c>
      <c r="AL112" s="34"/>
      <c r="AM112" s="32">
        <v>27</v>
      </c>
      <c r="AN112" s="32">
        <f>ค่าเสื่อม!AB2</f>
        <v>44</v>
      </c>
      <c r="AO112" s="111">
        <f>AG112*AN112/100</f>
        <v>17160</v>
      </c>
      <c r="AP112" s="111">
        <f>AG112-AO112</f>
        <v>21840</v>
      </c>
      <c r="AQ112" s="166">
        <f>P112+AP112</f>
        <v>21840</v>
      </c>
      <c r="AR112" s="95">
        <f>AQ112</f>
        <v>21840</v>
      </c>
      <c r="AS112" s="95">
        <f>((S112*O112)+(AF112*AK112)-(AF112*AK112*AN112/100))</f>
        <v>21840</v>
      </c>
      <c r="AT112" s="95"/>
      <c r="AU112" s="95">
        <f>AS112</f>
        <v>21840</v>
      </c>
      <c r="AV112" s="32">
        <f>อัตราภาษี!J5</f>
        <v>0.3</v>
      </c>
      <c r="AW112" s="39" t="s">
        <v>1987</v>
      </c>
      <c r="AX112" s="579">
        <f>AU112*AV112/100</f>
        <v>65.52</v>
      </c>
      <c r="AY112" s="95">
        <f>AX112*10/100</f>
        <v>6.5519999999999996</v>
      </c>
    </row>
    <row r="113" spans="1:52" s="32" customFormat="1" ht="16.5" customHeight="1" x14ac:dyDescent="0.25">
      <c r="A113" s="39"/>
      <c r="B113" s="33"/>
      <c r="K113" s="37"/>
      <c r="L113" s="65"/>
      <c r="M113" s="86"/>
      <c r="N113" s="37"/>
      <c r="O113" s="37"/>
      <c r="P113" s="65"/>
      <c r="Q113" s="34"/>
      <c r="R113" s="43"/>
      <c r="S113" s="43"/>
      <c r="U113" s="35"/>
      <c r="V113" s="39" t="s">
        <v>181</v>
      </c>
      <c r="W113" s="33">
        <v>62</v>
      </c>
      <c r="X113" s="57" t="s">
        <v>182</v>
      </c>
      <c r="Y113" s="32" t="s">
        <v>28</v>
      </c>
      <c r="Z113" s="32" t="s">
        <v>6</v>
      </c>
      <c r="AA113" s="36">
        <v>6</v>
      </c>
      <c r="AB113" s="36">
        <v>6</v>
      </c>
      <c r="AC113" s="36">
        <v>2</v>
      </c>
      <c r="AD113" s="43">
        <f>AA113*AB113</f>
        <v>36</v>
      </c>
      <c r="AE113" s="528">
        <v>100</v>
      </c>
      <c r="AF113" s="37">
        <f>รายการ!B1</f>
        <v>6700</v>
      </c>
      <c r="AG113" s="37">
        <f>AD113*AF113</f>
        <v>241200</v>
      </c>
      <c r="AH113" s="34">
        <f>SUM(AI113:AL113)</f>
        <v>36</v>
      </c>
      <c r="AI113" s="34"/>
      <c r="AJ113" s="34">
        <v>36</v>
      </c>
      <c r="AK113" s="34"/>
      <c r="AL113" s="34"/>
      <c r="AM113" s="32">
        <v>4</v>
      </c>
      <c r="AN113" s="32">
        <f>ค่าเสื่อม!E2</f>
        <v>4</v>
      </c>
      <c r="AO113" s="111">
        <f>AG113*AN113/100</f>
        <v>9648</v>
      </c>
      <c r="AP113" s="111">
        <f>AG113-AO113</f>
        <v>231552</v>
      </c>
      <c r="AQ113" s="166">
        <f>P113+AP113</f>
        <v>231552</v>
      </c>
      <c r="AR113" s="95">
        <f>AQ113</f>
        <v>231552</v>
      </c>
      <c r="AS113" s="95"/>
      <c r="AT113" s="95">
        <f>AQ113-AS113</f>
        <v>231552</v>
      </c>
      <c r="AU113" s="95"/>
      <c r="AW113" s="39"/>
      <c r="AX113" s="579"/>
      <c r="AY113" s="95"/>
    </row>
    <row r="114" spans="1:52" s="4" customFormat="1" ht="16.5" customHeight="1" x14ac:dyDescent="0.25">
      <c r="A114" s="26" t="s">
        <v>183</v>
      </c>
      <c r="B114" s="5">
        <v>27</v>
      </c>
      <c r="C114" s="4" t="s">
        <v>5</v>
      </c>
      <c r="D114" s="4">
        <v>37819</v>
      </c>
      <c r="E114" s="4">
        <v>38</v>
      </c>
      <c r="F114" s="4">
        <v>1852</v>
      </c>
      <c r="G114" s="4" t="s">
        <v>160</v>
      </c>
      <c r="H114" s="4">
        <v>0</v>
      </c>
      <c r="I114" s="4">
        <v>3</v>
      </c>
      <c r="J114" s="4">
        <v>99</v>
      </c>
      <c r="K114" s="12">
        <f>H114*400+I114*100+J114</f>
        <v>399</v>
      </c>
      <c r="L114" s="14">
        <f t="shared" ref="L114" si="49">SUM(Q114:U114)</f>
        <v>399</v>
      </c>
      <c r="M114" s="62">
        <v>5</v>
      </c>
      <c r="N114" s="14">
        <f>L114</f>
        <v>399</v>
      </c>
      <c r="O114" s="14">
        <v>175</v>
      </c>
      <c r="P114" s="14">
        <f>N114*O114</f>
        <v>69825</v>
      </c>
      <c r="Q114" s="3"/>
      <c r="R114" s="8">
        <v>382.19</v>
      </c>
      <c r="S114" s="8">
        <v>16.809999999999999</v>
      </c>
      <c r="U114" s="11"/>
      <c r="V114" s="26" t="s">
        <v>183</v>
      </c>
      <c r="W114" s="33">
        <v>63</v>
      </c>
      <c r="X114" s="17" t="s">
        <v>187</v>
      </c>
      <c r="Y114" s="4" t="s">
        <v>28</v>
      </c>
      <c r="Z114" s="4" t="s">
        <v>37</v>
      </c>
      <c r="AA114" s="16">
        <v>13</v>
      </c>
      <c r="AB114" s="16">
        <v>16</v>
      </c>
      <c r="AC114" s="16">
        <v>2</v>
      </c>
      <c r="AD114" s="8">
        <f>AA114*AB114</f>
        <v>208</v>
      </c>
      <c r="AE114" s="78">
        <v>100</v>
      </c>
      <c r="AF114" s="7">
        <f>รายการ!B1</f>
        <v>6700</v>
      </c>
      <c r="AG114" s="7">
        <f>AD114*AF114</f>
        <v>1393600</v>
      </c>
      <c r="AH114" s="3">
        <f>SUM(AI114:AL114)</f>
        <v>208</v>
      </c>
      <c r="AI114" s="3"/>
      <c r="AJ114" s="3">
        <v>208</v>
      </c>
      <c r="AK114" s="3"/>
      <c r="AL114" s="3"/>
      <c r="AM114" s="4">
        <v>27</v>
      </c>
      <c r="AN114" s="4">
        <f>ค่าเสื่อม!AB2</f>
        <v>44</v>
      </c>
      <c r="AO114" s="166">
        <f>AG114*AN114/100</f>
        <v>613184</v>
      </c>
      <c r="AP114" s="166">
        <f>AG114-AO114</f>
        <v>780416</v>
      </c>
      <c r="AQ114" s="166">
        <f>P114+AP114</f>
        <v>850241</v>
      </c>
      <c r="AR114" s="166">
        <f>AQ114</f>
        <v>850241</v>
      </c>
      <c r="AS114" s="166">
        <v>2941.75</v>
      </c>
      <c r="AT114" s="166">
        <f>AQ114-AS114</f>
        <v>847299.25</v>
      </c>
      <c r="AU114" s="166">
        <f>AS114</f>
        <v>2941.75</v>
      </c>
      <c r="AV114" s="4">
        <f>อัตราภาษี!J5</f>
        <v>0.3</v>
      </c>
      <c r="AW114" s="26" t="s">
        <v>2039</v>
      </c>
      <c r="AX114" s="535">
        <f>AU114*AV114/100</f>
        <v>8.8252500000000005</v>
      </c>
      <c r="AY114" s="166">
        <f>AX114*10/100</f>
        <v>0.882525</v>
      </c>
    </row>
    <row r="115" spans="1:52" s="4" customFormat="1" ht="16.5" customHeight="1" x14ac:dyDescent="0.25">
      <c r="A115" s="26"/>
      <c r="B115" s="5"/>
      <c r="K115" s="12"/>
      <c r="L115" s="14"/>
      <c r="M115" s="62"/>
      <c r="N115" s="14"/>
      <c r="O115" s="14"/>
      <c r="P115" s="14"/>
      <c r="Q115" s="3"/>
      <c r="R115" s="8"/>
      <c r="S115" s="8"/>
      <c r="U115" s="11"/>
      <c r="V115" s="26" t="s">
        <v>184</v>
      </c>
      <c r="W115" s="33">
        <v>64</v>
      </c>
      <c r="X115" s="19" t="s">
        <v>185</v>
      </c>
      <c r="Y115" s="4" t="s">
        <v>28</v>
      </c>
      <c r="Z115" s="4" t="s">
        <v>37</v>
      </c>
      <c r="AA115" s="16">
        <v>12.4</v>
      </c>
      <c r="AB115" s="16">
        <v>15</v>
      </c>
      <c r="AC115" s="16">
        <v>5</v>
      </c>
      <c r="AD115" s="8">
        <f>AA115*AB115</f>
        <v>186</v>
      </c>
      <c r="AE115" s="589">
        <v>63.84</v>
      </c>
      <c r="AF115" s="7">
        <f>รายการ!B1</f>
        <v>6700</v>
      </c>
      <c r="AG115" s="7">
        <f>AD115*AF115</f>
        <v>1246200</v>
      </c>
      <c r="AH115" s="3">
        <f>SUM(AI115:AL115)</f>
        <v>198.25</v>
      </c>
      <c r="AI115" s="3"/>
      <c r="AJ115" s="3">
        <v>131</v>
      </c>
      <c r="AK115" s="3">
        <v>67.25</v>
      </c>
      <c r="AL115" s="3"/>
      <c r="AM115" s="4">
        <v>27</v>
      </c>
      <c r="AN115" s="4">
        <f>ค่าเสื่อม!AB2</f>
        <v>44</v>
      </c>
      <c r="AO115" s="166">
        <f>AG115*AN115/100</f>
        <v>548328</v>
      </c>
      <c r="AP115" s="166">
        <f>AG115-AO115</f>
        <v>697872</v>
      </c>
      <c r="AQ115" s="166">
        <f>AP115</f>
        <v>697872</v>
      </c>
      <c r="AR115" s="166">
        <f>AQ115</f>
        <v>697872</v>
      </c>
      <c r="AS115" s="166">
        <f>((S115*O115)+(AF115*AK115)-(AF115*AK115*AN115/100))</f>
        <v>252322</v>
      </c>
      <c r="AT115" s="166">
        <v>686058.25</v>
      </c>
      <c r="AU115" s="166">
        <f>AS115</f>
        <v>252322</v>
      </c>
      <c r="AV115" s="4">
        <f>อัตราภาษี!J5</f>
        <v>0.3</v>
      </c>
      <c r="AW115" s="26" t="s">
        <v>2038</v>
      </c>
      <c r="AX115" s="535">
        <f>AU115*AV115/100</f>
        <v>756.96599999999989</v>
      </c>
      <c r="AY115" s="166">
        <f>AX115*10/100</f>
        <v>75.696599999999989</v>
      </c>
      <c r="AZ115" s="166">
        <f>SUM(AX115,AX121)</f>
        <v>823.16849999999988</v>
      </c>
    </row>
    <row r="116" spans="1:52" s="583" customFormat="1" ht="16.5" customHeight="1" x14ac:dyDescent="0.25">
      <c r="A116" s="591"/>
      <c r="B116" s="581"/>
      <c r="K116" s="584"/>
      <c r="L116" s="585"/>
      <c r="M116" s="586"/>
      <c r="N116" s="585"/>
      <c r="O116" s="585"/>
      <c r="P116" s="585"/>
      <c r="Q116" s="588"/>
      <c r="R116" s="589"/>
      <c r="S116" s="589"/>
      <c r="U116" s="590"/>
      <c r="V116" s="591"/>
      <c r="W116" s="581"/>
      <c r="X116" s="592"/>
      <c r="Z116" s="583" t="s">
        <v>37</v>
      </c>
      <c r="AA116" s="593"/>
      <c r="AB116" s="593"/>
      <c r="AC116" s="593"/>
      <c r="AD116" s="589">
        <v>67.25</v>
      </c>
      <c r="AE116" s="589">
        <v>36.159999999999997</v>
      </c>
      <c r="AF116" s="594"/>
      <c r="AG116" s="594"/>
      <c r="AH116" s="588">
        <v>67.25</v>
      </c>
      <c r="AI116" s="588"/>
      <c r="AJ116" s="588"/>
      <c r="AK116" s="588">
        <v>67.25</v>
      </c>
      <c r="AL116" s="588"/>
      <c r="AO116" s="595"/>
      <c r="AP116" s="595"/>
      <c r="AQ116" s="595"/>
      <c r="AR116" s="595"/>
      <c r="AS116" s="595">
        <f>AS115</f>
        <v>252322</v>
      </c>
      <c r="AT116" s="595"/>
      <c r="AU116" s="595">
        <f>AS116</f>
        <v>252322</v>
      </c>
      <c r="AW116" s="591"/>
      <c r="AX116" s="603"/>
      <c r="AY116" s="595"/>
      <c r="AZ116" s="595">
        <f>SUM(AY115,AY121)</f>
        <v>82.316849999999988</v>
      </c>
    </row>
    <row r="117" spans="1:52" s="32" customFormat="1" ht="16.5" customHeight="1" x14ac:dyDescent="0.25">
      <c r="A117" s="39"/>
      <c r="B117" s="33">
        <v>28</v>
      </c>
      <c r="C117" s="32" t="s">
        <v>5</v>
      </c>
      <c r="D117" s="32">
        <v>37466</v>
      </c>
      <c r="E117" s="32">
        <v>147</v>
      </c>
      <c r="F117" s="32">
        <v>2386</v>
      </c>
      <c r="G117" s="32" t="s">
        <v>160</v>
      </c>
      <c r="H117" s="32">
        <v>1</v>
      </c>
      <c r="I117" s="32">
        <v>3</v>
      </c>
      <c r="J117" s="32">
        <v>62</v>
      </c>
      <c r="K117" s="63">
        <f>H117*400+I117*100+J117</f>
        <v>762</v>
      </c>
      <c r="L117" s="65">
        <f>SUM(Q117:U117)</f>
        <v>762</v>
      </c>
      <c r="M117" s="86">
        <v>1</v>
      </c>
      <c r="N117" s="65">
        <f>L117</f>
        <v>762</v>
      </c>
      <c r="O117" s="65">
        <v>150</v>
      </c>
      <c r="P117" s="65">
        <f>N117*O117</f>
        <v>114300</v>
      </c>
      <c r="Q117" s="34">
        <v>762</v>
      </c>
      <c r="R117" s="43"/>
      <c r="S117" s="43"/>
      <c r="U117" s="35"/>
      <c r="V117" s="39"/>
      <c r="W117" s="33"/>
      <c r="X117" s="57"/>
      <c r="AA117" s="36"/>
      <c r="AB117" s="36"/>
      <c r="AC117" s="36"/>
      <c r="AD117" s="43"/>
      <c r="AE117" s="528"/>
      <c r="AF117" s="37"/>
      <c r="AG117" s="37"/>
      <c r="AI117" s="34"/>
      <c r="AJ117" s="34"/>
      <c r="AK117" s="34"/>
      <c r="AL117" s="34"/>
      <c r="AO117" s="111"/>
      <c r="AP117" s="111"/>
      <c r="AQ117" s="166">
        <f>P117</f>
        <v>114300</v>
      </c>
      <c r="AR117" s="95">
        <f t="shared" ref="AR117:AR123" si="50">AQ117</f>
        <v>114300</v>
      </c>
      <c r="AS117" s="95"/>
      <c r="AT117" s="95">
        <f>AQ117-AS117</f>
        <v>114300</v>
      </c>
      <c r="AU117" s="95"/>
      <c r="AW117" s="39"/>
      <c r="AX117" s="579"/>
      <c r="AY117" s="95"/>
    </row>
    <row r="118" spans="1:52" s="32" customFormat="1" ht="16.5" customHeight="1" x14ac:dyDescent="0.25">
      <c r="A118" s="39"/>
      <c r="B118" s="33">
        <v>29</v>
      </c>
      <c r="C118" s="32" t="s">
        <v>5</v>
      </c>
      <c r="D118" s="32">
        <v>35474</v>
      </c>
      <c r="E118" s="32">
        <v>84</v>
      </c>
      <c r="F118" s="32">
        <v>1682</v>
      </c>
      <c r="G118" s="32" t="s">
        <v>160</v>
      </c>
      <c r="H118" s="32">
        <v>11</v>
      </c>
      <c r="I118" s="32">
        <v>1</v>
      </c>
      <c r="J118" s="32">
        <v>46</v>
      </c>
      <c r="K118" s="63">
        <f>H118*400+I118*100+J118</f>
        <v>4546</v>
      </c>
      <c r="L118" s="65">
        <f>SUM(Q118:U118)</f>
        <v>4546</v>
      </c>
      <c r="M118" s="86">
        <v>1</v>
      </c>
      <c r="N118" s="65">
        <f>L118</f>
        <v>4546</v>
      </c>
      <c r="O118" s="65">
        <v>125</v>
      </c>
      <c r="P118" s="65">
        <f>N118*O118</f>
        <v>568250</v>
      </c>
      <c r="Q118" s="34">
        <v>4546</v>
      </c>
      <c r="R118" s="43"/>
      <c r="S118" s="43"/>
      <c r="U118" s="35"/>
      <c r="V118" s="39"/>
      <c r="W118" s="33"/>
      <c r="X118" s="57"/>
      <c r="AA118" s="36"/>
      <c r="AB118" s="36"/>
      <c r="AC118" s="36"/>
      <c r="AD118" s="43"/>
      <c r="AE118" s="528"/>
      <c r="AF118" s="37"/>
      <c r="AG118" s="37"/>
      <c r="AI118" s="34"/>
      <c r="AJ118" s="34"/>
      <c r="AK118" s="34"/>
      <c r="AL118" s="34"/>
      <c r="AO118" s="111"/>
      <c r="AP118" s="111"/>
      <c r="AQ118" s="166">
        <f>P118</f>
        <v>568250</v>
      </c>
      <c r="AR118" s="95">
        <f t="shared" si="50"/>
        <v>568250</v>
      </c>
      <c r="AS118" s="95"/>
      <c r="AT118" s="95">
        <f>AQ118-AS118</f>
        <v>568250</v>
      </c>
      <c r="AU118" s="95"/>
      <c r="AW118" s="39"/>
      <c r="AX118" s="579"/>
      <c r="AY118" s="95"/>
    </row>
    <row r="119" spans="1:52" s="32" customFormat="1" ht="16.5" customHeight="1" x14ac:dyDescent="0.25">
      <c r="A119" s="39"/>
      <c r="B119" s="33">
        <v>30</v>
      </c>
      <c r="C119" s="32" t="s">
        <v>5</v>
      </c>
      <c r="D119" s="32">
        <v>37485</v>
      </c>
      <c r="E119" s="32">
        <v>149</v>
      </c>
      <c r="F119" s="32">
        <v>2404</v>
      </c>
      <c r="G119" s="32" t="s">
        <v>160</v>
      </c>
      <c r="H119" s="32">
        <v>4</v>
      </c>
      <c r="I119" s="32">
        <v>2</v>
      </c>
      <c r="J119" s="32">
        <v>41</v>
      </c>
      <c r="K119" s="63">
        <f>H119*400+I119*100+J119</f>
        <v>1841</v>
      </c>
      <c r="L119" s="65">
        <f>SUM(Q119:U119)</f>
        <v>1841</v>
      </c>
      <c r="M119" s="86">
        <v>1</v>
      </c>
      <c r="N119" s="65">
        <f>L119</f>
        <v>1841</v>
      </c>
      <c r="O119" s="65">
        <v>150</v>
      </c>
      <c r="P119" s="65">
        <f>N119*O119</f>
        <v>276150</v>
      </c>
      <c r="Q119" s="34">
        <v>1841</v>
      </c>
      <c r="R119" s="43"/>
      <c r="S119" s="43"/>
      <c r="U119" s="35"/>
      <c r="V119" s="39"/>
      <c r="W119" s="33"/>
      <c r="X119" s="57"/>
      <c r="AA119" s="36"/>
      <c r="AB119" s="36"/>
      <c r="AC119" s="36"/>
      <c r="AD119" s="43"/>
      <c r="AE119" s="528"/>
      <c r="AF119" s="37"/>
      <c r="AG119" s="37"/>
      <c r="AI119" s="34"/>
      <c r="AJ119" s="34"/>
      <c r="AK119" s="34"/>
      <c r="AL119" s="34"/>
      <c r="AO119" s="111"/>
      <c r="AP119" s="111"/>
      <c r="AQ119" s="166">
        <f>P119</f>
        <v>276150</v>
      </c>
      <c r="AR119" s="95">
        <f t="shared" si="50"/>
        <v>276150</v>
      </c>
      <c r="AS119" s="95"/>
      <c r="AT119" s="95">
        <f>AQ119-AS119</f>
        <v>276150</v>
      </c>
      <c r="AU119" s="95"/>
      <c r="AW119" s="39"/>
      <c r="AX119" s="579"/>
      <c r="AY119" s="95"/>
    </row>
    <row r="120" spans="1:52" s="32" customFormat="1" ht="16.5" customHeight="1" x14ac:dyDescent="0.25">
      <c r="A120" s="39" t="s">
        <v>188</v>
      </c>
      <c r="B120" s="33">
        <v>31</v>
      </c>
      <c r="C120" s="32" t="s">
        <v>5</v>
      </c>
      <c r="D120" s="32">
        <v>37822</v>
      </c>
      <c r="E120" s="32">
        <v>41</v>
      </c>
      <c r="F120" s="32">
        <v>1855</v>
      </c>
      <c r="G120" s="32" t="s">
        <v>160</v>
      </c>
      <c r="H120" s="32">
        <v>2</v>
      </c>
      <c r="I120" s="32">
        <v>0</v>
      </c>
      <c r="J120" s="32">
        <v>26</v>
      </c>
      <c r="K120" s="63">
        <f>H120*400+I120*100+J120</f>
        <v>826</v>
      </c>
      <c r="L120" s="65">
        <f>SUM(Q120:U120)</f>
        <v>826</v>
      </c>
      <c r="M120" s="86">
        <v>5</v>
      </c>
      <c r="N120" s="65">
        <f>L120</f>
        <v>826</v>
      </c>
      <c r="O120" s="65">
        <v>125</v>
      </c>
      <c r="P120" s="65">
        <f>N120*O120</f>
        <v>103250</v>
      </c>
      <c r="Q120" s="34">
        <v>823.81</v>
      </c>
      <c r="R120" s="43"/>
      <c r="S120" s="43">
        <v>2.19</v>
      </c>
      <c r="U120" s="35"/>
      <c r="V120" s="39"/>
      <c r="W120" s="33"/>
      <c r="X120" s="57"/>
      <c r="AA120" s="36"/>
      <c r="AB120" s="36"/>
      <c r="AC120" s="36"/>
      <c r="AD120" s="43"/>
      <c r="AE120" s="528"/>
      <c r="AF120" s="37"/>
      <c r="AG120" s="37"/>
      <c r="AI120" s="34"/>
      <c r="AJ120" s="34"/>
      <c r="AK120" s="34"/>
      <c r="AL120" s="34"/>
      <c r="AO120" s="111"/>
      <c r="AP120" s="111"/>
      <c r="AQ120" s="166">
        <f>P120</f>
        <v>103250</v>
      </c>
      <c r="AR120" s="95">
        <f t="shared" si="50"/>
        <v>103250</v>
      </c>
      <c r="AS120" s="95">
        <f>((S120*O120)+(AF120*AK120)-(AF120*AK120*AN120/100))</f>
        <v>273.75</v>
      </c>
      <c r="AT120" s="95">
        <f>AQ120-AS120</f>
        <v>102976.25</v>
      </c>
      <c r="AU120" s="95">
        <f>AS120</f>
        <v>273.75</v>
      </c>
      <c r="AV120" s="32">
        <f>อัตราภาษี!J5</f>
        <v>0.3</v>
      </c>
      <c r="AW120" s="39" t="s">
        <v>1792</v>
      </c>
      <c r="AX120" s="579">
        <f>AU120*AV120/100</f>
        <v>0.82125000000000004</v>
      </c>
      <c r="AY120" s="95">
        <f>AX120*10/100</f>
        <v>8.2125000000000004E-2</v>
      </c>
    </row>
    <row r="121" spans="1:52" s="32" customFormat="1" ht="16.5" customHeight="1" x14ac:dyDescent="0.25">
      <c r="A121" s="39"/>
      <c r="B121" s="33"/>
      <c r="K121" s="63"/>
      <c r="L121" s="65"/>
      <c r="M121" s="86"/>
      <c r="N121" s="65"/>
      <c r="O121" s="65"/>
      <c r="P121" s="65"/>
      <c r="Q121" s="34"/>
      <c r="R121" s="43"/>
      <c r="S121" s="43"/>
      <c r="U121" s="35"/>
      <c r="V121" s="39" t="s">
        <v>189</v>
      </c>
      <c r="W121" s="33">
        <v>65</v>
      </c>
      <c r="X121" s="57"/>
      <c r="Y121" s="32" t="s">
        <v>34</v>
      </c>
      <c r="Z121" s="32" t="s">
        <v>6</v>
      </c>
      <c r="AA121" s="36">
        <v>2.5</v>
      </c>
      <c r="AB121" s="36">
        <v>3.5</v>
      </c>
      <c r="AC121" s="36">
        <v>3</v>
      </c>
      <c r="AD121" s="43">
        <f>AA121*AB121</f>
        <v>8.75</v>
      </c>
      <c r="AE121" s="528">
        <v>100</v>
      </c>
      <c r="AF121" s="37">
        <f>รายการ!B8</f>
        <v>2600</v>
      </c>
      <c r="AG121" s="37">
        <f>AD121*AF121</f>
        <v>22750</v>
      </c>
      <c r="AH121" s="34">
        <f>SUM(AI121:AL121)</f>
        <v>8.75</v>
      </c>
      <c r="AI121" s="34"/>
      <c r="AJ121" s="34"/>
      <c r="AK121" s="34">
        <v>8.75</v>
      </c>
      <c r="AL121" s="34"/>
      <c r="AM121" s="32">
        <v>3</v>
      </c>
      <c r="AN121" s="32">
        <f>ค่าเสื่อม!D2</f>
        <v>3</v>
      </c>
      <c r="AO121" s="111">
        <f>AG121*AN121/100</f>
        <v>682.5</v>
      </c>
      <c r="AP121" s="111">
        <f>AG121-AO121</f>
        <v>22067.5</v>
      </c>
      <c r="AQ121" s="166">
        <f>AP121</f>
        <v>22067.5</v>
      </c>
      <c r="AR121" s="95">
        <f t="shared" si="50"/>
        <v>22067.5</v>
      </c>
      <c r="AS121" s="95">
        <f>((S121*O121)+(AF121*AK121)-(AF121*AK121*AN121/100))</f>
        <v>22067.5</v>
      </c>
      <c r="AT121" s="95"/>
      <c r="AU121" s="95">
        <f>AS121</f>
        <v>22067.5</v>
      </c>
      <c r="AV121" s="32">
        <f>อัตราภาษี!J5</f>
        <v>0.3</v>
      </c>
      <c r="AW121" s="39" t="s">
        <v>1988</v>
      </c>
      <c r="AX121" s="579">
        <f>AU121*AV121/100</f>
        <v>66.202500000000001</v>
      </c>
      <c r="AY121" s="95">
        <f>AX121*10/100</f>
        <v>6.6202499999999995</v>
      </c>
    </row>
    <row r="122" spans="1:52" s="32" customFormat="1" ht="16.5" customHeight="1" x14ac:dyDescent="0.25">
      <c r="A122" s="39" t="s">
        <v>190</v>
      </c>
      <c r="B122" s="33">
        <v>32</v>
      </c>
      <c r="C122" s="32" t="s">
        <v>5</v>
      </c>
      <c r="D122" s="32">
        <v>41928</v>
      </c>
      <c r="E122" s="32">
        <v>202</v>
      </c>
      <c r="F122" s="32">
        <v>2171</v>
      </c>
      <c r="G122" s="32" t="s">
        <v>191</v>
      </c>
      <c r="H122" s="32">
        <v>0</v>
      </c>
      <c r="I122" s="32">
        <v>3</v>
      </c>
      <c r="J122" s="32">
        <v>11</v>
      </c>
      <c r="K122" s="63">
        <f>H122*400+I122*100+J122</f>
        <v>311</v>
      </c>
      <c r="L122" s="65">
        <f>SUM(Q122:U122)</f>
        <v>311</v>
      </c>
      <c r="M122" s="86">
        <v>5</v>
      </c>
      <c r="N122" s="65">
        <f>L122</f>
        <v>311</v>
      </c>
      <c r="O122" s="65">
        <v>125</v>
      </c>
      <c r="P122" s="65">
        <f>N122*O122</f>
        <v>38875</v>
      </c>
      <c r="Q122" s="34"/>
      <c r="R122" s="43">
        <v>306.5</v>
      </c>
      <c r="S122" s="43">
        <v>4.5</v>
      </c>
      <c r="U122" s="35"/>
      <c r="V122" s="39" t="str">
        <f>A122</f>
        <v>นายชอบ  จันทร์งาม</v>
      </c>
      <c r="W122" s="33">
        <v>66</v>
      </c>
      <c r="X122" s="57" t="s">
        <v>192</v>
      </c>
      <c r="Y122" s="32" t="s">
        <v>28</v>
      </c>
      <c r="Z122" s="32" t="s">
        <v>41</v>
      </c>
      <c r="AA122" s="36"/>
      <c r="AB122" s="36"/>
      <c r="AC122" s="36">
        <v>5</v>
      </c>
      <c r="AD122" s="43">
        <v>243</v>
      </c>
      <c r="AE122" s="528">
        <v>100</v>
      </c>
      <c r="AF122" s="37">
        <f>รายการ!B1</f>
        <v>6700</v>
      </c>
      <c r="AG122" s="37">
        <f>AD122*AF122</f>
        <v>1628100</v>
      </c>
      <c r="AH122" s="34">
        <f>SUM(AI122:AL122)</f>
        <v>261</v>
      </c>
      <c r="AI122" s="34"/>
      <c r="AJ122" s="34">
        <v>243</v>
      </c>
      <c r="AK122" s="34">
        <v>18</v>
      </c>
      <c r="AL122" s="34"/>
      <c r="AM122" s="32">
        <v>27</v>
      </c>
      <c r="AN122" s="32">
        <f>ค่าเสื่อม!W3</f>
        <v>85</v>
      </c>
      <c r="AO122" s="111">
        <f>AG122*AN122/100</f>
        <v>1383885</v>
      </c>
      <c r="AP122" s="111">
        <f>AG122-AO122</f>
        <v>244215</v>
      </c>
      <c r="AQ122" s="166">
        <f>P122+AP122</f>
        <v>283090</v>
      </c>
      <c r="AR122" s="95">
        <f t="shared" si="50"/>
        <v>283090</v>
      </c>
      <c r="AS122" s="95">
        <f>((S122*O122)+(AF122*AK122)-(AF122*AK122*AN122/100))</f>
        <v>18652.5</v>
      </c>
      <c r="AT122" s="95">
        <f>AQ122-AS122</f>
        <v>264437.5</v>
      </c>
      <c r="AU122" s="95">
        <f>AS122</f>
        <v>18652.5</v>
      </c>
      <c r="AV122" s="32">
        <f>อัตราภาษี!J5</f>
        <v>0.3</v>
      </c>
      <c r="AW122" s="39" t="s">
        <v>1793</v>
      </c>
      <c r="AX122" s="579">
        <f>AU122*AV122/100</f>
        <v>55.957500000000003</v>
      </c>
      <c r="AY122" s="95">
        <f>AX122*10/100</f>
        <v>5.5957500000000007</v>
      </c>
    </row>
    <row r="123" spans="1:52" s="32" customFormat="1" ht="16.5" customHeight="1" x14ac:dyDescent="0.25">
      <c r="A123" s="39"/>
      <c r="B123" s="33"/>
      <c r="K123" s="63"/>
      <c r="L123" s="65"/>
      <c r="M123" s="86"/>
      <c r="N123" s="65"/>
      <c r="O123" s="65"/>
      <c r="P123" s="65"/>
      <c r="Q123" s="34"/>
      <c r="R123" s="43"/>
      <c r="S123" s="43"/>
      <c r="U123" s="35"/>
      <c r="V123" s="39"/>
      <c r="W123" s="33"/>
      <c r="X123" s="57"/>
      <c r="Z123" s="39" t="s">
        <v>42</v>
      </c>
      <c r="AA123" s="36">
        <v>9</v>
      </c>
      <c r="AB123" s="36">
        <v>15</v>
      </c>
      <c r="AC123" s="36">
        <v>5</v>
      </c>
      <c r="AD123" s="43">
        <f>AA123*AB123</f>
        <v>135</v>
      </c>
      <c r="AE123" s="654">
        <v>43.33</v>
      </c>
      <c r="AF123" s="37">
        <f>รายการ!B1</f>
        <v>6700</v>
      </c>
      <c r="AG123" s="37">
        <f>AD123*AF123</f>
        <v>904500</v>
      </c>
      <c r="AH123" s="34">
        <f>SUM(AI123:AL123)</f>
        <v>135</v>
      </c>
      <c r="AI123" s="34"/>
      <c r="AJ123" s="34">
        <v>117</v>
      </c>
      <c r="AK123" s="34">
        <v>18</v>
      </c>
      <c r="AL123" s="34"/>
      <c r="AN123" s="32">
        <v>85</v>
      </c>
      <c r="AO123" s="111">
        <f>AG123*AN123/100</f>
        <v>768825</v>
      </c>
      <c r="AP123" s="111">
        <f>AG123-AO123</f>
        <v>135675</v>
      </c>
      <c r="AQ123" s="166">
        <f>P123+AP123</f>
        <v>135675</v>
      </c>
      <c r="AR123" s="95">
        <f t="shared" si="50"/>
        <v>135675</v>
      </c>
      <c r="AS123" s="95">
        <f>((S123*O123)+(AF123*AK123)-(AF123*AK123*AN123/100))</f>
        <v>18090</v>
      </c>
      <c r="AT123" s="95">
        <f>AQ123-AS123</f>
        <v>117585</v>
      </c>
      <c r="AU123" s="95">
        <f>AS123</f>
        <v>18090</v>
      </c>
      <c r="AW123" s="39"/>
      <c r="AX123" s="579"/>
      <c r="AY123" s="95"/>
    </row>
    <row r="124" spans="1:52" s="668" customFormat="1" ht="16.5" customHeight="1" x14ac:dyDescent="0.25">
      <c r="A124" s="672"/>
      <c r="B124" s="667"/>
      <c r="K124" s="677"/>
      <c r="L124" s="653"/>
      <c r="M124" s="669"/>
      <c r="N124" s="653"/>
      <c r="O124" s="653"/>
      <c r="P124" s="653"/>
      <c r="Q124" s="656"/>
      <c r="R124" s="654"/>
      <c r="S124" s="654"/>
      <c r="U124" s="671"/>
      <c r="V124" s="672"/>
      <c r="W124" s="667"/>
      <c r="X124" s="673"/>
      <c r="Z124" s="672" t="s">
        <v>42</v>
      </c>
      <c r="AA124" s="674"/>
      <c r="AB124" s="674"/>
      <c r="AC124" s="674"/>
      <c r="AD124" s="654">
        <v>18</v>
      </c>
      <c r="AE124" s="654">
        <v>6.67</v>
      </c>
      <c r="AF124" s="655"/>
      <c r="AG124" s="655"/>
      <c r="AH124" s="656">
        <v>18</v>
      </c>
      <c r="AI124" s="656"/>
      <c r="AJ124" s="656"/>
      <c r="AK124" s="656">
        <v>18</v>
      </c>
      <c r="AL124" s="656"/>
      <c r="AO124" s="657"/>
      <c r="AP124" s="657"/>
      <c r="AQ124" s="595"/>
      <c r="AR124" s="601"/>
      <c r="AS124" s="601">
        <f>AS123</f>
        <v>18090</v>
      </c>
      <c r="AT124" s="601"/>
      <c r="AU124" s="601">
        <f>AS124</f>
        <v>18090</v>
      </c>
      <c r="AW124" s="672"/>
      <c r="AX124" s="675"/>
      <c r="AY124" s="601"/>
    </row>
    <row r="125" spans="1:52" s="32" customFormat="1" ht="16.5" customHeight="1" x14ac:dyDescent="0.25">
      <c r="A125" s="39"/>
      <c r="B125" s="33"/>
      <c r="K125" s="63"/>
      <c r="L125" s="65"/>
      <c r="M125" s="86"/>
      <c r="N125" s="65"/>
      <c r="O125" s="65"/>
      <c r="P125" s="65"/>
      <c r="Q125" s="34"/>
      <c r="R125" s="43"/>
      <c r="S125" s="43"/>
      <c r="U125" s="35"/>
      <c r="V125" s="39"/>
      <c r="W125" s="33"/>
      <c r="X125" s="57"/>
      <c r="Z125" s="39" t="s">
        <v>43</v>
      </c>
      <c r="AA125" s="36">
        <v>9</v>
      </c>
      <c r="AB125" s="36">
        <v>12</v>
      </c>
      <c r="AC125" s="36">
        <v>2</v>
      </c>
      <c r="AD125" s="43">
        <v>108</v>
      </c>
      <c r="AE125" s="654">
        <v>50</v>
      </c>
      <c r="AF125" s="37">
        <f>รายการ!B1</f>
        <v>6700</v>
      </c>
      <c r="AG125" s="37">
        <f>AD125*AF125</f>
        <v>723600</v>
      </c>
      <c r="AH125" s="34">
        <f>SUM(AI125:AL125)</f>
        <v>108</v>
      </c>
      <c r="AI125" s="34"/>
      <c r="AJ125" s="34">
        <v>108</v>
      </c>
      <c r="AK125" s="34"/>
      <c r="AL125" s="34"/>
      <c r="AN125" s="32">
        <v>85</v>
      </c>
      <c r="AO125" s="111">
        <f>AG125*AN125/100</f>
        <v>615060</v>
      </c>
      <c r="AP125" s="111">
        <f>AG125-AO125</f>
        <v>108540</v>
      </c>
      <c r="AQ125" s="166">
        <f>P125+AP125</f>
        <v>108540</v>
      </c>
      <c r="AR125" s="95">
        <f>AQ125</f>
        <v>108540</v>
      </c>
      <c r="AS125" s="95"/>
      <c r="AT125" s="95">
        <f>AQ125-AS125</f>
        <v>108540</v>
      </c>
      <c r="AU125" s="95"/>
      <c r="AW125" s="39"/>
      <c r="AX125" s="579"/>
      <c r="AY125" s="95"/>
    </row>
    <row r="126" spans="1:52" s="32" customFormat="1" ht="16.5" customHeight="1" x14ac:dyDescent="0.25">
      <c r="A126" s="39" t="s">
        <v>193</v>
      </c>
      <c r="B126" s="33">
        <v>33</v>
      </c>
      <c r="C126" s="32" t="s">
        <v>5</v>
      </c>
      <c r="D126" s="32">
        <v>18727</v>
      </c>
      <c r="E126" s="32">
        <v>59</v>
      </c>
      <c r="F126" s="32">
        <v>596</v>
      </c>
      <c r="G126" s="32" t="s">
        <v>191</v>
      </c>
      <c r="H126" s="32">
        <v>0</v>
      </c>
      <c r="I126" s="32">
        <v>1</v>
      </c>
      <c r="J126" s="32">
        <v>41</v>
      </c>
      <c r="K126" s="63">
        <f>H126*400+I126*100+J126</f>
        <v>141</v>
      </c>
      <c r="L126" s="65">
        <f>SUM(Q126:U126)</f>
        <v>141</v>
      </c>
      <c r="M126" s="86">
        <v>5</v>
      </c>
      <c r="N126" s="65">
        <f>L126</f>
        <v>141</v>
      </c>
      <c r="O126" s="65">
        <v>150</v>
      </c>
      <c r="P126" s="65">
        <f>N126*O126</f>
        <v>21150</v>
      </c>
      <c r="Q126" s="34"/>
      <c r="R126" s="43">
        <v>136.5</v>
      </c>
      <c r="S126" s="43">
        <v>4.5</v>
      </c>
      <c r="U126" s="35"/>
      <c r="V126" s="39" t="str">
        <f>A126</f>
        <v>นางสาวปราณี  ฮ่วนสกุล</v>
      </c>
      <c r="W126" s="33">
        <v>67</v>
      </c>
      <c r="X126" s="57">
        <v>32</v>
      </c>
      <c r="Y126" s="32" t="s">
        <v>28</v>
      </c>
      <c r="Z126" s="32" t="s">
        <v>194</v>
      </c>
      <c r="AA126" s="36"/>
      <c r="AB126" s="36"/>
      <c r="AC126" s="36">
        <v>5</v>
      </c>
      <c r="AD126" s="43">
        <v>264</v>
      </c>
      <c r="AE126" s="528">
        <v>100</v>
      </c>
      <c r="AF126" s="37">
        <f>รายการ!B1</f>
        <v>6700</v>
      </c>
      <c r="AG126" s="37">
        <f>AD126*AF126</f>
        <v>1768800</v>
      </c>
      <c r="AH126" s="34">
        <f>SUM(AI126:AL126)</f>
        <v>282</v>
      </c>
      <c r="AI126" s="34"/>
      <c r="AJ126" s="34">
        <v>264</v>
      </c>
      <c r="AK126" s="34">
        <v>18</v>
      </c>
      <c r="AL126" s="34"/>
      <c r="AM126" s="32">
        <v>52</v>
      </c>
      <c r="AN126" s="32">
        <f>ค่าเสื่อม!T4</f>
        <v>93</v>
      </c>
      <c r="AO126" s="111">
        <f>AG126*AN126/100</f>
        <v>1644984</v>
      </c>
      <c r="AP126" s="111">
        <f>AG126-AO126</f>
        <v>123816</v>
      </c>
      <c r="AQ126" s="166">
        <f>P126+AP126</f>
        <v>144966</v>
      </c>
      <c r="AR126" s="95">
        <f>AQ126</f>
        <v>144966</v>
      </c>
      <c r="AS126" s="95">
        <f>((S126*O126)+(AF126*AK126)-(AF126*AK126*AN126/100))</f>
        <v>9117</v>
      </c>
      <c r="AT126" s="95">
        <f>AQ126-AS126</f>
        <v>135849</v>
      </c>
      <c r="AU126" s="95">
        <f>AS126</f>
        <v>9117</v>
      </c>
      <c r="AV126" s="32">
        <f>อัตราภาษี!J5</f>
        <v>0.3</v>
      </c>
      <c r="AW126" s="39" t="s">
        <v>1989</v>
      </c>
      <c r="AX126" s="579">
        <f>AU126*AV126/100</f>
        <v>27.350999999999999</v>
      </c>
      <c r="AY126" s="95">
        <f>AX126*10/100</f>
        <v>2.7351000000000001</v>
      </c>
    </row>
    <row r="127" spans="1:52" s="32" customFormat="1" ht="16.5" customHeight="1" x14ac:dyDescent="0.25">
      <c r="A127" s="39"/>
      <c r="B127" s="33"/>
      <c r="K127" s="63"/>
      <c r="L127" s="65"/>
      <c r="M127" s="86"/>
      <c r="N127" s="65"/>
      <c r="O127" s="65"/>
      <c r="P127" s="65"/>
      <c r="Q127" s="34"/>
      <c r="R127" s="43"/>
      <c r="S127" s="43"/>
      <c r="U127" s="35"/>
      <c r="V127" s="39"/>
      <c r="W127" s="33"/>
      <c r="X127" s="57"/>
      <c r="Z127" s="39" t="s">
        <v>31</v>
      </c>
      <c r="AA127" s="36">
        <v>12</v>
      </c>
      <c r="AB127" s="36">
        <v>14</v>
      </c>
      <c r="AC127" s="36">
        <v>5</v>
      </c>
      <c r="AD127" s="43">
        <f>AA127*AB127</f>
        <v>168</v>
      </c>
      <c r="AE127" s="654">
        <v>44.64</v>
      </c>
      <c r="AF127" s="37">
        <f>รายการ!B1</f>
        <v>6700</v>
      </c>
      <c r="AG127" s="37">
        <f>AD127*AF127</f>
        <v>1125600</v>
      </c>
      <c r="AH127" s="34">
        <v>168</v>
      </c>
      <c r="AI127" s="34"/>
      <c r="AJ127" s="34">
        <v>150</v>
      </c>
      <c r="AK127" s="34">
        <v>18</v>
      </c>
      <c r="AL127" s="34"/>
      <c r="AM127" s="32">
        <v>52</v>
      </c>
      <c r="AN127" s="32">
        <v>93</v>
      </c>
      <c r="AO127" s="111">
        <f>AG127*AN127/100</f>
        <v>1046808</v>
      </c>
      <c r="AP127" s="111">
        <f>AG127-AO127</f>
        <v>78792</v>
      </c>
      <c r="AQ127" s="166">
        <f>P127+AP127</f>
        <v>78792</v>
      </c>
      <c r="AR127" s="95">
        <f>AQ127</f>
        <v>78792</v>
      </c>
      <c r="AS127" s="95">
        <f>((S127*O127)+(AF127*AK127)-(AF127*AK127*AN127/100))</f>
        <v>8442</v>
      </c>
      <c r="AT127" s="95">
        <f>AQ127-AS127</f>
        <v>70350</v>
      </c>
      <c r="AU127" s="95">
        <f>AS127</f>
        <v>8442</v>
      </c>
      <c r="AW127" s="39"/>
      <c r="AX127" s="579"/>
      <c r="AY127" s="95"/>
    </row>
    <row r="128" spans="1:52" s="668" customFormat="1" ht="16.5" customHeight="1" x14ac:dyDescent="0.25">
      <c r="A128" s="672"/>
      <c r="B128" s="667"/>
      <c r="K128" s="677"/>
      <c r="L128" s="653"/>
      <c r="M128" s="669"/>
      <c r="N128" s="653"/>
      <c r="O128" s="653"/>
      <c r="P128" s="653"/>
      <c r="Q128" s="656"/>
      <c r="R128" s="654"/>
      <c r="S128" s="654"/>
      <c r="U128" s="671"/>
      <c r="V128" s="672"/>
      <c r="W128" s="667"/>
      <c r="X128" s="673"/>
      <c r="Z128" s="672" t="s">
        <v>31</v>
      </c>
      <c r="AA128" s="674"/>
      <c r="AB128" s="674"/>
      <c r="AC128" s="674"/>
      <c r="AD128" s="654">
        <v>18</v>
      </c>
      <c r="AE128" s="654">
        <v>5.36</v>
      </c>
      <c r="AF128" s="655"/>
      <c r="AG128" s="655"/>
      <c r="AH128" s="656">
        <v>18</v>
      </c>
      <c r="AI128" s="656"/>
      <c r="AJ128" s="656"/>
      <c r="AK128" s="656">
        <v>18</v>
      </c>
      <c r="AL128" s="656"/>
      <c r="AO128" s="657"/>
      <c r="AP128" s="657"/>
      <c r="AQ128" s="595"/>
      <c r="AR128" s="601"/>
      <c r="AS128" s="601">
        <v>8442</v>
      </c>
      <c r="AT128" s="601"/>
      <c r="AU128" s="601">
        <f>AS128</f>
        <v>8442</v>
      </c>
      <c r="AW128" s="672"/>
      <c r="AX128" s="675"/>
      <c r="AY128" s="601"/>
    </row>
    <row r="129" spans="1:51" s="32" customFormat="1" ht="16.5" customHeight="1" x14ac:dyDescent="0.25">
      <c r="A129" s="39"/>
      <c r="B129" s="33"/>
      <c r="K129" s="63"/>
      <c r="L129" s="65"/>
      <c r="M129" s="86"/>
      <c r="N129" s="65"/>
      <c r="O129" s="65"/>
      <c r="P129" s="65"/>
      <c r="Q129" s="34"/>
      <c r="R129" s="43"/>
      <c r="S129" s="43"/>
      <c r="U129" s="35"/>
      <c r="V129" s="39"/>
      <c r="W129" s="33"/>
      <c r="X129" s="57"/>
      <c r="Z129" s="39" t="s">
        <v>32</v>
      </c>
      <c r="AA129" s="36">
        <v>8</v>
      </c>
      <c r="AB129" s="36">
        <v>12</v>
      </c>
      <c r="AC129" s="36">
        <v>2</v>
      </c>
      <c r="AD129" s="43">
        <f>AA129*AB129</f>
        <v>96</v>
      </c>
      <c r="AE129" s="654">
        <v>50</v>
      </c>
      <c r="AF129" s="37">
        <f>รายการ!B1</f>
        <v>6700</v>
      </c>
      <c r="AG129" s="37">
        <f t="shared" ref="AG129:AG142" si="51">AD129*AF129</f>
        <v>643200</v>
      </c>
      <c r="AH129" s="34">
        <f>SUM(AI129:AL129)</f>
        <v>96</v>
      </c>
      <c r="AI129" s="34"/>
      <c r="AJ129" s="34">
        <v>96</v>
      </c>
      <c r="AK129" s="656"/>
      <c r="AL129" s="34"/>
      <c r="AM129" s="32">
        <v>52</v>
      </c>
      <c r="AN129" s="32">
        <v>93</v>
      </c>
      <c r="AO129" s="111">
        <f>AG129*AN129/100</f>
        <v>598176</v>
      </c>
      <c r="AP129" s="111">
        <f>AG129-AO129</f>
        <v>45024</v>
      </c>
      <c r="AQ129" s="166">
        <f t="shared" ref="AQ129:AQ139" si="52">P129+AP129</f>
        <v>45024</v>
      </c>
      <c r="AR129" s="95">
        <f t="shared" ref="AR129:AR139" si="53">AQ129</f>
        <v>45024</v>
      </c>
      <c r="AS129" s="95"/>
      <c r="AT129" s="95">
        <f t="shared" ref="AT129:AT139" si="54">AQ129-AS129</f>
        <v>45024</v>
      </c>
      <c r="AU129" s="95"/>
      <c r="AW129" s="39"/>
      <c r="AX129" s="579"/>
      <c r="AY129" s="95"/>
    </row>
    <row r="130" spans="1:51" s="32" customFormat="1" ht="16.5" customHeight="1" x14ac:dyDescent="0.25">
      <c r="A130" s="39"/>
      <c r="B130" s="33">
        <v>34</v>
      </c>
      <c r="C130" s="32" t="s">
        <v>5</v>
      </c>
      <c r="D130" s="32">
        <v>29508</v>
      </c>
      <c r="E130" s="32">
        <v>153</v>
      </c>
      <c r="F130" s="32">
        <v>1290</v>
      </c>
      <c r="G130" s="32" t="s">
        <v>191</v>
      </c>
      <c r="H130" s="32">
        <v>16</v>
      </c>
      <c r="I130" s="32">
        <v>3</v>
      </c>
      <c r="J130" s="32">
        <v>89</v>
      </c>
      <c r="K130" s="63">
        <f>H130*400+I130*100+J130</f>
        <v>6789</v>
      </c>
      <c r="L130" s="65">
        <f>SUM(Q130:U130)</f>
        <v>6789</v>
      </c>
      <c r="M130" s="86">
        <v>1</v>
      </c>
      <c r="N130" s="65">
        <f>L130</f>
        <v>6789</v>
      </c>
      <c r="O130" s="65">
        <v>125</v>
      </c>
      <c r="P130" s="65">
        <f>N130*O130</f>
        <v>848625</v>
      </c>
      <c r="Q130" s="34">
        <v>6789</v>
      </c>
      <c r="R130" s="43"/>
      <c r="S130" s="43"/>
      <c r="U130" s="35"/>
      <c r="V130" s="39"/>
      <c r="W130" s="33"/>
      <c r="X130" s="57"/>
      <c r="AA130" s="36"/>
      <c r="AB130" s="36"/>
      <c r="AC130" s="36"/>
      <c r="AD130" s="43"/>
      <c r="AE130" s="528"/>
      <c r="AF130" s="37"/>
      <c r="AG130" s="37">
        <f t="shared" si="51"/>
        <v>0</v>
      </c>
      <c r="AI130" s="34"/>
      <c r="AJ130" s="34"/>
      <c r="AK130" s="34"/>
      <c r="AL130" s="34"/>
      <c r="AO130" s="111"/>
      <c r="AP130" s="111"/>
      <c r="AQ130" s="166">
        <f t="shared" si="52"/>
        <v>848625</v>
      </c>
      <c r="AR130" s="95">
        <f t="shared" si="53"/>
        <v>848625</v>
      </c>
      <c r="AS130" s="95"/>
      <c r="AT130" s="95">
        <f t="shared" si="54"/>
        <v>848625</v>
      </c>
      <c r="AU130" s="95"/>
      <c r="AW130" s="39"/>
      <c r="AX130" s="579"/>
      <c r="AY130" s="95"/>
    </row>
    <row r="131" spans="1:51" s="4" customFormat="1" ht="16.5" customHeight="1" x14ac:dyDescent="0.25">
      <c r="A131" s="26" t="s">
        <v>326</v>
      </c>
      <c r="B131" s="5">
        <v>35</v>
      </c>
      <c r="C131" s="26" t="s">
        <v>35</v>
      </c>
      <c r="G131" s="4" t="s">
        <v>191</v>
      </c>
      <c r="J131" s="8"/>
      <c r="K131" s="12"/>
      <c r="L131" s="14"/>
      <c r="M131" s="62"/>
      <c r="N131" s="14"/>
      <c r="O131" s="14"/>
      <c r="P131" s="14"/>
      <c r="Q131" s="3"/>
      <c r="R131" s="8"/>
      <c r="S131" s="8"/>
      <c r="U131" s="11"/>
      <c r="V131" s="26" t="s">
        <v>326</v>
      </c>
      <c r="W131" s="5">
        <v>68</v>
      </c>
      <c r="X131" s="19"/>
      <c r="Y131" s="4" t="s">
        <v>28</v>
      </c>
      <c r="Z131" s="4" t="s">
        <v>6</v>
      </c>
      <c r="AA131" s="16">
        <v>7.75</v>
      </c>
      <c r="AB131" s="16">
        <v>11</v>
      </c>
      <c r="AC131" s="16">
        <v>5</v>
      </c>
      <c r="AD131" s="8">
        <f>AA131*AB131</f>
        <v>85.25</v>
      </c>
      <c r="AE131" s="78">
        <v>43.4</v>
      </c>
      <c r="AF131" s="7">
        <f>AF129</f>
        <v>6700</v>
      </c>
      <c r="AG131" s="7">
        <f t="shared" si="51"/>
        <v>571175</v>
      </c>
      <c r="AH131" s="3">
        <f>SUM(AI131:AL131)</f>
        <v>85.25</v>
      </c>
      <c r="AI131" s="3"/>
      <c r="AJ131" s="3">
        <v>37</v>
      </c>
      <c r="AK131" s="3">
        <v>48.25</v>
      </c>
      <c r="AL131" s="3"/>
      <c r="AM131" s="4">
        <v>6</v>
      </c>
      <c r="AN131" s="4">
        <f>ค่าเสื่อม!G2</f>
        <v>6</v>
      </c>
      <c r="AO131" s="111">
        <f>AG131*AN131/100</f>
        <v>34270.5</v>
      </c>
      <c r="AP131" s="111">
        <f>AG131-AO131</f>
        <v>536904.5</v>
      </c>
      <c r="AQ131" s="166">
        <f>P131+AP131</f>
        <v>536904.5</v>
      </c>
      <c r="AR131" s="95">
        <f>AQ131</f>
        <v>536904.5</v>
      </c>
      <c r="AS131" s="95">
        <f>((S131*O131)+(AF131*AK131)-(AF131*AK131*AN131/100))</f>
        <v>303878.5</v>
      </c>
      <c r="AT131" s="95">
        <f>AQ131-AS131</f>
        <v>233026</v>
      </c>
      <c r="AU131" s="95">
        <f>AS131</f>
        <v>303878.5</v>
      </c>
      <c r="AV131" s="4">
        <f>อัตราภาษี!J5</f>
        <v>0.3</v>
      </c>
      <c r="AW131" s="26" t="s">
        <v>195</v>
      </c>
      <c r="AX131" s="535">
        <f>AU131*AV131/100</f>
        <v>911.63549999999998</v>
      </c>
      <c r="AY131" s="166">
        <f>AX131*10/100</f>
        <v>91.163550000000001</v>
      </c>
    </row>
    <row r="132" spans="1:51" s="583" customFormat="1" ht="16.5" customHeight="1" x14ac:dyDescent="0.25">
      <c r="A132" s="591"/>
      <c r="B132" s="581"/>
      <c r="C132" s="591"/>
      <c r="J132" s="589"/>
      <c r="K132" s="584"/>
      <c r="L132" s="585"/>
      <c r="M132" s="586"/>
      <c r="N132" s="585"/>
      <c r="O132" s="585"/>
      <c r="P132" s="585"/>
      <c r="Q132" s="588"/>
      <c r="R132" s="589"/>
      <c r="S132" s="589"/>
      <c r="U132" s="590"/>
      <c r="V132" s="591"/>
      <c r="W132" s="581"/>
      <c r="X132" s="592"/>
      <c r="Z132" s="583" t="s">
        <v>6</v>
      </c>
      <c r="AA132" s="593"/>
      <c r="AB132" s="593"/>
      <c r="AC132" s="593"/>
      <c r="AD132" s="589">
        <v>48.25</v>
      </c>
      <c r="AE132" s="589">
        <v>56.6</v>
      </c>
      <c r="AF132" s="594"/>
      <c r="AG132" s="594"/>
      <c r="AH132" s="588">
        <v>48.25</v>
      </c>
      <c r="AI132" s="588"/>
      <c r="AJ132" s="588"/>
      <c r="AK132" s="588">
        <v>48.25</v>
      </c>
      <c r="AL132" s="588"/>
      <c r="AO132" s="595"/>
      <c r="AP132" s="595"/>
      <c r="AQ132" s="595"/>
      <c r="AR132" s="595"/>
      <c r="AS132" s="595">
        <f>AS131</f>
        <v>303878.5</v>
      </c>
      <c r="AT132" s="595"/>
      <c r="AU132" s="595">
        <f>AS132</f>
        <v>303878.5</v>
      </c>
      <c r="AW132" s="591"/>
      <c r="AX132" s="603"/>
      <c r="AY132" s="595"/>
    </row>
    <row r="133" spans="1:51" s="32" customFormat="1" ht="16.5" customHeight="1" x14ac:dyDescent="0.25">
      <c r="A133" s="39"/>
      <c r="B133" s="33"/>
      <c r="K133" s="63"/>
      <c r="L133" s="65"/>
      <c r="M133" s="86"/>
      <c r="N133" s="65"/>
      <c r="O133" s="65"/>
      <c r="P133" s="65"/>
      <c r="Q133" s="34"/>
      <c r="R133" s="43"/>
      <c r="S133" s="43"/>
      <c r="U133" s="35"/>
      <c r="V133" s="39"/>
      <c r="W133" s="33">
        <v>69</v>
      </c>
      <c r="X133" s="57"/>
      <c r="Y133" s="32" t="s">
        <v>38</v>
      </c>
      <c r="Z133" s="32" t="s">
        <v>7</v>
      </c>
      <c r="AA133" s="36">
        <v>1.5</v>
      </c>
      <c r="AB133" s="36">
        <v>2.5</v>
      </c>
      <c r="AC133" s="36">
        <v>5</v>
      </c>
      <c r="AD133" s="43">
        <f>AA133*AB133</f>
        <v>3.75</v>
      </c>
      <c r="AE133" s="528">
        <v>100</v>
      </c>
      <c r="AF133" s="37">
        <f>รายการ!B34</f>
        <v>2050</v>
      </c>
      <c r="AG133" s="37">
        <f t="shared" si="51"/>
        <v>7687.5</v>
      </c>
      <c r="AH133" s="34">
        <f>SUM(AI133:AL133)</f>
        <v>3.75</v>
      </c>
      <c r="AI133" s="34"/>
      <c r="AJ133" s="34">
        <v>3.75</v>
      </c>
      <c r="AK133" s="34"/>
      <c r="AL133" s="34"/>
      <c r="AM133" s="32">
        <v>6</v>
      </c>
      <c r="AN133" s="32">
        <f>ค่าเสื่อม!G4</f>
        <v>20</v>
      </c>
      <c r="AO133" s="111">
        <f>AG133*AN133/100</f>
        <v>1537.5</v>
      </c>
      <c r="AP133" s="111">
        <f>AG133-AO133</f>
        <v>6150</v>
      </c>
      <c r="AQ133" s="166">
        <f t="shared" si="52"/>
        <v>6150</v>
      </c>
      <c r="AR133" s="95">
        <f t="shared" si="53"/>
        <v>6150</v>
      </c>
      <c r="AS133" s="95"/>
      <c r="AT133" s="95">
        <f t="shared" si="54"/>
        <v>6150</v>
      </c>
      <c r="AU133" s="95"/>
      <c r="AW133" s="39" t="s">
        <v>315</v>
      </c>
      <c r="AX133" s="579"/>
      <c r="AY133" s="95"/>
    </row>
    <row r="134" spans="1:51" s="32" customFormat="1" ht="16.5" customHeight="1" x14ac:dyDescent="0.25">
      <c r="A134" s="39" t="s">
        <v>196</v>
      </c>
      <c r="B134" s="33">
        <v>36</v>
      </c>
      <c r="C134" s="32" t="s">
        <v>5</v>
      </c>
      <c r="D134" s="32">
        <v>41929</v>
      </c>
      <c r="E134" s="32">
        <v>203</v>
      </c>
      <c r="F134" s="32">
        <v>2172</v>
      </c>
      <c r="G134" s="32" t="s">
        <v>191</v>
      </c>
      <c r="H134" s="32">
        <v>0</v>
      </c>
      <c r="I134" s="32">
        <v>3</v>
      </c>
      <c r="J134" s="32">
        <v>20</v>
      </c>
      <c r="K134" s="63">
        <f>H134*400+I134*100+J134</f>
        <v>320</v>
      </c>
      <c r="L134" s="65">
        <f>SUM(Q134:U134)</f>
        <v>320</v>
      </c>
      <c r="M134" s="86">
        <v>5</v>
      </c>
      <c r="N134" s="65">
        <f>L134</f>
        <v>320</v>
      </c>
      <c r="O134" s="65">
        <v>125</v>
      </c>
      <c r="P134" s="65">
        <f>N134*O134</f>
        <v>40000</v>
      </c>
      <c r="Q134" s="34"/>
      <c r="R134" s="43">
        <v>320</v>
      </c>
      <c r="S134" s="43"/>
      <c r="U134" s="35"/>
      <c r="V134" s="39" t="str">
        <f>A134</f>
        <v>นางวาสนา  บรรเทา</v>
      </c>
      <c r="W134" s="33">
        <v>70</v>
      </c>
      <c r="X134" s="57">
        <v>6</v>
      </c>
      <c r="Y134" s="32" t="s">
        <v>28</v>
      </c>
      <c r="Z134" s="32" t="s">
        <v>53</v>
      </c>
      <c r="AA134" s="36">
        <v>9</v>
      </c>
      <c r="AB134" s="36">
        <v>15</v>
      </c>
      <c r="AC134" s="36">
        <v>2</v>
      </c>
      <c r="AD134" s="43">
        <f>AA134*AB134</f>
        <v>135</v>
      </c>
      <c r="AE134" s="528">
        <v>100</v>
      </c>
      <c r="AF134" s="37">
        <f>AF131</f>
        <v>6700</v>
      </c>
      <c r="AG134" s="37">
        <f t="shared" si="51"/>
        <v>904500</v>
      </c>
      <c r="AH134" s="34">
        <f>SUM(AI134:AL134)</f>
        <v>135</v>
      </c>
      <c r="AI134" s="34"/>
      <c r="AJ134" s="34">
        <v>135</v>
      </c>
      <c r="AK134" s="34"/>
      <c r="AL134" s="34"/>
      <c r="AM134" s="32">
        <v>10</v>
      </c>
      <c r="AN134" s="32">
        <f>ค่าเสื่อม!K4</f>
        <v>40</v>
      </c>
      <c r="AO134" s="111">
        <f>AG134*AN134/100</f>
        <v>361800</v>
      </c>
      <c r="AP134" s="111">
        <f>AG134-AO134</f>
        <v>542700</v>
      </c>
      <c r="AQ134" s="166">
        <f t="shared" si="52"/>
        <v>582700</v>
      </c>
      <c r="AR134" s="95">
        <f t="shared" si="53"/>
        <v>582700</v>
      </c>
      <c r="AS134" s="95"/>
      <c r="AT134" s="95">
        <f t="shared" si="54"/>
        <v>582700</v>
      </c>
      <c r="AU134" s="95"/>
      <c r="AW134" s="39"/>
      <c r="AX134" s="579"/>
      <c r="AY134" s="95"/>
    </row>
    <row r="135" spans="1:51" s="32" customFormat="1" ht="16.5" customHeight="1" x14ac:dyDescent="0.25">
      <c r="A135" s="39"/>
      <c r="B135" s="33"/>
      <c r="K135" s="63"/>
      <c r="L135" s="65"/>
      <c r="M135" s="86"/>
      <c r="N135" s="65"/>
      <c r="O135" s="65"/>
      <c r="P135" s="65"/>
      <c r="Q135" s="34"/>
      <c r="R135" s="43"/>
      <c r="S135" s="43"/>
      <c r="U135" s="35"/>
      <c r="V135" s="39"/>
      <c r="W135" s="33">
        <v>71</v>
      </c>
      <c r="X135" s="57"/>
      <c r="Y135" s="32" t="s">
        <v>34</v>
      </c>
      <c r="Z135" s="32" t="s">
        <v>6</v>
      </c>
      <c r="AA135" s="36">
        <v>3</v>
      </c>
      <c r="AB135" s="36">
        <v>8.5</v>
      </c>
      <c r="AC135" s="36">
        <v>2</v>
      </c>
      <c r="AD135" s="43">
        <f>AA135*AB135</f>
        <v>25.5</v>
      </c>
      <c r="AE135" s="528">
        <v>100</v>
      </c>
      <c r="AF135" s="37">
        <f>รายการ!B8</f>
        <v>2600</v>
      </c>
      <c r="AG135" s="37">
        <f t="shared" si="51"/>
        <v>66300</v>
      </c>
      <c r="AH135" s="34">
        <f>SUM(AI135:AL135)</f>
        <v>25.5</v>
      </c>
      <c r="AI135" s="34"/>
      <c r="AJ135" s="34">
        <v>25.5</v>
      </c>
      <c r="AK135" s="34"/>
      <c r="AL135" s="34"/>
      <c r="AM135" s="32">
        <v>3</v>
      </c>
      <c r="AN135" s="32">
        <f>ค่าเสื่อม!D2</f>
        <v>3</v>
      </c>
      <c r="AO135" s="111">
        <f>AG135*AN135/100</f>
        <v>1989</v>
      </c>
      <c r="AP135" s="111">
        <f>AG135-AO135</f>
        <v>64311</v>
      </c>
      <c r="AQ135" s="166">
        <f t="shared" si="52"/>
        <v>64311</v>
      </c>
      <c r="AR135" s="95">
        <f t="shared" si="53"/>
        <v>64311</v>
      </c>
      <c r="AS135" s="95"/>
      <c r="AT135" s="95">
        <f t="shared" si="54"/>
        <v>64311</v>
      </c>
      <c r="AU135" s="95"/>
      <c r="AW135" s="39"/>
      <c r="AX135" s="579"/>
      <c r="AY135" s="95"/>
    </row>
    <row r="136" spans="1:51" s="32" customFormat="1" ht="16.5" customHeight="1" x14ac:dyDescent="0.25">
      <c r="A136" s="39"/>
      <c r="B136" s="33"/>
      <c r="K136" s="63"/>
      <c r="L136" s="65"/>
      <c r="M136" s="65"/>
      <c r="N136" s="65"/>
      <c r="O136" s="65"/>
      <c r="P136" s="65"/>
      <c r="Q136" s="34"/>
      <c r="R136" s="43"/>
      <c r="S136" s="43"/>
      <c r="U136" s="35"/>
      <c r="V136" s="39" t="s">
        <v>296</v>
      </c>
      <c r="W136" s="33">
        <v>72</v>
      </c>
      <c r="X136" s="57" t="s">
        <v>493</v>
      </c>
      <c r="Y136" s="32" t="s">
        <v>28</v>
      </c>
      <c r="Z136" s="32" t="s">
        <v>53</v>
      </c>
      <c r="AA136" s="36">
        <v>4</v>
      </c>
      <c r="AB136" s="36">
        <v>10</v>
      </c>
      <c r="AC136" s="36">
        <v>2</v>
      </c>
      <c r="AD136" s="43">
        <f>AA136*AB136</f>
        <v>40</v>
      </c>
      <c r="AE136" s="528">
        <v>100</v>
      </c>
      <c r="AF136" s="37">
        <f>AF134</f>
        <v>6700</v>
      </c>
      <c r="AG136" s="37">
        <f t="shared" si="51"/>
        <v>268000</v>
      </c>
      <c r="AH136" s="34">
        <f>SUM(AI136:AL136)</f>
        <v>40</v>
      </c>
      <c r="AI136" s="34"/>
      <c r="AJ136" s="34">
        <v>40</v>
      </c>
      <c r="AK136" s="34"/>
      <c r="AL136" s="34"/>
      <c r="AM136" s="32">
        <v>22</v>
      </c>
      <c r="AN136" s="32">
        <f>ค่าเสื่อม!T4</f>
        <v>93</v>
      </c>
      <c r="AO136" s="111">
        <f>AG136*AN136/100</f>
        <v>249240</v>
      </c>
      <c r="AP136" s="111">
        <f>AG136-AO136</f>
        <v>18760</v>
      </c>
      <c r="AQ136" s="166">
        <f t="shared" si="52"/>
        <v>18760</v>
      </c>
      <c r="AR136" s="95">
        <f t="shared" si="53"/>
        <v>18760</v>
      </c>
      <c r="AS136" s="95"/>
      <c r="AT136" s="95">
        <f t="shared" si="54"/>
        <v>18760</v>
      </c>
      <c r="AU136" s="95"/>
      <c r="AW136" s="39"/>
      <c r="AX136" s="579"/>
      <c r="AY136" s="95"/>
    </row>
    <row r="137" spans="1:51" s="32" customFormat="1" ht="16.5" customHeight="1" x14ac:dyDescent="0.25">
      <c r="A137" s="39"/>
      <c r="B137" s="33">
        <v>37</v>
      </c>
      <c r="C137" s="32" t="s">
        <v>5</v>
      </c>
      <c r="D137" s="32">
        <v>34931</v>
      </c>
      <c r="E137" s="32">
        <v>174</v>
      </c>
      <c r="F137" s="32">
        <v>1668</v>
      </c>
      <c r="G137" s="32" t="s">
        <v>191</v>
      </c>
      <c r="H137" s="32">
        <v>5</v>
      </c>
      <c r="I137" s="32">
        <v>0</v>
      </c>
      <c r="J137" s="32">
        <v>0</v>
      </c>
      <c r="K137" s="63">
        <f>H137*400+I137*100+J137</f>
        <v>2000</v>
      </c>
      <c r="L137" s="65">
        <f>K137</f>
        <v>2000</v>
      </c>
      <c r="M137" s="86">
        <v>1</v>
      </c>
      <c r="N137" s="65">
        <f>L137</f>
        <v>2000</v>
      </c>
      <c r="O137" s="65">
        <v>125</v>
      </c>
      <c r="P137" s="65">
        <f>N137*O137</f>
        <v>250000</v>
      </c>
      <c r="Q137" s="34">
        <f>L137</f>
        <v>2000</v>
      </c>
      <c r="R137" s="43"/>
      <c r="S137" s="43"/>
      <c r="U137" s="35"/>
      <c r="V137" s="39"/>
      <c r="W137" s="33"/>
      <c r="X137" s="57"/>
      <c r="AA137" s="36"/>
      <c r="AB137" s="36"/>
      <c r="AC137" s="36"/>
      <c r="AD137" s="43"/>
      <c r="AE137" s="528"/>
      <c r="AF137" s="37"/>
      <c r="AG137" s="37">
        <f t="shared" si="51"/>
        <v>0</v>
      </c>
      <c r="AI137" s="34"/>
      <c r="AJ137" s="34"/>
      <c r="AK137" s="34"/>
      <c r="AL137" s="34"/>
      <c r="AO137" s="111"/>
      <c r="AP137" s="111"/>
      <c r="AQ137" s="166">
        <f t="shared" si="52"/>
        <v>250000</v>
      </c>
      <c r="AR137" s="95">
        <f t="shared" si="53"/>
        <v>250000</v>
      </c>
      <c r="AS137" s="95"/>
      <c r="AT137" s="95">
        <f t="shared" si="54"/>
        <v>250000</v>
      </c>
      <c r="AU137" s="95"/>
      <c r="AW137" s="39"/>
      <c r="AX137" s="579"/>
      <c r="AY137" s="95"/>
    </row>
    <row r="138" spans="1:51" s="32" customFormat="1" ht="16.5" customHeight="1" x14ac:dyDescent="0.25">
      <c r="A138" s="39"/>
      <c r="B138" s="33">
        <v>38</v>
      </c>
      <c r="C138" s="32" t="s">
        <v>5</v>
      </c>
      <c r="D138" s="32">
        <v>34755</v>
      </c>
      <c r="E138" s="32">
        <v>173</v>
      </c>
      <c r="F138" s="32">
        <v>1667</v>
      </c>
      <c r="G138" s="32" t="s">
        <v>191</v>
      </c>
      <c r="H138" s="32">
        <v>26</v>
      </c>
      <c r="I138" s="32">
        <v>3</v>
      </c>
      <c r="J138" s="32">
        <v>8</v>
      </c>
      <c r="K138" s="63">
        <v>10400</v>
      </c>
      <c r="L138" s="65">
        <f>K138</f>
        <v>10400</v>
      </c>
      <c r="M138" s="86">
        <v>1</v>
      </c>
      <c r="N138" s="65">
        <f>L138</f>
        <v>10400</v>
      </c>
      <c r="O138" s="65">
        <v>125</v>
      </c>
      <c r="P138" s="65">
        <f>N138*O138</f>
        <v>1300000</v>
      </c>
      <c r="Q138" s="34">
        <f>L138</f>
        <v>10400</v>
      </c>
      <c r="R138" s="43"/>
      <c r="S138" s="43"/>
      <c r="U138" s="35"/>
      <c r="V138" s="39"/>
      <c r="W138" s="33"/>
      <c r="X138" s="42"/>
      <c r="AA138" s="36"/>
      <c r="AB138" s="36"/>
      <c r="AC138" s="36"/>
      <c r="AD138" s="43"/>
      <c r="AE138" s="528"/>
      <c r="AF138" s="37"/>
      <c r="AG138" s="37">
        <f t="shared" si="51"/>
        <v>0</v>
      </c>
      <c r="AH138" s="34"/>
      <c r="AI138" s="34"/>
      <c r="AJ138" s="34"/>
      <c r="AK138" s="34"/>
      <c r="AL138" s="34"/>
      <c r="AO138" s="111"/>
      <c r="AP138" s="111"/>
      <c r="AQ138" s="166">
        <f t="shared" si="52"/>
        <v>1300000</v>
      </c>
      <c r="AR138" s="95">
        <f t="shared" si="53"/>
        <v>1300000</v>
      </c>
      <c r="AS138" s="95"/>
      <c r="AT138" s="95">
        <f t="shared" si="54"/>
        <v>1300000</v>
      </c>
      <c r="AU138" s="95"/>
      <c r="AW138" s="39"/>
      <c r="AX138" s="579"/>
      <c r="AY138" s="95"/>
    </row>
    <row r="139" spans="1:51" s="32" customFormat="1" ht="16.5" customHeight="1" x14ac:dyDescent="0.25">
      <c r="A139" s="39" t="s">
        <v>317</v>
      </c>
      <c r="B139" s="33">
        <v>39</v>
      </c>
      <c r="C139" s="32" t="s">
        <v>5</v>
      </c>
      <c r="D139" s="32">
        <v>18748</v>
      </c>
      <c r="E139" s="32">
        <v>34</v>
      </c>
      <c r="F139" s="32">
        <v>617</v>
      </c>
      <c r="G139" s="32" t="s">
        <v>199</v>
      </c>
      <c r="H139" s="32">
        <v>4</v>
      </c>
      <c r="I139" s="32">
        <v>2</v>
      </c>
      <c r="J139" s="32">
        <v>13</v>
      </c>
      <c r="K139" s="63">
        <f>H139*400+I139*100+J139</f>
        <v>1813</v>
      </c>
      <c r="L139" s="65">
        <f>SUM(Q139:U139)</f>
        <v>1813</v>
      </c>
      <c r="M139" s="86">
        <v>5</v>
      </c>
      <c r="N139" s="65">
        <f>L139</f>
        <v>1813</v>
      </c>
      <c r="O139" s="65">
        <v>125</v>
      </c>
      <c r="P139" s="65">
        <f>N139*O139</f>
        <v>226625</v>
      </c>
      <c r="Q139" s="34"/>
      <c r="R139" s="43">
        <v>1804</v>
      </c>
      <c r="S139" s="43">
        <v>9</v>
      </c>
      <c r="U139" s="35"/>
      <c r="V139" s="39" t="s">
        <v>332</v>
      </c>
      <c r="W139" s="33">
        <v>73</v>
      </c>
      <c r="X139" s="42" t="s">
        <v>334</v>
      </c>
      <c r="Y139" s="32" t="s">
        <v>28</v>
      </c>
      <c r="Z139" s="32" t="s">
        <v>7</v>
      </c>
      <c r="AA139" s="36">
        <v>15</v>
      </c>
      <c r="AB139" s="36">
        <v>17</v>
      </c>
      <c r="AC139" s="36">
        <v>2</v>
      </c>
      <c r="AD139" s="43">
        <f>AA139*AB139</f>
        <v>255</v>
      </c>
      <c r="AE139" s="528">
        <v>100</v>
      </c>
      <c r="AF139" s="37">
        <f>รายการ!B1</f>
        <v>6700</v>
      </c>
      <c r="AG139" s="37">
        <f t="shared" si="51"/>
        <v>1708500</v>
      </c>
      <c r="AH139" s="34">
        <v>255</v>
      </c>
      <c r="AI139" s="34"/>
      <c r="AJ139" s="34">
        <v>255</v>
      </c>
      <c r="AK139" s="34"/>
      <c r="AL139" s="34"/>
      <c r="AM139" s="32">
        <v>17</v>
      </c>
      <c r="AN139" s="32">
        <f>ค่าเสื่อม!R4</f>
        <v>79</v>
      </c>
      <c r="AO139" s="111">
        <f>AG139*AN139/100</f>
        <v>1349715</v>
      </c>
      <c r="AP139" s="111">
        <f>AG139-AO139</f>
        <v>358785</v>
      </c>
      <c r="AQ139" s="166">
        <f t="shared" si="52"/>
        <v>585410</v>
      </c>
      <c r="AR139" s="95">
        <f t="shared" si="53"/>
        <v>585410</v>
      </c>
      <c r="AS139" s="95">
        <f>((S139*O139)+(AF139*AK139)-(AF139*AK139*AN139/100))</f>
        <v>1125</v>
      </c>
      <c r="AT139" s="95">
        <f t="shared" si="54"/>
        <v>584285</v>
      </c>
      <c r="AU139" s="95">
        <f>AS139</f>
        <v>1125</v>
      </c>
      <c r="AV139" s="32">
        <f>อัตราภาษี!J5</f>
        <v>0.3</v>
      </c>
      <c r="AW139" s="39" t="s">
        <v>1780</v>
      </c>
      <c r="AX139" s="579">
        <f>AU139*AV139/100</f>
        <v>3.375</v>
      </c>
      <c r="AY139" s="95">
        <f>AX139*10/100</f>
        <v>0.33750000000000002</v>
      </c>
    </row>
    <row r="140" spans="1:51" s="32" customFormat="1" ht="16.5" customHeight="1" x14ac:dyDescent="0.25">
      <c r="A140" s="39"/>
      <c r="B140" s="33"/>
      <c r="K140" s="37"/>
      <c r="L140" s="37"/>
      <c r="M140" s="86"/>
      <c r="N140" s="37"/>
      <c r="O140" s="37"/>
      <c r="P140" s="65"/>
      <c r="Q140" s="34"/>
      <c r="R140" s="43"/>
      <c r="S140" s="43"/>
      <c r="U140" s="35"/>
      <c r="V140" s="39"/>
      <c r="W140" s="33"/>
      <c r="X140" s="42"/>
      <c r="AA140" s="36"/>
      <c r="AB140" s="36"/>
      <c r="AC140" s="36"/>
      <c r="AD140" s="43"/>
      <c r="AE140" s="528"/>
      <c r="AF140" s="37"/>
      <c r="AG140" s="37">
        <f t="shared" si="51"/>
        <v>0</v>
      </c>
      <c r="AH140" s="34"/>
      <c r="AI140" s="34"/>
      <c r="AJ140" s="34"/>
      <c r="AK140" s="34"/>
      <c r="AL140" s="34"/>
      <c r="AO140" s="111"/>
      <c r="AP140" s="111"/>
      <c r="AQ140" s="4"/>
      <c r="AR140" s="95"/>
      <c r="AS140" s="95"/>
      <c r="AT140" s="95"/>
      <c r="AU140" s="95"/>
      <c r="AW140" s="39"/>
      <c r="AX140" s="579"/>
      <c r="AY140" s="95"/>
    </row>
    <row r="141" spans="1:51" s="32" customFormat="1" ht="16.5" customHeight="1" x14ac:dyDescent="0.25">
      <c r="A141" s="39"/>
      <c r="B141" s="33"/>
      <c r="K141" s="37"/>
      <c r="L141" s="37"/>
      <c r="M141" s="86"/>
      <c r="N141" s="37"/>
      <c r="O141" s="37"/>
      <c r="P141" s="65"/>
      <c r="Q141" s="34"/>
      <c r="R141" s="43"/>
      <c r="S141" s="43"/>
      <c r="U141" s="35"/>
      <c r="V141" s="39"/>
      <c r="W141" s="33">
        <v>74</v>
      </c>
      <c r="X141" s="42"/>
      <c r="Y141" s="32" t="s">
        <v>28</v>
      </c>
      <c r="Z141" s="32" t="s">
        <v>6</v>
      </c>
      <c r="AA141" s="36">
        <v>4</v>
      </c>
      <c r="AB141" s="36">
        <v>6</v>
      </c>
      <c r="AC141" s="36">
        <v>5</v>
      </c>
      <c r="AD141" s="43">
        <f>AA141*AB141</f>
        <v>24</v>
      </c>
      <c r="AE141" s="528">
        <v>100</v>
      </c>
      <c r="AF141" s="37">
        <f>รายการ!B1</f>
        <v>6700</v>
      </c>
      <c r="AG141" s="37">
        <f t="shared" si="51"/>
        <v>160800</v>
      </c>
      <c r="AH141" s="34">
        <f>SUM(AI141:AL141)</f>
        <v>24</v>
      </c>
      <c r="AI141" s="34"/>
      <c r="AJ141" s="34">
        <v>24</v>
      </c>
      <c r="AK141" s="34"/>
      <c r="AL141" s="34"/>
      <c r="AM141" s="32">
        <v>17</v>
      </c>
      <c r="AN141" s="32">
        <f>ค่าเสื่อม!R2</f>
        <v>24</v>
      </c>
      <c r="AO141" s="111">
        <f>AG141*AN141/100</f>
        <v>38592</v>
      </c>
      <c r="AP141" s="111">
        <f>AG141-AO141</f>
        <v>122208</v>
      </c>
      <c r="AQ141" s="166">
        <f>P141+AP141</f>
        <v>122208</v>
      </c>
      <c r="AR141" s="95">
        <f>AQ141</f>
        <v>122208</v>
      </c>
      <c r="AS141" s="95"/>
      <c r="AT141" s="95">
        <f>AQ141-AS141</f>
        <v>122208</v>
      </c>
      <c r="AU141" s="95"/>
      <c r="AW141" s="39" t="s">
        <v>208</v>
      </c>
      <c r="AX141" s="579"/>
      <c r="AY141" s="95"/>
    </row>
    <row r="142" spans="1:51" s="32" customFormat="1" ht="16.5" customHeight="1" x14ac:dyDescent="0.25">
      <c r="A142" s="39"/>
      <c r="B142" s="33"/>
      <c r="K142" s="37"/>
      <c r="L142" s="37"/>
      <c r="M142" s="86"/>
      <c r="N142" s="37"/>
      <c r="O142" s="37"/>
      <c r="P142" s="65"/>
      <c r="Q142" s="34"/>
      <c r="R142" s="43"/>
      <c r="S142" s="43"/>
      <c r="U142" s="35"/>
      <c r="V142" s="39" t="s">
        <v>203</v>
      </c>
      <c r="W142" s="33">
        <v>75</v>
      </c>
      <c r="X142" s="42" t="s">
        <v>204</v>
      </c>
      <c r="Y142" s="32" t="s">
        <v>28</v>
      </c>
      <c r="Z142" s="32" t="s">
        <v>37</v>
      </c>
      <c r="AA142" s="36">
        <v>15</v>
      </c>
      <c r="AB142" s="36">
        <v>23</v>
      </c>
      <c r="AC142" s="36">
        <v>5</v>
      </c>
      <c r="AD142" s="43">
        <f>AA142*AB142</f>
        <v>345</v>
      </c>
      <c r="AE142" s="654">
        <v>89.57</v>
      </c>
      <c r="AF142" s="37">
        <f>รายการ!B1</f>
        <v>6700</v>
      </c>
      <c r="AG142" s="37">
        <f t="shared" si="51"/>
        <v>2311500</v>
      </c>
      <c r="AH142" s="34">
        <f>SUM(AI142:AL142)</f>
        <v>345</v>
      </c>
      <c r="AI142" s="34"/>
      <c r="AJ142" s="34">
        <v>309</v>
      </c>
      <c r="AK142" s="34">
        <v>36</v>
      </c>
      <c r="AL142" s="34"/>
      <c r="AM142" s="32">
        <v>27</v>
      </c>
      <c r="AN142" s="32">
        <f>ค่าเสื่อม!R2</f>
        <v>24</v>
      </c>
      <c r="AO142" s="111">
        <f>AG142*AN142/100</f>
        <v>554760</v>
      </c>
      <c r="AP142" s="111">
        <f>AG142-AO142</f>
        <v>1756740</v>
      </c>
      <c r="AQ142" s="166">
        <f>P142+AP142</f>
        <v>1756740</v>
      </c>
      <c r="AR142" s="95">
        <f>AQ142</f>
        <v>1756740</v>
      </c>
      <c r="AS142" s="95">
        <f>((S142*O142)+(AF142*AK142)-(AF142*AK142*AN142/100))</f>
        <v>183312</v>
      </c>
      <c r="AT142" s="95">
        <f>AQ142-AS142</f>
        <v>1573428</v>
      </c>
      <c r="AU142" s="95">
        <f>AS142</f>
        <v>183312</v>
      </c>
      <c r="AV142" s="32">
        <f>อัตราภาษี!J5</f>
        <v>0.3</v>
      </c>
      <c r="AW142" s="39" t="s">
        <v>1990</v>
      </c>
      <c r="AX142" s="579">
        <f>AU142*AV142/100</f>
        <v>549.93600000000004</v>
      </c>
      <c r="AY142" s="95">
        <f>AX142*10/100</f>
        <v>54.993600000000008</v>
      </c>
    </row>
    <row r="143" spans="1:51" s="668" customFormat="1" ht="16.5" customHeight="1" x14ac:dyDescent="0.25">
      <c r="A143" s="672"/>
      <c r="B143" s="667"/>
      <c r="K143" s="655"/>
      <c r="L143" s="655"/>
      <c r="M143" s="669"/>
      <c r="N143" s="655"/>
      <c r="O143" s="655"/>
      <c r="P143" s="653"/>
      <c r="Q143" s="656"/>
      <c r="R143" s="654"/>
      <c r="S143" s="654"/>
      <c r="U143" s="671"/>
      <c r="V143" s="672"/>
      <c r="W143" s="667"/>
      <c r="X143" s="679"/>
      <c r="Z143" s="668" t="s">
        <v>37</v>
      </c>
      <c r="AA143" s="674"/>
      <c r="AB143" s="674"/>
      <c r="AC143" s="674"/>
      <c r="AD143" s="654">
        <v>36</v>
      </c>
      <c r="AE143" s="654">
        <v>10.43</v>
      </c>
      <c r="AF143" s="655"/>
      <c r="AG143" s="655"/>
      <c r="AH143" s="656">
        <v>36</v>
      </c>
      <c r="AI143" s="656"/>
      <c r="AJ143" s="656"/>
      <c r="AK143" s="656">
        <v>36</v>
      </c>
      <c r="AL143" s="656"/>
      <c r="AO143" s="657"/>
      <c r="AP143" s="657"/>
      <c r="AQ143" s="595"/>
      <c r="AR143" s="601"/>
      <c r="AS143" s="601">
        <f>AS142</f>
        <v>183312</v>
      </c>
      <c r="AT143" s="601"/>
      <c r="AU143" s="601">
        <f>AS143</f>
        <v>183312</v>
      </c>
      <c r="AW143" s="672"/>
      <c r="AX143" s="675"/>
      <c r="AY143" s="601"/>
    </row>
    <row r="144" spans="1:51" s="32" customFormat="1" ht="16.5" customHeight="1" x14ac:dyDescent="0.25">
      <c r="A144" s="39"/>
      <c r="B144" s="33"/>
      <c r="K144" s="37"/>
      <c r="L144" s="37"/>
      <c r="M144" s="86"/>
      <c r="N144" s="37"/>
      <c r="O144" s="37"/>
      <c r="P144" s="65"/>
      <c r="Q144" s="34"/>
      <c r="R144" s="43"/>
      <c r="S144" s="43"/>
      <c r="U144" s="35"/>
      <c r="V144" s="39" t="s">
        <v>206</v>
      </c>
      <c r="W144" s="33">
        <v>76</v>
      </c>
      <c r="X144" s="42" t="s">
        <v>207</v>
      </c>
      <c r="Y144" s="32" t="s">
        <v>28</v>
      </c>
      <c r="Z144" s="32" t="s">
        <v>53</v>
      </c>
      <c r="AA144" s="36">
        <v>6</v>
      </c>
      <c r="AB144" s="36">
        <v>18</v>
      </c>
      <c r="AC144" s="36">
        <v>2</v>
      </c>
      <c r="AD144" s="43">
        <f t="shared" ref="AD144:AD149" si="55">AA144*AB144</f>
        <v>108</v>
      </c>
      <c r="AE144" s="528">
        <v>100</v>
      </c>
      <c r="AF144" s="37">
        <f>รายการ!B1</f>
        <v>6700</v>
      </c>
      <c r="AG144" s="37">
        <f t="shared" ref="AG144:AG149" si="56">AD144*AF144</f>
        <v>723600</v>
      </c>
      <c r="AH144" s="34">
        <f t="shared" ref="AH144:AH149" si="57">SUM(AI144:AL144)</f>
        <v>108</v>
      </c>
      <c r="AI144" s="34"/>
      <c r="AJ144" s="34">
        <v>108</v>
      </c>
      <c r="AK144" s="34"/>
      <c r="AL144" s="34"/>
      <c r="AM144" s="32">
        <v>18</v>
      </c>
      <c r="AN144" s="32">
        <f>ค่าเสื่อม!S4</f>
        <v>86</v>
      </c>
      <c r="AO144" s="111">
        <f t="shared" ref="AO144:AO149" si="58">AG144*AN144/100</f>
        <v>622296</v>
      </c>
      <c r="AP144" s="111">
        <f t="shared" ref="AP144:AP149" si="59">AG144-AO144</f>
        <v>101304</v>
      </c>
      <c r="AQ144" s="166">
        <f t="shared" ref="AQ144:AQ149" si="60">P144+AP144</f>
        <v>101304</v>
      </c>
      <c r="AR144" s="95">
        <f t="shared" ref="AR144:AR149" si="61">AQ144</f>
        <v>101304</v>
      </c>
      <c r="AS144" s="95"/>
      <c r="AT144" s="95">
        <f t="shared" ref="AT144:AT149" si="62">AQ144-AS144</f>
        <v>101304</v>
      </c>
      <c r="AU144" s="95"/>
      <c r="AW144" s="39"/>
      <c r="AX144" s="579"/>
      <c r="AY144" s="95"/>
    </row>
    <row r="145" spans="1:51" s="32" customFormat="1" ht="16.5" customHeight="1" x14ac:dyDescent="0.25">
      <c r="A145" s="39"/>
      <c r="B145" s="33"/>
      <c r="K145" s="37"/>
      <c r="L145" s="37"/>
      <c r="M145" s="86"/>
      <c r="N145" s="37"/>
      <c r="O145" s="37"/>
      <c r="P145" s="65"/>
      <c r="Q145" s="34"/>
      <c r="R145" s="43"/>
      <c r="S145" s="43"/>
      <c r="U145" s="35"/>
      <c r="V145" s="39" t="s">
        <v>209</v>
      </c>
      <c r="W145" s="33">
        <v>77</v>
      </c>
      <c r="X145" s="42" t="s">
        <v>210</v>
      </c>
      <c r="Y145" s="32" t="s">
        <v>28</v>
      </c>
      <c r="Z145" s="32" t="s">
        <v>53</v>
      </c>
      <c r="AA145" s="36">
        <v>5</v>
      </c>
      <c r="AB145" s="36">
        <v>7</v>
      </c>
      <c r="AC145" s="36">
        <v>2</v>
      </c>
      <c r="AD145" s="43">
        <f t="shared" si="55"/>
        <v>35</v>
      </c>
      <c r="AE145" s="528">
        <v>100</v>
      </c>
      <c r="AF145" s="37">
        <f>รายการ!B1</f>
        <v>6700</v>
      </c>
      <c r="AG145" s="37">
        <f t="shared" si="56"/>
        <v>234500</v>
      </c>
      <c r="AH145" s="34">
        <f t="shared" si="57"/>
        <v>35</v>
      </c>
      <c r="AI145" s="34"/>
      <c r="AJ145" s="34">
        <v>35</v>
      </c>
      <c r="AK145" s="34"/>
      <c r="AL145" s="34"/>
      <c r="AM145" s="32">
        <v>4</v>
      </c>
      <c r="AN145" s="32">
        <f>ค่าเสื่อม!D4</f>
        <v>9</v>
      </c>
      <c r="AO145" s="111">
        <f t="shared" si="58"/>
        <v>21105</v>
      </c>
      <c r="AP145" s="111">
        <f t="shared" si="59"/>
        <v>213395</v>
      </c>
      <c r="AQ145" s="166">
        <f t="shared" si="60"/>
        <v>213395</v>
      </c>
      <c r="AR145" s="95">
        <f t="shared" si="61"/>
        <v>213395</v>
      </c>
      <c r="AS145" s="95"/>
      <c r="AT145" s="95">
        <f t="shared" si="62"/>
        <v>213395</v>
      </c>
      <c r="AU145" s="95"/>
      <c r="AW145" s="39"/>
      <c r="AX145" s="579"/>
      <c r="AY145" s="95"/>
    </row>
    <row r="146" spans="1:51" s="32" customFormat="1" ht="16.5" customHeight="1" x14ac:dyDescent="0.25">
      <c r="A146" s="39"/>
      <c r="B146" s="33"/>
      <c r="K146" s="37"/>
      <c r="L146" s="37"/>
      <c r="M146" s="86"/>
      <c r="N146" s="37"/>
      <c r="O146" s="37"/>
      <c r="P146" s="65"/>
      <c r="Q146" s="34"/>
      <c r="R146" s="43"/>
      <c r="S146" s="43"/>
      <c r="U146" s="35"/>
      <c r="V146" s="39"/>
      <c r="W146" s="33">
        <v>78</v>
      </c>
      <c r="X146" s="42"/>
      <c r="Y146" s="32" t="s">
        <v>34</v>
      </c>
      <c r="Z146" s="32" t="s">
        <v>7</v>
      </c>
      <c r="AA146" s="36">
        <v>6</v>
      </c>
      <c r="AB146" s="36">
        <v>10</v>
      </c>
      <c r="AC146" s="36">
        <v>2</v>
      </c>
      <c r="AD146" s="43">
        <f t="shared" si="55"/>
        <v>60</v>
      </c>
      <c r="AE146" s="528">
        <v>100</v>
      </c>
      <c r="AF146" s="37">
        <f>รายการ!B8</f>
        <v>2600</v>
      </c>
      <c r="AG146" s="37">
        <f t="shared" si="56"/>
        <v>156000</v>
      </c>
      <c r="AH146" s="34">
        <f t="shared" si="57"/>
        <v>60</v>
      </c>
      <c r="AI146" s="34"/>
      <c r="AJ146" s="34">
        <v>60</v>
      </c>
      <c r="AK146" s="34"/>
      <c r="AL146" s="34"/>
      <c r="AM146" s="32">
        <v>12</v>
      </c>
      <c r="AN146" s="32">
        <f>ค่าเสื่อม!M4</f>
        <v>50</v>
      </c>
      <c r="AO146" s="111">
        <f t="shared" si="58"/>
        <v>78000</v>
      </c>
      <c r="AP146" s="111">
        <f t="shared" si="59"/>
        <v>78000</v>
      </c>
      <c r="AQ146" s="166">
        <f t="shared" si="60"/>
        <v>78000</v>
      </c>
      <c r="AR146" s="95">
        <f t="shared" si="61"/>
        <v>78000</v>
      </c>
      <c r="AS146" s="95"/>
      <c r="AT146" s="95">
        <f t="shared" si="62"/>
        <v>78000</v>
      </c>
      <c r="AU146" s="95"/>
      <c r="AW146" s="39"/>
      <c r="AX146" s="579"/>
      <c r="AY146" s="95"/>
    </row>
    <row r="147" spans="1:51" s="32" customFormat="1" ht="16.5" customHeight="1" x14ac:dyDescent="0.25">
      <c r="A147" s="39"/>
      <c r="B147" s="33"/>
      <c r="K147" s="37"/>
      <c r="L147" s="37"/>
      <c r="M147" s="86"/>
      <c r="N147" s="37"/>
      <c r="O147" s="37"/>
      <c r="P147" s="65"/>
      <c r="Q147" s="34"/>
      <c r="R147" s="43"/>
      <c r="S147" s="43"/>
      <c r="U147" s="35"/>
      <c r="V147" s="39"/>
      <c r="W147" s="33">
        <v>79</v>
      </c>
      <c r="X147" s="42"/>
      <c r="Y147" s="32" t="s">
        <v>38</v>
      </c>
      <c r="Z147" s="32" t="s">
        <v>7</v>
      </c>
      <c r="AA147" s="36">
        <v>3</v>
      </c>
      <c r="AB147" s="36">
        <v>6</v>
      </c>
      <c r="AC147" s="36">
        <v>2</v>
      </c>
      <c r="AD147" s="43">
        <f t="shared" si="55"/>
        <v>18</v>
      </c>
      <c r="AE147" s="528">
        <v>100</v>
      </c>
      <c r="AF147" s="37">
        <f>รายการ!B34</f>
        <v>2050</v>
      </c>
      <c r="AG147" s="37">
        <f t="shared" si="56"/>
        <v>36900</v>
      </c>
      <c r="AH147" s="34">
        <f t="shared" si="57"/>
        <v>18</v>
      </c>
      <c r="AI147" s="34"/>
      <c r="AJ147" s="34">
        <v>18</v>
      </c>
      <c r="AK147" s="34"/>
      <c r="AL147" s="34"/>
      <c r="AM147" s="32">
        <v>7</v>
      </c>
      <c r="AN147" s="32">
        <f>ค่าเสื่อม!H4</f>
        <v>25</v>
      </c>
      <c r="AO147" s="111">
        <f t="shared" si="58"/>
        <v>9225</v>
      </c>
      <c r="AP147" s="111">
        <f t="shared" si="59"/>
        <v>27675</v>
      </c>
      <c r="AQ147" s="166">
        <f t="shared" si="60"/>
        <v>27675</v>
      </c>
      <c r="AR147" s="95">
        <f t="shared" si="61"/>
        <v>27675</v>
      </c>
      <c r="AS147" s="95"/>
      <c r="AT147" s="95">
        <f t="shared" si="62"/>
        <v>27675</v>
      </c>
      <c r="AU147" s="95"/>
      <c r="AW147" s="39" t="s">
        <v>211</v>
      </c>
      <c r="AX147" s="579"/>
      <c r="AY147" s="95"/>
    </row>
    <row r="148" spans="1:51" s="32" customFormat="1" ht="16.5" customHeight="1" x14ac:dyDescent="0.25">
      <c r="A148" s="39"/>
      <c r="B148" s="33"/>
      <c r="K148" s="37"/>
      <c r="L148" s="37"/>
      <c r="M148" s="86"/>
      <c r="N148" s="37"/>
      <c r="O148" s="37"/>
      <c r="P148" s="65"/>
      <c r="Q148" s="34"/>
      <c r="R148" s="43"/>
      <c r="S148" s="43"/>
      <c r="U148" s="35"/>
      <c r="V148" s="39" t="s">
        <v>298</v>
      </c>
      <c r="W148" s="33">
        <v>80</v>
      </c>
      <c r="X148" s="42">
        <v>4</v>
      </c>
      <c r="Y148" s="32" t="s">
        <v>28</v>
      </c>
      <c r="Z148" s="32" t="s">
        <v>53</v>
      </c>
      <c r="AA148" s="36">
        <v>11</v>
      </c>
      <c r="AB148" s="36">
        <v>17</v>
      </c>
      <c r="AC148" s="36">
        <v>2</v>
      </c>
      <c r="AD148" s="43">
        <f t="shared" si="55"/>
        <v>187</v>
      </c>
      <c r="AE148" s="528">
        <v>100</v>
      </c>
      <c r="AF148" s="37">
        <f>รายการ!B1</f>
        <v>6700</v>
      </c>
      <c r="AG148" s="37">
        <f t="shared" si="56"/>
        <v>1252900</v>
      </c>
      <c r="AH148" s="34">
        <f t="shared" si="57"/>
        <v>187</v>
      </c>
      <c r="AI148" s="34"/>
      <c r="AJ148" s="34">
        <v>187</v>
      </c>
      <c r="AK148" s="34"/>
      <c r="AL148" s="34"/>
      <c r="AM148" s="32">
        <v>7</v>
      </c>
      <c r="AN148" s="32">
        <f>ค่าเสื่อม!H4</f>
        <v>25</v>
      </c>
      <c r="AO148" s="111">
        <f t="shared" si="58"/>
        <v>313225</v>
      </c>
      <c r="AP148" s="111">
        <f t="shared" si="59"/>
        <v>939675</v>
      </c>
      <c r="AQ148" s="166">
        <f t="shared" si="60"/>
        <v>939675</v>
      </c>
      <c r="AR148" s="95">
        <f t="shared" si="61"/>
        <v>939675</v>
      </c>
      <c r="AS148" s="95"/>
      <c r="AT148" s="95">
        <f t="shared" si="62"/>
        <v>939675</v>
      </c>
      <c r="AU148" s="95"/>
      <c r="AW148" s="39"/>
      <c r="AX148" s="579"/>
      <c r="AY148" s="95"/>
    </row>
    <row r="149" spans="1:51" s="32" customFormat="1" ht="16.5" customHeight="1" x14ac:dyDescent="0.25">
      <c r="A149" s="39"/>
      <c r="B149" s="33"/>
      <c r="K149" s="37"/>
      <c r="L149" s="37"/>
      <c r="M149" s="86"/>
      <c r="N149" s="37"/>
      <c r="O149" s="37"/>
      <c r="P149" s="65"/>
      <c r="Q149" s="34"/>
      <c r="R149" s="43"/>
      <c r="S149" s="43"/>
      <c r="U149" s="35"/>
      <c r="V149" s="39" t="s">
        <v>212</v>
      </c>
      <c r="W149" s="33">
        <v>81</v>
      </c>
      <c r="X149" s="42">
        <v>78</v>
      </c>
      <c r="Y149" s="32" t="s">
        <v>28</v>
      </c>
      <c r="Z149" s="32" t="s">
        <v>7</v>
      </c>
      <c r="AA149" s="36">
        <v>8</v>
      </c>
      <c r="AB149" s="36">
        <v>12</v>
      </c>
      <c r="AC149" s="36">
        <v>2</v>
      </c>
      <c r="AD149" s="43">
        <f t="shared" si="55"/>
        <v>96</v>
      </c>
      <c r="AE149" s="528">
        <v>100</v>
      </c>
      <c r="AF149" s="37">
        <f>รายการ!B1</f>
        <v>6700</v>
      </c>
      <c r="AG149" s="37">
        <f t="shared" si="56"/>
        <v>643200</v>
      </c>
      <c r="AH149" s="34">
        <f t="shared" si="57"/>
        <v>96</v>
      </c>
      <c r="AI149" s="34"/>
      <c r="AJ149" s="34">
        <v>96</v>
      </c>
      <c r="AK149" s="34"/>
      <c r="AL149" s="34"/>
      <c r="AM149" s="32">
        <v>12</v>
      </c>
      <c r="AN149" s="32">
        <f>ค่าเสื่อม!L4</f>
        <v>45</v>
      </c>
      <c r="AO149" s="111">
        <f t="shared" si="58"/>
        <v>289440</v>
      </c>
      <c r="AP149" s="111">
        <f t="shared" si="59"/>
        <v>353760</v>
      </c>
      <c r="AQ149" s="166">
        <f t="shared" si="60"/>
        <v>353760</v>
      </c>
      <c r="AR149" s="95">
        <f t="shared" si="61"/>
        <v>353760</v>
      </c>
      <c r="AS149" s="95"/>
      <c r="AT149" s="95">
        <f t="shared" si="62"/>
        <v>353760</v>
      </c>
      <c r="AU149" s="95"/>
      <c r="AW149" s="39"/>
      <c r="AX149" s="579"/>
      <c r="AY149" s="95"/>
    </row>
    <row r="150" spans="1:51" s="32" customFormat="1" ht="16.5" customHeight="1" x14ac:dyDescent="0.25">
      <c r="A150" s="39"/>
      <c r="B150" s="33"/>
      <c r="K150" s="37"/>
      <c r="L150" s="37"/>
      <c r="M150" s="86"/>
      <c r="N150" s="37"/>
      <c r="O150" s="37"/>
      <c r="P150" s="65"/>
      <c r="Q150" s="34"/>
      <c r="R150" s="43"/>
      <c r="S150" s="43"/>
      <c r="U150" s="35"/>
      <c r="V150" s="39"/>
      <c r="W150" s="33"/>
      <c r="X150" s="42"/>
      <c r="AA150" s="36"/>
      <c r="AB150" s="36"/>
      <c r="AC150" s="36"/>
      <c r="AD150" s="43"/>
      <c r="AE150" s="528"/>
      <c r="AF150" s="37"/>
      <c r="AG150" s="37"/>
      <c r="AH150" s="34"/>
      <c r="AI150" s="34"/>
      <c r="AJ150" s="34"/>
      <c r="AK150" s="34"/>
      <c r="AL150" s="34"/>
      <c r="AO150" s="111"/>
      <c r="AP150" s="111"/>
      <c r="AQ150" s="166"/>
      <c r="AR150" s="95"/>
      <c r="AS150" s="95"/>
      <c r="AT150" s="95"/>
      <c r="AU150" s="95"/>
      <c r="AW150" s="39"/>
      <c r="AX150" s="579"/>
      <c r="AY150" s="95"/>
    </row>
    <row r="151" spans="1:51" s="32" customFormat="1" ht="16.5" customHeight="1" x14ac:dyDescent="0.25">
      <c r="A151" s="39"/>
      <c r="B151" s="33">
        <v>40</v>
      </c>
      <c r="C151" s="32" t="s">
        <v>5</v>
      </c>
      <c r="D151" s="32">
        <v>18746</v>
      </c>
      <c r="E151" s="32">
        <v>32</v>
      </c>
      <c r="F151" s="32">
        <v>615</v>
      </c>
      <c r="G151" s="32" t="s">
        <v>199</v>
      </c>
      <c r="H151" s="32">
        <v>0</v>
      </c>
      <c r="I151" s="32">
        <v>2</v>
      </c>
      <c r="J151" s="32">
        <v>16</v>
      </c>
      <c r="K151" s="63">
        <f>H151*400+I151*100+J151</f>
        <v>216</v>
      </c>
      <c r="L151" s="65">
        <f>SUM(Q151:U151)</f>
        <v>216</v>
      </c>
      <c r="M151" s="86">
        <v>5</v>
      </c>
      <c r="N151" s="65">
        <f>L151</f>
        <v>216</v>
      </c>
      <c r="O151" s="65">
        <v>150</v>
      </c>
      <c r="P151" s="65">
        <f>N151*O151</f>
        <v>32400</v>
      </c>
      <c r="Q151" s="34"/>
      <c r="R151" s="43">
        <v>197.6</v>
      </c>
      <c r="S151" s="43">
        <v>18.399999999999999</v>
      </c>
      <c r="U151" s="35"/>
      <c r="V151" s="39"/>
      <c r="W151" s="33"/>
      <c r="X151" s="42"/>
      <c r="AA151" s="36"/>
      <c r="AB151" s="36"/>
      <c r="AC151" s="36"/>
      <c r="AD151" s="43"/>
      <c r="AE151" s="528"/>
      <c r="AF151" s="37"/>
      <c r="AG151" s="37"/>
      <c r="AH151" s="34"/>
      <c r="AI151" s="34"/>
      <c r="AJ151" s="34"/>
      <c r="AK151" s="34"/>
      <c r="AL151" s="34"/>
      <c r="AO151" s="111"/>
      <c r="AP151" s="111"/>
      <c r="AQ151" s="166">
        <f>P151+AP151</f>
        <v>32400</v>
      </c>
      <c r="AR151" s="95">
        <f>AQ151</f>
        <v>32400</v>
      </c>
      <c r="AS151" s="95">
        <f>((S151*O151)+(AF151*AK151)-(AF151*AK151*AN151/100))</f>
        <v>2760</v>
      </c>
      <c r="AT151" s="95">
        <f>AQ151-AS151</f>
        <v>29640</v>
      </c>
      <c r="AU151" s="95">
        <f>AS151</f>
        <v>2760</v>
      </c>
      <c r="AV151" s="32">
        <f>อัตราภาษี!J5</f>
        <v>0.3</v>
      </c>
      <c r="AW151" s="39" t="s">
        <v>1795</v>
      </c>
      <c r="AX151" s="579">
        <f>AU151*AV151/100</f>
        <v>8.2799999999999994</v>
      </c>
      <c r="AY151" s="95">
        <f>AX151*10/100</f>
        <v>0.82799999999999996</v>
      </c>
    </row>
    <row r="152" spans="1:51" s="32" customFormat="1" ht="16.5" customHeight="1" x14ac:dyDescent="0.25">
      <c r="B152" s="33"/>
      <c r="K152" s="63"/>
      <c r="L152" s="65"/>
      <c r="M152" s="86"/>
      <c r="N152" s="65"/>
      <c r="O152" s="65"/>
      <c r="P152" s="65"/>
      <c r="Q152" s="34"/>
      <c r="R152" s="43"/>
      <c r="S152" s="43"/>
      <c r="U152" s="35"/>
      <c r="V152" s="39" t="s">
        <v>200</v>
      </c>
      <c r="W152" s="33">
        <v>82</v>
      </c>
      <c r="X152" s="42" t="s">
        <v>201</v>
      </c>
      <c r="Y152" s="32" t="s">
        <v>28</v>
      </c>
      <c r="Z152" s="32" t="s">
        <v>37</v>
      </c>
      <c r="AA152" s="36">
        <v>10.5</v>
      </c>
      <c r="AB152" s="36">
        <v>19</v>
      </c>
      <c r="AC152" s="36">
        <v>5</v>
      </c>
      <c r="AD152" s="43">
        <f>AA152*AB152</f>
        <v>199.5</v>
      </c>
      <c r="AE152" s="654">
        <v>73.05</v>
      </c>
      <c r="AF152" s="37">
        <f>รายการ!B1</f>
        <v>6700</v>
      </c>
      <c r="AG152" s="37">
        <f>AD152*AF152</f>
        <v>1336650</v>
      </c>
      <c r="AH152" s="34">
        <f>SUM(AI152:AL152)</f>
        <v>273.10000000000002</v>
      </c>
      <c r="AI152" s="34"/>
      <c r="AJ152" s="34">
        <v>199.5</v>
      </c>
      <c r="AK152" s="34">
        <v>73.599999999999994</v>
      </c>
      <c r="AL152" s="34"/>
      <c r="AM152" s="32">
        <v>16</v>
      </c>
      <c r="AN152" s="32">
        <f>ค่าเสื่อม!Q2</f>
        <v>22</v>
      </c>
      <c r="AO152" s="111">
        <f>AG152*AN152/100</f>
        <v>294063</v>
      </c>
      <c r="AP152" s="111">
        <f>AG152-AO152</f>
        <v>1042587</v>
      </c>
      <c r="AQ152" s="166">
        <f>P152+AP152</f>
        <v>1042587</v>
      </c>
      <c r="AR152" s="95">
        <f>AQ152</f>
        <v>1042587</v>
      </c>
      <c r="AS152" s="95">
        <f>((S152*O152)+(AF152*AK152)-(AF152*AK152*AN152/100))</f>
        <v>384633.59999999998</v>
      </c>
      <c r="AT152" s="95">
        <f>AQ152-AS152</f>
        <v>657953.4</v>
      </c>
      <c r="AU152" s="95">
        <f>AS152</f>
        <v>384633.59999999998</v>
      </c>
      <c r="AV152" s="32">
        <f>อัตราภาษี!J5</f>
        <v>0.3</v>
      </c>
      <c r="AW152" s="39" t="s">
        <v>1991</v>
      </c>
      <c r="AX152" s="579">
        <f>AU152*AV152/100</f>
        <v>1153.9007999999999</v>
      </c>
      <c r="AY152" s="95">
        <f>AX152*10/100</f>
        <v>115.39007999999998</v>
      </c>
    </row>
    <row r="153" spans="1:51" s="668" customFormat="1" ht="16.5" customHeight="1" x14ac:dyDescent="0.25">
      <c r="B153" s="667"/>
      <c r="K153" s="677"/>
      <c r="L153" s="653"/>
      <c r="M153" s="669"/>
      <c r="N153" s="653"/>
      <c r="O153" s="653"/>
      <c r="P153" s="653"/>
      <c r="Q153" s="656"/>
      <c r="R153" s="654"/>
      <c r="S153" s="654"/>
      <c r="U153" s="671"/>
      <c r="V153" s="672"/>
      <c r="W153" s="667"/>
      <c r="X153" s="679"/>
      <c r="Z153" s="668" t="s">
        <v>37</v>
      </c>
      <c r="AA153" s="674"/>
      <c r="AB153" s="674"/>
      <c r="AC153" s="674"/>
      <c r="AD153" s="654">
        <v>73.599999999999994</v>
      </c>
      <c r="AE153" s="654">
        <v>26.95</v>
      </c>
      <c r="AF153" s="655"/>
      <c r="AG153" s="655"/>
      <c r="AH153" s="656">
        <v>73.599999999999994</v>
      </c>
      <c r="AI153" s="656"/>
      <c r="AJ153" s="656"/>
      <c r="AK153" s="656">
        <v>73.599999999999994</v>
      </c>
      <c r="AL153" s="656"/>
      <c r="AO153" s="657"/>
      <c r="AP153" s="657"/>
      <c r="AQ153" s="595"/>
      <c r="AR153" s="601"/>
      <c r="AS153" s="601">
        <f>AS152</f>
        <v>384633.59999999998</v>
      </c>
      <c r="AT153" s="601"/>
      <c r="AU153" s="601">
        <f>AS153</f>
        <v>384633.59999999998</v>
      </c>
      <c r="AW153" s="672"/>
      <c r="AX153" s="675"/>
      <c r="AY153" s="601"/>
    </row>
    <row r="154" spans="1:51" s="4" customFormat="1" ht="16.5" customHeight="1" x14ac:dyDescent="0.25">
      <c r="A154" s="26" t="s">
        <v>213</v>
      </c>
      <c r="B154" s="5">
        <v>41</v>
      </c>
      <c r="C154" s="4" t="s">
        <v>5</v>
      </c>
      <c r="D154" s="4">
        <v>14572</v>
      </c>
      <c r="E154" s="4">
        <v>2</v>
      </c>
      <c r="F154" s="4">
        <v>195</v>
      </c>
      <c r="G154" s="4" t="s">
        <v>214</v>
      </c>
      <c r="H154" s="4">
        <v>4</v>
      </c>
      <c r="I154" s="4">
        <v>1</v>
      </c>
      <c r="J154" s="4">
        <v>57</v>
      </c>
      <c r="K154" s="12">
        <f>H154*400+I154*100+J154</f>
        <v>1757</v>
      </c>
      <c r="L154" s="14">
        <f>SUM(Q154:U154)</f>
        <v>1757</v>
      </c>
      <c r="M154" s="62">
        <v>5</v>
      </c>
      <c r="N154" s="14">
        <f>L154</f>
        <v>1757</v>
      </c>
      <c r="O154" s="14">
        <v>550</v>
      </c>
      <c r="P154" s="14">
        <f>N154*O154</f>
        <v>966350</v>
      </c>
      <c r="Q154" s="3">
        <v>1200</v>
      </c>
      <c r="R154" s="8">
        <v>551.37</v>
      </c>
      <c r="S154" s="8">
        <v>5.63</v>
      </c>
      <c r="U154" s="11"/>
      <c r="V154" s="26" t="str">
        <f>A154</f>
        <v>นายมะณู  กลิ่นคำ</v>
      </c>
      <c r="W154" s="5">
        <v>83</v>
      </c>
      <c r="X154" s="17">
        <v>1</v>
      </c>
      <c r="Y154" s="4" t="s">
        <v>28</v>
      </c>
      <c r="Z154" s="4" t="s">
        <v>37</v>
      </c>
      <c r="AA154" s="16">
        <v>8</v>
      </c>
      <c r="AB154" s="16">
        <v>16</v>
      </c>
      <c r="AC154" s="16">
        <v>2</v>
      </c>
      <c r="AD154" s="8">
        <f t="shared" ref="AD154:AD160" si="63">AA154*AB154</f>
        <v>128</v>
      </c>
      <c r="AE154" s="78">
        <v>100</v>
      </c>
      <c r="AF154" s="7">
        <f>รายการ!B1</f>
        <v>6700</v>
      </c>
      <c r="AG154" s="7">
        <f>AD154*AF154</f>
        <v>857600</v>
      </c>
      <c r="AH154" s="3">
        <f>SUM(AI154:AL154)</f>
        <v>128</v>
      </c>
      <c r="AI154" s="3"/>
      <c r="AJ154" s="3">
        <v>128</v>
      </c>
      <c r="AK154" s="3"/>
      <c r="AL154" s="3"/>
      <c r="AM154" s="4">
        <v>15</v>
      </c>
      <c r="AN154" s="4">
        <f>ค่าเสื่อม!P2</f>
        <v>20</v>
      </c>
      <c r="AO154" s="166">
        <f>AG154*AN154/100</f>
        <v>171520</v>
      </c>
      <c r="AP154" s="166">
        <f>AG154-AO154</f>
        <v>686080</v>
      </c>
      <c r="AQ154" s="166">
        <f t="shared" ref="AQ154:AQ164" si="64">P154+AP154</f>
        <v>1652430</v>
      </c>
      <c r="AR154" s="166">
        <f t="shared" ref="AR154:AR164" si="65">AQ154</f>
        <v>1652430</v>
      </c>
      <c r="AS154" s="166">
        <f>((S154*O154)+(AF154*AK154)-(AF154*AK154*AN154/100))</f>
        <v>3096.5</v>
      </c>
      <c r="AT154" s="166">
        <f t="shared" ref="AT154:AT164" si="66">AQ154-AS154</f>
        <v>1649333.5</v>
      </c>
      <c r="AU154" s="166">
        <f>AS154</f>
        <v>3096.5</v>
      </c>
      <c r="AV154" s="4">
        <f>อัตราภาษี!J5</f>
        <v>0.3</v>
      </c>
      <c r="AW154" s="26" t="s">
        <v>1796</v>
      </c>
      <c r="AX154" s="535">
        <f>AU154*AV154/100</f>
        <v>9.2894999999999985</v>
      </c>
      <c r="AY154" s="166">
        <f>AX154*10/100</f>
        <v>0.92894999999999983</v>
      </c>
    </row>
    <row r="155" spans="1:51" s="4" customFormat="1" ht="16.5" customHeight="1" x14ac:dyDescent="0.25">
      <c r="A155" s="749"/>
      <c r="B155" s="5"/>
      <c r="K155" s="12"/>
      <c r="L155" s="14"/>
      <c r="M155" s="62"/>
      <c r="N155" s="14"/>
      <c r="O155" s="14"/>
      <c r="P155" s="14"/>
      <c r="Q155" s="3"/>
      <c r="R155" s="8"/>
      <c r="S155" s="8"/>
      <c r="U155" s="11"/>
      <c r="V155" s="26"/>
      <c r="W155" s="5">
        <v>84</v>
      </c>
      <c r="X155" s="17"/>
      <c r="Y155" s="4" t="s">
        <v>28</v>
      </c>
      <c r="Z155" s="4" t="s">
        <v>6</v>
      </c>
      <c r="AA155" s="16">
        <v>4.5</v>
      </c>
      <c r="AB155" s="16">
        <v>5</v>
      </c>
      <c r="AC155" s="16">
        <v>5</v>
      </c>
      <c r="AD155" s="8">
        <f t="shared" si="63"/>
        <v>22.5</v>
      </c>
      <c r="AE155" s="78">
        <v>100</v>
      </c>
      <c r="AF155" s="7">
        <f>รายการ!B1</f>
        <v>6700</v>
      </c>
      <c r="AG155" s="7">
        <f>AD155*AF155</f>
        <v>150750</v>
      </c>
      <c r="AH155" s="3">
        <f>SUM(AI155:AL155)</f>
        <v>22.5</v>
      </c>
      <c r="AI155" s="3"/>
      <c r="AJ155" s="3"/>
      <c r="AK155" s="3">
        <v>22.5</v>
      </c>
      <c r="AL155" s="3"/>
      <c r="AM155" s="4">
        <v>3</v>
      </c>
      <c r="AN155" s="4">
        <f>ค่าเสื่อม!D2</f>
        <v>3</v>
      </c>
      <c r="AO155" s="166">
        <f>AG155*AN155/100</f>
        <v>4522.5</v>
      </c>
      <c r="AP155" s="166">
        <f>AG155-AO155</f>
        <v>146227.5</v>
      </c>
      <c r="AQ155" s="166">
        <f t="shared" si="64"/>
        <v>146227.5</v>
      </c>
      <c r="AR155" s="166">
        <f t="shared" si="65"/>
        <v>146227.5</v>
      </c>
      <c r="AS155" s="166">
        <f>((S155*O155)+(AF155*AK155)-(AF155*AK155*AN155/100))</f>
        <v>146227.5</v>
      </c>
      <c r="AT155" s="166"/>
      <c r="AU155" s="166">
        <f>AS155</f>
        <v>146227.5</v>
      </c>
      <c r="AV155" s="4">
        <f>อัตราภาษี!J5</f>
        <v>0.3</v>
      </c>
      <c r="AW155" s="26" t="s">
        <v>2042</v>
      </c>
      <c r="AX155" s="535">
        <f>AU155*AV155/100</f>
        <v>438.6825</v>
      </c>
      <c r="AY155" s="166">
        <f>AX155*10/100</f>
        <v>43.868249999999996</v>
      </c>
    </row>
    <row r="156" spans="1:51" s="4" customFormat="1" ht="16.5" customHeight="1" x14ac:dyDescent="0.25">
      <c r="A156" s="749"/>
      <c r="B156" s="5"/>
      <c r="K156" s="12"/>
      <c r="L156" s="14"/>
      <c r="M156" s="62"/>
      <c r="N156" s="14"/>
      <c r="O156" s="14"/>
      <c r="P156" s="14"/>
      <c r="Q156" s="3"/>
      <c r="R156" s="8"/>
      <c r="S156" s="8"/>
      <c r="U156" s="11"/>
      <c r="V156" s="26"/>
      <c r="W156" s="5">
        <v>85</v>
      </c>
      <c r="X156" s="17"/>
      <c r="Y156" s="4" t="s">
        <v>34</v>
      </c>
      <c r="Z156" s="4" t="s">
        <v>6</v>
      </c>
      <c r="AA156" s="16">
        <v>4.5</v>
      </c>
      <c r="AB156" s="16">
        <v>12</v>
      </c>
      <c r="AC156" s="16">
        <v>2</v>
      </c>
      <c r="AD156" s="8">
        <f t="shared" si="63"/>
        <v>54</v>
      </c>
      <c r="AE156" s="78">
        <v>100</v>
      </c>
      <c r="AF156" s="7">
        <f>รายการ!B8</f>
        <v>2600</v>
      </c>
      <c r="AG156" s="7">
        <f>AD156*AF156</f>
        <v>140400</v>
      </c>
      <c r="AH156" s="3">
        <f>SUM(AI156:AL156)</f>
        <v>54</v>
      </c>
      <c r="AI156" s="3"/>
      <c r="AJ156" s="3">
        <v>54</v>
      </c>
      <c r="AK156" s="3"/>
      <c r="AL156" s="3"/>
      <c r="AM156" s="4">
        <v>4</v>
      </c>
      <c r="AN156" s="4">
        <f>ค่าเสื่อม!E2</f>
        <v>4</v>
      </c>
      <c r="AO156" s="166">
        <f>AG156*AN156/100</f>
        <v>5616</v>
      </c>
      <c r="AP156" s="166">
        <f>AG156-AO156</f>
        <v>134784</v>
      </c>
      <c r="AQ156" s="166">
        <f t="shared" si="64"/>
        <v>134784</v>
      </c>
      <c r="AR156" s="166">
        <f t="shared" si="65"/>
        <v>134784</v>
      </c>
      <c r="AS156" s="166"/>
      <c r="AT156" s="166">
        <f t="shared" si="66"/>
        <v>134784</v>
      </c>
      <c r="AU156" s="166"/>
      <c r="AW156" s="26"/>
      <c r="AX156" s="535"/>
      <c r="AY156" s="166"/>
    </row>
    <row r="157" spans="1:51" s="4" customFormat="1" ht="16.5" customHeight="1" x14ac:dyDescent="0.25">
      <c r="A157" s="749"/>
      <c r="B157" s="5"/>
      <c r="K157" s="12"/>
      <c r="L157" s="14"/>
      <c r="M157" s="62"/>
      <c r="N157" s="14"/>
      <c r="O157" s="14"/>
      <c r="P157" s="14"/>
      <c r="Q157" s="3"/>
      <c r="R157" s="8"/>
      <c r="S157" s="8"/>
      <c r="U157" s="11"/>
      <c r="V157" s="26"/>
      <c r="W157" s="5">
        <v>86</v>
      </c>
      <c r="X157" s="19"/>
      <c r="Y157" s="4" t="s">
        <v>38</v>
      </c>
      <c r="Z157" s="4" t="s">
        <v>7</v>
      </c>
      <c r="AA157" s="16">
        <v>5</v>
      </c>
      <c r="AB157" s="16">
        <v>25</v>
      </c>
      <c r="AC157" s="16">
        <v>2</v>
      </c>
      <c r="AD157" s="8">
        <f t="shared" si="63"/>
        <v>125</v>
      </c>
      <c r="AE157" s="78">
        <v>100</v>
      </c>
      <c r="AF157" s="7">
        <f>รายการ!B34</f>
        <v>2050</v>
      </c>
      <c r="AG157" s="7">
        <f>AD157*AF157</f>
        <v>256250</v>
      </c>
      <c r="AH157" s="3">
        <f>SUM(AI157:AL157)</f>
        <v>125</v>
      </c>
      <c r="AI157" s="3">
        <v>125</v>
      </c>
      <c r="AJ157" s="3"/>
      <c r="AK157" s="3"/>
      <c r="AL157" s="3"/>
      <c r="AM157" s="4">
        <v>4</v>
      </c>
      <c r="AN157" s="4">
        <f>ค่าเสื่อม!E4</f>
        <v>12</v>
      </c>
      <c r="AO157" s="166">
        <f>AG157*AN157/100</f>
        <v>30750</v>
      </c>
      <c r="AP157" s="166">
        <f>AG157-AO157</f>
        <v>225500</v>
      </c>
      <c r="AQ157" s="166">
        <f t="shared" si="64"/>
        <v>225500</v>
      </c>
      <c r="AR157" s="166">
        <f t="shared" si="65"/>
        <v>225500</v>
      </c>
      <c r="AS157" s="166"/>
      <c r="AT157" s="166">
        <f t="shared" si="66"/>
        <v>225500</v>
      </c>
      <c r="AU157" s="166"/>
      <c r="AW157" s="26" t="s">
        <v>215</v>
      </c>
      <c r="AX157" s="535"/>
      <c r="AY157" s="166"/>
    </row>
    <row r="158" spans="1:51" s="4" customFormat="1" ht="16.5" customHeight="1" x14ac:dyDescent="0.25">
      <c r="A158" s="749"/>
      <c r="B158" s="5"/>
      <c r="K158" s="12"/>
      <c r="L158" s="14"/>
      <c r="M158" s="62"/>
      <c r="N158" s="14"/>
      <c r="O158" s="14"/>
      <c r="P158" s="14"/>
      <c r="Q158" s="3"/>
      <c r="R158" s="8"/>
      <c r="S158" s="8"/>
      <c r="U158" s="11"/>
      <c r="V158" s="26"/>
      <c r="W158" s="5">
        <v>87</v>
      </c>
      <c r="X158" s="17"/>
      <c r="Y158" s="4" t="s">
        <v>38</v>
      </c>
      <c r="Z158" s="4" t="s">
        <v>7</v>
      </c>
      <c r="AA158" s="16">
        <v>4</v>
      </c>
      <c r="AB158" s="16">
        <v>30</v>
      </c>
      <c r="AC158" s="16">
        <v>2</v>
      </c>
      <c r="AD158" s="8">
        <f t="shared" si="63"/>
        <v>120</v>
      </c>
      <c r="AE158" s="78">
        <v>100</v>
      </c>
      <c r="AF158" s="7">
        <f>รายการ!B34</f>
        <v>2050</v>
      </c>
      <c r="AG158" s="7">
        <f>AD158*AF158</f>
        <v>246000</v>
      </c>
      <c r="AH158" s="3">
        <f>SUM(AI158:AL158)</f>
        <v>120</v>
      </c>
      <c r="AI158" s="3">
        <v>120</v>
      </c>
      <c r="AJ158" s="3"/>
      <c r="AK158" s="3"/>
      <c r="AL158" s="3"/>
      <c r="AM158" s="4">
        <v>4</v>
      </c>
      <c r="AN158" s="4">
        <f>ค่าเสื่อม!E4</f>
        <v>12</v>
      </c>
      <c r="AO158" s="166">
        <f>AG158*AN158/100</f>
        <v>29520</v>
      </c>
      <c r="AP158" s="166">
        <f>AG158-AO158</f>
        <v>216480</v>
      </c>
      <c r="AQ158" s="166">
        <f t="shared" si="64"/>
        <v>216480</v>
      </c>
      <c r="AR158" s="166">
        <f t="shared" si="65"/>
        <v>216480</v>
      </c>
      <c r="AS158" s="166"/>
      <c r="AT158" s="166">
        <f t="shared" si="66"/>
        <v>216480</v>
      </c>
      <c r="AU158" s="166"/>
      <c r="AW158" s="26" t="s">
        <v>215</v>
      </c>
      <c r="AX158" s="535"/>
      <c r="AY158" s="166"/>
    </row>
    <row r="159" spans="1:51" s="4" customFormat="1" ht="16.5" customHeight="1" x14ac:dyDescent="0.25">
      <c r="A159" s="749"/>
      <c r="B159" s="5"/>
      <c r="K159" s="12"/>
      <c r="L159" s="14"/>
      <c r="M159" s="62"/>
      <c r="N159" s="14"/>
      <c r="O159" s="14"/>
      <c r="P159" s="14"/>
      <c r="Q159" s="3"/>
      <c r="R159" s="8"/>
      <c r="S159" s="8"/>
      <c r="U159" s="11"/>
      <c r="V159" s="26"/>
      <c r="W159" s="5">
        <v>88</v>
      </c>
      <c r="X159" s="17"/>
      <c r="Y159" s="4" t="s">
        <v>2040</v>
      </c>
      <c r="Z159" s="4" t="s">
        <v>7</v>
      </c>
      <c r="AA159" s="16">
        <v>2.5</v>
      </c>
      <c r="AB159" s="16">
        <v>2.5</v>
      </c>
      <c r="AC159" s="16">
        <v>3</v>
      </c>
      <c r="AD159" s="8">
        <f t="shared" si="63"/>
        <v>6.25</v>
      </c>
      <c r="AE159" s="78">
        <v>100</v>
      </c>
      <c r="AF159" s="7">
        <f>รายการ!B34</f>
        <v>2050</v>
      </c>
      <c r="AG159" s="7">
        <f t="shared" ref="AG159:AG160" si="67">AD159*AF159</f>
        <v>12812.5</v>
      </c>
      <c r="AH159" s="3">
        <v>6.25</v>
      </c>
      <c r="AI159" s="3"/>
      <c r="AJ159" s="3"/>
      <c r="AK159" s="3">
        <v>6.25</v>
      </c>
      <c r="AL159" s="3"/>
      <c r="AM159" s="4">
        <v>1</v>
      </c>
      <c r="AN159" s="4">
        <f>ค่าเสื่อม!B4</f>
        <v>3</v>
      </c>
      <c r="AO159" s="166">
        <f t="shared" ref="AO159:AO160" si="68">AG159*AN159/100</f>
        <v>384.375</v>
      </c>
      <c r="AP159" s="166">
        <f t="shared" ref="AP159:AP160" si="69">AG159-AO159</f>
        <v>12428.125</v>
      </c>
      <c r="AQ159" s="166">
        <f t="shared" si="64"/>
        <v>12428.125</v>
      </c>
      <c r="AR159" s="166">
        <f t="shared" si="65"/>
        <v>12428.125</v>
      </c>
      <c r="AS159" s="166">
        <f t="shared" ref="AS159:AS160" si="70">((S159*O159)+(AF159*AK159)-(AF159*AK159*AN159/100))</f>
        <v>12428.125</v>
      </c>
      <c r="AT159" s="166"/>
      <c r="AU159" s="166">
        <f t="shared" ref="AU159:AU160" si="71">AS159</f>
        <v>12428.125</v>
      </c>
      <c r="AV159" s="4">
        <f>'อัตราภาษี 1'!J5</f>
        <v>0.3</v>
      </c>
      <c r="AW159" s="26" t="s">
        <v>2043</v>
      </c>
      <c r="AX159" s="535">
        <f t="shared" ref="AX159:AX160" si="72">AU159*AV159/100</f>
        <v>37.284374999999997</v>
      </c>
      <c r="AY159" s="166">
        <f t="shared" ref="AY159:AY160" si="73">AX159*10/100</f>
        <v>3.7284375000000001</v>
      </c>
    </row>
    <row r="160" spans="1:51" s="4" customFormat="1" ht="16.5" customHeight="1" x14ac:dyDescent="0.25">
      <c r="A160" s="749"/>
      <c r="B160" s="5"/>
      <c r="K160" s="12"/>
      <c r="L160" s="14"/>
      <c r="M160" s="62"/>
      <c r="N160" s="14"/>
      <c r="O160" s="14"/>
      <c r="P160" s="14"/>
      <c r="Q160" s="3"/>
      <c r="R160" s="8"/>
      <c r="S160" s="8"/>
      <c r="U160" s="11"/>
      <c r="V160" s="26"/>
      <c r="W160" s="5">
        <v>89</v>
      </c>
      <c r="X160" s="17"/>
      <c r="Y160" s="4" t="s">
        <v>2041</v>
      </c>
      <c r="Z160" s="4" t="s">
        <v>7</v>
      </c>
      <c r="AA160" s="16">
        <v>3.5</v>
      </c>
      <c r="AB160" s="16">
        <v>4</v>
      </c>
      <c r="AC160" s="16">
        <v>3</v>
      </c>
      <c r="AD160" s="8">
        <f t="shared" si="63"/>
        <v>14</v>
      </c>
      <c r="AE160" s="78">
        <v>100</v>
      </c>
      <c r="AF160" s="7">
        <f>รายการ!B34</f>
        <v>2050</v>
      </c>
      <c r="AG160" s="7">
        <f t="shared" si="67"/>
        <v>28700</v>
      </c>
      <c r="AH160" s="3">
        <v>14</v>
      </c>
      <c r="AI160" s="3"/>
      <c r="AJ160" s="3"/>
      <c r="AK160" s="3">
        <v>14</v>
      </c>
      <c r="AL160" s="3"/>
      <c r="AM160" s="4">
        <v>1</v>
      </c>
      <c r="AN160" s="4">
        <f>ค่าเสื่อม!B4</f>
        <v>3</v>
      </c>
      <c r="AO160" s="166">
        <f t="shared" si="68"/>
        <v>861</v>
      </c>
      <c r="AP160" s="166">
        <f t="shared" si="69"/>
        <v>27839</v>
      </c>
      <c r="AQ160" s="166">
        <f t="shared" si="64"/>
        <v>27839</v>
      </c>
      <c r="AR160" s="166">
        <f t="shared" si="65"/>
        <v>27839</v>
      </c>
      <c r="AS160" s="166">
        <f t="shared" si="70"/>
        <v>27839</v>
      </c>
      <c r="AT160" s="166"/>
      <c r="AU160" s="166">
        <f t="shared" si="71"/>
        <v>27839</v>
      </c>
      <c r="AV160" s="4">
        <f>'อัตราภาษี 1'!J5</f>
        <v>0.3</v>
      </c>
      <c r="AW160" s="26" t="s">
        <v>2044</v>
      </c>
      <c r="AX160" s="535">
        <f t="shared" si="72"/>
        <v>83.516999999999996</v>
      </c>
      <c r="AY160" s="166">
        <f t="shared" si="73"/>
        <v>8.3516999999999992</v>
      </c>
    </row>
    <row r="161" spans="1:51" s="4" customFormat="1" ht="16.5" customHeight="1" x14ac:dyDescent="0.25">
      <c r="A161" s="26"/>
      <c r="B161" s="5">
        <v>42</v>
      </c>
      <c r="C161" s="4" t="s">
        <v>5</v>
      </c>
      <c r="D161" s="4">
        <v>17603</v>
      </c>
      <c r="E161" s="4">
        <v>25</v>
      </c>
      <c r="F161" s="4">
        <v>412</v>
      </c>
      <c r="G161" s="4" t="s">
        <v>214</v>
      </c>
      <c r="H161" s="4">
        <v>6</v>
      </c>
      <c r="I161" s="4">
        <v>2</v>
      </c>
      <c r="J161" s="4">
        <v>80</v>
      </c>
      <c r="K161" s="12">
        <f>H161*400+I161*100+J161</f>
        <v>2680</v>
      </c>
      <c r="L161" s="14">
        <f>SUM(Q161:U161)</f>
        <v>2680</v>
      </c>
      <c r="M161" s="62">
        <v>1</v>
      </c>
      <c r="N161" s="14">
        <f>L161</f>
        <v>2680</v>
      </c>
      <c r="O161" s="14">
        <v>125</v>
      </c>
      <c r="P161" s="14">
        <f>N161*O161</f>
        <v>335000</v>
      </c>
      <c r="Q161" s="3">
        <v>2680</v>
      </c>
      <c r="R161" s="8"/>
      <c r="S161" s="8"/>
      <c r="U161" s="11"/>
      <c r="V161" s="26"/>
      <c r="W161" s="5"/>
      <c r="X161" s="19"/>
      <c r="AA161" s="16"/>
      <c r="AB161" s="16"/>
      <c r="AC161" s="16"/>
      <c r="AD161" s="8"/>
      <c r="AE161" s="78"/>
      <c r="AF161" s="7"/>
      <c r="AG161" s="7"/>
      <c r="AH161" s="3"/>
      <c r="AI161" s="3"/>
      <c r="AJ161" s="3"/>
      <c r="AK161" s="3"/>
      <c r="AL161" s="3"/>
      <c r="AO161" s="166"/>
      <c r="AP161" s="166"/>
      <c r="AQ161" s="166">
        <f t="shared" si="64"/>
        <v>335000</v>
      </c>
      <c r="AR161" s="166">
        <f t="shared" si="65"/>
        <v>335000</v>
      </c>
      <c r="AS161" s="166"/>
      <c r="AT161" s="166">
        <f t="shared" si="66"/>
        <v>335000</v>
      </c>
      <c r="AU161" s="166"/>
      <c r="AW161" s="26"/>
      <c r="AX161" s="535"/>
      <c r="AY161" s="166"/>
    </row>
    <row r="162" spans="1:51" s="4" customFormat="1" ht="16.5" customHeight="1" x14ac:dyDescent="0.25">
      <c r="A162" s="26"/>
      <c r="B162" s="5">
        <v>43</v>
      </c>
      <c r="C162" s="4" t="s">
        <v>5</v>
      </c>
      <c r="D162" s="4">
        <v>17604</v>
      </c>
      <c r="E162" s="4">
        <v>26</v>
      </c>
      <c r="F162" s="4">
        <v>413</v>
      </c>
      <c r="G162" s="4" t="s">
        <v>214</v>
      </c>
      <c r="H162" s="4">
        <v>7</v>
      </c>
      <c r="I162" s="4">
        <v>2</v>
      </c>
      <c r="J162" s="4">
        <v>80</v>
      </c>
      <c r="K162" s="12">
        <f>H162*400+I162*100+J162</f>
        <v>3080</v>
      </c>
      <c r="L162" s="14">
        <f>SUM(Q162:U162)</f>
        <v>3080</v>
      </c>
      <c r="M162" s="62"/>
      <c r="N162" s="14">
        <f>L162</f>
        <v>3080</v>
      </c>
      <c r="O162" s="14">
        <v>125</v>
      </c>
      <c r="P162" s="14">
        <f>N162*O162</f>
        <v>385000</v>
      </c>
      <c r="Q162" s="3">
        <v>3080</v>
      </c>
      <c r="R162" s="8"/>
      <c r="S162" s="8"/>
      <c r="U162" s="11"/>
      <c r="V162" s="26"/>
      <c r="W162" s="5"/>
      <c r="X162" s="17"/>
      <c r="AA162" s="16"/>
      <c r="AB162" s="16"/>
      <c r="AC162" s="16"/>
      <c r="AD162" s="8"/>
      <c r="AE162" s="78"/>
      <c r="AF162" s="7"/>
      <c r="AG162" s="7"/>
      <c r="AI162" s="3"/>
      <c r="AJ162" s="3"/>
      <c r="AK162" s="3"/>
      <c r="AL162" s="3"/>
      <c r="AO162" s="166"/>
      <c r="AP162" s="166"/>
      <c r="AQ162" s="166">
        <f t="shared" si="64"/>
        <v>385000</v>
      </c>
      <c r="AR162" s="166">
        <f t="shared" si="65"/>
        <v>385000</v>
      </c>
      <c r="AS162" s="166"/>
      <c r="AT162" s="166">
        <f t="shared" si="66"/>
        <v>385000</v>
      </c>
      <c r="AU162" s="166"/>
      <c r="AW162" s="26"/>
      <c r="AX162" s="535"/>
      <c r="AY162" s="166"/>
    </row>
    <row r="163" spans="1:51" s="4" customFormat="1" ht="16.5" customHeight="1" x14ac:dyDescent="0.25">
      <c r="A163" s="26" t="s">
        <v>216</v>
      </c>
      <c r="B163" s="5">
        <v>44</v>
      </c>
      <c r="C163" s="4" t="s">
        <v>5</v>
      </c>
      <c r="D163" s="4">
        <v>14584</v>
      </c>
      <c r="E163" s="4">
        <v>19</v>
      </c>
      <c r="F163" s="4">
        <v>207</v>
      </c>
      <c r="G163" s="4" t="s">
        <v>214</v>
      </c>
      <c r="H163" s="4">
        <v>0</v>
      </c>
      <c r="I163" s="4">
        <v>2</v>
      </c>
      <c r="J163" s="4">
        <v>32</v>
      </c>
      <c r="K163" s="12">
        <f>H163*400+I163*100+J163</f>
        <v>232</v>
      </c>
      <c r="L163" s="14">
        <f>SUM(Q163:U163)</f>
        <v>232</v>
      </c>
      <c r="M163" s="62">
        <v>5</v>
      </c>
      <c r="N163" s="14">
        <f>L163</f>
        <v>232</v>
      </c>
      <c r="O163" s="14">
        <v>175</v>
      </c>
      <c r="P163" s="14">
        <f>N163*O163</f>
        <v>40600</v>
      </c>
      <c r="Q163" s="3"/>
      <c r="R163" s="8">
        <v>217</v>
      </c>
      <c r="S163" s="8">
        <v>15</v>
      </c>
      <c r="U163" s="11"/>
      <c r="V163" s="26" t="str">
        <f>A163</f>
        <v>นายสนม  กลิ่นคำ</v>
      </c>
      <c r="W163" s="5">
        <v>90</v>
      </c>
      <c r="X163" s="17" t="s">
        <v>217</v>
      </c>
      <c r="Y163" s="4" t="s">
        <v>28</v>
      </c>
      <c r="Z163" s="4" t="s">
        <v>41</v>
      </c>
      <c r="AA163" s="16"/>
      <c r="AB163" s="16"/>
      <c r="AC163" s="16">
        <v>5</v>
      </c>
      <c r="AD163" s="8">
        <f>AD164+AD166</f>
        <v>442</v>
      </c>
      <c r="AE163" s="8">
        <v>100</v>
      </c>
      <c r="AF163" s="7">
        <f>รายการ!B1</f>
        <v>6700</v>
      </c>
      <c r="AG163" s="7">
        <f>AD163*AF163</f>
        <v>2961400</v>
      </c>
      <c r="AH163" s="3">
        <f>SUM(AI163:AL163)</f>
        <v>442</v>
      </c>
      <c r="AI163" s="3"/>
      <c r="AJ163" s="3">
        <f>AJ164+AJ166</f>
        <v>382</v>
      </c>
      <c r="AK163" s="3">
        <f>AK164+AK166</f>
        <v>60</v>
      </c>
      <c r="AL163" s="3"/>
      <c r="AM163" s="4">
        <v>22</v>
      </c>
      <c r="AN163" s="4">
        <f>ค่าเสื่อม!W3</f>
        <v>85</v>
      </c>
      <c r="AO163" s="166">
        <f>AG163*AN163/100</f>
        <v>2517190</v>
      </c>
      <c r="AP163" s="166">
        <f>AG163-AO163</f>
        <v>444210</v>
      </c>
      <c r="AQ163" s="166">
        <f t="shared" si="64"/>
        <v>484810</v>
      </c>
      <c r="AR163" s="166">
        <f t="shared" si="65"/>
        <v>484810</v>
      </c>
      <c r="AS163" s="166">
        <f>((S163*O163)+(AF163*AK163)-(AF163*AK163*AN163/100))</f>
        <v>62925</v>
      </c>
      <c r="AT163" s="166">
        <f t="shared" si="66"/>
        <v>421885</v>
      </c>
      <c r="AU163" s="166">
        <f>AS163</f>
        <v>62925</v>
      </c>
      <c r="AV163" s="4">
        <f>อัตราภาษี!J5</f>
        <v>0.3</v>
      </c>
      <c r="AW163" s="26" t="s">
        <v>1797</v>
      </c>
      <c r="AX163" s="535">
        <f>AU163*AV163/100</f>
        <v>188.77500000000001</v>
      </c>
      <c r="AY163" s="166">
        <f>AX163*10/100</f>
        <v>18.877500000000001</v>
      </c>
    </row>
    <row r="164" spans="1:51" s="4" customFormat="1" ht="16.5" customHeight="1" x14ac:dyDescent="0.25">
      <c r="A164" s="26"/>
      <c r="B164" s="5"/>
      <c r="K164" s="7"/>
      <c r="L164" s="7"/>
      <c r="M164" s="62"/>
      <c r="N164" s="7"/>
      <c r="O164" s="7"/>
      <c r="P164" s="14"/>
      <c r="Q164" s="3"/>
      <c r="R164" s="8"/>
      <c r="S164" s="8"/>
      <c r="U164" s="11"/>
      <c r="V164" s="26"/>
      <c r="W164" s="5"/>
      <c r="X164" s="19"/>
      <c r="Z164" s="26" t="s">
        <v>42</v>
      </c>
      <c r="AA164" s="16">
        <v>13</v>
      </c>
      <c r="AB164" s="16">
        <v>17</v>
      </c>
      <c r="AC164" s="16">
        <v>5</v>
      </c>
      <c r="AD164" s="8">
        <f>AA164*AB164</f>
        <v>221</v>
      </c>
      <c r="AE164" s="589">
        <v>36.43</v>
      </c>
      <c r="AF164" s="7">
        <f>รายการ!B1</f>
        <v>6700</v>
      </c>
      <c r="AG164" s="7">
        <f>AD164*AF164</f>
        <v>1480700</v>
      </c>
      <c r="AH164" s="3">
        <f>SUM(AI164:AL164)</f>
        <v>221</v>
      </c>
      <c r="AI164" s="3"/>
      <c r="AJ164" s="3">
        <v>161</v>
      </c>
      <c r="AK164" s="3">
        <v>60</v>
      </c>
      <c r="AL164" s="3"/>
      <c r="AN164" s="4">
        <f>AN163</f>
        <v>85</v>
      </c>
      <c r="AO164" s="166">
        <f>AG164*AN164/100</f>
        <v>1258595</v>
      </c>
      <c r="AP164" s="166">
        <f>AG164-AO164</f>
        <v>222105</v>
      </c>
      <c r="AQ164" s="166">
        <f t="shared" si="64"/>
        <v>222105</v>
      </c>
      <c r="AR164" s="166">
        <f t="shared" si="65"/>
        <v>222105</v>
      </c>
      <c r="AS164" s="166">
        <f>((S164*O164)+(AF164*AK164)-(AF164*AK164*AN164/100))</f>
        <v>60300</v>
      </c>
      <c r="AT164" s="166">
        <f t="shared" si="66"/>
        <v>161805</v>
      </c>
      <c r="AU164" s="166">
        <f>AS164</f>
        <v>60300</v>
      </c>
      <c r="AW164" s="26"/>
      <c r="AX164" s="535"/>
      <c r="AY164" s="166"/>
    </row>
    <row r="165" spans="1:51" s="583" customFormat="1" ht="16.5" customHeight="1" x14ac:dyDescent="0.25">
      <c r="A165" s="591"/>
      <c r="B165" s="581"/>
      <c r="K165" s="594"/>
      <c r="L165" s="594"/>
      <c r="M165" s="586"/>
      <c r="N165" s="594"/>
      <c r="O165" s="594"/>
      <c r="P165" s="585"/>
      <c r="Q165" s="588"/>
      <c r="R165" s="589"/>
      <c r="S165" s="589"/>
      <c r="U165" s="590"/>
      <c r="V165" s="591"/>
      <c r="W165" s="581"/>
      <c r="X165" s="592"/>
      <c r="Z165" s="591" t="s">
        <v>42</v>
      </c>
      <c r="AA165" s="593"/>
      <c r="AB165" s="593"/>
      <c r="AC165" s="593"/>
      <c r="AD165" s="589">
        <v>60</v>
      </c>
      <c r="AE165" s="589">
        <v>13.57</v>
      </c>
      <c r="AF165" s="594"/>
      <c r="AG165" s="594"/>
      <c r="AH165" s="588">
        <v>60</v>
      </c>
      <c r="AI165" s="588"/>
      <c r="AJ165" s="588"/>
      <c r="AK165" s="588">
        <v>60</v>
      </c>
      <c r="AL165" s="588"/>
      <c r="AO165" s="166"/>
      <c r="AP165" s="595"/>
      <c r="AQ165" s="595"/>
      <c r="AR165" s="595"/>
      <c r="AS165" s="595">
        <f>AS164</f>
        <v>60300</v>
      </c>
      <c r="AT165" s="595"/>
      <c r="AU165" s="595">
        <f>AS165</f>
        <v>60300</v>
      </c>
      <c r="AW165" s="591"/>
      <c r="AX165" s="603"/>
      <c r="AY165" s="595"/>
    </row>
    <row r="166" spans="1:51" s="4" customFormat="1" ht="16.5" customHeight="1" x14ac:dyDescent="0.25">
      <c r="A166" s="26"/>
      <c r="B166" s="5"/>
      <c r="K166" s="12"/>
      <c r="L166" s="14"/>
      <c r="M166" s="62"/>
      <c r="N166" s="14"/>
      <c r="O166" s="14"/>
      <c r="P166" s="14"/>
      <c r="Q166" s="3"/>
      <c r="R166" s="8"/>
      <c r="S166" s="8"/>
      <c r="U166" s="11"/>
      <c r="V166" s="26"/>
      <c r="W166" s="5"/>
      <c r="X166" s="17"/>
      <c r="Z166" s="26" t="s">
        <v>43</v>
      </c>
      <c r="AA166" s="16">
        <v>13</v>
      </c>
      <c r="AB166" s="16">
        <v>17</v>
      </c>
      <c r="AC166" s="16">
        <v>2</v>
      </c>
      <c r="AD166" s="8">
        <f>AA166*AB166</f>
        <v>221</v>
      </c>
      <c r="AE166" s="589">
        <v>50</v>
      </c>
      <c r="AF166" s="7">
        <f>รายการ!B1</f>
        <v>6700</v>
      </c>
      <c r="AG166" s="7">
        <f>AD166*AF166</f>
        <v>1480700</v>
      </c>
      <c r="AH166" s="3">
        <f>SUM(AI166:AL166)</f>
        <v>221</v>
      </c>
      <c r="AI166" s="3"/>
      <c r="AJ166" s="3">
        <v>221</v>
      </c>
      <c r="AK166" s="3"/>
      <c r="AL166" s="3"/>
      <c r="AN166" s="4">
        <f>AN163</f>
        <v>85</v>
      </c>
      <c r="AO166" s="166">
        <f>AG166*AN166/100</f>
        <v>1258595</v>
      </c>
      <c r="AP166" s="166">
        <f>AG166-AO166</f>
        <v>222105</v>
      </c>
      <c r="AQ166" s="166">
        <f>P166+AP166</f>
        <v>222105</v>
      </c>
      <c r="AR166" s="166">
        <f>AQ166</f>
        <v>222105</v>
      </c>
      <c r="AS166" s="166"/>
      <c r="AT166" s="166">
        <f>AQ166-AS166</f>
        <v>222105</v>
      </c>
      <c r="AU166" s="166"/>
      <c r="AW166" s="26"/>
      <c r="AX166" s="535"/>
      <c r="AY166" s="166"/>
    </row>
    <row r="167" spans="1:51" s="4" customFormat="1" ht="16.5" customHeight="1" x14ac:dyDescent="0.25">
      <c r="A167" s="26"/>
      <c r="B167" s="5"/>
      <c r="K167" s="12"/>
      <c r="L167" s="14"/>
      <c r="M167" s="62"/>
      <c r="N167" s="14"/>
      <c r="O167" s="14"/>
      <c r="P167" s="14"/>
      <c r="Q167" s="3"/>
      <c r="R167" s="8"/>
      <c r="S167" s="8"/>
      <c r="U167" s="11"/>
      <c r="V167" s="26"/>
      <c r="W167" s="5">
        <v>91</v>
      </c>
      <c r="X167" s="19"/>
      <c r="Y167" s="4" t="s">
        <v>34</v>
      </c>
      <c r="Z167" s="4" t="s">
        <v>7</v>
      </c>
      <c r="AA167" s="16">
        <v>13</v>
      </c>
      <c r="AB167" s="16">
        <v>14</v>
      </c>
      <c r="AC167" s="16">
        <v>2</v>
      </c>
      <c r="AD167" s="8">
        <f>AA167*AB167</f>
        <v>182</v>
      </c>
      <c r="AE167" s="78">
        <v>100</v>
      </c>
      <c r="AF167" s="7">
        <f>รายการ!B8</f>
        <v>2600</v>
      </c>
      <c r="AG167" s="7">
        <f>AD167*AF167</f>
        <v>473200</v>
      </c>
      <c r="AH167" s="3">
        <f>SUM(AI167:AL167)</f>
        <v>182</v>
      </c>
      <c r="AI167" s="3"/>
      <c r="AJ167" s="3">
        <v>182</v>
      </c>
      <c r="AK167" s="3"/>
      <c r="AL167" s="3"/>
      <c r="AM167" s="4">
        <v>22</v>
      </c>
      <c r="AN167" s="4">
        <f>ค่าเสื่อม!T4</f>
        <v>93</v>
      </c>
      <c r="AO167" s="166">
        <f>AG167*AN167/100</f>
        <v>440076</v>
      </c>
      <c r="AP167" s="166">
        <f>AG167-AO167</f>
        <v>33124</v>
      </c>
      <c r="AQ167" s="166">
        <f>P167+AP167</f>
        <v>33124</v>
      </c>
      <c r="AR167" s="166">
        <f>AQ167</f>
        <v>33124</v>
      </c>
      <c r="AS167" s="166"/>
      <c r="AT167" s="166">
        <f>AQ167-AS167</f>
        <v>33124</v>
      </c>
      <c r="AU167" s="166"/>
      <c r="AW167" s="26"/>
      <c r="AX167" s="535"/>
      <c r="AY167" s="166"/>
    </row>
    <row r="168" spans="1:51" s="4" customFormat="1" ht="16.5" customHeight="1" x14ac:dyDescent="0.25">
      <c r="A168" s="26"/>
      <c r="B168" s="5">
        <v>45</v>
      </c>
      <c r="C168" s="4" t="s">
        <v>5</v>
      </c>
      <c r="D168" s="4">
        <v>40102</v>
      </c>
      <c r="E168" s="4">
        <v>303</v>
      </c>
      <c r="F168" s="4">
        <v>2065</v>
      </c>
      <c r="G168" s="4" t="s">
        <v>214</v>
      </c>
      <c r="H168" s="4">
        <v>9</v>
      </c>
      <c r="I168" s="4">
        <v>3</v>
      </c>
      <c r="J168" s="4">
        <v>45</v>
      </c>
      <c r="K168" s="12">
        <f>H168*400+I168*100+J168</f>
        <v>3945</v>
      </c>
      <c r="L168" s="14">
        <v>3945</v>
      </c>
      <c r="M168" s="62">
        <v>1</v>
      </c>
      <c r="N168" s="14">
        <f>L168</f>
        <v>3945</v>
      </c>
      <c r="O168" s="14">
        <v>100</v>
      </c>
      <c r="P168" s="14">
        <f>N168*O168</f>
        <v>394500</v>
      </c>
      <c r="Q168" s="3">
        <v>3945</v>
      </c>
      <c r="R168" s="8"/>
      <c r="S168" s="8"/>
      <c r="U168" s="11"/>
      <c r="V168" s="26"/>
      <c r="W168" s="5"/>
      <c r="X168" s="19"/>
      <c r="AA168" s="16"/>
      <c r="AB168" s="16"/>
      <c r="AC168" s="16"/>
      <c r="AD168" s="8"/>
      <c r="AE168" s="78"/>
      <c r="AF168" s="7"/>
      <c r="AG168" s="7"/>
      <c r="AI168" s="3"/>
      <c r="AJ168" s="3"/>
      <c r="AK168" s="3"/>
      <c r="AL168" s="3"/>
      <c r="AO168" s="166"/>
      <c r="AP168" s="166"/>
      <c r="AQ168" s="166">
        <f>P168+AP168</f>
        <v>394500</v>
      </c>
      <c r="AR168" s="166">
        <f>AQ168</f>
        <v>394500</v>
      </c>
      <c r="AS168" s="166"/>
      <c r="AT168" s="166">
        <f>AQ168-AS168</f>
        <v>394500</v>
      </c>
      <c r="AU168" s="166"/>
      <c r="AW168" s="26"/>
      <c r="AX168" s="535"/>
      <c r="AY168" s="166"/>
    </row>
    <row r="169" spans="1:51" s="32" customFormat="1" ht="16.5" customHeight="1" x14ac:dyDescent="0.25">
      <c r="A169" s="39" t="s">
        <v>218</v>
      </c>
      <c r="B169" s="33">
        <v>46</v>
      </c>
      <c r="C169" s="32" t="s">
        <v>5</v>
      </c>
      <c r="D169" s="32">
        <v>29840</v>
      </c>
      <c r="E169" s="32">
        <v>415</v>
      </c>
      <c r="F169" s="32">
        <v>1429</v>
      </c>
      <c r="G169" s="32" t="s">
        <v>214</v>
      </c>
      <c r="H169" s="32">
        <v>0</v>
      </c>
      <c r="I169" s="32">
        <v>2</v>
      </c>
      <c r="J169" s="32">
        <v>2</v>
      </c>
      <c r="K169" s="63">
        <f>H169*400+I169*100+J169</f>
        <v>202</v>
      </c>
      <c r="L169" s="65">
        <f>SUM(Q169:U169)</f>
        <v>202</v>
      </c>
      <c r="M169" s="86">
        <v>5</v>
      </c>
      <c r="N169" s="65">
        <f>L169</f>
        <v>202</v>
      </c>
      <c r="O169" s="65">
        <v>150</v>
      </c>
      <c r="P169" s="65">
        <f>N169*O169</f>
        <v>30300</v>
      </c>
      <c r="Q169" s="34"/>
      <c r="R169" s="43">
        <v>194.17</v>
      </c>
      <c r="S169" s="43">
        <v>7.83</v>
      </c>
      <c r="U169" s="35"/>
      <c r="V169" s="39" t="str">
        <f>A169</f>
        <v>นายหนุมาร  โพธิ์รุณ</v>
      </c>
      <c r="W169" s="33">
        <v>92</v>
      </c>
      <c r="X169" s="57">
        <v>16</v>
      </c>
      <c r="Y169" s="32" t="s">
        <v>28</v>
      </c>
      <c r="Z169" s="32" t="s">
        <v>41</v>
      </c>
      <c r="AA169" s="36"/>
      <c r="AB169" s="36"/>
      <c r="AC169" s="36">
        <v>5</v>
      </c>
      <c r="AD169" s="43">
        <f>AD170+AD172</f>
        <v>335.34</v>
      </c>
      <c r="AE169" s="528">
        <v>100</v>
      </c>
      <c r="AF169" s="37">
        <f>รายการ!B1</f>
        <v>6700</v>
      </c>
      <c r="AG169" s="37">
        <f>AD169*AF169</f>
        <v>2246778</v>
      </c>
      <c r="AH169" s="34">
        <f>SUM(AI169:AL169)</f>
        <v>335.34</v>
      </c>
      <c r="AI169" s="34"/>
      <c r="AJ169" s="34">
        <f>AJ170+AJ172</f>
        <v>304.02</v>
      </c>
      <c r="AK169" s="34">
        <f>AK170+AK172</f>
        <v>31.32</v>
      </c>
      <c r="AL169" s="34"/>
      <c r="AM169" s="32">
        <v>32</v>
      </c>
      <c r="AN169" s="32">
        <f>ค่าเสื่อม!W3</f>
        <v>85</v>
      </c>
      <c r="AO169" s="111">
        <f>AG169*AN169/100</f>
        <v>1909761.3</v>
      </c>
      <c r="AP169" s="111">
        <f>AG169-AO169</f>
        <v>337016.69999999995</v>
      </c>
      <c r="AQ169" s="166">
        <f>P169+AP169</f>
        <v>367316.69999999995</v>
      </c>
      <c r="AR169" s="95">
        <f>AQ169</f>
        <v>367316.69999999995</v>
      </c>
      <c r="AS169" s="95">
        <f>((S169*O169)+(AF169*AK169)-(AF169*AK169*AN169/100))</f>
        <v>32651.100000000006</v>
      </c>
      <c r="AT169" s="95">
        <f>AQ169-AS169</f>
        <v>334665.59999999998</v>
      </c>
      <c r="AU169" s="95">
        <f>AS169</f>
        <v>32651.100000000006</v>
      </c>
      <c r="AV169" s="32">
        <f>อัตราภาษี!J5</f>
        <v>0.3</v>
      </c>
      <c r="AW169" s="39" t="s">
        <v>1798</v>
      </c>
      <c r="AX169" s="579">
        <f>AU169*AV169/100</f>
        <v>97.953300000000013</v>
      </c>
      <c r="AY169" s="95">
        <f>AX169*10/100</f>
        <v>9.7953300000000016</v>
      </c>
    </row>
    <row r="170" spans="1:51" s="32" customFormat="1" ht="16.5" customHeight="1" x14ac:dyDescent="0.25">
      <c r="A170" s="39"/>
      <c r="B170" s="33"/>
      <c r="K170" s="63"/>
      <c r="L170" s="65"/>
      <c r="M170" s="86"/>
      <c r="N170" s="65"/>
      <c r="O170" s="65"/>
      <c r="P170" s="65"/>
      <c r="Q170" s="34"/>
      <c r="R170" s="43"/>
      <c r="S170" s="43"/>
      <c r="U170" s="35"/>
      <c r="V170" s="39"/>
      <c r="W170" s="33"/>
      <c r="X170" s="57"/>
      <c r="Z170" s="39" t="s">
        <v>42</v>
      </c>
      <c r="AA170" s="36">
        <v>8.1</v>
      </c>
      <c r="AB170" s="36">
        <v>20.7</v>
      </c>
      <c r="AC170" s="36">
        <v>5</v>
      </c>
      <c r="AD170" s="43">
        <f>AA170*AB170</f>
        <v>167.67</v>
      </c>
      <c r="AE170" s="654">
        <v>40.659999999999997</v>
      </c>
      <c r="AF170" s="37">
        <f>รายการ!B1</f>
        <v>6700</v>
      </c>
      <c r="AG170" s="37">
        <f>AD170*AF170</f>
        <v>1123389</v>
      </c>
      <c r="AH170" s="34">
        <f>SUM(AI170:AL170)</f>
        <v>167.67</v>
      </c>
      <c r="AI170" s="34"/>
      <c r="AJ170" s="34">
        <v>136.35</v>
      </c>
      <c r="AK170" s="34">
        <v>31.32</v>
      </c>
      <c r="AL170" s="34"/>
      <c r="AN170" s="32">
        <v>85</v>
      </c>
      <c r="AO170" s="111">
        <f>AG170*AN170/100</f>
        <v>954880.65</v>
      </c>
      <c r="AP170" s="111">
        <f>AG170-AO170</f>
        <v>168508.34999999998</v>
      </c>
      <c r="AQ170" s="166">
        <f>P170+AP170</f>
        <v>168508.34999999998</v>
      </c>
      <c r="AR170" s="95">
        <f>AQ170</f>
        <v>168508.34999999998</v>
      </c>
      <c r="AS170" s="95">
        <f>((S170*O170)+(AF170*AK170)-(AF170*AK170*AN170/100))</f>
        <v>31476.600000000006</v>
      </c>
      <c r="AT170" s="95">
        <f>AQ170-AS170</f>
        <v>137031.74999999997</v>
      </c>
      <c r="AU170" s="95">
        <f>AS170</f>
        <v>31476.600000000006</v>
      </c>
      <c r="AW170" s="39"/>
      <c r="AX170" s="579"/>
      <c r="AY170" s="95"/>
    </row>
    <row r="171" spans="1:51" s="668" customFormat="1" ht="16.5" customHeight="1" x14ac:dyDescent="0.25">
      <c r="A171" s="672"/>
      <c r="B171" s="667"/>
      <c r="K171" s="677"/>
      <c r="L171" s="653"/>
      <c r="M171" s="669"/>
      <c r="N171" s="653"/>
      <c r="O171" s="653"/>
      <c r="P171" s="653"/>
      <c r="Q171" s="656"/>
      <c r="R171" s="654"/>
      <c r="S171" s="654"/>
      <c r="U171" s="671"/>
      <c r="V171" s="672"/>
      <c r="W171" s="667"/>
      <c r="X171" s="673"/>
      <c r="Z171" s="672" t="s">
        <v>42</v>
      </c>
      <c r="AA171" s="674"/>
      <c r="AB171" s="674"/>
      <c r="AC171" s="674"/>
      <c r="AD171" s="654">
        <v>31.32</v>
      </c>
      <c r="AE171" s="654">
        <v>9.34</v>
      </c>
      <c r="AF171" s="655"/>
      <c r="AG171" s="655"/>
      <c r="AH171" s="656"/>
      <c r="AI171" s="656"/>
      <c r="AJ171" s="656"/>
      <c r="AK171" s="656">
        <v>31.32</v>
      </c>
      <c r="AL171" s="656"/>
      <c r="AO171" s="657"/>
      <c r="AP171" s="657"/>
      <c r="AQ171" s="595"/>
      <c r="AR171" s="601"/>
      <c r="AS171" s="601">
        <v>31476.6</v>
      </c>
      <c r="AT171" s="601"/>
      <c r="AU171" s="601">
        <f>AS171</f>
        <v>31476.6</v>
      </c>
      <c r="AW171" s="672"/>
      <c r="AX171" s="675"/>
      <c r="AY171" s="601"/>
    </row>
    <row r="172" spans="1:51" s="32" customFormat="1" ht="16.5" customHeight="1" x14ac:dyDescent="0.25">
      <c r="A172" s="39"/>
      <c r="B172" s="33"/>
      <c r="K172" s="63"/>
      <c r="L172" s="65"/>
      <c r="M172" s="86"/>
      <c r="N172" s="65"/>
      <c r="O172" s="65"/>
      <c r="P172" s="65"/>
      <c r="Q172" s="34"/>
      <c r="R172" s="43"/>
      <c r="S172" s="43"/>
      <c r="U172" s="35"/>
      <c r="V172" s="39"/>
      <c r="W172" s="33"/>
      <c r="X172" s="57"/>
      <c r="Z172" s="39" t="s">
        <v>43</v>
      </c>
      <c r="AA172" s="36">
        <v>8.1</v>
      </c>
      <c r="AB172" s="36">
        <v>20.7</v>
      </c>
      <c r="AC172" s="36">
        <v>2</v>
      </c>
      <c r="AD172" s="43">
        <f>AA172*AB172</f>
        <v>167.67</v>
      </c>
      <c r="AE172" s="654">
        <v>50</v>
      </c>
      <c r="AF172" s="37">
        <f>รายการ!B1</f>
        <v>6700</v>
      </c>
      <c r="AG172" s="37">
        <f>AD172*AF172</f>
        <v>1123389</v>
      </c>
      <c r="AH172" s="34">
        <f>SUM(AI172:AL172)</f>
        <v>167.67</v>
      </c>
      <c r="AI172" s="34"/>
      <c r="AJ172" s="34">
        <v>167.67</v>
      </c>
      <c r="AK172" s="34"/>
      <c r="AL172" s="34"/>
      <c r="AN172" s="32">
        <v>85</v>
      </c>
      <c r="AO172" s="111">
        <f>AG172*AN172/100</f>
        <v>954880.65</v>
      </c>
      <c r="AP172" s="111">
        <f>AG172-AO172</f>
        <v>168508.34999999998</v>
      </c>
      <c r="AQ172" s="166">
        <f t="shared" ref="AQ172:AQ178" si="74">P172+AP172</f>
        <v>168508.34999999998</v>
      </c>
      <c r="AR172" s="95">
        <f t="shared" ref="AR172:AR178" si="75">AQ172</f>
        <v>168508.34999999998</v>
      </c>
      <c r="AS172" s="95"/>
      <c r="AT172" s="95">
        <f t="shared" ref="AT172:AT178" si="76">AQ172-AS172</f>
        <v>168508.34999999998</v>
      </c>
      <c r="AU172" s="95"/>
      <c r="AW172" s="39"/>
      <c r="AX172" s="579"/>
      <c r="AY172" s="95"/>
    </row>
    <row r="173" spans="1:51" s="32" customFormat="1" ht="16.5" customHeight="1" x14ac:dyDescent="0.25">
      <c r="A173" s="39"/>
      <c r="B173" s="33"/>
      <c r="K173" s="63"/>
      <c r="L173" s="65"/>
      <c r="M173" s="86"/>
      <c r="N173" s="65"/>
      <c r="O173" s="65"/>
      <c r="P173" s="65"/>
      <c r="Q173" s="34"/>
      <c r="R173" s="43"/>
      <c r="S173" s="43"/>
      <c r="U173" s="35"/>
      <c r="V173" s="39"/>
      <c r="W173" s="33">
        <v>93</v>
      </c>
      <c r="X173" s="57"/>
      <c r="Y173" s="32" t="s">
        <v>34</v>
      </c>
      <c r="Z173" s="32" t="s">
        <v>7</v>
      </c>
      <c r="AA173" s="36">
        <v>4.5</v>
      </c>
      <c r="AB173" s="36">
        <v>6</v>
      </c>
      <c r="AC173" s="36">
        <v>2</v>
      </c>
      <c r="AD173" s="43">
        <f>SUM(AI173:AL173)</f>
        <v>27</v>
      </c>
      <c r="AE173" s="528">
        <v>100</v>
      </c>
      <c r="AF173" s="37">
        <f>รายการ!B8</f>
        <v>2600</v>
      </c>
      <c r="AG173" s="37">
        <f>AD173*AF173</f>
        <v>70200</v>
      </c>
      <c r="AH173" s="34">
        <f>SUM(AI173:AL173)</f>
        <v>27</v>
      </c>
      <c r="AI173" s="34"/>
      <c r="AJ173" s="34">
        <v>27</v>
      </c>
      <c r="AK173" s="34"/>
      <c r="AL173" s="34"/>
      <c r="AM173" s="32">
        <v>32</v>
      </c>
      <c r="AN173" s="32">
        <f>ค่าเสื่อม!T4</f>
        <v>93</v>
      </c>
      <c r="AO173" s="111">
        <f>AG173*AN173/100</f>
        <v>65286</v>
      </c>
      <c r="AP173" s="111">
        <f>AG173-AO173</f>
        <v>4914</v>
      </c>
      <c r="AQ173" s="166">
        <f t="shared" si="74"/>
        <v>4914</v>
      </c>
      <c r="AR173" s="95">
        <f t="shared" si="75"/>
        <v>4914</v>
      </c>
      <c r="AS173" s="95"/>
      <c r="AT173" s="95">
        <f t="shared" si="76"/>
        <v>4914</v>
      </c>
      <c r="AU173" s="95"/>
      <c r="AW173" s="39"/>
      <c r="AX173" s="579"/>
      <c r="AY173" s="95"/>
    </row>
    <row r="174" spans="1:51" s="32" customFormat="1" ht="16.5" customHeight="1" x14ac:dyDescent="0.25">
      <c r="A174" s="39"/>
      <c r="B174" s="33"/>
      <c r="K174" s="63"/>
      <c r="L174" s="65"/>
      <c r="M174" s="86"/>
      <c r="N174" s="65"/>
      <c r="O174" s="65"/>
      <c r="P174" s="65"/>
      <c r="Q174" s="34"/>
      <c r="R174" s="43"/>
      <c r="S174" s="43"/>
      <c r="U174" s="35"/>
      <c r="V174" s="39"/>
      <c r="W174" s="33">
        <v>94</v>
      </c>
      <c r="X174" s="42"/>
      <c r="Y174" s="32" t="s">
        <v>38</v>
      </c>
      <c r="Z174" s="32" t="s">
        <v>7</v>
      </c>
      <c r="AA174" s="36">
        <v>11</v>
      </c>
      <c r="AB174" s="36">
        <v>20.7</v>
      </c>
      <c r="AC174" s="36">
        <v>2</v>
      </c>
      <c r="AD174" s="43">
        <f>SUM(AI174:AL174)</f>
        <v>227.7</v>
      </c>
      <c r="AE174" s="528">
        <v>100</v>
      </c>
      <c r="AF174" s="37">
        <f>รายการ!B34</f>
        <v>2050</v>
      </c>
      <c r="AG174" s="37">
        <f>AD174*AF174</f>
        <v>466785</v>
      </c>
      <c r="AH174" s="34">
        <f>SUM(AI174:AL174)</f>
        <v>227.7</v>
      </c>
      <c r="AI174" s="34"/>
      <c r="AJ174" s="34">
        <v>227.7</v>
      </c>
      <c r="AK174" s="34"/>
      <c r="AL174" s="34"/>
      <c r="AM174" s="32">
        <v>32</v>
      </c>
      <c r="AN174" s="32">
        <v>93</v>
      </c>
      <c r="AO174" s="111">
        <f>AG174*AN174/100</f>
        <v>434110.05</v>
      </c>
      <c r="AP174" s="111">
        <f>AG174-AO174</f>
        <v>32674.950000000012</v>
      </c>
      <c r="AQ174" s="166">
        <f t="shared" si="74"/>
        <v>32674.950000000012</v>
      </c>
      <c r="AR174" s="95">
        <f t="shared" si="75"/>
        <v>32674.950000000012</v>
      </c>
      <c r="AS174" s="95"/>
      <c r="AT174" s="95">
        <f t="shared" si="76"/>
        <v>32674.950000000012</v>
      </c>
      <c r="AU174" s="95"/>
      <c r="AW174" s="39" t="s">
        <v>51</v>
      </c>
      <c r="AX174" s="579"/>
      <c r="AY174" s="95"/>
    </row>
    <row r="175" spans="1:51" s="32" customFormat="1" ht="16.5" customHeight="1" x14ac:dyDescent="0.25">
      <c r="A175" s="39"/>
      <c r="B175" s="33"/>
      <c r="K175" s="63"/>
      <c r="L175" s="65"/>
      <c r="M175" s="86"/>
      <c r="N175" s="65"/>
      <c r="O175" s="65"/>
      <c r="P175" s="65"/>
      <c r="Q175" s="34"/>
      <c r="R175" s="43"/>
      <c r="S175" s="43"/>
      <c r="U175" s="35"/>
      <c r="V175" s="39"/>
      <c r="W175" s="33">
        <v>95</v>
      </c>
      <c r="X175" s="42"/>
      <c r="Y175" s="32" t="s">
        <v>54</v>
      </c>
      <c r="Z175" s="32" t="s">
        <v>6</v>
      </c>
      <c r="AA175" s="36">
        <v>2</v>
      </c>
      <c r="AB175" s="36">
        <v>3</v>
      </c>
      <c r="AC175" s="36">
        <v>2</v>
      </c>
      <c r="AD175" s="43">
        <f>SUM(AI175:AL175)</f>
        <v>6</v>
      </c>
      <c r="AE175" s="528">
        <v>100</v>
      </c>
      <c r="AF175" s="37">
        <f>รายการ!B29</f>
        <v>5850</v>
      </c>
      <c r="AG175" s="37">
        <f>AD175*AF175</f>
        <v>35100</v>
      </c>
      <c r="AH175" s="34">
        <f>SUM(AI175:AL175)</f>
        <v>6</v>
      </c>
      <c r="AI175" s="34"/>
      <c r="AJ175" s="34">
        <v>6</v>
      </c>
      <c r="AK175" s="34"/>
      <c r="AL175" s="34"/>
      <c r="AM175" s="32">
        <v>32</v>
      </c>
      <c r="AN175" s="32">
        <f>ค่าเสื่อม!AG2</f>
        <v>54</v>
      </c>
      <c r="AO175" s="111">
        <f>AG175*AN175/100</f>
        <v>18954</v>
      </c>
      <c r="AP175" s="111">
        <f>AG175-AO175</f>
        <v>16146</v>
      </c>
      <c r="AQ175" s="166">
        <f t="shared" si="74"/>
        <v>16146</v>
      </c>
      <c r="AR175" s="95">
        <f t="shared" si="75"/>
        <v>16146</v>
      </c>
      <c r="AS175" s="95"/>
      <c r="AT175" s="95">
        <f t="shared" si="76"/>
        <v>16146</v>
      </c>
      <c r="AU175" s="95"/>
      <c r="AW175" s="39" t="s">
        <v>219</v>
      </c>
      <c r="AX175" s="579"/>
      <c r="AY175" s="95"/>
    </row>
    <row r="176" spans="1:51" s="32" customFormat="1" ht="16.5" customHeight="1" x14ac:dyDescent="0.25">
      <c r="A176" s="39" t="s">
        <v>220</v>
      </c>
      <c r="B176" s="33">
        <v>47</v>
      </c>
      <c r="C176" s="32" t="s">
        <v>5</v>
      </c>
      <c r="D176" s="32">
        <v>14543</v>
      </c>
      <c r="E176" s="32">
        <v>8</v>
      </c>
      <c r="F176" s="32">
        <v>166</v>
      </c>
      <c r="G176" s="32" t="s">
        <v>214</v>
      </c>
      <c r="H176" s="32">
        <v>0</v>
      </c>
      <c r="I176" s="32">
        <v>3</v>
      </c>
      <c r="J176" s="32">
        <v>70</v>
      </c>
      <c r="K176" s="63">
        <f>H176*400+I176*100+J176</f>
        <v>370</v>
      </c>
      <c r="L176" s="65">
        <f>SUM(Q176:U176)</f>
        <v>370</v>
      </c>
      <c r="M176" s="86">
        <v>5</v>
      </c>
      <c r="N176" s="65">
        <f>L176</f>
        <v>370</v>
      </c>
      <c r="O176" s="65">
        <v>650</v>
      </c>
      <c r="P176" s="65">
        <f>N176*O176</f>
        <v>240500</v>
      </c>
      <c r="Q176" s="34"/>
      <c r="R176" s="43">
        <v>360.34</v>
      </c>
      <c r="S176" s="43">
        <v>9.66</v>
      </c>
      <c r="U176" s="35"/>
      <c r="V176" s="39"/>
      <c r="W176" s="33"/>
      <c r="X176" s="42"/>
      <c r="AA176" s="36"/>
      <c r="AB176" s="36"/>
      <c r="AC176" s="36"/>
      <c r="AD176" s="43"/>
      <c r="AE176" s="528"/>
      <c r="AF176" s="37"/>
      <c r="AG176" s="37"/>
      <c r="AH176" s="34"/>
      <c r="AI176" s="34"/>
      <c r="AJ176" s="34"/>
      <c r="AK176" s="34"/>
      <c r="AL176" s="34"/>
      <c r="AO176" s="111"/>
      <c r="AP176" s="111"/>
      <c r="AQ176" s="166">
        <f t="shared" si="74"/>
        <v>240500</v>
      </c>
      <c r="AR176" s="95">
        <f t="shared" si="75"/>
        <v>240500</v>
      </c>
      <c r="AS176" s="95">
        <f>((S176*O176)+(AF176*AK176)-(AF176*AK176*AN176/100))</f>
        <v>6279</v>
      </c>
      <c r="AT176" s="95">
        <f t="shared" si="76"/>
        <v>234221</v>
      </c>
      <c r="AU176" s="95">
        <f>AS176</f>
        <v>6279</v>
      </c>
      <c r="AV176" s="32">
        <f>อัตราภาษี!J5</f>
        <v>0.3</v>
      </c>
      <c r="AW176" s="39" t="s">
        <v>1799</v>
      </c>
      <c r="AX176" s="579">
        <f>AU176*AV176/100</f>
        <v>18.837</v>
      </c>
      <c r="AY176" s="95">
        <f>AX176*10/100</f>
        <v>1.8837000000000002</v>
      </c>
    </row>
    <row r="177" spans="1:51" s="32" customFormat="1" ht="16.5" customHeight="1" x14ac:dyDescent="0.25">
      <c r="A177" s="39" t="s">
        <v>299</v>
      </c>
      <c r="B177" s="33"/>
      <c r="K177" s="63"/>
      <c r="L177" s="65"/>
      <c r="M177" s="86"/>
      <c r="N177" s="65"/>
      <c r="O177" s="65"/>
      <c r="P177" s="65"/>
      <c r="Q177" s="34"/>
      <c r="R177" s="43"/>
      <c r="S177" s="43"/>
      <c r="U177" s="35"/>
      <c r="V177" s="39" t="s">
        <v>318</v>
      </c>
      <c r="W177" s="33">
        <v>96</v>
      </c>
      <c r="X177" s="57" t="s">
        <v>221</v>
      </c>
      <c r="Y177" s="32" t="s">
        <v>28</v>
      </c>
      <c r="Z177" s="32" t="s">
        <v>41</v>
      </c>
      <c r="AA177" s="36"/>
      <c r="AB177" s="36"/>
      <c r="AC177" s="36">
        <v>5</v>
      </c>
      <c r="AD177" s="43">
        <f>AD178+AD180</f>
        <v>378</v>
      </c>
      <c r="AE177" s="528">
        <v>100</v>
      </c>
      <c r="AF177" s="37">
        <f>AF172</f>
        <v>6700</v>
      </c>
      <c r="AG177" s="37">
        <f>AD177*AF177</f>
        <v>2532600</v>
      </c>
      <c r="AH177" s="34">
        <f>SUM(AI177:AL177)</f>
        <v>378</v>
      </c>
      <c r="AI177" s="34"/>
      <c r="AJ177" s="34">
        <f>AJ178+AJ180</f>
        <v>342</v>
      </c>
      <c r="AK177" s="34">
        <f>AK178+AK180</f>
        <v>36</v>
      </c>
      <c r="AL177" s="34"/>
      <c r="AM177" s="32">
        <v>32</v>
      </c>
      <c r="AN177" s="32">
        <f>ค่าเสื่อม!W3</f>
        <v>85</v>
      </c>
      <c r="AO177" s="111">
        <f>AG177*AN177/100</f>
        <v>2152710</v>
      </c>
      <c r="AP177" s="111">
        <f>AG177-AO177</f>
        <v>379890</v>
      </c>
      <c r="AQ177" s="166">
        <f t="shared" si="74"/>
        <v>379890</v>
      </c>
      <c r="AR177" s="95">
        <f t="shared" si="75"/>
        <v>379890</v>
      </c>
      <c r="AS177" s="95">
        <f>((S177*O177)+(AF177*AK177)-(AF177*AK177*AN177/100))</f>
        <v>36180</v>
      </c>
      <c r="AT177" s="95">
        <f t="shared" si="76"/>
        <v>343710</v>
      </c>
      <c r="AU177" s="95">
        <f>AS177</f>
        <v>36180</v>
      </c>
      <c r="AV177" s="32">
        <f>อัตราภาษี!J5</f>
        <v>0.3</v>
      </c>
      <c r="AW177" s="39" t="s">
        <v>222</v>
      </c>
      <c r="AX177" s="579">
        <f>AU177*AV177/100</f>
        <v>108.54</v>
      </c>
      <c r="AY177" s="95">
        <f>AX177*10/100</f>
        <v>10.854000000000001</v>
      </c>
    </row>
    <row r="178" spans="1:51" s="32" customFormat="1" ht="16.5" customHeight="1" x14ac:dyDescent="0.25">
      <c r="A178" s="39"/>
      <c r="B178" s="33"/>
      <c r="K178" s="63"/>
      <c r="L178" s="65"/>
      <c r="M178" s="86"/>
      <c r="N178" s="65"/>
      <c r="O178" s="65"/>
      <c r="P178" s="65"/>
      <c r="Q178" s="34"/>
      <c r="R178" s="43"/>
      <c r="S178" s="43"/>
      <c r="U178" s="35"/>
      <c r="V178" s="39"/>
      <c r="W178" s="33"/>
      <c r="X178" s="57"/>
      <c r="Z178" s="39" t="s">
        <v>42</v>
      </c>
      <c r="AA178" s="36">
        <v>13</v>
      </c>
      <c r="AB178" s="36">
        <v>18</v>
      </c>
      <c r="AC178" s="36">
        <v>5</v>
      </c>
      <c r="AD178" s="43">
        <f>AA178*AB178</f>
        <v>234</v>
      </c>
      <c r="AE178" s="654">
        <v>42.31</v>
      </c>
      <c r="AF178" s="37">
        <f>AF177</f>
        <v>6700</v>
      </c>
      <c r="AG178" s="37">
        <f>AD178*AF178</f>
        <v>1567800</v>
      </c>
      <c r="AH178" s="34">
        <f>SUM(AI178:AL178)</f>
        <v>234</v>
      </c>
      <c r="AI178" s="34"/>
      <c r="AJ178" s="34">
        <v>198</v>
      </c>
      <c r="AK178" s="34">
        <v>36</v>
      </c>
      <c r="AL178" s="34"/>
      <c r="AN178" s="32">
        <v>85</v>
      </c>
      <c r="AO178" s="111">
        <f>AG178*AN178/100</f>
        <v>1332630</v>
      </c>
      <c r="AP178" s="111">
        <f>AG178-AO178</f>
        <v>235170</v>
      </c>
      <c r="AQ178" s="166">
        <f t="shared" si="74"/>
        <v>235170</v>
      </c>
      <c r="AR178" s="95">
        <f t="shared" si="75"/>
        <v>235170</v>
      </c>
      <c r="AS178" s="95">
        <f>((S178*O178)+(AF178*AK178)-(AF178*AK178*AN178/100))</f>
        <v>36180</v>
      </c>
      <c r="AT178" s="95">
        <f t="shared" si="76"/>
        <v>198990</v>
      </c>
      <c r="AU178" s="95">
        <f>AS178</f>
        <v>36180</v>
      </c>
      <c r="AW178" s="39"/>
      <c r="AX178" s="579"/>
      <c r="AY178" s="95"/>
    </row>
    <row r="179" spans="1:51" s="668" customFormat="1" ht="16.5" customHeight="1" x14ac:dyDescent="0.25">
      <c r="A179" s="672"/>
      <c r="B179" s="667"/>
      <c r="K179" s="677"/>
      <c r="L179" s="653"/>
      <c r="M179" s="669"/>
      <c r="N179" s="653"/>
      <c r="O179" s="653"/>
      <c r="P179" s="653"/>
      <c r="Q179" s="656"/>
      <c r="R179" s="654"/>
      <c r="S179" s="654"/>
      <c r="U179" s="671"/>
      <c r="V179" s="672"/>
      <c r="W179" s="667"/>
      <c r="X179" s="673"/>
      <c r="Z179" s="672" t="s">
        <v>42</v>
      </c>
      <c r="AA179" s="674"/>
      <c r="AB179" s="674"/>
      <c r="AC179" s="674"/>
      <c r="AD179" s="654">
        <v>36</v>
      </c>
      <c r="AE179" s="654">
        <v>7.69</v>
      </c>
      <c r="AF179" s="655"/>
      <c r="AG179" s="655"/>
      <c r="AH179" s="656"/>
      <c r="AI179" s="656"/>
      <c r="AJ179" s="656"/>
      <c r="AK179" s="656">
        <v>36</v>
      </c>
      <c r="AL179" s="656"/>
      <c r="AO179" s="657"/>
      <c r="AP179" s="657"/>
      <c r="AQ179" s="595"/>
      <c r="AR179" s="601"/>
      <c r="AS179" s="601">
        <v>36180</v>
      </c>
      <c r="AT179" s="601"/>
      <c r="AU179" s="601">
        <v>36180</v>
      </c>
      <c r="AW179" s="672"/>
      <c r="AX179" s="675"/>
      <c r="AY179" s="601"/>
    </row>
    <row r="180" spans="1:51" s="32" customFormat="1" ht="16.5" customHeight="1" x14ac:dyDescent="0.25">
      <c r="A180" s="39"/>
      <c r="B180" s="33"/>
      <c r="K180" s="63"/>
      <c r="L180" s="65"/>
      <c r="M180" s="86"/>
      <c r="N180" s="65"/>
      <c r="O180" s="65"/>
      <c r="P180" s="65"/>
      <c r="Q180" s="34"/>
      <c r="R180" s="43"/>
      <c r="S180" s="43"/>
      <c r="U180" s="35"/>
      <c r="V180" s="39"/>
      <c r="W180" s="33"/>
      <c r="X180" s="42"/>
      <c r="Z180" s="39" t="s">
        <v>43</v>
      </c>
      <c r="AA180" s="36">
        <v>12</v>
      </c>
      <c r="AB180" s="36">
        <v>12</v>
      </c>
      <c r="AC180" s="36">
        <v>2</v>
      </c>
      <c r="AD180" s="43">
        <f>AA180*AB180</f>
        <v>144</v>
      </c>
      <c r="AE180" s="654">
        <v>50</v>
      </c>
      <c r="AF180" s="37">
        <f>AF178</f>
        <v>6700</v>
      </c>
      <c r="AG180" s="37">
        <f t="shared" ref="AG180:AG187" si="77">AD180*AF180</f>
        <v>964800</v>
      </c>
      <c r="AH180" s="34">
        <f>SUM(AI180:AL180)</f>
        <v>144</v>
      </c>
      <c r="AI180" s="34"/>
      <c r="AJ180" s="34">
        <v>144</v>
      </c>
      <c r="AK180" s="34"/>
      <c r="AL180" s="34"/>
      <c r="AN180" s="32">
        <v>85</v>
      </c>
      <c r="AO180" s="111">
        <f>AG180*AN180/100</f>
        <v>820080</v>
      </c>
      <c r="AP180" s="111">
        <f>AG180-AO180</f>
        <v>144720</v>
      </c>
      <c r="AQ180" s="166">
        <f t="shared" ref="AQ180:AQ188" si="78">P180+AP180</f>
        <v>144720</v>
      </c>
      <c r="AR180" s="95">
        <f t="shared" ref="AR180:AR192" si="79">AQ180</f>
        <v>144720</v>
      </c>
      <c r="AS180" s="95"/>
      <c r="AT180" s="95">
        <f>AQ180-AS180</f>
        <v>144720</v>
      </c>
      <c r="AU180" s="95"/>
      <c r="AW180" s="39"/>
      <c r="AX180" s="579"/>
      <c r="AY180" s="95"/>
    </row>
    <row r="181" spans="1:51" s="32" customFormat="1" ht="16.5" customHeight="1" x14ac:dyDescent="0.25">
      <c r="A181" s="39"/>
      <c r="B181" s="33"/>
      <c r="K181" s="63"/>
      <c r="L181" s="65"/>
      <c r="M181" s="86"/>
      <c r="N181" s="65"/>
      <c r="O181" s="65"/>
      <c r="P181" s="65"/>
      <c r="Q181" s="34"/>
      <c r="R181" s="43"/>
      <c r="S181" s="43"/>
      <c r="U181" s="35"/>
      <c r="V181" s="39"/>
      <c r="W181" s="33">
        <v>97</v>
      </c>
      <c r="X181" s="42"/>
      <c r="Y181" s="32" t="s">
        <v>34</v>
      </c>
      <c r="Z181" s="32" t="s">
        <v>6</v>
      </c>
      <c r="AA181" s="36">
        <v>1.2</v>
      </c>
      <c r="AB181" s="36">
        <v>2.2000000000000002</v>
      </c>
      <c r="AC181" s="36">
        <v>2</v>
      </c>
      <c r="AD181" s="654">
        <f>AA181*AB181</f>
        <v>2.64</v>
      </c>
      <c r="AE181" s="528">
        <v>100</v>
      </c>
      <c r="AF181" s="37">
        <f>รายการ!B8</f>
        <v>2600</v>
      </c>
      <c r="AG181" s="37">
        <f t="shared" si="77"/>
        <v>6864</v>
      </c>
      <c r="AH181" s="34">
        <f>SUM(AI181:AL181)</f>
        <v>2.64</v>
      </c>
      <c r="AI181" s="34"/>
      <c r="AJ181" s="34"/>
      <c r="AK181" s="656">
        <v>2.64</v>
      </c>
      <c r="AL181" s="34"/>
      <c r="AM181" s="32">
        <v>32</v>
      </c>
      <c r="AN181" s="32">
        <f>ค่าเสื่อม!AG2</f>
        <v>54</v>
      </c>
      <c r="AO181" s="111">
        <f>AG181*AN181/100</f>
        <v>3706.56</v>
      </c>
      <c r="AP181" s="111">
        <f>AG181-AO181</f>
        <v>3157.44</v>
      </c>
      <c r="AQ181" s="166">
        <f t="shared" si="78"/>
        <v>3157.44</v>
      </c>
      <c r="AR181" s="95">
        <f t="shared" si="79"/>
        <v>3157.44</v>
      </c>
      <c r="AS181" s="95">
        <f>((S181*O181)+(AF181*AK181)-(AF181*AK181*AN181/100))</f>
        <v>3157.44</v>
      </c>
      <c r="AT181" s="95"/>
      <c r="AU181" s="95">
        <f>AS181</f>
        <v>3157.44</v>
      </c>
      <c r="AV181" s="32">
        <f>อัตราภาษี!J5</f>
        <v>0.3</v>
      </c>
      <c r="AW181" s="39" t="s">
        <v>223</v>
      </c>
      <c r="AX181" s="579">
        <f>AU181*AV181/100</f>
        <v>9.4723199999999999</v>
      </c>
      <c r="AY181" s="95">
        <f>AX181*10/100</f>
        <v>0.94723199999999996</v>
      </c>
    </row>
    <row r="182" spans="1:51" s="32" customFormat="1" ht="16.5" customHeight="1" x14ac:dyDescent="0.25">
      <c r="A182" s="39"/>
      <c r="B182" s="33"/>
      <c r="K182" s="63"/>
      <c r="L182" s="65"/>
      <c r="M182" s="86"/>
      <c r="N182" s="65"/>
      <c r="O182" s="65"/>
      <c r="P182" s="65"/>
      <c r="Q182" s="34"/>
      <c r="R182" s="43"/>
      <c r="S182" s="43"/>
      <c r="U182" s="35"/>
      <c r="V182" s="39"/>
      <c r="W182" s="33">
        <v>98</v>
      </c>
      <c r="X182" s="57"/>
      <c r="Y182" s="32" t="s">
        <v>38</v>
      </c>
      <c r="Z182" s="32" t="s">
        <v>7</v>
      </c>
      <c r="AA182" s="36">
        <v>9</v>
      </c>
      <c r="AB182" s="36">
        <v>14</v>
      </c>
      <c r="AC182" s="36">
        <v>2</v>
      </c>
      <c r="AD182" s="43">
        <f>AA182*AB182</f>
        <v>126</v>
      </c>
      <c r="AE182" s="528">
        <v>100</v>
      </c>
      <c r="AF182" s="37">
        <f>AF158</f>
        <v>2050</v>
      </c>
      <c r="AG182" s="37">
        <f t="shared" si="77"/>
        <v>258300</v>
      </c>
      <c r="AH182" s="34">
        <f>SUM(AI182:AL182)</f>
        <v>126</v>
      </c>
      <c r="AI182" s="34"/>
      <c r="AJ182" s="34">
        <v>126</v>
      </c>
      <c r="AK182" s="34"/>
      <c r="AL182" s="34"/>
      <c r="AM182" s="32">
        <v>32</v>
      </c>
      <c r="AN182" s="32">
        <v>93</v>
      </c>
      <c r="AO182" s="111">
        <f>AG182*AN182/100</f>
        <v>240219</v>
      </c>
      <c r="AP182" s="111">
        <f>AG182-AO182</f>
        <v>18081</v>
      </c>
      <c r="AQ182" s="166">
        <f t="shared" si="78"/>
        <v>18081</v>
      </c>
      <c r="AR182" s="95">
        <f t="shared" si="79"/>
        <v>18081</v>
      </c>
      <c r="AS182" s="95"/>
      <c r="AT182" s="95">
        <f t="shared" ref="AT182:AT187" si="80">AQ182-AS182</f>
        <v>18081</v>
      </c>
      <c r="AU182" s="95"/>
      <c r="AW182" s="39" t="s">
        <v>51</v>
      </c>
      <c r="AX182" s="579"/>
      <c r="AY182" s="95"/>
    </row>
    <row r="183" spans="1:51" s="32" customFormat="1" ht="16.5" customHeight="1" x14ac:dyDescent="0.25">
      <c r="A183" s="39"/>
      <c r="B183" s="33">
        <v>48</v>
      </c>
      <c r="C183" s="32" t="s">
        <v>5</v>
      </c>
      <c r="D183" s="32">
        <v>14552</v>
      </c>
      <c r="E183" s="32">
        <v>19</v>
      </c>
      <c r="F183" s="32">
        <v>175</v>
      </c>
      <c r="G183" s="32" t="s">
        <v>214</v>
      </c>
      <c r="H183" s="32">
        <v>0</v>
      </c>
      <c r="I183" s="32">
        <v>3</v>
      </c>
      <c r="J183" s="32">
        <v>57</v>
      </c>
      <c r="K183" s="63">
        <f>H183*400+I183*100+J183</f>
        <v>357</v>
      </c>
      <c r="L183" s="65">
        <f>SUM(Q183:U183)</f>
        <v>357</v>
      </c>
      <c r="M183" s="86">
        <v>2</v>
      </c>
      <c r="N183" s="65">
        <f>L183</f>
        <v>357</v>
      </c>
      <c r="O183" s="65">
        <v>150</v>
      </c>
      <c r="P183" s="65">
        <f>N183*O183</f>
        <v>53550</v>
      </c>
      <c r="Q183" s="34"/>
      <c r="R183" s="43">
        <v>357</v>
      </c>
      <c r="S183" s="43"/>
      <c r="U183" s="35"/>
      <c r="V183" s="39"/>
      <c r="W183" s="33"/>
      <c r="X183" s="57"/>
      <c r="AA183" s="36"/>
      <c r="AB183" s="36"/>
      <c r="AC183" s="36"/>
      <c r="AD183" s="43"/>
      <c r="AE183" s="528"/>
      <c r="AF183" s="37"/>
      <c r="AG183" s="37">
        <f t="shared" si="77"/>
        <v>0</v>
      </c>
      <c r="AH183" s="34"/>
      <c r="AI183" s="34"/>
      <c r="AJ183" s="34"/>
      <c r="AK183" s="34"/>
      <c r="AL183" s="34"/>
      <c r="AO183" s="111"/>
      <c r="AP183" s="111"/>
      <c r="AQ183" s="166">
        <f t="shared" si="78"/>
        <v>53550</v>
      </c>
      <c r="AR183" s="95">
        <f t="shared" si="79"/>
        <v>53550</v>
      </c>
      <c r="AS183" s="95"/>
      <c r="AT183" s="95">
        <f t="shared" si="80"/>
        <v>53550</v>
      </c>
      <c r="AU183" s="95"/>
      <c r="AW183" s="39"/>
      <c r="AX183" s="579"/>
      <c r="AY183" s="95"/>
    </row>
    <row r="184" spans="1:51" s="32" customFormat="1" ht="16.5" customHeight="1" x14ac:dyDescent="0.25">
      <c r="A184" s="39"/>
      <c r="B184" s="33"/>
      <c r="K184" s="63"/>
      <c r="L184" s="65"/>
      <c r="M184" s="86"/>
      <c r="N184" s="65"/>
      <c r="O184" s="65"/>
      <c r="P184" s="65"/>
      <c r="Q184" s="34"/>
      <c r="R184" s="43"/>
      <c r="S184" s="43"/>
      <c r="U184" s="35"/>
      <c r="V184" s="39" t="s">
        <v>333</v>
      </c>
      <c r="W184" s="33">
        <v>99</v>
      </c>
      <c r="X184" s="57" t="s">
        <v>300</v>
      </c>
      <c r="Y184" s="32" t="s">
        <v>28</v>
      </c>
      <c r="Z184" s="32" t="s">
        <v>41</v>
      </c>
      <c r="AA184" s="36"/>
      <c r="AB184" s="36"/>
      <c r="AC184" s="36">
        <v>2</v>
      </c>
      <c r="AD184" s="43">
        <f>AD185+AD186</f>
        <v>448</v>
      </c>
      <c r="AE184" s="528">
        <v>100</v>
      </c>
      <c r="AF184" s="37">
        <f>AF192</f>
        <v>6700</v>
      </c>
      <c r="AG184" s="37">
        <f t="shared" si="77"/>
        <v>3001600</v>
      </c>
      <c r="AH184" s="34">
        <f>SUM(AI184:AL184)</f>
        <v>448</v>
      </c>
      <c r="AI184" s="34"/>
      <c r="AJ184" s="34">
        <v>448</v>
      </c>
      <c r="AK184" s="34"/>
      <c r="AL184" s="34"/>
      <c r="AM184" s="32">
        <v>32</v>
      </c>
      <c r="AN184" s="32">
        <f>ค่าเสื่อม!W3</f>
        <v>85</v>
      </c>
      <c r="AO184" s="111">
        <f>AG184*AN184/100</f>
        <v>2551360</v>
      </c>
      <c r="AP184" s="111">
        <f>AG184-AO184</f>
        <v>450240</v>
      </c>
      <c r="AQ184" s="166">
        <f t="shared" si="78"/>
        <v>450240</v>
      </c>
      <c r="AR184" s="95">
        <f t="shared" si="79"/>
        <v>450240</v>
      </c>
      <c r="AS184" s="95"/>
      <c r="AT184" s="95">
        <f t="shared" si="80"/>
        <v>450240</v>
      </c>
      <c r="AU184" s="95"/>
      <c r="AW184" s="39"/>
      <c r="AX184" s="579"/>
      <c r="AY184" s="95"/>
    </row>
    <row r="185" spans="1:51" s="32" customFormat="1" ht="16.5" customHeight="1" x14ac:dyDescent="0.25">
      <c r="A185" s="39"/>
      <c r="B185" s="33"/>
      <c r="K185" s="63"/>
      <c r="L185" s="65"/>
      <c r="M185" s="86"/>
      <c r="N185" s="65"/>
      <c r="O185" s="65"/>
      <c r="P185" s="65"/>
      <c r="Q185" s="34"/>
      <c r="R185" s="43"/>
      <c r="S185" s="43"/>
      <c r="U185" s="35"/>
      <c r="V185" s="39"/>
      <c r="W185" s="33"/>
      <c r="X185" s="57"/>
      <c r="Z185" s="39" t="s">
        <v>42</v>
      </c>
      <c r="AA185" s="36">
        <v>14</v>
      </c>
      <c r="AB185" s="36">
        <v>16</v>
      </c>
      <c r="AC185" s="36">
        <v>2</v>
      </c>
      <c r="AD185" s="43">
        <f>AA185*AB185</f>
        <v>224</v>
      </c>
      <c r="AE185" s="528">
        <v>100</v>
      </c>
      <c r="AF185" s="37">
        <f>AF184</f>
        <v>6700</v>
      </c>
      <c r="AG185" s="37">
        <f t="shared" si="77"/>
        <v>1500800</v>
      </c>
      <c r="AH185" s="34">
        <f>SUM(AI185:AL185)</f>
        <v>224</v>
      </c>
      <c r="AI185" s="34"/>
      <c r="AJ185" s="34">
        <v>224</v>
      </c>
      <c r="AK185" s="34"/>
      <c r="AL185" s="34"/>
      <c r="AN185" s="32">
        <f>AN184</f>
        <v>85</v>
      </c>
      <c r="AO185" s="111">
        <f>AG185*AN185/100</f>
        <v>1275680</v>
      </c>
      <c r="AP185" s="111">
        <f>AG185-AO185</f>
        <v>225120</v>
      </c>
      <c r="AQ185" s="166">
        <f t="shared" si="78"/>
        <v>225120</v>
      </c>
      <c r="AR185" s="95">
        <f t="shared" si="79"/>
        <v>225120</v>
      </c>
      <c r="AS185" s="95"/>
      <c r="AT185" s="95">
        <f t="shared" si="80"/>
        <v>225120</v>
      </c>
      <c r="AU185" s="95"/>
      <c r="AW185" s="39"/>
      <c r="AX185" s="579"/>
      <c r="AY185" s="95"/>
    </row>
    <row r="186" spans="1:51" s="32" customFormat="1" ht="16.5" customHeight="1" x14ac:dyDescent="0.25">
      <c r="A186" s="39"/>
      <c r="B186" s="33"/>
      <c r="K186" s="63"/>
      <c r="L186" s="65"/>
      <c r="M186" s="86"/>
      <c r="N186" s="65"/>
      <c r="O186" s="65"/>
      <c r="P186" s="65"/>
      <c r="Q186" s="34"/>
      <c r="R186" s="43"/>
      <c r="S186" s="43"/>
      <c r="U186" s="35"/>
      <c r="V186" s="39"/>
      <c r="W186" s="33"/>
      <c r="X186" s="57"/>
      <c r="Z186" s="39" t="s">
        <v>43</v>
      </c>
      <c r="AA186" s="36">
        <v>14</v>
      </c>
      <c r="AB186" s="36">
        <v>16</v>
      </c>
      <c r="AC186" s="36">
        <v>2</v>
      </c>
      <c r="AD186" s="43">
        <f>AA186*AB186</f>
        <v>224</v>
      </c>
      <c r="AE186" s="528">
        <v>100</v>
      </c>
      <c r="AF186" s="37">
        <f>AF185</f>
        <v>6700</v>
      </c>
      <c r="AG186" s="37">
        <f t="shared" si="77"/>
        <v>1500800</v>
      </c>
      <c r="AH186" s="34">
        <f>SUM(AI186:AL186)</f>
        <v>224</v>
      </c>
      <c r="AI186" s="34"/>
      <c r="AJ186" s="34">
        <v>224</v>
      </c>
      <c r="AK186" s="34"/>
      <c r="AL186" s="34"/>
      <c r="AN186" s="32">
        <v>85</v>
      </c>
      <c r="AO186" s="111">
        <f>AG186*AN186/100</f>
        <v>1275680</v>
      </c>
      <c r="AP186" s="111">
        <f>AG186-AO186</f>
        <v>225120</v>
      </c>
      <c r="AQ186" s="166">
        <f t="shared" si="78"/>
        <v>225120</v>
      </c>
      <c r="AR186" s="95">
        <f t="shared" si="79"/>
        <v>225120</v>
      </c>
      <c r="AS186" s="95"/>
      <c r="AT186" s="95">
        <f t="shared" si="80"/>
        <v>225120</v>
      </c>
      <c r="AU186" s="95"/>
      <c r="AW186" s="39"/>
      <c r="AX186" s="579"/>
      <c r="AY186" s="95"/>
    </row>
    <row r="187" spans="1:51" s="32" customFormat="1" ht="16.5" customHeight="1" x14ac:dyDescent="0.25">
      <c r="A187" s="39"/>
      <c r="B187" s="33"/>
      <c r="K187" s="63"/>
      <c r="L187" s="65"/>
      <c r="M187" s="86"/>
      <c r="N187" s="65"/>
      <c r="O187" s="65"/>
      <c r="P187" s="65"/>
      <c r="Q187" s="34"/>
      <c r="R187" s="43"/>
      <c r="S187" s="43"/>
      <c r="U187" s="35"/>
      <c r="V187" s="39"/>
      <c r="W187" s="33">
        <v>100</v>
      </c>
      <c r="X187" s="57"/>
      <c r="Y187" s="32" t="s">
        <v>38</v>
      </c>
      <c r="Z187" s="32" t="s">
        <v>7</v>
      </c>
      <c r="AA187" s="36">
        <v>12</v>
      </c>
      <c r="AB187" s="36">
        <v>12</v>
      </c>
      <c r="AC187" s="36">
        <v>2</v>
      </c>
      <c r="AD187" s="43">
        <f>AA187*AB187</f>
        <v>144</v>
      </c>
      <c r="AE187" s="528">
        <v>100</v>
      </c>
      <c r="AF187" s="37">
        <f>AF182</f>
        <v>2050</v>
      </c>
      <c r="AG187" s="37">
        <f t="shared" si="77"/>
        <v>295200</v>
      </c>
      <c r="AH187" s="34">
        <f>SUM(AI187:AL187)</f>
        <v>144</v>
      </c>
      <c r="AI187" s="34"/>
      <c r="AJ187" s="34">
        <v>144</v>
      </c>
      <c r="AK187" s="34"/>
      <c r="AL187" s="34"/>
      <c r="AM187" s="32">
        <v>32</v>
      </c>
      <c r="AN187" s="32">
        <v>93</v>
      </c>
      <c r="AO187" s="111">
        <f>AG187*AN187/100</f>
        <v>274536</v>
      </c>
      <c r="AP187" s="111">
        <f>AG187-AO187</f>
        <v>20664</v>
      </c>
      <c r="AQ187" s="166">
        <f t="shared" si="78"/>
        <v>20664</v>
      </c>
      <c r="AR187" s="95">
        <f t="shared" si="79"/>
        <v>20664</v>
      </c>
      <c r="AS187" s="95"/>
      <c r="AT187" s="95">
        <f t="shared" si="80"/>
        <v>20664</v>
      </c>
      <c r="AU187" s="95"/>
      <c r="AW187" s="39" t="s">
        <v>51</v>
      </c>
      <c r="AX187" s="579"/>
      <c r="AY187" s="95"/>
    </row>
    <row r="188" spans="1:51" s="668" customFormat="1" ht="16.5" customHeight="1" x14ac:dyDescent="0.25">
      <c r="A188" s="672"/>
      <c r="B188" s="667">
        <v>49</v>
      </c>
      <c r="C188" s="668" t="s">
        <v>301</v>
      </c>
      <c r="D188" s="668">
        <v>244</v>
      </c>
      <c r="E188" s="668">
        <v>82</v>
      </c>
      <c r="F188" s="668">
        <v>44</v>
      </c>
      <c r="G188" s="668" t="s">
        <v>214</v>
      </c>
      <c r="H188" s="668">
        <v>5</v>
      </c>
      <c r="I188" s="668">
        <v>0</v>
      </c>
      <c r="J188" s="668">
        <v>80</v>
      </c>
      <c r="K188" s="677">
        <f>H188*400+I188*100+J188</f>
        <v>2080</v>
      </c>
      <c r="L188" s="653">
        <f>SUM(Q188:U188)</f>
        <v>2080</v>
      </c>
      <c r="M188" s="669">
        <v>1</v>
      </c>
      <c r="N188" s="653">
        <f>L188</f>
        <v>2080</v>
      </c>
      <c r="O188" s="653">
        <v>125</v>
      </c>
      <c r="P188" s="653">
        <f>N188*O188</f>
        <v>260000</v>
      </c>
      <c r="Q188" s="656">
        <v>2080</v>
      </c>
      <c r="R188" s="654"/>
      <c r="S188" s="654"/>
      <c r="U188" s="671"/>
      <c r="V188" s="672"/>
      <c r="W188" s="667"/>
      <c r="X188" s="673"/>
      <c r="AA188" s="674"/>
      <c r="AB188" s="674"/>
      <c r="AC188" s="674"/>
      <c r="AD188" s="654"/>
      <c r="AE188" s="654"/>
      <c r="AF188" s="655"/>
      <c r="AG188" s="655"/>
      <c r="AH188" s="656"/>
      <c r="AI188" s="656"/>
      <c r="AJ188" s="656"/>
      <c r="AK188" s="656"/>
      <c r="AL188" s="656"/>
      <c r="AO188" s="657"/>
      <c r="AP188" s="657"/>
      <c r="AQ188" s="595">
        <f t="shared" si="78"/>
        <v>260000</v>
      </c>
      <c r="AR188" s="601">
        <f t="shared" si="79"/>
        <v>260000</v>
      </c>
      <c r="AS188" s="601">
        <f>P188</f>
        <v>260000</v>
      </c>
      <c r="AT188" s="601"/>
      <c r="AU188" s="601">
        <f>AS188</f>
        <v>260000</v>
      </c>
      <c r="AV188" s="668">
        <f>อัตราภาษี!B5</f>
        <v>0.01</v>
      </c>
      <c r="AW188" s="672" t="s">
        <v>1995</v>
      </c>
      <c r="AX188" s="675">
        <f>AU188*AV188/100</f>
        <v>26</v>
      </c>
      <c r="AY188" s="601">
        <f>AX188*10/100</f>
        <v>2.6</v>
      </c>
    </row>
    <row r="189" spans="1:51" s="32" customFormat="1" ht="16.5" customHeight="1" x14ac:dyDescent="0.25">
      <c r="A189" s="39" t="s">
        <v>224</v>
      </c>
      <c r="B189" s="33">
        <v>50</v>
      </c>
      <c r="C189" s="32" t="s">
        <v>5</v>
      </c>
      <c r="D189" s="32">
        <v>40067</v>
      </c>
      <c r="E189" s="32">
        <v>264</v>
      </c>
      <c r="F189" s="32">
        <v>2029</v>
      </c>
      <c r="G189" s="32" t="s">
        <v>214</v>
      </c>
      <c r="H189" s="32">
        <v>1</v>
      </c>
      <c r="I189" s="32">
        <v>1</v>
      </c>
      <c r="J189" s="32">
        <v>32</v>
      </c>
      <c r="K189" s="63">
        <f>H189*400+I189*100+J189</f>
        <v>532</v>
      </c>
      <c r="L189" s="65">
        <f>SUM(Q189:U189)</f>
        <v>532</v>
      </c>
      <c r="M189" s="86">
        <v>5</v>
      </c>
      <c r="N189" s="65">
        <f>L189</f>
        <v>532</v>
      </c>
      <c r="O189" s="65">
        <v>150</v>
      </c>
      <c r="P189" s="65">
        <f>N189*O189</f>
        <v>79800</v>
      </c>
      <c r="Q189" s="34"/>
      <c r="R189" s="43">
        <v>508.9</v>
      </c>
      <c r="S189" s="43">
        <v>23.1</v>
      </c>
      <c r="U189" s="35"/>
      <c r="V189" s="39" t="s">
        <v>224</v>
      </c>
      <c r="W189" s="33">
        <v>101</v>
      </c>
      <c r="X189" s="42">
        <v>32</v>
      </c>
      <c r="Y189" s="32" t="s">
        <v>28</v>
      </c>
      <c r="Z189" s="32" t="s">
        <v>41</v>
      </c>
      <c r="AA189" s="36"/>
      <c r="AB189" s="36"/>
      <c r="AC189" s="36">
        <v>2</v>
      </c>
      <c r="AD189" s="43">
        <v>384</v>
      </c>
      <c r="AE189" s="528">
        <v>100</v>
      </c>
      <c r="AF189" s="37">
        <f>รายการ!B1</f>
        <v>6700</v>
      </c>
      <c r="AG189" s="37">
        <f>AD189*AF189</f>
        <v>2572800</v>
      </c>
      <c r="AH189" s="34">
        <v>384</v>
      </c>
      <c r="AI189" s="34"/>
      <c r="AJ189" s="34">
        <v>384</v>
      </c>
      <c r="AK189" s="34"/>
      <c r="AL189" s="34"/>
      <c r="AM189" s="32">
        <v>32</v>
      </c>
      <c r="AN189" s="32">
        <f>ค่าเสื่อม!W3</f>
        <v>85</v>
      </c>
      <c r="AO189" s="111">
        <f>AG189*AN189/100</f>
        <v>2186880</v>
      </c>
      <c r="AP189" s="111">
        <f>AG189-AO189</f>
        <v>385920</v>
      </c>
      <c r="AQ189" s="166">
        <f>P192+AP189</f>
        <v>385920</v>
      </c>
      <c r="AR189" s="95">
        <f t="shared" si="79"/>
        <v>385920</v>
      </c>
      <c r="AS189" s="95">
        <v>3465</v>
      </c>
      <c r="AT189" s="95">
        <f>AQ189-AS189</f>
        <v>382455</v>
      </c>
      <c r="AU189" s="95">
        <f>AS189</f>
        <v>3465</v>
      </c>
      <c r="AV189" s="32">
        <f>อัตราภาษี!J5</f>
        <v>0.3</v>
      </c>
      <c r="AW189" s="39" t="s">
        <v>1800</v>
      </c>
      <c r="AX189" s="579">
        <f>AU189*AV189/100</f>
        <v>10.395</v>
      </c>
      <c r="AY189" s="95">
        <f>AX189*10/100</f>
        <v>1.0394999999999999</v>
      </c>
    </row>
    <row r="190" spans="1:51" s="32" customFormat="1" ht="16.5" customHeight="1" x14ac:dyDescent="0.25">
      <c r="A190" s="39"/>
      <c r="B190" s="33"/>
      <c r="K190" s="63"/>
      <c r="L190" s="65"/>
      <c r="M190" s="86"/>
      <c r="N190" s="65"/>
      <c r="O190" s="65"/>
      <c r="P190" s="65"/>
      <c r="Q190" s="34"/>
      <c r="R190" s="43"/>
      <c r="S190" s="43"/>
      <c r="U190" s="35"/>
      <c r="V190" s="39"/>
      <c r="W190" s="33"/>
      <c r="X190" s="42"/>
      <c r="Z190" s="32" t="s">
        <v>42</v>
      </c>
      <c r="AA190" s="36"/>
      <c r="AB190" s="36"/>
      <c r="AC190" s="36">
        <v>2</v>
      </c>
      <c r="AD190" s="43">
        <v>192</v>
      </c>
      <c r="AE190" s="528">
        <v>50</v>
      </c>
      <c r="AF190" s="37">
        <f>AF186</f>
        <v>6700</v>
      </c>
      <c r="AG190" s="37">
        <f>AD190*AF190</f>
        <v>1286400</v>
      </c>
      <c r="AH190" s="34">
        <v>192</v>
      </c>
      <c r="AI190" s="34"/>
      <c r="AJ190" s="34">
        <v>192</v>
      </c>
      <c r="AK190" s="34"/>
      <c r="AL190" s="34"/>
      <c r="AN190" s="32">
        <v>85</v>
      </c>
      <c r="AO190" s="111">
        <f>AG190*AN190/100</f>
        <v>1093440</v>
      </c>
      <c r="AP190" s="111">
        <f>AG190-AO190</f>
        <v>192960</v>
      </c>
      <c r="AQ190" s="166">
        <f>P193+AP190</f>
        <v>192960</v>
      </c>
      <c r="AR190" s="95">
        <f t="shared" si="79"/>
        <v>192960</v>
      </c>
      <c r="AS190" s="95"/>
      <c r="AT190" s="95"/>
      <c r="AU190" s="95"/>
      <c r="AW190" s="39"/>
      <c r="AX190" s="579"/>
      <c r="AY190" s="95"/>
    </row>
    <row r="191" spans="1:51" s="32" customFormat="1" ht="16.5" customHeight="1" x14ac:dyDescent="0.25">
      <c r="A191" s="39"/>
      <c r="B191" s="33"/>
      <c r="K191" s="63"/>
      <c r="L191" s="65"/>
      <c r="M191" s="86"/>
      <c r="N191" s="65"/>
      <c r="O191" s="65"/>
      <c r="P191" s="65"/>
      <c r="Q191" s="34"/>
      <c r="R191" s="43"/>
      <c r="S191" s="43"/>
      <c r="U191" s="35"/>
      <c r="V191" s="39"/>
      <c r="W191" s="33"/>
      <c r="X191" s="42"/>
      <c r="Z191" s="32" t="s">
        <v>43</v>
      </c>
      <c r="AA191" s="36"/>
      <c r="AB191" s="36"/>
      <c r="AC191" s="36">
        <v>2</v>
      </c>
      <c r="AD191" s="43">
        <v>192</v>
      </c>
      <c r="AE191" s="528">
        <v>50</v>
      </c>
      <c r="AF191" s="37">
        <f>AF189</f>
        <v>6700</v>
      </c>
      <c r="AG191" s="37">
        <f>AD191*AF191</f>
        <v>1286400</v>
      </c>
      <c r="AH191" s="34">
        <v>192</v>
      </c>
      <c r="AI191" s="34"/>
      <c r="AJ191" s="34">
        <v>192</v>
      </c>
      <c r="AK191" s="34"/>
      <c r="AL191" s="34"/>
      <c r="AN191" s="32">
        <v>85</v>
      </c>
      <c r="AO191" s="111">
        <f>AG191*AN191/100</f>
        <v>1093440</v>
      </c>
      <c r="AP191" s="111">
        <f>AG191-AO191</f>
        <v>192960</v>
      </c>
      <c r="AQ191" s="166">
        <f>P194+AP191</f>
        <v>192960</v>
      </c>
      <c r="AR191" s="95">
        <f t="shared" si="79"/>
        <v>192960</v>
      </c>
      <c r="AS191" s="95"/>
      <c r="AT191" s="95"/>
      <c r="AU191" s="95"/>
      <c r="AW191" s="39"/>
      <c r="AX191" s="579"/>
      <c r="AY191" s="95"/>
    </row>
    <row r="192" spans="1:51" s="32" customFormat="1" ht="16.5" customHeight="1" x14ac:dyDescent="0.25">
      <c r="A192" s="39"/>
      <c r="B192" s="33"/>
      <c r="K192" s="63"/>
      <c r="L192" s="65"/>
      <c r="M192" s="86"/>
      <c r="N192" s="65"/>
      <c r="O192" s="65"/>
      <c r="P192" s="65"/>
      <c r="Q192" s="34"/>
      <c r="R192" s="43"/>
      <c r="S192" s="43"/>
      <c r="U192" s="35"/>
      <c r="V192" s="39" t="s">
        <v>225</v>
      </c>
      <c r="W192" s="33">
        <v>102</v>
      </c>
      <c r="X192" s="57" t="s">
        <v>302</v>
      </c>
      <c r="Y192" s="32" t="s">
        <v>28</v>
      </c>
      <c r="Z192" s="32" t="s">
        <v>37</v>
      </c>
      <c r="AA192" s="36">
        <v>15.7</v>
      </c>
      <c r="AB192" s="36">
        <v>17</v>
      </c>
      <c r="AC192" s="36">
        <v>5</v>
      </c>
      <c r="AD192" s="43">
        <f>AA192*AB192</f>
        <v>266.89999999999998</v>
      </c>
      <c r="AE192" s="528">
        <v>65.38</v>
      </c>
      <c r="AF192" s="37">
        <f>รายการ!B1</f>
        <v>6700</v>
      </c>
      <c r="AG192" s="37">
        <f>AD192*AF192</f>
        <v>1788229.9999999998</v>
      </c>
      <c r="AH192" s="34">
        <f>SUM(AI192:AL192)</f>
        <v>266.89999999999998</v>
      </c>
      <c r="AI192" s="34"/>
      <c r="AJ192" s="34">
        <v>174.5</v>
      </c>
      <c r="AK192" s="34">
        <v>92.4</v>
      </c>
      <c r="AL192" s="34"/>
      <c r="AM192" s="32">
        <v>3</v>
      </c>
      <c r="AN192" s="32">
        <f>ค่าเสื่อม!D2</f>
        <v>3</v>
      </c>
      <c r="AO192" s="111">
        <f>AG192*AN192/100</f>
        <v>53646.899999999994</v>
      </c>
      <c r="AP192" s="111">
        <f>AG192-AO192</f>
        <v>1734583.0999999999</v>
      </c>
      <c r="AQ192" s="166">
        <f>P195+AP192</f>
        <v>1734583.0999999999</v>
      </c>
      <c r="AR192" s="95">
        <f t="shared" si="79"/>
        <v>1734583.0999999999</v>
      </c>
      <c r="AS192" s="95">
        <f>((S192*O192)+(AF192*AK192)-(AF192*AK192*AN192/100))</f>
        <v>600507.6</v>
      </c>
      <c r="AT192" s="95">
        <f>AQ192-AS192</f>
        <v>1134075.5</v>
      </c>
      <c r="AU192" s="95">
        <f>AS192</f>
        <v>600507.6</v>
      </c>
      <c r="AV192" s="32">
        <f>อัตราภาษี!J5</f>
        <v>0.3</v>
      </c>
      <c r="AW192" s="39" t="s">
        <v>226</v>
      </c>
      <c r="AX192" s="579">
        <f>AU192*AV192/100</f>
        <v>1801.5228</v>
      </c>
      <c r="AY192" s="95">
        <f>AX192*10/100</f>
        <v>180.15227999999999</v>
      </c>
    </row>
    <row r="193" spans="1:51" s="668" customFormat="1" ht="16.5" customHeight="1" x14ac:dyDescent="0.25">
      <c r="A193" s="672"/>
      <c r="B193" s="667"/>
      <c r="K193" s="677"/>
      <c r="L193" s="653"/>
      <c r="M193" s="669"/>
      <c r="N193" s="653"/>
      <c r="O193" s="653"/>
      <c r="P193" s="653"/>
      <c r="Q193" s="656"/>
      <c r="R193" s="654"/>
      <c r="S193" s="654"/>
      <c r="U193" s="671"/>
      <c r="V193" s="672"/>
      <c r="W193" s="667"/>
      <c r="X193" s="673"/>
      <c r="Z193" s="668" t="s">
        <v>37</v>
      </c>
      <c r="AA193" s="674"/>
      <c r="AB193" s="674"/>
      <c r="AC193" s="674"/>
      <c r="AD193" s="654">
        <v>92.4</v>
      </c>
      <c r="AE193" s="654">
        <v>34.619999999999997</v>
      </c>
      <c r="AF193" s="655"/>
      <c r="AG193" s="655"/>
      <c r="AH193" s="656"/>
      <c r="AI193" s="656"/>
      <c r="AJ193" s="656"/>
      <c r="AK193" s="656">
        <v>92.4</v>
      </c>
      <c r="AL193" s="656"/>
      <c r="AO193" s="657"/>
      <c r="AP193" s="657"/>
      <c r="AQ193" s="595"/>
      <c r="AR193" s="601"/>
      <c r="AS193" s="685">
        <f>AS192</f>
        <v>600507.6</v>
      </c>
      <c r="AT193" s="601"/>
      <c r="AU193" s="685">
        <f>AS193</f>
        <v>600507.6</v>
      </c>
      <c r="AW193" s="672"/>
      <c r="AX193" s="675"/>
      <c r="AY193" s="601"/>
    </row>
    <row r="194" spans="1:51" s="32" customFormat="1" ht="16.5" customHeight="1" x14ac:dyDescent="0.25">
      <c r="A194" s="39"/>
      <c r="B194" s="33"/>
      <c r="K194" s="37"/>
      <c r="L194" s="37"/>
      <c r="M194" s="86"/>
      <c r="N194" s="37"/>
      <c r="O194" s="37"/>
      <c r="P194" s="65"/>
      <c r="Q194" s="34"/>
      <c r="R194" s="43"/>
      <c r="S194" s="43"/>
      <c r="U194" s="35"/>
      <c r="V194" s="39" t="s">
        <v>227</v>
      </c>
      <c r="W194" s="33">
        <v>103</v>
      </c>
      <c r="X194" s="57" t="s">
        <v>228</v>
      </c>
      <c r="Y194" s="32" t="s">
        <v>28</v>
      </c>
      <c r="Z194" s="32" t="s">
        <v>41</v>
      </c>
      <c r="AA194" s="36"/>
      <c r="AB194" s="36"/>
      <c r="AC194" s="36">
        <v>2</v>
      </c>
      <c r="AD194" s="43">
        <v>216</v>
      </c>
      <c r="AE194" s="528">
        <v>100</v>
      </c>
      <c r="AF194" s="37">
        <f>รายการ!B1</f>
        <v>6700</v>
      </c>
      <c r="AG194" s="37">
        <f t="shared" ref="AG194:AG202" si="81">AD194*AF194</f>
        <v>1447200</v>
      </c>
      <c r="AH194" s="34">
        <v>216</v>
      </c>
      <c r="AI194" s="34"/>
      <c r="AJ194" s="34"/>
      <c r="AK194" s="34"/>
      <c r="AL194" s="34"/>
      <c r="AM194" s="32">
        <v>27</v>
      </c>
      <c r="AN194" s="32">
        <f>ค่าเสื่อม!AB2</f>
        <v>44</v>
      </c>
      <c r="AO194" s="111">
        <f t="shared" ref="AO194:AO202" si="82">AG194*AN194/100</f>
        <v>636768</v>
      </c>
      <c r="AP194" s="111">
        <f t="shared" ref="AP194:AP202" si="83">AG194-AO194</f>
        <v>810432</v>
      </c>
      <c r="AQ194" s="166">
        <f t="shared" ref="AQ194:AQ202" si="84">P194+AP194</f>
        <v>810432</v>
      </c>
      <c r="AR194" s="95">
        <f t="shared" ref="AR194:AR202" si="85">AQ194</f>
        <v>810432</v>
      </c>
      <c r="AS194" s="95"/>
      <c r="AT194" s="95">
        <f t="shared" ref="AT194:AT202" si="86">AQ194-AS194</f>
        <v>810432</v>
      </c>
      <c r="AU194" s="95"/>
      <c r="AW194" s="39"/>
      <c r="AX194" s="579"/>
      <c r="AY194" s="95"/>
    </row>
    <row r="195" spans="1:51" s="32" customFormat="1" ht="16.5" customHeight="1" x14ac:dyDescent="0.25">
      <c r="A195" s="39"/>
      <c r="B195" s="33"/>
      <c r="K195" s="37"/>
      <c r="L195" s="37"/>
      <c r="M195" s="86"/>
      <c r="N195" s="37"/>
      <c r="O195" s="37"/>
      <c r="P195" s="65"/>
      <c r="Q195" s="34"/>
      <c r="R195" s="43"/>
      <c r="S195" s="43"/>
      <c r="U195" s="35"/>
      <c r="V195" s="39"/>
      <c r="W195" s="33"/>
      <c r="X195" s="42"/>
      <c r="Z195" s="39" t="s">
        <v>42</v>
      </c>
      <c r="AA195" s="36">
        <v>9</v>
      </c>
      <c r="AB195" s="36">
        <v>12</v>
      </c>
      <c r="AC195" s="36">
        <v>2</v>
      </c>
      <c r="AD195" s="43">
        <f t="shared" ref="AD195:AD200" si="87">AA195*AB195</f>
        <v>108</v>
      </c>
      <c r="AE195" s="528">
        <v>100</v>
      </c>
      <c r="AF195" s="37">
        <f>รายการ!B1</f>
        <v>6700</v>
      </c>
      <c r="AG195" s="37">
        <f t="shared" si="81"/>
        <v>723600</v>
      </c>
      <c r="AH195" s="34">
        <f t="shared" ref="AH195:AH202" si="88">SUM(AI195:AL195)</f>
        <v>108</v>
      </c>
      <c r="AI195" s="34"/>
      <c r="AJ195" s="34">
        <v>108</v>
      </c>
      <c r="AK195" s="34"/>
      <c r="AL195" s="34"/>
      <c r="AO195" s="111">
        <f t="shared" si="82"/>
        <v>0</v>
      </c>
      <c r="AP195" s="111">
        <f t="shared" si="83"/>
        <v>723600</v>
      </c>
      <c r="AQ195" s="166">
        <f t="shared" si="84"/>
        <v>723600</v>
      </c>
      <c r="AR195" s="95">
        <f t="shared" si="85"/>
        <v>723600</v>
      </c>
      <c r="AS195" s="95"/>
      <c r="AT195" s="95">
        <f t="shared" si="86"/>
        <v>723600</v>
      </c>
      <c r="AU195" s="95"/>
      <c r="AW195" s="39"/>
      <c r="AX195" s="579"/>
      <c r="AY195" s="95"/>
    </row>
    <row r="196" spans="1:51" s="32" customFormat="1" ht="16.5" customHeight="1" x14ac:dyDescent="0.25">
      <c r="A196" s="39"/>
      <c r="B196" s="33"/>
      <c r="K196" s="37"/>
      <c r="L196" s="37"/>
      <c r="M196" s="86"/>
      <c r="N196" s="37"/>
      <c r="O196" s="37"/>
      <c r="P196" s="65"/>
      <c r="Q196" s="34"/>
      <c r="R196" s="43"/>
      <c r="S196" s="43"/>
      <c r="U196" s="35"/>
      <c r="V196" s="39"/>
      <c r="W196" s="33"/>
      <c r="X196" s="42"/>
      <c r="Z196" s="39" t="s">
        <v>43</v>
      </c>
      <c r="AA196" s="36">
        <v>9</v>
      </c>
      <c r="AB196" s="36">
        <v>12</v>
      </c>
      <c r="AC196" s="36">
        <v>2</v>
      </c>
      <c r="AD196" s="43">
        <f t="shared" si="87"/>
        <v>108</v>
      </c>
      <c r="AE196" s="528">
        <v>100</v>
      </c>
      <c r="AF196" s="37">
        <f>รายการ!B1</f>
        <v>6700</v>
      </c>
      <c r="AG196" s="37">
        <f t="shared" si="81"/>
        <v>723600</v>
      </c>
      <c r="AH196" s="34">
        <f t="shared" si="88"/>
        <v>108</v>
      </c>
      <c r="AI196" s="34"/>
      <c r="AJ196" s="34">
        <v>108</v>
      </c>
      <c r="AK196" s="34"/>
      <c r="AL196" s="34"/>
      <c r="AO196" s="111">
        <f t="shared" si="82"/>
        <v>0</v>
      </c>
      <c r="AP196" s="111">
        <f t="shared" si="83"/>
        <v>723600</v>
      </c>
      <c r="AQ196" s="166">
        <f t="shared" si="84"/>
        <v>723600</v>
      </c>
      <c r="AR196" s="95">
        <f t="shared" si="85"/>
        <v>723600</v>
      </c>
      <c r="AS196" s="95"/>
      <c r="AT196" s="95">
        <f t="shared" si="86"/>
        <v>723600</v>
      </c>
      <c r="AU196" s="95"/>
      <c r="AW196" s="39"/>
      <c r="AX196" s="579"/>
      <c r="AY196" s="95"/>
    </row>
    <row r="197" spans="1:51" s="32" customFormat="1" ht="16.5" customHeight="1" x14ac:dyDescent="0.25">
      <c r="A197" s="39"/>
      <c r="B197" s="33"/>
      <c r="K197" s="37"/>
      <c r="L197" s="37"/>
      <c r="M197" s="86"/>
      <c r="N197" s="37"/>
      <c r="O197" s="37"/>
      <c r="P197" s="65"/>
      <c r="Q197" s="34"/>
      <c r="R197" s="43"/>
      <c r="S197" s="43"/>
      <c r="U197" s="35"/>
      <c r="V197" s="39"/>
      <c r="W197" s="33">
        <v>104</v>
      </c>
      <c r="X197" s="42"/>
      <c r="Y197" s="32" t="s">
        <v>38</v>
      </c>
      <c r="Z197" s="32" t="s">
        <v>7</v>
      </c>
      <c r="AA197" s="36">
        <v>8.5</v>
      </c>
      <c r="AB197" s="36">
        <v>12</v>
      </c>
      <c r="AC197" s="36">
        <v>2</v>
      </c>
      <c r="AD197" s="43">
        <f t="shared" si="87"/>
        <v>102</v>
      </c>
      <c r="AE197" s="528">
        <v>100</v>
      </c>
      <c r="AF197" s="37">
        <f>รายการ!B34</f>
        <v>2050</v>
      </c>
      <c r="AG197" s="37">
        <f t="shared" si="81"/>
        <v>209100</v>
      </c>
      <c r="AH197" s="34">
        <f t="shared" si="88"/>
        <v>102</v>
      </c>
      <c r="AI197" s="34"/>
      <c r="AJ197" s="34">
        <v>102</v>
      </c>
      <c r="AK197" s="34"/>
      <c r="AL197" s="34"/>
      <c r="AM197" s="32">
        <v>27</v>
      </c>
      <c r="AN197" s="32">
        <f>ค่าเสื่อม!T4</f>
        <v>93</v>
      </c>
      <c r="AO197" s="111">
        <f t="shared" si="82"/>
        <v>194463</v>
      </c>
      <c r="AP197" s="111">
        <f t="shared" si="83"/>
        <v>14637</v>
      </c>
      <c r="AQ197" s="166">
        <f t="shared" si="84"/>
        <v>14637</v>
      </c>
      <c r="AR197" s="95">
        <f t="shared" si="85"/>
        <v>14637</v>
      </c>
      <c r="AS197" s="95"/>
      <c r="AT197" s="95">
        <f t="shared" si="86"/>
        <v>14637</v>
      </c>
      <c r="AU197" s="95"/>
      <c r="AW197" s="39" t="s">
        <v>51</v>
      </c>
      <c r="AX197" s="579"/>
      <c r="AY197" s="95"/>
    </row>
    <row r="198" spans="1:51" s="32" customFormat="1" ht="16.5" customHeight="1" x14ac:dyDescent="0.25">
      <c r="A198" s="39"/>
      <c r="B198" s="33"/>
      <c r="K198" s="37"/>
      <c r="L198" s="37"/>
      <c r="M198" s="86"/>
      <c r="N198" s="37"/>
      <c r="O198" s="37"/>
      <c r="P198" s="65"/>
      <c r="Q198" s="34"/>
      <c r="R198" s="43"/>
      <c r="S198" s="43"/>
      <c r="U198" s="35"/>
      <c r="V198" s="39"/>
      <c r="W198" s="33">
        <v>105</v>
      </c>
      <c r="X198" s="42"/>
      <c r="Y198" s="32" t="s">
        <v>38</v>
      </c>
      <c r="Z198" s="32" t="s">
        <v>7</v>
      </c>
      <c r="AA198" s="36">
        <v>6</v>
      </c>
      <c r="AB198" s="36">
        <v>12</v>
      </c>
      <c r="AC198" s="36">
        <v>2</v>
      </c>
      <c r="AD198" s="43">
        <f t="shared" si="87"/>
        <v>72</v>
      </c>
      <c r="AE198" s="528">
        <v>100</v>
      </c>
      <c r="AF198" s="37">
        <f>รายการ!B34</f>
        <v>2050</v>
      </c>
      <c r="AG198" s="37">
        <f t="shared" si="81"/>
        <v>147600</v>
      </c>
      <c r="AH198" s="32">
        <f t="shared" si="88"/>
        <v>72</v>
      </c>
      <c r="AI198" s="34"/>
      <c r="AJ198" s="34">
        <v>72</v>
      </c>
      <c r="AK198" s="34"/>
      <c r="AL198" s="34"/>
      <c r="AM198" s="32">
        <v>12</v>
      </c>
      <c r="AN198" s="32">
        <f>ค่าเสื่อม!M4</f>
        <v>50</v>
      </c>
      <c r="AO198" s="111">
        <f t="shared" si="82"/>
        <v>73800</v>
      </c>
      <c r="AP198" s="111">
        <f t="shared" si="83"/>
        <v>73800</v>
      </c>
      <c r="AQ198" s="166">
        <f t="shared" si="84"/>
        <v>73800</v>
      </c>
      <c r="AR198" s="95">
        <f t="shared" si="85"/>
        <v>73800</v>
      </c>
      <c r="AS198" s="95"/>
      <c r="AT198" s="95">
        <f t="shared" si="86"/>
        <v>73800</v>
      </c>
      <c r="AU198" s="95"/>
      <c r="AW198" s="39" t="s">
        <v>51</v>
      </c>
      <c r="AX198" s="579"/>
      <c r="AY198" s="95"/>
    </row>
    <row r="199" spans="1:51" s="32" customFormat="1" ht="16.5" customHeight="1" x14ac:dyDescent="0.25">
      <c r="A199" s="39"/>
      <c r="B199" s="33"/>
      <c r="K199" s="37"/>
      <c r="L199" s="37"/>
      <c r="M199" s="86"/>
      <c r="N199" s="37"/>
      <c r="O199" s="37"/>
      <c r="P199" s="65"/>
      <c r="Q199" s="34"/>
      <c r="R199" s="43"/>
      <c r="S199" s="43"/>
      <c r="U199" s="35"/>
      <c r="V199" s="39" t="s">
        <v>303</v>
      </c>
      <c r="W199" s="33">
        <v>106</v>
      </c>
      <c r="X199" s="42" t="s">
        <v>229</v>
      </c>
      <c r="Y199" s="32" t="s">
        <v>28</v>
      </c>
      <c r="Z199" s="32" t="s">
        <v>53</v>
      </c>
      <c r="AA199" s="36">
        <v>6</v>
      </c>
      <c r="AB199" s="36">
        <v>7</v>
      </c>
      <c r="AC199" s="36">
        <v>2</v>
      </c>
      <c r="AD199" s="43">
        <f t="shared" si="87"/>
        <v>42</v>
      </c>
      <c r="AE199" s="528">
        <v>100</v>
      </c>
      <c r="AF199" s="37">
        <f>รายการ!B1</f>
        <v>6700</v>
      </c>
      <c r="AG199" s="37">
        <f t="shared" si="81"/>
        <v>281400</v>
      </c>
      <c r="AH199" s="32">
        <f t="shared" si="88"/>
        <v>42</v>
      </c>
      <c r="AI199" s="34"/>
      <c r="AJ199" s="34">
        <v>42</v>
      </c>
      <c r="AK199" s="34"/>
      <c r="AL199" s="34"/>
      <c r="AM199" s="32">
        <v>22</v>
      </c>
      <c r="AN199" s="32">
        <f>ค่าเสื่อม!T4</f>
        <v>93</v>
      </c>
      <c r="AO199" s="111">
        <f t="shared" si="82"/>
        <v>261702</v>
      </c>
      <c r="AP199" s="111">
        <f t="shared" si="83"/>
        <v>19698</v>
      </c>
      <c r="AQ199" s="166">
        <f t="shared" si="84"/>
        <v>19698</v>
      </c>
      <c r="AR199" s="95">
        <f t="shared" si="85"/>
        <v>19698</v>
      </c>
      <c r="AS199" s="95"/>
      <c r="AT199" s="95">
        <f t="shared" si="86"/>
        <v>19698</v>
      </c>
      <c r="AU199" s="95"/>
      <c r="AW199" s="39"/>
      <c r="AX199" s="579"/>
      <c r="AY199" s="95"/>
    </row>
    <row r="200" spans="1:51" s="32" customFormat="1" ht="16.5" customHeight="1" x14ac:dyDescent="0.25">
      <c r="A200" s="39"/>
      <c r="B200" s="33"/>
      <c r="K200" s="37"/>
      <c r="L200" s="37"/>
      <c r="M200" s="86"/>
      <c r="N200" s="37"/>
      <c r="O200" s="37"/>
      <c r="P200" s="65"/>
      <c r="Q200" s="34"/>
      <c r="R200" s="43"/>
      <c r="S200" s="43"/>
      <c r="U200" s="35"/>
      <c r="V200" s="39"/>
      <c r="W200" s="33">
        <v>107</v>
      </c>
      <c r="X200" s="42"/>
      <c r="Y200" s="32" t="s">
        <v>38</v>
      </c>
      <c r="Z200" s="32" t="s">
        <v>7</v>
      </c>
      <c r="AA200" s="36">
        <v>6</v>
      </c>
      <c r="AB200" s="36">
        <v>16</v>
      </c>
      <c r="AC200" s="36">
        <v>2</v>
      </c>
      <c r="AD200" s="43">
        <f t="shared" si="87"/>
        <v>96</v>
      </c>
      <c r="AE200" s="528">
        <v>100</v>
      </c>
      <c r="AF200" s="37">
        <f>รายการ!B34</f>
        <v>2050</v>
      </c>
      <c r="AG200" s="37">
        <f t="shared" si="81"/>
        <v>196800</v>
      </c>
      <c r="AH200" s="32">
        <f t="shared" si="88"/>
        <v>96</v>
      </c>
      <c r="AI200" s="34"/>
      <c r="AJ200" s="34">
        <v>96</v>
      </c>
      <c r="AK200" s="34"/>
      <c r="AL200" s="34"/>
      <c r="AM200" s="32">
        <v>22</v>
      </c>
      <c r="AN200" s="32">
        <v>93</v>
      </c>
      <c r="AO200" s="111">
        <f t="shared" si="82"/>
        <v>183024</v>
      </c>
      <c r="AP200" s="111">
        <f t="shared" si="83"/>
        <v>13776</v>
      </c>
      <c r="AQ200" s="166">
        <f t="shared" si="84"/>
        <v>13776</v>
      </c>
      <c r="AR200" s="95">
        <f t="shared" si="85"/>
        <v>13776</v>
      </c>
      <c r="AS200" s="95"/>
      <c r="AT200" s="95">
        <f t="shared" si="86"/>
        <v>13776</v>
      </c>
      <c r="AU200" s="95"/>
      <c r="AW200" s="39" t="s">
        <v>51</v>
      </c>
      <c r="AX200" s="579"/>
      <c r="AY200" s="95"/>
    </row>
    <row r="201" spans="1:51" s="32" customFormat="1" ht="16.5" customHeight="1" x14ac:dyDescent="0.25">
      <c r="A201" s="39" t="s">
        <v>230</v>
      </c>
      <c r="B201" s="33">
        <v>51</v>
      </c>
      <c r="C201" s="32" t="s">
        <v>5</v>
      </c>
      <c r="D201" s="32">
        <v>14587</v>
      </c>
      <c r="E201" s="32">
        <v>16</v>
      </c>
      <c r="F201" s="32">
        <v>210</v>
      </c>
      <c r="G201" s="32" t="s">
        <v>214</v>
      </c>
      <c r="H201" s="32">
        <v>0</v>
      </c>
      <c r="I201" s="32">
        <v>0</v>
      </c>
      <c r="J201" s="32">
        <v>87</v>
      </c>
      <c r="K201" s="63">
        <f>H201*400+I201*100+J201</f>
        <v>87</v>
      </c>
      <c r="L201" s="65">
        <f>SUM(Q201:U201)</f>
        <v>87</v>
      </c>
      <c r="M201" s="86">
        <v>5</v>
      </c>
      <c r="N201" s="65">
        <f>L201</f>
        <v>87</v>
      </c>
      <c r="O201" s="65">
        <v>175</v>
      </c>
      <c r="P201" s="65">
        <f>N201*O201</f>
        <v>15225</v>
      </c>
      <c r="Q201" s="34"/>
      <c r="R201" s="43">
        <v>73.2</v>
      </c>
      <c r="S201" s="43">
        <v>13.8</v>
      </c>
      <c r="U201" s="35"/>
      <c r="V201" s="39" t="str">
        <f>A201</f>
        <v>นายยุทธ  ทองยัง</v>
      </c>
      <c r="W201" s="33">
        <v>108</v>
      </c>
      <c r="X201" s="57" t="s">
        <v>231</v>
      </c>
      <c r="Y201" s="32" t="s">
        <v>28</v>
      </c>
      <c r="Z201" s="32" t="s">
        <v>41</v>
      </c>
      <c r="AA201" s="36"/>
      <c r="AB201" s="36"/>
      <c r="AC201" s="36">
        <v>5</v>
      </c>
      <c r="AD201" s="43">
        <f>AD202+AD204</f>
        <v>220.2</v>
      </c>
      <c r="AE201" s="528">
        <v>100</v>
      </c>
      <c r="AF201" s="37">
        <f>รายการ!B1</f>
        <v>6700</v>
      </c>
      <c r="AG201" s="37">
        <f t="shared" si="81"/>
        <v>1475340</v>
      </c>
      <c r="AH201" s="34">
        <f t="shared" si="88"/>
        <v>220.2</v>
      </c>
      <c r="AI201" s="34"/>
      <c r="AJ201" s="34">
        <f>AJ202+AJ204</f>
        <v>165</v>
      </c>
      <c r="AK201" s="34">
        <f>AK202+AK204</f>
        <v>55.2</v>
      </c>
      <c r="AL201" s="34"/>
      <c r="AM201" s="32">
        <v>22</v>
      </c>
      <c r="AN201" s="32">
        <f>ค่าเสื่อม!W3</f>
        <v>85</v>
      </c>
      <c r="AO201" s="111">
        <f t="shared" si="82"/>
        <v>1254039</v>
      </c>
      <c r="AP201" s="111">
        <f t="shared" si="83"/>
        <v>221301</v>
      </c>
      <c r="AQ201" s="166">
        <f t="shared" si="84"/>
        <v>236526</v>
      </c>
      <c r="AR201" s="95">
        <f t="shared" si="85"/>
        <v>236526</v>
      </c>
      <c r="AS201" s="95">
        <f>((S201*O201)+(AF201*AK201)-(AF201*AK201*AN201/100))</f>
        <v>57891</v>
      </c>
      <c r="AT201" s="95">
        <f t="shared" si="86"/>
        <v>178635</v>
      </c>
      <c r="AU201" s="95">
        <f>AS201</f>
        <v>57891</v>
      </c>
      <c r="AV201" s="32">
        <f>อัตราภาษี!J5</f>
        <v>0.3</v>
      </c>
      <c r="AW201" s="39" t="s">
        <v>1801</v>
      </c>
      <c r="AX201" s="579">
        <f>AU201*AV201/100</f>
        <v>173.673</v>
      </c>
      <c r="AY201" s="95">
        <f>AX201*10/100</f>
        <v>17.3673</v>
      </c>
    </row>
    <row r="202" spans="1:51" s="32" customFormat="1" ht="16.5" customHeight="1" x14ac:dyDescent="0.25">
      <c r="A202" s="39"/>
      <c r="B202" s="33"/>
      <c r="K202" s="63"/>
      <c r="L202" s="65"/>
      <c r="M202" s="86"/>
      <c r="N202" s="65"/>
      <c r="O202" s="65"/>
      <c r="P202" s="65"/>
      <c r="Q202" s="34"/>
      <c r="R202" s="43"/>
      <c r="S202" s="43"/>
      <c r="U202" s="35"/>
      <c r="V202" s="39"/>
      <c r="W202" s="33"/>
      <c r="X202" s="57"/>
      <c r="Z202" s="39" t="s">
        <v>42</v>
      </c>
      <c r="AA202" s="36">
        <v>6</v>
      </c>
      <c r="AB202" s="36">
        <v>22</v>
      </c>
      <c r="AC202" s="36">
        <v>5</v>
      </c>
      <c r="AD202" s="43">
        <v>132</v>
      </c>
      <c r="AE202" s="654">
        <v>29.09</v>
      </c>
      <c r="AF202" s="37">
        <f>รายการ!B1</f>
        <v>6700</v>
      </c>
      <c r="AG202" s="37">
        <f t="shared" si="81"/>
        <v>884400</v>
      </c>
      <c r="AH202" s="34">
        <f t="shared" si="88"/>
        <v>132</v>
      </c>
      <c r="AI202" s="34"/>
      <c r="AJ202" s="34">
        <v>76.8</v>
      </c>
      <c r="AK202" s="34">
        <v>55.2</v>
      </c>
      <c r="AL202" s="34"/>
      <c r="AN202" s="32">
        <v>80</v>
      </c>
      <c r="AO202" s="111">
        <f t="shared" si="82"/>
        <v>707520</v>
      </c>
      <c r="AP202" s="111">
        <f t="shared" si="83"/>
        <v>176880</v>
      </c>
      <c r="AQ202" s="166">
        <f t="shared" si="84"/>
        <v>176880</v>
      </c>
      <c r="AR202" s="95">
        <f t="shared" si="85"/>
        <v>176880</v>
      </c>
      <c r="AS202" s="95">
        <f>((S202*O202)+(AF202*AK202)-(AF202*AK202*AN202/100))</f>
        <v>73968</v>
      </c>
      <c r="AT202" s="95">
        <f t="shared" si="86"/>
        <v>102912</v>
      </c>
      <c r="AU202" s="95">
        <f>AS202</f>
        <v>73968</v>
      </c>
      <c r="AW202" s="39"/>
      <c r="AX202" s="579"/>
      <c r="AY202" s="95"/>
    </row>
    <row r="203" spans="1:51" s="32" customFormat="1" ht="16.5" customHeight="1" x14ac:dyDescent="0.25">
      <c r="A203" s="39"/>
      <c r="B203" s="33"/>
      <c r="K203" s="63"/>
      <c r="L203" s="65"/>
      <c r="M203" s="86"/>
      <c r="N203" s="65"/>
      <c r="O203" s="65"/>
      <c r="P203" s="65"/>
      <c r="Q203" s="34"/>
      <c r="R203" s="43"/>
      <c r="S203" s="43"/>
      <c r="U203" s="35"/>
      <c r="V203" s="39"/>
      <c r="W203" s="33"/>
      <c r="X203" s="57"/>
      <c r="Z203" s="672" t="s">
        <v>42</v>
      </c>
      <c r="AA203" s="36"/>
      <c r="AB203" s="36"/>
      <c r="AC203" s="36"/>
      <c r="AD203" s="654">
        <v>55.2</v>
      </c>
      <c r="AE203" s="654">
        <v>20.91</v>
      </c>
      <c r="AF203" s="37">
        <f>AF202</f>
        <v>6700</v>
      </c>
      <c r="AG203" s="37"/>
      <c r="AH203" s="34"/>
      <c r="AI203" s="34"/>
      <c r="AJ203" s="34"/>
      <c r="AK203" s="656">
        <v>55.2</v>
      </c>
      <c r="AL203" s="34"/>
      <c r="AO203" s="111"/>
      <c r="AP203" s="111"/>
      <c r="AQ203" s="166"/>
      <c r="AR203" s="95"/>
      <c r="AS203" s="601">
        <v>73968</v>
      </c>
      <c r="AT203" s="95"/>
      <c r="AU203" s="601">
        <f>AS203</f>
        <v>73968</v>
      </c>
      <c r="AW203" s="39"/>
      <c r="AX203" s="579"/>
      <c r="AY203" s="95"/>
    </row>
    <row r="204" spans="1:51" s="32" customFormat="1" ht="16.5" customHeight="1" x14ac:dyDescent="0.25">
      <c r="A204" s="39"/>
      <c r="B204" s="33"/>
      <c r="K204" s="63"/>
      <c r="L204" s="65"/>
      <c r="M204" s="86"/>
      <c r="N204" s="65"/>
      <c r="O204" s="65"/>
      <c r="P204" s="65"/>
      <c r="Q204" s="34"/>
      <c r="R204" s="43"/>
      <c r="S204" s="43"/>
      <c r="U204" s="35"/>
      <c r="V204" s="39"/>
      <c r="W204" s="33"/>
      <c r="X204" s="57"/>
      <c r="Z204" s="39" t="s">
        <v>43</v>
      </c>
      <c r="AA204" s="36">
        <v>6</v>
      </c>
      <c r="AB204" s="36">
        <v>14.7</v>
      </c>
      <c r="AC204" s="36">
        <v>2</v>
      </c>
      <c r="AD204" s="43">
        <f>AA204*AB204</f>
        <v>88.199999999999989</v>
      </c>
      <c r="AE204" s="654">
        <v>50</v>
      </c>
      <c r="AF204" s="37">
        <f>รายการ!B1</f>
        <v>6700</v>
      </c>
      <c r="AG204" s="37">
        <f t="shared" ref="AG204:AG211" si="89">AD204*AF204</f>
        <v>590939.99999999988</v>
      </c>
      <c r="AH204" s="34">
        <f t="shared" ref="AH204:AH211" si="90">SUM(AI204:AL204)</f>
        <v>88.2</v>
      </c>
      <c r="AI204" s="34"/>
      <c r="AJ204" s="34">
        <v>88.2</v>
      </c>
      <c r="AK204" s="34"/>
      <c r="AL204" s="34"/>
      <c r="AN204" s="32">
        <v>80</v>
      </c>
      <c r="AO204" s="111">
        <f>AG204*AN204/100</f>
        <v>472751.99999999994</v>
      </c>
      <c r="AP204" s="111">
        <f t="shared" ref="AP204:AP211" si="91">AG204-AO204</f>
        <v>118187.99999999994</v>
      </c>
      <c r="AQ204" s="166">
        <f t="shared" ref="AQ204:AQ211" si="92">P204+AP204</f>
        <v>118187.99999999994</v>
      </c>
      <c r="AR204" s="95">
        <f t="shared" ref="AR204:AR211" si="93">AQ204</f>
        <v>118187.99999999994</v>
      </c>
      <c r="AS204" s="95"/>
      <c r="AT204" s="95">
        <f t="shared" ref="AT204:AT211" si="94">AQ204-AS204</f>
        <v>118187.99999999994</v>
      </c>
      <c r="AU204" s="95"/>
      <c r="AW204" s="39"/>
      <c r="AX204" s="579"/>
      <c r="AY204" s="95"/>
    </row>
    <row r="205" spans="1:51" s="32" customFormat="1" ht="16.5" customHeight="1" x14ac:dyDescent="0.25">
      <c r="A205" s="39"/>
      <c r="B205" s="33"/>
      <c r="K205" s="63"/>
      <c r="L205" s="65"/>
      <c r="M205" s="86"/>
      <c r="N205" s="65"/>
      <c r="O205" s="65"/>
      <c r="P205" s="65"/>
      <c r="Q205" s="34"/>
      <c r="R205" s="43"/>
      <c r="S205" s="43"/>
      <c r="U205" s="35"/>
      <c r="V205" s="39"/>
      <c r="W205" s="33">
        <v>109</v>
      </c>
      <c r="X205" s="57"/>
      <c r="Y205" s="32" t="s">
        <v>38</v>
      </c>
      <c r="Z205" s="32" t="s">
        <v>7</v>
      </c>
      <c r="AA205" s="36">
        <v>7</v>
      </c>
      <c r="AB205" s="36">
        <v>14</v>
      </c>
      <c r="AC205" s="36">
        <v>2</v>
      </c>
      <c r="AD205" s="43">
        <f>AA205*AB205</f>
        <v>98</v>
      </c>
      <c r="AE205" s="528">
        <v>100</v>
      </c>
      <c r="AF205" s="37">
        <f>รายการ!B34</f>
        <v>2050</v>
      </c>
      <c r="AG205" s="37">
        <f t="shared" si="89"/>
        <v>200900</v>
      </c>
      <c r="AH205" s="34">
        <f t="shared" si="90"/>
        <v>98</v>
      </c>
      <c r="AI205" s="34"/>
      <c r="AJ205" s="34">
        <v>98</v>
      </c>
      <c r="AK205" s="34"/>
      <c r="AL205" s="34"/>
      <c r="AM205" s="32">
        <v>22</v>
      </c>
      <c r="AN205" s="32">
        <f>ค่าเสื่อม!T4</f>
        <v>93</v>
      </c>
      <c r="AO205" s="111">
        <f>AG205*AN205/100</f>
        <v>186837</v>
      </c>
      <c r="AP205" s="111">
        <f t="shared" si="91"/>
        <v>14063</v>
      </c>
      <c r="AQ205" s="166">
        <f t="shared" si="92"/>
        <v>14063</v>
      </c>
      <c r="AR205" s="95">
        <f t="shared" si="93"/>
        <v>14063</v>
      </c>
      <c r="AS205" s="95"/>
      <c r="AT205" s="95">
        <f t="shared" si="94"/>
        <v>14063</v>
      </c>
      <c r="AU205" s="95"/>
      <c r="AW205" s="39" t="s">
        <v>51</v>
      </c>
      <c r="AX205" s="579"/>
      <c r="AY205" s="95"/>
    </row>
    <row r="206" spans="1:51" s="32" customFormat="1" ht="16.5" customHeight="1" x14ac:dyDescent="0.25">
      <c r="A206" s="39" t="s">
        <v>232</v>
      </c>
      <c r="B206" s="33">
        <v>52</v>
      </c>
      <c r="C206" s="32" t="s">
        <v>5</v>
      </c>
      <c r="D206" s="32">
        <v>10294</v>
      </c>
      <c r="E206" s="32">
        <v>15</v>
      </c>
      <c r="F206" s="32">
        <v>34</v>
      </c>
      <c r="G206" s="32" t="s">
        <v>214</v>
      </c>
      <c r="H206" s="32">
        <v>2</v>
      </c>
      <c r="I206" s="32">
        <v>0</v>
      </c>
      <c r="J206" s="32">
        <v>5</v>
      </c>
      <c r="K206" s="63">
        <f>H206*400+I206*100+J206</f>
        <v>805</v>
      </c>
      <c r="L206" s="65">
        <f>SUM(Q206:U206)</f>
        <v>805</v>
      </c>
      <c r="M206" s="86">
        <v>5</v>
      </c>
      <c r="N206" s="65">
        <f>L206</f>
        <v>805</v>
      </c>
      <c r="O206" s="65">
        <v>550</v>
      </c>
      <c r="P206" s="65">
        <f>N206*O206</f>
        <v>442750</v>
      </c>
      <c r="Q206" s="34"/>
      <c r="R206" s="43">
        <v>800.5</v>
      </c>
      <c r="S206" s="43">
        <v>4.5</v>
      </c>
      <c r="U206" s="35"/>
      <c r="V206" s="39" t="str">
        <f>A206</f>
        <v>นายยอดยิ่ง  นิลจันทร์</v>
      </c>
      <c r="W206" s="33">
        <v>110</v>
      </c>
      <c r="X206" s="57">
        <v>80</v>
      </c>
      <c r="Y206" s="32" t="s">
        <v>28</v>
      </c>
      <c r="Z206" s="32" t="s">
        <v>41</v>
      </c>
      <c r="AA206" s="36"/>
      <c r="AB206" s="36"/>
      <c r="AC206" s="36">
        <v>2</v>
      </c>
      <c r="AD206" s="43">
        <v>396</v>
      </c>
      <c r="AE206" s="528">
        <v>100</v>
      </c>
      <c r="AF206" s="37">
        <f>AF204</f>
        <v>6700</v>
      </c>
      <c r="AG206" s="37">
        <f t="shared" si="89"/>
        <v>2653200</v>
      </c>
      <c r="AH206" s="34">
        <f t="shared" si="90"/>
        <v>396</v>
      </c>
      <c r="AI206" s="34"/>
      <c r="AJ206" s="34">
        <f>AJ207+AJ208</f>
        <v>396</v>
      </c>
      <c r="AK206" s="34"/>
      <c r="AL206" s="34"/>
      <c r="AM206" s="32">
        <v>38</v>
      </c>
      <c r="AN206" s="32">
        <v>93</v>
      </c>
      <c r="AO206" s="111">
        <f>AG206*AN206/100</f>
        <v>2467476</v>
      </c>
      <c r="AP206" s="111">
        <f t="shared" si="91"/>
        <v>185724</v>
      </c>
      <c r="AQ206" s="166">
        <f t="shared" si="92"/>
        <v>628474</v>
      </c>
      <c r="AR206" s="95">
        <f t="shared" si="93"/>
        <v>628474</v>
      </c>
      <c r="AS206" s="95">
        <f>((S206*O206)+(AF206*AK206)-(AF206*AK206*AN206/100))</f>
        <v>2475</v>
      </c>
      <c r="AT206" s="95">
        <f t="shared" si="94"/>
        <v>625999</v>
      </c>
      <c r="AU206" s="95">
        <f>AS206</f>
        <v>2475</v>
      </c>
      <c r="AV206" s="32">
        <f>อัตราภาษี!J5</f>
        <v>0.3</v>
      </c>
      <c r="AW206" s="39" t="s">
        <v>1802</v>
      </c>
      <c r="AX206" s="579">
        <f>AU206*AV206/100</f>
        <v>7.4249999999999998</v>
      </c>
      <c r="AY206" s="95">
        <f>AX206*10/100</f>
        <v>0.74250000000000005</v>
      </c>
    </row>
    <row r="207" spans="1:51" s="32" customFormat="1" ht="16.5" customHeight="1" x14ac:dyDescent="0.25">
      <c r="A207" s="39"/>
      <c r="B207" s="33"/>
      <c r="K207" s="63"/>
      <c r="L207" s="65"/>
      <c r="M207" s="86"/>
      <c r="N207" s="65"/>
      <c r="O207" s="65"/>
      <c r="P207" s="65"/>
      <c r="Q207" s="34"/>
      <c r="R207" s="43"/>
      <c r="S207" s="43"/>
      <c r="U207" s="35"/>
      <c r="V207" s="39"/>
      <c r="W207" s="33"/>
      <c r="X207" s="57"/>
      <c r="Z207" s="39" t="s">
        <v>42</v>
      </c>
      <c r="AA207" s="36">
        <v>11</v>
      </c>
      <c r="AB207" s="36">
        <v>18</v>
      </c>
      <c r="AC207" s="36">
        <v>2</v>
      </c>
      <c r="AD207" s="43">
        <f>AA207*AB207</f>
        <v>198</v>
      </c>
      <c r="AE207" s="528">
        <v>50</v>
      </c>
      <c r="AF207" s="37">
        <f>AF206</f>
        <v>6700</v>
      </c>
      <c r="AG207" s="37">
        <f t="shared" si="89"/>
        <v>1326600</v>
      </c>
      <c r="AH207" s="34">
        <f t="shared" si="90"/>
        <v>198</v>
      </c>
      <c r="AI207" s="34"/>
      <c r="AJ207" s="34">
        <v>198</v>
      </c>
      <c r="AK207" s="34"/>
      <c r="AL207" s="34"/>
      <c r="AO207" s="111"/>
      <c r="AP207" s="111">
        <f t="shared" si="91"/>
        <v>1326600</v>
      </c>
      <c r="AQ207" s="166">
        <f t="shared" si="92"/>
        <v>1326600</v>
      </c>
      <c r="AR207" s="95">
        <f t="shared" si="93"/>
        <v>1326600</v>
      </c>
      <c r="AS207" s="95"/>
      <c r="AT207" s="95">
        <f t="shared" si="94"/>
        <v>1326600</v>
      </c>
      <c r="AU207" s="95"/>
      <c r="AW207" s="39"/>
      <c r="AX207" s="579"/>
      <c r="AY207" s="95"/>
    </row>
    <row r="208" spans="1:51" s="32" customFormat="1" ht="16.5" customHeight="1" x14ac:dyDescent="0.25">
      <c r="A208" s="39"/>
      <c r="B208" s="33"/>
      <c r="K208" s="63"/>
      <c r="L208" s="65"/>
      <c r="M208" s="86"/>
      <c r="N208" s="65"/>
      <c r="O208" s="65"/>
      <c r="P208" s="65"/>
      <c r="Q208" s="34"/>
      <c r="R208" s="43"/>
      <c r="S208" s="43"/>
      <c r="U208" s="35"/>
      <c r="V208" s="39"/>
      <c r="W208" s="33"/>
      <c r="X208" s="57"/>
      <c r="Z208" s="39" t="s">
        <v>43</v>
      </c>
      <c r="AA208" s="36">
        <v>11</v>
      </c>
      <c r="AB208" s="36">
        <v>18</v>
      </c>
      <c r="AC208" s="36">
        <v>2</v>
      </c>
      <c r="AD208" s="43">
        <f>AA208*AB208</f>
        <v>198</v>
      </c>
      <c r="AE208" s="528">
        <v>50</v>
      </c>
      <c r="AF208" s="37">
        <f>AF207</f>
        <v>6700</v>
      </c>
      <c r="AG208" s="37">
        <f t="shared" si="89"/>
        <v>1326600</v>
      </c>
      <c r="AH208" s="34">
        <f t="shared" si="90"/>
        <v>198</v>
      </c>
      <c r="AI208" s="34"/>
      <c r="AJ208" s="34">
        <v>198</v>
      </c>
      <c r="AK208" s="34"/>
      <c r="AL208" s="34"/>
      <c r="AO208" s="111"/>
      <c r="AP208" s="111">
        <f t="shared" si="91"/>
        <v>1326600</v>
      </c>
      <c r="AQ208" s="166">
        <f t="shared" si="92"/>
        <v>1326600</v>
      </c>
      <c r="AR208" s="95">
        <f t="shared" si="93"/>
        <v>1326600</v>
      </c>
      <c r="AS208" s="95"/>
      <c r="AT208" s="95">
        <f t="shared" si="94"/>
        <v>1326600</v>
      </c>
      <c r="AU208" s="95"/>
      <c r="AW208" s="39"/>
      <c r="AX208" s="579"/>
      <c r="AY208" s="95"/>
    </row>
    <row r="209" spans="1:51" s="32" customFormat="1" ht="16.5" customHeight="1" x14ac:dyDescent="0.25">
      <c r="A209" s="39"/>
      <c r="B209" s="33"/>
      <c r="K209" s="63"/>
      <c r="L209" s="65"/>
      <c r="M209" s="86"/>
      <c r="N209" s="65"/>
      <c r="O209" s="65"/>
      <c r="P209" s="65"/>
      <c r="Q209" s="34"/>
      <c r="R209" s="43"/>
      <c r="S209" s="43"/>
      <c r="U209" s="35"/>
      <c r="V209" s="39"/>
      <c r="W209" s="33">
        <v>112</v>
      </c>
      <c r="X209" s="57"/>
      <c r="Y209" s="32" t="s">
        <v>38</v>
      </c>
      <c r="Z209" s="32" t="s">
        <v>7</v>
      </c>
      <c r="AA209" s="36">
        <v>16</v>
      </c>
      <c r="AB209" s="36">
        <v>18.5</v>
      </c>
      <c r="AC209" s="36">
        <v>2</v>
      </c>
      <c r="AD209" s="43">
        <f>AA209*AB209</f>
        <v>296</v>
      </c>
      <c r="AE209" s="528">
        <v>100</v>
      </c>
      <c r="AF209" s="37">
        <f>AF205</f>
        <v>2050</v>
      </c>
      <c r="AG209" s="37">
        <f t="shared" si="89"/>
        <v>606800</v>
      </c>
      <c r="AH209" s="34">
        <f t="shared" si="90"/>
        <v>296</v>
      </c>
      <c r="AI209" s="34"/>
      <c r="AJ209" s="34">
        <v>296</v>
      </c>
      <c r="AK209" s="34"/>
      <c r="AL209" s="34"/>
      <c r="AM209" s="32">
        <v>32</v>
      </c>
      <c r="AN209" s="32">
        <v>93</v>
      </c>
      <c r="AO209" s="111">
        <f>AG209*AN209/100</f>
        <v>564324</v>
      </c>
      <c r="AP209" s="111">
        <f t="shared" si="91"/>
        <v>42476</v>
      </c>
      <c r="AQ209" s="166">
        <f t="shared" si="92"/>
        <v>42476</v>
      </c>
      <c r="AR209" s="95">
        <f t="shared" si="93"/>
        <v>42476</v>
      </c>
      <c r="AS209" s="95"/>
      <c r="AT209" s="95">
        <f t="shared" si="94"/>
        <v>42476</v>
      </c>
      <c r="AU209" s="95"/>
      <c r="AW209" s="39" t="s">
        <v>51</v>
      </c>
      <c r="AX209" s="579"/>
      <c r="AY209" s="95"/>
    </row>
    <row r="210" spans="1:51" s="32" customFormat="1" ht="16.5" customHeight="1" x14ac:dyDescent="0.25">
      <c r="A210" s="39"/>
      <c r="B210" s="33"/>
      <c r="K210" s="63"/>
      <c r="L210" s="65"/>
      <c r="M210" s="86"/>
      <c r="N210" s="65"/>
      <c r="O210" s="65"/>
      <c r="P210" s="65"/>
      <c r="Q210" s="34"/>
      <c r="R210" s="43"/>
      <c r="S210" s="43"/>
      <c r="U210" s="35"/>
      <c r="V210" s="39" t="s">
        <v>233</v>
      </c>
      <c r="W210" s="33">
        <v>113</v>
      </c>
      <c r="X210" s="42" t="s">
        <v>234</v>
      </c>
      <c r="Y210" s="32" t="s">
        <v>28</v>
      </c>
      <c r="Z210" s="32" t="s">
        <v>37</v>
      </c>
      <c r="AA210" s="36">
        <v>6</v>
      </c>
      <c r="AB210" s="36">
        <v>12</v>
      </c>
      <c r="AC210" s="36">
        <v>2</v>
      </c>
      <c r="AD210" s="43">
        <f>AA210*AB210</f>
        <v>72</v>
      </c>
      <c r="AE210" s="528">
        <v>100</v>
      </c>
      <c r="AF210" s="37">
        <f>AF208</f>
        <v>6700</v>
      </c>
      <c r="AG210" s="37">
        <f t="shared" si="89"/>
        <v>482400</v>
      </c>
      <c r="AH210" s="34">
        <f t="shared" si="90"/>
        <v>72</v>
      </c>
      <c r="AI210" s="34"/>
      <c r="AJ210" s="34">
        <v>72</v>
      </c>
      <c r="AK210" s="34"/>
      <c r="AL210" s="34"/>
      <c r="AM210" s="32">
        <v>7</v>
      </c>
      <c r="AN210" s="32">
        <f>ค่าเสื่อม!AB2</f>
        <v>44</v>
      </c>
      <c r="AO210" s="111">
        <f>AG210*AN210/100</f>
        <v>212256</v>
      </c>
      <c r="AP210" s="111">
        <f t="shared" si="91"/>
        <v>270144</v>
      </c>
      <c r="AQ210" s="166">
        <f t="shared" si="92"/>
        <v>270144</v>
      </c>
      <c r="AR210" s="95">
        <f t="shared" si="93"/>
        <v>270144</v>
      </c>
      <c r="AS210" s="95"/>
      <c r="AT210" s="95">
        <f t="shared" si="94"/>
        <v>270144</v>
      </c>
      <c r="AU210" s="95"/>
      <c r="AW210" s="39"/>
      <c r="AX210" s="579"/>
      <c r="AY210" s="95"/>
    </row>
    <row r="211" spans="1:51" s="32" customFormat="1" ht="16.5" customHeight="1" x14ac:dyDescent="0.25">
      <c r="A211" s="39"/>
      <c r="B211" s="33"/>
      <c r="K211" s="63"/>
      <c r="L211" s="65"/>
      <c r="M211" s="86"/>
      <c r="N211" s="65"/>
      <c r="O211" s="65"/>
      <c r="P211" s="65"/>
      <c r="Q211" s="34"/>
      <c r="R211" s="43"/>
      <c r="S211" s="43"/>
      <c r="U211" s="35"/>
      <c r="V211" s="39"/>
      <c r="W211" s="33">
        <v>114</v>
      </c>
      <c r="X211" s="42"/>
      <c r="Y211" s="32" t="s">
        <v>28</v>
      </c>
      <c r="Z211" s="32" t="s">
        <v>6</v>
      </c>
      <c r="AA211" s="36">
        <v>6</v>
      </c>
      <c r="AB211" s="36">
        <v>9.6</v>
      </c>
      <c r="AC211" s="36">
        <v>3</v>
      </c>
      <c r="AD211" s="43">
        <f>AA211*AB211</f>
        <v>57.599999999999994</v>
      </c>
      <c r="AE211" s="654">
        <v>68.75</v>
      </c>
      <c r="AF211" s="37">
        <f>AF210</f>
        <v>6700</v>
      </c>
      <c r="AG211" s="37">
        <f t="shared" si="89"/>
        <v>385919.99999999994</v>
      </c>
      <c r="AH211" s="34">
        <f t="shared" si="90"/>
        <v>57.6</v>
      </c>
      <c r="AI211" s="34"/>
      <c r="AJ211" s="34">
        <v>39.6</v>
      </c>
      <c r="AK211" s="34">
        <v>18</v>
      </c>
      <c r="AL211" s="34"/>
      <c r="AM211" s="32">
        <v>3</v>
      </c>
      <c r="AN211" s="32">
        <f>ค่าเสื่อม!D2</f>
        <v>3</v>
      </c>
      <c r="AO211" s="111">
        <f>AG211*AN211/100</f>
        <v>11577.599999999999</v>
      </c>
      <c r="AP211" s="111">
        <f t="shared" si="91"/>
        <v>374342.39999999997</v>
      </c>
      <c r="AQ211" s="166">
        <f t="shared" si="92"/>
        <v>374342.39999999997</v>
      </c>
      <c r="AR211" s="95">
        <f t="shared" si="93"/>
        <v>374342.39999999997</v>
      </c>
      <c r="AS211" s="95">
        <f>((S211*O211)+(AF211*AK211)-(AF211*AK211*AN211/100))</f>
        <v>116982</v>
      </c>
      <c r="AT211" s="95">
        <f t="shared" si="94"/>
        <v>257360.39999999997</v>
      </c>
      <c r="AU211" s="95">
        <f>AS211</f>
        <v>116982</v>
      </c>
      <c r="AV211" s="32">
        <f>อัตราภาษี!J5</f>
        <v>0.3</v>
      </c>
      <c r="AW211" s="39" t="s">
        <v>236</v>
      </c>
      <c r="AX211" s="579">
        <f>AU211*AV211/100</f>
        <v>350.94599999999997</v>
      </c>
      <c r="AY211" s="95">
        <f>AX211*10/100</f>
        <v>35.094599999999993</v>
      </c>
    </row>
    <row r="212" spans="1:51" s="668" customFormat="1" ht="16.5" customHeight="1" x14ac:dyDescent="0.25">
      <c r="A212" s="672"/>
      <c r="B212" s="667"/>
      <c r="K212" s="677"/>
      <c r="L212" s="653"/>
      <c r="M212" s="669"/>
      <c r="N212" s="653"/>
      <c r="O212" s="653"/>
      <c r="P212" s="653"/>
      <c r="Q212" s="656"/>
      <c r="R212" s="654"/>
      <c r="S212" s="654"/>
      <c r="U212" s="671"/>
      <c r="V212" s="672"/>
      <c r="W212" s="667"/>
      <c r="X212" s="679"/>
      <c r="Z212" s="668" t="s">
        <v>6</v>
      </c>
      <c r="AA212" s="674"/>
      <c r="AB212" s="674"/>
      <c r="AC212" s="674"/>
      <c r="AD212" s="654">
        <v>18</v>
      </c>
      <c r="AE212" s="654">
        <v>31.25</v>
      </c>
      <c r="AF212" s="655"/>
      <c r="AG212" s="655"/>
      <c r="AH212" s="656"/>
      <c r="AI212" s="656"/>
      <c r="AJ212" s="656"/>
      <c r="AK212" s="656">
        <v>18</v>
      </c>
      <c r="AL212" s="656"/>
      <c r="AO212" s="657"/>
      <c r="AP212" s="657"/>
      <c r="AQ212" s="595"/>
      <c r="AR212" s="601"/>
      <c r="AS212" s="601">
        <f>AS211</f>
        <v>116982</v>
      </c>
      <c r="AT212" s="601"/>
      <c r="AU212" s="601">
        <f>AS212</f>
        <v>116982</v>
      </c>
      <c r="AV212" s="601"/>
      <c r="AW212" s="672"/>
      <c r="AX212" s="675"/>
      <c r="AY212" s="601"/>
    </row>
    <row r="213" spans="1:51" s="32" customFormat="1" ht="16.5" customHeight="1" x14ac:dyDescent="0.25">
      <c r="A213" s="39"/>
      <c r="B213" s="33"/>
      <c r="K213" s="63"/>
      <c r="L213" s="65"/>
      <c r="M213" s="86"/>
      <c r="N213" s="65"/>
      <c r="O213" s="65"/>
      <c r="P213" s="65"/>
      <c r="Q213" s="34"/>
      <c r="R213" s="43"/>
      <c r="S213" s="43"/>
      <c r="U213" s="35"/>
      <c r="V213" s="39"/>
      <c r="W213" s="33">
        <v>115</v>
      </c>
      <c r="X213" s="42"/>
      <c r="Y213" s="32" t="s">
        <v>34</v>
      </c>
      <c r="Z213" s="32" t="s">
        <v>6</v>
      </c>
      <c r="AA213" s="36">
        <v>2</v>
      </c>
      <c r="AB213" s="36">
        <v>2</v>
      </c>
      <c r="AC213" s="36">
        <v>2</v>
      </c>
      <c r="AD213" s="43">
        <f>AA213*AB213</f>
        <v>4</v>
      </c>
      <c r="AE213" s="528">
        <v>100</v>
      </c>
      <c r="AF213" s="37">
        <f>รายการ!B8</f>
        <v>2600</v>
      </c>
      <c r="AG213" s="37">
        <f>AD213*AF213</f>
        <v>10400</v>
      </c>
      <c r="AH213" s="34">
        <f>SUM(AI213:AL213)</f>
        <v>4</v>
      </c>
      <c r="AI213" s="34"/>
      <c r="AJ213" s="34">
        <v>4</v>
      </c>
      <c r="AK213" s="34"/>
      <c r="AL213" s="34"/>
      <c r="AM213" s="32">
        <v>3</v>
      </c>
      <c r="AN213" s="32">
        <f>AN211</f>
        <v>3</v>
      </c>
      <c r="AO213" s="111">
        <f>AG213*AN213/100</f>
        <v>312</v>
      </c>
      <c r="AP213" s="111">
        <f>AG213-AO213</f>
        <v>10088</v>
      </c>
      <c r="AQ213" s="166">
        <f>P213+AP213</f>
        <v>10088</v>
      </c>
      <c r="AR213" s="95">
        <f>AQ213</f>
        <v>10088</v>
      </c>
      <c r="AS213" s="95"/>
      <c r="AT213" s="95">
        <f>AQ213-AS213</f>
        <v>10088</v>
      </c>
      <c r="AU213" s="95"/>
      <c r="AW213" s="39" t="s">
        <v>237</v>
      </c>
      <c r="AX213" s="579"/>
      <c r="AY213" s="95"/>
    </row>
    <row r="214" spans="1:51" s="32" customFormat="1" ht="16.5" customHeight="1" x14ac:dyDescent="0.25">
      <c r="A214" s="39"/>
      <c r="B214" s="33"/>
      <c r="K214" s="63"/>
      <c r="L214" s="65"/>
      <c r="M214" s="86"/>
      <c r="N214" s="65"/>
      <c r="O214" s="65"/>
      <c r="P214" s="65"/>
      <c r="Q214" s="34"/>
      <c r="R214" s="43"/>
      <c r="S214" s="43"/>
      <c r="U214" s="35"/>
      <c r="V214" s="39"/>
      <c r="W214" s="33">
        <v>116</v>
      </c>
      <c r="X214" s="57"/>
      <c r="Y214" s="32" t="s">
        <v>54</v>
      </c>
      <c r="Z214" s="32" t="s">
        <v>6</v>
      </c>
      <c r="AA214" s="36">
        <v>1.5</v>
      </c>
      <c r="AB214" s="36">
        <v>3</v>
      </c>
      <c r="AC214" s="36">
        <v>2</v>
      </c>
      <c r="AD214" s="43">
        <v>4.5</v>
      </c>
      <c r="AE214" s="528">
        <v>100</v>
      </c>
      <c r="AF214" s="37">
        <f>รายการ!B29</f>
        <v>5850</v>
      </c>
      <c r="AG214" s="37">
        <f>AD214*AF214</f>
        <v>26325</v>
      </c>
      <c r="AH214" s="34">
        <f>SUM(AI214:AL214)</f>
        <v>4.5</v>
      </c>
      <c r="AI214" s="34"/>
      <c r="AJ214" s="34">
        <v>4.5</v>
      </c>
      <c r="AK214" s="656"/>
      <c r="AL214" s="34"/>
      <c r="AM214" s="32">
        <v>3</v>
      </c>
      <c r="AN214" s="32">
        <f>AN211</f>
        <v>3</v>
      </c>
      <c r="AO214" s="111">
        <f>AG214*AN214/100</f>
        <v>789.75</v>
      </c>
      <c r="AP214" s="111">
        <f>AG214-AO214</f>
        <v>25535.25</v>
      </c>
      <c r="AQ214" s="166">
        <f>P214+AP214</f>
        <v>25535.25</v>
      </c>
      <c r="AR214" s="95">
        <f>AQ214</f>
        <v>25535.25</v>
      </c>
      <c r="AS214" s="95"/>
      <c r="AT214" s="95">
        <f>AQ214-AS214</f>
        <v>25535.25</v>
      </c>
      <c r="AU214" s="95"/>
      <c r="AW214" s="39" t="s">
        <v>219</v>
      </c>
      <c r="AX214" s="579"/>
      <c r="AY214" s="95"/>
    </row>
    <row r="215" spans="1:51" s="32" customFormat="1" ht="16.5" customHeight="1" x14ac:dyDescent="0.25">
      <c r="A215" s="39" t="s">
        <v>238</v>
      </c>
      <c r="B215" s="33">
        <v>53</v>
      </c>
      <c r="C215" s="32" t="s">
        <v>5</v>
      </c>
      <c r="D215" s="32">
        <v>14537</v>
      </c>
      <c r="E215" s="32">
        <v>2</v>
      </c>
      <c r="F215" s="32">
        <v>160</v>
      </c>
      <c r="G215" s="32" t="s">
        <v>214</v>
      </c>
      <c r="H215" s="32">
        <v>1</v>
      </c>
      <c r="I215" s="32">
        <v>0</v>
      </c>
      <c r="J215" s="32">
        <v>6</v>
      </c>
      <c r="K215" s="63">
        <f>H215*400+I215*100+J215</f>
        <v>406</v>
      </c>
      <c r="L215" s="65">
        <f>SUM(Q215:U215)</f>
        <v>406</v>
      </c>
      <c r="M215" s="86">
        <v>5</v>
      </c>
      <c r="N215" s="65">
        <f>L215</f>
        <v>406</v>
      </c>
      <c r="O215" s="65">
        <v>550</v>
      </c>
      <c r="P215" s="65">
        <f>N215*O215</f>
        <v>223300</v>
      </c>
      <c r="Q215" s="34"/>
      <c r="R215" s="43">
        <v>387.25</v>
      </c>
      <c r="S215" s="43">
        <v>18.75</v>
      </c>
      <c r="U215" s="35"/>
      <c r="V215" s="39" t="s">
        <v>238</v>
      </c>
      <c r="W215" s="33">
        <v>117</v>
      </c>
      <c r="X215" s="42" t="s">
        <v>324</v>
      </c>
      <c r="Y215" s="32" t="s">
        <v>28</v>
      </c>
      <c r="Z215" s="32" t="s">
        <v>53</v>
      </c>
      <c r="AA215" s="36">
        <v>7</v>
      </c>
      <c r="AB215" s="36">
        <v>21</v>
      </c>
      <c r="AC215" s="36">
        <v>2</v>
      </c>
      <c r="AD215" s="43">
        <v>147</v>
      </c>
      <c r="AE215" s="528">
        <v>100</v>
      </c>
      <c r="AF215" s="37">
        <f>รายการ!B1</f>
        <v>6700</v>
      </c>
      <c r="AG215" s="37">
        <f>AD215*AF215</f>
        <v>984900</v>
      </c>
      <c r="AH215" s="34">
        <f>SUM(AI215:AL215)</f>
        <v>147</v>
      </c>
      <c r="AI215" s="34"/>
      <c r="AJ215" s="34">
        <v>147</v>
      </c>
      <c r="AK215" s="34"/>
      <c r="AL215" s="34"/>
      <c r="AM215" s="32">
        <v>22</v>
      </c>
      <c r="AN215" s="32">
        <f>ค่าเสื่อม!T4</f>
        <v>93</v>
      </c>
      <c r="AO215" s="111">
        <f>AG215*AN215/100</f>
        <v>915957</v>
      </c>
      <c r="AP215" s="111">
        <f>AG215-AO215</f>
        <v>68943</v>
      </c>
      <c r="AQ215" s="166">
        <f>P215+AP215</f>
        <v>292243</v>
      </c>
      <c r="AR215" s="95">
        <f>AQ215</f>
        <v>292243</v>
      </c>
      <c r="AS215" s="95">
        <f>((S215*O215)+(AF215*AK215)-(AF215*AK215*AN215/100))</f>
        <v>10312.5</v>
      </c>
      <c r="AT215" s="95">
        <f>AQ215-AS215</f>
        <v>281930.5</v>
      </c>
      <c r="AU215" s="95">
        <f>AS215</f>
        <v>10312.5</v>
      </c>
      <c r="AV215" s="32">
        <f>อัตราภาษี!J5</f>
        <v>0.3</v>
      </c>
      <c r="AW215" s="39" t="s">
        <v>1803</v>
      </c>
      <c r="AX215" s="579">
        <f>AU215*AV215/100</f>
        <v>30.9375</v>
      </c>
      <c r="AY215" s="95">
        <f>AX215*10/100</f>
        <v>3.09375</v>
      </c>
    </row>
    <row r="216" spans="1:51" s="32" customFormat="1" ht="16.5" customHeight="1" x14ac:dyDescent="0.25">
      <c r="A216" s="39"/>
      <c r="B216" s="33"/>
      <c r="K216" s="63"/>
      <c r="L216" s="65"/>
      <c r="M216" s="86"/>
      <c r="N216" s="65"/>
      <c r="O216" s="65"/>
      <c r="P216" s="65"/>
      <c r="Q216" s="34"/>
      <c r="R216" s="43"/>
      <c r="S216" s="43"/>
      <c r="U216" s="35"/>
      <c r="V216" s="39" t="s">
        <v>239</v>
      </c>
      <c r="W216" s="33">
        <v>118</v>
      </c>
      <c r="X216" s="42">
        <v>91</v>
      </c>
      <c r="Y216" s="32" t="s">
        <v>28</v>
      </c>
      <c r="Z216" s="32" t="s">
        <v>37</v>
      </c>
      <c r="AA216" s="36">
        <v>11</v>
      </c>
      <c r="AB216" s="36">
        <v>12</v>
      </c>
      <c r="AC216" s="36">
        <v>5</v>
      </c>
      <c r="AD216" s="43">
        <f>AA216*AB216</f>
        <v>132</v>
      </c>
      <c r="AE216" s="654">
        <v>43.18</v>
      </c>
      <c r="AF216" s="37">
        <f>AF215</f>
        <v>6700</v>
      </c>
      <c r="AG216" s="37">
        <f>AD216*AF216</f>
        <v>884400</v>
      </c>
      <c r="AH216" s="34">
        <f>SUM(AI216:AL216)</f>
        <v>132</v>
      </c>
      <c r="AI216" s="34"/>
      <c r="AJ216" s="34">
        <v>57</v>
      </c>
      <c r="AK216" s="34">
        <v>75</v>
      </c>
      <c r="AL216" s="34"/>
      <c r="AM216" s="32">
        <v>17</v>
      </c>
      <c r="AN216" s="32">
        <f>ค่าเสื่อม!R2</f>
        <v>24</v>
      </c>
      <c r="AO216" s="111">
        <f>AG216*AN216/100</f>
        <v>212256</v>
      </c>
      <c r="AP216" s="111">
        <f>AG216-AO216</f>
        <v>672144</v>
      </c>
      <c r="AQ216" s="166">
        <f>P216+AP216</f>
        <v>672144</v>
      </c>
      <c r="AR216" s="95">
        <f>AQ216</f>
        <v>672144</v>
      </c>
      <c r="AS216" s="95">
        <f>((S216*O216)+(AF216*AK216)-(AF216*AK216*AN216/100))</f>
        <v>381900</v>
      </c>
      <c r="AT216" s="95">
        <f>AQ216-AS216</f>
        <v>290244</v>
      </c>
      <c r="AU216" s="95">
        <f>AS216</f>
        <v>381900</v>
      </c>
      <c r="AV216" s="32">
        <f>อัตราภาษี!J5</f>
        <v>0.3</v>
      </c>
      <c r="AW216" s="39" t="s">
        <v>240</v>
      </c>
      <c r="AX216" s="579">
        <f>AU216*AV216/100</f>
        <v>1145.7</v>
      </c>
      <c r="AY216" s="95">
        <f>AX216*10/100</f>
        <v>114.57</v>
      </c>
    </row>
    <row r="217" spans="1:51" s="668" customFormat="1" ht="16.5" customHeight="1" x14ac:dyDescent="0.25">
      <c r="A217" s="672"/>
      <c r="B217" s="667"/>
      <c r="K217" s="677"/>
      <c r="L217" s="653"/>
      <c r="M217" s="669"/>
      <c r="N217" s="653"/>
      <c r="O217" s="653"/>
      <c r="P217" s="653"/>
      <c r="Q217" s="656"/>
      <c r="R217" s="654"/>
      <c r="S217" s="654"/>
      <c r="U217" s="671"/>
      <c r="V217" s="672"/>
      <c r="W217" s="33"/>
      <c r="X217" s="679"/>
      <c r="Z217" s="668" t="s">
        <v>37</v>
      </c>
      <c r="AA217" s="674"/>
      <c r="AB217" s="674"/>
      <c r="AC217" s="674"/>
      <c r="AD217" s="654">
        <v>75</v>
      </c>
      <c r="AE217" s="654">
        <v>56.82</v>
      </c>
      <c r="AF217" s="655"/>
      <c r="AG217" s="655"/>
      <c r="AH217" s="656"/>
      <c r="AI217" s="656"/>
      <c r="AJ217" s="656"/>
      <c r="AK217" s="656">
        <v>75</v>
      </c>
      <c r="AL217" s="656"/>
      <c r="AO217" s="657"/>
      <c r="AP217" s="657"/>
      <c r="AQ217" s="595"/>
      <c r="AR217" s="601"/>
      <c r="AS217" s="601">
        <f>AS216</f>
        <v>381900</v>
      </c>
      <c r="AT217" s="601"/>
      <c r="AU217" s="601">
        <f>AS217</f>
        <v>381900</v>
      </c>
      <c r="AW217" s="672"/>
      <c r="AX217" s="675"/>
      <c r="AY217" s="601"/>
    </row>
    <row r="218" spans="1:51" s="32" customFormat="1" ht="16.5" customHeight="1" x14ac:dyDescent="0.25">
      <c r="A218" s="39"/>
      <c r="B218" s="33">
        <v>54</v>
      </c>
      <c r="C218" s="32" t="s">
        <v>5</v>
      </c>
      <c r="D218" s="32">
        <v>40084</v>
      </c>
      <c r="E218" s="32">
        <v>282</v>
      </c>
      <c r="F218" s="32">
        <v>2046</v>
      </c>
      <c r="G218" s="32" t="s">
        <v>214</v>
      </c>
      <c r="H218" s="32">
        <v>0</v>
      </c>
      <c r="I218" s="32">
        <v>3</v>
      </c>
      <c r="J218" s="32">
        <v>34</v>
      </c>
      <c r="K218" s="63">
        <f t="shared" ref="K218:K223" si="95">H218*400+I218*100+J218</f>
        <v>334</v>
      </c>
      <c r="L218" s="65">
        <f t="shared" ref="L218:L223" si="96">SUM(Q218:U218)</f>
        <v>334</v>
      </c>
      <c r="M218" s="86">
        <v>1</v>
      </c>
      <c r="N218" s="65">
        <f t="shared" ref="N218:N223" si="97">L218</f>
        <v>334</v>
      </c>
      <c r="O218" s="65">
        <v>100</v>
      </c>
      <c r="P218" s="65">
        <f t="shared" ref="P218:P223" si="98">N218*O218</f>
        <v>33400</v>
      </c>
      <c r="Q218" s="34">
        <v>334</v>
      </c>
      <c r="R218" s="43"/>
      <c r="S218" s="43"/>
      <c r="U218" s="35"/>
      <c r="V218" s="39"/>
      <c r="W218" s="33"/>
      <c r="X218" s="42"/>
      <c r="AA218" s="36"/>
      <c r="AB218" s="36"/>
      <c r="AC218" s="36"/>
      <c r="AD218" s="43"/>
      <c r="AE218" s="528"/>
      <c r="AF218" s="37"/>
      <c r="AG218" s="37"/>
      <c r="AH218" s="34"/>
      <c r="AI218" s="34"/>
      <c r="AJ218" s="34"/>
      <c r="AK218" s="34"/>
      <c r="AL218" s="34"/>
      <c r="AO218" s="111"/>
      <c r="AP218" s="111"/>
      <c r="AQ218" s="166">
        <f t="shared" ref="AQ218:AQ231" si="99">P218+AP218</f>
        <v>33400</v>
      </c>
      <c r="AR218" s="95">
        <f t="shared" ref="AR218:AR231" si="100">AQ218</f>
        <v>33400</v>
      </c>
      <c r="AS218" s="95"/>
      <c r="AT218" s="95">
        <f>AQ218-AS218</f>
        <v>33400</v>
      </c>
      <c r="AU218" s="95"/>
      <c r="AW218" s="39"/>
      <c r="AX218" s="579"/>
      <c r="AY218" s="95"/>
    </row>
    <row r="219" spans="1:51" s="32" customFormat="1" ht="16.5" customHeight="1" x14ac:dyDescent="0.25">
      <c r="A219" s="39"/>
      <c r="B219" s="33">
        <v>55</v>
      </c>
      <c r="C219" s="32" t="s">
        <v>5</v>
      </c>
      <c r="D219" s="32">
        <v>41126</v>
      </c>
      <c r="E219" s="32">
        <v>540</v>
      </c>
      <c r="F219" s="32">
        <v>2995</v>
      </c>
      <c r="G219" s="32" t="s">
        <v>214</v>
      </c>
      <c r="H219" s="32">
        <v>2</v>
      </c>
      <c r="I219" s="32">
        <v>1</v>
      </c>
      <c r="J219" s="32">
        <v>85</v>
      </c>
      <c r="K219" s="63">
        <f t="shared" si="95"/>
        <v>985</v>
      </c>
      <c r="L219" s="65">
        <f t="shared" si="96"/>
        <v>985</v>
      </c>
      <c r="M219" s="86">
        <v>1</v>
      </c>
      <c r="N219" s="65">
        <f t="shared" si="97"/>
        <v>985</v>
      </c>
      <c r="O219" s="65">
        <v>100</v>
      </c>
      <c r="P219" s="65">
        <f t="shared" si="98"/>
        <v>98500</v>
      </c>
      <c r="Q219" s="34">
        <v>985</v>
      </c>
      <c r="R219" s="43"/>
      <c r="S219" s="43"/>
      <c r="U219" s="35"/>
      <c r="V219" s="39"/>
      <c r="W219" s="33"/>
      <c r="X219" s="42"/>
      <c r="AA219" s="36"/>
      <c r="AB219" s="36"/>
      <c r="AC219" s="36"/>
      <c r="AD219" s="43"/>
      <c r="AE219" s="528"/>
      <c r="AF219" s="37"/>
      <c r="AG219" s="37"/>
      <c r="AI219" s="34"/>
      <c r="AJ219" s="34"/>
      <c r="AK219" s="34"/>
      <c r="AL219" s="34"/>
      <c r="AO219" s="111"/>
      <c r="AP219" s="111"/>
      <c r="AQ219" s="166">
        <f t="shared" si="99"/>
        <v>98500</v>
      </c>
      <c r="AR219" s="95">
        <f t="shared" si="100"/>
        <v>98500</v>
      </c>
      <c r="AS219" s="95"/>
      <c r="AT219" s="95">
        <f>AQ219-AS219</f>
        <v>98500</v>
      </c>
      <c r="AU219" s="95"/>
      <c r="AW219" s="39"/>
      <c r="AX219" s="579"/>
      <c r="AY219" s="95"/>
    </row>
    <row r="220" spans="1:51" s="32" customFormat="1" ht="16.5" customHeight="1" x14ac:dyDescent="0.25">
      <c r="A220" s="39"/>
      <c r="B220" s="33">
        <v>56</v>
      </c>
      <c r="C220" s="32" t="s">
        <v>5</v>
      </c>
      <c r="D220" s="32">
        <v>10330</v>
      </c>
      <c r="E220" s="32">
        <v>508</v>
      </c>
      <c r="F220" s="32">
        <v>362</v>
      </c>
      <c r="G220" s="32" t="s">
        <v>214</v>
      </c>
      <c r="H220" s="32">
        <v>1</v>
      </c>
      <c r="I220" s="32">
        <v>3</v>
      </c>
      <c r="J220" s="32">
        <v>59</v>
      </c>
      <c r="K220" s="37">
        <f t="shared" si="95"/>
        <v>759</v>
      </c>
      <c r="L220" s="37">
        <f t="shared" si="96"/>
        <v>759</v>
      </c>
      <c r="M220" s="86">
        <v>1</v>
      </c>
      <c r="N220" s="37">
        <f t="shared" si="97"/>
        <v>759</v>
      </c>
      <c r="O220" s="37">
        <v>100</v>
      </c>
      <c r="P220" s="65">
        <f t="shared" si="98"/>
        <v>75900</v>
      </c>
      <c r="Q220" s="34">
        <v>759</v>
      </c>
      <c r="R220" s="43"/>
      <c r="S220" s="43"/>
      <c r="U220" s="35"/>
      <c r="V220" s="39"/>
      <c r="W220" s="33"/>
      <c r="X220" s="42"/>
      <c r="AA220" s="36"/>
      <c r="AB220" s="36"/>
      <c r="AC220" s="36"/>
      <c r="AD220" s="43"/>
      <c r="AE220" s="528"/>
      <c r="AF220" s="37"/>
      <c r="AG220" s="37"/>
      <c r="AI220" s="34"/>
      <c r="AJ220" s="34"/>
      <c r="AK220" s="34"/>
      <c r="AL220" s="34"/>
      <c r="AO220" s="111"/>
      <c r="AP220" s="111"/>
      <c r="AQ220" s="166">
        <f t="shared" si="99"/>
        <v>75900</v>
      </c>
      <c r="AR220" s="95">
        <f t="shared" si="100"/>
        <v>75900</v>
      </c>
      <c r="AS220" s="95"/>
      <c r="AT220" s="95">
        <f>AQ220-AS220</f>
        <v>75900</v>
      </c>
      <c r="AU220" s="95"/>
      <c r="AW220" s="39"/>
      <c r="AX220" s="579"/>
      <c r="AY220" s="95"/>
    </row>
    <row r="221" spans="1:51" s="668" customFormat="1" ht="16.5" customHeight="1" x14ac:dyDescent="0.25">
      <c r="A221" s="672"/>
      <c r="B221" s="33">
        <v>57</v>
      </c>
      <c r="C221" s="668" t="s">
        <v>44</v>
      </c>
      <c r="D221" s="668">
        <v>574</v>
      </c>
      <c r="E221" s="668">
        <v>245</v>
      </c>
      <c r="G221" s="668" t="s">
        <v>214</v>
      </c>
      <c r="H221" s="668">
        <v>0</v>
      </c>
      <c r="I221" s="668">
        <v>3</v>
      </c>
      <c r="J221" s="668">
        <v>99</v>
      </c>
      <c r="K221" s="655">
        <f t="shared" si="95"/>
        <v>399</v>
      </c>
      <c r="L221" s="655">
        <f t="shared" si="96"/>
        <v>399</v>
      </c>
      <c r="M221" s="669">
        <v>1</v>
      </c>
      <c r="N221" s="655">
        <f t="shared" si="97"/>
        <v>399</v>
      </c>
      <c r="O221" s="655">
        <v>100</v>
      </c>
      <c r="P221" s="653">
        <f t="shared" si="98"/>
        <v>39900</v>
      </c>
      <c r="Q221" s="656">
        <v>399</v>
      </c>
      <c r="R221" s="654"/>
      <c r="S221" s="654"/>
      <c r="U221" s="671"/>
      <c r="V221" s="672"/>
      <c r="W221" s="667"/>
      <c r="X221" s="679"/>
      <c r="AA221" s="674"/>
      <c r="AB221" s="674"/>
      <c r="AC221" s="674"/>
      <c r="AD221" s="654"/>
      <c r="AE221" s="654"/>
      <c r="AF221" s="655"/>
      <c r="AG221" s="655"/>
      <c r="AI221" s="656"/>
      <c r="AJ221" s="656"/>
      <c r="AK221" s="656"/>
      <c r="AL221" s="656"/>
      <c r="AO221" s="657"/>
      <c r="AP221" s="657"/>
      <c r="AQ221" s="595">
        <f t="shared" si="99"/>
        <v>39900</v>
      </c>
      <c r="AR221" s="601">
        <f t="shared" si="100"/>
        <v>39900</v>
      </c>
      <c r="AS221" s="601">
        <f>P221</f>
        <v>39900</v>
      </c>
      <c r="AT221" s="601"/>
      <c r="AU221" s="601">
        <f>AS221</f>
        <v>39900</v>
      </c>
      <c r="AV221" s="668">
        <f>อัตราภาษี!B5</f>
        <v>0.01</v>
      </c>
      <c r="AW221" s="672" t="s">
        <v>1995</v>
      </c>
      <c r="AX221" s="675">
        <f>AU221*AV221/100</f>
        <v>3.99</v>
      </c>
      <c r="AY221" s="601">
        <f>AX221*10/100</f>
        <v>0.39900000000000008</v>
      </c>
    </row>
    <row r="222" spans="1:51" s="668" customFormat="1" ht="16.5" customHeight="1" x14ac:dyDescent="0.25">
      <c r="A222" s="672"/>
      <c r="B222" s="33">
        <v>58</v>
      </c>
      <c r="C222" s="668" t="s">
        <v>44</v>
      </c>
      <c r="D222" s="668">
        <v>71</v>
      </c>
      <c r="E222" s="668">
        <v>47</v>
      </c>
      <c r="G222" s="668" t="s">
        <v>214</v>
      </c>
      <c r="H222" s="668">
        <v>2</v>
      </c>
      <c r="I222" s="668">
        <v>1</v>
      </c>
      <c r="J222" s="668">
        <v>47</v>
      </c>
      <c r="K222" s="655">
        <f t="shared" si="95"/>
        <v>947</v>
      </c>
      <c r="L222" s="655">
        <f t="shared" si="96"/>
        <v>947</v>
      </c>
      <c r="M222" s="669">
        <v>1</v>
      </c>
      <c r="N222" s="655">
        <f t="shared" si="97"/>
        <v>947</v>
      </c>
      <c r="O222" s="655">
        <v>100</v>
      </c>
      <c r="P222" s="653">
        <f t="shared" si="98"/>
        <v>94700</v>
      </c>
      <c r="Q222" s="656">
        <v>947</v>
      </c>
      <c r="R222" s="654"/>
      <c r="S222" s="654"/>
      <c r="U222" s="671"/>
      <c r="V222" s="672"/>
      <c r="W222" s="667"/>
      <c r="X222" s="679"/>
      <c r="AA222" s="674"/>
      <c r="AB222" s="674"/>
      <c r="AC222" s="674"/>
      <c r="AD222" s="654"/>
      <c r="AE222" s="654"/>
      <c r="AF222" s="655"/>
      <c r="AG222" s="655"/>
      <c r="AI222" s="656"/>
      <c r="AJ222" s="656"/>
      <c r="AK222" s="656"/>
      <c r="AL222" s="656"/>
      <c r="AO222" s="657"/>
      <c r="AP222" s="657"/>
      <c r="AQ222" s="595">
        <f t="shared" si="99"/>
        <v>94700</v>
      </c>
      <c r="AR222" s="601">
        <f t="shared" si="100"/>
        <v>94700</v>
      </c>
      <c r="AS222" s="601">
        <f>P222</f>
        <v>94700</v>
      </c>
      <c r="AT222" s="601"/>
      <c r="AU222" s="601">
        <f>AS222</f>
        <v>94700</v>
      </c>
      <c r="AV222" s="668">
        <f>อัตราภาษี!B5</f>
        <v>0.01</v>
      </c>
      <c r="AW222" s="672" t="s">
        <v>1995</v>
      </c>
      <c r="AX222" s="675">
        <f>AU222*AV222/100</f>
        <v>9.4700000000000006</v>
      </c>
      <c r="AY222" s="601">
        <f>AX222*10/100</f>
        <v>0.94700000000000006</v>
      </c>
    </row>
    <row r="223" spans="1:51" s="32" customFormat="1" ht="16.5" customHeight="1" x14ac:dyDescent="0.25">
      <c r="A223" s="39" t="s">
        <v>241</v>
      </c>
      <c r="B223" s="33">
        <v>59</v>
      </c>
      <c r="C223" s="32" t="s">
        <v>5</v>
      </c>
      <c r="D223" s="32">
        <v>44985</v>
      </c>
      <c r="E223" s="32">
        <v>610</v>
      </c>
      <c r="F223" s="32">
        <v>2526</v>
      </c>
      <c r="G223" s="32" t="s">
        <v>214</v>
      </c>
      <c r="H223" s="32">
        <v>0</v>
      </c>
      <c r="I223" s="32">
        <v>2</v>
      </c>
      <c r="J223" s="32">
        <v>84</v>
      </c>
      <c r="K223" s="63">
        <f t="shared" si="95"/>
        <v>284</v>
      </c>
      <c r="L223" s="65">
        <f t="shared" si="96"/>
        <v>284</v>
      </c>
      <c r="M223" s="86">
        <v>5</v>
      </c>
      <c r="N223" s="37">
        <f t="shared" si="97"/>
        <v>284</v>
      </c>
      <c r="O223" s="65">
        <v>750</v>
      </c>
      <c r="P223" s="65">
        <f t="shared" si="98"/>
        <v>213000</v>
      </c>
      <c r="Q223" s="34"/>
      <c r="R223" s="43">
        <v>283.37</v>
      </c>
      <c r="S223" s="43">
        <v>0.63</v>
      </c>
      <c r="U223" s="35"/>
      <c r="V223" s="39" t="str">
        <f>A223</f>
        <v>นางสายัน  ภูมลา</v>
      </c>
      <c r="W223" s="33">
        <v>119</v>
      </c>
      <c r="X223" s="57"/>
      <c r="Y223" s="32" t="s">
        <v>34</v>
      </c>
      <c r="Z223" s="32" t="s">
        <v>7</v>
      </c>
      <c r="AA223" s="36">
        <v>9</v>
      </c>
      <c r="AB223" s="36">
        <v>16</v>
      </c>
      <c r="AC223" s="36">
        <v>2</v>
      </c>
      <c r="AD223" s="43">
        <f>AA223*AB223</f>
        <v>144</v>
      </c>
      <c r="AE223" s="528">
        <v>100</v>
      </c>
      <c r="AF223" s="37">
        <f>รายการ!B8</f>
        <v>2600</v>
      </c>
      <c r="AG223" s="37">
        <f t="shared" ref="AG223:AG228" si="101">AD223*AF223</f>
        <v>374400</v>
      </c>
      <c r="AH223" s="34">
        <f>SUM(AI223:AL223)</f>
        <v>144</v>
      </c>
      <c r="AI223" s="34"/>
      <c r="AJ223" s="34">
        <v>144</v>
      </c>
      <c r="AK223" s="34"/>
      <c r="AL223" s="34"/>
      <c r="AM223" s="32">
        <v>6</v>
      </c>
      <c r="AN223" s="32">
        <f>ค่าเสื่อม!G4</f>
        <v>20</v>
      </c>
      <c r="AO223" s="111">
        <f>AG223*AN223/100</f>
        <v>74880</v>
      </c>
      <c r="AP223" s="111">
        <f t="shared" ref="AP223:AP228" si="102">AG223-AO223</f>
        <v>299520</v>
      </c>
      <c r="AQ223" s="166">
        <f t="shared" si="99"/>
        <v>512520</v>
      </c>
      <c r="AR223" s="95">
        <f t="shared" si="100"/>
        <v>512520</v>
      </c>
      <c r="AS223" s="95">
        <f>((S223*O223)+(AF223*AK223)-(AF223*AK223*AN223/100))</f>
        <v>472.5</v>
      </c>
      <c r="AT223" s="95">
        <f>AQ223-AS223</f>
        <v>512047.5</v>
      </c>
      <c r="AU223" s="95">
        <f>AS223</f>
        <v>472.5</v>
      </c>
      <c r="AV223" s="32">
        <f>อัตราภาษี!J5</f>
        <v>0.3</v>
      </c>
      <c r="AW223" s="39" t="s">
        <v>1804</v>
      </c>
      <c r="AX223" s="579">
        <f>AU223*AV223/100</f>
        <v>1.4175</v>
      </c>
      <c r="AY223" s="95">
        <f>AX223*10/100</f>
        <v>0.14175000000000001</v>
      </c>
    </row>
    <row r="224" spans="1:51" s="32" customFormat="1" ht="16.5" customHeight="1" x14ac:dyDescent="0.25">
      <c r="A224" s="39"/>
      <c r="B224" s="33"/>
      <c r="K224" s="63"/>
      <c r="L224" s="65"/>
      <c r="M224" s="86"/>
      <c r="N224" s="37"/>
      <c r="O224" s="65"/>
      <c r="P224" s="65"/>
      <c r="Q224" s="34"/>
      <c r="R224" s="43"/>
      <c r="S224" s="43"/>
      <c r="U224" s="35"/>
      <c r="V224" s="39"/>
      <c r="W224" s="33">
        <v>120</v>
      </c>
      <c r="X224" s="57"/>
      <c r="Y224" s="32" t="s">
        <v>54</v>
      </c>
      <c r="Z224" s="32" t="s">
        <v>6</v>
      </c>
      <c r="AA224" s="36">
        <v>2</v>
      </c>
      <c r="AB224" s="36">
        <v>2</v>
      </c>
      <c r="AC224" s="36">
        <v>2</v>
      </c>
      <c r="AD224" s="43">
        <f>AA224*AB224</f>
        <v>4</v>
      </c>
      <c r="AE224" s="528">
        <v>100</v>
      </c>
      <c r="AF224" s="37">
        <f>รายการ!B29</f>
        <v>5850</v>
      </c>
      <c r="AG224" s="37">
        <f t="shared" si="101"/>
        <v>23400</v>
      </c>
      <c r="AH224" s="34">
        <f>SUM(AI224:AL224)</f>
        <v>4</v>
      </c>
      <c r="AI224" s="34"/>
      <c r="AJ224" s="34">
        <v>4</v>
      </c>
      <c r="AK224" s="34"/>
      <c r="AL224" s="34"/>
      <c r="AM224" s="32">
        <v>6</v>
      </c>
      <c r="AN224" s="32">
        <f>ค่าเสื่อม!G2</f>
        <v>6</v>
      </c>
      <c r="AO224" s="111">
        <f>AG224*AN224/100</f>
        <v>1404</v>
      </c>
      <c r="AP224" s="111">
        <f t="shared" si="102"/>
        <v>21996</v>
      </c>
      <c r="AQ224" s="166">
        <f t="shared" si="99"/>
        <v>21996</v>
      </c>
      <c r="AR224" s="95">
        <f t="shared" si="100"/>
        <v>21996</v>
      </c>
      <c r="AS224" s="95"/>
      <c r="AT224" s="95">
        <f>AQ224-AS224</f>
        <v>21996</v>
      </c>
      <c r="AU224" s="95"/>
      <c r="AW224" s="39"/>
      <c r="AX224" s="579"/>
      <c r="AY224" s="95"/>
    </row>
    <row r="225" spans="1:51" s="32" customFormat="1" ht="16.5" customHeight="1" x14ac:dyDescent="0.25">
      <c r="A225" s="39"/>
      <c r="B225" s="33"/>
      <c r="K225" s="63"/>
      <c r="L225" s="65"/>
      <c r="M225" s="86"/>
      <c r="N225" s="37"/>
      <c r="O225" s="65"/>
      <c r="P225" s="65"/>
      <c r="Q225" s="34"/>
      <c r="R225" s="43"/>
      <c r="S225" s="43"/>
      <c r="U225" s="35"/>
      <c r="V225" s="39"/>
      <c r="W225" s="33">
        <v>121</v>
      </c>
      <c r="X225" s="57"/>
      <c r="Y225" s="32" t="s">
        <v>34</v>
      </c>
      <c r="Z225" s="32" t="s">
        <v>6</v>
      </c>
      <c r="AA225" s="36">
        <v>1</v>
      </c>
      <c r="AB225" s="36">
        <v>2.5</v>
      </c>
      <c r="AC225" s="36">
        <v>3</v>
      </c>
      <c r="AD225" s="43">
        <f>AA225*AB225</f>
        <v>2.5</v>
      </c>
      <c r="AE225" s="528">
        <v>100</v>
      </c>
      <c r="AF225" s="37">
        <f>รายการ!B8</f>
        <v>2600</v>
      </c>
      <c r="AG225" s="37">
        <f t="shared" si="101"/>
        <v>6500</v>
      </c>
      <c r="AH225" s="34">
        <f>SUM(AI225:AL225)</f>
        <v>2.5</v>
      </c>
      <c r="AI225" s="34"/>
      <c r="AJ225" s="34"/>
      <c r="AK225" s="34">
        <v>2.5</v>
      </c>
      <c r="AL225" s="34"/>
      <c r="AM225" s="32">
        <v>4</v>
      </c>
      <c r="AN225" s="32">
        <f>ค่าเสื่อม!E2</f>
        <v>4</v>
      </c>
      <c r="AO225" s="111">
        <f>AG225*AN225/100</f>
        <v>260</v>
      </c>
      <c r="AP225" s="111">
        <f t="shared" si="102"/>
        <v>6240</v>
      </c>
      <c r="AQ225" s="166">
        <f t="shared" si="99"/>
        <v>6240</v>
      </c>
      <c r="AR225" s="95">
        <f t="shared" si="100"/>
        <v>6240</v>
      </c>
      <c r="AS225" s="95">
        <f>((S225*O225)+(AF225*AK225)-(AF225*AK225*AN225/100))</f>
        <v>6240</v>
      </c>
      <c r="AT225" s="95"/>
      <c r="AU225" s="95">
        <f>AS225</f>
        <v>6240</v>
      </c>
      <c r="AV225" s="32">
        <f>อัตราภาษี!J5</f>
        <v>0.3</v>
      </c>
      <c r="AW225" s="39" t="s">
        <v>1992</v>
      </c>
      <c r="AX225" s="579">
        <f>AU225*AV225/100</f>
        <v>18.72</v>
      </c>
      <c r="AY225" s="95">
        <f>AX225*10/100</f>
        <v>1.8719999999999999</v>
      </c>
    </row>
    <row r="226" spans="1:51" s="32" customFormat="1" ht="16.5" customHeight="1" x14ac:dyDescent="0.25">
      <c r="A226" s="39"/>
      <c r="B226" s="33">
        <v>60</v>
      </c>
      <c r="C226" s="32" t="s">
        <v>5</v>
      </c>
      <c r="D226" s="32">
        <v>45010</v>
      </c>
      <c r="E226" s="32">
        <v>612</v>
      </c>
      <c r="F226" s="32">
        <v>2528</v>
      </c>
      <c r="G226" s="32" t="s">
        <v>214</v>
      </c>
      <c r="H226" s="32">
        <v>0</v>
      </c>
      <c r="I226" s="32">
        <v>2</v>
      </c>
      <c r="J226" s="32">
        <v>57</v>
      </c>
      <c r="K226" s="63">
        <f>H226*400+I226*100+J226</f>
        <v>257</v>
      </c>
      <c r="L226" s="65">
        <f>SUM(Q226:U226)</f>
        <v>257</v>
      </c>
      <c r="M226" s="86">
        <v>2</v>
      </c>
      <c r="N226" s="37">
        <f>L226</f>
        <v>257</v>
      </c>
      <c r="O226" s="65">
        <v>750</v>
      </c>
      <c r="P226" s="65">
        <f>N226*O226</f>
        <v>192750</v>
      </c>
      <c r="Q226" s="34"/>
      <c r="R226" s="43">
        <v>257</v>
      </c>
      <c r="S226" s="43"/>
      <c r="U226" s="35"/>
      <c r="V226" s="39"/>
      <c r="W226" s="33">
        <v>122</v>
      </c>
      <c r="X226" s="42" t="s">
        <v>243</v>
      </c>
      <c r="Y226" s="32" t="s">
        <v>28</v>
      </c>
      <c r="Z226" s="32" t="s">
        <v>41</v>
      </c>
      <c r="AA226" s="36"/>
      <c r="AB226" s="36"/>
      <c r="AC226" s="36">
        <v>2</v>
      </c>
      <c r="AD226" s="43">
        <v>336</v>
      </c>
      <c r="AE226" s="528">
        <v>100</v>
      </c>
      <c r="AF226" s="37">
        <f>รายการ!B1</f>
        <v>6700</v>
      </c>
      <c r="AG226" s="37">
        <f t="shared" si="101"/>
        <v>2251200</v>
      </c>
      <c r="AH226" s="34">
        <v>336</v>
      </c>
      <c r="AI226" s="34"/>
      <c r="AJ226" s="34"/>
      <c r="AK226" s="34"/>
      <c r="AL226" s="34"/>
      <c r="AM226" s="32">
        <v>33</v>
      </c>
      <c r="AN226" s="32">
        <f>ค่าเสื่อม!W3</f>
        <v>85</v>
      </c>
      <c r="AO226" s="111">
        <f>AG226*AN226/100</f>
        <v>1913520</v>
      </c>
      <c r="AP226" s="111">
        <f t="shared" si="102"/>
        <v>337680</v>
      </c>
      <c r="AQ226" s="166">
        <f t="shared" si="99"/>
        <v>530430</v>
      </c>
      <c r="AR226" s="95">
        <f t="shared" si="100"/>
        <v>530430</v>
      </c>
      <c r="AS226" s="95"/>
      <c r="AT226" s="95">
        <f t="shared" ref="AT226:AT231" si="103">AQ226-AS226</f>
        <v>530430</v>
      </c>
      <c r="AU226" s="95"/>
      <c r="AW226" s="39"/>
      <c r="AX226" s="579"/>
      <c r="AY226" s="95"/>
    </row>
    <row r="227" spans="1:51" s="32" customFormat="1" ht="16.5" customHeight="1" x14ac:dyDescent="0.25">
      <c r="A227" s="39"/>
      <c r="B227" s="33"/>
      <c r="K227" s="63"/>
      <c r="L227" s="65"/>
      <c r="M227" s="86"/>
      <c r="N227" s="37"/>
      <c r="O227" s="65"/>
      <c r="P227" s="65"/>
      <c r="Q227" s="34"/>
      <c r="R227" s="43"/>
      <c r="S227" s="43"/>
      <c r="U227" s="35"/>
      <c r="V227" s="39"/>
      <c r="W227" s="33"/>
      <c r="X227" s="42"/>
      <c r="Z227" s="39" t="s">
        <v>42</v>
      </c>
      <c r="AA227" s="36">
        <v>7</v>
      </c>
      <c r="AB227" s="36">
        <v>24</v>
      </c>
      <c r="AC227" s="36">
        <v>2</v>
      </c>
      <c r="AD227" s="43">
        <f>AA227*AB227</f>
        <v>168</v>
      </c>
      <c r="AE227" s="528">
        <v>50</v>
      </c>
      <c r="AF227" s="37">
        <f>รายการ!B1</f>
        <v>6700</v>
      </c>
      <c r="AG227" s="37">
        <f t="shared" si="101"/>
        <v>1125600</v>
      </c>
      <c r="AH227" s="34">
        <f>SUM(AI227:AL227)</f>
        <v>168</v>
      </c>
      <c r="AI227" s="34"/>
      <c r="AJ227" s="34">
        <v>168</v>
      </c>
      <c r="AK227" s="34"/>
      <c r="AL227" s="34"/>
      <c r="AN227" s="32">
        <v>85</v>
      </c>
      <c r="AO227" s="111"/>
      <c r="AP227" s="111">
        <f t="shared" si="102"/>
        <v>1125600</v>
      </c>
      <c r="AQ227" s="166">
        <f t="shared" si="99"/>
        <v>1125600</v>
      </c>
      <c r="AR227" s="95">
        <f t="shared" si="100"/>
        <v>1125600</v>
      </c>
      <c r="AS227" s="95"/>
      <c r="AT227" s="95">
        <f t="shared" si="103"/>
        <v>1125600</v>
      </c>
      <c r="AU227" s="95"/>
      <c r="AW227" s="39"/>
      <c r="AX227" s="579"/>
      <c r="AY227" s="95"/>
    </row>
    <row r="228" spans="1:51" s="32" customFormat="1" ht="16.5" customHeight="1" x14ac:dyDescent="0.25">
      <c r="A228" s="39"/>
      <c r="B228" s="33"/>
      <c r="K228" s="63"/>
      <c r="L228" s="65"/>
      <c r="M228" s="86"/>
      <c r="N228" s="37"/>
      <c r="O228" s="65"/>
      <c r="P228" s="65"/>
      <c r="Q228" s="34"/>
      <c r="R228" s="43"/>
      <c r="S228" s="43"/>
      <c r="U228" s="35"/>
      <c r="V228" s="39"/>
      <c r="W228" s="33"/>
      <c r="X228" s="42"/>
      <c r="Z228" s="39" t="s">
        <v>43</v>
      </c>
      <c r="AA228" s="36">
        <v>7</v>
      </c>
      <c r="AB228" s="36">
        <v>24</v>
      </c>
      <c r="AC228" s="36">
        <v>2</v>
      </c>
      <c r="AD228" s="43">
        <f>AA228*AB228</f>
        <v>168</v>
      </c>
      <c r="AE228" s="528">
        <v>50</v>
      </c>
      <c r="AF228" s="37">
        <f>รายการ!B1</f>
        <v>6700</v>
      </c>
      <c r="AG228" s="37">
        <f t="shared" si="101"/>
        <v>1125600</v>
      </c>
      <c r="AH228" s="34">
        <f>SUM(AI228:AL228)</f>
        <v>168</v>
      </c>
      <c r="AI228" s="34"/>
      <c r="AJ228" s="34">
        <v>168</v>
      </c>
      <c r="AK228" s="34"/>
      <c r="AL228" s="34"/>
      <c r="AN228" s="32">
        <v>85</v>
      </c>
      <c r="AO228" s="111"/>
      <c r="AP228" s="111">
        <f t="shared" si="102"/>
        <v>1125600</v>
      </c>
      <c r="AQ228" s="166">
        <f t="shared" si="99"/>
        <v>1125600</v>
      </c>
      <c r="AR228" s="95">
        <f t="shared" si="100"/>
        <v>1125600</v>
      </c>
      <c r="AS228" s="95"/>
      <c r="AT228" s="95">
        <f t="shared" si="103"/>
        <v>1125600</v>
      </c>
      <c r="AU228" s="95"/>
      <c r="AW228" s="39"/>
      <c r="AX228" s="579"/>
      <c r="AY228" s="95"/>
    </row>
    <row r="229" spans="1:51" s="32" customFormat="1" ht="16.5" customHeight="1" x14ac:dyDescent="0.25">
      <c r="A229" s="39"/>
      <c r="B229" s="33">
        <v>61</v>
      </c>
      <c r="C229" s="32" t="s">
        <v>5</v>
      </c>
      <c r="D229" s="32">
        <v>45429</v>
      </c>
      <c r="E229" s="32">
        <v>618</v>
      </c>
      <c r="F229" s="32">
        <v>2547</v>
      </c>
      <c r="G229" s="32" t="s">
        <v>214</v>
      </c>
      <c r="H229" s="32">
        <v>1</v>
      </c>
      <c r="I229" s="32">
        <v>2</v>
      </c>
      <c r="J229" s="32">
        <v>8</v>
      </c>
      <c r="K229" s="63">
        <f>H229*400+I229*100+J229</f>
        <v>608</v>
      </c>
      <c r="L229" s="65">
        <f>SUM(Q229:U229)</f>
        <v>608</v>
      </c>
      <c r="M229" s="86">
        <v>1</v>
      </c>
      <c r="N229" s="37">
        <f>L229</f>
        <v>608</v>
      </c>
      <c r="O229" s="65">
        <v>150</v>
      </c>
      <c r="P229" s="65">
        <f>N229*O229</f>
        <v>91200</v>
      </c>
      <c r="Q229" s="34">
        <v>608</v>
      </c>
      <c r="R229" s="43"/>
      <c r="S229" s="43"/>
      <c r="U229" s="35"/>
      <c r="V229" s="39"/>
      <c r="W229" s="33"/>
      <c r="X229" s="57"/>
      <c r="AA229" s="36"/>
      <c r="AB229" s="36"/>
      <c r="AC229" s="36"/>
      <c r="AD229" s="43"/>
      <c r="AE229" s="528"/>
      <c r="AF229" s="37"/>
      <c r="AG229" s="37"/>
      <c r="AI229" s="34"/>
      <c r="AJ229" s="34"/>
      <c r="AK229" s="34"/>
      <c r="AL229" s="34"/>
      <c r="AO229" s="111"/>
      <c r="AP229" s="111"/>
      <c r="AQ229" s="166">
        <f t="shared" si="99"/>
        <v>91200</v>
      </c>
      <c r="AR229" s="95">
        <f t="shared" si="100"/>
        <v>91200</v>
      </c>
      <c r="AS229" s="95"/>
      <c r="AT229" s="95">
        <f t="shared" si="103"/>
        <v>91200</v>
      </c>
      <c r="AU229" s="95"/>
      <c r="AW229" s="39"/>
      <c r="AX229" s="579"/>
      <c r="AY229" s="95"/>
    </row>
    <row r="230" spans="1:51" s="32" customFormat="1" ht="16.5" customHeight="1" x14ac:dyDescent="0.25">
      <c r="A230" s="39"/>
      <c r="B230" s="33">
        <v>62</v>
      </c>
      <c r="C230" s="32" t="s">
        <v>5</v>
      </c>
      <c r="D230" s="32">
        <v>22123</v>
      </c>
      <c r="E230" s="32">
        <v>106</v>
      </c>
      <c r="F230" s="32">
        <v>818</v>
      </c>
      <c r="G230" s="32" t="s">
        <v>214</v>
      </c>
      <c r="H230" s="32">
        <v>13</v>
      </c>
      <c r="I230" s="32">
        <v>0</v>
      </c>
      <c r="J230" s="32">
        <v>13</v>
      </c>
      <c r="K230" s="63">
        <f>H230*400+I230*100+J230</f>
        <v>5213</v>
      </c>
      <c r="L230" s="65">
        <f>SUM(Q230:U230)</f>
        <v>5213</v>
      </c>
      <c r="M230" s="86">
        <v>1</v>
      </c>
      <c r="N230" s="65">
        <f>L230</f>
        <v>5213</v>
      </c>
      <c r="O230" s="65">
        <v>125</v>
      </c>
      <c r="P230" s="65">
        <f>N230*O230</f>
        <v>651625</v>
      </c>
      <c r="Q230" s="34">
        <v>5213</v>
      </c>
      <c r="R230" s="43"/>
      <c r="S230" s="43"/>
      <c r="U230" s="35"/>
      <c r="V230" s="39"/>
      <c r="W230" s="33"/>
      <c r="X230" s="42"/>
      <c r="AA230" s="36"/>
      <c r="AB230" s="36"/>
      <c r="AC230" s="36"/>
      <c r="AD230" s="43"/>
      <c r="AE230" s="528"/>
      <c r="AF230" s="37"/>
      <c r="AG230" s="37"/>
      <c r="AI230" s="34"/>
      <c r="AJ230" s="34"/>
      <c r="AK230" s="34"/>
      <c r="AL230" s="34"/>
      <c r="AO230" s="111"/>
      <c r="AP230" s="111"/>
      <c r="AQ230" s="166">
        <f t="shared" si="99"/>
        <v>651625</v>
      </c>
      <c r="AR230" s="95">
        <f t="shared" si="100"/>
        <v>651625</v>
      </c>
      <c r="AS230" s="95"/>
      <c r="AT230" s="95">
        <f t="shared" si="103"/>
        <v>651625</v>
      </c>
      <c r="AU230" s="95"/>
      <c r="AW230" s="39"/>
      <c r="AX230" s="579"/>
      <c r="AY230" s="95"/>
    </row>
    <row r="231" spans="1:51" s="32" customFormat="1" ht="16.5" customHeight="1" x14ac:dyDescent="0.25">
      <c r="A231" s="39" t="s">
        <v>244</v>
      </c>
      <c r="B231" s="33">
        <v>63</v>
      </c>
      <c r="C231" s="32" t="s">
        <v>5</v>
      </c>
      <c r="D231" s="32">
        <v>18799</v>
      </c>
      <c r="E231" s="32">
        <v>32</v>
      </c>
      <c r="F231" s="32">
        <v>668</v>
      </c>
      <c r="G231" s="32" t="s">
        <v>245</v>
      </c>
      <c r="H231" s="32">
        <v>2</v>
      </c>
      <c r="I231" s="32">
        <v>0</v>
      </c>
      <c r="J231" s="32">
        <v>53</v>
      </c>
      <c r="K231" s="63">
        <f>H231*400+I231*100+J231</f>
        <v>853</v>
      </c>
      <c r="L231" s="65">
        <f>SUM(Q231:U231)</f>
        <v>853</v>
      </c>
      <c r="M231" s="86">
        <v>5</v>
      </c>
      <c r="N231" s="65">
        <f>L231</f>
        <v>853</v>
      </c>
      <c r="O231" s="65">
        <v>175</v>
      </c>
      <c r="P231" s="65">
        <f>N231*O231</f>
        <v>149275</v>
      </c>
      <c r="Q231" s="34"/>
      <c r="R231" s="43">
        <v>809.19</v>
      </c>
      <c r="S231" s="43">
        <v>43.81</v>
      </c>
      <c r="U231" s="35"/>
      <c r="V231" s="39" t="str">
        <f>A231</f>
        <v>นายทวีป  ตองอ่อน</v>
      </c>
      <c r="W231" s="33">
        <v>123</v>
      </c>
      <c r="X231" s="57" t="s">
        <v>246</v>
      </c>
      <c r="Y231" s="32" t="s">
        <v>28</v>
      </c>
      <c r="Z231" s="32" t="s">
        <v>37</v>
      </c>
      <c r="AA231" s="36">
        <v>12.5</v>
      </c>
      <c r="AB231" s="36">
        <v>24</v>
      </c>
      <c r="AC231" s="36">
        <v>5</v>
      </c>
      <c r="AD231" s="43">
        <f>AA231*AB231</f>
        <v>300</v>
      </c>
      <c r="AE231" s="654">
        <v>41.58</v>
      </c>
      <c r="AF231" s="37">
        <f>รายการ!B1</f>
        <v>6700</v>
      </c>
      <c r="AG231" s="37">
        <f>AD231*AF231</f>
        <v>2010000</v>
      </c>
      <c r="AH231" s="34">
        <f>SUM(AI231:AL231)</f>
        <v>300</v>
      </c>
      <c r="AI231" s="34"/>
      <c r="AJ231" s="34">
        <v>124.75</v>
      </c>
      <c r="AK231" s="34">
        <v>175.25</v>
      </c>
      <c r="AL231" s="34"/>
      <c r="AM231" s="32">
        <v>2</v>
      </c>
      <c r="AN231" s="32">
        <f>ค่าเสื่อม!C2</f>
        <v>2</v>
      </c>
      <c r="AO231" s="111">
        <f>AG231*AN231/100</f>
        <v>40200</v>
      </c>
      <c r="AP231" s="111">
        <f>AG231-AO231</f>
        <v>1969800</v>
      </c>
      <c r="AQ231" s="166">
        <f t="shared" si="99"/>
        <v>2119075</v>
      </c>
      <c r="AR231" s="95">
        <f t="shared" si="100"/>
        <v>2119075</v>
      </c>
      <c r="AS231" s="95">
        <f>((S231*O231)+(AF231*AK231)-(AF231*AK231*AN231/100))</f>
        <v>1158358.25</v>
      </c>
      <c r="AT231" s="95">
        <f t="shared" si="103"/>
        <v>960716.75</v>
      </c>
      <c r="AU231" s="95">
        <f>AS231</f>
        <v>1158358.25</v>
      </c>
      <c r="AV231" s="32">
        <f>อัตราภาษี!J5</f>
        <v>0.3</v>
      </c>
      <c r="AW231" s="39" t="s">
        <v>1805</v>
      </c>
      <c r="AX231" s="579">
        <f>AU231*AV231/100</f>
        <v>3475.0747499999998</v>
      </c>
      <c r="AY231" s="95">
        <f>AX231*10/100</f>
        <v>347.507475</v>
      </c>
    </row>
    <row r="232" spans="1:51" s="668" customFormat="1" ht="16.5" customHeight="1" x14ac:dyDescent="0.25">
      <c r="A232" s="672"/>
      <c r="B232" s="667"/>
      <c r="K232" s="677"/>
      <c r="L232" s="653"/>
      <c r="M232" s="669"/>
      <c r="N232" s="653"/>
      <c r="O232" s="653"/>
      <c r="P232" s="653"/>
      <c r="Q232" s="656"/>
      <c r="R232" s="654"/>
      <c r="S232" s="654"/>
      <c r="U232" s="671"/>
      <c r="V232" s="672"/>
      <c r="W232" s="667"/>
      <c r="X232" s="673"/>
      <c r="Z232" s="668" t="s">
        <v>37</v>
      </c>
      <c r="AA232" s="674"/>
      <c r="AB232" s="674"/>
      <c r="AC232" s="674"/>
      <c r="AD232" s="654">
        <v>175.25</v>
      </c>
      <c r="AE232" s="654">
        <v>58.42</v>
      </c>
      <c r="AF232" s="655"/>
      <c r="AG232" s="655"/>
      <c r="AH232" s="656"/>
      <c r="AI232" s="656"/>
      <c r="AJ232" s="656"/>
      <c r="AK232" s="656">
        <v>175.25</v>
      </c>
      <c r="AL232" s="656"/>
      <c r="AO232" s="657"/>
      <c r="AP232" s="657"/>
      <c r="AQ232" s="595"/>
      <c r="AR232" s="601"/>
      <c r="AS232" s="601">
        <v>1158358.25</v>
      </c>
      <c r="AT232" s="601"/>
      <c r="AU232" s="601">
        <f>AS232</f>
        <v>1158358.25</v>
      </c>
      <c r="AW232" s="672"/>
      <c r="AX232" s="675"/>
      <c r="AY232" s="601"/>
    </row>
    <row r="233" spans="1:51" s="32" customFormat="1" ht="16.5" customHeight="1" x14ac:dyDescent="0.25">
      <c r="A233" s="158"/>
      <c r="B233" s="33">
        <v>64</v>
      </c>
      <c r="C233" s="32" t="s">
        <v>5</v>
      </c>
      <c r="D233" s="32">
        <v>32694</v>
      </c>
      <c r="E233" s="32">
        <v>149</v>
      </c>
      <c r="F233" s="32">
        <v>1581</v>
      </c>
      <c r="G233" s="32" t="s">
        <v>245</v>
      </c>
      <c r="H233" s="32">
        <v>4</v>
      </c>
      <c r="I233" s="32">
        <v>1</v>
      </c>
      <c r="J233" s="32">
        <v>29</v>
      </c>
      <c r="K233" s="63">
        <f>H233*400+I233*100+J233</f>
        <v>1729</v>
      </c>
      <c r="L233" s="65">
        <f>SUM(Q233:U233)</f>
        <v>1729</v>
      </c>
      <c r="M233" s="86">
        <v>1</v>
      </c>
      <c r="N233" s="65">
        <f>L233</f>
        <v>1729</v>
      </c>
      <c r="O233" s="65">
        <v>100</v>
      </c>
      <c r="P233" s="65">
        <f>N233*O233</f>
        <v>172900</v>
      </c>
      <c r="Q233" s="34"/>
      <c r="R233" s="43">
        <v>1729</v>
      </c>
      <c r="S233" s="43"/>
      <c r="U233" s="35"/>
      <c r="V233" s="39"/>
      <c r="W233" s="33">
        <v>124</v>
      </c>
      <c r="X233" s="42"/>
      <c r="Y233" s="32" t="s">
        <v>28</v>
      </c>
      <c r="Z233" s="32" t="s">
        <v>7</v>
      </c>
      <c r="AA233" s="36">
        <v>16</v>
      </c>
      <c r="AB233" s="36">
        <v>18</v>
      </c>
      <c r="AC233" s="36">
        <v>5</v>
      </c>
      <c r="AD233" s="43">
        <f>AA233*AB233</f>
        <v>288</v>
      </c>
      <c r="AE233" s="528">
        <v>100</v>
      </c>
      <c r="AF233" s="37">
        <f>รายการ!B1</f>
        <v>6700</v>
      </c>
      <c r="AG233" s="37">
        <f>AD233*AF233</f>
        <v>1929600</v>
      </c>
      <c r="AH233" s="34">
        <f>SUM(AI233:AL233)</f>
        <v>288</v>
      </c>
      <c r="AI233" s="34"/>
      <c r="AJ233" s="34">
        <v>288</v>
      </c>
      <c r="AK233" s="34"/>
      <c r="AL233" s="34"/>
      <c r="AM233" s="32">
        <v>12</v>
      </c>
      <c r="AN233" s="32">
        <f>ค่าเสื่อม!M4</f>
        <v>50</v>
      </c>
      <c r="AO233" s="111">
        <f>AG233*AN233/100</f>
        <v>964800</v>
      </c>
      <c r="AP233" s="111">
        <f>AG233-AO233</f>
        <v>964800</v>
      </c>
      <c r="AQ233" s="166">
        <f t="shared" ref="AQ233:AQ239" si="104">P233+AP233</f>
        <v>1137700</v>
      </c>
      <c r="AR233" s="95">
        <f t="shared" ref="AR233:AR239" si="105">AQ233</f>
        <v>1137700</v>
      </c>
      <c r="AS233" s="95"/>
      <c r="AT233" s="95">
        <f t="shared" ref="AT233:AT239" si="106">AQ233-AS233</f>
        <v>1137700</v>
      </c>
      <c r="AU233" s="95"/>
      <c r="AW233" s="39" t="s">
        <v>247</v>
      </c>
      <c r="AX233" s="579"/>
      <c r="AY233" s="95"/>
    </row>
    <row r="234" spans="1:51" s="32" customFormat="1" ht="16.5" customHeight="1" x14ac:dyDescent="0.25">
      <c r="A234" s="158"/>
      <c r="B234" s="33"/>
      <c r="K234" s="63"/>
      <c r="L234" s="65"/>
      <c r="M234" s="86"/>
      <c r="N234" s="65"/>
      <c r="O234" s="65"/>
      <c r="P234" s="65"/>
      <c r="Q234" s="34"/>
      <c r="R234" s="43"/>
      <c r="S234" s="43"/>
      <c r="U234" s="35"/>
      <c r="V234" s="39"/>
      <c r="W234" s="33">
        <v>125</v>
      </c>
      <c r="X234" s="42"/>
      <c r="Y234" s="32" t="s">
        <v>38</v>
      </c>
      <c r="Z234" s="32" t="s">
        <v>7</v>
      </c>
      <c r="AA234" s="36">
        <v>9</v>
      </c>
      <c r="AB234" s="36">
        <v>18</v>
      </c>
      <c r="AC234" s="36">
        <v>2</v>
      </c>
      <c r="AD234" s="43">
        <f>AA234*AB234</f>
        <v>162</v>
      </c>
      <c r="AE234" s="528">
        <v>100</v>
      </c>
      <c r="AF234" s="37">
        <f>รายการ!B34</f>
        <v>2050</v>
      </c>
      <c r="AG234" s="37">
        <f>AD234*AF234</f>
        <v>332100</v>
      </c>
      <c r="AH234" s="34">
        <f>SUM(AI234:AL234)</f>
        <v>162</v>
      </c>
      <c r="AI234" s="34"/>
      <c r="AJ234" s="34">
        <v>162</v>
      </c>
      <c r="AK234" s="34"/>
      <c r="AL234" s="34"/>
      <c r="AM234" s="32">
        <v>12</v>
      </c>
      <c r="AN234" s="32">
        <f>ค่าเสื่อม!M4</f>
        <v>50</v>
      </c>
      <c r="AO234" s="111">
        <f>AG234*AN234/100</f>
        <v>166050</v>
      </c>
      <c r="AP234" s="111">
        <f>AG234-AO234</f>
        <v>166050</v>
      </c>
      <c r="AQ234" s="166">
        <f t="shared" si="104"/>
        <v>166050</v>
      </c>
      <c r="AR234" s="95">
        <f t="shared" si="105"/>
        <v>166050</v>
      </c>
      <c r="AS234" s="95"/>
      <c r="AT234" s="95">
        <f t="shared" si="106"/>
        <v>166050</v>
      </c>
      <c r="AU234" s="95"/>
      <c r="AW234" s="39"/>
      <c r="AX234" s="579"/>
      <c r="AY234" s="95"/>
    </row>
    <row r="235" spans="1:51" s="32" customFormat="1" ht="16.5" customHeight="1" x14ac:dyDescent="0.25">
      <c r="A235" s="158"/>
      <c r="B235" s="33">
        <v>65</v>
      </c>
      <c r="C235" s="32" t="s">
        <v>5</v>
      </c>
      <c r="D235" s="32">
        <v>18807</v>
      </c>
      <c r="E235" s="32">
        <v>55</v>
      </c>
      <c r="F235" s="32">
        <v>676</v>
      </c>
      <c r="G235" s="32" t="s">
        <v>245</v>
      </c>
      <c r="H235" s="32">
        <v>5</v>
      </c>
      <c r="I235" s="32">
        <v>1</v>
      </c>
      <c r="J235" s="32">
        <v>85</v>
      </c>
      <c r="K235" s="63">
        <f>H235*400+I235*100+J235</f>
        <v>2185</v>
      </c>
      <c r="L235" s="65">
        <f>SUM(Q235:U235)</f>
        <v>2185</v>
      </c>
      <c r="M235" s="86">
        <v>1</v>
      </c>
      <c r="N235" s="65">
        <f>L235</f>
        <v>2185</v>
      </c>
      <c r="O235" s="65">
        <v>100</v>
      </c>
      <c r="P235" s="65">
        <f>N235*O235</f>
        <v>218500</v>
      </c>
      <c r="Q235" s="34">
        <v>2185</v>
      </c>
      <c r="R235" s="43"/>
      <c r="S235" s="43"/>
      <c r="U235" s="35"/>
      <c r="V235" s="39"/>
      <c r="W235" s="33"/>
      <c r="X235" s="57"/>
      <c r="AA235" s="36"/>
      <c r="AB235" s="36"/>
      <c r="AC235" s="36"/>
      <c r="AD235" s="43"/>
      <c r="AE235" s="528"/>
      <c r="AF235" s="37"/>
      <c r="AG235" s="37"/>
      <c r="AH235" s="34"/>
      <c r="AI235" s="34"/>
      <c r="AJ235" s="34"/>
      <c r="AK235" s="34"/>
      <c r="AL235" s="34"/>
      <c r="AO235" s="111"/>
      <c r="AP235" s="111"/>
      <c r="AQ235" s="166">
        <f t="shared" si="104"/>
        <v>218500</v>
      </c>
      <c r="AR235" s="95">
        <f t="shared" si="105"/>
        <v>218500</v>
      </c>
      <c r="AS235" s="95"/>
      <c r="AT235" s="95">
        <f t="shared" si="106"/>
        <v>218500</v>
      </c>
      <c r="AU235" s="95"/>
      <c r="AW235" s="39"/>
      <c r="AX235" s="579"/>
      <c r="AY235" s="95"/>
    </row>
    <row r="236" spans="1:51" s="32" customFormat="1" ht="16.5" customHeight="1" x14ac:dyDescent="0.25">
      <c r="A236" s="158"/>
      <c r="B236" s="33">
        <v>66</v>
      </c>
      <c r="C236" s="32" t="s">
        <v>5</v>
      </c>
      <c r="D236" s="32">
        <v>18790</v>
      </c>
      <c r="E236" s="32">
        <v>23</v>
      </c>
      <c r="F236" s="32">
        <v>659</v>
      </c>
      <c r="G236" s="32" t="s">
        <v>245</v>
      </c>
      <c r="H236" s="32">
        <v>5</v>
      </c>
      <c r="I236" s="32">
        <v>0</v>
      </c>
      <c r="J236" s="32">
        <v>28</v>
      </c>
      <c r="K236" s="63">
        <f>H236*400+I236*100+J236</f>
        <v>2028</v>
      </c>
      <c r="L236" s="65">
        <f>SUM(Q236:U236)</f>
        <v>2028</v>
      </c>
      <c r="M236" s="86">
        <v>1</v>
      </c>
      <c r="N236" s="65">
        <f>L236</f>
        <v>2028</v>
      </c>
      <c r="O236" s="65">
        <v>125</v>
      </c>
      <c r="P236" s="65">
        <f>N236*O236</f>
        <v>253500</v>
      </c>
      <c r="Q236" s="34">
        <v>2028</v>
      </c>
      <c r="R236" s="43"/>
      <c r="S236" s="43"/>
      <c r="U236" s="35"/>
      <c r="V236" s="39"/>
      <c r="W236" s="33"/>
      <c r="X236" s="42"/>
      <c r="AA236" s="36"/>
      <c r="AB236" s="36"/>
      <c r="AC236" s="36"/>
      <c r="AD236" s="43"/>
      <c r="AE236" s="528"/>
      <c r="AF236" s="37"/>
      <c r="AG236" s="37"/>
      <c r="AH236" s="34"/>
      <c r="AI236" s="34"/>
      <c r="AJ236" s="34"/>
      <c r="AK236" s="34"/>
      <c r="AL236" s="34"/>
      <c r="AO236" s="111"/>
      <c r="AP236" s="111"/>
      <c r="AQ236" s="166">
        <f t="shared" si="104"/>
        <v>253500</v>
      </c>
      <c r="AR236" s="95">
        <f t="shared" si="105"/>
        <v>253500</v>
      </c>
      <c r="AS236" s="95"/>
      <c r="AT236" s="95">
        <f t="shared" si="106"/>
        <v>253500</v>
      </c>
      <c r="AU236" s="95"/>
      <c r="AW236" s="39"/>
      <c r="AX236" s="579"/>
      <c r="AY236" s="95"/>
    </row>
    <row r="237" spans="1:51" s="32" customFormat="1" ht="16.5" customHeight="1" x14ac:dyDescent="0.25">
      <c r="A237" s="39"/>
      <c r="B237" s="33">
        <v>67</v>
      </c>
      <c r="C237" s="32" t="s">
        <v>5</v>
      </c>
      <c r="D237" s="32">
        <v>25769</v>
      </c>
      <c r="E237" s="32">
        <v>118</v>
      </c>
      <c r="F237" s="32">
        <v>1215</v>
      </c>
      <c r="G237" s="32" t="s">
        <v>245</v>
      </c>
      <c r="H237" s="32">
        <v>6</v>
      </c>
      <c r="I237" s="32">
        <v>2</v>
      </c>
      <c r="J237" s="32">
        <v>68</v>
      </c>
      <c r="K237" s="63">
        <f>H237*400+I237*100+J237</f>
        <v>2668</v>
      </c>
      <c r="L237" s="65">
        <f>SUM(Q237:U237)</f>
        <v>2668</v>
      </c>
      <c r="M237" s="86">
        <v>1</v>
      </c>
      <c r="N237" s="65">
        <f>L237</f>
        <v>2668</v>
      </c>
      <c r="O237" s="65">
        <v>125</v>
      </c>
      <c r="P237" s="65">
        <f>N237*O237</f>
        <v>333500</v>
      </c>
      <c r="Q237" s="34">
        <v>2668</v>
      </c>
      <c r="R237" s="43"/>
      <c r="S237" s="43"/>
      <c r="U237" s="35"/>
      <c r="V237" s="39"/>
      <c r="W237" s="33"/>
      <c r="X237" s="57"/>
      <c r="AA237" s="36"/>
      <c r="AB237" s="36"/>
      <c r="AC237" s="36"/>
      <c r="AD237" s="43"/>
      <c r="AE237" s="528"/>
      <c r="AF237" s="37"/>
      <c r="AG237" s="37"/>
      <c r="AH237" s="34"/>
      <c r="AI237" s="34"/>
      <c r="AJ237" s="34"/>
      <c r="AK237" s="34"/>
      <c r="AL237" s="34"/>
      <c r="AO237" s="111"/>
      <c r="AP237" s="111"/>
      <c r="AQ237" s="166">
        <f t="shared" si="104"/>
        <v>333500</v>
      </c>
      <c r="AR237" s="95">
        <f t="shared" si="105"/>
        <v>333500</v>
      </c>
      <c r="AS237" s="95"/>
      <c r="AT237" s="95">
        <f t="shared" si="106"/>
        <v>333500</v>
      </c>
      <c r="AU237" s="95"/>
      <c r="AW237" s="39"/>
      <c r="AX237" s="579"/>
      <c r="AY237" s="95"/>
    </row>
    <row r="238" spans="1:51" s="32" customFormat="1" ht="16.5" customHeight="1" x14ac:dyDescent="0.25">
      <c r="A238" s="39"/>
      <c r="B238" s="33">
        <v>68</v>
      </c>
      <c r="C238" s="32" t="s">
        <v>5</v>
      </c>
      <c r="D238" s="32">
        <v>45863</v>
      </c>
      <c r="E238" s="32">
        <v>175</v>
      </c>
      <c r="F238" s="32">
        <v>2619</v>
      </c>
      <c r="G238" s="32" t="s">
        <v>245</v>
      </c>
      <c r="H238" s="32">
        <v>3</v>
      </c>
      <c r="I238" s="32">
        <v>3</v>
      </c>
      <c r="J238" s="32">
        <v>52</v>
      </c>
      <c r="K238" s="37">
        <f>H238*400+I238*100+J238</f>
        <v>1552</v>
      </c>
      <c r="L238" s="37">
        <f>SUM(Q238:U238)</f>
        <v>1552</v>
      </c>
      <c r="M238" s="86">
        <v>1</v>
      </c>
      <c r="N238" s="37">
        <f>L238</f>
        <v>1552</v>
      </c>
      <c r="O238" s="37">
        <v>100</v>
      </c>
      <c r="P238" s="65">
        <f>N238*O238</f>
        <v>155200</v>
      </c>
      <c r="Q238" s="34">
        <v>1552</v>
      </c>
      <c r="R238" s="43"/>
      <c r="S238" s="43"/>
      <c r="U238" s="35"/>
      <c r="V238" s="39"/>
      <c r="W238" s="33"/>
      <c r="X238" s="42"/>
      <c r="AA238" s="36"/>
      <c r="AB238" s="36"/>
      <c r="AC238" s="36"/>
      <c r="AD238" s="43"/>
      <c r="AE238" s="528"/>
      <c r="AF238" s="37"/>
      <c r="AG238" s="37"/>
      <c r="AI238" s="34"/>
      <c r="AJ238" s="34"/>
      <c r="AK238" s="34"/>
      <c r="AL238" s="34"/>
      <c r="AO238" s="111"/>
      <c r="AP238" s="111"/>
      <c r="AQ238" s="166">
        <f t="shared" si="104"/>
        <v>155200</v>
      </c>
      <c r="AR238" s="95">
        <f t="shared" si="105"/>
        <v>155200</v>
      </c>
      <c r="AS238" s="95"/>
      <c r="AT238" s="95">
        <f t="shared" si="106"/>
        <v>155200</v>
      </c>
      <c r="AU238" s="95"/>
      <c r="AW238" s="39"/>
      <c r="AX238" s="579"/>
      <c r="AY238" s="95"/>
    </row>
    <row r="239" spans="1:51" s="32" customFormat="1" ht="16.5" customHeight="1" x14ac:dyDescent="0.25">
      <c r="A239" s="39" t="s">
        <v>248</v>
      </c>
      <c r="B239" s="33">
        <v>69</v>
      </c>
      <c r="C239" s="32" t="s">
        <v>5</v>
      </c>
      <c r="D239" s="32">
        <v>32400</v>
      </c>
      <c r="E239" s="32">
        <v>177</v>
      </c>
      <c r="F239" s="32">
        <v>1576</v>
      </c>
      <c r="G239" s="32" t="s">
        <v>245</v>
      </c>
      <c r="H239" s="32">
        <v>2</v>
      </c>
      <c r="I239" s="32">
        <v>0</v>
      </c>
      <c r="J239" s="32">
        <v>0</v>
      </c>
      <c r="K239" s="63">
        <f>H239*400+I239*100+J239</f>
        <v>800</v>
      </c>
      <c r="L239" s="65">
        <f>SUM(Q239:U239)</f>
        <v>800</v>
      </c>
      <c r="M239" s="86">
        <v>5</v>
      </c>
      <c r="N239" s="65">
        <f>L239</f>
        <v>800</v>
      </c>
      <c r="O239" s="65">
        <v>150</v>
      </c>
      <c r="P239" s="65">
        <f>N239*O239</f>
        <v>120000</v>
      </c>
      <c r="Q239" s="34"/>
      <c r="R239" s="43">
        <v>741</v>
      </c>
      <c r="S239" s="43">
        <v>59</v>
      </c>
      <c r="U239" s="35"/>
      <c r="V239" s="39" t="str">
        <f>A239</f>
        <v>นายประทุม  แดงอ่อง</v>
      </c>
      <c r="W239" s="33">
        <v>126</v>
      </c>
      <c r="X239" s="57">
        <v>5</v>
      </c>
      <c r="Y239" s="32" t="s">
        <v>28</v>
      </c>
      <c r="Z239" s="32" t="s">
        <v>179</v>
      </c>
      <c r="AA239" s="36">
        <v>15</v>
      </c>
      <c r="AB239" s="36">
        <v>29.5</v>
      </c>
      <c r="AC239" s="36">
        <v>5</v>
      </c>
      <c r="AD239" s="43">
        <v>442.5</v>
      </c>
      <c r="AE239" s="654">
        <v>46.67</v>
      </c>
      <c r="AF239" s="37">
        <f>รายการ!B1</f>
        <v>6700</v>
      </c>
      <c r="AG239" s="37">
        <f>AD239*AF239</f>
        <v>2964750</v>
      </c>
      <c r="AH239" s="34">
        <f>SUM(AI239:AL239)</f>
        <v>442.5</v>
      </c>
      <c r="AI239" s="34"/>
      <c r="AJ239" s="34">
        <v>206.5</v>
      </c>
      <c r="AK239" s="34">
        <v>236</v>
      </c>
      <c r="AL239" s="34"/>
      <c r="AM239" s="32">
        <v>9</v>
      </c>
      <c r="AN239" s="32">
        <f>ค่าเสื่อม!J2</f>
        <v>9</v>
      </c>
      <c r="AO239" s="111">
        <f>AG239*AN239/100</f>
        <v>266827.5</v>
      </c>
      <c r="AP239" s="111">
        <f>AG239-AO239</f>
        <v>2697922.5</v>
      </c>
      <c r="AQ239" s="166">
        <f t="shared" si="104"/>
        <v>2817922.5</v>
      </c>
      <c r="AR239" s="95">
        <f t="shared" si="105"/>
        <v>2817922.5</v>
      </c>
      <c r="AS239" s="95">
        <f>((S239*O239)+(AF239*AK239)-(AF239*AK239*AN239/100))</f>
        <v>1447742</v>
      </c>
      <c r="AT239" s="95">
        <f t="shared" si="106"/>
        <v>1370180.5</v>
      </c>
      <c r="AU239" s="95">
        <f>AS239</f>
        <v>1447742</v>
      </c>
      <c r="AV239" s="32">
        <f>อัตราภาษี!J5</f>
        <v>0.3</v>
      </c>
      <c r="AW239" s="39" t="s">
        <v>1806</v>
      </c>
      <c r="AX239" s="579">
        <f>AU239*AV239/100</f>
        <v>4343.2259999999997</v>
      </c>
      <c r="AY239" s="95">
        <f>AX239*10/100</f>
        <v>434.32259999999997</v>
      </c>
    </row>
    <row r="240" spans="1:51" s="668" customFormat="1" ht="16.5" customHeight="1" x14ac:dyDescent="0.25">
      <c r="A240" s="672"/>
      <c r="B240" s="667"/>
      <c r="K240" s="677"/>
      <c r="L240" s="653"/>
      <c r="M240" s="669"/>
      <c r="N240" s="653"/>
      <c r="O240" s="653"/>
      <c r="P240" s="653"/>
      <c r="Q240" s="656"/>
      <c r="R240" s="654"/>
      <c r="S240" s="654"/>
      <c r="U240" s="671"/>
      <c r="V240" s="672"/>
      <c r="W240" s="667"/>
      <c r="X240" s="673"/>
      <c r="Z240" s="668" t="s">
        <v>37</v>
      </c>
      <c r="AA240" s="674"/>
      <c r="AB240" s="674"/>
      <c r="AC240" s="674"/>
      <c r="AD240" s="654">
        <v>236</v>
      </c>
      <c r="AE240" s="654">
        <v>53.33</v>
      </c>
      <c r="AF240" s="655"/>
      <c r="AG240" s="655"/>
      <c r="AH240" s="656"/>
      <c r="AI240" s="656"/>
      <c r="AJ240" s="656"/>
      <c r="AK240" s="656">
        <v>236</v>
      </c>
      <c r="AL240" s="656"/>
      <c r="AO240" s="657"/>
      <c r="AP240" s="657"/>
      <c r="AQ240" s="595"/>
      <c r="AR240" s="601"/>
      <c r="AS240" s="601">
        <f>AS239</f>
        <v>1447742</v>
      </c>
      <c r="AT240" s="601"/>
      <c r="AU240" s="601">
        <f>AS240</f>
        <v>1447742</v>
      </c>
      <c r="AW240" s="672"/>
      <c r="AX240" s="675"/>
      <c r="AY240" s="601"/>
    </row>
    <row r="241" spans="1:51" s="32" customFormat="1" ht="16.5" customHeight="1" x14ac:dyDescent="0.25">
      <c r="A241" s="39"/>
      <c r="B241" s="33"/>
      <c r="K241" s="63"/>
      <c r="L241" s="65"/>
      <c r="M241" s="86"/>
      <c r="N241" s="65"/>
      <c r="O241" s="65"/>
      <c r="P241" s="65"/>
      <c r="Q241" s="34"/>
      <c r="R241" s="43"/>
      <c r="S241" s="43"/>
      <c r="U241" s="35"/>
      <c r="V241" s="39"/>
      <c r="W241" s="33">
        <v>127</v>
      </c>
      <c r="X241" s="57"/>
      <c r="Y241" s="32" t="s">
        <v>34</v>
      </c>
      <c r="Z241" s="32" t="s">
        <v>6</v>
      </c>
      <c r="AA241" s="36">
        <v>8.5</v>
      </c>
      <c r="AB241" s="36">
        <v>11</v>
      </c>
      <c r="AC241" s="36">
        <v>2</v>
      </c>
      <c r="AD241" s="43">
        <f>AA241*AB241</f>
        <v>93.5</v>
      </c>
      <c r="AE241" s="528">
        <v>100</v>
      </c>
      <c r="AF241" s="37">
        <f>รายการ!B8</f>
        <v>2600</v>
      </c>
      <c r="AG241" s="37">
        <f>AD241*AF241</f>
        <v>243100</v>
      </c>
      <c r="AH241" s="34">
        <f>SUM(AI241:AL241)</f>
        <v>93.5</v>
      </c>
      <c r="AI241" s="34"/>
      <c r="AJ241" s="34">
        <v>93.5</v>
      </c>
      <c r="AK241" s="34"/>
      <c r="AL241" s="34"/>
      <c r="AM241" s="32">
        <v>9</v>
      </c>
      <c r="AN241" s="32">
        <f>ค่าเสื่อม!J2</f>
        <v>9</v>
      </c>
      <c r="AO241" s="111">
        <f>AG241*AN241/100</f>
        <v>21879</v>
      </c>
      <c r="AP241" s="111">
        <f>AG241-AO241</f>
        <v>221221</v>
      </c>
      <c r="AQ241" s="166">
        <f>P241+AP241</f>
        <v>221221</v>
      </c>
      <c r="AR241" s="95">
        <f>AQ241</f>
        <v>221221</v>
      </c>
      <c r="AS241" s="95"/>
      <c r="AT241" s="95">
        <f>AQ241-AS241</f>
        <v>221221</v>
      </c>
      <c r="AU241" s="95"/>
      <c r="AW241" s="39"/>
      <c r="AX241" s="579"/>
      <c r="AY241" s="95"/>
    </row>
    <row r="242" spans="1:51" s="32" customFormat="1" ht="16.5" customHeight="1" x14ac:dyDescent="0.25">
      <c r="A242" s="39"/>
      <c r="B242" s="33">
        <v>70</v>
      </c>
      <c r="C242" s="32" t="s">
        <v>5</v>
      </c>
      <c r="D242" s="32">
        <v>21645</v>
      </c>
      <c r="E242" s="32">
        <v>18</v>
      </c>
      <c r="F242" s="32">
        <v>755</v>
      </c>
      <c r="G242" s="32" t="s">
        <v>245</v>
      </c>
      <c r="H242" s="32">
        <v>1</v>
      </c>
      <c r="I242" s="32">
        <v>0</v>
      </c>
      <c r="J242" s="32">
        <v>56</v>
      </c>
      <c r="K242" s="63">
        <f>H242*400+I242*100+J242</f>
        <v>456</v>
      </c>
      <c r="L242" s="65">
        <f>SUM(Q242:U242)</f>
        <v>456</v>
      </c>
      <c r="M242" s="86">
        <v>5</v>
      </c>
      <c r="N242" s="65">
        <f>L242</f>
        <v>456</v>
      </c>
      <c r="O242" s="65">
        <v>175</v>
      </c>
      <c r="P242" s="65">
        <f>N242*O242</f>
        <v>79800</v>
      </c>
      <c r="Q242" s="34"/>
      <c r="R242" s="43">
        <v>418.3</v>
      </c>
      <c r="S242" s="43">
        <v>37.700000000000003</v>
      </c>
      <c r="U242" s="35"/>
      <c r="V242" s="39"/>
      <c r="W242" s="33"/>
      <c r="X242" s="57"/>
      <c r="AA242" s="36"/>
      <c r="AB242" s="36"/>
      <c r="AC242" s="36"/>
      <c r="AD242" s="43"/>
      <c r="AE242" s="528"/>
      <c r="AF242" s="37"/>
      <c r="AG242" s="37"/>
      <c r="AH242" s="34"/>
      <c r="AI242" s="34"/>
      <c r="AJ242" s="34"/>
      <c r="AK242" s="34"/>
      <c r="AL242" s="34"/>
      <c r="AO242" s="111"/>
      <c r="AP242" s="111"/>
      <c r="AQ242" s="166">
        <f>P242+AP242</f>
        <v>79800</v>
      </c>
      <c r="AR242" s="95">
        <f>AQ242</f>
        <v>79800</v>
      </c>
      <c r="AS242" s="95">
        <f>((S242*O242)+(AF242*AK242)-(AF242*AK242*AN242/100))</f>
        <v>6597.5000000000009</v>
      </c>
      <c r="AT242" s="95">
        <f>AQ242-AS242</f>
        <v>73202.5</v>
      </c>
      <c r="AU242" s="95">
        <f>AS242</f>
        <v>6597.5000000000009</v>
      </c>
      <c r="AV242" s="32">
        <f>อัตราภาษี!J5</f>
        <v>0.3</v>
      </c>
      <c r="AW242" s="39" t="s">
        <v>1807</v>
      </c>
      <c r="AX242" s="579">
        <f>AU242*AV242/100</f>
        <v>19.792500000000004</v>
      </c>
      <c r="AY242" s="95">
        <f>AX242*10/100</f>
        <v>1.9792500000000004</v>
      </c>
    </row>
    <row r="243" spans="1:51" s="32" customFormat="1" ht="16.5" customHeight="1" x14ac:dyDescent="0.25">
      <c r="A243" s="39"/>
      <c r="B243" s="33"/>
      <c r="K243" s="63"/>
      <c r="L243" s="65"/>
      <c r="M243" s="86"/>
      <c r="N243" s="65"/>
      <c r="O243" s="65"/>
      <c r="P243" s="65"/>
      <c r="Q243" s="34"/>
      <c r="R243" s="43"/>
      <c r="S243" s="43"/>
      <c r="U243" s="35"/>
      <c r="V243" s="39" t="s">
        <v>249</v>
      </c>
      <c r="W243" s="33">
        <v>128</v>
      </c>
      <c r="X243" s="42" t="s">
        <v>250</v>
      </c>
      <c r="Y243" s="32" t="s">
        <v>28</v>
      </c>
      <c r="Z243" s="32" t="s">
        <v>37</v>
      </c>
      <c r="AA243" s="36">
        <v>7</v>
      </c>
      <c r="AB243" s="36">
        <v>12.4</v>
      </c>
      <c r="AC243" s="36">
        <v>5</v>
      </c>
      <c r="AD243" s="43">
        <f>AA243*AB243</f>
        <v>86.8</v>
      </c>
      <c r="AE243" s="654">
        <v>64.52</v>
      </c>
      <c r="AF243" s="37">
        <f>AF239</f>
        <v>6700</v>
      </c>
      <c r="AG243" s="37">
        <f>AD243*AF243</f>
        <v>581560</v>
      </c>
      <c r="AH243" s="34">
        <f>SUM(AI243:AL243)</f>
        <v>86.8</v>
      </c>
      <c r="AI243" s="34"/>
      <c r="AJ243" s="34">
        <v>56</v>
      </c>
      <c r="AK243" s="34">
        <v>30.8</v>
      </c>
      <c r="AL243" s="34"/>
      <c r="AM243" s="32">
        <v>27</v>
      </c>
      <c r="AN243" s="32">
        <f>ค่าเสื่อม!AB2</f>
        <v>44</v>
      </c>
      <c r="AO243" s="111">
        <f>AG243*AN243/100</f>
        <v>255886.4</v>
      </c>
      <c r="AP243" s="111">
        <f>AG243-AO243</f>
        <v>325673.59999999998</v>
      </c>
      <c r="AQ243" s="166">
        <f>P243+AP243</f>
        <v>325673.59999999998</v>
      </c>
      <c r="AR243" s="95">
        <f>AQ243</f>
        <v>325673.59999999998</v>
      </c>
      <c r="AS243" s="95">
        <f>((S243*O243)+(AF243*AK243)-(AF243*AK243*AN243/100))</f>
        <v>115561.60000000001</v>
      </c>
      <c r="AT243" s="95">
        <f>AQ243-AS243</f>
        <v>210111.99999999997</v>
      </c>
      <c r="AU243" s="95">
        <f>AS243</f>
        <v>115561.60000000001</v>
      </c>
      <c r="AV243" s="32">
        <f>อัตราภาษี!J5</f>
        <v>0.3</v>
      </c>
      <c r="AW243" s="39" t="s">
        <v>251</v>
      </c>
      <c r="AX243" s="579">
        <f>AU243*AV243/100</f>
        <v>346.68480000000005</v>
      </c>
      <c r="AY243" s="95">
        <f>AX243*10/100</f>
        <v>34.668480000000002</v>
      </c>
    </row>
    <row r="244" spans="1:51" s="668" customFormat="1" ht="16.5" customHeight="1" x14ac:dyDescent="0.25">
      <c r="A244" s="672"/>
      <c r="B244" s="667"/>
      <c r="K244" s="677"/>
      <c r="L244" s="653"/>
      <c r="M244" s="669"/>
      <c r="N244" s="653"/>
      <c r="O244" s="653"/>
      <c r="P244" s="653"/>
      <c r="Q244" s="656"/>
      <c r="R244" s="654"/>
      <c r="S244" s="654"/>
      <c r="U244" s="671"/>
      <c r="V244" s="672"/>
      <c r="W244" s="667"/>
      <c r="X244" s="679"/>
      <c r="Z244" s="668" t="s">
        <v>37</v>
      </c>
      <c r="AA244" s="674"/>
      <c r="AB244" s="674"/>
      <c r="AC244" s="674"/>
      <c r="AD244" s="654">
        <v>30.8</v>
      </c>
      <c r="AE244" s="654">
        <v>35.479999999999997</v>
      </c>
      <c r="AF244" s="655"/>
      <c r="AG244" s="655"/>
      <c r="AH244" s="656"/>
      <c r="AI244" s="656"/>
      <c r="AJ244" s="656"/>
      <c r="AK244" s="656">
        <v>30.8</v>
      </c>
      <c r="AL244" s="656"/>
      <c r="AO244" s="657"/>
      <c r="AP244" s="657"/>
      <c r="AQ244" s="595"/>
      <c r="AR244" s="601"/>
      <c r="AS244" s="601">
        <f>AS243</f>
        <v>115561.60000000001</v>
      </c>
      <c r="AT244" s="601"/>
      <c r="AU244" s="601">
        <f>AS244</f>
        <v>115561.60000000001</v>
      </c>
      <c r="AW244" s="672"/>
      <c r="AX244" s="675"/>
      <c r="AY244" s="601"/>
    </row>
    <row r="245" spans="1:51" s="32" customFormat="1" ht="16.5" customHeight="1" x14ac:dyDescent="0.25">
      <c r="A245" s="39"/>
      <c r="B245" s="33"/>
      <c r="K245" s="63"/>
      <c r="L245" s="65"/>
      <c r="M245" s="86"/>
      <c r="N245" s="65"/>
      <c r="O245" s="65"/>
      <c r="P245" s="65"/>
      <c r="Q245" s="34"/>
      <c r="R245" s="43"/>
      <c r="S245" s="43"/>
      <c r="U245" s="35"/>
      <c r="V245" s="39"/>
      <c r="W245" s="33">
        <v>129</v>
      </c>
      <c r="X245" s="42"/>
      <c r="Y245" s="32" t="s">
        <v>34</v>
      </c>
      <c r="Z245" s="32" t="s">
        <v>7</v>
      </c>
      <c r="AA245" s="36">
        <v>4.5</v>
      </c>
      <c r="AB245" s="36">
        <v>11</v>
      </c>
      <c r="AC245" s="36">
        <v>2</v>
      </c>
      <c r="AD245" s="43">
        <f>AA245*AB245</f>
        <v>49.5</v>
      </c>
      <c r="AE245" s="528">
        <v>100</v>
      </c>
      <c r="AF245" s="37">
        <f>AF241</f>
        <v>2600</v>
      </c>
      <c r="AG245" s="37">
        <f>AD245*AF245</f>
        <v>128700</v>
      </c>
      <c r="AH245" s="34">
        <f>SUM(AI245:AL245)</f>
        <v>49.5</v>
      </c>
      <c r="AI245" s="34"/>
      <c r="AJ245" s="34">
        <v>49.5</v>
      </c>
      <c r="AK245" s="34"/>
      <c r="AL245" s="34"/>
      <c r="AM245" s="32">
        <v>27</v>
      </c>
      <c r="AN245" s="32">
        <f>ค่าเสื่อม!T4</f>
        <v>93</v>
      </c>
      <c r="AO245" s="111">
        <f>AG245*AN245/100</f>
        <v>119691</v>
      </c>
      <c r="AP245" s="111">
        <f>AG245-AO245</f>
        <v>9009</v>
      </c>
      <c r="AQ245" s="166">
        <f>P245+AP245</f>
        <v>9009</v>
      </c>
      <c r="AR245" s="95">
        <f>AQ245</f>
        <v>9009</v>
      </c>
      <c r="AS245" s="95"/>
      <c r="AT245" s="95">
        <f>AQ245-AS245</f>
        <v>9009</v>
      </c>
      <c r="AU245" s="95"/>
      <c r="AW245" s="39"/>
      <c r="AX245" s="579"/>
      <c r="AY245" s="95"/>
    </row>
    <row r="246" spans="1:51" s="32" customFormat="1" ht="16.5" customHeight="1" x14ac:dyDescent="0.25">
      <c r="A246" s="39"/>
      <c r="B246" s="33"/>
      <c r="K246" s="63"/>
      <c r="L246" s="65"/>
      <c r="M246" s="86"/>
      <c r="N246" s="65"/>
      <c r="O246" s="65"/>
      <c r="P246" s="65"/>
      <c r="Q246" s="34"/>
      <c r="R246" s="43"/>
      <c r="S246" s="43"/>
      <c r="U246" s="35"/>
      <c r="V246" s="39"/>
      <c r="W246" s="33">
        <v>130</v>
      </c>
      <c r="X246" s="57"/>
      <c r="Y246" s="32" t="s">
        <v>55</v>
      </c>
      <c r="Z246" s="32" t="s">
        <v>6</v>
      </c>
      <c r="AA246" s="36">
        <v>8</v>
      </c>
      <c r="AB246" s="36">
        <v>15</v>
      </c>
      <c r="AC246" s="36">
        <v>3</v>
      </c>
      <c r="AD246" s="43">
        <f>AA246*AB246</f>
        <v>120</v>
      </c>
      <c r="AE246" s="528">
        <v>100</v>
      </c>
      <c r="AF246" s="37">
        <f>รายการ!B19</f>
        <v>5200</v>
      </c>
      <c r="AG246" s="37">
        <f>AD246*AF246</f>
        <v>624000</v>
      </c>
      <c r="AH246" s="34">
        <f>SUM(AI246:AL246)</f>
        <v>120</v>
      </c>
      <c r="AI246" s="34"/>
      <c r="AJ246" s="34"/>
      <c r="AK246" s="34">
        <v>120</v>
      </c>
      <c r="AL246" s="34"/>
      <c r="AM246" s="32">
        <v>27</v>
      </c>
      <c r="AN246" s="32">
        <f>ค่าเสื่อม!AB2</f>
        <v>44</v>
      </c>
      <c r="AO246" s="111">
        <f>AG246*AN246/100</f>
        <v>274560</v>
      </c>
      <c r="AP246" s="111">
        <f>AG246-AO246</f>
        <v>349440</v>
      </c>
      <c r="AQ246" s="166">
        <f>P246+AP246</f>
        <v>349440</v>
      </c>
      <c r="AR246" s="95">
        <f>AQ246</f>
        <v>349440</v>
      </c>
      <c r="AS246" s="95">
        <f>((S246*O246)+(AF246*AK246)-(AF246*AK246*AN246/100))</f>
        <v>349440</v>
      </c>
      <c r="AT246" s="95"/>
      <c r="AU246" s="95">
        <f>AS246</f>
        <v>349440</v>
      </c>
      <c r="AV246" s="32">
        <f>อัตราภาษี!J5</f>
        <v>0.3</v>
      </c>
      <c r="AW246" s="39" t="s">
        <v>1993</v>
      </c>
      <c r="AX246" s="579">
        <f>AU246*AV246/100</f>
        <v>1048.32</v>
      </c>
      <c r="AY246" s="95">
        <f>AX246*10/100</f>
        <v>104.83199999999999</v>
      </c>
    </row>
    <row r="247" spans="1:51" s="32" customFormat="1" ht="17.25" customHeight="1" x14ac:dyDescent="0.25">
      <c r="A247" s="39" t="s">
        <v>253</v>
      </c>
      <c r="B247" s="33">
        <v>71</v>
      </c>
      <c r="C247" s="32" t="s">
        <v>5</v>
      </c>
      <c r="D247" s="32">
        <v>18816</v>
      </c>
      <c r="E247" s="32">
        <v>15</v>
      </c>
      <c r="F247" s="32">
        <v>685</v>
      </c>
      <c r="G247" s="32" t="s">
        <v>245</v>
      </c>
      <c r="H247" s="32">
        <v>2</v>
      </c>
      <c r="I247" s="32">
        <v>3</v>
      </c>
      <c r="J247" s="32">
        <v>86</v>
      </c>
      <c r="K247" s="63">
        <f>H247*400+I247*100+J247</f>
        <v>1186</v>
      </c>
      <c r="L247" s="65">
        <f>SUM(Q247:U247)</f>
        <v>1159</v>
      </c>
      <c r="M247" s="86">
        <v>5</v>
      </c>
      <c r="N247" s="65">
        <f>L247</f>
        <v>1159</v>
      </c>
      <c r="O247" s="65">
        <v>125</v>
      </c>
      <c r="P247" s="65">
        <f>N247*O247</f>
        <v>144875</v>
      </c>
      <c r="Q247" s="34"/>
      <c r="R247" s="43">
        <v>1150</v>
      </c>
      <c r="S247" s="43">
        <v>9</v>
      </c>
      <c r="U247" s="35"/>
      <c r="V247" s="39" t="str">
        <f>A247</f>
        <v>นายฉลอง  ฮ่วนสกุล</v>
      </c>
      <c r="W247" s="33">
        <v>131</v>
      </c>
      <c r="X247" s="57">
        <v>18</v>
      </c>
      <c r="Y247" s="32" t="s">
        <v>28</v>
      </c>
      <c r="Z247" s="32" t="s">
        <v>40</v>
      </c>
      <c r="AA247" s="36">
        <v>9</v>
      </c>
      <c r="AB247" s="36">
        <v>26</v>
      </c>
      <c r="AC247" s="36">
        <v>5</v>
      </c>
      <c r="AD247" s="43">
        <f>AA247*AB247</f>
        <v>234</v>
      </c>
      <c r="AE247" s="43">
        <v>84.62</v>
      </c>
      <c r="AF247" s="37">
        <f>AF243</f>
        <v>6700</v>
      </c>
      <c r="AG247" s="37">
        <f>AD247*AF247</f>
        <v>1567800</v>
      </c>
      <c r="AH247" s="34">
        <f>SUM(AI247:AL247)</f>
        <v>234</v>
      </c>
      <c r="AI247" s="34"/>
      <c r="AJ247" s="34">
        <v>198</v>
      </c>
      <c r="AK247" s="34">
        <v>36</v>
      </c>
      <c r="AL247" s="34"/>
      <c r="AM247" s="32">
        <v>12</v>
      </c>
      <c r="AN247" s="32">
        <f>ค่าเสื่อม!M2</f>
        <v>14</v>
      </c>
      <c r="AO247" s="111">
        <f>AG247*AN247/100</f>
        <v>219492</v>
      </c>
      <c r="AP247" s="111">
        <f>AG247-AO247</f>
        <v>1348308</v>
      </c>
      <c r="AQ247" s="166">
        <f>P247+AP247</f>
        <v>1493183</v>
      </c>
      <c r="AR247" s="95">
        <f>AQ247</f>
        <v>1493183</v>
      </c>
      <c r="AS247" s="95">
        <f>((S247*O247)+(AF247*AK247)-(AF247*AK247*AN247/100))</f>
        <v>208557</v>
      </c>
      <c r="AT247" s="95">
        <f>AQ247-AS247</f>
        <v>1284626</v>
      </c>
      <c r="AU247" s="95">
        <f>AS247</f>
        <v>208557</v>
      </c>
      <c r="AV247" s="32">
        <f>อัตราภาษี!J5</f>
        <v>0.3</v>
      </c>
      <c r="AW247" s="39" t="s">
        <v>1808</v>
      </c>
      <c r="AX247" s="579">
        <f>AU247*AV247/100</f>
        <v>625.67099999999994</v>
      </c>
      <c r="AY247" s="95">
        <f>AX247*10/100</f>
        <v>62.567099999999989</v>
      </c>
    </row>
    <row r="248" spans="1:51" s="583" customFormat="1" ht="17.25" customHeight="1" x14ac:dyDescent="0.25">
      <c r="A248" s="591"/>
      <c r="B248" s="581"/>
      <c r="K248" s="584"/>
      <c r="L248" s="585"/>
      <c r="M248" s="586"/>
      <c r="N248" s="585"/>
      <c r="O248" s="585"/>
      <c r="P248" s="585"/>
      <c r="Q248" s="588"/>
      <c r="R248" s="589"/>
      <c r="S248" s="589"/>
      <c r="U248" s="590"/>
      <c r="V248" s="591"/>
      <c r="W248" s="581"/>
      <c r="X248" s="592"/>
      <c r="Z248" s="583" t="s">
        <v>40</v>
      </c>
      <c r="AA248" s="593"/>
      <c r="AB248" s="593"/>
      <c r="AC248" s="593"/>
      <c r="AD248" s="589">
        <v>36</v>
      </c>
      <c r="AE248" s="589">
        <v>15.38</v>
      </c>
      <c r="AF248" s="594"/>
      <c r="AG248" s="594"/>
      <c r="AH248" s="588"/>
      <c r="AI248" s="588"/>
      <c r="AJ248" s="588"/>
      <c r="AK248" s="588"/>
      <c r="AL248" s="588"/>
      <c r="AO248" s="595"/>
      <c r="AP248" s="595"/>
      <c r="AQ248" s="595"/>
      <c r="AR248" s="595"/>
      <c r="AS248" s="595">
        <f>AS247</f>
        <v>208557</v>
      </c>
      <c r="AT248" s="595"/>
      <c r="AU248" s="595">
        <f>AS248</f>
        <v>208557</v>
      </c>
      <c r="AW248" s="591"/>
      <c r="AX248" s="603"/>
      <c r="AY248" s="595"/>
    </row>
    <row r="249" spans="1:51" s="32" customFormat="1" ht="17.25" customHeight="1" x14ac:dyDescent="0.25">
      <c r="A249" s="39"/>
      <c r="B249" s="33"/>
      <c r="K249" s="63"/>
      <c r="L249" s="65"/>
      <c r="M249" s="86"/>
      <c r="N249" s="65"/>
      <c r="O249" s="65"/>
      <c r="P249" s="65"/>
      <c r="Q249" s="34"/>
      <c r="R249" s="43"/>
      <c r="S249" s="43"/>
      <c r="U249" s="35"/>
      <c r="V249" s="39"/>
      <c r="W249" s="33">
        <v>132</v>
      </c>
      <c r="X249" s="57"/>
      <c r="Y249" s="32" t="s">
        <v>34</v>
      </c>
      <c r="Z249" s="32" t="s">
        <v>7</v>
      </c>
      <c r="AA249" s="36">
        <v>6</v>
      </c>
      <c r="AB249" s="36">
        <v>19.5</v>
      </c>
      <c r="AC249" s="36">
        <v>2</v>
      </c>
      <c r="AD249" s="43">
        <f>AA249*AB249</f>
        <v>117</v>
      </c>
      <c r="AE249" s="528">
        <v>100</v>
      </c>
      <c r="AF249" s="37">
        <f>AF245</f>
        <v>2600</v>
      </c>
      <c r="AG249" s="37">
        <f>AD249*AF249</f>
        <v>304200</v>
      </c>
      <c r="AH249" s="34">
        <f>SUM(AI249:AL249)</f>
        <v>117</v>
      </c>
      <c r="AI249" s="34"/>
      <c r="AJ249" s="34">
        <v>117</v>
      </c>
      <c r="AK249" s="34"/>
      <c r="AL249" s="34"/>
      <c r="AM249" s="32">
        <v>12</v>
      </c>
      <c r="AN249" s="32">
        <f>ค่าเสื่อม!M4</f>
        <v>50</v>
      </c>
      <c r="AO249" s="111">
        <f>AG249*AN249/100</f>
        <v>152100</v>
      </c>
      <c r="AP249" s="111">
        <f>AG249-AO249</f>
        <v>152100</v>
      </c>
      <c r="AQ249" s="166">
        <f>P249+AP249</f>
        <v>152100</v>
      </c>
      <c r="AR249" s="95">
        <f>AQ249</f>
        <v>152100</v>
      </c>
      <c r="AS249" s="95"/>
      <c r="AT249" s="95">
        <f>AQ249-AS249</f>
        <v>152100</v>
      </c>
      <c r="AU249" s="95"/>
      <c r="AW249" s="39"/>
      <c r="AX249" s="579"/>
      <c r="AY249" s="95"/>
    </row>
    <row r="250" spans="1:51" s="32" customFormat="1" ht="17.25" customHeight="1" x14ac:dyDescent="0.25">
      <c r="A250" s="39"/>
      <c r="B250" s="33"/>
      <c r="K250" s="63"/>
      <c r="L250" s="65"/>
      <c r="M250" s="86"/>
      <c r="N250" s="65"/>
      <c r="O250" s="65"/>
      <c r="P250" s="65"/>
      <c r="Q250" s="34"/>
      <c r="R250" s="43"/>
      <c r="S250" s="43"/>
      <c r="U250" s="35"/>
      <c r="V250" s="39" t="s">
        <v>255</v>
      </c>
      <c r="W250" s="33">
        <v>133</v>
      </c>
      <c r="X250" s="57" t="s">
        <v>256</v>
      </c>
      <c r="Y250" s="32" t="s">
        <v>28</v>
      </c>
      <c r="Z250" s="32" t="s">
        <v>37</v>
      </c>
      <c r="AA250" s="36">
        <v>11</v>
      </c>
      <c r="AB250" s="36">
        <v>18</v>
      </c>
      <c r="AC250" s="36">
        <v>2</v>
      </c>
      <c r="AD250" s="43">
        <f>AA250*AB250</f>
        <v>198</v>
      </c>
      <c r="AE250" s="528">
        <v>100</v>
      </c>
      <c r="AF250" s="37">
        <f>AF247</f>
        <v>6700</v>
      </c>
      <c r="AG250" s="37">
        <f>AD250*AF250</f>
        <v>1326600</v>
      </c>
      <c r="AH250" s="34">
        <f>SUM(AI250:AL250)</f>
        <v>198</v>
      </c>
      <c r="AI250" s="34"/>
      <c r="AJ250" s="34">
        <v>198</v>
      </c>
      <c r="AK250" s="34"/>
      <c r="AL250" s="34"/>
      <c r="AM250" s="32">
        <v>27</v>
      </c>
      <c r="AN250" s="32">
        <f>ค่าเสื่อม!AB2</f>
        <v>44</v>
      </c>
      <c r="AO250" s="111">
        <f>AG250*AN250/100</f>
        <v>583704</v>
      </c>
      <c r="AP250" s="111">
        <f>AG250-AO250</f>
        <v>742896</v>
      </c>
      <c r="AQ250" s="166">
        <f>P250+AP250</f>
        <v>742896</v>
      </c>
      <c r="AR250" s="95">
        <f>AQ250</f>
        <v>742896</v>
      </c>
      <c r="AS250" s="95"/>
      <c r="AT250" s="95">
        <f>AQ250-AS250</f>
        <v>742896</v>
      </c>
      <c r="AU250" s="95"/>
      <c r="AW250" s="39"/>
      <c r="AX250" s="579"/>
      <c r="AY250" s="95"/>
    </row>
    <row r="251" spans="1:51" s="32" customFormat="1" ht="17.25" customHeight="1" x14ac:dyDescent="0.25">
      <c r="A251" s="39"/>
      <c r="B251" s="33">
        <v>72</v>
      </c>
      <c r="C251" s="32" t="s">
        <v>5</v>
      </c>
      <c r="D251" s="32">
        <v>18762</v>
      </c>
      <c r="E251" s="32">
        <v>67</v>
      </c>
      <c r="F251" s="32">
        <v>631</v>
      </c>
      <c r="G251" s="32" t="s">
        <v>245</v>
      </c>
      <c r="H251" s="32">
        <v>28</v>
      </c>
      <c r="I251" s="32">
        <v>1</v>
      </c>
      <c r="J251" s="32">
        <v>30</v>
      </c>
      <c r="K251" s="63">
        <f>H251*400+I251*100+J251</f>
        <v>11330</v>
      </c>
      <c r="L251" s="65">
        <f>SUM(Q251:U251)</f>
        <v>11330</v>
      </c>
      <c r="M251" s="86">
        <v>1</v>
      </c>
      <c r="N251" s="65">
        <f>L251</f>
        <v>11330</v>
      </c>
      <c r="O251" s="65">
        <v>100</v>
      </c>
      <c r="P251" s="65">
        <f>N251*O251</f>
        <v>1133000</v>
      </c>
      <c r="Q251" s="34">
        <v>11330</v>
      </c>
      <c r="R251" s="43"/>
      <c r="S251" s="43"/>
      <c r="U251" s="35"/>
      <c r="V251" s="39"/>
      <c r="W251" s="33"/>
      <c r="X251" s="57"/>
      <c r="Z251" s="159"/>
      <c r="AA251" s="36"/>
      <c r="AB251" s="36"/>
      <c r="AC251" s="36"/>
      <c r="AD251" s="43"/>
      <c r="AE251" s="528"/>
      <c r="AF251" s="37"/>
      <c r="AG251" s="37"/>
      <c r="AH251" s="34"/>
      <c r="AI251" s="34"/>
      <c r="AJ251" s="34"/>
      <c r="AK251" s="34"/>
      <c r="AL251" s="34"/>
      <c r="AO251" s="111"/>
      <c r="AP251" s="111"/>
      <c r="AQ251" s="166">
        <f>P251+AP251</f>
        <v>1133000</v>
      </c>
      <c r="AR251" s="95">
        <f>AQ251</f>
        <v>1133000</v>
      </c>
      <c r="AS251" s="95"/>
      <c r="AT251" s="95">
        <f>AQ251-AS251</f>
        <v>1133000</v>
      </c>
      <c r="AU251" s="95"/>
      <c r="AW251" s="39"/>
      <c r="AX251" s="579"/>
      <c r="AY251" s="95"/>
    </row>
    <row r="252" spans="1:51" s="32" customFormat="1" ht="17.25" customHeight="1" x14ac:dyDescent="0.25">
      <c r="A252" s="39" t="s">
        <v>257</v>
      </c>
      <c r="B252" s="33">
        <v>73</v>
      </c>
      <c r="C252" s="32" t="s">
        <v>5</v>
      </c>
      <c r="D252" s="32">
        <v>23367</v>
      </c>
      <c r="E252" s="32">
        <v>2</v>
      </c>
      <c r="F252" s="32">
        <v>945</v>
      </c>
      <c r="G252" s="32" t="s">
        <v>245</v>
      </c>
      <c r="H252" s="32">
        <v>1</v>
      </c>
      <c r="I252" s="32">
        <v>0</v>
      </c>
      <c r="J252" s="32">
        <v>45</v>
      </c>
      <c r="K252" s="63">
        <f>H252*400+I252*100+J252</f>
        <v>445</v>
      </c>
      <c r="L252" s="65">
        <f>SUM(Q252:U252)</f>
        <v>445</v>
      </c>
      <c r="M252" s="86">
        <v>5</v>
      </c>
      <c r="N252" s="65">
        <f>L252</f>
        <v>445</v>
      </c>
      <c r="O252" s="65">
        <v>200</v>
      </c>
      <c r="P252" s="65">
        <f>N252*O252</f>
        <v>89000</v>
      </c>
      <c r="Q252" s="34"/>
      <c r="R252" s="43">
        <v>432.25</v>
      </c>
      <c r="S252" s="43">
        <v>12.75</v>
      </c>
      <c r="U252" s="35"/>
      <c r="V252" s="39"/>
      <c r="W252" s="33"/>
      <c r="X252" s="57"/>
      <c r="Z252" s="159"/>
      <c r="AA252" s="36"/>
      <c r="AB252" s="36"/>
      <c r="AC252" s="36"/>
      <c r="AD252" s="43"/>
      <c r="AE252" s="528"/>
      <c r="AF252" s="37"/>
      <c r="AG252" s="37"/>
      <c r="AH252" s="34"/>
      <c r="AI252" s="34"/>
      <c r="AJ252" s="34"/>
      <c r="AK252" s="34"/>
      <c r="AL252" s="34"/>
      <c r="AO252" s="111"/>
      <c r="AP252" s="111"/>
      <c r="AQ252" s="166">
        <f>P252+AP252</f>
        <v>89000</v>
      </c>
      <c r="AR252" s="95">
        <f>AQ252</f>
        <v>89000</v>
      </c>
      <c r="AS252" s="95">
        <f>((S252*O252)+(AF252*AK252)-(AF252*AK252*AN252/100))</f>
        <v>2550</v>
      </c>
      <c r="AT252" s="95">
        <f>AQ252-AS252</f>
        <v>86450</v>
      </c>
      <c r="AU252" s="95">
        <f>AS252</f>
        <v>2550</v>
      </c>
      <c r="AV252" s="32">
        <f>อัตราภาษี!J5</f>
        <v>0.3</v>
      </c>
      <c r="AW252" s="39" t="s">
        <v>1809</v>
      </c>
      <c r="AX252" s="579">
        <f>AU252*AV252/100</f>
        <v>7.65</v>
      </c>
      <c r="AY252" s="95">
        <f>AX252*10/100</f>
        <v>0.76500000000000001</v>
      </c>
    </row>
    <row r="253" spans="1:51" s="32" customFormat="1" ht="16.5" customHeight="1" x14ac:dyDescent="0.25">
      <c r="A253" s="39"/>
      <c r="B253" s="33"/>
      <c r="K253" s="63"/>
      <c r="L253" s="65"/>
      <c r="M253" s="86"/>
      <c r="N253" s="65"/>
      <c r="O253" s="65"/>
      <c r="P253" s="65"/>
      <c r="Q253" s="34"/>
      <c r="R253" s="43"/>
      <c r="S253" s="43"/>
      <c r="U253" s="35"/>
      <c r="V253" s="39" t="s">
        <v>258</v>
      </c>
      <c r="W253" s="33">
        <v>134</v>
      </c>
      <c r="X253" s="57" t="s">
        <v>259</v>
      </c>
      <c r="Y253" s="32" t="s">
        <v>28</v>
      </c>
      <c r="Z253" s="32" t="s">
        <v>37</v>
      </c>
      <c r="AA253" s="36">
        <v>8.5</v>
      </c>
      <c r="AB253" s="36">
        <v>9</v>
      </c>
      <c r="AC253" s="36">
        <v>3</v>
      </c>
      <c r="AD253" s="43">
        <f>AA253*AB253</f>
        <v>76.5</v>
      </c>
      <c r="AE253" s="654">
        <v>33.33</v>
      </c>
      <c r="AF253" s="37">
        <f>AF250</f>
        <v>6700</v>
      </c>
      <c r="AG253" s="37">
        <f>AD253*AF253</f>
        <v>512550</v>
      </c>
      <c r="AH253" s="34">
        <f>SUM(AI253:AL253)</f>
        <v>76.5</v>
      </c>
      <c r="AI253" s="34"/>
      <c r="AJ253" s="34">
        <v>25.5</v>
      </c>
      <c r="AK253" s="34">
        <v>51</v>
      </c>
      <c r="AL253" s="34"/>
      <c r="AM253" s="32">
        <v>4</v>
      </c>
      <c r="AN253" s="32">
        <f>ค่าเสื่อม!E2</f>
        <v>4</v>
      </c>
      <c r="AO253" s="111">
        <f>AG253*AN253/100</f>
        <v>20502</v>
      </c>
      <c r="AP253" s="111">
        <f>AG253-AO253</f>
        <v>492048</v>
      </c>
      <c r="AQ253" s="166">
        <f>P253+AP253</f>
        <v>492048</v>
      </c>
      <c r="AR253" s="95">
        <f>AQ253</f>
        <v>492048</v>
      </c>
      <c r="AS253" s="95">
        <f>((S253*O253)+(AF253*AK253)-(AF253*AK253*AN253/100))</f>
        <v>328032</v>
      </c>
      <c r="AT253" s="95">
        <f>AQ253-AS253</f>
        <v>164016</v>
      </c>
      <c r="AU253" s="95">
        <f>AS253</f>
        <v>328032</v>
      </c>
      <c r="AV253" s="32">
        <f>อัตราภาษี!J5</f>
        <v>0.3</v>
      </c>
      <c r="AW253" s="39" t="s">
        <v>260</v>
      </c>
      <c r="AX253" s="579">
        <f>AU253*AV253/100</f>
        <v>984.09599999999989</v>
      </c>
      <c r="AY253" s="95">
        <f>AX253*10/100</f>
        <v>98.409599999999998</v>
      </c>
    </row>
    <row r="254" spans="1:51" s="668" customFormat="1" ht="16.5" customHeight="1" x14ac:dyDescent="0.25">
      <c r="A254" s="672"/>
      <c r="B254" s="667"/>
      <c r="K254" s="677"/>
      <c r="L254" s="653"/>
      <c r="M254" s="669"/>
      <c r="N254" s="653"/>
      <c r="O254" s="653"/>
      <c r="P254" s="653"/>
      <c r="Q254" s="656"/>
      <c r="R254" s="654"/>
      <c r="S254" s="654"/>
      <c r="U254" s="671"/>
      <c r="V254" s="672"/>
      <c r="W254" s="667"/>
      <c r="X254" s="673"/>
      <c r="Z254" s="668" t="s">
        <v>37</v>
      </c>
      <c r="AA254" s="674"/>
      <c r="AB254" s="674"/>
      <c r="AC254" s="674"/>
      <c r="AD254" s="654">
        <v>51</v>
      </c>
      <c r="AE254" s="654">
        <v>66.67</v>
      </c>
      <c r="AF254" s="655"/>
      <c r="AG254" s="655"/>
      <c r="AH254" s="656"/>
      <c r="AI254" s="656"/>
      <c r="AJ254" s="656"/>
      <c r="AK254" s="656">
        <v>51</v>
      </c>
      <c r="AL254" s="656"/>
      <c r="AO254" s="657"/>
      <c r="AP254" s="657"/>
      <c r="AQ254" s="595"/>
      <c r="AR254" s="601"/>
      <c r="AS254" s="601">
        <v>331449</v>
      </c>
      <c r="AT254" s="601"/>
      <c r="AU254" s="601">
        <f>AS254</f>
        <v>331449</v>
      </c>
      <c r="AW254" s="672"/>
      <c r="AX254" s="675"/>
      <c r="AY254" s="601"/>
    </row>
    <row r="255" spans="1:51" s="32" customFormat="1" ht="16.5" customHeight="1" x14ac:dyDescent="0.25">
      <c r="A255" s="39" t="s">
        <v>261</v>
      </c>
      <c r="B255" s="33">
        <v>74</v>
      </c>
      <c r="C255" s="32" t="s">
        <v>5</v>
      </c>
      <c r="D255" s="32">
        <v>38324</v>
      </c>
      <c r="E255" s="32">
        <v>203</v>
      </c>
      <c r="F255" s="32">
        <v>1921</v>
      </c>
      <c r="G255" s="32" t="s">
        <v>245</v>
      </c>
      <c r="H255" s="32">
        <v>5</v>
      </c>
      <c r="I255" s="32">
        <v>3</v>
      </c>
      <c r="J255" s="32">
        <v>87</v>
      </c>
      <c r="K255" s="63">
        <f>H255*400+I255*100+J255</f>
        <v>2387</v>
      </c>
      <c r="L255" s="65">
        <f>SUM(Q255:U255)</f>
        <v>2387</v>
      </c>
      <c r="M255" s="86">
        <v>5</v>
      </c>
      <c r="N255" s="65">
        <f>L255</f>
        <v>2387</v>
      </c>
      <c r="O255" s="65">
        <v>125</v>
      </c>
      <c r="P255" s="65">
        <f>N255*O255</f>
        <v>298375</v>
      </c>
      <c r="Q255" s="34"/>
      <c r="R255" s="43">
        <v>2378</v>
      </c>
      <c r="S255" s="43">
        <v>9</v>
      </c>
      <c r="U255" s="35"/>
      <c r="V255" s="39" t="str">
        <f>A255</f>
        <v>นายสมศักดิ์  ดวงวิไล</v>
      </c>
      <c r="W255" s="33">
        <v>135</v>
      </c>
      <c r="X255" s="42">
        <v>30</v>
      </c>
      <c r="Y255" s="32" t="s">
        <v>28</v>
      </c>
      <c r="Z255" s="32" t="s">
        <v>53</v>
      </c>
      <c r="AA255" s="36">
        <v>6</v>
      </c>
      <c r="AB255" s="36">
        <v>11</v>
      </c>
      <c r="AC255" s="36">
        <v>5</v>
      </c>
      <c r="AD255" s="43">
        <f>AA255*AB255</f>
        <v>66</v>
      </c>
      <c r="AE255" s="654">
        <v>45.45</v>
      </c>
      <c r="AF255" s="37">
        <f>AF253</f>
        <v>6700</v>
      </c>
      <c r="AG255" s="37">
        <f>AD255*AF255</f>
        <v>442200</v>
      </c>
      <c r="AH255" s="34">
        <f>SUM(AI255:AL255)</f>
        <v>66</v>
      </c>
      <c r="AI255" s="34"/>
      <c r="AJ255" s="34">
        <v>30</v>
      </c>
      <c r="AK255" s="34">
        <v>36</v>
      </c>
      <c r="AL255" s="34"/>
      <c r="AM255" s="32">
        <v>12</v>
      </c>
      <c r="AN255" s="32">
        <f>ค่าเสื่อม!M4</f>
        <v>50</v>
      </c>
      <c r="AO255" s="111">
        <f>AG255*AN255/100</f>
        <v>221100</v>
      </c>
      <c r="AP255" s="111">
        <f>AG255-AO255</f>
        <v>221100</v>
      </c>
      <c r="AQ255" s="166">
        <f>P255+AP255</f>
        <v>519475</v>
      </c>
      <c r="AR255" s="95">
        <f>AQ255</f>
        <v>519475</v>
      </c>
      <c r="AS255" s="95">
        <f>((S255*O255)+(AF255*AK255)-(AF255*AK255*AN255/100))</f>
        <v>121725</v>
      </c>
      <c r="AT255" s="95">
        <f>AQ255-AS255</f>
        <v>397750</v>
      </c>
      <c r="AU255" s="95">
        <f>AS255</f>
        <v>121725</v>
      </c>
      <c r="AV255" s="32">
        <f>อัตราภาษี!J5</f>
        <v>0.3</v>
      </c>
      <c r="AW255" s="39" t="s">
        <v>1810</v>
      </c>
      <c r="AX255" s="579">
        <f>AU255*AV255/100</f>
        <v>365.17500000000001</v>
      </c>
      <c r="AY255" s="95">
        <f>AX255*10/100</f>
        <v>36.517499999999998</v>
      </c>
    </row>
    <row r="256" spans="1:51" s="668" customFormat="1" ht="16.5" customHeight="1" x14ac:dyDescent="0.25">
      <c r="A256" s="672"/>
      <c r="B256" s="667"/>
      <c r="K256" s="63"/>
      <c r="L256" s="65"/>
      <c r="M256" s="669"/>
      <c r="N256" s="65"/>
      <c r="O256" s="653"/>
      <c r="P256" s="65"/>
      <c r="Q256" s="656"/>
      <c r="R256" s="654"/>
      <c r="S256" s="654"/>
      <c r="U256" s="671"/>
      <c r="V256" s="672"/>
      <c r="W256" s="667"/>
      <c r="X256" s="679"/>
      <c r="Z256" s="668" t="s">
        <v>53</v>
      </c>
      <c r="AA256" s="674"/>
      <c r="AB256" s="674"/>
      <c r="AC256" s="674"/>
      <c r="AD256" s="654">
        <v>36</v>
      </c>
      <c r="AE256" s="654">
        <v>54.55</v>
      </c>
      <c r="AF256" s="655"/>
      <c r="AG256" s="655"/>
      <c r="AH256" s="656"/>
      <c r="AI256" s="656"/>
      <c r="AJ256" s="656"/>
      <c r="AK256" s="656">
        <v>36</v>
      </c>
      <c r="AL256" s="656"/>
      <c r="AO256" s="657"/>
      <c r="AP256" s="657"/>
      <c r="AQ256" s="595"/>
      <c r="AR256" s="601"/>
      <c r="AS256" s="595">
        <v>121725</v>
      </c>
      <c r="AT256" s="601"/>
      <c r="AU256" s="595">
        <f>AS256</f>
        <v>121725</v>
      </c>
      <c r="AW256" s="672"/>
      <c r="AX256" s="675"/>
      <c r="AY256" s="601"/>
    </row>
    <row r="257" spans="1:51" s="32" customFormat="1" ht="16.5" customHeight="1" x14ac:dyDescent="0.25">
      <c r="A257" s="39"/>
      <c r="B257" s="33"/>
      <c r="K257" s="63"/>
      <c r="L257" s="65"/>
      <c r="M257" s="86"/>
      <c r="N257" s="65"/>
      <c r="O257" s="65"/>
      <c r="P257" s="65"/>
      <c r="Q257" s="34"/>
      <c r="R257" s="43"/>
      <c r="S257" s="43"/>
      <c r="U257" s="35"/>
      <c r="V257" s="39"/>
      <c r="W257" s="33">
        <v>136</v>
      </c>
      <c r="X257" s="57"/>
      <c r="Y257" s="32" t="s">
        <v>34</v>
      </c>
      <c r="Z257" s="32" t="s">
        <v>7</v>
      </c>
      <c r="AA257" s="36">
        <v>4</v>
      </c>
      <c r="AB257" s="36">
        <v>6</v>
      </c>
      <c r="AC257" s="36">
        <v>2</v>
      </c>
      <c r="AD257" s="43">
        <f>AA257*AB257</f>
        <v>24</v>
      </c>
      <c r="AE257" s="528">
        <v>100</v>
      </c>
      <c r="AF257" s="37">
        <f>AF249</f>
        <v>2600</v>
      </c>
      <c r="AG257" s="37">
        <f>AD257*AF257</f>
        <v>62400</v>
      </c>
      <c r="AH257" s="34">
        <f>SUM(AI257:AL257)</f>
        <v>24</v>
      </c>
      <c r="AI257" s="34"/>
      <c r="AJ257" s="34">
        <v>24</v>
      </c>
      <c r="AK257" s="34"/>
      <c r="AL257" s="34"/>
      <c r="AM257" s="32">
        <v>12</v>
      </c>
      <c r="AN257" s="32">
        <f>ค่าเสื่อม!M4</f>
        <v>50</v>
      </c>
      <c r="AO257" s="111">
        <f>AG257*AN257/100</f>
        <v>31200</v>
      </c>
      <c r="AP257" s="111">
        <f>AG257-AO257</f>
        <v>31200</v>
      </c>
      <c r="AQ257" s="166">
        <f>P257+AP257</f>
        <v>31200</v>
      </c>
      <c r="AR257" s="95">
        <f t="shared" ref="AR257:AR264" si="107">AQ257</f>
        <v>31200</v>
      </c>
      <c r="AS257" s="595"/>
      <c r="AT257" s="95">
        <f t="shared" ref="AT257:AT264" si="108">AQ257-AS257</f>
        <v>31200</v>
      </c>
      <c r="AU257" s="95"/>
      <c r="AW257" s="39"/>
      <c r="AX257" s="579"/>
      <c r="AY257" s="95"/>
    </row>
    <row r="258" spans="1:51" s="32" customFormat="1" ht="16.5" customHeight="1" x14ac:dyDescent="0.25">
      <c r="A258" s="39"/>
      <c r="B258" s="33"/>
      <c r="K258" s="63"/>
      <c r="L258" s="65"/>
      <c r="M258" s="86"/>
      <c r="N258" s="65"/>
      <c r="O258" s="65"/>
      <c r="P258" s="65"/>
      <c r="Q258" s="34"/>
      <c r="R258" s="43"/>
      <c r="S258" s="43"/>
      <c r="U258" s="35"/>
      <c r="V258" s="39" t="s">
        <v>327</v>
      </c>
      <c r="W258" s="33">
        <v>137</v>
      </c>
      <c r="X258" s="57" t="s">
        <v>262</v>
      </c>
      <c r="Y258" s="32" t="s">
        <v>28</v>
      </c>
      <c r="Z258" s="32" t="s">
        <v>37</v>
      </c>
      <c r="AA258" s="36">
        <v>6</v>
      </c>
      <c r="AB258" s="36">
        <v>15</v>
      </c>
      <c r="AC258" s="36">
        <v>2</v>
      </c>
      <c r="AD258" s="43">
        <f>AA258*AB258</f>
        <v>90</v>
      </c>
      <c r="AE258" s="528">
        <v>100</v>
      </c>
      <c r="AF258" s="37">
        <f>AF255</f>
        <v>6700</v>
      </c>
      <c r="AG258" s="37">
        <f>AD258*AF258</f>
        <v>603000</v>
      </c>
      <c r="AH258" s="34">
        <f>SUM(AI258:AL258)</f>
        <v>90</v>
      </c>
      <c r="AI258" s="34"/>
      <c r="AJ258" s="34">
        <v>90</v>
      </c>
      <c r="AK258" s="34"/>
      <c r="AL258" s="34"/>
      <c r="AM258" s="32">
        <v>7</v>
      </c>
      <c r="AN258" s="32">
        <f>ค่าเสื่อม!G2</f>
        <v>6</v>
      </c>
      <c r="AO258" s="111">
        <f>AG258*AN258/100</f>
        <v>36180</v>
      </c>
      <c r="AP258" s="111">
        <f>AG258-AO258</f>
        <v>566820</v>
      </c>
      <c r="AQ258" s="166">
        <f>P258+AP258</f>
        <v>566820</v>
      </c>
      <c r="AR258" s="95">
        <f t="shared" si="107"/>
        <v>566820</v>
      </c>
      <c r="AS258" s="595"/>
      <c r="AT258" s="95">
        <f t="shared" si="108"/>
        <v>566820</v>
      </c>
      <c r="AU258" s="95"/>
      <c r="AW258" s="39"/>
      <c r="AX258" s="579"/>
      <c r="AY258" s="95"/>
    </row>
    <row r="259" spans="1:51" s="32" customFormat="1" ht="16.5" customHeight="1" x14ac:dyDescent="0.25">
      <c r="A259" s="39"/>
      <c r="B259" s="33"/>
      <c r="K259" s="63"/>
      <c r="L259" s="65"/>
      <c r="M259" s="86"/>
      <c r="N259" s="65"/>
      <c r="O259" s="65"/>
      <c r="P259" s="65"/>
      <c r="Q259" s="34"/>
      <c r="R259" s="43"/>
      <c r="S259" s="43"/>
      <c r="U259" s="35"/>
      <c r="V259" s="39" t="s">
        <v>335</v>
      </c>
      <c r="W259" s="33">
        <v>138</v>
      </c>
      <c r="X259" s="57" t="s">
        <v>263</v>
      </c>
      <c r="Y259" s="32" t="s">
        <v>28</v>
      </c>
      <c r="Z259" s="32" t="s">
        <v>53</v>
      </c>
      <c r="AA259" s="36">
        <v>6</v>
      </c>
      <c r="AB259" s="36">
        <v>13</v>
      </c>
      <c r="AC259" s="36">
        <v>2</v>
      </c>
      <c r="AD259" s="43">
        <f>AA259*AB259</f>
        <v>78</v>
      </c>
      <c r="AE259" s="528">
        <v>100</v>
      </c>
      <c r="AF259" s="37">
        <f>AF258</f>
        <v>6700</v>
      </c>
      <c r="AG259" s="37">
        <f>AD259*AF259</f>
        <v>522600</v>
      </c>
      <c r="AH259" s="34">
        <f>SUM(AI259:AL259)</f>
        <v>78</v>
      </c>
      <c r="AI259" s="34"/>
      <c r="AJ259" s="34">
        <v>78</v>
      </c>
      <c r="AK259" s="34"/>
      <c r="AL259" s="34"/>
      <c r="AM259" s="32">
        <v>5</v>
      </c>
      <c r="AN259" s="32">
        <f>ค่าเสื่อม!F4</f>
        <v>15</v>
      </c>
      <c r="AO259" s="111">
        <f>AG259*AN259/100</f>
        <v>78390</v>
      </c>
      <c r="AP259" s="111">
        <f>AG259-AO259</f>
        <v>444210</v>
      </c>
      <c r="AQ259" s="166">
        <f>P259+AP259</f>
        <v>444210</v>
      </c>
      <c r="AR259" s="95">
        <f t="shared" si="107"/>
        <v>444210</v>
      </c>
      <c r="AS259" s="595"/>
      <c r="AT259" s="95">
        <f t="shared" si="108"/>
        <v>444210</v>
      </c>
      <c r="AU259" s="95"/>
      <c r="AW259" s="39"/>
      <c r="AX259" s="579"/>
      <c r="AY259" s="95"/>
    </row>
    <row r="260" spans="1:51" s="32" customFormat="1" ht="16.5" customHeight="1" x14ac:dyDescent="0.25">
      <c r="A260" s="39"/>
      <c r="B260" s="33"/>
      <c r="K260" s="63"/>
      <c r="L260" s="65"/>
      <c r="M260" s="86"/>
      <c r="N260" s="65"/>
      <c r="O260" s="65"/>
      <c r="P260" s="65"/>
      <c r="Q260" s="34"/>
      <c r="R260" s="43"/>
      <c r="S260" s="43"/>
      <c r="U260" s="35"/>
      <c r="V260" s="39" t="s">
        <v>264</v>
      </c>
      <c r="W260" s="33">
        <v>139</v>
      </c>
      <c r="X260" s="57" t="s">
        <v>265</v>
      </c>
      <c r="Y260" s="32" t="s">
        <v>28</v>
      </c>
      <c r="Z260" s="39" t="s">
        <v>53</v>
      </c>
      <c r="AA260" s="36">
        <v>13</v>
      </c>
      <c r="AB260" s="36">
        <v>20</v>
      </c>
      <c r="AC260" s="36">
        <v>2</v>
      </c>
      <c r="AD260" s="43">
        <f>AA260*AB260</f>
        <v>260</v>
      </c>
      <c r="AE260" s="528">
        <v>100</v>
      </c>
      <c r="AF260" s="37">
        <f>AF258</f>
        <v>6700</v>
      </c>
      <c r="AG260" s="37">
        <f>AD260*AF260</f>
        <v>1742000</v>
      </c>
      <c r="AH260" s="34">
        <f>SUM(AI260:AL260)</f>
        <v>260</v>
      </c>
      <c r="AI260" s="34"/>
      <c r="AJ260" s="34">
        <v>260</v>
      </c>
      <c r="AK260" s="34"/>
      <c r="AL260" s="34"/>
      <c r="AM260" s="32">
        <v>7</v>
      </c>
      <c r="AN260" s="32">
        <f>ค่าเสื่อม!G4</f>
        <v>20</v>
      </c>
      <c r="AO260" s="111">
        <f>AG260*AN260/100</f>
        <v>348400</v>
      </c>
      <c r="AP260" s="111">
        <f>AG260-AO260</f>
        <v>1393600</v>
      </c>
      <c r="AQ260" s="166">
        <f>P260+AP260</f>
        <v>1393600</v>
      </c>
      <c r="AR260" s="95">
        <f t="shared" si="107"/>
        <v>1393600</v>
      </c>
      <c r="AS260" s="595"/>
      <c r="AT260" s="95">
        <f t="shared" si="108"/>
        <v>1393600</v>
      </c>
      <c r="AU260" s="95"/>
      <c r="AW260" s="39"/>
      <c r="AX260" s="579"/>
      <c r="AY260" s="95"/>
    </row>
    <row r="261" spans="1:51" s="32" customFormat="1" ht="16.5" customHeight="1" x14ac:dyDescent="0.25">
      <c r="A261" s="39" t="s">
        <v>2016</v>
      </c>
      <c r="B261" s="33">
        <v>75</v>
      </c>
      <c r="C261" s="32" t="s">
        <v>5</v>
      </c>
      <c r="D261" s="32">
        <v>18737</v>
      </c>
      <c r="E261" s="32">
        <v>77</v>
      </c>
      <c r="F261" s="32">
        <v>606</v>
      </c>
      <c r="G261" s="32" t="s">
        <v>245</v>
      </c>
      <c r="H261" s="32">
        <v>14</v>
      </c>
      <c r="I261" s="32">
        <v>2</v>
      </c>
      <c r="J261" s="32">
        <v>97</v>
      </c>
      <c r="K261" s="63">
        <f>H261*400+I261*100+J261</f>
        <v>5897</v>
      </c>
      <c r="L261" s="65">
        <f>SUM(Q261:U261)</f>
        <v>11330</v>
      </c>
      <c r="M261" s="86">
        <v>1</v>
      </c>
      <c r="N261" s="65">
        <f>L261</f>
        <v>11330</v>
      </c>
      <c r="O261" s="65">
        <v>125</v>
      </c>
      <c r="P261" s="65">
        <f>N261*O261</f>
        <v>1416250</v>
      </c>
      <c r="Q261" s="34">
        <v>11330</v>
      </c>
      <c r="R261" s="43"/>
      <c r="S261" s="43"/>
      <c r="U261" s="35"/>
      <c r="V261" s="39"/>
      <c r="W261" s="33"/>
      <c r="X261" s="57"/>
      <c r="Z261" s="39"/>
      <c r="AA261" s="36"/>
      <c r="AB261" s="36"/>
      <c r="AC261" s="36"/>
      <c r="AD261" s="43"/>
      <c r="AE261" s="528"/>
      <c r="AF261" s="37"/>
      <c r="AG261" s="37"/>
      <c r="AH261" s="34"/>
      <c r="AI261" s="34"/>
      <c r="AJ261" s="34"/>
      <c r="AK261" s="34"/>
      <c r="AL261" s="34"/>
      <c r="AO261" s="111"/>
      <c r="AP261" s="111"/>
      <c r="AQ261" s="166">
        <f>P261</f>
        <v>1416250</v>
      </c>
      <c r="AR261" s="95">
        <f t="shared" si="107"/>
        <v>1416250</v>
      </c>
      <c r="AS261" s="595"/>
      <c r="AT261" s="95">
        <f t="shared" si="108"/>
        <v>1416250</v>
      </c>
      <c r="AU261" s="95"/>
      <c r="AW261" s="39"/>
      <c r="AX261" s="579"/>
      <c r="AY261" s="95"/>
    </row>
    <row r="262" spans="1:51" s="32" customFormat="1" ht="16.5" customHeight="1" x14ac:dyDescent="0.25">
      <c r="A262" s="39" t="s">
        <v>269</v>
      </c>
      <c r="B262" s="33">
        <v>76</v>
      </c>
      <c r="C262" s="32" t="s">
        <v>5</v>
      </c>
      <c r="D262" s="32">
        <v>24333</v>
      </c>
      <c r="E262" s="32">
        <v>136</v>
      </c>
      <c r="F262" s="32">
        <v>1025</v>
      </c>
      <c r="G262" s="32" t="s">
        <v>245</v>
      </c>
      <c r="H262" s="32">
        <v>16</v>
      </c>
      <c r="I262" s="32">
        <v>3</v>
      </c>
      <c r="J262" s="32">
        <v>63</v>
      </c>
      <c r="K262" s="63">
        <f>H262*400+I262*100+J262</f>
        <v>6763</v>
      </c>
      <c r="L262" s="65">
        <f>SUM(Q262:U262)</f>
        <v>6763</v>
      </c>
      <c r="M262" s="86">
        <v>5</v>
      </c>
      <c r="N262" s="65">
        <f>L262</f>
        <v>6763</v>
      </c>
      <c r="O262" s="65">
        <v>125</v>
      </c>
      <c r="P262" s="65">
        <f>N262*O262</f>
        <v>845375</v>
      </c>
      <c r="Q262" s="34">
        <v>4363</v>
      </c>
      <c r="R262" s="43">
        <v>2371.5</v>
      </c>
      <c r="S262" s="43">
        <v>28.5</v>
      </c>
      <c r="U262" s="35"/>
      <c r="V262" s="39"/>
      <c r="W262" s="33"/>
      <c r="X262" s="42"/>
      <c r="AA262" s="36"/>
      <c r="AB262" s="36"/>
      <c r="AC262" s="36"/>
      <c r="AD262" s="43"/>
      <c r="AE262" s="528"/>
      <c r="AF262" s="37"/>
      <c r="AG262" s="37"/>
      <c r="AH262" s="34"/>
      <c r="AI262" s="34"/>
      <c r="AJ262" s="34"/>
      <c r="AK262" s="34"/>
      <c r="AL262" s="34"/>
      <c r="AO262" s="111"/>
      <c r="AP262" s="111"/>
      <c r="AQ262" s="166">
        <f>P262+AP262</f>
        <v>845375</v>
      </c>
      <c r="AR262" s="95">
        <f t="shared" si="107"/>
        <v>845375</v>
      </c>
      <c r="AS262" s="95">
        <v>3562.5</v>
      </c>
      <c r="AT262" s="95">
        <f t="shared" si="108"/>
        <v>841812.5</v>
      </c>
      <c r="AU262" s="95">
        <f>AS262</f>
        <v>3562.5</v>
      </c>
      <c r="AV262" s="32">
        <f>อัตราภาษี!J5</f>
        <v>0.3</v>
      </c>
      <c r="AW262" s="39" t="s">
        <v>1812</v>
      </c>
      <c r="AX262" s="579"/>
      <c r="AY262" s="95"/>
    </row>
    <row r="263" spans="1:51" s="4" customFormat="1" ht="16.5" customHeight="1" x14ac:dyDescent="0.25">
      <c r="A263" s="26"/>
      <c r="B263" s="5"/>
      <c r="K263" s="12"/>
      <c r="L263" s="14"/>
      <c r="M263" s="62"/>
      <c r="N263" s="14"/>
      <c r="O263" s="14"/>
      <c r="P263" s="14"/>
      <c r="Q263" s="3"/>
      <c r="R263" s="8"/>
      <c r="S263" s="8"/>
      <c r="U263" s="11"/>
      <c r="V263" s="26" t="s">
        <v>270</v>
      </c>
      <c r="W263" s="5">
        <v>140</v>
      </c>
      <c r="X263" s="17" t="s">
        <v>271</v>
      </c>
      <c r="Y263" s="4" t="s">
        <v>28</v>
      </c>
      <c r="Z263" s="4" t="s">
        <v>41</v>
      </c>
      <c r="AA263" s="16"/>
      <c r="AB263" s="16"/>
      <c r="AC263" s="16">
        <v>5</v>
      </c>
      <c r="AD263" s="8">
        <v>722</v>
      </c>
      <c r="AE263" s="78">
        <v>100</v>
      </c>
      <c r="AF263" s="7">
        <f>AF260</f>
        <v>6700</v>
      </c>
      <c r="AG263" s="7">
        <f>AD263*AF263</f>
        <v>4837400</v>
      </c>
      <c r="AH263" s="3">
        <v>722</v>
      </c>
      <c r="AI263" s="3"/>
      <c r="AJ263" s="3">
        <v>608</v>
      </c>
      <c r="AK263" s="3">
        <v>114</v>
      </c>
      <c r="AL263" s="3"/>
      <c r="AM263" s="4">
        <v>27</v>
      </c>
      <c r="AN263" s="4">
        <f>ค่าเสื่อม!W3</f>
        <v>85</v>
      </c>
      <c r="AO263" s="166">
        <f>AG263*AN263/100</f>
        <v>4111790</v>
      </c>
      <c r="AP263" s="166">
        <f>AG263-AO263</f>
        <v>725610</v>
      </c>
      <c r="AQ263" s="166">
        <f>AP263</f>
        <v>725610</v>
      </c>
      <c r="AR263" s="166">
        <f t="shared" si="107"/>
        <v>725610</v>
      </c>
      <c r="AS263" s="166">
        <f>((S263*O263)+(AF263*AK263)-(AF263*AK263*AN263/100))</f>
        <v>114570</v>
      </c>
      <c r="AT263" s="166">
        <f t="shared" si="108"/>
        <v>611040</v>
      </c>
      <c r="AU263" s="166">
        <f>AS263</f>
        <v>114570</v>
      </c>
      <c r="AV263" s="4">
        <f>อัตราภาษี!J5</f>
        <v>0.3</v>
      </c>
      <c r="AW263" s="26" t="s">
        <v>272</v>
      </c>
      <c r="AX263" s="535">
        <f>AU263*AV263/100</f>
        <v>343.71</v>
      </c>
      <c r="AY263" s="166">
        <f>AX263*10/100</f>
        <v>34.371000000000002</v>
      </c>
    </row>
    <row r="264" spans="1:51" s="4" customFormat="1" ht="16.5" customHeight="1" x14ac:dyDescent="0.25">
      <c r="A264" s="26"/>
      <c r="B264" s="5"/>
      <c r="K264" s="12"/>
      <c r="L264" s="14"/>
      <c r="M264" s="62"/>
      <c r="N264" s="14"/>
      <c r="O264" s="14"/>
      <c r="P264" s="14"/>
      <c r="Q264" s="3"/>
      <c r="R264" s="8"/>
      <c r="S264" s="8"/>
      <c r="U264" s="11"/>
      <c r="V264" s="26"/>
      <c r="W264" s="5"/>
      <c r="X264" s="17"/>
      <c r="Z264" s="26" t="s">
        <v>42</v>
      </c>
      <c r="AA264" s="16">
        <v>19</v>
      </c>
      <c r="AB264" s="16">
        <v>19</v>
      </c>
      <c r="AC264" s="16">
        <v>5</v>
      </c>
      <c r="AD264" s="8">
        <f>AA264*AB264</f>
        <v>361</v>
      </c>
      <c r="AE264" s="589">
        <v>34.21</v>
      </c>
      <c r="AF264" s="7">
        <f>AF259</f>
        <v>6700</v>
      </c>
      <c r="AG264" s="7">
        <f>AD264*AF264</f>
        <v>2418700</v>
      </c>
      <c r="AH264" s="3">
        <f>SUM(AI264:AL264)</f>
        <v>361</v>
      </c>
      <c r="AI264" s="3"/>
      <c r="AJ264" s="3">
        <v>247</v>
      </c>
      <c r="AK264" s="3">
        <v>114</v>
      </c>
      <c r="AL264" s="3"/>
      <c r="AN264" s="4">
        <v>85</v>
      </c>
      <c r="AO264" s="166">
        <f>AG264*AN264/100</f>
        <v>2055895</v>
      </c>
      <c r="AP264" s="166">
        <f>AG264-AO264</f>
        <v>362805</v>
      </c>
      <c r="AQ264" s="166">
        <f>P264+AP264</f>
        <v>362805</v>
      </c>
      <c r="AR264" s="166">
        <f t="shared" si="107"/>
        <v>362805</v>
      </c>
      <c r="AS264" s="166">
        <f>((S264*O264)+(AF264*AK264)-(AF264*AK264*AN264/100))</f>
        <v>114570</v>
      </c>
      <c r="AT264" s="166">
        <f t="shared" si="108"/>
        <v>248235</v>
      </c>
      <c r="AU264" s="166">
        <f>AS264</f>
        <v>114570</v>
      </c>
      <c r="AW264" s="26"/>
      <c r="AX264" s="535"/>
      <c r="AY264" s="166"/>
    </row>
    <row r="265" spans="1:51" s="583" customFormat="1" ht="16.5" customHeight="1" x14ac:dyDescent="0.25">
      <c r="A265" s="591"/>
      <c r="B265" s="581"/>
      <c r="K265" s="584"/>
      <c r="L265" s="585"/>
      <c r="M265" s="586"/>
      <c r="N265" s="585"/>
      <c r="O265" s="585"/>
      <c r="P265" s="585"/>
      <c r="Q265" s="588"/>
      <c r="R265" s="589"/>
      <c r="S265" s="589"/>
      <c r="U265" s="590"/>
      <c r="V265" s="591"/>
      <c r="W265" s="581"/>
      <c r="X265" s="599"/>
      <c r="Z265" s="591" t="s">
        <v>42</v>
      </c>
      <c r="AA265" s="593"/>
      <c r="AB265" s="593"/>
      <c r="AC265" s="593"/>
      <c r="AD265" s="589">
        <v>114</v>
      </c>
      <c r="AE265" s="589">
        <v>15.79</v>
      </c>
      <c r="AF265" s="594"/>
      <c r="AG265" s="594"/>
      <c r="AH265" s="588">
        <v>114</v>
      </c>
      <c r="AI265" s="588"/>
      <c r="AJ265" s="588"/>
      <c r="AK265" s="588">
        <v>114</v>
      </c>
      <c r="AL265" s="588"/>
      <c r="AO265" s="595"/>
      <c r="AP265" s="595"/>
      <c r="AQ265" s="595"/>
      <c r="AR265" s="595"/>
      <c r="AS265" s="595">
        <v>114570</v>
      </c>
      <c r="AT265" s="595"/>
      <c r="AU265" s="595">
        <v>114570</v>
      </c>
      <c r="AW265" s="591"/>
      <c r="AX265" s="603"/>
      <c r="AY265" s="595"/>
    </row>
    <row r="266" spans="1:51" s="4" customFormat="1" ht="16.5" customHeight="1" x14ac:dyDescent="0.25">
      <c r="A266" s="26"/>
      <c r="B266" s="5"/>
      <c r="K266" s="12"/>
      <c r="L266" s="14"/>
      <c r="M266" s="62"/>
      <c r="N266" s="14"/>
      <c r="O266" s="14"/>
      <c r="P266" s="14"/>
      <c r="Q266" s="3"/>
      <c r="R266" s="8"/>
      <c r="S266" s="8"/>
      <c r="U266" s="11"/>
      <c r="V266" s="26"/>
      <c r="W266" s="5"/>
      <c r="X266" s="17"/>
      <c r="Z266" s="26" t="s">
        <v>43</v>
      </c>
      <c r="AA266" s="16">
        <v>19</v>
      </c>
      <c r="AB266" s="16">
        <v>19</v>
      </c>
      <c r="AC266" s="16">
        <v>2</v>
      </c>
      <c r="AD266" s="8">
        <f>AA266*AB266</f>
        <v>361</v>
      </c>
      <c r="AE266" s="589">
        <v>50</v>
      </c>
      <c r="AF266" s="7">
        <f>AF264</f>
        <v>6700</v>
      </c>
      <c r="AG266" s="7">
        <f t="shared" ref="AG266:AG280" si="109">AD266*AF266</f>
        <v>2418700</v>
      </c>
      <c r="AH266" s="3">
        <f>SUM(AI266:AL266)</f>
        <v>361</v>
      </c>
      <c r="AI266" s="3"/>
      <c r="AJ266" s="3">
        <v>361</v>
      </c>
      <c r="AK266" s="3"/>
      <c r="AL266" s="3"/>
      <c r="AN266" s="4">
        <v>85</v>
      </c>
      <c r="AO266" s="166">
        <f>AG266*AN266/100</f>
        <v>2055895</v>
      </c>
      <c r="AP266" s="166">
        <f t="shared" ref="AP266:AP280" si="110">AG266-AO266</f>
        <v>362805</v>
      </c>
      <c r="AQ266" s="166">
        <f t="shared" ref="AQ266:AQ272" si="111">P266+AP266</f>
        <v>362805</v>
      </c>
      <c r="AR266" s="166">
        <f t="shared" ref="AR266:AR282" si="112">AQ266</f>
        <v>362805</v>
      </c>
      <c r="AS266" s="166"/>
      <c r="AT266" s="166">
        <f t="shared" ref="AT266:AT282" si="113">AQ266-AS266</f>
        <v>362805</v>
      </c>
      <c r="AU266" s="166"/>
      <c r="AW266" s="26"/>
      <c r="AX266" s="535"/>
      <c r="AY266" s="166"/>
    </row>
    <row r="267" spans="1:51" s="32" customFormat="1" ht="16.5" customHeight="1" x14ac:dyDescent="0.25">
      <c r="A267" s="39"/>
      <c r="B267" s="33"/>
      <c r="K267" s="63"/>
      <c r="L267" s="65"/>
      <c r="M267" s="86"/>
      <c r="N267" s="65"/>
      <c r="O267" s="65"/>
      <c r="P267" s="65"/>
      <c r="Q267" s="34"/>
      <c r="R267" s="43"/>
      <c r="S267" s="43"/>
      <c r="U267" s="35"/>
      <c r="V267" s="39"/>
      <c r="W267" s="33">
        <v>141</v>
      </c>
      <c r="X267" s="42"/>
      <c r="Y267" s="32" t="s">
        <v>34</v>
      </c>
      <c r="Z267" s="32" t="s">
        <v>6</v>
      </c>
      <c r="AA267" s="36">
        <v>6</v>
      </c>
      <c r="AB267" s="36">
        <v>6</v>
      </c>
      <c r="AC267" s="36">
        <v>2</v>
      </c>
      <c r="AD267" s="43">
        <f>AA267*AB267</f>
        <v>36</v>
      </c>
      <c r="AE267" s="528">
        <v>100</v>
      </c>
      <c r="AF267" s="37">
        <f>'ภ.ด.ส.1 ม.7'!AF229</f>
        <v>2600</v>
      </c>
      <c r="AG267" s="37">
        <f t="shared" si="109"/>
        <v>93600</v>
      </c>
      <c r="AH267" s="34">
        <f>SUM(AI267:AL267)</f>
        <v>36</v>
      </c>
      <c r="AI267" s="34"/>
      <c r="AJ267" s="34">
        <v>36</v>
      </c>
      <c r="AK267" s="34"/>
      <c r="AL267" s="34"/>
      <c r="AM267" s="32">
        <v>26</v>
      </c>
      <c r="AN267" s="32">
        <f>ค่าเสื่อม!AA2</f>
        <v>42</v>
      </c>
      <c r="AO267" s="111">
        <f>AG267*AN267/100</f>
        <v>39312</v>
      </c>
      <c r="AP267" s="111">
        <f t="shared" si="110"/>
        <v>54288</v>
      </c>
      <c r="AQ267" s="166">
        <f t="shared" si="111"/>
        <v>54288</v>
      </c>
      <c r="AR267" s="95">
        <f t="shared" si="112"/>
        <v>54288</v>
      </c>
      <c r="AS267" s="95"/>
      <c r="AT267" s="95">
        <f t="shared" si="113"/>
        <v>54288</v>
      </c>
      <c r="AU267" s="95"/>
      <c r="AW267" s="39"/>
      <c r="AX267" s="579"/>
      <c r="AY267" s="95"/>
    </row>
    <row r="268" spans="1:51" s="32" customFormat="1" ht="16.5" customHeight="1" x14ac:dyDescent="0.25">
      <c r="A268" s="39"/>
      <c r="B268" s="33"/>
      <c r="K268" s="37"/>
      <c r="L268" s="65"/>
      <c r="M268" s="86"/>
      <c r="N268" s="37"/>
      <c r="O268" s="37"/>
      <c r="P268" s="65"/>
      <c r="Q268" s="34"/>
      <c r="R268" s="43"/>
      <c r="S268" s="43"/>
      <c r="U268" s="35"/>
      <c r="V268" s="39" t="s">
        <v>273</v>
      </c>
      <c r="W268" s="33">
        <v>142</v>
      </c>
      <c r="X268" s="42" t="s">
        <v>274</v>
      </c>
      <c r="Y268" s="32" t="s">
        <v>28</v>
      </c>
      <c r="Z268" s="32" t="s">
        <v>53</v>
      </c>
      <c r="AA268" s="36">
        <v>10</v>
      </c>
      <c r="AB268" s="36">
        <v>17</v>
      </c>
      <c r="AC268" s="36">
        <v>2</v>
      </c>
      <c r="AD268" s="43">
        <f>AA268*AB268</f>
        <v>170</v>
      </c>
      <c r="AE268" s="528">
        <v>100</v>
      </c>
      <c r="AF268" s="37">
        <f>AF266</f>
        <v>6700</v>
      </c>
      <c r="AG268" s="37">
        <f t="shared" si="109"/>
        <v>1139000</v>
      </c>
      <c r="AH268" s="34">
        <f>SUM(AI268:AL268)</f>
        <v>170</v>
      </c>
      <c r="AI268" s="34"/>
      <c r="AJ268" s="34">
        <v>170</v>
      </c>
      <c r="AK268" s="34"/>
      <c r="AL268" s="34"/>
      <c r="AM268" s="32">
        <v>14</v>
      </c>
      <c r="AN268" s="32">
        <f>ค่าเสื่อม!O4</f>
        <v>60</v>
      </c>
      <c r="AO268" s="111">
        <f>AG268*AN268/100</f>
        <v>683400</v>
      </c>
      <c r="AP268" s="111">
        <f t="shared" si="110"/>
        <v>455600</v>
      </c>
      <c r="AQ268" s="166">
        <f t="shared" si="111"/>
        <v>455600</v>
      </c>
      <c r="AR268" s="95">
        <f t="shared" si="112"/>
        <v>455600</v>
      </c>
      <c r="AS268" s="95"/>
      <c r="AT268" s="95">
        <f t="shared" si="113"/>
        <v>455600</v>
      </c>
      <c r="AU268" s="95"/>
      <c r="AW268" s="39"/>
      <c r="AX268" s="579"/>
      <c r="AY268" s="95"/>
    </row>
    <row r="269" spans="1:51" s="32" customFormat="1" ht="16.5" customHeight="1" x14ac:dyDescent="0.25">
      <c r="A269" s="39"/>
      <c r="B269" s="33"/>
      <c r="K269" s="37"/>
      <c r="L269" s="65"/>
      <c r="M269" s="86"/>
      <c r="N269" s="37"/>
      <c r="O269" s="37"/>
      <c r="P269" s="65"/>
      <c r="Q269" s="34"/>
      <c r="R269" s="43"/>
      <c r="S269" s="43"/>
      <c r="U269" s="35"/>
      <c r="V269" s="39"/>
      <c r="W269" s="33">
        <v>143</v>
      </c>
      <c r="X269" s="42"/>
      <c r="Y269" s="32" t="s">
        <v>34</v>
      </c>
      <c r="Z269" s="32" t="s">
        <v>7</v>
      </c>
      <c r="AA269" s="36">
        <v>5</v>
      </c>
      <c r="AB269" s="36">
        <v>7</v>
      </c>
      <c r="AC269" s="36">
        <v>2</v>
      </c>
      <c r="AD269" s="43">
        <f>AA269*AB269</f>
        <v>35</v>
      </c>
      <c r="AE269" s="528">
        <v>100</v>
      </c>
      <c r="AF269" s="37">
        <f>AF267</f>
        <v>2600</v>
      </c>
      <c r="AG269" s="37">
        <f t="shared" si="109"/>
        <v>91000</v>
      </c>
      <c r="AH269" s="34">
        <f>SUM(AI269:AL269)</f>
        <v>35</v>
      </c>
      <c r="AI269" s="34"/>
      <c r="AJ269" s="34">
        <v>35</v>
      </c>
      <c r="AK269" s="34"/>
      <c r="AL269" s="34"/>
      <c r="AM269" s="32">
        <v>12</v>
      </c>
      <c r="AN269" s="32">
        <f>ค่าเสื่อม!L4</f>
        <v>45</v>
      </c>
      <c r="AO269" s="111">
        <f>AG269*AN269/100</f>
        <v>40950</v>
      </c>
      <c r="AP269" s="111">
        <f t="shared" si="110"/>
        <v>50050</v>
      </c>
      <c r="AQ269" s="166">
        <f t="shared" si="111"/>
        <v>50050</v>
      </c>
      <c r="AR269" s="95">
        <f t="shared" si="112"/>
        <v>50050</v>
      </c>
      <c r="AS269" s="95"/>
      <c r="AT269" s="95">
        <f t="shared" si="113"/>
        <v>50050</v>
      </c>
      <c r="AU269" s="95"/>
      <c r="AW269" s="39"/>
      <c r="AX269" s="579"/>
      <c r="AY269" s="95"/>
    </row>
    <row r="270" spans="1:51" s="32" customFormat="1" ht="16.5" customHeight="1" x14ac:dyDescent="0.25">
      <c r="A270" s="39"/>
      <c r="B270" s="33"/>
      <c r="K270" s="37"/>
      <c r="L270" s="65"/>
      <c r="M270" s="86"/>
      <c r="N270" s="37"/>
      <c r="O270" s="37"/>
      <c r="P270" s="65"/>
      <c r="Q270" s="34"/>
      <c r="R270" s="43"/>
      <c r="S270" s="43"/>
      <c r="U270" s="35"/>
      <c r="V270" s="39" t="s">
        <v>275</v>
      </c>
      <c r="W270" s="33">
        <v>144</v>
      </c>
      <c r="X270" s="42">
        <v>41</v>
      </c>
      <c r="Y270" s="32" t="s">
        <v>28</v>
      </c>
      <c r="Z270" s="32" t="s">
        <v>41</v>
      </c>
      <c r="AA270" s="36"/>
      <c r="AB270" s="36"/>
      <c r="AC270" s="36">
        <v>2</v>
      </c>
      <c r="AD270" s="43">
        <v>264</v>
      </c>
      <c r="AE270" s="528">
        <v>100</v>
      </c>
      <c r="AF270" s="37">
        <f>AF268</f>
        <v>6700</v>
      </c>
      <c r="AG270" s="37">
        <f t="shared" si="109"/>
        <v>1768800</v>
      </c>
      <c r="AH270" s="34">
        <v>264</v>
      </c>
      <c r="AI270" s="34"/>
      <c r="AJ270" s="34"/>
      <c r="AK270" s="34"/>
      <c r="AL270" s="34"/>
      <c r="AM270" s="32">
        <v>24</v>
      </c>
      <c r="AN270" s="32">
        <f>ค่าเสื่อม!Y2</f>
        <v>38</v>
      </c>
      <c r="AO270" s="111">
        <f>AG270*AN270/100</f>
        <v>672144</v>
      </c>
      <c r="AP270" s="111">
        <f t="shared" si="110"/>
        <v>1096656</v>
      </c>
      <c r="AQ270" s="166">
        <f t="shared" si="111"/>
        <v>1096656</v>
      </c>
      <c r="AR270" s="95">
        <f t="shared" si="112"/>
        <v>1096656</v>
      </c>
      <c r="AS270" s="95"/>
      <c r="AT270" s="95">
        <f t="shared" si="113"/>
        <v>1096656</v>
      </c>
      <c r="AU270" s="95"/>
      <c r="AW270" s="39"/>
      <c r="AX270" s="579"/>
      <c r="AY270" s="95"/>
    </row>
    <row r="271" spans="1:51" s="32" customFormat="1" ht="16.5" customHeight="1" x14ac:dyDescent="0.25">
      <c r="A271" s="39"/>
      <c r="B271" s="33"/>
      <c r="K271" s="37"/>
      <c r="L271" s="65"/>
      <c r="M271" s="86"/>
      <c r="N271" s="37"/>
      <c r="O271" s="37"/>
      <c r="P271" s="65"/>
      <c r="Q271" s="34"/>
      <c r="R271" s="43"/>
      <c r="S271" s="43"/>
      <c r="U271" s="35"/>
      <c r="V271" s="39"/>
      <c r="W271" s="33"/>
      <c r="X271" s="42"/>
      <c r="Z271" s="39" t="s">
        <v>42</v>
      </c>
      <c r="AA271" s="36">
        <v>11</v>
      </c>
      <c r="AB271" s="36">
        <v>12</v>
      </c>
      <c r="AC271" s="36">
        <v>2</v>
      </c>
      <c r="AD271" s="43">
        <f>AA271*AB271</f>
        <v>132</v>
      </c>
      <c r="AE271" s="528">
        <v>50</v>
      </c>
      <c r="AF271" s="37">
        <f t="shared" ref="AF271:AF280" si="114">AF270</f>
        <v>6700</v>
      </c>
      <c r="AG271" s="37">
        <f t="shared" si="109"/>
        <v>884400</v>
      </c>
      <c r="AH271" s="34">
        <f>SUM(AI271:AL271)</f>
        <v>132</v>
      </c>
      <c r="AI271" s="34"/>
      <c r="AJ271" s="34">
        <v>132</v>
      </c>
      <c r="AK271" s="34"/>
      <c r="AL271" s="34"/>
      <c r="AO271" s="111"/>
      <c r="AP271" s="111">
        <f t="shared" si="110"/>
        <v>884400</v>
      </c>
      <c r="AQ271" s="166">
        <f t="shared" si="111"/>
        <v>884400</v>
      </c>
      <c r="AR271" s="95">
        <f t="shared" si="112"/>
        <v>884400</v>
      </c>
      <c r="AS271" s="95"/>
      <c r="AT271" s="95">
        <f t="shared" si="113"/>
        <v>884400</v>
      </c>
      <c r="AU271" s="95"/>
      <c r="AW271" s="39"/>
      <c r="AX271" s="579"/>
      <c r="AY271" s="95"/>
    </row>
    <row r="272" spans="1:51" s="32" customFormat="1" ht="16.5" customHeight="1" x14ac:dyDescent="0.25">
      <c r="A272" s="39"/>
      <c r="B272" s="33"/>
      <c r="K272" s="37"/>
      <c r="L272" s="65"/>
      <c r="M272" s="86"/>
      <c r="N272" s="37"/>
      <c r="O272" s="37"/>
      <c r="P272" s="65"/>
      <c r="Q272" s="34"/>
      <c r="R272" s="43"/>
      <c r="S272" s="43"/>
      <c r="U272" s="35"/>
      <c r="V272" s="39"/>
      <c r="W272" s="33"/>
      <c r="X272" s="42"/>
      <c r="Z272" s="39" t="s">
        <v>43</v>
      </c>
      <c r="AA272" s="36">
        <v>11</v>
      </c>
      <c r="AB272" s="36">
        <v>12</v>
      </c>
      <c r="AC272" s="36">
        <v>2</v>
      </c>
      <c r="AD272" s="43">
        <f>AA272*AB272</f>
        <v>132</v>
      </c>
      <c r="AE272" s="528">
        <v>50</v>
      </c>
      <c r="AF272" s="37">
        <f t="shared" si="114"/>
        <v>6700</v>
      </c>
      <c r="AG272" s="37">
        <f t="shared" si="109"/>
        <v>884400</v>
      </c>
      <c r="AH272" s="34">
        <f>SUM(AI272:AL272)</f>
        <v>132</v>
      </c>
      <c r="AI272" s="34"/>
      <c r="AJ272" s="34">
        <v>132</v>
      </c>
      <c r="AK272" s="34"/>
      <c r="AL272" s="34"/>
      <c r="AO272" s="111"/>
      <c r="AP272" s="111">
        <f t="shared" si="110"/>
        <v>884400</v>
      </c>
      <c r="AQ272" s="166">
        <f t="shared" si="111"/>
        <v>884400</v>
      </c>
      <c r="AR272" s="95">
        <f t="shared" si="112"/>
        <v>884400</v>
      </c>
      <c r="AS272" s="95"/>
      <c r="AT272" s="95">
        <f t="shared" si="113"/>
        <v>884400</v>
      </c>
      <c r="AU272" s="95"/>
      <c r="AW272" s="39"/>
      <c r="AX272" s="579"/>
      <c r="AY272" s="95"/>
    </row>
    <row r="273" spans="1:51" s="32" customFormat="1" ht="16.5" customHeight="1" x14ac:dyDescent="0.25">
      <c r="A273" s="39"/>
      <c r="B273" s="33"/>
      <c r="K273" s="37"/>
      <c r="L273" s="65"/>
      <c r="M273" s="86"/>
      <c r="N273" s="37"/>
      <c r="O273" s="37"/>
      <c r="P273" s="65"/>
      <c r="Q273" s="34"/>
      <c r="R273" s="43"/>
      <c r="S273" s="43"/>
      <c r="U273" s="35"/>
      <c r="V273" s="39" t="s">
        <v>269</v>
      </c>
      <c r="W273" s="33">
        <v>145</v>
      </c>
      <c r="X273" s="42">
        <v>1</v>
      </c>
      <c r="Y273" s="32" t="s">
        <v>28</v>
      </c>
      <c r="Z273" s="32" t="s">
        <v>53</v>
      </c>
      <c r="AA273" s="36">
        <v>9</v>
      </c>
      <c r="AB273" s="36">
        <v>13</v>
      </c>
      <c r="AC273" s="36">
        <v>2</v>
      </c>
      <c r="AD273" s="43">
        <f>AA273*AB273</f>
        <v>117</v>
      </c>
      <c r="AE273" s="528">
        <v>100</v>
      </c>
      <c r="AF273" s="37">
        <f t="shared" si="114"/>
        <v>6700</v>
      </c>
      <c r="AG273" s="37">
        <f t="shared" si="109"/>
        <v>783900</v>
      </c>
      <c r="AH273" s="34">
        <f>SUM(AI273:AL273)</f>
        <v>117</v>
      </c>
      <c r="AI273" s="34"/>
      <c r="AJ273" s="34">
        <v>117</v>
      </c>
      <c r="AK273" s="34"/>
      <c r="AL273" s="34"/>
      <c r="AM273" s="32">
        <v>22</v>
      </c>
      <c r="AN273" s="32">
        <f>ค่าเสื่อม!T4</f>
        <v>93</v>
      </c>
      <c r="AO273" s="111">
        <f>AG273*AN273/100</f>
        <v>729027</v>
      </c>
      <c r="AP273" s="111">
        <f t="shared" si="110"/>
        <v>54873</v>
      </c>
      <c r="AQ273" s="166">
        <f>P262+AP273</f>
        <v>900248</v>
      </c>
      <c r="AR273" s="95">
        <f t="shared" si="112"/>
        <v>900248</v>
      </c>
      <c r="AS273" s="95">
        <v>3562</v>
      </c>
      <c r="AT273" s="95">
        <f t="shared" si="113"/>
        <v>896686</v>
      </c>
      <c r="AU273" s="95">
        <f>AS273</f>
        <v>3562</v>
      </c>
      <c r="AV273" s="32">
        <f>อัตราภาษี!J5</f>
        <v>0.3</v>
      </c>
      <c r="AW273" s="39" t="s">
        <v>1812</v>
      </c>
      <c r="AX273" s="579">
        <f>AU273*AV273/100</f>
        <v>10.686</v>
      </c>
      <c r="AY273" s="95">
        <f>AX273*10/100</f>
        <v>1.0686</v>
      </c>
    </row>
    <row r="274" spans="1:51" s="32" customFormat="1" ht="16.5" customHeight="1" x14ac:dyDescent="0.25">
      <c r="A274" s="39"/>
      <c r="B274" s="33"/>
      <c r="K274" s="37"/>
      <c r="L274" s="65"/>
      <c r="M274" s="86"/>
      <c r="N274" s="37"/>
      <c r="O274" s="37"/>
      <c r="P274" s="65"/>
      <c r="Q274" s="34"/>
      <c r="R274" s="43"/>
      <c r="S274" s="43"/>
      <c r="U274" s="35"/>
      <c r="V274" s="39" t="s">
        <v>266</v>
      </c>
      <c r="W274" s="33">
        <v>146</v>
      </c>
      <c r="X274" s="42" t="s">
        <v>276</v>
      </c>
      <c r="Y274" s="32" t="s">
        <v>28</v>
      </c>
      <c r="Z274" s="32" t="s">
        <v>41</v>
      </c>
      <c r="AA274" s="36"/>
      <c r="AB274" s="36"/>
      <c r="AC274" s="36">
        <v>2</v>
      </c>
      <c r="AD274" s="43">
        <v>264</v>
      </c>
      <c r="AE274" s="528">
        <v>100</v>
      </c>
      <c r="AF274" s="37">
        <f t="shared" si="114"/>
        <v>6700</v>
      </c>
      <c r="AG274" s="37">
        <f t="shared" si="109"/>
        <v>1768800</v>
      </c>
      <c r="AH274" s="34">
        <v>264</v>
      </c>
      <c r="AI274" s="34"/>
      <c r="AJ274" s="34"/>
      <c r="AK274" s="34"/>
      <c r="AL274" s="34"/>
      <c r="AM274" s="32">
        <v>22</v>
      </c>
      <c r="AN274" s="32">
        <f>ค่าเสื่อม!W3</f>
        <v>85</v>
      </c>
      <c r="AO274" s="111">
        <f>AG274*AN274/100</f>
        <v>1503480</v>
      </c>
      <c r="AP274" s="111">
        <f t="shared" si="110"/>
        <v>265320</v>
      </c>
      <c r="AQ274" s="166">
        <f t="shared" ref="AQ274:AQ282" si="115">P274+AP274</f>
        <v>265320</v>
      </c>
      <c r="AR274" s="95">
        <f t="shared" si="112"/>
        <v>265320</v>
      </c>
      <c r="AS274" s="95"/>
      <c r="AT274" s="95">
        <f t="shared" si="113"/>
        <v>265320</v>
      </c>
      <c r="AU274" s="95"/>
      <c r="AW274" s="39"/>
      <c r="AX274" s="579"/>
      <c r="AY274" s="95"/>
    </row>
    <row r="275" spans="1:51" s="32" customFormat="1" ht="16.5" customHeight="1" x14ac:dyDescent="0.25">
      <c r="A275" s="39"/>
      <c r="B275" s="33"/>
      <c r="K275" s="37"/>
      <c r="L275" s="65"/>
      <c r="M275" s="86"/>
      <c r="N275" s="37"/>
      <c r="O275" s="37"/>
      <c r="P275" s="65"/>
      <c r="Q275" s="34"/>
      <c r="R275" s="43"/>
      <c r="S275" s="43"/>
      <c r="U275" s="35"/>
      <c r="V275" s="39"/>
      <c r="W275" s="33"/>
      <c r="X275" s="42"/>
      <c r="Z275" s="39" t="s">
        <v>42</v>
      </c>
      <c r="AA275" s="36">
        <v>11</v>
      </c>
      <c r="AB275" s="36">
        <v>12</v>
      </c>
      <c r="AC275" s="36">
        <v>2</v>
      </c>
      <c r="AD275" s="43">
        <f>AA275*AB275</f>
        <v>132</v>
      </c>
      <c r="AE275" s="528">
        <v>50</v>
      </c>
      <c r="AF275" s="37">
        <f t="shared" si="114"/>
        <v>6700</v>
      </c>
      <c r="AG275" s="37">
        <f t="shared" si="109"/>
        <v>884400</v>
      </c>
      <c r="AH275" s="34">
        <f>SUM(AI275:AL275)</f>
        <v>132</v>
      </c>
      <c r="AI275" s="34"/>
      <c r="AJ275" s="34">
        <v>132</v>
      </c>
      <c r="AK275" s="34"/>
      <c r="AL275" s="34"/>
      <c r="AO275" s="111"/>
      <c r="AP275" s="111">
        <f t="shared" si="110"/>
        <v>884400</v>
      </c>
      <c r="AQ275" s="166">
        <f t="shared" si="115"/>
        <v>884400</v>
      </c>
      <c r="AR275" s="95">
        <f t="shared" si="112"/>
        <v>884400</v>
      </c>
      <c r="AS275" s="95"/>
      <c r="AT275" s="95">
        <f t="shared" si="113"/>
        <v>884400</v>
      </c>
      <c r="AU275" s="95"/>
      <c r="AW275" s="39"/>
      <c r="AX275" s="579"/>
      <c r="AY275" s="95"/>
    </row>
    <row r="276" spans="1:51" s="32" customFormat="1" ht="16.5" customHeight="1" x14ac:dyDescent="0.25">
      <c r="A276" s="39"/>
      <c r="B276" s="33"/>
      <c r="K276" s="37"/>
      <c r="L276" s="65"/>
      <c r="M276" s="86"/>
      <c r="N276" s="37"/>
      <c r="O276" s="37"/>
      <c r="P276" s="65"/>
      <c r="Q276" s="34"/>
      <c r="R276" s="43"/>
      <c r="S276" s="43"/>
      <c r="U276" s="35"/>
      <c r="V276" s="39"/>
      <c r="W276" s="33"/>
      <c r="X276" s="42"/>
      <c r="Z276" s="39" t="s">
        <v>43</v>
      </c>
      <c r="AA276" s="36">
        <v>11</v>
      </c>
      <c r="AB276" s="36">
        <v>12</v>
      </c>
      <c r="AC276" s="36">
        <v>2</v>
      </c>
      <c r="AD276" s="43">
        <f>AA276*AB276</f>
        <v>132</v>
      </c>
      <c r="AE276" s="528">
        <v>50</v>
      </c>
      <c r="AF276" s="37">
        <f t="shared" si="114"/>
        <v>6700</v>
      </c>
      <c r="AG276" s="37">
        <f t="shared" si="109"/>
        <v>884400</v>
      </c>
      <c r="AH276" s="34">
        <f>SUM(AI276:AL276)</f>
        <v>132</v>
      </c>
      <c r="AI276" s="34"/>
      <c r="AJ276" s="34">
        <v>132</v>
      </c>
      <c r="AK276" s="34"/>
      <c r="AL276" s="34"/>
      <c r="AO276" s="111"/>
      <c r="AP276" s="111">
        <f t="shared" si="110"/>
        <v>884400</v>
      </c>
      <c r="AQ276" s="166">
        <f t="shared" si="115"/>
        <v>884400</v>
      </c>
      <c r="AR276" s="95">
        <f t="shared" si="112"/>
        <v>884400</v>
      </c>
      <c r="AS276" s="95"/>
      <c r="AT276" s="95">
        <f t="shared" si="113"/>
        <v>884400</v>
      </c>
      <c r="AU276" s="95"/>
      <c r="AW276" s="39"/>
      <c r="AX276" s="579"/>
      <c r="AY276" s="95"/>
    </row>
    <row r="277" spans="1:51" s="32" customFormat="1" ht="16.5" customHeight="1" x14ac:dyDescent="0.25">
      <c r="A277" s="39"/>
      <c r="B277" s="33"/>
      <c r="K277" s="37"/>
      <c r="L277" s="65"/>
      <c r="M277" s="86"/>
      <c r="N277" s="37"/>
      <c r="O277" s="37"/>
      <c r="P277" s="65"/>
      <c r="Q277" s="34"/>
      <c r="R277" s="43"/>
      <c r="S277" s="43"/>
      <c r="U277" s="35"/>
      <c r="V277" s="39" t="s">
        <v>277</v>
      </c>
      <c r="W277" s="33">
        <v>147</v>
      </c>
      <c r="X277" s="42">
        <v>66</v>
      </c>
      <c r="Y277" s="32" t="s">
        <v>28</v>
      </c>
      <c r="Z277" s="32" t="s">
        <v>41</v>
      </c>
      <c r="AA277" s="36"/>
      <c r="AB277" s="36"/>
      <c r="AC277" s="36">
        <v>2</v>
      </c>
      <c r="AD277" s="43">
        <v>216</v>
      </c>
      <c r="AE277" s="528">
        <v>100</v>
      </c>
      <c r="AF277" s="37">
        <f t="shared" si="114"/>
        <v>6700</v>
      </c>
      <c r="AG277" s="37">
        <f t="shared" si="109"/>
        <v>1447200</v>
      </c>
      <c r="AH277" s="34">
        <v>216</v>
      </c>
      <c r="AI277" s="34"/>
      <c r="AJ277" s="34"/>
      <c r="AK277" s="34"/>
      <c r="AL277" s="34"/>
      <c r="AM277" s="32">
        <v>22</v>
      </c>
      <c r="AN277" s="32">
        <f>ค่าเสื่อม!W3</f>
        <v>85</v>
      </c>
      <c r="AO277" s="111">
        <f>AG277*AN277/100</f>
        <v>1230120</v>
      </c>
      <c r="AP277" s="111">
        <f t="shared" si="110"/>
        <v>217080</v>
      </c>
      <c r="AQ277" s="166">
        <f t="shared" si="115"/>
        <v>217080</v>
      </c>
      <c r="AR277" s="95">
        <f t="shared" si="112"/>
        <v>217080</v>
      </c>
      <c r="AS277" s="95"/>
      <c r="AT277" s="95">
        <f t="shared" si="113"/>
        <v>217080</v>
      </c>
      <c r="AU277" s="95"/>
      <c r="AW277" s="39"/>
      <c r="AX277" s="579"/>
      <c r="AY277" s="95"/>
    </row>
    <row r="278" spans="1:51" s="32" customFormat="1" ht="16.5" customHeight="1" x14ac:dyDescent="0.25">
      <c r="A278" s="39"/>
      <c r="B278" s="33"/>
      <c r="K278" s="37"/>
      <c r="L278" s="65"/>
      <c r="M278" s="86"/>
      <c r="N278" s="37"/>
      <c r="O278" s="37"/>
      <c r="P278" s="65"/>
      <c r="Q278" s="34"/>
      <c r="R278" s="43"/>
      <c r="S278" s="43"/>
      <c r="U278" s="35"/>
      <c r="V278" s="39"/>
      <c r="W278" s="33"/>
      <c r="X278" s="42"/>
      <c r="Z278" s="39" t="s">
        <v>42</v>
      </c>
      <c r="AA278" s="36">
        <v>9</v>
      </c>
      <c r="AB278" s="36">
        <v>12</v>
      </c>
      <c r="AC278" s="36">
        <v>2</v>
      </c>
      <c r="AD278" s="43">
        <f>AA278*AB278</f>
        <v>108</v>
      </c>
      <c r="AE278" s="528">
        <v>50</v>
      </c>
      <c r="AF278" s="37">
        <f t="shared" si="114"/>
        <v>6700</v>
      </c>
      <c r="AG278" s="37">
        <f t="shared" si="109"/>
        <v>723600</v>
      </c>
      <c r="AH278" s="34">
        <f>SUM(AI278:AL278)</f>
        <v>108</v>
      </c>
      <c r="AI278" s="34"/>
      <c r="AJ278" s="34">
        <v>108</v>
      </c>
      <c r="AK278" s="34"/>
      <c r="AL278" s="34"/>
      <c r="AO278" s="111"/>
      <c r="AP278" s="111">
        <f t="shared" si="110"/>
        <v>723600</v>
      </c>
      <c r="AQ278" s="166">
        <f t="shared" si="115"/>
        <v>723600</v>
      </c>
      <c r="AR278" s="95">
        <f t="shared" si="112"/>
        <v>723600</v>
      </c>
      <c r="AS278" s="95"/>
      <c r="AT278" s="95">
        <f t="shared" si="113"/>
        <v>723600</v>
      </c>
      <c r="AU278" s="95"/>
      <c r="AW278" s="39"/>
      <c r="AX278" s="579"/>
      <c r="AY278" s="95"/>
    </row>
    <row r="279" spans="1:51" s="32" customFormat="1" ht="16.5" customHeight="1" x14ac:dyDescent="0.25">
      <c r="A279" s="39"/>
      <c r="B279" s="33"/>
      <c r="K279" s="37"/>
      <c r="L279" s="65"/>
      <c r="M279" s="86"/>
      <c r="N279" s="37"/>
      <c r="O279" s="37"/>
      <c r="P279" s="65"/>
      <c r="Q279" s="34"/>
      <c r="R279" s="43"/>
      <c r="S279" s="43"/>
      <c r="U279" s="35"/>
      <c r="V279" s="39"/>
      <c r="W279" s="33"/>
      <c r="X279" s="42"/>
      <c r="Z279" s="39" t="s">
        <v>43</v>
      </c>
      <c r="AA279" s="36">
        <v>9</v>
      </c>
      <c r="AB279" s="36">
        <v>12</v>
      </c>
      <c r="AC279" s="36">
        <v>2</v>
      </c>
      <c r="AD279" s="43">
        <f>AA279*AB279</f>
        <v>108</v>
      </c>
      <c r="AE279" s="528">
        <v>50</v>
      </c>
      <c r="AF279" s="37">
        <f t="shared" si="114"/>
        <v>6700</v>
      </c>
      <c r="AG279" s="37">
        <f t="shared" si="109"/>
        <v>723600</v>
      </c>
      <c r="AH279" s="34">
        <f>SUM(AI279:AL279)</f>
        <v>108</v>
      </c>
      <c r="AI279" s="34"/>
      <c r="AJ279" s="34">
        <v>108</v>
      </c>
      <c r="AK279" s="34"/>
      <c r="AL279" s="34"/>
      <c r="AO279" s="111"/>
      <c r="AP279" s="111">
        <f t="shared" si="110"/>
        <v>723600</v>
      </c>
      <c r="AQ279" s="166">
        <f t="shared" si="115"/>
        <v>723600</v>
      </c>
      <c r="AR279" s="95">
        <f t="shared" si="112"/>
        <v>723600</v>
      </c>
      <c r="AS279" s="95"/>
      <c r="AT279" s="95">
        <f t="shared" si="113"/>
        <v>723600</v>
      </c>
      <c r="AU279" s="95"/>
      <c r="AW279" s="39"/>
      <c r="AX279" s="579"/>
      <c r="AY279" s="95"/>
    </row>
    <row r="280" spans="1:51" s="32" customFormat="1" ht="16.5" customHeight="1" x14ac:dyDescent="0.25">
      <c r="A280" s="39"/>
      <c r="B280" s="33"/>
      <c r="K280" s="37"/>
      <c r="L280" s="65"/>
      <c r="M280" s="86"/>
      <c r="N280" s="37"/>
      <c r="O280" s="37"/>
      <c r="P280" s="65"/>
      <c r="Q280" s="34"/>
      <c r="R280" s="43"/>
      <c r="S280" s="43"/>
      <c r="U280" s="35"/>
      <c r="V280" s="39" t="s">
        <v>278</v>
      </c>
      <c r="W280" s="33">
        <v>148</v>
      </c>
      <c r="X280" s="42" t="s">
        <v>279</v>
      </c>
      <c r="Y280" s="32" t="s">
        <v>28</v>
      </c>
      <c r="Z280" s="32" t="s">
        <v>53</v>
      </c>
      <c r="AA280" s="36">
        <v>9</v>
      </c>
      <c r="AB280" s="36">
        <v>10</v>
      </c>
      <c r="AC280" s="36">
        <v>2</v>
      </c>
      <c r="AD280" s="43">
        <f>AA280*AB280</f>
        <v>90</v>
      </c>
      <c r="AE280" s="528">
        <v>100</v>
      </c>
      <c r="AF280" s="37">
        <f t="shared" si="114"/>
        <v>6700</v>
      </c>
      <c r="AG280" s="37">
        <f t="shared" si="109"/>
        <v>603000</v>
      </c>
      <c r="AH280" s="34">
        <f>SUM(AI280:AL280)</f>
        <v>90</v>
      </c>
      <c r="AI280" s="34"/>
      <c r="AJ280" s="34">
        <v>90</v>
      </c>
      <c r="AK280" s="34"/>
      <c r="AL280" s="34"/>
      <c r="AM280" s="32">
        <v>26</v>
      </c>
      <c r="AN280" s="32">
        <f>ค่าเสื่อม!T4</f>
        <v>93</v>
      </c>
      <c r="AO280" s="111">
        <f>AG280*AN280/100</f>
        <v>560790</v>
      </c>
      <c r="AP280" s="111">
        <f t="shared" si="110"/>
        <v>42210</v>
      </c>
      <c r="AQ280" s="166">
        <f t="shared" si="115"/>
        <v>42210</v>
      </c>
      <c r="AR280" s="95">
        <f t="shared" si="112"/>
        <v>42210</v>
      </c>
      <c r="AS280" s="95"/>
      <c r="AT280" s="95">
        <f t="shared" si="113"/>
        <v>42210</v>
      </c>
      <c r="AU280" s="95"/>
      <c r="AW280" s="39"/>
      <c r="AX280" s="579"/>
      <c r="AY280" s="95"/>
    </row>
    <row r="281" spans="1:51" s="32" customFormat="1" ht="16.5" customHeight="1" x14ac:dyDescent="0.25">
      <c r="A281" s="39" t="s">
        <v>306</v>
      </c>
      <c r="B281" s="33">
        <v>77</v>
      </c>
      <c r="C281" s="32" t="s">
        <v>5</v>
      </c>
      <c r="D281" s="32">
        <v>24327</v>
      </c>
      <c r="E281" s="32">
        <v>151</v>
      </c>
      <c r="F281" s="32">
        <v>1019</v>
      </c>
      <c r="G281" s="32" t="s">
        <v>245</v>
      </c>
      <c r="H281" s="32">
        <v>4</v>
      </c>
      <c r="I281" s="32">
        <v>1</v>
      </c>
      <c r="J281" s="32">
        <v>52</v>
      </c>
      <c r="K281" s="63">
        <v>1752</v>
      </c>
      <c r="L281" s="65">
        <f>SUM(Q281:U281)</f>
        <v>1752</v>
      </c>
      <c r="M281" s="86">
        <v>2</v>
      </c>
      <c r="N281" s="65">
        <f>L281</f>
        <v>1752</v>
      </c>
      <c r="O281" s="65">
        <v>125</v>
      </c>
      <c r="P281" s="65">
        <f>N281*O281</f>
        <v>219000</v>
      </c>
      <c r="Q281" s="34"/>
      <c r="R281" s="43">
        <v>1744.12</v>
      </c>
      <c r="S281" s="43">
        <v>7.88</v>
      </c>
      <c r="U281" s="35"/>
      <c r="V281" s="39"/>
      <c r="W281" s="33"/>
      <c r="X281" s="42"/>
      <c r="AA281" s="36"/>
      <c r="AB281" s="36"/>
      <c r="AC281" s="36"/>
      <c r="AD281" s="43"/>
      <c r="AE281" s="528"/>
      <c r="AF281" s="37"/>
      <c r="AG281" s="37"/>
      <c r="AI281" s="34"/>
      <c r="AJ281" s="34"/>
      <c r="AK281" s="34"/>
      <c r="AL281" s="3"/>
      <c r="AO281" s="111"/>
      <c r="AP281" s="111"/>
      <c r="AQ281" s="166">
        <f t="shared" si="115"/>
        <v>219000</v>
      </c>
      <c r="AR281" s="95">
        <f t="shared" si="112"/>
        <v>219000</v>
      </c>
      <c r="AS281" s="95">
        <f>((S281*O281)+(AF281*AK281)-(AF281*AK281*AN281/100))</f>
        <v>985</v>
      </c>
      <c r="AT281" s="95">
        <f t="shared" si="113"/>
        <v>218015</v>
      </c>
      <c r="AU281" s="95">
        <f>AS281</f>
        <v>985</v>
      </c>
      <c r="AV281" s="32">
        <f>อัตราภาษี!J5</f>
        <v>0.3</v>
      </c>
      <c r="AW281" s="39" t="s">
        <v>1813</v>
      </c>
      <c r="AX281" s="579">
        <f>AU281*AV281/100</f>
        <v>2.9550000000000001</v>
      </c>
      <c r="AY281" s="95">
        <f>AX281*10/100</f>
        <v>0.29549999999999998</v>
      </c>
    </row>
    <row r="282" spans="1:51" s="32" customFormat="1" ht="16.5" customHeight="1" x14ac:dyDescent="0.25">
      <c r="A282" s="39" t="s">
        <v>299</v>
      </c>
      <c r="B282" s="33"/>
      <c r="K282" s="63"/>
      <c r="L282" s="65"/>
      <c r="M282" s="86"/>
      <c r="N282" s="65"/>
      <c r="O282" s="65"/>
      <c r="P282" s="65"/>
      <c r="Q282" s="34"/>
      <c r="R282" s="43"/>
      <c r="S282" s="43"/>
      <c r="U282" s="35"/>
      <c r="V282" s="39" t="s">
        <v>304</v>
      </c>
      <c r="W282" s="33">
        <v>149</v>
      </c>
      <c r="X282" s="57" t="s">
        <v>280</v>
      </c>
      <c r="Y282" s="32" t="s">
        <v>28</v>
      </c>
      <c r="Z282" s="32" t="s">
        <v>37</v>
      </c>
      <c r="AA282" s="36">
        <v>10</v>
      </c>
      <c r="AB282" s="36">
        <v>20</v>
      </c>
      <c r="AC282" s="36">
        <v>5</v>
      </c>
      <c r="AD282" s="43">
        <f>AA282*AB282</f>
        <v>200</v>
      </c>
      <c r="AE282" s="654">
        <v>84.25</v>
      </c>
      <c r="AF282" s="37">
        <f>AF280</f>
        <v>6700</v>
      </c>
      <c r="AG282" s="37">
        <f>AD282*AF282</f>
        <v>1340000</v>
      </c>
      <c r="AH282" s="34">
        <f>SUM(AI282:AL282)</f>
        <v>200</v>
      </c>
      <c r="AI282" s="34"/>
      <c r="AJ282" s="34">
        <v>168.5</v>
      </c>
      <c r="AK282" s="34">
        <v>31.5</v>
      </c>
      <c r="AL282" s="34"/>
      <c r="AM282" s="32">
        <v>13</v>
      </c>
      <c r="AN282" s="32">
        <f>ค่าเสื่อม!N2</f>
        <v>16</v>
      </c>
      <c r="AO282" s="111">
        <f>AG282*AN282/100</f>
        <v>214400</v>
      </c>
      <c r="AP282" s="111">
        <f>AG282-AO282</f>
        <v>1125600</v>
      </c>
      <c r="AQ282" s="166">
        <f t="shared" si="115"/>
        <v>1125600</v>
      </c>
      <c r="AR282" s="95">
        <f t="shared" si="112"/>
        <v>1125600</v>
      </c>
      <c r="AS282" s="95">
        <f>((S282*O282)+(AF282*AK282)-(AF282*AK282*AN282/100))</f>
        <v>177282</v>
      </c>
      <c r="AT282" s="95">
        <f t="shared" si="113"/>
        <v>948318</v>
      </c>
      <c r="AU282" s="95">
        <f>AS282</f>
        <v>177282</v>
      </c>
      <c r="AV282" s="32">
        <f>อัตราภาษี!J5</f>
        <v>0.3</v>
      </c>
      <c r="AW282" s="39" t="s">
        <v>281</v>
      </c>
      <c r="AX282" s="579">
        <f>AU282*AV282/100</f>
        <v>531.846</v>
      </c>
      <c r="AY282" s="95">
        <f>AX282*10/100</f>
        <v>53.184600000000003</v>
      </c>
    </row>
    <row r="283" spans="1:51" s="668" customFormat="1" ht="16.5" customHeight="1" x14ac:dyDescent="0.25">
      <c r="A283" s="672"/>
      <c r="B283" s="667"/>
      <c r="K283" s="677"/>
      <c r="L283" s="653"/>
      <c r="M283" s="669"/>
      <c r="N283" s="653"/>
      <c r="O283" s="653"/>
      <c r="P283" s="653"/>
      <c r="Q283" s="656"/>
      <c r="R283" s="654"/>
      <c r="S283" s="654"/>
      <c r="U283" s="671"/>
      <c r="V283" s="672"/>
      <c r="W283" s="667"/>
      <c r="X283" s="673"/>
      <c r="Z283" s="668" t="s">
        <v>37</v>
      </c>
      <c r="AA283" s="674"/>
      <c r="AB283" s="674"/>
      <c r="AC283" s="674">
        <v>3</v>
      </c>
      <c r="AD283" s="654">
        <v>31.52</v>
      </c>
      <c r="AE283" s="654">
        <v>15.75</v>
      </c>
      <c r="AF283" s="655"/>
      <c r="AG283" s="655"/>
      <c r="AH283" s="656"/>
      <c r="AI283" s="656"/>
      <c r="AJ283" s="656"/>
      <c r="AK283" s="656">
        <v>31.5</v>
      </c>
      <c r="AL283" s="656"/>
      <c r="AO283" s="657"/>
      <c r="AP283" s="657"/>
      <c r="AQ283" s="595"/>
      <c r="AR283" s="601"/>
      <c r="AS283" s="601">
        <v>177282</v>
      </c>
      <c r="AT283" s="601"/>
      <c r="AU283" s="601">
        <f>AS283</f>
        <v>177282</v>
      </c>
      <c r="AW283" s="672"/>
      <c r="AX283" s="675"/>
      <c r="AY283" s="601"/>
    </row>
    <row r="284" spans="1:51" s="32" customFormat="1" ht="16.5" customHeight="1" x14ac:dyDescent="0.25">
      <c r="A284" s="39"/>
      <c r="B284" s="33"/>
      <c r="K284" s="63"/>
      <c r="L284" s="65"/>
      <c r="M284" s="86"/>
      <c r="N284" s="65"/>
      <c r="O284" s="65"/>
      <c r="P284" s="65"/>
      <c r="Q284" s="34"/>
      <c r="R284" s="43"/>
      <c r="S284" s="43"/>
      <c r="U284" s="35"/>
      <c r="V284" s="39" t="s">
        <v>305</v>
      </c>
      <c r="W284" s="42" t="s">
        <v>2053</v>
      </c>
      <c r="X284" s="57" t="s">
        <v>282</v>
      </c>
      <c r="Y284" s="32" t="s">
        <v>28</v>
      </c>
      <c r="Z284" s="32" t="s">
        <v>37</v>
      </c>
      <c r="AA284" s="36">
        <v>7</v>
      </c>
      <c r="AB284" s="36">
        <v>17</v>
      </c>
      <c r="AC284" s="36">
        <v>2</v>
      </c>
      <c r="AD284" s="43">
        <v>31.52</v>
      </c>
      <c r="AE284" s="528">
        <v>100</v>
      </c>
      <c r="AF284" s="37">
        <f>AF282</f>
        <v>6700</v>
      </c>
      <c r="AG284" s="37">
        <f t="shared" ref="AG284:AG291" si="116">AD284*AF284</f>
        <v>211184</v>
      </c>
      <c r="AH284" s="34">
        <f>SUM(AI284:AL284)</f>
        <v>119</v>
      </c>
      <c r="AI284" s="34"/>
      <c r="AJ284" s="34">
        <v>119</v>
      </c>
      <c r="AK284" s="34"/>
      <c r="AL284" s="34"/>
      <c r="AM284" s="32">
        <v>7</v>
      </c>
      <c r="AN284" s="32">
        <f>ค่าเสื่อม!H2</f>
        <v>7</v>
      </c>
      <c r="AO284" s="111">
        <f>AG284*AN284/100</f>
        <v>14782.88</v>
      </c>
      <c r="AP284" s="111">
        <f t="shared" ref="AP284:AP291" si="117">AG284-AO284</f>
        <v>196401.12</v>
      </c>
      <c r="AQ284" s="166">
        <f t="shared" ref="AQ284:AQ291" si="118">P284+AP284</f>
        <v>196401.12</v>
      </c>
      <c r="AR284" s="95">
        <f t="shared" ref="AR284:AR291" si="119">AQ284</f>
        <v>196401.12</v>
      </c>
      <c r="AS284" s="95"/>
      <c r="AT284" s="95">
        <f t="shared" ref="AT284:AT291" si="120">AQ284-AS284</f>
        <v>196401.12</v>
      </c>
      <c r="AU284" s="95"/>
      <c r="AW284" s="39"/>
      <c r="AX284" s="579"/>
      <c r="AY284" s="95"/>
    </row>
    <row r="285" spans="1:51" s="32" customFormat="1" ht="16.5" customHeight="1" x14ac:dyDescent="0.25">
      <c r="A285" s="39"/>
      <c r="B285" s="33"/>
      <c r="K285" s="63"/>
      <c r="L285" s="65"/>
      <c r="M285" s="86"/>
      <c r="N285" s="65"/>
      <c r="O285" s="65"/>
      <c r="P285" s="65"/>
      <c r="Q285" s="34"/>
      <c r="R285" s="43"/>
      <c r="S285" s="43"/>
      <c r="U285" s="35"/>
      <c r="V285" s="39" t="s">
        <v>283</v>
      </c>
      <c r="W285" s="42" t="s">
        <v>2054</v>
      </c>
      <c r="X285" s="57" t="s">
        <v>284</v>
      </c>
      <c r="Y285" s="32" t="s">
        <v>28</v>
      </c>
      <c r="Z285" s="32" t="s">
        <v>53</v>
      </c>
      <c r="AA285" s="36">
        <v>12</v>
      </c>
      <c r="AB285" s="36">
        <v>15</v>
      </c>
      <c r="AC285" s="36">
        <v>2</v>
      </c>
      <c r="AD285" s="43">
        <f>AA285*AB285</f>
        <v>180</v>
      </c>
      <c r="AE285" s="528">
        <v>100</v>
      </c>
      <c r="AF285" s="37">
        <f>รายการ!B1</f>
        <v>6700</v>
      </c>
      <c r="AG285" s="37">
        <f t="shared" si="116"/>
        <v>1206000</v>
      </c>
      <c r="AH285" s="34">
        <f>SUM(AI285:AL285)</f>
        <v>180</v>
      </c>
      <c r="AI285" s="34"/>
      <c r="AJ285" s="34">
        <v>180</v>
      </c>
      <c r="AK285" s="34"/>
      <c r="AL285" s="34"/>
      <c r="AM285" s="32">
        <v>32</v>
      </c>
      <c r="AN285" s="32">
        <f>ค่าเสื่อม!T4</f>
        <v>93</v>
      </c>
      <c r="AO285" s="111">
        <f>AG285*AN285/100</f>
        <v>1121580</v>
      </c>
      <c r="AP285" s="111">
        <f t="shared" si="117"/>
        <v>84420</v>
      </c>
      <c r="AQ285" s="166">
        <f t="shared" si="118"/>
        <v>84420</v>
      </c>
      <c r="AR285" s="95">
        <f t="shared" si="119"/>
        <v>84420</v>
      </c>
      <c r="AS285" s="95"/>
      <c r="AT285" s="95">
        <f t="shared" si="120"/>
        <v>84420</v>
      </c>
      <c r="AU285" s="95"/>
      <c r="AW285" s="39"/>
      <c r="AX285" s="579"/>
      <c r="AY285" s="95"/>
    </row>
    <row r="286" spans="1:51" s="32" customFormat="1" ht="16.5" customHeight="1" x14ac:dyDescent="0.25">
      <c r="A286" s="39"/>
      <c r="B286" s="33"/>
      <c r="K286" s="63"/>
      <c r="L286" s="65"/>
      <c r="M286" s="86"/>
      <c r="N286" s="65"/>
      <c r="O286" s="65"/>
      <c r="P286" s="65"/>
      <c r="Q286" s="34"/>
      <c r="R286" s="43"/>
      <c r="S286" s="43"/>
      <c r="U286" s="35"/>
      <c r="V286" s="39" t="s">
        <v>285</v>
      </c>
      <c r="W286" s="42" t="s">
        <v>2055</v>
      </c>
      <c r="X286" s="42" t="s">
        <v>286</v>
      </c>
      <c r="Y286" s="32" t="s">
        <v>28</v>
      </c>
      <c r="Z286" s="32" t="s">
        <v>41</v>
      </c>
      <c r="AA286" s="36"/>
      <c r="AB286" s="36"/>
      <c r="AC286" s="36">
        <v>2</v>
      </c>
      <c r="AD286" s="43">
        <v>168</v>
      </c>
      <c r="AE286" s="528">
        <v>100</v>
      </c>
      <c r="AF286" s="37">
        <f t="shared" ref="AF286:AF291" si="121">AF285</f>
        <v>6700</v>
      </c>
      <c r="AG286" s="37">
        <f t="shared" si="116"/>
        <v>1125600</v>
      </c>
      <c r="AH286" s="34">
        <v>168</v>
      </c>
      <c r="AI286" s="34"/>
      <c r="AJ286" s="34">
        <v>168</v>
      </c>
      <c r="AK286" s="34"/>
      <c r="AL286" s="34"/>
      <c r="AM286" s="32">
        <v>7</v>
      </c>
      <c r="AN286" s="32">
        <f>ค่าเสื่อม!H2</f>
        <v>7</v>
      </c>
      <c r="AO286" s="111">
        <f>AG286*AN286/100</f>
        <v>78792</v>
      </c>
      <c r="AP286" s="111">
        <f t="shared" si="117"/>
        <v>1046808</v>
      </c>
      <c r="AQ286" s="166">
        <f t="shared" si="118"/>
        <v>1046808</v>
      </c>
      <c r="AR286" s="95">
        <f t="shared" si="119"/>
        <v>1046808</v>
      </c>
      <c r="AS286" s="95"/>
      <c r="AT286" s="95">
        <f t="shared" si="120"/>
        <v>1046808</v>
      </c>
      <c r="AU286" s="95"/>
      <c r="AW286" s="39"/>
      <c r="AX286" s="579"/>
      <c r="AY286" s="95"/>
    </row>
    <row r="287" spans="1:51" s="32" customFormat="1" ht="16.5" customHeight="1" x14ac:dyDescent="0.25">
      <c r="A287" s="39"/>
      <c r="B287" s="33"/>
      <c r="K287" s="63"/>
      <c r="L287" s="65"/>
      <c r="M287" s="86"/>
      <c r="N287" s="65"/>
      <c r="O287" s="65"/>
      <c r="P287" s="65"/>
      <c r="Q287" s="34"/>
      <c r="R287" s="43"/>
      <c r="S287" s="43"/>
      <c r="U287" s="35"/>
      <c r="V287" s="39"/>
      <c r="W287" s="42"/>
      <c r="X287" s="42"/>
      <c r="Z287" s="39" t="s">
        <v>42</v>
      </c>
      <c r="AA287" s="36">
        <v>6</v>
      </c>
      <c r="AB287" s="36">
        <v>14</v>
      </c>
      <c r="AC287" s="36">
        <v>2</v>
      </c>
      <c r="AD287" s="43">
        <f>AA287*AB287</f>
        <v>84</v>
      </c>
      <c r="AE287" s="528">
        <v>50</v>
      </c>
      <c r="AF287" s="37">
        <f t="shared" si="121"/>
        <v>6700</v>
      </c>
      <c r="AG287" s="37">
        <f t="shared" si="116"/>
        <v>562800</v>
      </c>
      <c r="AH287" s="34">
        <f>SUM(AI287:AL287)</f>
        <v>84</v>
      </c>
      <c r="AI287" s="34"/>
      <c r="AJ287" s="34">
        <v>84</v>
      </c>
      <c r="AK287" s="34"/>
      <c r="AL287" s="34"/>
      <c r="AO287" s="111"/>
      <c r="AP287" s="111">
        <f t="shared" si="117"/>
        <v>562800</v>
      </c>
      <c r="AQ287" s="166">
        <f t="shared" si="118"/>
        <v>562800</v>
      </c>
      <c r="AR287" s="95">
        <f t="shared" si="119"/>
        <v>562800</v>
      </c>
      <c r="AS287" s="95"/>
      <c r="AT287" s="95">
        <f t="shared" si="120"/>
        <v>562800</v>
      </c>
      <c r="AU287" s="95"/>
      <c r="AW287" s="39"/>
      <c r="AX287" s="579"/>
      <c r="AY287" s="95"/>
    </row>
    <row r="288" spans="1:51" s="32" customFormat="1" ht="16.5" customHeight="1" x14ac:dyDescent="0.25">
      <c r="A288" s="39"/>
      <c r="B288" s="33"/>
      <c r="K288" s="63"/>
      <c r="L288" s="65"/>
      <c r="M288" s="86"/>
      <c r="N288" s="65"/>
      <c r="O288" s="65"/>
      <c r="P288" s="65"/>
      <c r="Q288" s="34"/>
      <c r="R288" s="43"/>
      <c r="S288" s="43"/>
      <c r="U288" s="35"/>
      <c r="V288" s="39"/>
      <c r="W288" s="42"/>
      <c r="X288" s="42"/>
      <c r="Z288" s="39" t="s">
        <v>43</v>
      </c>
      <c r="AA288" s="36">
        <v>6</v>
      </c>
      <c r="AB288" s="36">
        <v>14</v>
      </c>
      <c r="AC288" s="36">
        <v>2</v>
      </c>
      <c r="AD288" s="43">
        <f>AA288*AB288</f>
        <v>84</v>
      </c>
      <c r="AE288" s="528">
        <v>50</v>
      </c>
      <c r="AF288" s="37">
        <f t="shared" si="121"/>
        <v>6700</v>
      </c>
      <c r="AG288" s="37">
        <f t="shared" si="116"/>
        <v>562800</v>
      </c>
      <c r="AH288" s="34">
        <f>SUM(AI288:AL288)</f>
        <v>84</v>
      </c>
      <c r="AI288" s="34"/>
      <c r="AJ288" s="34">
        <v>84</v>
      </c>
      <c r="AK288" s="34"/>
      <c r="AL288" s="34"/>
      <c r="AO288" s="111"/>
      <c r="AP288" s="111">
        <f t="shared" si="117"/>
        <v>562800</v>
      </c>
      <c r="AQ288" s="166">
        <f t="shared" si="118"/>
        <v>562800</v>
      </c>
      <c r="AR288" s="95">
        <f t="shared" si="119"/>
        <v>562800</v>
      </c>
      <c r="AS288" s="95"/>
      <c r="AT288" s="95">
        <f t="shared" si="120"/>
        <v>562800</v>
      </c>
      <c r="AU288" s="95"/>
      <c r="AW288" s="39"/>
      <c r="AX288" s="579"/>
      <c r="AY288" s="95"/>
    </row>
    <row r="289" spans="1:51" s="32" customFormat="1" ht="16.5" customHeight="1" x14ac:dyDescent="0.25">
      <c r="A289" s="39"/>
      <c r="B289" s="33"/>
      <c r="K289" s="63"/>
      <c r="L289" s="65"/>
      <c r="M289" s="86"/>
      <c r="N289" s="65"/>
      <c r="O289" s="65"/>
      <c r="P289" s="65"/>
      <c r="Q289" s="34"/>
      <c r="R289" s="43"/>
      <c r="S289" s="43"/>
      <c r="U289" s="35"/>
      <c r="V289" s="39" t="s">
        <v>287</v>
      </c>
      <c r="W289" s="42" t="s">
        <v>2056</v>
      </c>
      <c r="X289" s="57">
        <v>61</v>
      </c>
      <c r="Y289" s="32" t="s">
        <v>28</v>
      </c>
      <c r="Z289" s="32" t="s">
        <v>53</v>
      </c>
      <c r="AA289" s="36">
        <v>8</v>
      </c>
      <c r="AB289" s="36">
        <v>10</v>
      </c>
      <c r="AC289" s="36">
        <v>2</v>
      </c>
      <c r="AD289" s="43">
        <f>AA289*AB289</f>
        <v>80</v>
      </c>
      <c r="AE289" s="528">
        <v>100</v>
      </c>
      <c r="AF289" s="37">
        <f t="shared" si="121"/>
        <v>6700</v>
      </c>
      <c r="AG289" s="37">
        <f t="shared" si="116"/>
        <v>536000</v>
      </c>
      <c r="AH289" s="34">
        <f>SUM(AI289:AL289)</f>
        <v>80</v>
      </c>
      <c r="AI289" s="34"/>
      <c r="AJ289" s="34">
        <v>80</v>
      </c>
      <c r="AK289" s="34"/>
      <c r="AL289" s="34"/>
      <c r="AM289" s="32">
        <v>12</v>
      </c>
      <c r="AN289" s="32">
        <f>ค่าเสื่อม!M4</f>
        <v>50</v>
      </c>
      <c r="AO289" s="111">
        <f>AG289*AN289/100</f>
        <v>268000</v>
      </c>
      <c r="AP289" s="111">
        <f t="shared" si="117"/>
        <v>268000</v>
      </c>
      <c r="AQ289" s="166">
        <f t="shared" si="118"/>
        <v>268000</v>
      </c>
      <c r="AR289" s="95">
        <f t="shared" si="119"/>
        <v>268000</v>
      </c>
      <c r="AS289" s="95"/>
      <c r="AT289" s="95">
        <f t="shared" si="120"/>
        <v>268000</v>
      </c>
      <c r="AU289" s="95"/>
      <c r="AW289" s="39"/>
      <c r="AX289" s="579"/>
      <c r="AY289" s="95"/>
    </row>
    <row r="290" spans="1:51" s="32" customFormat="1" ht="16.5" customHeight="1" x14ac:dyDescent="0.25">
      <c r="A290" s="39"/>
      <c r="B290" s="33"/>
      <c r="K290" s="63"/>
      <c r="L290" s="65"/>
      <c r="M290" s="86"/>
      <c r="N290" s="65"/>
      <c r="O290" s="65"/>
      <c r="P290" s="65"/>
      <c r="Q290" s="34"/>
      <c r="R290" s="43"/>
      <c r="S290" s="43"/>
      <c r="U290" s="35"/>
      <c r="V290" s="39" t="s">
        <v>328</v>
      </c>
      <c r="W290" s="42" t="s">
        <v>2058</v>
      </c>
      <c r="X290" s="57" t="s">
        <v>329</v>
      </c>
      <c r="Y290" s="32" t="s">
        <v>330</v>
      </c>
      <c r="Z290" s="32" t="s">
        <v>37</v>
      </c>
      <c r="AA290" s="36"/>
      <c r="AB290" s="36"/>
      <c r="AC290" s="36">
        <v>2</v>
      </c>
      <c r="AD290" s="43">
        <v>133</v>
      </c>
      <c r="AE290" s="528">
        <v>100</v>
      </c>
      <c r="AF290" s="37">
        <f t="shared" si="121"/>
        <v>6700</v>
      </c>
      <c r="AG290" s="37">
        <f t="shared" si="116"/>
        <v>891100</v>
      </c>
      <c r="AH290" s="34">
        <f>SUM(AI290:AL290)</f>
        <v>133</v>
      </c>
      <c r="AI290" s="34"/>
      <c r="AJ290" s="34">
        <v>133</v>
      </c>
      <c r="AK290" s="34"/>
      <c r="AL290" s="34"/>
      <c r="AM290" s="32">
        <v>7</v>
      </c>
      <c r="AN290" s="32">
        <f>ค่าเสื่อม!H2</f>
        <v>7</v>
      </c>
      <c r="AO290" s="111">
        <f>AG290*AN290/100</f>
        <v>62377</v>
      </c>
      <c r="AP290" s="111">
        <f t="shared" si="117"/>
        <v>828723</v>
      </c>
      <c r="AQ290" s="166">
        <f t="shared" si="118"/>
        <v>828723</v>
      </c>
      <c r="AR290" s="95">
        <f t="shared" si="119"/>
        <v>828723</v>
      </c>
      <c r="AS290" s="95"/>
      <c r="AT290" s="95">
        <f t="shared" si="120"/>
        <v>828723</v>
      </c>
      <c r="AU290" s="95"/>
      <c r="AW290" s="39"/>
      <c r="AX290" s="579"/>
      <c r="AY290" s="95"/>
    </row>
    <row r="291" spans="1:51" s="32" customFormat="1" ht="16.5" customHeight="1" x14ac:dyDescent="0.25">
      <c r="A291" s="32" t="s">
        <v>307</v>
      </c>
      <c r="B291" s="33">
        <v>78</v>
      </c>
      <c r="C291" s="32" t="s">
        <v>5</v>
      </c>
      <c r="D291" s="32">
        <v>24328</v>
      </c>
      <c r="E291" s="32">
        <v>120</v>
      </c>
      <c r="F291" s="32">
        <v>1020</v>
      </c>
      <c r="G291" s="32" t="s">
        <v>245</v>
      </c>
      <c r="H291" s="32">
        <v>3</v>
      </c>
      <c r="I291" s="32">
        <v>0</v>
      </c>
      <c r="J291" s="32">
        <v>97</v>
      </c>
      <c r="K291" s="63">
        <f>H291*400+I291*100+J291</f>
        <v>1297</v>
      </c>
      <c r="L291" s="65">
        <f>SUM(Q291:U291)</f>
        <v>1297</v>
      </c>
      <c r="M291" s="86">
        <v>5</v>
      </c>
      <c r="N291" s="65">
        <f>L291</f>
        <v>1297</v>
      </c>
      <c r="O291" s="65">
        <v>125</v>
      </c>
      <c r="P291" s="65">
        <f>N291*O291</f>
        <v>162125</v>
      </c>
      <c r="Q291" s="34">
        <v>1050</v>
      </c>
      <c r="R291" s="43">
        <v>233.17</v>
      </c>
      <c r="S291" s="43">
        <v>13.83</v>
      </c>
      <c r="U291" s="35"/>
      <c r="V291" s="39" t="str">
        <f>A291</f>
        <v>นางสาวนรินทร์  สุวรรณโฉม</v>
      </c>
      <c r="W291" s="42" t="s">
        <v>2059</v>
      </c>
      <c r="X291" s="32" t="s">
        <v>308</v>
      </c>
      <c r="Y291" s="32" t="s">
        <v>28</v>
      </c>
      <c r="Z291" s="32" t="s">
        <v>37</v>
      </c>
      <c r="AA291" s="36">
        <v>17</v>
      </c>
      <c r="AB291" s="36">
        <v>22</v>
      </c>
      <c r="AC291" s="36">
        <v>5</v>
      </c>
      <c r="AD291" s="43">
        <f>AA291*AB291</f>
        <v>374</v>
      </c>
      <c r="AE291" s="654">
        <v>89.71</v>
      </c>
      <c r="AF291" s="37">
        <f t="shared" si="121"/>
        <v>6700</v>
      </c>
      <c r="AG291" s="37">
        <f t="shared" si="116"/>
        <v>2505800</v>
      </c>
      <c r="AH291" s="34">
        <f>SUM(AI291:AL291)</f>
        <v>374</v>
      </c>
      <c r="AI291" s="34"/>
      <c r="AJ291" s="34">
        <v>335.5</v>
      </c>
      <c r="AK291" s="34">
        <v>38.5</v>
      </c>
      <c r="AL291" s="34"/>
      <c r="AM291" s="32">
        <v>6</v>
      </c>
      <c r="AN291" s="32">
        <f>ค่าเสื่อม!G2</f>
        <v>6</v>
      </c>
      <c r="AO291" s="111">
        <f>AG291*AN291/100</f>
        <v>150348</v>
      </c>
      <c r="AP291" s="111">
        <f t="shared" si="117"/>
        <v>2355452</v>
      </c>
      <c r="AQ291" s="166">
        <f t="shared" si="118"/>
        <v>2517577</v>
      </c>
      <c r="AR291" s="95">
        <f t="shared" si="119"/>
        <v>2517577</v>
      </c>
      <c r="AS291" s="95">
        <f>((S291*O291)+(AF291*AK291)-(AF291*AK291*AN291/100))</f>
        <v>244201.75</v>
      </c>
      <c r="AT291" s="95">
        <f t="shared" si="120"/>
        <v>2273375.25</v>
      </c>
      <c r="AU291" s="95">
        <f>AS291</f>
        <v>244201.75</v>
      </c>
      <c r="AV291" s="32">
        <f>อัตราภาษี!J5</f>
        <v>0.3</v>
      </c>
      <c r="AW291" s="39" t="s">
        <v>1814</v>
      </c>
      <c r="AX291" s="579">
        <f>AU291*AV291/100</f>
        <v>732.60524999999996</v>
      </c>
      <c r="AY291" s="95">
        <f>AX291*10/100</f>
        <v>73.260525000000001</v>
      </c>
    </row>
    <row r="292" spans="1:51" s="583" customFormat="1" ht="16.5" customHeight="1" x14ac:dyDescent="0.25">
      <c r="B292" s="581"/>
      <c r="K292" s="584"/>
      <c r="L292" s="585"/>
      <c r="M292" s="586"/>
      <c r="N292" s="585"/>
      <c r="O292" s="585"/>
      <c r="P292" s="585"/>
      <c r="Q292" s="588"/>
      <c r="R292" s="589"/>
      <c r="S292" s="589"/>
      <c r="U292" s="590"/>
      <c r="W292" s="581"/>
      <c r="Z292" s="583" t="s">
        <v>37</v>
      </c>
      <c r="AA292" s="593"/>
      <c r="AB292" s="593"/>
      <c r="AC292" s="593"/>
      <c r="AD292" s="589">
        <v>38.5</v>
      </c>
      <c r="AE292" s="589">
        <v>10.29</v>
      </c>
      <c r="AF292" s="594"/>
      <c r="AG292" s="594"/>
      <c r="AH292" s="588"/>
      <c r="AI292" s="588"/>
      <c r="AJ292" s="588"/>
      <c r="AK292" s="588">
        <v>38.5</v>
      </c>
      <c r="AL292" s="588"/>
      <c r="AO292" s="595"/>
      <c r="AP292" s="595"/>
      <c r="AQ292" s="595"/>
      <c r="AR292" s="595"/>
      <c r="AS292" s="595">
        <f>AU291</f>
        <v>244201.75</v>
      </c>
      <c r="AT292" s="595"/>
      <c r="AU292" s="595">
        <f>AS292</f>
        <v>244201.75</v>
      </c>
      <c r="AW292" s="591"/>
      <c r="AX292" s="603"/>
      <c r="AY292" s="595"/>
    </row>
    <row r="293" spans="1:51" s="32" customFormat="1" ht="16.5" customHeight="1" x14ac:dyDescent="0.25">
      <c r="B293" s="33"/>
      <c r="K293" s="63"/>
      <c r="L293" s="65"/>
      <c r="M293" s="86"/>
      <c r="N293" s="65"/>
      <c r="O293" s="65"/>
      <c r="P293" s="65"/>
      <c r="Q293" s="34"/>
      <c r="R293" s="43"/>
      <c r="S293" s="43"/>
      <c r="U293" s="35"/>
      <c r="W293" s="33">
        <v>156</v>
      </c>
      <c r="X293" s="59"/>
      <c r="Y293" s="32" t="s">
        <v>34</v>
      </c>
      <c r="Z293" s="32" t="s">
        <v>6</v>
      </c>
      <c r="AA293" s="36">
        <v>4</v>
      </c>
      <c r="AB293" s="36">
        <v>8</v>
      </c>
      <c r="AC293" s="36">
        <v>2</v>
      </c>
      <c r="AD293" s="43">
        <f>AA293*AB293</f>
        <v>32</v>
      </c>
      <c r="AE293" s="528">
        <v>100</v>
      </c>
      <c r="AF293" s="37">
        <f>รายการ!B8</f>
        <v>2600</v>
      </c>
      <c r="AG293" s="37">
        <f>AD293*AF293</f>
        <v>83200</v>
      </c>
      <c r="AH293" s="34">
        <f>SUM(AI293:AL293)</f>
        <v>32</v>
      </c>
      <c r="AI293" s="34"/>
      <c r="AJ293" s="34">
        <v>32</v>
      </c>
      <c r="AK293" s="34"/>
      <c r="AL293" s="34"/>
      <c r="AM293" s="32">
        <v>4</v>
      </c>
      <c r="AN293" s="32">
        <f>ค่าเสื่อม!E2</f>
        <v>4</v>
      </c>
      <c r="AO293" s="111">
        <f>AG293*AN293/100</f>
        <v>3328</v>
      </c>
      <c r="AP293" s="111">
        <f>AG293-AO293</f>
        <v>79872</v>
      </c>
      <c r="AQ293" s="166">
        <f t="shared" ref="AQ293:AQ319" si="122">P293+AP293</f>
        <v>79872</v>
      </c>
      <c r="AR293" s="95">
        <f t="shared" ref="AR293:AR324" si="123">AQ293</f>
        <v>79872</v>
      </c>
      <c r="AS293" s="95"/>
      <c r="AT293" s="95">
        <f>AQ293-AS293</f>
        <v>79872</v>
      </c>
      <c r="AU293" s="95"/>
      <c r="AW293" s="686" t="s">
        <v>309</v>
      </c>
      <c r="AX293" s="579"/>
      <c r="AY293" s="95"/>
    </row>
    <row r="294" spans="1:51" s="32" customFormat="1" ht="16.5" customHeight="1" x14ac:dyDescent="0.25">
      <c r="B294" s="33"/>
      <c r="K294" s="63"/>
      <c r="L294" s="65"/>
      <c r="M294" s="86"/>
      <c r="N294" s="65"/>
      <c r="O294" s="65"/>
      <c r="P294" s="65"/>
      <c r="Q294" s="34"/>
      <c r="R294" s="43"/>
      <c r="S294" s="43"/>
      <c r="U294" s="35"/>
      <c r="W294" s="33">
        <v>157</v>
      </c>
      <c r="X294" s="59"/>
      <c r="Y294" s="32" t="s">
        <v>38</v>
      </c>
      <c r="Z294" s="32" t="s">
        <v>7</v>
      </c>
      <c r="AA294" s="36">
        <v>3</v>
      </c>
      <c r="AB294" s="36">
        <v>3</v>
      </c>
      <c r="AC294" s="36">
        <v>2</v>
      </c>
      <c r="AD294" s="43">
        <f>AA294*AB294</f>
        <v>9</v>
      </c>
      <c r="AE294" s="528">
        <v>100</v>
      </c>
      <c r="AF294" s="37">
        <f>รายการ!B34</f>
        <v>2050</v>
      </c>
      <c r="AG294" s="37">
        <f>AD294*AF294</f>
        <v>18450</v>
      </c>
      <c r="AH294" s="34">
        <f>SUM(AI294:AL294)</f>
        <v>9</v>
      </c>
      <c r="AI294" s="34"/>
      <c r="AJ294" s="34">
        <v>9</v>
      </c>
      <c r="AK294" s="34"/>
      <c r="AL294" s="34"/>
      <c r="AM294" s="32">
        <v>4</v>
      </c>
      <c r="AN294" s="32">
        <f>ค่าเสื่อม!E4</f>
        <v>12</v>
      </c>
      <c r="AO294" s="111">
        <f>AG294*AN294/100</f>
        <v>2214</v>
      </c>
      <c r="AP294" s="111">
        <f>AG294-AO294</f>
        <v>16236</v>
      </c>
      <c r="AQ294" s="166">
        <f t="shared" si="122"/>
        <v>16236</v>
      </c>
      <c r="AR294" s="95">
        <f t="shared" si="123"/>
        <v>16236</v>
      </c>
      <c r="AS294" s="95"/>
      <c r="AT294" s="95">
        <f>AQ294-AS294</f>
        <v>16236</v>
      </c>
      <c r="AU294" s="95"/>
      <c r="AW294" s="686" t="s">
        <v>310</v>
      </c>
      <c r="AX294" s="579"/>
      <c r="AY294" s="95"/>
    </row>
    <row r="295" spans="1:51" s="32" customFormat="1" ht="16.5" customHeight="1" x14ac:dyDescent="0.25">
      <c r="B295" s="33"/>
      <c r="K295" s="63"/>
      <c r="L295" s="65"/>
      <c r="M295" s="86"/>
      <c r="N295" s="65"/>
      <c r="O295" s="65"/>
      <c r="P295" s="65"/>
      <c r="Q295" s="34"/>
      <c r="R295" s="43"/>
      <c r="S295" s="43"/>
      <c r="U295" s="35"/>
      <c r="W295" s="33">
        <v>158</v>
      </c>
      <c r="X295" s="59"/>
      <c r="Y295" s="32" t="s">
        <v>55</v>
      </c>
      <c r="Z295" s="32" t="s">
        <v>6</v>
      </c>
      <c r="AA295" s="36">
        <v>3.5</v>
      </c>
      <c r="AB295" s="36">
        <v>4.8</v>
      </c>
      <c r="AC295" s="36">
        <v>3</v>
      </c>
      <c r="AD295" s="43">
        <f>AA295*AB295</f>
        <v>16.8</v>
      </c>
      <c r="AE295" s="528">
        <v>100</v>
      </c>
      <c r="AF295" s="37">
        <f>รายการ!B19</f>
        <v>5200</v>
      </c>
      <c r="AG295" s="37">
        <f>AD295*AF295</f>
        <v>87360</v>
      </c>
      <c r="AH295" s="34">
        <f>SUM(AI295:AL295)</f>
        <v>16.8</v>
      </c>
      <c r="AI295" s="34"/>
      <c r="AJ295" s="34"/>
      <c r="AK295" s="34">
        <v>16.8</v>
      </c>
      <c r="AL295" s="34"/>
      <c r="AM295" s="32">
        <v>6</v>
      </c>
      <c r="AN295" s="32">
        <f>ค่าเสื่อม!G2</f>
        <v>6</v>
      </c>
      <c r="AO295" s="111">
        <f>AG295*AN295/100</f>
        <v>5241.6000000000004</v>
      </c>
      <c r="AP295" s="111">
        <f>AG295-AO295</f>
        <v>82118.399999999994</v>
      </c>
      <c r="AQ295" s="166">
        <f t="shared" si="122"/>
        <v>82118.399999999994</v>
      </c>
      <c r="AR295" s="95">
        <f t="shared" si="123"/>
        <v>82118.399999999994</v>
      </c>
      <c r="AS295" s="95">
        <f>((S295*O295)+(AF295*AK295)-(AF295*AK295*AN295/100))</f>
        <v>82118.399999999994</v>
      </c>
      <c r="AT295" s="95"/>
      <c r="AU295" s="95">
        <f>AS295</f>
        <v>82118.399999999994</v>
      </c>
      <c r="AV295" s="32">
        <f>อัตราภาษี!J5</f>
        <v>0.3</v>
      </c>
      <c r="AW295" s="686" t="s">
        <v>1994</v>
      </c>
      <c r="AX295" s="579">
        <f>AU295*AV295/100</f>
        <v>246.35519999999997</v>
      </c>
      <c r="AY295" s="95">
        <f>AX295*10/100</f>
        <v>24.635519999999996</v>
      </c>
    </row>
    <row r="296" spans="1:51" s="32" customFormat="1" ht="16.5" customHeight="1" x14ac:dyDescent="0.25">
      <c r="B296" s="33">
        <v>79</v>
      </c>
      <c r="C296" s="32" t="s">
        <v>5</v>
      </c>
      <c r="D296" s="32">
        <v>24619</v>
      </c>
      <c r="E296" s="32">
        <v>50</v>
      </c>
      <c r="F296" s="32">
        <v>1091</v>
      </c>
      <c r="G296" s="32" t="s">
        <v>311</v>
      </c>
      <c r="H296" s="32">
        <v>0</v>
      </c>
      <c r="I296" s="32">
        <v>2</v>
      </c>
      <c r="J296" s="32">
        <v>87</v>
      </c>
      <c r="K296" s="63">
        <f>H296*400+I296*100+J296</f>
        <v>287</v>
      </c>
      <c r="L296" s="65">
        <f>SUM(Q296:U296)</f>
        <v>287</v>
      </c>
      <c r="M296" s="86"/>
      <c r="N296" s="65">
        <f>L296</f>
        <v>287</v>
      </c>
      <c r="O296" s="65">
        <v>125</v>
      </c>
      <c r="P296" s="65">
        <f>N296*O296</f>
        <v>35875</v>
      </c>
      <c r="Q296" s="34"/>
      <c r="R296" s="43">
        <v>287</v>
      </c>
      <c r="S296" s="43"/>
      <c r="U296" s="35"/>
      <c r="W296" s="33"/>
      <c r="X296" s="59"/>
      <c r="AA296" s="36"/>
      <c r="AB296" s="36"/>
      <c r="AC296" s="36"/>
      <c r="AD296" s="43"/>
      <c r="AE296" s="528"/>
      <c r="AF296" s="37"/>
      <c r="AG296" s="37"/>
      <c r="AH296" s="34"/>
      <c r="AI296" s="34"/>
      <c r="AJ296" s="34"/>
      <c r="AK296" s="34"/>
      <c r="AL296" s="34"/>
      <c r="AO296" s="111"/>
      <c r="AP296" s="111"/>
      <c r="AQ296" s="166">
        <f t="shared" si="122"/>
        <v>35875</v>
      </c>
      <c r="AR296" s="95">
        <f t="shared" si="123"/>
        <v>35875</v>
      </c>
      <c r="AS296" s="95"/>
      <c r="AT296" s="95">
        <f t="shared" ref="AT296:AT302" si="124">AQ296-AS296</f>
        <v>35875</v>
      </c>
      <c r="AU296" s="95"/>
      <c r="AW296" s="686"/>
      <c r="AX296" s="579"/>
      <c r="AY296" s="95"/>
    </row>
    <row r="297" spans="1:51" s="32" customFormat="1" ht="16.5" customHeight="1" x14ac:dyDescent="0.25">
      <c r="B297" s="33"/>
      <c r="K297" s="63"/>
      <c r="L297" s="65"/>
      <c r="M297" s="86"/>
      <c r="N297" s="65"/>
      <c r="O297" s="65"/>
      <c r="P297" s="65"/>
      <c r="Q297" s="34"/>
      <c r="R297" s="43"/>
      <c r="S297" s="43"/>
      <c r="U297" s="35"/>
      <c r="V297" s="39" t="s">
        <v>312</v>
      </c>
      <c r="W297" s="33">
        <v>159</v>
      </c>
      <c r="X297" s="59">
        <v>68</v>
      </c>
      <c r="Y297" s="32" t="s">
        <v>28</v>
      </c>
      <c r="Z297" s="32" t="s">
        <v>41</v>
      </c>
      <c r="AA297" s="36"/>
      <c r="AB297" s="36"/>
      <c r="AC297" s="36">
        <v>2</v>
      </c>
      <c r="AD297" s="43">
        <v>336</v>
      </c>
      <c r="AE297" s="528">
        <v>100</v>
      </c>
      <c r="AF297" s="37">
        <f>AF291</f>
        <v>6700</v>
      </c>
      <c r="AG297" s="37">
        <f t="shared" ref="AG297:AG304" si="125">AD297*AF297</f>
        <v>2251200</v>
      </c>
      <c r="AH297" s="34">
        <f t="shared" ref="AH297:AH302" si="126">SUM(AI297:AL297)</f>
        <v>336</v>
      </c>
      <c r="AI297" s="34"/>
      <c r="AJ297" s="34">
        <v>336</v>
      </c>
      <c r="AK297" s="34"/>
      <c r="AL297" s="34"/>
      <c r="AM297" s="32">
        <v>32</v>
      </c>
      <c r="AN297" s="32">
        <f>ค่าเสื่อม!W3</f>
        <v>85</v>
      </c>
      <c r="AO297" s="111">
        <f t="shared" ref="AO297:AO313" si="127">AG297*AN297/100</f>
        <v>1913520</v>
      </c>
      <c r="AP297" s="111">
        <f t="shared" ref="AP297:AP313" si="128">AG297-AO297</f>
        <v>337680</v>
      </c>
      <c r="AQ297" s="166">
        <f t="shared" si="122"/>
        <v>337680</v>
      </c>
      <c r="AR297" s="95">
        <f t="shared" si="123"/>
        <v>337680</v>
      </c>
      <c r="AS297" s="95"/>
      <c r="AT297" s="95">
        <f t="shared" si="124"/>
        <v>337680</v>
      </c>
      <c r="AU297" s="95"/>
      <c r="AW297" s="686"/>
      <c r="AX297" s="579"/>
      <c r="AY297" s="95"/>
    </row>
    <row r="298" spans="1:51" s="32" customFormat="1" ht="16.5" customHeight="1" x14ac:dyDescent="0.25">
      <c r="B298" s="33"/>
      <c r="K298" s="63"/>
      <c r="L298" s="65"/>
      <c r="M298" s="86"/>
      <c r="N298" s="65"/>
      <c r="O298" s="65"/>
      <c r="P298" s="65"/>
      <c r="Q298" s="34"/>
      <c r="R298" s="43"/>
      <c r="S298" s="43"/>
      <c r="U298" s="35"/>
      <c r="W298" s="33"/>
      <c r="X298" s="59"/>
      <c r="Z298" s="39" t="s">
        <v>42</v>
      </c>
      <c r="AA298" s="36">
        <v>12</v>
      </c>
      <c r="AB298" s="36">
        <v>14</v>
      </c>
      <c r="AC298" s="36">
        <v>2</v>
      </c>
      <c r="AD298" s="43">
        <f>AA298*AB298</f>
        <v>168</v>
      </c>
      <c r="AE298" s="528">
        <v>50</v>
      </c>
      <c r="AF298" s="37">
        <f>AF297</f>
        <v>6700</v>
      </c>
      <c r="AG298" s="37">
        <f t="shared" si="125"/>
        <v>1125600</v>
      </c>
      <c r="AH298" s="34">
        <f t="shared" si="126"/>
        <v>168</v>
      </c>
      <c r="AI298" s="34"/>
      <c r="AJ298" s="34">
        <v>168</v>
      </c>
      <c r="AK298" s="34"/>
      <c r="AL298" s="34"/>
      <c r="AN298" s="32">
        <v>85</v>
      </c>
      <c r="AO298" s="111">
        <f t="shared" si="127"/>
        <v>956760</v>
      </c>
      <c r="AP298" s="111">
        <f t="shared" si="128"/>
        <v>168840</v>
      </c>
      <c r="AQ298" s="166">
        <f t="shared" si="122"/>
        <v>168840</v>
      </c>
      <c r="AR298" s="95">
        <f t="shared" si="123"/>
        <v>168840</v>
      </c>
      <c r="AS298" s="95"/>
      <c r="AT298" s="95">
        <f t="shared" si="124"/>
        <v>168840</v>
      </c>
      <c r="AU298" s="95"/>
      <c r="AW298" s="686"/>
      <c r="AX298" s="579"/>
      <c r="AY298" s="95"/>
    </row>
    <row r="299" spans="1:51" s="32" customFormat="1" ht="16.5" customHeight="1" x14ac:dyDescent="0.25">
      <c r="B299" s="33"/>
      <c r="K299" s="63"/>
      <c r="L299" s="65"/>
      <c r="M299" s="86"/>
      <c r="N299" s="65"/>
      <c r="O299" s="65"/>
      <c r="P299" s="65"/>
      <c r="Q299" s="34"/>
      <c r="R299" s="43"/>
      <c r="S299" s="43"/>
      <c r="U299" s="35"/>
      <c r="W299" s="33"/>
      <c r="Z299" s="39" t="s">
        <v>43</v>
      </c>
      <c r="AA299" s="36">
        <v>12</v>
      </c>
      <c r="AB299" s="36">
        <v>14</v>
      </c>
      <c r="AC299" s="36">
        <v>2</v>
      </c>
      <c r="AD299" s="43">
        <f>AA299*AB299</f>
        <v>168</v>
      </c>
      <c r="AE299" s="528">
        <v>50</v>
      </c>
      <c r="AF299" s="37">
        <f>AF298</f>
        <v>6700</v>
      </c>
      <c r="AG299" s="37">
        <f t="shared" si="125"/>
        <v>1125600</v>
      </c>
      <c r="AH299" s="34">
        <f t="shared" si="126"/>
        <v>168</v>
      </c>
      <c r="AI299" s="34"/>
      <c r="AJ299" s="34">
        <v>168</v>
      </c>
      <c r="AK299" s="34"/>
      <c r="AL299" s="34"/>
      <c r="AN299" s="32">
        <v>85</v>
      </c>
      <c r="AO299" s="111">
        <f t="shared" si="127"/>
        <v>956760</v>
      </c>
      <c r="AP299" s="111">
        <f t="shared" si="128"/>
        <v>168840</v>
      </c>
      <c r="AQ299" s="166">
        <f t="shared" si="122"/>
        <v>168840</v>
      </c>
      <c r="AR299" s="95">
        <f t="shared" si="123"/>
        <v>168840</v>
      </c>
      <c r="AS299" s="95"/>
      <c r="AT299" s="95">
        <f t="shared" si="124"/>
        <v>168840</v>
      </c>
      <c r="AU299" s="95"/>
      <c r="AW299" s="686"/>
      <c r="AX299" s="579"/>
      <c r="AY299" s="95"/>
    </row>
    <row r="300" spans="1:51" s="32" customFormat="1" ht="16.5" customHeight="1" x14ac:dyDescent="0.25">
      <c r="B300" s="33"/>
      <c r="K300" s="63"/>
      <c r="L300" s="65"/>
      <c r="M300" s="86"/>
      <c r="N300" s="65"/>
      <c r="O300" s="65"/>
      <c r="P300" s="65"/>
      <c r="Q300" s="34"/>
      <c r="R300" s="43"/>
      <c r="S300" s="43"/>
      <c r="U300" s="35"/>
      <c r="V300" s="39" t="s">
        <v>313</v>
      </c>
      <c r="W300" s="33">
        <v>160</v>
      </c>
      <c r="X300" s="32" t="s">
        <v>314</v>
      </c>
      <c r="Y300" s="32" t="s">
        <v>28</v>
      </c>
      <c r="Z300" s="32" t="s">
        <v>37</v>
      </c>
      <c r="AA300" s="36">
        <v>9</v>
      </c>
      <c r="AB300" s="36">
        <v>12</v>
      </c>
      <c r="AC300" s="36">
        <v>2</v>
      </c>
      <c r="AD300" s="43">
        <f>AA300*AB300</f>
        <v>108</v>
      </c>
      <c r="AE300" s="528">
        <v>100</v>
      </c>
      <c r="AF300" s="37">
        <f>AF299</f>
        <v>6700</v>
      </c>
      <c r="AG300" s="37">
        <f t="shared" si="125"/>
        <v>723600</v>
      </c>
      <c r="AH300" s="34">
        <f t="shared" si="126"/>
        <v>108</v>
      </c>
      <c r="AI300" s="34"/>
      <c r="AJ300" s="34">
        <v>108</v>
      </c>
      <c r="AK300" s="34"/>
      <c r="AL300" s="34"/>
      <c r="AM300" s="32">
        <v>17</v>
      </c>
      <c r="AN300" s="32">
        <f>ค่าเสื่อม!R2</f>
        <v>24</v>
      </c>
      <c r="AO300" s="111">
        <f t="shared" si="127"/>
        <v>173664</v>
      </c>
      <c r="AP300" s="111">
        <f t="shared" si="128"/>
        <v>549936</v>
      </c>
      <c r="AQ300" s="166">
        <f t="shared" si="122"/>
        <v>549936</v>
      </c>
      <c r="AR300" s="95">
        <f t="shared" si="123"/>
        <v>549936</v>
      </c>
      <c r="AS300" s="95"/>
      <c r="AT300" s="95">
        <f t="shared" si="124"/>
        <v>549936</v>
      </c>
      <c r="AU300" s="95"/>
      <c r="AW300" s="686"/>
      <c r="AX300" s="579"/>
      <c r="AY300" s="95"/>
    </row>
    <row r="301" spans="1:51" s="32" customFormat="1" ht="16.5" customHeight="1" x14ac:dyDescent="0.25">
      <c r="B301" s="33"/>
      <c r="K301" s="63"/>
      <c r="L301" s="65"/>
      <c r="M301" s="86"/>
      <c r="N301" s="65"/>
      <c r="O301" s="65"/>
      <c r="P301" s="65"/>
      <c r="Q301" s="34"/>
      <c r="R301" s="43"/>
      <c r="S301" s="43"/>
      <c r="U301" s="35"/>
      <c r="W301" s="33">
        <v>161</v>
      </c>
      <c r="X301" s="59"/>
      <c r="Y301" s="32" t="s">
        <v>28</v>
      </c>
      <c r="Z301" s="32" t="s">
        <v>6</v>
      </c>
      <c r="AA301" s="36">
        <v>6</v>
      </c>
      <c r="AB301" s="36">
        <v>9</v>
      </c>
      <c r="AC301" s="36">
        <v>2</v>
      </c>
      <c r="AD301" s="43">
        <f>AA301*AB301</f>
        <v>54</v>
      </c>
      <c r="AE301" s="528">
        <v>100</v>
      </c>
      <c r="AF301" s="37">
        <f>AF300</f>
        <v>6700</v>
      </c>
      <c r="AG301" s="37">
        <f t="shared" si="125"/>
        <v>361800</v>
      </c>
      <c r="AH301" s="34">
        <f t="shared" si="126"/>
        <v>54</v>
      </c>
      <c r="AI301" s="34"/>
      <c r="AJ301" s="34">
        <v>54</v>
      </c>
      <c r="AK301" s="34"/>
      <c r="AL301" s="34"/>
      <c r="AM301" s="32">
        <v>17</v>
      </c>
      <c r="AN301" s="32">
        <v>22</v>
      </c>
      <c r="AO301" s="111">
        <f t="shared" si="127"/>
        <v>79596</v>
      </c>
      <c r="AP301" s="111">
        <f t="shared" si="128"/>
        <v>282204</v>
      </c>
      <c r="AQ301" s="166">
        <f t="shared" si="122"/>
        <v>282204</v>
      </c>
      <c r="AR301" s="95">
        <f t="shared" si="123"/>
        <v>282204</v>
      </c>
      <c r="AS301" s="95"/>
      <c r="AT301" s="95">
        <f t="shared" si="124"/>
        <v>282204</v>
      </c>
      <c r="AU301" s="95"/>
      <c r="AW301" s="686" t="s">
        <v>315</v>
      </c>
      <c r="AX301" s="579"/>
      <c r="AY301" s="95"/>
    </row>
    <row r="302" spans="1:51" s="4" customFormat="1" ht="16.5" customHeight="1" x14ac:dyDescent="0.25">
      <c r="A302" s="26" t="s">
        <v>288</v>
      </c>
      <c r="B302" s="5">
        <v>80</v>
      </c>
      <c r="C302" s="4" t="s">
        <v>5</v>
      </c>
      <c r="D302" s="4">
        <v>29761</v>
      </c>
      <c r="E302" s="4">
        <v>87</v>
      </c>
      <c r="F302" s="4">
        <v>1447</v>
      </c>
      <c r="G302" s="4" t="s">
        <v>289</v>
      </c>
      <c r="H302" s="4">
        <v>2</v>
      </c>
      <c r="I302" s="4">
        <v>2</v>
      </c>
      <c r="J302" s="4">
        <v>31</v>
      </c>
      <c r="K302" s="12">
        <v>1031</v>
      </c>
      <c r="L302" s="14">
        <v>1031</v>
      </c>
      <c r="M302" s="62">
        <v>5</v>
      </c>
      <c r="N302" s="14">
        <f>L302</f>
        <v>1031</v>
      </c>
      <c r="O302" s="14">
        <v>125</v>
      </c>
      <c r="P302" s="14">
        <f>N302*O302</f>
        <v>128875</v>
      </c>
      <c r="Q302" s="3"/>
      <c r="R302" s="8">
        <v>995</v>
      </c>
      <c r="S302" s="8">
        <v>9</v>
      </c>
      <c r="U302" s="11"/>
      <c r="V302" s="26" t="str">
        <f>A302</f>
        <v>นางมารยาท  บุญธานี</v>
      </c>
      <c r="W302" s="33">
        <v>162</v>
      </c>
      <c r="X302" s="19">
        <v>15</v>
      </c>
      <c r="Y302" s="4" t="s">
        <v>28</v>
      </c>
      <c r="Z302" s="4" t="s">
        <v>53</v>
      </c>
      <c r="AA302" s="16">
        <v>9</v>
      </c>
      <c r="AB302" s="16">
        <v>14</v>
      </c>
      <c r="AC302" s="16">
        <v>2</v>
      </c>
      <c r="AD302" s="8">
        <f>AA302*AB302</f>
        <v>126</v>
      </c>
      <c r="AE302" s="78">
        <v>100</v>
      </c>
      <c r="AF302" s="7">
        <f>AF301</f>
        <v>6700</v>
      </c>
      <c r="AG302" s="7">
        <f t="shared" si="125"/>
        <v>844200</v>
      </c>
      <c r="AH302" s="3">
        <f t="shared" si="126"/>
        <v>126</v>
      </c>
      <c r="AI302" s="3"/>
      <c r="AJ302" s="3">
        <v>126</v>
      </c>
      <c r="AK302" s="3"/>
      <c r="AL302" s="3"/>
      <c r="AM302" s="4">
        <v>18</v>
      </c>
      <c r="AN302" s="4">
        <f>ค่าเสื่อม!S4</f>
        <v>86</v>
      </c>
      <c r="AO302" s="166">
        <f t="shared" si="127"/>
        <v>726012</v>
      </c>
      <c r="AP302" s="166">
        <f t="shared" si="128"/>
        <v>118188</v>
      </c>
      <c r="AQ302" s="166">
        <f t="shared" si="122"/>
        <v>247063</v>
      </c>
      <c r="AR302" s="166">
        <f t="shared" si="123"/>
        <v>247063</v>
      </c>
      <c r="AS302" s="166">
        <f>((S302*O302)+(AF302*AK302)-(AF302*AK302*AN302/100))</f>
        <v>1125</v>
      </c>
      <c r="AT302" s="166">
        <f t="shared" si="124"/>
        <v>245938</v>
      </c>
      <c r="AU302" s="166">
        <f>AS302</f>
        <v>1125</v>
      </c>
      <c r="AV302" s="4">
        <f>อัตราภาษี!J5</f>
        <v>0.3</v>
      </c>
      <c r="AW302" s="687" t="s">
        <v>1802</v>
      </c>
      <c r="AX302" s="535">
        <f>AU302*AV302/100</f>
        <v>3.375</v>
      </c>
      <c r="AY302" s="166">
        <f>AX302*10/100</f>
        <v>0.33750000000000002</v>
      </c>
    </row>
    <row r="303" spans="1:51" s="4" customFormat="1" ht="16.5" customHeight="1" x14ac:dyDescent="0.25">
      <c r="A303" s="26"/>
      <c r="B303" s="5"/>
      <c r="K303" s="12">
        <f>H303*400+I303*100+J303</f>
        <v>0</v>
      </c>
      <c r="L303" s="14">
        <f>SUM(Q303:U303)</f>
        <v>0</v>
      </c>
      <c r="M303" s="62"/>
      <c r="N303" s="14"/>
      <c r="O303" s="14"/>
      <c r="P303" s="14"/>
      <c r="Q303" s="3"/>
      <c r="R303" s="8"/>
      <c r="S303" s="8"/>
      <c r="U303" s="11"/>
      <c r="V303" s="26"/>
      <c r="W303" s="33">
        <v>163</v>
      </c>
      <c r="X303" s="17"/>
      <c r="Y303" s="4" t="s">
        <v>38</v>
      </c>
      <c r="Z303" s="4" t="s">
        <v>7</v>
      </c>
      <c r="AA303" s="16">
        <v>4.5</v>
      </c>
      <c r="AB303" s="16">
        <v>8</v>
      </c>
      <c r="AC303" s="16">
        <v>1</v>
      </c>
      <c r="AD303" s="8">
        <v>36</v>
      </c>
      <c r="AE303" s="78">
        <v>100</v>
      </c>
      <c r="AF303" s="7">
        <f>AF294</f>
        <v>2050</v>
      </c>
      <c r="AG303" s="7">
        <f t="shared" si="125"/>
        <v>73800</v>
      </c>
      <c r="AH303" s="3">
        <v>36</v>
      </c>
      <c r="AI303" s="3"/>
      <c r="AJ303" s="3"/>
      <c r="AK303" s="3">
        <v>36</v>
      </c>
      <c r="AL303" s="3"/>
      <c r="AM303" s="4">
        <v>4</v>
      </c>
      <c r="AN303" s="4">
        <f>ค่าเสื่อม!E4</f>
        <v>12</v>
      </c>
      <c r="AO303" s="166">
        <f t="shared" si="127"/>
        <v>8856</v>
      </c>
      <c r="AP303" s="166">
        <f t="shared" si="128"/>
        <v>64944</v>
      </c>
      <c r="AQ303" s="166">
        <f t="shared" si="122"/>
        <v>64944</v>
      </c>
      <c r="AR303" s="166">
        <f t="shared" si="123"/>
        <v>64944</v>
      </c>
      <c r="AS303" s="166">
        <f>((S303*O303)+(AF303*AK303)-(AF303*AK303*AN303/100))</f>
        <v>64944</v>
      </c>
      <c r="AT303" s="166"/>
      <c r="AU303" s="166">
        <f>AS303</f>
        <v>64944</v>
      </c>
      <c r="AV303" s="4">
        <f>อัตราภาษี!J5</f>
        <v>0.3</v>
      </c>
      <c r="AW303" s="687" t="s">
        <v>1930</v>
      </c>
      <c r="AX303" s="535">
        <f>AU303*AV303/100</f>
        <v>194.83199999999999</v>
      </c>
      <c r="AY303" s="166">
        <f>AX303*10/100</f>
        <v>19.4832</v>
      </c>
    </row>
    <row r="304" spans="1:51" s="4" customFormat="1" ht="16.5" customHeight="1" x14ac:dyDescent="0.25">
      <c r="A304" s="26"/>
      <c r="B304" s="5"/>
      <c r="K304" s="12"/>
      <c r="L304" s="14"/>
      <c r="M304" s="62"/>
      <c r="N304" s="14"/>
      <c r="O304" s="14"/>
      <c r="P304" s="14"/>
      <c r="Q304" s="3"/>
      <c r="R304" s="8"/>
      <c r="S304" s="8"/>
      <c r="U304" s="11"/>
      <c r="V304" s="26"/>
      <c r="W304" s="33">
        <v>164</v>
      </c>
      <c r="X304" s="19"/>
      <c r="Y304" s="4" t="s">
        <v>28</v>
      </c>
      <c r="Z304" s="4" t="s">
        <v>6</v>
      </c>
      <c r="AA304" s="16">
        <v>3</v>
      </c>
      <c r="AB304" s="16">
        <v>6</v>
      </c>
      <c r="AC304" s="16">
        <v>2</v>
      </c>
      <c r="AD304" s="8">
        <f>AA304*AB304</f>
        <v>18</v>
      </c>
      <c r="AE304" s="78">
        <v>100</v>
      </c>
      <c r="AF304" s="7">
        <f>AF302</f>
        <v>6700</v>
      </c>
      <c r="AG304" s="7">
        <f t="shared" si="125"/>
        <v>120600</v>
      </c>
      <c r="AH304" s="3">
        <f>SUM(AI304:AL304)</f>
        <v>18</v>
      </c>
      <c r="AI304" s="3"/>
      <c r="AJ304" s="3">
        <v>18</v>
      </c>
      <c r="AK304" s="3"/>
      <c r="AL304" s="3"/>
      <c r="AM304" s="4">
        <v>7</v>
      </c>
      <c r="AN304" s="4">
        <f>ค่าเสื่อม!H2</f>
        <v>7</v>
      </c>
      <c r="AO304" s="166">
        <f t="shared" si="127"/>
        <v>8442</v>
      </c>
      <c r="AP304" s="166">
        <f t="shared" si="128"/>
        <v>112158</v>
      </c>
      <c r="AQ304" s="166">
        <f t="shared" si="122"/>
        <v>112158</v>
      </c>
      <c r="AR304" s="166">
        <f t="shared" si="123"/>
        <v>112158</v>
      </c>
      <c r="AS304" s="166"/>
      <c r="AT304" s="166">
        <f>AQ304-AS304</f>
        <v>112158</v>
      </c>
      <c r="AU304" s="166"/>
      <c r="AW304" s="687" t="s">
        <v>290</v>
      </c>
      <c r="AX304" s="535"/>
      <c r="AY304" s="166"/>
    </row>
    <row r="305" spans="1:51" s="2" customFormat="1" ht="16.5" customHeight="1" x14ac:dyDescent="0.25">
      <c r="A305" s="28" t="s">
        <v>1365</v>
      </c>
      <c r="B305" s="1">
        <v>81</v>
      </c>
      <c r="C305" s="2" t="s">
        <v>5</v>
      </c>
      <c r="D305" s="2">
        <v>14603</v>
      </c>
      <c r="E305" s="2">
        <v>9</v>
      </c>
      <c r="F305" s="2">
        <v>226</v>
      </c>
      <c r="G305" s="2" t="s">
        <v>214</v>
      </c>
      <c r="H305" s="2">
        <v>0</v>
      </c>
      <c r="I305" s="2">
        <v>2</v>
      </c>
      <c r="J305" s="2">
        <v>2</v>
      </c>
      <c r="K305" s="12">
        <f>H305*400+I305*100+J305</f>
        <v>202</v>
      </c>
      <c r="L305" s="14">
        <f>SUM(Q305:U305)</f>
        <v>184</v>
      </c>
      <c r="M305" s="62">
        <v>2</v>
      </c>
      <c r="N305" s="14">
        <f>L305</f>
        <v>184</v>
      </c>
      <c r="O305" s="14">
        <f>[11]qry_report!$L$202</f>
        <v>750</v>
      </c>
      <c r="P305" s="14">
        <f>N305*O305</f>
        <v>138000</v>
      </c>
      <c r="Q305" s="3"/>
      <c r="R305" s="8">
        <v>178</v>
      </c>
      <c r="S305" s="8">
        <v>6</v>
      </c>
      <c r="T305" s="4"/>
      <c r="U305" s="11"/>
      <c r="V305" s="28" t="s">
        <v>1365</v>
      </c>
      <c r="W305" s="33">
        <v>165</v>
      </c>
      <c r="X305" s="514" t="s">
        <v>1366</v>
      </c>
      <c r="Y305" s="4" t="s">
        <v>28</v>
      </c>
      <c r="Z305" s="4" t="s">
        <v>41</v>
      </c>
      <c r="AA305" s="16"/>
      <c r="AB305" s="16"/>
      <c r="AC305" s="16">
        <v>2</v>
      </c>
      <c r="AD305" s="8">
        <v>252</v>
      </c>
      <c r="AE305" s="8">
        <v>100</v>
      </c>
      <c r="AF305" s="7">
        <f>AF302</f>
        <v>6700</v>
      </c>
      <c r="AG305" s="7">
        <f t="shared" ref="AG305:AG313" si="129">AF305*AD305</f>
        <v>1688400</v>
      </c>
      <c r="AH305" s="4">
        <v>252</v>
      </c>
      <c r="AI305" s="3"/>
      <c r="AJ305" s="3">
        <v>252</v>
      </c>
      <c r="AK305" s="3"/>
      <c r="AL305" s="3"/>
      <c r="AM305" s="2">
        <v>32</v>
      </c>
      <c r="AN305" s="2">
        <f>ค่าเสื่อม!W3</f>
        <v>85</v>
      </c>
      <c r="AO305" s="95">
        <f t="shared" si="127"/>
        <v>1435140</v>
      </c>
      <c r="AP305" s="95">
        <f t="shared" si="128"/>
        <v>253260</v>
      </c>
      <c r="AQ305" s="95">
        <f t="shared" si="122"/>
        <v>391260</v>
      </c>
      <c r="AR305" s="95">
        <f t="shared" si="123"/>
        <v>391260</v>
      </c>
      <c r="AS305" s="166">
        <f>((S305*O305)+(AF305*AK305)-(AF305*AK305*AN305/100))</f>
        <v>4500</v>
      </c>
      <c r="AT305" s="95">
        <f>AR305-AS305</f>
        <v>386760</v>
      </c>
      <c r="AU305" s="166">
        <f>AS305</f>
        <v>4500</v>
      </c>
      <c r="AV305" s="2">
        <f>อัตราภาษี!J5</f>
        <v>0.3</v>
      </c>
      <c r="AW305" s="687" t="s">
        <v>1923</v>
      </c>
      <c r="AX305" s="579">
        <f>AU305*AV305/100</f>
        <v>13.5</v>
      </c>
      <c r="AY305" s="95">
        <f>AX305*10/100</f>
        <v>1.35</v>
      </c>
    </row>
    <row r="306" spans="1:51" s="2" customFormat="1" ht="16.5" customHeight="1" x14ac:dyDescent="0.25">
      <c r="A306" s="28"/>
      <c r="B306" s="1"/>
      <c r="K306" s="13"/>
      <c r="L306" s="13"/>
      <c r="M306" s="84"/>
      <c r="N306" s="14"/>
      <c r="O306" s="13"/>
      <c r="P306" s="14"/>
      <c r="Q306" s="3"/>
      <c r="R306" s="8"/>
      <c r="S306" s="8"/>
      <c r="T306" s="4"/>
      <c r="U306" s="11"/>
      <c r="V306" s="26"/>
      <c r="W306" s="5"/>
      <c r="X306" s="4"/>
      <c r="Y306" s="4"/>
      <c r="Z306" s="26" t="s">
        <v>42</v>
      </c>
      <c r="AA306" s="16">
        <v>6</v>
      </c>
      <c r="AB306" s="16">
        <v>21</v>
      </c>
      <c r="AC306" s="16"/>
      <c r="AD306" s="8">
        <f>AA306*AB306</f>
        <v>126</v>
      </c>
      <c r="AE306" s="8">
        <v>50</v>
      </c>
      <c r="AF306" s="7">
        <f>AF304</f>
        <v>6700</v>
      </c>
      <c r="AG306" s="7">
        <f t="shared" si="129"/>
        <v>844200</v>
      </c>
      <c r="AH306" s="3">
        <f>SUM(AI306:AL306)</f>
        <v>126</v>
      </c>
      <c r="AI306" s="3"/>
      <c r="AJ306" s="3">
        <v>126</v>
      </c>
      <c r="AK306" s="3"/>
      <c r="AL306" s="3"/>
      <c r="AN306" s="2">
        <v>85</v>
      </c>
      <c r="AO306" s="95">
        <f t="shared" si="127"/>
        <v>717570</v>
      </c>
      <c r="AP306" s="95">
        <f t="shared" si="128"/>
        <v>126630</v>
      </c>
      <c r="AQ306" s="95">
        <f t="shared" si="122"/>
        <v>126630</v>
      </c>
      <c r="AR306" s="95">
        <f t="shared" si="123"/>
        <v>126630</v>
      </c>
      <c r="AS306" s="166"/>
      <c r="AT306" s="95">
        <f>AQ306</f>
        <v>126630</v>
      </c>
      <c r="AU306" s="166"/>
      <c r="AW306" s="688"/>
      <c r="AX306" s="535"/>
      <c r="AY306" s="166"/>
    </row>
    <row r="307" spans="1:51" s="2" customFormat="1" ht="16.5" customHeight="1" x14ac:dyDescent="0.25">
      <c r="A307" s="28"/>
      <c r="B307" s="1"/>
      <c r="K307" s="13"/>
      <c r="L307" s="13"/>
      <c r="M307" s="84"/>
      <c r="N307" s="14"/>
      <c r="O307" s="13"/>
      <c r="P307" s="14"/>
      <c r="Q307" s="3"/>
      <c r="R307" s="8"/>
      <c r="S307" s="8"/>
      <c r="T307" s="4"/>
      <c r="U307" s="11"/>
      <c r="V307" s="26"/>
      <c r="W307" s="5"/>
      <c r="X307" s="4"/>
      <c r="Y307" s="4"/>
      <c r="Z307" s="26" t="s">
        <v>43</v>
      </c>
      <c r="AA307" s="16">
        <v>6</v>
      </c>
      <c r="AB307" s="16">
        <v>21</v>
      </c>
      <c r="AC307" s="16"/>
      <c r="AD307" s="8">
        <f>AA307*AB307</f>
        <v>126</v>
      </c>
      <c r="AE307" s="8">
        <v>50</v>
      </c>
      <c r="AF307" s="7">
        <f>AF304</f>
        <v>6700</v>
      </c>
      <c r="AG307" s="7">
        <f t="shared" si="129"/>
        <v>844200</v>
      </c>
      <c r="AH307" s="3">
        <f>SUM(AI307:AL307)</f>
        <v>126</v>
      </c>
      <c r="AI307" s="3"/>
      <c r="AJ307" s="3">
        <v>126</v>
      </c>
      <c r="AK307" s="3"/>
      <c r="AL307" s="3"/>
      <c r="AN307" s="2">
        <v>85</v>
      </c>
      <c r="AO307" s="95">
        <f t="shared" si="127"/>
        <v>717570</v>
      </c>
      <c r="AP307" s="95">
        <f t="shared" si="128"/>
        <v>126630</v>
      </c>
      <c r="AQ307" s="95">
        <f t="shared" si="122"/>
        <v>126630</v>
      </c>
      <c r="AR307" s="95">
        <f t="shared" si="123"/>
        <v>126630</v>
      </c>
      <c r="AS307" s="166"/>
      <c r="AT307" s="95">
        <f>AQ307</f>
        <v>126630</v>
      </c>
      <c r="AU307" s="166"/>
      <c r="AW307" s="688"/>
      <c r="AX307" s="535"/>
      <c r="AY307" s="166"/>
    </row>
    <row r="308" spans="1:51" s="2" customFormat="1" ht="16.5" customHeight="1" x14ac:dyDescent="0.25">
      <c r="A308" s="28"/>
      <c r="B308" s="1"/>
      <c r="K308" s="13"/>
      <c r="L308" s="13"/>
      <c r="M308" s="84"/>
      <c r="N308" s="14"/>
      <c r="O308" s="13"/>
      <c r="P308" s="14"/>
      <c r="Q308" s="3"/>
      <c r="R308" s="8"/>
      <c r="S308" s="8"/>
      <c r="T308" s="4"/>
      <c r="U308" s="11"/>
      <c r="V308" s="26"/>
      <c r="W308" s="5">
        <v>166</v>
      </c>
      <c r="X308" s="4"/>
      <c r="Y308" s="4" t="s">
        <v>38</v>
      </c>
      <c r="Z308" s="4" t="s">
        <v>7</v>
      </c>
      <c r="AA308" s="16">
        <v>7</v>
      </c>
      <c r="AB308" s="16">
        <v>31</v>
      </c>
      <c r="AC308" s="16">
        <v>2</v>
      </c>
      <c r="AD308" s="8">
        <f>AA308*AB308</f>
        <v>217</v>
      </c>
      <c r="AE308" s="8">
        <v>100</v>
      </c>
      <c r="AF308" s="7">
        <f>รายการ!B34</f>
        <v>2050</v>
      </c>
      <c r="AG308" s="7">
        <f t="shared" si="129"/>
        <v>444850</v>
      </c>
      <c r="AH308" s="3">
        <f>SUM(AI308:AL308)</f>
        <v>217</v>
      </c>
      <c r="AI308" s="3"/>
      <c r="AJ308" s="3">
        <v>217</v>
      </c>
      <c r="AK308" s="3"/>
      <c r="AL308" s="3"/>
      <c r="AM308" s="2">
        <v>22</v>
      </c>
      <c r="AN308" s="2">
        <f>ค่าเสื่อม!T4</f>
        <v>93</v>
      </c>
      <c r="AO308" s="95">
        <f t="shared" si="127"/>
        <v>413710.5</v>
      </c>
      <c r="AP308" s="95">
        <f t="shared" si="128"/>
        <v>31139.5</v>
      </c>
      <c r="AQ308" s="95">
        <f t="shared" si="122"/>
        <v>31139.5</v>
      </c>
      <c r="AR308" s="95">
        <f t="shared" si="123"/>
        <v>31139.5</v>
      </c>
      <c r="AS308" s="166"/>
      <c r="AT308" s="95">
        <f>AQ308</f>
        <v>31139.5</v>
      </c>
      <c r="AU308" s="166"/>
      <c r="AW308" s="688" t="s">
        <v>51</v>
      </c>
      <c r="AX308" s="535"/>
      <c r="AY308" s="166"/>
    </row>
    <row r="309" spans="1:51" s="4" customFormat="1" ht="16.5" customHeight="1" x14ac:dyDescent="0.25">
      <c r="A309" s="26"/>
      <c r="B309" s="5"/>
      <c r="K309" s="7"/>
      <c r="L309" s="7"/>
      <c r="M309" s="62"/>
      <c r="N309" s="14"/>
      <c r="O309" s="7"/>
      <c r="P309" s="14"/>
      <c r="Q309" s="3"/>
      <c r="R309" s="8"/>
      <c r="S309" s="8"/>
      <c r="U309" s="11"/>
      <c r="V309" s="26" t="s">
        <v>1367</v>
      </c>
      <c r="W309" s="5">
        <v>167</v>
      </c>
      <c r="X309" s="4" t="s">
        <v>1368</v>
      </c>
      <c r="Y309" s="4" t="s">
        <v>28</v>
      </c>
      <c r="Z309" s="4" t="s">
        <v>53</v>
      </c>
      <c r="AA309" s="16">
        <v>6</v>
      </c>
      <c r="AB309" s="16">
        <v>8</v>
      </c>
      <c r="AC309" s="16">
        <v>2</v>
      </c>
      <c r="AD309" s="8">
        <f>AA309*AB309</f>
        <v>48</v>
      </c>
      <c r="AE309" s="8">
        <v>100</v>
      </c>
      <c r="AF309" s="7">
        <f>AF306</f>
        <v>6700</v>
      </c>
      <c r="AG309" s="7">
        <f t="shared" si="129"/>
        <v>321600</v>
      </c>
      <c r="AH309" s="3">
        <f>SUM(AI309:AL309)</f>
        <v>48</v>
      </c>
      <c r="AI309" s="3"/>
      <c r="AJ309" s="3">
        <v>48</v>
      </c>
      <c r="AK309" s="3"/>
      <c r="AL309" s="3"/>
      <c r="AM309" s="4">
        <v>22</v>
      </c>
      <c r="AN309" s="4">
        <f>ค่าเสื่อม!T4</f>
        <v>93</v>
      </c>
      <c r="AO309" s="166">
        <f t="shared" si="127"/>
        <v>299088</v>
      </c>
      <c r="AP309" s="166">
        <f t="shared" si="128"/>
        <v>22512</v>
      </c>
      <c r="AQ309" s="166">
        <f t="shared" si="122"/>
        <v>22512</v>
      </c>
      <c r="AR309" s="166">
        <f t="shared" si="123"/>
        <v>22512</v>
      </c>
      <c r="AS309" s="166"/>
      <c r="AT309" s="166">
        <f>AQ309</f>
        <v>22512</v>
      </c>
      <c r="AU309" s="166"/>
      <c r="AW309" s="687"/>
      <c r="AX309" s="535"/>
      <c r="AY309" s="166"/>
    </row>
    <row r="310" spans="1:51" s="4" customFormat="1" ht="16.5" customHeight="1" x14ac:dyDescent="0.25">
      <c r="A310" s="26"/>
      <c r="B310" s="5"/>
      <c r="K310" s="12"/>
      <c r="L310" s="14"/>
      <c r="M310" s="62"/>
      <c r="N310" s="14"/>
      <c r="O310" s="14"/>
      <c r="P310" s="14"/>
      <c r="Q310" s="3"/>
      <c r="R310" s="8"/>
      <c r="S310" s="8"/>
      <c r="U310" s="11"/>
      <c r="V310" s="26"/>
      <c r="W310" s="5">
        <v>168</v>
      </c>
      <c r="X310" s="19"/>
      <c r="Y310" s="4" t="s">
        <v>34</v>
      </c>
      <c r="Z310" s="4" t="s">
        <v>6</v>
      </c>
      <c r="AA310" s="16">
        <v>4</v>
      </c>
      <c r="AB310" s="16">
        <v>6</v>
      </c>
      <c r="AC310" s="16">
        <v>3</v>
      </c>
      <c r="AD310" s="8">
        <f>AA310*AB310</f>
        <v>24</v>
      </c>
      <c r="AE310" s="78">
        <v>100</v>
      </c>
      <c r="AF310" s="7">
        <f>รายการ!B8</f>
        <v>2600</v>
      </c>
      <c r="AG310" s="7">
        <f t="shared" si="129"/>
        <v>62400</v>
      </c>
      <c r="AH310" s="3">
        <f>AD310</f>
        <v>24</v>
      </c>
      <c r="AI310" s="3"/>
      <c r="AJ310" s="3"/>
      <c r="AK310" s="3">
        <f>AH310</f>
        <v>24</v>
      </c>
      <c r="AL310" s="3"/>
      <c r="AM310" s="4">
        <v>3</v>
      </c>
      <c r="AN310" s="4">
        <f>ค่าเสื่อม!C2</f>
        <v>2</v>
      </c>
      <c r="AO310" s="166">
        <f t="shared" si="127"/>
        <v>1248</v>
      </c>
      <c r="AP310" s="166">
        <f t="shared" si="128"/>
        <v>61152</v>
      </c>
      <c r="AQ310" s="166">
        <f t="shared" si="122"/>
        <v>61152</v>
      </c>
      <c r="AR310" s="166">
        <f t="shared" si="123"/>
        <v>61152</v>
      </c>
      <c r="AS310" s="166">
        <f>((S310*O310)+(AF310*AK310)-(AF310*AK310*AN310/100))</f>
        <v>61152</v>
      </c>
      <c r="AT310" s="166"/>
      <c r="AU310" s="166">
        <f>AS310</f>
        <v>61152</v>
      </c>
      <c r="AV310" s="4">
        <f>อัตราภาษี!J5</f>
        <v>0.3</v>
      </c>
      <c r="AW310" s="687" t="s">
        <v>1928</v>
      </c>
      <c r="AX310" s="535">
        <f>AU310*AV310/100</f>
        <v>183.45599999999999</v>
      </c>
      <c r="AY310" s="166">
        <f>AX310*10/100</f>
        <v>18.345600000000001</v>
      </c>
    </row>
    <row r="311" spans="1:51" s="2" customFormat="1" ht="16.5" customHeight="1" x14ac:dyDescent="0.25">
      <c r="A311" s="28" t="s">
        <v>1329</v>
      </c>
      <c r="B311" s="1">
        <v>82</v>
      </c>
      <c r="C311" s="2" t="s">
        <v>5</v>
      </c>
      <c r="D311" s="32">
        <v>14538</v>
      </c>
      <c r="E311" s="2">
        <v>1</v>
      </c>
      <c r="F311" s="2">
        <v>161</v>
      </c>
      <c r="G311" s="2" t="s">
        <v>214</v>
      </c>
      <c r="H311" s="2">
        <v>1</v>
      </c>
      <c r="I311" s="2">
        <v>0</v>
      </c>
      <c r="J311" s="2">
        <v>58</v>
      </c>
      <c r="K311" s="12">
        <f>H311*400+I311*100+J311</f>
        <v>458</v>
      </c>
      <c r="L311" s="14">
        <f>SUM(Q311:U311)</f>
        <v>458</v>
      </c>
      <c r="M311" s="62">
        <v>2</v>
      </c>
      <c r="N311" s="14">
        <f>L311</f>
        <v>458</v>
      </c>
      <c r="O311" s="14">
        <f>[11]qry_report!$L$139</f>
        <v>550</v>
      </c>
      <c r="P311" s="14">
        <f>N311*O311</f>
        <v>251900</v>
      </c>
      <c r="Q311" s="3"/>
      <c r="R311" s="8">
        <v>458</v>
      </c>
      <c r="S311" s="8"/>
      <c r="T311" s="4"/>
      <c r="U311" s="11"/>
      <c r="V311" s="26" t="s">
        <v>1329</v>
      </c>
      <c r="W311" s="5">
        <v>169</v>
      </c>
      <c r="X311" s="17" t="s">
        <v>681</v>
      </c>
      <c r="Y311" s="4" t="s">
        <v>28</v>
      </c>
      <c r="Z311" s="4" t="s">
        <v>41</v>
      </c>
      <c r="AA311" s="16"/>
      <c r="AB311" s="16"/>
      <c r="AC311" s="16">
        <v>2</v>
      </c>
      <c r="AD311" s="8">
        <v>380</v>
      </c>
      <c r="AE311" s="8">
        <v>100</v>
      </c>
      <c r="AF311" s="7">
        <f>[10]รายการ!B1</f>
        <v>6700</v>
      </c>
      <c r="AG311" s="7">
        <f t="shared" si="129"/>
        <v>2546000</v>
      </c>
      <c r="AH311" s="4">
        <v>380</v>
      </c>
      <c r="AI311" s="3"/>
      <c r="AJ311" s="3"/>
      <c r="AK311" s="3"/>
      <c r="AL311" s="3"/>
      <c r="AM311" s="2">
        <v>32</v>
      </c>
      <c r="AN311" s="2">
        <f>ค่าเสื่อม!W3</f>
        <v>85</v>
      </c>
      <c r="AO311" s="95">
        <f t="shared" si="127"/>
        <v>2164100</v>
      </c>
      <c r="AP311" s="95">
        <f t="shared" si="128"/>
        <v>381900</v>
      </c>
      <c r="AQ311" s="95">
        <f t="shared" si="122"/>
        <v>633800</v>
      </c>
      <c r="AR311" s="95">
        <f t="shared" si="123"/>
        <v>633800</v>
      </c>
      <c r="AS311" s="166"/>
      <c r="AT311" s="95">
        <f t="shared" ref="AT311:AT318" si="130">AQ311</f>
        <v>633800</v>
      </c>
      <c r="AW311" s="28"/>
      <c r="AX311" s="535"/>
      <c r="AY311" s="166"/>
    </row>
    <row r="312" spans="1:51" s="2" customFormat="1" ht="16.5" customHeight="1" x14ac:dyDescent="0.25">
      <c r="A312" s="28"/>
      <c r="B312" s="1"/>
      <c r="D312" s="32"/>
      <c r="K312" s="12"/>
      <c r="L312" s="14"/>
      <c r="M312" s="62"/>
      <c r="N312" s="14"/>
      <c r="O312" s="14"/>
      <c r="P312" s="14"/>
      <c r="Q312" s="3"/>
      <c r="R312" s="8"/>
      <c r="S312" s="8"/>
      <c r="T312" s="4"/>
      <c r="U312" s="11"/>
      <c r="V312" s="26"/>
      <c r="W312" s="5"/>
      <c r="X312" s="47"/>
      <c r="Y312" s="4"/>
      <c r="Z312" s="26" t="s">
        <v>42</v>
      </c>
      <c r="AA312" s="16">
        <v>10</v>
      </c>
      <c r="AB312" s="16">
        <v>19</v>
      </c>
      <c r="AC312" s="16">
        <v>2</v>
      </c>
      <c r="AD312" s="8">
        <f>AA312*AB312</f>
        <v>190</v>
      </c>
      <c r="AE312" s="8">
        <v>50</v>
      </c>
      <c r="AF312" s="7">
        <f>รายการ!B1</f>
        <v>6700</v>
      </c>
      <c r="AG312" s="7">
        <f t="shared" si="129"/>
        <v>1273000</v>
      </c>
      <c r="AH312" s="3">
        <f>SUM(AI312:AL312)</f>
        <v>190</v>
      </c>
      <c r="AI312" s="3"/>
      <c r="AJ312" s="3">
        <v>190</v>
      </c>
      <c r="AK312" s="3"/>
      <c r="AL312" s="3"/>
      <c r="AN312" s="2">
        <v>85</v>
      </c>
      <c r="AO312" s="95">
        <f t="shared" si="127"/>
        <v>1082050</v>
      </c>
      <c r="AP312" s="95">
        <f t="shared" si="128"/>
        <v>190950</v>
      </c>
      <c r="AQ312" s="95">
        <f t="shared" si="122"/>
        <v>190950</v>
      </c>
      <c r="AR312" s="95">
        <f t="shared" si="123"/>
        <v>190950</v>
      </c>
      <c r="AS312" s="166"/>
      <c r="AT312" s="95">
        <f t="shared" si="130"/>
        <v>190950</v>
      </c>
      <c r="AW312" s="28"/>
      <c r="AX312" s="535"/>
      <c r="AY312" s="166"/>
    </row>
    <row r="313" spans="1:51" s="2" customFormat="1" ht="16.5" customHeight="1" x14ac:dyDescent="0.25">
      <c r="A313" s="28"/>
      <c r="B313" s="1"/>
      <c r="D313" s="32"/>
      <c r="K313" s="12"/>
      <c r="L313" s="14"/>
      <c r="M313" s="62"/>
      <c r="N313" s="14"/>
      <c r="O313" s="14"/>
      <c r="P313" s="14"/>
      <c r="Q313" s="3"/>
      <c r="R313" s="8"/>
      <c r="S313" s="8"/>
      <c r="T313" s="4"/>
      <c r="U313" s="11"/>
      <c r="V313" s="26"/>
      <c r="W313" s="5"/>
      <c r="X313" s="4"/>
      <c r="Y313" s="4"/>
      <c r="Z313" s="26" t="s">
        <v>43</v>
      </c>
      <c r="AA313" s="16">
        <v>10</v>
      </c>
      <c r="AB313" s="16">
        <v>19</v>
      </c>
      <c r="AC313" s="16">
        <v>2</v>
      </c>
      <c r="AD313" s="8">
        <f>AA313*AB313</f>
        <v>190</v>
      </c>
      <c r="AE313" s="8">
        <v>50</v>
      </c>
      <c r="AF313" s="7">
        <f>รายการ!B1</f>
        <v>6700</v>
      </c>
      <c r="AG313" s="7">
        <f t="shared" si="129"/>
        <v>1273000</v>
      </c>
      <c r="AH313" s="3">
        <f>SUM(AI313:AL313)</f>
        <v>190</v>
      </c>
      <c r="AI313" s="3"/>
      <c r="AJ313" s="3">
        <v>190</v>
      </c>
      <c r="AK313" s="3"/>
      <c r="AL313" s="3"/>
      <c r="AN313" s="2">
        <v>85</v>
      </c>
      <c r="AO313" s="95">
        <f t="shared" si="127"/>
        <v>1082050</v>
      </c>
      <c r="AP313" s="95">
        <f t="shared" si="128"/>
        <v>190950</v>
      </c>
      <c r="AQ313" s="95">
        <f t="shared" si="122"/>
        <v>190950</v>
      </c>
      <c r="AR313" s="95">
        <f t="shared" si="123"/>
        <v>190950</v>
      </c>
      <c r="AS313" s="166"/>
      <c r="AT313" s="95">
        <f t="shared" si="130"/>
        <v>190950</v>
      </c>
      <c r="AW313" s="28"/>
      <c r="AX313" s="535"/>
      <c r="AY313" s="166"/>
    </row>
    <row r="314" spans="1:51" s="2" customFormat="1" ht="16.5" customHeight="1" x14ac:dyDescent="0.25">
      <c r="A314" s="28"/>
      <c r="B314" s="1">
        <v>83</v>
      </c>
      <c r="C314" s="2" t="s">
        <v>5</v>
      </c>
      <c r="D314" s="32">
        <v>37824</v>
      </c>
      <c r="E314" s="2">
        <v>43</v>
      </c>
      <c r="F314" s="2">
        <v>1857</v>
      </c>
      <c r="G314" s="2" t="s">
        <v>214</v>
      </c>
      <c r="H314" s="2">
        <v>1</v>
      </c>
      <c r="I314" s="2">
        <v>3</v>
      </c>
      <c r="J314" s="2">
        <v>40</v>
      </c>
      <c r="K314" s="12">
        <f t="shared" ref="K314:K319" si="131">H314*400+I314*100+J314</f>
        <v>740</v>
      </c>
      <c r="L314" s="14">
        <f t="shared" ref="L314:L319" si="132">SUM(Q314:U314)</f>
        <v>740</v>
      </c>
      <c r="M314" s="62">
        <v>1</v>
      </c>
      <c r="N314" s="14">
        <f t="shared" ref="N314:N319" si="133">L314</f>
        <v>740</v>
      </c>
      <c r="O314" s="14">
        <f>[11]qry_report!$L$1329</f>
        <v>125</v>
      </c>
      <c r="P314" s="14">
        <f t="shared" ref="P314:P319" si="134">N314*O314</f>
        <v>92500</v>
      </c>
      <c r="Q314" s="3">
        <v>740</v>
      </c>
      <c r="R314" s="8"/>
      <c r="S314" s="8"/>
      <c r="T314" s="4"/>
      <c r="U314" s="11"/>
      <c r="V314" s="26"/>
      <c r="W314" s="5"/>
      <c r="X314" s="4"/>
      <c r="Y314" s="4"/>
      <c r="Z314" s="4"/>
      <c r="AA314" s="16"/>
      <c r="AB314" s="16"/>
      <c r="AC314" s="16"/>
      <c r="AD314" s="8"/>
      <c r="AE314" s="8"/>
      <c r="AF314" s="7"/>
      <c r="AG314" s="7"/>
      <c r="AH314" s="4"/>
      <c r="AI314" s="3"/>
      <c r="AJ314" s="3"/>
      <c r="AK314" s="3"/>
      <c r="AL314" s="3"/>
      <c r="AO314" s="95"/>
      <c r="AP314" s="95"/>
      <c r="AQ314" s="95">
        <f t="shared" si="122"/>
        <v>92500</v>
      </c>
      <c r="AR314" s="95">
        <f t="shared" si="123"/>
        <v>92500</v>
      </c>
      <c r="AS314" s="166"/>
      <c r="AT314" s="95">
        <f t="shared" si="130"/>
        <v>92500</v>
      </c>
      <c r="AW314" s="28"/>
      <c r="AX314" s="535"/>
      <c r="AY314" s="166"/>
    </row>
    <row r="315" spans="1:51" s="2" customFormat="1" ht="16.5" customHeight="1" x14ac:dyDescent="0.25">
      <c r="A315" s="28"/>
      <c r="B315" s="1">
        <v>84</v>
      </c>
      <c r="C315" s="2" t="s">
        <v>5</v>
      </c>
      <c r="D315" s="32">
        <v>14545</v>
      </c>
      <c r="E315" s="2">
        <v>1</v>
      </c>
      <c r="F315" s="2">
        <v>168</v>
      </c>
      <c r="G315" s="2" t="s">
        <v>214</v>
      </c>
      <c r="H315" s="2">
        <v>2</v>
      </c>
      <c r="I315" s="2">
        <v>0</v>
      </c>
      <c r="J315" s="2">
        <v>93</v>
      </c>
      <c r="K315" s="12">
        <f t="shared" si="131"/>
        <v>893</v>
      </c>
      <c r="L315" s="14">
        <f t="shared" si="132"/>
        <v>893</v>
      </c>
      <c r="M315" s="62">
        <v>1</v>
      </c>
      <c r="N315" s="14">
        <f t="shared" si="133"/>
        <v>893</v>
      </c>
      <c r="O315" s="14">
        <v>100</v>
      </c>
      <c r="P315" s="14">
        <f t="shared" si="134"/>
        <v>89300</v>
      </c>
      <c r="Q315" s="3">
        <v>893</v>
      </c>
      <c r="R315" s="8"/>
      <c r="S315" s="8"/>
      <c r="T315" s="4"/>
      <c r="U315" s="11"/>
      <c r="V315" s="26"/>
      <c r="W315" s="5"/>
      <c r="X315" s="4"/>
      <c r="Y315" s="4"/>
      <c r="Z315" s="4"/>
      <c r="AA315" s="16"/>
      <c r="AB315" s="16"/>
      <c r="AC315" s="16"/>
      <c r="AD315" s="8"/>
      <c r="AE315" s="8"/>
      <c r="AF315" s="7"/>
      <c r="AG315" s="7"/>
      <c r="AH315" s="4"/>
      <c r="AI315" s="3"/>
      <c r="AJ315" s="3"/>
      <c r="AK315" s="3"/>
      <c r="AL315" s="3"/>
      <c r="AO315" s="95"/>
      <c r="AP315" s="95"/>
      <c r="AQ315" s="95">
        <f t="shared" si="122"/>
        <v>89300</v>
      </c>
      <c r="AR315" s="95">
        <f t="shared" si="123"/>
        <v>89300</v>
      </c>
      <c r="AS315" s="166"/>
      <c r="AT315" s="95">
        <f t="shared" si="130"/>
        <v>89300</v>
      </c>
      <c r="AW315" s="28"/>
      <c r="AX315" s="535"/>
      <c r="AY315" s="166"/>
    </row>
    <row r="316" spans="1:51" s="2" customFormat="1" ht="16.5" customHeight="1" x14ac:dyDescent="0.25">
      <c r="A316" s="28"/>
      <c r="B316" s="1">
        <v>85</v>
      </c>
      <c r="C316" s="2" t="s">
        <v>5</v>
      </c>
      <c r="D316" s="32">
        <v>25698</v>
      </c>
      <c r="E316" s="2">
        <v>136</v>
      </c>
      <c r="F316" s="2">
        <v>1156</v>
      </c>
      <c r="G316" s="2" t="s">
        <v>214</v>
      </c>
      <c r="H316" s="2">
        <v>7</v>
      </c>
      <c r="I316" s="2">
        <v>2</v>
      </c>
      <c r="J316" s="2">
        <v>24</v>
      </c>
      <c r="K316" s="12">
        <f t="shared" si="131"/>
        <v>3024</v>
      </c>
      <c r="L316" s="14">
        <f t="shared" si="132"/>
        <v>3024</v>
      </c>
      <c r="M316" s="62">
        <v>1</v>
      </c>
      <c r="N316" s="14">
        <f t="shared" si="133"/>
        <v>3024</v>
      </c>
      <c r="O316" s="14">
        <f>[11]qry_report!$L$800</f>
        <v>125</v>
      </c>
      <c r="P316" s="14">
        <f t="shared" si="134"/>
        <v>378000</v>
      </c>
      <c r="Q316" s="3">
        <v>3024</v>
      </c>
      <c r="R316" s="8"/>
      <c r="S316" s="8"/>
      <c r="T316" s="4"/>
      <c r="U316" s="11"/>
      <c r="V316" s="26"/>
      <c r="W316" s="5"/>
      <c r="X316" s="47"/>
      <c r="Y316" s="4"/>
      <c r="Z316" s="4"/>
      <c r="AA316" s="16"/>
      <c r="AB316" s="16"/>
      <c r="AC316" s="16"/>
      <c r="AD316" s="8"/>
      <c r="AE316" s="8"/>
      <c r="AF316" s="7"/>
      <c r="AG316" s="7"/>
      <c r="AH316" s="4"/>
      <c r="AI316" s="3"/>
      <c r="AJ316" s="3"/>
      <c r="AK316" s="3"/>
      <c r="AL316" s="3"/>
      <c r="AO316" s="95"/>
      <c r="AP316" s="95"/>
      <c r="AQ316" s="95">
        <f t="shared" si="122"/>
        <v>378000</v>
      </c>
      <c r="AR316" s="95">
        <f t="shared" si="123"/>
        <v>378000</v>
      </c>
      <c r="AS316" s="166"/>
      <c r="AT316" s="95">
        <f t="shared" si="130"/>
        <v>378000</v>
      </c>
      <c r="AW316" s="28"/>
      <c r="AX316" s="535"/>
      <c r="AY316" s="166"/>
    </row>
    <row r="317" spans="1:51" s="2" customFormat="1" ht="16.5" customHeight="1" x14ac:dyDescent="0.25">
      <c r="A317" s="28"/>
      <c r="B317" s="1">
        <v>86</v>
      </c>
      <c r="C317" s="2" t="s">
        <v>5</v>
      </c>
      <c r="D317" s="32">
        <v>31891</v>
      </c>
      <c r="E317" s="2">
        <v>65</v>
      </c>
      <c r="F317" s="2">
        <v>1553</v>
      </c>
      <c r="G317" s="2" t="s">
        <v>214</v>
      </c>
      <c r="H317" s="2">
        <v>3</v>
      </c>
      <c r="I317" s="2">
        <v>2</v>
      </c>
      <c r="J317" s="2">
        <v>25</v>
      </c>
      <c r="K317" s="12">
        <f t="shared" si="131"/>
        <v>1425</v>
      </c>
      <c r="L317" s="14">
        <f t="shared" si="132"/>
        <v>1425</v>
      </c>
      <c r="M317" s="62">
        <v>1</v>
      </c>
      <c r="N317" s="14">
        <f t="shared" si="133"/>
        <v>1425</v>
      </c>
      <c r="O317" s="14">
        <f>[11]qry_report!$L$1117</f>
        <v>125</v>
      </c>
      <c r="P317" s="14">
        <f t="shared" si="134"/>
        <v>178125</v>
      </c>
      <c r="Q317" s="3">
        <v>1425</v>
      </c>
      <c r="R317" s="8"/>
      <c r="S317" s="8"/>
      <c r="T317" s="4"/>
      <c r="U317" s="11"/>
      <c r="V317" s="26"/>
      <c r="W317" s="5"/>
      <c r="X317" s="4"/>
      <c r="Y317" s="4"/>
      <c r="Z317" s="4"/>
      <c r="AA317" s="16"/>
      <c r="AB317" s="16"/>
      <c r="AC317" s="16"/>
      <c r="AD317" s="8"/>
      <c r="AE317" s="8"/>
      <c r="AF317" s="7"/>
      <c r="AG317" s="7"/>
      <c r="AH317" s="4"/>
      <c r="AI317" s="3"/>
      <c r="AJ317" s="3"/>
      <c r="AK317" s="3"/>
      <c r="AL317" s="3"/>
      <c r="AO317" s="95"/>
      <c r="AP317" s="95"/>
      <c r="AQ317" s="95">
        <f t="shared" si="122"/>
        <v>178125</v>
      </c>
      <c r="AR317" s="95">
        <f t="shared" si="123"/>
        <v>178125</v>
      </c>
      <c r="AS317" s="166"/>
      <c r="AT317" s="95">
        <f t="shared" si="130"/>
        <v>178125</v>
      </c>
      <c r="AW317" s="28"/>
      <c r="AX317" s="535"/>
      <c r="AY317" s="166"/>
    </row>
    <row r="318" spans="1:51" s="2" customFormat="1" ht="16.5" customHeight="1" x14ac:dyDescent="0.25">
      <c r="A318" s="28"/>
      <c r="B318" s="1">
        <v>87</v>
      </c>
      <c r="C318" s="2" t="s">
        <v>5</v>
      </c>
      <c r="D318" s="32">
        <v>29602</v>
      </c>
      <c r="E318" s="2">
        <v>42</v>
      </c>
      <c r="F318" s="2">
        <v>1354</v>
      </c>
      <c r="G318" s="2" t="s">
        <v>214</v>
      </c>
      <c r="H318" s="2">
        <v>1</v>
      </c>
      <c r="I318" s="2">
        <v>2</v>
      </c>
      <c r="J318" s="2">
        <v>61</v>
      </c>
      <c r="K318" s="13">
        <f t="shared" si="131"/>
        <v>661</v>
      </c>
      <c r="L318" s="13">
        <f t="shared" si="132"/>
        <v>661</v>
      </c>
      <c r="M318" s="84">
        <v>1</v>
      </c>
      <c r="N318" s="14">
        <f t="shared" si="133"/>
        <v>661</v>
      </c>
      <c r="O318" s="13">
        <f>[11]qry_report!$L$941</f>
        <v>150</v>
      </c>
      <c r="P318" s="14">
        <f t="shared" si="134"/>
        <v>99150</v>
      </c>
      <c r="Q318" s="3">
        <v>661</v>
      </c>
      <c r="R318" s="8"/>
      <c r="S318" s="8"/>
      <c r="T318" s="4"/>
      <c r="U318" s="11"/>
      <c r="V318" s="26"/>
      <c r="W318" s="5"/>
      <c r="X318" s="4"/>
      <c r="Y318" s="4"/>
      <c r="Z318" s="4"/>
      <c r="AA318" s="16"/>
      <c r="AB318" s="16"/>
      <c r="AC318" s="16"/>
      <c r="AD318" s="8"/>
      <c r="AE318" s="8"/>
      <c r="AF318" s="7"/>
      <c r="AG318" s="7"/>
      <c r="AH318" s="4"/>
      <c r="AI318" s="3"/>
      <c r="AJ318" s="3"/>
      <c r="AK318" s="3"/>
      <c r="AL318" s="3"/>
      <c r="AO318" s="95"/>
      <c r="AP318" s="95"/>
      <c r="AQ318" s="95">
        <f t="shared" si="122"/>
        <v>99150</v>
      </c>
      <c r="AR318" s="95">
        <f t="shared" si="123"/>
        <v>99150</v>
      </c>
      <c r="AS318" s="166"/>
      <c r="AT318" s="95">
        <f t="shared" si="130"/>
        <v>99150</v>
      </c>
      <c r="AW318" s="28"/>
      <c r="AX318" s="535"/>
      <c r="AY318" s="166"/>
    </row>
    <row r="319" spans="1:51" s="2" customFormat="1" ht="16.5" customHeight="1" x14ac:dyDescent="0.25">
      <c r="A319" s="28"/>
      <c r="B319" s="1">
        <v>88</v>
      </c>
      <c r="C319" s="2" t="s">
        <v>5</v>
      </c>
      <c r="D319" s="32">
        <v>14540</v>
      </c>
      <c r="E319" s="2">
        <v>4</v>
      </c>
      <c r="F319" s="2">
        <v>163</v>
      </c>
      <c r="G319" s="2" t="s">
        <v>214</v>
      </c>
      <c r="H319" s="2">
        <v>0</v>
      </c>
      <c r="I319" s="2">
        <v>3</v>
      </c>
      <c r="J319" s="2">
        <v>95</v>
      </c>
      <c r="K319" s="12">
        <f t="shared" si="131"/>
        <v>395</v>
      </c>
      <c r="L319" s="14">
        <f t="shared" si="132"/>
        <v>395</v>
      </c>
      <c r="M319" s="62">
        <v>1</v>
      </c>
      <c r="N319" s="14">
        <f t="shared" si="133"/>
        <v>395</v>
      </c>
      <c r="O319" s="14">
        <f>[11]qry_report!$L$141</f>
        <v>550</v>
      </c>
      <c r="P319" s="14">
        <f t="shared" si="134"/>
        <v>217250</v>
      </c>
      <c r="Q319" s="3">
        <v>387.5</v>
      </c>
      <c r="R319" s="8"/>
      <c r="S319" s="8">
        <v>7.5</v>
      </c>
      <c r="T319" s="4"/>
      <c r="U319" s="11"/>
      <c r="V319" s="26"/>
      <c r="W319" s="5"/>
      <c r="X319" s="515"/>
      <c r="Y319" s="4"/>
      <c r="Z319" s="4"/>
      <c r="AA319" s="16"/>
      <c r="AB319" s="16"/>
      <c r="AC319" s="16"/>
      <c r="AD319" s="8"/>
      <c r="AE319" s="8"/>
      <c r="AF319" s="7"/>
      <c r="AG319" s="7"/>
      <c r="AH319" s="8"/>
      <c r="AI319" s="3"/>
      <c r="AJ319" s="3"/>
      <c r="AK319" s="3"/>
      <c r="AL319" s="3"/>
      <c r="AO319" s="166"/>
      <c r="AP319" s="166"/>
      <c r="AQ319" s="166">
        <f t="shared" si="122"/>
        <v>217250</v>
      </c>
      <c r="AR319" s="166">
        <f t="shared" si="123"/>
        <v>217250</v>
      </c>
      <c r="AS319" s="166">
        <v>4125</v>
      </c>
      <c r="AT319" s="166">
        <f>AR319-AS319</f>
        <v>213125</v>
      </c>
      <c r="AU319" s="166">
        <f>AS319</f>
        <v>4125</v>
      </c>
      <c r="AV319" s="4">
        <f>อัตราภาษี!J5</f>
        <v>0.3</v>
      </c>
      <c r="AW319" s="26" t="s">
        <v>1925</v>
      </c>
      <c r="AX319" s="579">
        <f>AU319*AV319/100</f>
        <v>12.375</v>
      </c>
      <c r="AY319" s="95">
        <f>AX319*10/100</f>
        <v>1.2375</v>
      </c>
    </row>
    <row r="320" spans="1:51" s="2" customFormat="1" ht="16.5" customHeight="1" x14ac:dyDescent="0.25">
      <c r="A320" s="28"/>
      <c r="B320" s="1"/>
      <c r="D320" s="32"/>
      <c r="K320" s="12"/>
      <c r="L320" s="14"/>
      <c r="M320" s="62"/>
      <c r="N320" s="14"/>
      <c r="O320" s="14"/>
      <c r="P320" s="14"/>
      <c r="Q320" s="3"/>
      <c r="R320" s="8"/>
      <c r="S320" s="8"/>
      <c r="T320" s="4"/>
      <c r="U320" s="11"/>
      <c r="V320" s="26" t="s">
        <v>1924</v>
      </c>
      <c r="W320" s="5">
        <v>170</v>
      </c>
      <c r="X320" s="19" t="s">
        <v>685</v>
      </c>
      <c r="Y320" s="4" t="s">
        <v>38</v>
      </c>
      <c r="Z320" s="4" t="s">
        <v>7</v>
      </c>
      <c r="AA320" s="16">
        <v>5</v>
      </c>
      <c r="AB320" s="16">
        <v>6</v>
      </c>
      <c r="AC320" s="16">
        <v>3</v>
      </c>
      <c r="AD320" s="8">
        <v>30</v>
      </c>
      <c r="AE320" s="8">
        <v>100</v>
      </c>
      <c r="AF320" s="7">
        <f>รายการ!B35</f>
        <v>1900</v>
      </c>
      <c r="AG320" s="7">
        <f>AF320*AD320</f>
        <v>57000</v>
      </c>
      <c r="AH320" s="8">
        <f>AD320</f>
        <v>30</v>
      </c>
      <c r="AI320" s="3"/>
      <c r="AJ320" s="3"/>
      <c r="AK320" s="3">
        <v>30</v>
      </c>
      <c r="AL320" s="3"/>
      <c r="AM320" s="2">
        <v>3</v>
      </c>
      <c r="AN320" s="2">
        <f>ค่าเสื่อม!D4</f>
        <v>9</v>
      </c>
      <c r="AO320" s="166">
        <f>AG320*AN320/100</f>
        <v>5130</v>
      </c>
      <c r="AP320" s="166">
        <f>AG320-AO320</f>
        <v>51870</v>
      </c>
      <c r="AQ320" s="166">
        <f>AP320</f>
        <v>51870</v>
      </c>
      <c r="AR320" s="166">
        <f t="shared" si="123"/>
        <v>51870</v>
      </c>
      <c r="AS320" s="166">
        <f>((S320*O320)+(AF320*AK320)-(AF320*AK320*AN320/100))</f>
        <v>51870</v>
      </c>
      <c r="AT320" s="166"/>
      <c r="AU320" s="166">
        <f>AS320</f>
        <v>51870</v>
      </c>
      <c r="AV320" s="4">
        <f>อัตราภาษี!J5</f>
        <v>0.3</v>
      </c>
      <c r="AW320" s="687" t="s">
        <v>1931</v>
      </c>
      <c r="AX320" s="579">
        <f>AU320*AV320/100</f>
        <v>155.61000000000001</v>
      </c>
      <c r="AY320" s="95">
        <f>AX320*10/100</f>
        <v>15.561000000000002</v>
      </c>
    </row>
    <row r="321" spans="1:51" s="2" customFormat="1" ht="16.5" customHeight="1" x14ac:dyDescent="0.25">
      <c r="A321" s="28"/>
      <c r="B321" s="1">
        <v>89</v>
      </c>
      <c r="C321" s="2" t="s">
        <v>5</v>
      </c>
      <c r="D321" s="2">
        <v>44437</v>
      </c>
      <c r="E321" s="2">
        <v>340</v>
      </c>
      <c r="F321" s="2">
        <v>2457</v>
      </c>
      <c r="G321" s="2" t="s">
        <v>139</v>
      </c>
      <c r="H321" s="2">
        <v>2</v>
      </c>
      <c r="I321" s="2">
        <v>0</v>
      </c>
      <c r="J321" s="2">
        <v>13</v>
      </c>
      <c r="K321" s="12">
        <f>H321*400+I321*100+J321</f>
        <v>813</v>
      </c>
      <c r="L321" s="14">
        <f>SUM(Q321:U321)</f>
        <v>813</v>
      </c>
      <c r="M321" s="62">
        <v>1</v>
      </c>
      <c r="N321" s="14">
        <f>L321</f>
        <v>813</v>
      </c>
      <c r="O321" s="14">
        <v>125</v>
      </c>
      <c r="P321" s="14">
        <f>N321*O321</f>
        <v>101625</v>
      </c>
      <c r="Q321" s="3">
        <v>813</v>
      </c>
      <c r="R321" s="8"/>
      <c r="S321" s="8"/>
      <c r="T321" s="4"/>
      <c r="U321" s="11"/>
      <c r="V321" s="26"/>
      <c r="W321" s="5"/>
      <c r="X321" s="4"/>
      <c r="Y321" s="4"/>
      <c r="Z321" s="4"/>
      <c r="AA321" s="16"/>
      <c r="AB321" s="16"/>
      <c r="AC321" s="16"/>
      <c r="AD321" s="8"/>
      <c r="AE321" s="8"/>
      <c r="AF321" s="7"/>
      <c r="AG321" s="7"/>
      <c r="AH321" s="4"/>
      <c r="AI321" s="3"/>
      <c r="AJ321" s="3"/>
      <c r="AK321" s="3"/>
      <c r="AL321" s="3"/>
      <c r="AO321" s="95"/>
      <c r="AP321" s="95"/>
      <c r="AQ321" s="95">
        <f>P321+AP321</f>
        <v>101625</v>
      </c>
      <c r="AR321" s="95">
        <f t="shared" si="123"/>
        <v>101625</v>
      </c>
      <c r="AS321" s="166"/>
      <c r="AT321" s="95">
        <f>AQ321</f>
        <v>101625</v>
      </c>
      <c r="AU321" s="166"/>
      <c r="AW321" s="28"/>
      <c r="AX321" s="535"/>
      <c r="AY321" s="166"/>
    </row>
    <row r="322" spans="1:51" s="2" customFormat="1" ht="16.5" customHeight="1" x14ac:dyDescent="0.25">
      <c r="A322" s="28" t="s">
        <v>1026</v>
      </c>
      <c r="B322" s="1">
        <v>90</v>
      </c>
      <c r="C322" s="2" t="s">
        <v>5</v>
      </c>
      <c r="D322" s="2">
        <v>15161</v>
      </c>
      <c r="E322" s="2">
        <v>5</v>
      </c>
      <c r="F322" s="2">
        <v>344</v>
      </c>
      <c r="G322" s="2" t="s">
        <v>160</v>
      </c>
      <c r="H322" s="2">
        <v>4</v>
      </c>
      <c r="I322" s="2">
        <v>0</v>
      </c>
      <c r="J322" s="2">
        <v>21</v>
      </c>
      <c r="K322" s="12">
        <f>H322*400+I322*100+J322</f>
        <v>1621</v>
      </c>
      <c r="L322" s="14">
        <f>SUM(Q322:U322)</f>
        <v>1621</v>
      </c>
      <c r="M322" s="62">
        <v>5</v>
      </c>
      <c r="N322" s="14">
        <f>L322</f>
        <v>1621</v>
      </c>
      <c r="O322" s="14">
        <f>125</f>
        <v>125</v>
      </c>
      <c r="P322" s="14">
        <f>N322*O322</f>
        <v>202625</v>
      </c>
      <c r="Q322" s="3">
        <v>1221</v>
      </c>
      <c r="R322" s="8">
        <v>381.25</v>
      </c>
      <c r="S322" s="8">
        <v>18.75</v>
      </c>
      <c r="T322" s="4"/>
      <c r="U322" s="11"/>
      <c r="V322" s="26" t="s">
        <v>1026</v>
      </c>
      <c r="W322" s="5">
        <v>171</v>
      </c>
      <c r="X322" s="19" t="s">
        <v>1027</v>
      </c>
      <c r="Y322" s="4" t="s">
        <v>28</v>
      </c>
      <c r="Z322" s="4" t="s">
        <v>37</v>
      </c>
      <c r="AA322" s="62">
        <v>9</v>
      </c>
      <c r="AB322" s="16">
        <v>13</v>
      </c>
      <c r="AC322" s="16">
        <v>2</v>
      </c>
      <c r="AD322" s="8">
        <f>AA322*AB322</f>
        <v>117</v>
      </c>
      <c r="AE322" s="8">
        <v>100</v>
      </c>
      <c r="AF322" s="7">
        <f>[8]รายการ!B1</f>
        <v>6700</v>
      </c>
      <c r="AG322" s="7">
        <f>AF322*AD322</f>
        <v>783900</v>
      </c>
      <c r="AH322" s="3">
        <f>SUM(AI322:AL322)</f>
        <v>117</v>
      </c>
      <c r="AI322" s="3"/>
      <c r="AJ322" s="3">
        <v>117</v>
      </c>
      <c r="AK322" s="3"/>
      <c r="AL322" s="3"/>
      <c r="AM322" s="2">
        <v>27</v>
      </c>
      <c r="AN322" s="2">
        <f>ค่าเสื่อม!AB2</f>
        <v>44</v>
      </c>
      <c r="AO322" s="95">
        <f>AG322*AN322/100</f>
        <v>344916</v>
      </c>
      <c r="AP322" s="95">
        <f>AG322-AO322</f>
        <v>438984</v>
      </c>
      <c r="AQ322" s="95">
        <f>P322+AP322</f>
        <v>641609</v>
      </c>
      <c r="AR322" s="95">
        <f t="shared" si="123"/>
        <v>641609</v>
      </c>
      <c r="AS322" s="166">
        <f>((S322*O322)+(AF322*AK322)-(AF322*AK322*AN322/100))</f>
        <v>2343.75</v>
      </c>
      <c r="AT322" s="95">
        <f>AQ322-AS322</f>
        <v>639265.25</v>
      </c>
      <c r="AU322" s="166">
        <f>AS322</f>
        <v>2343.75</v>
      </c>
      <c r="AV322" s="2">
        <f>อัตราภาษี!J5</f>
        <v>0.3</v>
      </c>
      <c r="AW322" s="26" t="s">
        <v>1803</v>
      </c>
      <c r="AX322" s="535">
        <f>AU322*AV322/100</f>
        <v>7.03125</v>
      </c>
      <c r="AY322" s="166">
        <f>AX322*10/100</f>
        <v>0.703125</v>
      </c>
    </row>
    <row r="323" spans="1:51" s="2" customFormat="1" ht="16.5" customHeight="1" x14ac:dyDescent="0.25">
      <c r="A323" s="28"/>
      <c r="B323" s="1"/>
      <c r="K323" s="13"/>
      <c r="L323" s="13"/>
      <c r="M323" s="84"/>
      <c r="N323" s="14"/>
      <c r="O323" s="13"/>
      <c r="P323" s="14"/>
      <c r="Q323" s="3"/>
      <c r="R323" s="8"/>
      <c r="S323" s="8"/>
      <c r="T323" s="4"/>
      <c r="U323" s="11"/>
      <c r="V323" s="26"/>
      <c r="W323" s="5">
        <v>172</v>
      </c>
      <c r="X323" s="19"/>
      <c r="Y323" s="4" t="s">
        <v>28</v>
      </c>
      <c r="Z323" s="4" t="s">
        <v>7</v>
      </c>
      <c r="AA323" s="62">
        <v>5</v>
      </c>
      <c r="AB323" s="16">
        <v>9</v>
      </c>
      <c r="AC323" s="16">
        <v>2</v>
      </c>
      <c r="AD323" s="8">
        <f>AA323*AB323</f>
        <v>45</v>
      </c>
      <c r="AE323" s="8">
        <v>100</v>
      </c>
      <c r="AF323" s="7">
        <f>[8]รายการ!B1</f>
        <v>6700</v>
      </c>
      <c r="AG323" s="7">
        <f>AF323*AD323</f>
        <v>301500</v>
      </c>
      <c r="AH323" s="3">
        <f>SUM(AI323:AL323)</f>
        <v>45</v>
      </c>
      <c r="AI323" s="3"/>
      <c r="AJ323" s="3">
        <v>45</v>
      </c>
      <c r="AK323" s="3"/>
      <c r="AL323" s="3"/>
      <c r="AM323" s="2">
        <v>27</v>
      </c>
      <c r="AN323" s="2">
        <f>ค่าเสื่อม!T4</f>
        <v>93</v>
      </c>
      <c r="AO323" s="95">
        <f>AG323*AN323/100</f>
        <v>280395</v>
      </c>
      <c r="AP323" s="95">
        <f>AG323-AO323</f>
        <v>21105</v>
      </c>
      <c r="AQ323" s="95">
        <f>AP323</f>
        <v>21105</v>
      </c>
      <c r="AR323" s="95">
        <f t="shared" si="123"/>
        <v>21105</v>
      </c>
      <c r="AS323" s="166"/>
      <c r="AT323" s="95">
        <f>AQ323-AS323</f>
        <v>21105</v>
      </c>
      <c r="AU323" s="166"/>
      <c r="AW323" s="28" t="s">
        <v>315</v>
      </c>
      <c r="AX323" s="535"/>
      <c r="AY323" s="166"/>
    </row>
    <row r="324" spans="1:51" s="2" customFormat="1" ht="16.5" customHeight="1" x14ac:dyDescent="0.25">
      <c r="A324" s="28"/>
      <c r="B324" s="1"/>
      <c r="K324" s="13"/>
      <c r="L324" s="13"/>
      <c r="M324" s="84"/>
      <c r="N324" s="14"/>
      <c r="O324" s="13"/>
      <c r="P324" s="14"/>
      <c r="Q324" s="3"/>
      <c r="R324" s="8"/>
      <c r="S324" s="8"/>
      <c r="T324" s="4"/>
      <c r="U324" s="11"/>
      <c r="V324" s="26" t="s">
        <v>1929</v>
      </c>
      <c r="W324" s="5">
        <v>173</v>
      </c>
      <c r="X324" s="19"/>
      <c r="Y324" s="4" t="s">
        <v>38</v>
      </c>
      <c r="Z324" s="4" t="s">
        <v>6</v>
      </c>
      <c r="AA324" s="62" t="s">
        <v>1871</v>
      </c>
      <c r="AB324" s="16">
        <v>11</v>
      </c>
      <c r="AC324" s="16">
        <v>2</v>
      </c>
      <c r="AD324" s="8">
        <f>AA324*AB324</f>
        <v>99</v>
      </c>
      <c r="AE324" s="8">
        <v>24.24</v>
      </c>
      <c r="AF324" s="7">
        <f>[8]รายการ!B34</f>
        <v>2050</v>
      </c>
      <c r="AG324" s="7">
        <f>AF324*AD324</f>
        <v>202950</v>
      </c>
      <c r="AH324" s="3">
        <v>99</v>
      </c>
      <c r="AI324" s="3"/>
      <c r="AJ324" s="3">
        <v>24</v>
      </c>
      <c r="AK324" s="3">
        <v>75</v>
      </c>
      <c r="AL324" s="3"/>
      <c r="AM324" s="2">
        <v>3</v>
      </c>
      <c r="AN324" s="2">
        <f>ค่าเสื่อม!D2</f>
        <v>3</v>
      </c>
      <c r="AO324" s="95">
        <f>AG324*AN324/100</f>
        <v>6088.5</v>
      </c>
      <c r="AP324" s="95">
        <f>AG324-AO324</f>
        <v>196861.5</v>
      </c>
      <c r="AQ324" s="95">
        <f>AP324</f>
        <v>196861.5</v>
      </c>
      <c r="AR324" s="95">
        <f t="shared" si="123"/>
        <v>196861.5</v>
      </c>
      <c r="AS324" s="166">
        <f>((S324*O324)+(AF324*AK324)-(AF324*AK324*AN324/100))</f>
        <v>149137.5</v>
      </c>
      <c r="AT324" s="95">
        <f>AQ324-AS324</f>
        <v>47724</v>
      </c>
      <c r="AU324" s="166">
        <f>AS324</f>
        <v>149137.5</v>
      </c>
      <c r="AV324" s="2">
        <f>อัตราภาษี!J5</f>
        <v>0.3</v>
      </c>
      <c r="AW324" s="28" t="s">
        <v>1958</v>
      </c>
      <c r="AX324" s="535">
        <f>AU324*AV324/100</f>
        <v>447.41250000000002</v>
      </c>
      <c r="AY324" s="166">
        <f>AX324*10/100</f>
        <v>44.741250000000001</v>
      </c>
    </row>
    <row r="325" spans="1:51" s="583" customFormat="1" ht="16.5" customHeight="1" x14ac:dyDescent="0.25">
      <c r="A325" s="591"/>
      <c r="B325" s="581"/>
      <c r="K325" s="584"/>
      <c r="L325" s="585"/>
      <c r="M325" s="586"/>
      <c r="N325" s="585"/>
      <c r="O325" s="585"/>
      <c r="P325" s="14"/>
      <c r="Q325" s="588"/>
      <c r="R325" s="589"/>
      <c r="S325" s="589"/>
      <c r="U325" s="590"/>
      <c r="V325" s="591"/>
      <c r="W325" s="581"/>
      <c r="X325" s="592"/>
      <c r="Z325" s="583" t="s">
        <v>6</v>
      </c>
      <c r="AA325" s="593"/>
      <c r="AB325" s="593"/>
      <c r="AC325" s="16"/>
      <c r="AD325" s="589">
        <v>75</v>
      </c>
      <c r="AE325" s="589">
        <v>75.760000000000005</v>
      </c>
      <c r="AF325" s="594"/>
      <c r="AG325" s="7"/>
      <c r="AH325" s="588"/>
      <c r="AI325" s="588"/>
      <c r="AJ325" s="588"/>
      <c r="AK325" s="588">
        <v>75</v>
      </c>
      <c r="AL325" s="588"/>
      <c r="AM325" s="583">
        <v>3</v>
      </c>
      <c r="AN325" s="583">
        <f>AN324</f>
        <v>3</v>
      </c>
      <c r="AO325" s="595"/>
      <c r="AP325" s="595"/>
      <c r="AQ325" s="595"/>
      <c r="AR325" s="595"/>
      <c r="AS325" s="595">
        <v>149137.5</v>
      </c>
      <c r="AT325" s="95"/>
      <c r="AU325" s="595">
        <f>AS325</f>
        <v>149137.5</v>
      </c>
      <c r="AW325" s="591"/>
      <c r="AX325" s="535"/>
      <c r="AY325" s="166"/>
    </row>
    <row r="326" spans="1:51" s="4" customFormat="1" ht="17.25" customHeight="1" x14ac:dyDescent="0.25">
      <c r="A326" s="26" t="s">
        <v>1973</v>
      </c>
      <c r="B326" s="5">
        <v>91</v>
      </c>
      <c r="C326" s="4" t="s">
        <v>5</v>
      </c>
      <c r="D326" s="4">
        <v>37390</v>
      </c>
      <c r="E326" s="4">
        <v>802</v>
      </c>
      <c r="F326" s="4">
        <v>2355</v>
      </c>
      <c r="G326" s="60" t="s">
        <v>1972</v>
      </c>
      <c r="H326" s="4">
        <v>0</v>
      </c>
      <c r="I326" s="4">
        <v>2</v>
      </c>
      <c r="J326" s="4">
        <v>72</v>
      </c>
      <c r="K326" s="7">
        <f t="shared" ref="K326" si="135">H326*400+I326*100+J326</f>
        <v>272</v>
      </c>
      <c r="L326" s="7">
        <f t="shared" ref="L326" si="136">K326</f>
        <v>272</v>
      </c>
      <c r="M326" s="16">
        <v>5</v>
      </c>
      <c r="N326" s="7">
        <f t="shared" ref="N326" si="137">L326</f>
        <v>272</v>
      </c>
      <c r="O326" s="7">
        <v>100</v>
      </c>
      <c r="P326" s="7">
        <f t="shared" ref="P326" si="138">N326*O326</f>
        <v>27200</v>
      </c>
      <c r="Q326" s="536"/>
      <c r="R326" s="8">
        <v>249.5</v>
      </c>
      <c r="S326" s="8">
        <v>22.5</v>
      </c>
      <c r="U326" s="11"/>
      <c r="V326" s="26"/>
      <c r="W326" s="5"/>
      <c r="X326" s="17"/>
      <c r="AA326" s="16"/>
      <c r="AB326" s="16"/>
      <c r="AC326" s="16"/>
      <c r="AD326" s="8"/>
      <c r="AE326" s="8"/>
      <c r="AF326" s="7"/>
      <c r="AG326" s="7"/>
      <c r="AH326" s="572">
        <f t="shared" ref="AH326:AH328" si="139">AD326</f>
        <v>0</v>
      </c>
      <c r="AI326" s="3"/>
      <c r="AJ326" s="3"/>
      <c r="AK326" s="3"/>
      <c r="AL326" s="3"/>
      <c r="AO326" s="166"/>
      <c r="AP326" s="166"/>
      <c r="AQ326" s="166">
        <f t="shared" ref="AQ326:AQ328" si="140">P326+AP326</f>
        <v>27200</v>
      </c>
      <c r="AR326" s="166">
        <f>AQ326</f>
        <v>27200</v>
      </c>
      <c r="AS326" s="166">
        <v>2250</v>
      </c>
      <c r="AT326" s="166">
        <f t="shared" ref="AT326" si="141">AQ326-AS326</f>
        <v>24950</v>
      </c>
      <c r="AU326" s="166">
        <f>AS326</f>
        <v>2250</v>
      </c>
      <c r="AV326" s="60">
        <f>'อัตราภาษี 1'!J5</f>
        <v>0.3</v>
      </c>
      <c r="AW326" s="574" t="s">
        <v>2003</v>
      </c>
      <c r="AX326" s="535">
        <f t="shared" ref="AX326:AX327" si="142">AU326*AV326/100</f>
        <v>6.75</v>
      </c>
      <c r="AY326" s="166">
        <f t="shared" ref="AY326:AY327" si="143">AX326*10/100</f>
        <v>0.67500000000000004</v>
      </c>
    </row>
    <row r="327" spans="1:51" s="4" customFormat="1" ht="17.25" customHeight="1" x14ac:dyDescent="0.25">
      <c r="A327" s="26"/>
      <c r="B327" s="5"/>
      <c r="G327" s="60"/>
      <c r="K327" s="7"/>
      <c r="L327" s="7"/>
      <c r="M327" s="16"/>
      <c r="N327" s="7"/>
      <c r="O327" s="7"/>
      <c r="P327" s="7"/>
      <c r="Q327" s="536"/>
      <c r="R327" s="8"/>
      <c r="S327" s="8"/>
      <c r="U327" s="11"/>
      <c r="V327" s="26" t="s">
        <v>1971</v>
      </c>
      <c r="W327" s="5">
        <v>174</v>
      </c>
      <c r="X327" s="17" t="s">
        <v>1974</v>
      </c>
      <c r="Y327" s="4" t="s">
        <v>28</v>
      </c>
      <c r="Z327" s="4" t="s">
        <v>53</v>
      </c>
      <c r="AA327" s="16">
        <v>6</v>
      </c>
      <c r="AB327" s="16">
        <v>15</v>
      </c>
      <c r="AC327" s="16">
        <v>3</v>
      </c>
      <c r="AD327" s="8">
        <f t="shared" ref="AD327:AD328" si="144">AA327*AB327</f>
        <v>90</v>
      </c>
      <c r="AE327" s="8">
        <v>100</v>
      </c>
      <c r="AF327" s="7">
        <f>รายการ!B1</f>
        <v>6700</v>
      </c>
      <c r="AG327" s="7">
        <f t="shared" ref="AG327:AG328" si="145">AF327*AD327</f>
        <v>603000</v>
      </c>
      <c r="AH327" s="572">
        <f t="shared" si="139"/>
        <v>90</v>
      </c>
      <c r="AI327" s="3"/>
      <c r="AJ327" s="3">
        <v>90</v>
      </c>
      <c r="AK327" s="3">
        <v>90</v>
      </c>
      <c r="AL327" s="3"/>
      <c r="AM327" s="4">
        <v>19</v>
      </c>
      <c r="AN327" s="4">
        <f>ค่าเสื่อม!T4</f>
        <v>93</v>
      </c>
      <c r="AO327" s="166">
        <f t="shared" ref="AO327:AO328" si="146">AG327*AN327/100</f>
        <v>560790</v>
      </c>
      <c r="AP327" s="166">
        <f t="shared" ref="AP327:AP328" si="147">AG327-AO327</f>
        <v>42210</v>
      </c>
      <c r="AQ327" s="166">
        <f t="shared" si="140"/>
        <v>42210</v>
      </c>
      <c r="AR327" s="166">
        <f>AQ327</f>
        <v>42210</v>
      </c>
      <c r="AS327" s="166">
        <v>42210</v>
      </c>
      <c r="AT327" s="166"/>
      <c r="AU327" s="166">
        <f>AS327</f>
        <v>42210</v>
      </c>
      <c r="AV327" s="60">
        <f>'อัตราภาษี 1'!J5</f>
        <v>0.3</v>
      </c>
      <c r="AW327" s="26" t="s">
        <v>2004</v>
      </c>
      <c r="AX327" s="535">
        <f t="shared" si="142"/>
        <v>126.63</v>
      </c>
      <c r="AY327" s="166">
        <f t="shared" si="143"/>
        <v>12.663</v>
      </c>
    </row>
    <row r="328" spans="1:51" s="4" customFormat="1" ht="17.25" customHeight="1" x14ac:dyDescent="0.25">
      <c r="A328" s="26"/>
      <c r="B328" s="5"/>
      <c r="G328" s="60"/>
      <c r="K328" s="7"/>
      <c r="L328" s="7"/>
      <c r="M328" s="62"/>
      <c r="N328" s="7"/>
      <c r="O328" s="7"/>
      <c r="P328" s="7"/>
      <c r="Q328" s="536"/>
      <c r="R328" s="8"/>
      <c r="S328" s="8"/>
      <c r="U328" s="11"/>
      <c r="V328" s="26"/>
      <c r="W328" s="5">
        <v>175</v>
      </c>
      <c r="X328" s="17"/>
      <c r="Y328" s="4" t="s">
        <v>38</v>
      </c>
      <c r="Z328" s="4" t="s">
        <v>7</v>
      </c>
      <c r="AA328" s="16">
        <v>12</v>
      </c>
      <c r="AB328" s="16">
        <v>14</v>
      </c>
      <c r="AC328" s="16">
        <v>2</v>
      </c>
      <c r="AD328" s="8">
        <f t="shared" si="144"/>
        <v>168</v>
      </c>
      <c r="AE328" s="8">
        <v>100</v>
      </c>
      <c r="AF328" s="7">
        <f>รายการ!B34</f>
        <v>2050</v>
      </c>
      <c r="AG328" s="7">
        <f t="shared" si="145"/>
        <v>344400</v>
      </c>
      <c r="AH328" s="572">
        <f t="shared" si="139"/>
        <v>168</v>
      </c>
      <c r="AI328" s="3"/>
      <c r="AJ328" s="3">
        <v>168</v>
      </c>
      <c r="AK328" s="3"/>
      <c r="AL328" s="3"/>
      <c r="AM328" s="4">
        <v>19</v>
      </c>
      <c r="AN328" s="4">
        <v>93</v>
      </c>
      <c r="AO328" s="166">
        <f t="shared" si="146"/>
        <v>320292</v>
      </c>
      <c r="AP328" s="166">
        <f t="shared" si="147"/>
        <v>24108</v>
      </c>
      <c r="AQ328" s="166">
        <f t="shared" si="140"/>
        <v>24108</v>
      </c>
      <c r="AR328" s="166">
        <f>AQ328</f>
        <v>24108</v>
      </c>
      <c r="AS328" s="166"/>
      <c r="AT328" s="166">
        <f t="shared" ref="AT328" si="148">AQ328-AS328</f>
        <v>24108</v>
      </c>
      <c r="AU328" s="166"/>
      <c r="AW328" s="166"/>
      <c r="AX328" s="166"/>
    </row>
    <row r="329" spans="1:51" s="2" customFormat="1" ht="16.5" customHeight="1" x14ac:dyDescent="0.25">
      <c r="A329" s="28" t="s">
        <v>1114</v>
      </c>
      <c r="B329" s="1">
        <v>92</v>
      </c>
      <c r="C329" s="2" t="s">
        <v>5</v>
      </c>
      <c r="D329" s="2">
        <v>15124</v>
      </c>
      <c r="E329" s="2">
        <v>15</v>
      </c>
      <c r="F329" s="2">
        <v>307</v>
      </c>
      <c r="G329" s="2" t="s">
        <v>160</v>
      </c>
      <c r="H329" s="2">
        <v>0</v>
      </c>
      <c r="I329" s="2">
        <v>1</v>
      </c>
      <c r="J329" s="2">
        <v>65</v>
      </c>
      <c r="K329" s="13">
        <f>H329*400+I329*100+J329</f>
        <v>165</v>
      </c>
      <c r="L329" s="13">
        <v>165</v>
      </c>
      <c r="M329" s="84">
        <v>2</v>
      </c>
      <c r="N329" s="14">
        <f>L329</f>
        <v>165</v>
      </c>
      <c r="O329" s="13">
        <f>175</f>
        <v>175</v>
      </c>
      <c r="P329" s="14">
        <f>N329*O329</f>
        <v>28875</v>
      </c>
      <c r="Q329" s="3"/>
      <c r="R329" s="8">
        <v>165</v>
      </c>
      <c r="S329" s="8">
        <v>10</v>
      </c>
      <c r="T329" s="4"/>
      <c r="U329" s="11"/>
      <c r="V329" s="28" t="s">
        <v>1114</v>
      </c>
      <c r="W329" s="5">
        <v>176</v>
      </c>
      <c r="X329" s="17" t="s">
        <v>1115</v>
      </c>
      <c r="Y329" s="4" t="s">
        <v>28</v>
      </c>
      <c r="Z329" s="4" t="s">
        <v>53</v>
      </c>
      <c r="AA329" s="62">
        <v>6</v>
      </c>
      <c r="AB329" s="16">
        <v>12</v>
      </c>
      <c r="AC329" s="16">
        <v>2</v>
      </c>
      <c r="AD329" s="8">
        <f>AA329*AB329</f>
        <v>72</v>
      </c>
      <c r="AE329" s="8">
        <v>100</v>
      </c>
      <c r="AF329" s="7">
        <f>[8]รายการ!B1</f>
        <v>6700</v>
      </c>
      <c r="AG329" s="7">
        <f>AF329*AD329</f>
        <v>482400</v>
      </c>
      <c r="AH329" s="3">
        <f>SUM(AI329:AL329)</f>
        <v>72</v>
      </c>
      <c r="AI329" s="3"/>
      <c r="AJ329" s="3">
        <v>72</v>
      </c>
      <c r="AK329" s="3"/>
      <c r="AL329" s="3"/>
      <c r="AM329" s="2">
        <v>8</v>
      </c>
      <c r="AN329" s="2">
        <f>ค่าเสื่อม!I4</f>
        <v>30</v>
      </c>
      <c r="AO329" s="111">
        <f>AG329*AN329/100</f>
        <v>144720</v>
      </c>
      <c r="AP329" s="95">
        <f>AG329-AO329</f>
        <v>337680</v>
      </c>
      <c r="AQ329" s="95">
        <f>P329+AP329</f>
        <v>366555</v>
      </c>
      <c r="AR329" s="95">
        <f>AQ329</f>
        <v>366555</v>
      </c>
      <c r="AT329" s="95">
        <f>AQ329-AS329</f>
        <v>366555</v>
      </c>
      <c r="AW329" s="28"/>
    </row>
    <row r="330" spans="1:51" s="2" customFormat="1" ht="17.25" customHeight="1" x14ac:dyDescent="0.25">
      <c r="A330" s="28"/>
      <c r="B330" s="1"/>
      <c r="G330" s="522"/>
      <c r="K330" s="13"/>
      <c r="L330" s="13"/>
      <c r="M330" s="84"/>
      <c r="N330" s="13"/>
      <c r="O330" s="13"/>
      <c r="P330" s="13"/>
      <c r="Q330" s="536"/>
      <c r="R330" s="8"/>
      <c r="S330" s="8"/>
      <c r="T330" s="4"/>
      <c r="U330" s="11"/>
      <c r="V330" s="26"/>
      <c r="W330" s="5">
        <v>177</v>
      </c>
      <c r="X330" s="17"/>
      <c r="Y330" s="4" t="s">
        <v>38</v>
      </c>
      <c r="Z330" s="4" t="s">
        <v>7</v>
      </c>
      <c r="AA330" s="16">
        <v>4</v>
      </c>
      <c r="AB330" s="16">
        <v>7</v>
      </c>
      <c r="AC330" s="36">
        <v>3</v>
      </c>
      <c r="AD330" s="8">
        <v>28</v>
      </c>
      <c r="AE330" s="8">
        <v>100</v>
      </c>
      <c r="AF330" s="7">
        <f>รายการ!B34</f>
        <v>2050</v>
      </c>
      <c r="AG330" s="7">
        <f>AF330*AD330</f>
        <v>57400</v>
      </c>
      <c r="AH330" s="3">
        <f>SUM(AI330:AL330)</f>
        <v>28</v>
      </c>
      <c r="AI330" s="3"/>
      <c r="AJ330" s="3"/>
      <c r="AK330" s="3">
        <v>28</v>
      </c>
      <c r="AL330" s="3"/>
      <c r="AM330" s="2">
        <v>2</v>
      </c>
      <c r="AN330" s="2">
        <f>ค่าเสื่อม!C4</f>
        <v>6</v>
      </c>
      <c r="AO330" s="111">
        <f>AG330*AN330/100</f>
        <v>3444</v>
      </c>
      <c r="AP330" s="111">
        <f>AG330-AO330</f>
        <v>53956</v>
      </c>
      <c r="AQ330" s="166">
        <f>AP330</f>
        <v>53956</v>
      </c>
      <c r="AR330" s="95">
        <f>AQ330</f>
        <v>53956</v>
      </c>
      <c r="AS330" s="95">
        <f>((S330*O330)+(AF330*AK330)-(AF330*AK330*AN330/100))</f>
        <v>53956</v>
      </c>
      <c r="AT330" s="95"/>
      <c r="AU330" s="95">
        <f>AS330</f>
        <v>53956</v>
      </c>
      <c r="AV330" s="32">
        <f>'อัตราภาษี 1'!J5</f>
        <v>0.3</v>
      </c>
      <c r="AW330" s="530" t="s">
        <v>2002</v>
      </c>
      <c r="AX330" s="535">
        <f t="shared" ref="AX330" si="149">AU330*AV330/100</f>
        <v>161.86799999999999</v>
      </c>
      <c r="AY330" s="166">
        <f t="shared" ref="AY330" si="150">AX330*10/100</f>
        <v>16.186799999999998</v>
      </c>
    </row>
    <row r="331" spans="1:51" s="4" customFormat="1" ht="16.5" customHeight="1" x14ac:dyDescent="0.25">
      <c r="A331" s="26" t="s">
        <v>1025</v>
      </c>
      <c r="B331" s="5">
        <v>93</v>
      </c>
      <c r="C331" s="4" t="s">
        <v>5</v>
      </c>
      <c r="D331" s="4">
        <v>35717</v>
      </c>
      <c r="E331" s="4">
        <v>90</v>
      </c>
      <c r="F331" s="4">
        <v>1717</v>
      </c>
      <c r="G331" s="4" t="s">
        <v>160</v>
      </c>
      <c r="H331" s="4">
        <v>0</v>
      </c>
      <c r="I331" s="4">
        <v>2</v>
      </c>
      <c r="J331" s="4">
        <v>0</v>
      </c>
      <c r="K331" s="12">
        <f>H331*400+I331*100+J331</f>
        <v>200</v>
      </c>
      <c r="L331" s="14">
        <f>SUM(Q331:U331)</f>
        <v>200</v>
      </c>
      <c r="M331" s="62">
        <v>2</v>
      </c>
      <c r="N331" s="14">
        <f>L331</f>
        <v>200</v>
      </c>
      <c r="O331" s="14">
        <f>[15]qry_report!$L$1208</f>
        <v>200</v>
      </c>
      <c r="P331" s="14">
        <f>N331*O331</f>
        <v>40000</v>
      </c>
      <c r="Q331" s="3"/>
      <c r="R331" s="8">
        <v>193.75</v>
      </c>
      <c r="S331" s="8">
        <v>6.25</v>
      </c>
      <c r="U331" s="11"/>
      <c r="V331" s="26" t="s">
        <v>1025</v>
      </c>
      <c r="W331" s="5">
        <v>178</v>
      </c>
      <c r="X331" s="19">
        <v>27</v>
      </c>
      <c r="Y331" s="4" t="s">
        <v>28</v>
      </c>
      <c r="Z331" s="4" t="s">
        <v>41</v>
      </c>
      <c r="AA331" s="62"/>
      <c r="AB331" s="16"/>
      <c r="AC331" s="16">
        <v>2</v>
      </c>
      <c r="AD331" s="8">
        <f>AD332+AD333</f>
        <v>270</v>
      </c>
      <c r="AE331" s="8">
        <v>100</v>
      </c>
      <c r="AF331" s="7">
        <f>รายการ!B1</f>
        <v>6700</v>
      </c>
      <c r="AG331" s="7">
        <f t="shared" ref="AG331:AG335" si="151">AF331*AD331</f>
        <v>1809000</v>
      </c>
      <c r="AH331" s="3">
        <f t="shared" ref="AH331:AH333" si="152">SUM(AI331:AL331)</f>
        <v>270</v>
      </c>
      <c r="AI331" s="3"/>
      <c r="AJ331" s="3">
        <f>AJ332+AJ333</f>
        <v>270</v>
      </c>
      <c r="AK331" s="3"/>
      <c r="AL331" s="3"/>
      <c r="AM331" s="4">
        <v>21</v>
      </c>
      <c r="AN331" s="4">
        <f>ค่าเสื่อม!V3</f>
        <v>80</v>
      </c>
      <c r="AO331" s="166">
        <f t="shared" ref="AO331:AO335" si="153">AG331*AN331/100</f>
        <v>1447200</v>
      </c>
      <c r="AP331" s="166">
        <f t="shared" ref="AP331:AP335" si="154">AG331-AO331</f>
        <v>361800</v>
      </c>
      <c r="AQ331" s="166">
        <f t="shared" ref="AQ331:AQ335" si="155">P331+AP331</f>
        <v>401800</v>
      </c>
      <c r="AR331" s="166">
        <f t="shared" ref="AR331:AR335" si="156">AQ331</f>
        <v>401800</v>
      </c>
      <c r="AS331" s="166">
        <v>1250</v>
      </c>
      <c r="AT331" s="166">
        <f>AR331-AS331</f>
        <v>400550</v>
      </c>
      <c r="AU331" s="166">
        <f>AS331</f>
        <v>1250</v>
      </c>
      <c r="AV331" s="4">
        <f>'อัตราภาษี 1'!J5</f>
        <v>0.3</v>
      </c>
      <c r="AW331" s="26" t="s">
        <v>2047</v>
      </c>
      <c r="AX331" s="535">
        <f t="shared" ref="AX331" si="157">AU331*AV331/100</f>
        <v>3.75</v>
      </c>
      <c r="AY331" s="166">
        <f t="shared" ref="AY331" si="158">AX331*10/100</f>
        <v>0.375</v>
      </c>
    </row>
    <row r="332" spans="1:51" s="4" customFormat="1" ht="16.5" customHeight="1" x14ac:dyDescent="0.25">
      <c r="A332" s="26"/>
      <c r="B332" s="5"/>
      <c r="K332" s="7"/>
      <c r="L332" s="7"/>
      <c r="M332" s="62"/>
      <c r="N332" s="14"/>
      <c r="O332" s="7"/>
      <c r="P332" s="14"/>
      <c r="Q332" s="3"/>
      <c r="R332" s="8"/>
      <c r="S332" s="8"/>
      <c r="U332" s="11"/>
      <c r="V332" s="26"/>
      <c r="W332" s="5"/>
      <c r="X332" s="19"/>
      <c r="Z332" s="26" t="s">
        <v>42</v>
      </c>
      <c r="AA332" s="62">
        <v>9</v>
      </c>
      <c r="AB332" s="16">
        <v>15</v>
      </c>
      <c r="AC332" s="16">
        <v>2</v>
      </c>
      <c r="AD332" s="8">
        <f>AA332*AB332</f>
        <v>135</v>
      </c>
      <c r="AE332" s="8">
        <v>50</v>
      </c>
      <c r="AF332" s="7">
        <f>AF331</f>
        <v>6700</v>
      </c>
      <c r="AG332" s="7">
        <f t="shared" si="151"/>
        <v>904500</v>
      </c>
      <c r="AH332" s="3">
        <f t="shared" si="152"/>
        <v>135</v>
      </c>
      <c r="AI332" s="3"/>
      <c r="AJ332" s="3">
        <v>135</v>
      </c>
      <c r="AK332" s="3"/>
      <c r="AL332" s="3"/>
      <c r="AN332" s="4">
        <f>AN331</f>
        <v>80</v>
      </c>
      <c r="AO332" s="166">
        <f t="shared" si="153"/>
        <v>723600</v>
      </c>
      <c r="AP332" s="166">
        <f t="shared" si="154"/>
        <v>180900</v>
      </c>
      <c r="AQ332" s="166">
        <f t="shared" si="155"/>
        <v>180900</v>
      </c>
      <c r="AR332" s="166">
        <f t="shared" si="156"/>
        <v>180900</v>
      </c>
      <c r="AT332" s="166">
        <f>AQ332</f>
        <v>180900</v>
      </c>
      <c r="AW332" s="26"/>
    </row>
    <row r="333" spans="1:51" s="4" customFormat="1" ht="16.5" customHeight="1" x14ac:dyDescent="0.25">
      <c r="A333" s="26"/>
      <c r="B333" s="5"/>
      <c r="K333" s="7"/>
      <c r="L333" s="7"/>
      <c r="M333" s="62"/>
      <c r="N333" s="14"/>
      <c r="O333" s="7"/>
      <c r="P333" s="14"/>
      <c r="Q333" s="3"/>
      <c r="R333" s="8"/>
      <c r="S333" s="8"/>
      <c r="U333" s="11"/>
      <c r="V333" s="26"/>
      <c r="W333" s="5"/>
      <c r="X333" s="19"/>
      <c r="Z333" s="26" t="s">
        <v>43</v>
      </c>
      <c r="AA333" s="62">
        <v>9</v>
      </c>
      <c r="AB333" s="16">
        <v>15</v>
      </c>
      <c r="AC333" s="16">
        <v>2</v>
      </c>
      <c r="AD333" s="8">
        <f>AA333*AB333</f>
        <v>135</v>
      </c>
      <c r="AE333" s="8">
        <v>50</v>
      </c>
      <c r="AF333" s="7">
        <f>AF332</f>
        <v>6700</v>
      </c>
      <c r="AG333" s="7">
        <f t="shared" si="151"/>
        <v>904500</v>
      </c>
      <c r="AH333" s="3">
        <f t="shared" si="152"/>
        <v>135</v>
      </c>
      <c r="AI333" s="3"/>
      <c r="AJ333" s="3">
        <v>135</v>
      </c>
      <c r="AK333" s="3"/>
      <c r="AL333" s="3"/>
      <c r="AN333" s="4">
        <f>AN331</f>
        <v>80</v>
      </c>
      <c r="AO333" s="166">
        <f t="shared" si="153"/>
        <v>723600</v>
      </c>
      <c r="AP333" s="166">
        <f t="shared" si="154"/>
        <v>180900</v>
      </c>
      <c r="AQ333" s="166">
        <f t="shared" si="155"/>
        <v>180900</v>
      </c>
      <c r="AR333" s="166">
        <f t="shared" si="156"/>
        <v>180900</v>
      </c>
      <c r="AT333" s="166">
        <f>AQ333</f>
        <v>180900</v>
      </c>
      <c r="AW333" s="26"/>
    </row>
    <row r="334" spans="1:51" s="4" customFormat="1" ht="16.5" customHeight="1" x14ac:dyDescent="0.25">
      <c r="A334" s="26"/>
      <c r="B334" s="5"/>
      <c r="K334" s="12"/>
      <c r="L334" s="14"/>
      <c r="M334" s="62"/>
      <c r="N334" s="14"/>
      <c r="O334" s="14"/>
      <c r="P334" s="14"/>
      <c r="Q334" s="3"/>
      <c r="R334" s="8"/>
      <c r="S334" s="8"/>
      <c r="U334" s="11"/>
      <c r="V334" s="26"/>
      <c r="W334" s="5">
        <v>179</v>
      </c>
      <c r="X334" s="19"/>
      <c r="Y334" s="4" t="s">
        <v>38</v>
      </c>
      <c r="Z334" s="4" t="s">
        <v>7</v>
      </c>
      <c r="AA334" s="16">
        <v>5</v>
      </c>
      <c r="AB334" s="16">
        <v>5</v>
      </c>
      <c r="AC334" s="16">
        <v>3</v>
      </c>
      <c r="AD334" s="8">
        <f>AA334*AB334</f>
        <v>25</v>
      </c>
      <c r="AE334" s="78">
        <v>100</v>
      </c>
      <c r="AF334" s="7">
        <f>รายการ!B34</f>
        <v>2050</v>
      </c>
      <c r="AG334" s="7">
        <f t="shared" si="151"/>
        <v>51250</v>
      </c>
      <c r="AH334" s="3">
        <v>25</v>
      </c>
      <c r="AI334" s="3"/>
      <c r="AJ334" s="3"/>
      <c r="AK334" s="3">
        <v>25</v>
      </c>
      <c r="AL334" s="3"/>
      <c r="AM334" s="4">
        <v>1</v>
      </c>
      <c r="AN334" s="4">
        <f>ค่าเสื่อม!B4</f>
        <v>3</v>
      </c>
      <c r="AO334" s="166">
        <f t="shared" si="153"/>
        <v>1537.5</v>
      </c>
      <c r="AP334" s="166">
        <f t="shared" si="154"/>
        <v>49712.5</v>
      </c>
      <c r="AQ334" s="166">
        <f t="shared" si="155"/>
        <v>49712.5</v>
      </c>
      <c r="AR334" s="166">
        <f t="shared" si="156"/>
        <v>49712.5</v>
      </c>
      <c r="AS334" s="166">
        <f>((S334*O334)+(AF334*AK334)-(AF334*AK334*AN334/100))</f>
        <v>49712.5</v>
      </c>
      <c r="AT334" s="166"/>
      <c r="AU334" s="166">
        <f>AS334</f>
        <v>49712.5</v>
      </c>
      <c r="AV334" s="4">
        <f>'อัตราภาษี 1'!J5</f>
        <v>0.3</v>
      </c>
      <c r="AW334" s="687" t="s">
        <v>2046</v>
      </c>
      <c r="AX334" s="535">
        <f t="shared" ref="AX334" si="159">AU334*AV334/100</f>
        <v>149.13749999999999</v>
      </c>
      <c r="AY334" s="166">
        <f t="shared" ref="AY334" si="160">AX334*10/100</f>
        <v>14.91375</v>
      </c>
    </row>
    <row r="335" spans="1:51" s="4" customFormat="1" ht="16.5" customHeight="1" x14ac:dyDescent="0.25">
      <c r="A335" s="26" t="s">
        <v>2048</v>
      </c>
      <c r="B335" s="5">
        <v>94</v>
      </c>
      <c r="C335" s="26" t="s">
        <v>35</v>
      </c>
      <c r="G335" s="4" t="s">
        <v>245</v>
      </c>
      <c r="K335" s="12"/>
      <c r="L335" s="14"/>
      <c r="M335" s="62"/>
      <c r="N335" s="14"/>
      <c r="O335" s="14"/>
      <c r="P335" s="14"/>
      <c r="Q335" s="3"/>
      <c r="R335" s="8"/>
      <c r="S335" s="8"/>
      <c r="U335" s="11"/>
      <c r="V335" s="26" t="s">
        <v>2048</v>
      </c>
      <c r="W335" s="5">
        <v>180</v>
      </c>
      <c r="X335" s="19"/>
      <c r="Y335" s="4" t="s">
        <v>38</v>
      </c>
      <c r="Z335" s="4" t="s">
        <v>7</v>
      </c>
      <c r="AA335" s="16">
        <v>4</v>
      </c>
      <c r="AB335" s="16">
        <v>5</v>
      </c>
      <c r="AC335" s="16">
        <v>5</v>
      </c>
      <c r="AD335" s="8">
        <f>AA335*AB335</f>
        <v>20</v>
      </c>
      <c r="AE335" s="78">
        <v>60</v>
      </c>
      <c r="AF335" s="7">
        <f>รายการ!B34</f>
        <v>2050</v>
      </c>
      <c r="AG335" s="7">
        <f t="shared" si="151"/>
        <v>41000</v>
      </c>
      <c r="AH335" s="3">
        <v>20</v>
      </c>
      <c r="AI335" s="3"/>
      <c r="AJ335" s="3">
        <v>12</v>
      </c>
      <c r="AK335" s="3">
        <v>8</v>
      </c>
      <c r="AL335" s="3"/>
      <c r="AM335" s="4">
        <v>1</v>
      </c>
      <c r="AN335" s="4">
        <f>ค่าเสื่อม!B4</f>
        <v>3</v>
      </c>
      <c r="AO335" s="166">
        <f t="shared" si="153"/>
        <v>1230</v>
      </c>
      <c r="AP335" s="166">
        <f t="shared" si="154"/>
        <v>39770</v>
      </c>
      <c r="AQ335" s="166">
        <f t="shared" si="155"/>
        <v>39770</v>
      </c>
      <c r="AR335" s="166">
        <f t="shared" si="156"/>
        <v>39770</v>
      </c>
      <c r="AS335" s="166">
        <f>((S335*O335)+(AF335*AK335)-(AF335*AK335*AN335/100))</f>
        <v>15908</v>
      </c>
      <c r="AT335" s="166"/>
      <c r="AU335" s="166">
        <f>AS335</f>
        <v>15908</v>
      </c>
      <c r="AV335" s="4">
        <f>'อัตราภาษี 1'!J5</f>
        <v>0.3</v>
      </c>
      <c r="AW335" s="687" t="s">
        <v>2049</v>
      </c>
      <c r="AX335" s="535">
        <f t="shared" ref="AX335" si="161">AU335*AV335/100</f>
        <v>47.723999999999997</v>
      </c>
      <c r="AY335" s="166">
        <f t="shared" ref="AY335" si="162">AX335*10/100</f>
        <v>4.7723999999999993</v>
      </c>
    </row>
    <row r="336" spans="1:51" s="583" customFormat="1" ht="16.5" customHeight="1" x14ac:dyDescent="0.25">
      <c r="A336" s="591"/>
      <c r="B336" s="581"/>
      <c r="K336" s="584"/>
      <c r="L336" s="585"/>
      <c r="M336" s="586"/>
      <c r="N336" s="585"/>
      <c r="O336" s="585"/>
      <c r="P336" s="585"/>
      <c r="Q336" s="588"/>
      <c r="R336" s="589"/>
      <c r="S336" s="589"/>
      <c r="U336" s="590"/>
      <c r="V336" s="591"/>
      <c r="W336" s="581"/>
      <c r="X336" s="592"/>
      <c r="Z336" s="583" t="s">
        <v>7</v>
      </c>
      <c r="AA336" s="593"/>
      <c r="AB336" s="593"/>
      <c r="AC336" s="593"/>
      <c r="AD336" s="589">
        <v>8</v>
      </c>
      <c r="AE336" s="589">
        <v>40</v>
      </c>
      <c r="AF336" s="594"/>
      <c r="AG336" s="594"/>
      <c r="AH336" s="588"/>
      <c r="AI336" s="588"/>
      <c r="AJ336" s="588"/>
      <c r="AK336" s="588">
        <v>8</v>
      </c>
      <c r="AL336" s="588"/>
      <c r="AM336" s="583">
        <v>1</v>
      </c>
      <c r="AN336" s="583">
        <v>3</v>
      </c>
      <c r="AO336" s="595"/>
      <c r="AP336" s="595"/>
      <c r="AQ336" s="595"/>
      <c r="AR336" s="595"/>
      <c r="AS336" s="595">
        <f>AS335</f>
        <v>15908</v>
      </c>
      <c r="AT336" s="595"/>
      <c r="AU336" s="595">
        <f>AS336</f>
        <v>15908</v>
      </c>
      <c r="AW336" s="756"/>
      <c r="AX336" s="603"/>
      <c r="AY336" s="595"/>
    </row>
    <row r="337" spans="1:51" s="4" customFormat="1" ht="17.25" customHeight="1" x14ac:dyDescent="0.25">
      <c r="A337" s="574" t="s">
        <v>1680</v>
      </c>
      <c r="B337" s="1">
        <v>95</v>
      </c>
      <c r="C337" s="4" t="s">
        <v>5</v>
      </c>
      <c r="D337" s="4">
        <v>29951</v>
      </c>
      <c r="E337" s="4">
        <v>94</v>
      </c>
      <c r="F337" s="4">
        <v>1437</v>
      </c>
      <c r="G337" s="4" t="s">
        <v>1656</v>
      </c>
      <c r="H337" s="4">
        <v>0</v>
      </c>
      <c r="I337" s="4">
        <v>1</v>
      </c>
      <c r="J337" s="4">
        <v>7</v>
      </c>
      <c r="K337" s="12">
        <f>H337*400+I337*100+J337</f>
        <v>107</v>
      </c>
      <c r="L337" s="14">
        <v>107</v>
      </c>
      <c r="M337" s="62">
        <v>2</v>
      </c>
      <c r="N337" s="14">
        <f>L337</f>
        <v>107</v>
      </c>
      <c r="O337" s="14">
        <v>125</v>
      </c>
      <c r="P337" s="14">
        <f>N337*O337</f>
        <v>13375</v>
      </c>
      <c r="Q337" s="3"/>
      <c r="R337" s="8">
        <v>105.12</v>
      </c>
      <c r="S337" s="8">
        <v>1.88</v>
      </c>
      <c r="U337" s="11"/>
      <c r="V337" s="26" t="s">
        <v>1680</v>
      </c>
      <c r="W337" s="5">
        <v>181</v>
      </c>
      <c r="X337" s="4" t="s">
        <v>1681</v>
      </c>
      <c r="Y337" s="4" t="s">
        <v>28</v>
      </c>
      <c r="Z337" s="4" t="s">
        <v>37</v>
      </c>
      <c r="AA337" s="16">
        <v>6</v>
      </c>
      <c r="AB337" s="16">
        <v>12</v>
      </c>
      <c r="AC337" s="16">
        <v>2</v>
      </c>
      <c r="AD337" s="78">
        <f>AA337*AB337</f>
        <v>72</v>
      </c>
      <c r="AE337" s="78">
        <v>100</v>
      </c>
      <c r="AF337" s="577">
        <f>'ภ.ด.ส.1 ม.8'!AF26</f>
        <v>6700</v>
      </c>
      <c r="AG337" s="577">
        <f t="shared" ref="AG337:AG344" si="163">AF337*AD337</f>
        <v>482400</v>
      </c>
      <c r="AH337" s="572">
        <f>SUM(AI337:AL337)</f>
        <v>72</v>
      </c>
      <c r="AI337" s="3"/>
      <c r="AJ337" s="3">
        <v>72</v>
      </c>
      <c r="AK337" s="3"/>
      <c r="AL337" s="3"/>
      <c r="AM337" s="4">
        <v>28</v>
      </c>
      <c r="AN337" s="4">
        <f>ค่าเสื่อม!AC2</f>
        <v>46</v>
      </c>
      <c r="AO337" s="166">
        <f t="shared" ref="AO337:AO344" si="164">AG337*AN337/100</f>
        <v>221904</v>
      </c>
      <c r="AP337" s="166">
        <f t="shared" ref="AP337:AP344" si="165">AG337-AO337</f>
        <v>260496</v>
      </c>
      <c r="AQ337" s="166">
        <f>AP337+P337</f>
        <v>273871</v>
      </c>
      <c r="AR337" s="95">
        <f t="shared" ref="AR337:AR344" si="166">AQ337</f>
        <v>273871</v>
      </c>
      <c r="AT337" s="166">
        <f>AQ337</f>
        <v>273871</v>
      </c>
    </row>
    <row r="338" spans="1:51" s="4" customFormat="1" ht="16.5" customHeight="1" x14ac:dyDescent="0.25">
      <c r="A338" s="26"/>
      <c r="B338" s="5"/>
      <c r="K338" s="12"/>
      <c r="L338" s="14"/>
      <c r="M338" s="62"/>
      <c r="N338" s="14"/>
      <c r="O338" s="14"/>
      <c r="P338" s="14"/>
      <c r="Q338" s="3"/>
      <c r="R338" s="8"/>
      <c r="S338" s="8"/>
      <c r="U338" s="11"/>
      <c r="V338" s="26"/>
      <c r="W338" s="5"/>
      <c r="X338" s="19"/>
      <c r="Y338" s="4" t="s">
        <v>38</v>
      </c>
      <c r="Z338" s="4" t="s">
        <v>7</v>
      </c>
      <c r="AA338" s="16">
        <v>2.5</v>
      </c>
      <c r="AB338" s="16">
        <v>3</v>
      </c>
      <c r="AC338" s="16">
        <v>3</v>
      </c>
      <c r="AD338" s="8">
        <v>7.5</v>
      </c>
      <c r="AE338" s="78">
        <v>100</v>
      </c>
      <c r="AF338" s="7">
        <f>รายการ!B34</f>
        <v>2050</v>
      </c>
      <c r="AG338" s="577">
        <f t="shared" si="163"/>
        <v>15375</v>
      </c>
      <c r="AH338" s="572">
        <f>AD338</f>
        <v>7.5</v>
      </c>
      <c r="AI338" s="3"/>
      <c r="AJ338" s="3"/>
      <c r="AK338" s="3">
        <v>7.5</v>
      </c>
      <c r="AL338" s="3"/>
      <c r="AM338" s="4">
        <v>3</v>
      </c>
      <c r="AN338" s="4">
        <f>ค่าเสื่อม!D4</f>
        <v>9</v>
      </c>
      <c r="AO338" s="166">
        <f t="shared" si="164"/>
        <v>1383.75</v>
      </c>
      <c r="AP338" s="166">
        <f t="shared" si="165"/>
        <v>13991.25</v>
      </c>
      <c r="AQ338" s="166">
        <f>AP338</f>
        <v>13991.25</v>
      </c>
      <c r="AR338" s="95">
        <f t="shared" si="166"/>
        <v>13991.25</v>
      </c>
      <c r="AS338" s="166">
        <f>((S338*O338)+(AF338*AK338)-(AF338*AK338*AN338/100))</f>
        <v>13991.25</v>
      </c>
      <c r="AT338" s="95"/>
      <c r="AU338" s="166">
        <f>AS338</f>
        <v>13991.25</v>
      </c>
      <c r="AV338" s="4">
        <f>อัตราภาษี!J5</f>
        <v>0.3</v>
      </c>
      <c r="AW338" s="687" t="s">
        <v>1941</v>
      </c>
      <c r="AX338" s="535">
        <f>AU338*AV338/100</f>
        <v>41.973750000000003</v>
      </c>
      <c r="AY338" s="166">
        <f>AX338*10/100</f>
        <v>4.1973750000000001</v>
      </c>
    </row>
    <row r="339" spans="1:51" s="4" customFormat="1" ht="16.5" customHeight="1" x14ac:dyDescent="0.25">
      <c r="A339" s="26" t="s">
        <v>1336</v>
      </c>
      <c r="B339" s="5">
        <v>96</v>
      </c>
      <c r="C339" s="4" t="s">
        <v>5</v>
      </c>
      <c r="D339" s="4">
        <v>14574</v>
      </c>
      <c r="E339" s="4">
        <v>3</v>
      </c>
      <c r="F339" s="4">
        <v>197</v>
      </c>
      <c r="G339" s="4" t="s">
        <v>214</v>
      </c>
      <c r="H339" s="4">
        <v>1</v>
      </c>
      <c r="I339" s="4">
        <v>1</v>
      </c>
      <c r="J339" s="4">
        <v>90</v>
      </c>
      <c r="K339" s="12">
        <f>H339*400+I339*100+J339</f>
        <v>590</v>
      </c>
      <c r="L339" s="14">
        <v>590</v>
      </c>
      <c r="M339" s="62">
        <v>2</v>
      </c>
      <c r="N339" s="14">
        <f>L339</f>
        <v>590</v>
      </c>
      <c r="O339" s="14">
        <f>[11]qry_report!$L$173</f>
        <v>550</v>
      </c>
      <c r="P339" s="14">
        <f>N339*O339</f>
        <v>324500</v>
      </c>
      <c r="Q339" s="3"/>
      <c r="R339" s="8">
        <v>583.25</v>
      </c>
      <c r="S339" s="8">
        <v>6.75</v>
      </c>
      <c r="U339" s="11"/>
      <c r="V339" s="26" t="s">
        <v>1336</v>
      </c>
      <c r="W339" s="5">
        <v>182</v>
      </c>
      <c r="X339" s="17" t="s">
        <v>846</v>
      </c>
      <c r="Y339" s="4" t="s">
        <v>28</v>
      </c>
      <c r="Z339" s="4" t="s">
        <v>41</v>
      </c>
      <c r="AA339" s="16"/>
      <c r="AB339" s="16"/>
      <c r="AC339" s="16">
        <v>2</v>
      </c>
      <c r="AD339" s="8">
        <v>456</v>
      </c>
      <c r="AE339" s="8">
        <v>100</v>
      </c>
      <c r="AF339" s="7">
        <f>[10]รายการ!B1</f>
        <v>6700</v>
      </c>
      <c r="AG339" s="7">
        <f t="shared" si="163"/>
        <v>3055200</v>
      </c>
      <c r="AH339" s="4">
        <v>456</v>
      </c>
      <c r="AI339" s="3"/>
      <c r="AJ339" s="3"/>
      <c r="AK339" s="3"/>
      <c r="AL339" s="3"/>
      <c r="AM339" s="4">
        <v>31</v>
      </c>
      <c r="AN339" s="4">
        <f>ค่าเสื่อม!W3</f>
        <v>85</v>
      </c>
      <c r="AO339" s="166">
        <f t="shared" si="164"/>
        <v>2596920</v>
      </c>
      <c r="AP339" s="166">
        <f t="shared" si="165"/>
        <v>458280</v>
      </c>
      <c r="AQ339" s="166">
        <f>P339+AP339</f>
        <v>782780</v>
      </c>
      <c r="AR339" s="166">
        <f t="shared" si="166"/>
        <v>782780</v>
      </c>
      <c r="AS339" s="4">
        <v>3712.5</v>
      </c>
      <c r="AT339" s="166">
        <f>AR339-AS339</f>
        <v>779067.5</v>
      </c>
      <c r="AU339" s="4">
        <f>AS339</f>
        <v>3712.5</v>
      </c>
      <c r="AV339" s="4">
        <f>'อัตราภาษี 1'!J5</f>
        <v>0.3</v>
      </c>
      <c r="AW339" s="4" t="s">
        <v>2052</v>
      </c>
      <c r="AX339" s="535">
        <f>AU339*AV339/100</f>
        <v>11.137499999999999</v>
      </c>
      <c r="AY339" s="166">
        <f>AX339*10/100</f>
        <v>1.11375</v>
      </c>
    </row>
    <row r="340" spans="1:51" s="4" customFormat="1" ht="16.5" customHeight="1" x14ac:dyDescent="0.25">
      <c r="A340" s="26"/>
      <c r="B340" s="5"/>
      <c r="K340" s="7"/>
      <c r="L340" s="7"/>
      <c r="M340" s="62"/>
      <c r="N340" s="14"/>
      <c r="O340" s="7"/>
      <c r="P340" s="14"/>
      <c r="Q340" s="3"/>
      <c r="R340" s="8"/>
      <c r="S340" s="8"/>
      <c r="U340" s="11"/>
      <c r="V340" s="26"/>
      <c r="W340" s="5"/>
      <c r="Z340" s="4" t="s">
        <v>42</v>
      </c>
      <c r="AA340" s="16">
        <v>12</v>
      </c>
      <c r="AB340" s="16">
        <v>19</v>
      </c>
      <c r="AC340" s="16">
        <v>2</v>
      </c>
      <c r="AD340" s="8">
        <f t="shared" ref="AD340:AD347" si="167">AA340*AB340</f>
        <v>228</v>
      </c>
      <c r="AE340" s="8">
        <v>50</v>
      </c>
      <c r="AF340" s="7">
        <f>'ภ.ด.ส.1. ม.6'!AF131</f>
        <v>6700</v>
      </c>
      <c r="AG340" s="7">
        <f t="shared" si="163"/>
        <v>1527600</v>
      </c>
      <c r="AH340" s="3">
        <f>SUM(AI340:AL340)</f>
        <v>228</v>
      </c>
      <c r="AI340" s="3"/>
      <c r="AJ340" s="3">
        <v>228</v>
      </c>
      <c r="AK340" s="3"/>
      <c r="AL340" s="3"/>
      <c r="AN340" s="4">
        <v>85</v>
      </c>
      <c r="AO340" s="166">
        <f t="shared" si="164"/>
        <v>1298460</v>
      </c>
      <c r="AP340" s="166">
        <f t="shared" si="165"/>
        <v>229140</v>
      </c>
      <c r="AQ340" s="166">
        <f>P340+AP340</f>
        <v>229140</v>
      </c>
      <c r="AR340" s="166">
        <f t="shared" si="166"/>
        <v>229140</v>
      </c>
      <c r="AT340" s="166">
        <f>AQ340</f>
        <v>229140</v>
      </c>
      <c r="AX340" s="535"/>
      <c r="AY340" s="166"/>
    </row>
    <row r="341" spans="1:51" s="4" customFormat="1" ht="16.5" customHeight="1" x14ac:dyDescent="0.25">
      <c r="A341" s="26"/>
      <c r="B341" s="5"/>
      <c r="K341" s="7"/>
      <c r="L341" s="7"/>
      <c r="M341" s="62"/>
      <c r="N341" s="14"/>
      <c r="O341" s="7"/>
      <c r="P341" s="14"/>
      <c r="Q341" s="3"/>
      <c r="R341" s="8"/>
      <c r="S341" s="8"/>
      <c r="U341" s="11"/>
      <c r="V341" s="26"/>
      <c r="W341" s="5"/>
      <c r="Z341" s="4" t="s">
        <v>43</v>
      </c>
      <c r="AA341" s="16">
        <v>12</v>
      </c>
      <c r="AB341" s="16">
        <v>19</v>
      </c>
      <c r="AC341" s="16">
        <v>2</v>
      </c>
      <c r="AD341" s="8">
        <f t="shared" si="167"/>
        <v>228</v>
      </c>
      <c r="AE341" s="8">
        <v>50</v>
      </c>
      <c r="AF341" s="7">
        <f>AF339</f>
        <v>6700</v>
      </c>
      <c r="AG341" s="7">
        <f t="shared" si="163"/>
        <v>1527600</v>
      </c>
      <c r="AH341" s="3">
        <f>SUM(AI341:AL341)</f>
        <v>228</v>
      </c>
      <c r="AI341" s="3"/>
      <c r="AJ341" s="3">
        <v>228</v>
      </c>
      <c r="AK341" s="3"/>
      <c r="AL341" s="3"/>
      <c r="AN341" s="4">
        <v>85</v>
      </c>
      <c r="AO341" s="166">
        <f t="shared" si="164"/>
        <v>1298460</v>
      </c>
      <c r="AP341" s="166">
        <f t="shared" si="165"/>
        <v>229140</v>
      </c>
      <c r="AQ341" s="166">
        <f>P341+AP341</f>
        <v>229140</v>
      </c>
      <c r="AR341" s="166">
        <f t="shared" si="166"/>
        <v>229140</v>
      </c>
      <c r="AT341" s="166">
        <f>AQ341</f>
        <v>229140</v>
      </c>
      <c r="AX341" s="535"/>
      <c r="AY341" s="166"/>
    </row>
    <row r="342" spans="1:51" s="4" customFormat="1" ht="16.5" customHeight="1" x14ac:dyDescent="0.25">
      <c r="A342" s="26"/>
      <c r="B342" s="5"/>
      <c r="K342" s="7"/>
      <c r="L342" s="7"/>
      <c r="M342" s="62"/>
      <c r="N342" s="14"/>
      <c r="O342" s="7"/>
      <c r="P342" s="14"/>
      <c r="Q342" s="3"/>
      <c r="R342" s="8"/>
      <c r="S342" s="8"/>
      <c r="U342" s="11"/>
      <c r="V342" s="26"/>
      <c r="W342" s="5">
        <v>183</v>
      </c>
      <c r="Y342" s="4" t="s">
        <v>38</v>
      </c>
      <c r="Z342" s="4" t="s">
        <v>7</v>
      </c>
      <c r="AA342" s="16">
        <v>12</v>
      </c>
      <c r="AB342" s="16">
        <v>19</v>
      </c>
      <c r="AC342" s="16">
        <v>2</v>
      </c>
      <c r="AD342" s="8">
        <f t="shared" si="167"/>
        <v>228</v>
      </c>
      <c r="AE342" s="8">
        <v>100</v>
      </c>
      <c r="AF342" s="7">
        <f>[10]รายการ!B1</f>
        <v>6700</v>
      </c>
      <c r="AG342" s="7">
        <f t="shared" si="163"/>
        <v>1527600</v>
      </c>
      <c r="AH342" s="3">
        <f>SUM(AI342:AL342)</f>
        <v>228</v>
      </c>
      <c r="AI342" s="3"/>
      <c r="AJ342" s="3">
        <v>228</v>
      </c>
      <c r="AK342" s="3"/>
      <c r="AL342" s="3"/>
      <c r="AM342" s="4">
        <v>31</v>
      </c>
      <c r="AN342" s="4">
        <f>ค่าเสื่อม!T4</f>
        <v>93</v>
      </c>
      <c r="AO342" s="166">
        <f t="shared" si="164"/>
        <v>1420668</v>
      </c>
      <c r="AP342" s="166">
        <f t="shared" si="165"/>
        <v>106932</v>
      </c>
      <c r="AQ342" s="166">
        <f>P342+AP342</f>
        <v>106932</v>
      </c>
      <c r="AR342" s="166">
        <f t="shared" si="166"/>
        <v>106932</v>
      </c>
      <c r="AT342" s="166">
        <f>AQ342</f>
        <v>106932</v>
      </c>
      <c r="AW342" s="4" t="s">
        <v>51</v>
      </c>
      <c r="AX342" s="535"/>
      <c r="AY342" s="166"/>
    </row>
    <row r="343" spans="1:51" s="4" customFormat="1" ht="16.5" customHeight="1" x14ac:dyDescent="0.25">
      <c r="A343" s="26"/>
      <c r="B343" s="5"/>
      <c r="K343" s="7"/>
      <c r="L343" s="7"/>
      <c r="M343" s="62"/>
      <c r="N343" s="14"/>
      <c r="O343" s="7"/>
      <c r="P343" s="14"/>
      <c r="Q343" s="3"/>
      <c r="R343" s="8"/>
      <c r="S343" s="8"/>
      <c r="U343" s="11"/>
      <c r="V343" s="26" t="s">
        <v>1337</v>
      </c>
      <c r="W343" s="5">
        <v>184</v>
      </c>
      <c r="X343" s="17" t="s">
        <v>710</v>
      </c>
      <c r="Y343" s="4" t="s">
        <v>28</v>
      </c>
      <c r="Z343" s="4" t="s">
        <v>37</v>
      </c>
      <c r="AA343" s="16">
        <v>11</v>
      </c>
      <c r="AB343" s="16">
        <v>14</v>
      </c>
      <c r="AC343" s="16">
        <v>2</v>
      </c>
      <c r="AD343" s="8">
        <f t="shared" si="167"/>
        <v>154</v>
      </c>
      <c r="AE343" s="8">
        <v>100</v>
      </c>
      <c r="AF343" s="7">
        <f>[10]รายการ!B1</f>
        <v>6700</v>
      </c>
      <c r="AG343" s="7">
        <f t="shared" si="163"/>
        <v>1031800</v>
      </c>
      <c r="AH343" s="3">
        <f>SUM(AI343:AL343)</f>
        <v>154</v>
      </c>
      <c r="AI343" s="3"/>
      <c r="AJ343" s="3">
        <v>154</v>
      </c>
      <c r="AK343" s="3"/>
      <c r="AL343" s="3"/>
      <c r="AM343" s="4">
        <v>10</v>
      </c>
      <c r="AN343" s="4">
        <f>ค่าเสื่อม!K2</f>
        <v>10</v>
      </c>
      <c r="AO343" s="166">
        <f t="shared" si="164"/>
        <v>103180</v>
      </c>
      <c r="AP343" s="166">
        <f t="shared" si="165"/>
        <v>928620</v>
      </c>
      <c r="AQ343" s="166">
        <f>P343+AP343</f>
        <v>928620</v>
      </c>
      <c r="AR343" s="166">
        <f t="shared" si="166"/>
        <v>928620</v>
      </c>
      <c r="AT343" s="166">
        <f>AQ343</f>
        <v>928620</v>
      </c>
      <c r="AX343" s="535"/>
      <c r="AY343" s="166"/>
    </row>
    <row r="344" spans="1:51" s="4" customFormat="1" ht="16.5" customHeight="1" x14ac:dyDescent="0.25">
      <c r="A344" s="26"/>
      <c r="B344" s="5"/>
      <c r="K344" s="12"/>
      <c r="L344" s="14"/>
      <c r="M344" s="62"/>
      <c r="N344" s="14"/>
      <c r="O344" s="14"/>
      <c r="P344" s="14"/>
      <c r="Q344" s="3"/>
      <c r="R344" s="8"/>
      <c r="S344" s="8"/>
      <c r="U344" s="11"/>
      <c r="V344" s="26"/>
      <c r="W344" s="5">
        <v>185</v>
      </c>
      <c r="X344" s="19"/>
      <c r="Y344" s="4" t="s">
        <v>38</v>
      </c>
      <c r="Z344" s="4" t="s">
        <v>7</v>
      </c>
      <c r="AA344" s="16">
        <v>3</v>
      </c>
      <c r="AB344" s="16">
        <v>9</v>
      </c>
      <c r="AC344" s="16">
        <v>3</v>
      </c>
      <c r="AD344" s="8">
        <f t="shared" si="167"/>
        <v>27</v>
      </c>
      <c r="AE344" s="78">
        <v>100</v>
      </c>
      <c r="AF344" s="7">
        <f>รายการ!B34</f>
        <v>2050</v>
      </c>
      <c r="AG344" s="7">
        <f t="shared" si="163"/>
        <v>55350</v>
      </c>
      <c r="AH344" s="3">
        <v>27</v>
      </c>
      <c r="AI344" s="3"/>
      <c r="AJ344" s="3"/>
      <c r="AK344" s="3">
        <v>27</v>
      </c>
      <c r="AL344" s="3"/>
      <c r="AM344" s="4">
        <v>1</v>
      </c>
      <c r="AN344" s="4">
        <f>ค่าเสื่อม!B4</f>
        <v>3</v>
      </c>
      <c r="AO344" s="166">
        <f t="shared" si="164"/>
        <v>1660.5</v>
      </c>
      <c r="AP344" s="166">
        <f t="shared" si="165"/>
        <v>53689.5</v>
      </c>
      <c r="AQ344" s="166">
        <f>AP344</f>
        <v>53689.5</v>
      </c>
      <c r="AR344" s="166">
        <f t="shared" si="166"/>
        <v>53689.5</v>
      </c>
      <c r="AS344" s="166">
        <f>((S344*O344)+(AF344*AK344)-(AF344*AK344*AN344/100))</f>
        <v>53689.5</v>
      </c>
      <c r="AT344" s="166"/>
      <c r="AU344" s="166">
        <f>AS344</f>
        <v>53689.5</v>
      </c>
      <c r="AV344" s="4">
        <f>'อัตราภาษี 1'!J5</f>
        <v>0.3</v>
      </c>
      <c r="AW344" s="687" t="s">
        <v>2051</v>
      </c>
      <c r="AX344" s="535">
        <f t="shared" ref="AX344" si="168">AU344*AV344/100</f>
        <v>161.06849999999997</v>
      </c>
      <c r="AY344" s="166">
        <f t="shared" ref="AY344" si="169">AX344*10/100</f>
        <v>16.106849999999998</v>
      </c>
    </row>
    <row r="345" spans="1:51" s="4" customFormat="1" ht="16.5" customHeight="1" x14ac:dyDescent="0.25">
      <c r="A345" s="26" t="s">
        <v>336</v>
      </c>
      <c r="B345" s="5">
        <v>97</v>
      </c>
      <c r="C345" s="4" t="s">
        <v>5</v>
      </c>
      <c r="D345" s="4">
        <v>37386</v>
      </c>
      <c r="E345" s="4">
        <v>793</v>
      </c>
      <c r="F345" s="4">
        <v>2351</v>
      </c>
      <c r="G345" s="4" t="s">
        <v>26</v>
      </c>
      <c r="H345" s="4">
        <v>2</v>
      </c>
      <c r="I345" s="4">
        <v>3</v>
      </c>
      <c r="J345" s="4">
        <v>92</v>
      </c>
      <c r="K345" s="12">
        <f>H345*400+I345*100+J345</f>
        <v>1192</v>
      </c>
      <c r="L345" s="7">
        <v>1192</v>
      </c>
      <c r="M345" s="62">
        <v>2</v>
      </c>
      <c r="N345" s="7">
        <f>L345</f>
        <v>1192</v>
      </c>
      <c r="O345" s="7">
        <v>125</v>
      </c>
      <c r="P345" s="14">
        <f t="shared" ref="P345:P365" si="170">N345*O345</f>
        <v>149000</v>
      </c>
      <c r="Q345" s="3">
        <v>992</v>
      </c>
      <c r="R345" s="8">
        <v>200</v>
      </c>
      <c r="S345" s="8"/>
      <c r="U345" s="11"/>
      <c r="V345" s="26" t="s">
        <v>336</v>
      </c>
      <c r="W345" s="33">
        <v>186</v>
      </c>
      <c r="X345" s="17" t="s">
        <v>337</v>
      </c>
      <c r="Y345" s="4" t="s">
        <v>28</v>
      </c>
      <c r="Z345" s="4" t="s">
        <v>53</v>
      </c>
      <c r="AA345" s="16">
        <v>11</v>
      </c>
      <c r="AB345" s="16">
        <v>24</v>
      </c>
      <c r="AC345" s="16">
        <v>2</v>
      </c>
      <c r="AD345" s="8">
        <f t="shared" si="167"/>
        <v>264</v>
      </c>
      <c r="AE345" s="78">
        <v>100</v>
      </c>
      <c r="AF345" s="7">
        <f>AF304</f>
        <v>6700</v>
      </c>
      <c r="AG345" s="7">
        <f>AD345*AF345</f>
        <v>1768800</v>
      </c>
      <c r="AH345" s="3">
        <f>SUM(AI345:AL345)</f>
        <v>264</v>
      </c>
      <c r="AI345" s="3"/>
      <c r="AJ345" s="3">
        <v>264</v>
      </c>
      <c r="AK345" s="3"/>
      <c r="AL345" s="3"/>
      <c r="AM345" s="4">
        <v>40</v>
      </c>
      <c r="AN345" s="4">
        <f>ค่าเสื่อม!T4</f>
        <v>93</v>
      </c>
      <c r="AO345" s="166">
        <f>AG345*AN345/100</f>
        <v>1644984</v>
      </c>
      <c r="AP345" s="166">
        <f t="shared" ref="AP345:AP376" si="171">AG345-AO345</f>
        <v>123816</v>
      </c>
      <c r="AQ345" s="166">
        <f t="shared" ref="AQ345:AQ376" si="172">P345+AP345</f>
        <v>272816</v>
      </c>
      <c r="AR345" s="166">
        <f t="shared" ref="AR345:AR376" si="173">AQ345</f>
        <v>272816</v>
      </c>
      <c r="AS345" s="166"/>
      <c r="AT345" s="166">
        <f t="shared" ref="AT345:AT376" si="174">AQ345-AS345</f>
        <v>272816</v>
      </c>
      <c r="AU345" s="166"/>
      <c r="AW345" s="26"/>
      <c r="AX345" s="535"/>
      <c r="AY345" s="166"/>
    </row>
    <row r="346" spans="1:51" s="32" customFormat="1" ht="16.5" customHeight="1" x14ac:dyDescent="0.25">
      <c r="A346" s="39"/>
      <c r="B346" s="33"/>
      <c r="K346" s="37"/>
      <c r="L346" s="37"/>
      <c r="M346" s="86"/>
      <c r="N346" s="37"/>
      <c r="O346" s="37"/>
      <c r="P346" s="65"/>
      <c r="Q346" s="34"/>
      <c r="R346" s="43"/>
      <c r="S346" s="43"/>
      <c r="U346" s="35"/>
      <c r="V346" s="39"/>
      <c r="W346" s="33">
        <v>187</v>
      </c>
      <c r="X346" s="42"/>
      <c r="Y346" s="32" t="s">
        <v>38</v>
      </c>
      <c r="Z346" s="32" t="s">
        <v>7</v>
      </c>
      <c r="AA346" s="36">
        <v>7</v>
      </c>
      <c r="AB346" s="36">
        <v>18</v>
      </c>
      <c r="AC346" s="36">
        <v>2</v>
      </c>
      <c r="AD346" s="43">
        <f t="shared" si="167"/>
        <v>126</v>
      </c>
      <c r="AE346" s="78">
        <v>100</v>
      </c>
      <c r="AF346" s="37">
        <f>AF303</f>
        <v>2050</v>
      </c>
      <c r="AG346" s="37">
        <f>AD346*AF346</f>
        <v>258300</v>
      </c>
      <c r="AH346" s="34">
        <f>SUM(AI346:AL346)</f>
        <v>126</v>
      </c>
      <c r="AI346" s="34"/>
      <c r="AJ346" s="34">
        <v>126</v>
      </c>
      <c r="AK346" s="34"/>
      <c r="AL346" s="34"/>
      <c r="AM346" s="32">
        <v>37</v>
      </c>
      <c r="AN346" s="32">
        <v>93</v>
      </c>
      <c r="AO346" s="111">
        <f>AG346*AN346/100</f>
        <v>240219</v>
      </c>
      <c r="AP346" s="111">
        <f t="shared" si="171"/>
        <v>18081</v>
      </c>
      <c r="AQ346" s="166">
        <f t="shared" si="172"/>
        <v>18081</v>
      </c>
      <c r="AR346" s="95">
        <f t="shared" si="173"/>
        <v>18081</v>
      </c>
      <c r="AS346" s="95"/>
      <c r="AT346" s="95">
        <f t="shared" si="174"/>
        <v>18081</v>
      </c>
      <c r="AU346" s="95"/>
      <c r="AW346" s="39" t="s">
        <v>51</v>
      </c>
      <c r="AX346" s="579"/>
      <c r="AY346" s="95"/>
    </row>
    <row r="347" spans="1:51" s="32" customFormat="1" ht="16.5" customHeight="1" x14ac:dyDescent="0.25">
      <c r="A347" s="39" t="s">
        <v>338</v>
      </c>
      <c r="B347" s="33">
        <v>98</v>
      </c>
      <c r="C347" s="32" t="s">
        <v>5</v>
      </c>
      <c r="D347" s="32">
        <v>38818</v>
      </c>
      <c r="E347" s="32">
        <v>561</v>
      </c>
      <c r="F347" s="32">
        <v>1946</v>
      </c>
      <c r="G347" s="32" t="s">
        <v>26</v>
      </c>
      <c r="H347" s="32">
        <v>0</v>
      </c>
      <c r="I347" s="32">
        <v>3</v>
      </c>
      <c r="J347" s="32">
        <v>4</v>
      </c>
      <c r="K347" s="63">
        <f t="shared" ref="K347:K355" si="175">H347*400+I347*100+J347</f>
        <v>304</v>
      </c>
      <c r="L347" s="37">
        <v>304</v>
      </c>
      <c r="M347" s="86">
        <v>2</v>
      </c>
      <c r="N347" s="37">
        <f t="shared" ref="N347:N355" si="176">L347</f>
        <v>304</v>
      </c>
      <c r="O347" s="37">
        <v>175</v>
      </c>
      <c r="P347" s="65">
        <f t="shared" si="170"/>
        <v>53200</v>
      </c>
      <c r="Q347" s="34"/>
      <c r="R347" s="77">
        <v>304</v>
      </c>
      <c r="S347" s="43"/>
      <c r="U347" s="35"/>
      <c r="V347" s="39" t="s">
        <v>338</v>
      </c>
      <c r="W347" s="33">
        <v>188</v>
      </c>
      <c r="X347" s="42" t="s">
        <v>339</v>
      </c>
      <c r="Y347" s="32" t="s">
        <v>28</v>
      </c>
      <c r="Z347" s="32" t="s">
        <v>53</v>
      </c>
      <c r="AA347" s="36">
        <v>17</v>
      </c>
      <c r="AB347" s="36">
        <v>20</v>
      </c>
      <c r="AC347" s="36">
        <v>2</v>
      </c>
      <c r="AD347" s="43">
        <f t="shared" si="167"/>
        <v>340</v>
      </c>
      <c r="AE347" s="78">
        <v>100</v>
      </c>
      <c r="AF347" s="37">
        <f>AF345</f>
        <v>6700</v>
      </c>
      <c r="AG347" s="37">
        <f>AD347*AF347</f>
        <v>2278000</v>
      </c>
      <c r="AH347" s="34">
        <f>SUM(AI347:AL347)</f>
        <v>340</v>
      </c>
      <c r="AI347" s="34"/>
      <c r="AJ347" s="34">
        <v>340</v>
      </c>
      <c r="AK347" s="34"/>
      <c r="AL347" s="34"/>
      <c r="AM347" s="32">
        <v>40</v>
      </c>
      <c r="AN347" s="32">
        <v>93</v>
      </c>
      <c r="AO347" s="111">
        <f>AG347*AN347/100</f>
        <v>2118540</v>
      </c>
      <c r="AP347" s="111">
        <f t="shared" si="171"/>
        <v>159460</v>
      </c>
      <c r="AQ347" s="166">
        <f t="shared" si="172"/>
        <v>212660</v>
      </c>
      <c r="AR347" s="95">
        <f t="shared" si="173"/>
        <v>212660</v>
      </c>
      <c r="AS347" s="95"/>
      <c r="AT347" s="95">
        <f t="shared" si="174"/>
        <v>212660</v>
      </c>
      <c r="AU347" s="95"/>
      <c r="AW347" s="39"/>
      <c r="AX347" s="579"/>
      <c r="AY347" s="95"/>
    </row>
    <row r="348" spans="1:51" s="32" customFormat="1" ht="16.5" customHeight="1" x14ac:dyDescent="0.25">
      <c r="A348" s="39"/>
      <c r="B348" s="33">
        <v>99</v>
      </c>
      <c r="C348" s="32" t="s">
        <v>5</v>
      </c>
      <c r="D348" s="32">
        <v>10950</v>
      </c>
      <c r="E348" s="32">
        <v>110</v>
      </c>
      <c r="F348" s="32">
        <v>107</v>
      </c>
      <c r="G348" s="32" t="s">
        <v>26</v>
      </c>
      <c r="H348" s="32">
        <v>1</v>
      </c>
      <c r="I348" s="32">
        <v>0</v>
      </c>
      <c r="J348" s="32">
        <v>68</v>
      </c>
      <c r="K348" s="63">
        <f t="shared" si="175"/>
        <v>468</v>
      </c>
      <c r="L348" s="37">
        <v>468</v>
      </c>
      <c r="M348" s="86">
        <v>1</v>
      </c>
      <c r="N348" s="37">
        <f t="shared" si="176"/>
        <v>468</v>
      </c>
      <c r="O348" s="37">
        <v>100</v>
      </c>
      <c r="P348" s="65">
        <f t="shared" si="170"/>
        <v>46800</v>
      </c>
      <c r="Q348" s="80">
        <v>468</v>
      </c>
      <c r="R348" s="43"/>
      <c r="S348" s="43"/>
      <c r="U348" s="35"/>
      <c r="V348" s="39"/>
      <c r="W348" s="33"/>
      <c r="X348" s="42"/>
      <c r="AA348" s="36"/>
      <c r="AB348" s="36"/>
      <c r="AC348" s="36"/>
      <c r="AD348" s="43"/>
      <c r="AE348" s="528"/>
      <c r="AF348" s="37"/>
      <c r="AG348" s="37"/>
      <c r="AI348" s="34"/>
      <c r="AJ348" s="34"/>
      <c r="AK348" s="34"/>
      <c r="AL348" s="34"/>
      <c r="AO348" s="111"/>
      <c r="AP348" s="111"/>
      <c r="AQ348" s="166">
        <f t="shared" si="172"/>
        <v>46800</v>
      </c>
      <c r="AR348" s="95">
        <f t="shared" si="173"/>
        <v>46800</v>
      </c>
      <c r="AS348" s="95"/>
      <c r="AT348" s="95">
        <f t="shared" si="174"/>
        <v>46800</v>
      </c>
      <c r="AU348" s="95"/>
      <c r="AW348" s="39"/>
      <c r="AX348" s="579"/>
      <c r="AY348" s="95"/>
    </row>
    <row r="349" spans="1:51" s="32" customFormat="1" ht="16.5" customHeight="1" x14ac:dyDescent="0.25">
      <c r="A349" s="39"/>
      <c r="B349" s="33">
        <v>100</v>
      </c>
      <c r="C349" s="32" t="s">
        <v>5</v>
      </c>
      <c r="D349" s="32">
        <v>10952</v>
      </c>
      <c r="E349" s="32">
        <v>112</v>
      </c>
      <c r="F349" s="32">
        <v>109</v>
      </c>
      <c r="G349" s="32" t="s">
        <v>26</v>
      </c>
      <c r="H349" s="32">
        <v>2</v>
      </c>
      <c r="I349" s="32">
        <v>2</v>
      </c>
      <c r="J349" s="32">
        <v>24</v>
      </c>
      <c r="K349" s="63">
        <f t="shared" si="175"/>
        <v>1024</v>
      </c>
      <c r="L349" s="37">
        <v>1024</v>
      </c>
      <c r="M349" s="86">
        <v>1</v>
      </c>
      <c r="N349" s="37">
        <f t="shared" si="176"/>
        <v>1024</v>
      </c>
      <c r="O349" s="37">
        <v>100</v>
      </c>
      <c r="P349" s="65">
        <f t="shared" si="170"/>
        <v>102400</v>
      </c>
      <c r="Q349" s="80">
        <v>1024</v>
      </c>
      <c r="R349" s="43"/>
      <c r="S349" s="43"/>
      <c r="U349" s="35"/>
      <c r="V349" s="39"/>
      <c r="W349" s="33"/>
      <c r="X349" s="42"/>
      <c r="AA349" s="36"/>
      <c r="AB349" s="36"/>
      <c r="AC349" s="36"/>
      <c r="AD349" s="43"/>
      <c r="AE349" s="528"/>
      <c r="AF349" s="37"/>
      <c r="AG349" s="37"/>
      <c r="AI349" s="34"/>
      <c r="AJ349" s="34"/>
      <c r="AK349" s="34"/>
      <c r="AL349" s="34"/>
      <c r="AO349" s="111"/>
      <c r="AP349" s="111"/>
      <c r="AQ349" s="166">
        <f t="shared" si="172"/>
        <v>102400</v>
      </c>
      <c r="AR349" s="95">
        <f t="shared" si="173"/>
        <v>102400</v>
      </c>
      <c r="AS349" s="95"/>
      <c r="AT349" s="95">
        <f t="shared" si="174"/>
        <v>102400</v>
      </c>
      <c r="AU349" s="95"/>
      <c r="AW349" s="39"/>
      <c r="AX349" s="579"/>
      <c r="AY349" s="95"/>
    </row>
    <row r="350" spans="1:51" s="32" customFormat="1" ht="16.5" customHeight="1" x14ac:dyDescent="0.25">
      <c r="A350" s="39"/>
      <c r="B350" s="33">
        <v>101</v>
      </c>
      <c r="C350" s="32" t="s">
        <v>5</v>
      </c>
      <c r="D350" s="32">
        <v>10949</v>
      </c>
      <c r="E350" s="32">
        <v>109</v>
      </c>
      <c r="F350" s="32">
        <v>106</v>
      </c>
      <c r="G350" s="32" t="s">
        <v>26</v>
      </c>
      <c r="H350" s="32">
        <v>1</v>
      </c>
      <c r="I350" s="32">
        <v>0</v>
      </c>
      <c r="J350" s="32">
        <v>83</v>
      </c>
      <c r="K350" s="63">
        <f t="shared" si="175"/>
        <v>483</v>
      </c>
      <c r="L350" s="37">
        <v>483</v>
      </c>
      <c r="M350" s="86">
        <v>1</v>
      </c>
      <c r="N350" s="37">
        <f t="shared" si="176"/>
        <v>483</v>
      </c>
      <c r="O350" s="37">
        <v>100</v>
      </c>
      <c r="P350" s="65">
        <f t="shared" si="170"/>
        <v>48300</v>
      </c>
      <c r="Q350" s="80">
        <v>483</v>
      </c>
      <c r="R350" s="43"/>
      <c r="S350" s="43"/>
      <c r="U350" s="35"/>
      <c r="V350" s="39"/>
      <c r="W350" s="33"/>
      <c r="X350" s="42"/>
      <c r="AA350" s="36"/>
      <c r="AB350" s="36"/>
      <c r="AC350" s="36"/>
      <c r="AD350" s="43"/>
      <c r="AE350" s="528"/>
      <c r="AF350" s="37"/>
      <c r="AG350" s="37"/>
      <c r="AI350" s="34"/>
      <c r="AJ350" s="34"/>
      <c r="AK350" s="34"/>
      <c r="AL350" s="34"/>
      <c r="AO350" s="111"/>
      <c r="AP350" s="111"/>
      <c r="AQ350" s="166">
        <f t="shared" si="172"/>
        <v>48300</v>
      </c>
      <c r="AR350" s="95">
        <f t="shared" si="173"/>
        <v>48300</v>
      </c>
      <c r="AS350" s="95"/>
      <c r="AT350" s="95">
        <f t="shared" si="174"/>
        <v>48300</v>
      </c>
      <c r="AU350" s="95"/>
      <c r="AW350" s="39"/>
      <c r="AX350" s="579"/>
      <c r="AY350" s="95"/>
    </row>
    <row r="351" spans="1:51" s="32" customFormat="1" ht="16.5" customHeight="1" x14ac:dyDescent="0.25">
      <c r="A351" s="39"/>
      <c r="B351" s="33">
        <v>102</v>
      </c>
      <c r="C351" s="32" t="s">
        <v>5</v>
      </c>
      <c r="D351" s="32">
        <v>10951</v>
      </c>
      <c r="E351" s="32">
        <v>111</v>
      </c>
      <c r="F351" s="32">
        <v>118</v>
      </c>
      <c r="G351" s="32" t="s">
        <v>26</v>
      </c>
      <c r="H351" s="32">
        <v>2</v>
      </c>
      <c r="I351" s="32">
        <v>1</v>
      </c>
      <c r="J351" s="32">
        <v>13</v>
      </c>
      <c r="K351" s="63">
        <f t="shared" si="175"/>
        <v>913</v>
      </c>
      <c r="L351" s="37">
        <v>913</v>
      </c>
      <c r="M351" s="86">
        <v>1</v>
      </c>
      <c r="N351" s="37">
        <f t="shared" si="176"/>
        <v>913</v>
      </c>
      <c r="O351" s="37">
        <v>100</v>
      </c>
      <c r="P351" s="65">
        <f t="shared" si="170"/>
        <v>91300</v>
      </c>
      <c r="Q351" s="80">
        <v>913</v>
      </c>
      <c r="R351" s="43"/>
      <c r="S351" s="43"/>
      <c r="U351" s="35"/>
      <c r="V351" s="39"/>
      <c r="W351" s="33"/>
      <c r="X351" s="42"/>
      <c r="AA351" s="36"/>
      <c r="AB351" s="36"/>
      <c r="AC351" s="36"/>
      <c r="AD351" s="43"/>
      <c r="AE351" s="528"/>
      <c r="AF351" s="37"/>
      <c r="AG351" s="37"/>
      <c r="AI351" s="34"/>
      <c r="AJ351" s="34"/>
      <c r="AK351" s="34"/>
      <c r="AL351" s="34"/>
      <c r="AO351" s="111"/>
      <c r="AP351" s="111"/>
      <c r="AQ351" s="166">
        <f t="shared" si="172"/>
        <v>91300</v>
      </c>
      <c r="AR351" s="95">
        <f t="shared" si="173"/>
        <v>91300</v>
      </c>
      <c r="AS351" s="95"/>
      <c r="AT351" s="95">
        <f t="shared" si="174"/>
        <v>91300</v>
      </c>
      <c r="AU351" s="95"/>
      <c r="AW351" s="39"/>
      <c r="AX351" s="579"/>
      <c r="AY351" s="95"/>
    </row>
    <row r="352" spans="1:51" s="32" customFormat="1" ht="16.5" customHeight="1" x14ac:dyDescent="0.25">
      <c r="A352" s="39"/>
      <c r="B352" s="33">
        <v>103</v>
      </c>
      <c r="C352" s="32" t="s">
        <v>5</v>
      </c>
      <c r="D352" s="32">
        <v>37399</v>
      </c>
      <c r="E352" s="32">
        <v>811</v>
      </c>
      <c r="F352" s="32">
        <v>2364</v>
      </c>
      <c r="G352" s="32" t="s">
        <v>26</v>
      </c>
      <c r="H352" s="32">
        <v>2</v>
      </c>
      <c r="I352" s="32">
        <v>3</v>
      </c>
      <c r="J352" s="32">
        <v>59</v>
      </c>
      <c r="K352" s="63">
        <f t="shared" si="175"/>
        <v>1159</v>
      </c>
      <c r="L352" s="37">
        <v>1159</v>
      </c>
      <c r="M352" s="86">
        <v>1</v>
      </c>
      <c r="N352" s="37">
        <f t="shared" si="176"/>
        <v>1159</v>
      </c>
      <c r="O352" s="37">
        <v>125</v>
      </c>
      <c r="P352" s="65">
        <f t="shared" si="170"/>
        <v>144875</v>
      </c>
      <c r="Q352" s="80">
        <v>1159</v>
      </c>
      <c r="R352" s="43"/>
      <c r="S352" s="43"/>
      <c r="U352" s="35"/>
      <c r="V352" s="39"/>
      <c r="W352" s="33"/>
      <c r="X352" s="57"/>
      <c r="AA352" s="36"/>
      <c r="AB352" s="36"/>
      <c r="AC352" s="36"/>
      <c r="AD352" s="43"/>
      <c r="AE352" s="528"/>
      <c r="AF352" s="37"/>
      <c r="AG352" s="37"/>
      <c r="AI352" s="34"/>
      <c r="AJ352" s="34"/>
      <c r="AK352" s="34"/>
      <c r="AL352" s="34"/>
      <c r="AO352" s="111"/>
      <c r="AP352" s="111"/>
      <c r="AQ352" s="166">
        <f t="shared" si="172"/>
        <v>144875</v>
      </c>
      <c r="AR352" s="95">
        <f t="shared" si="173"/>
        <v>144875</v>
      </c>
      <c r="AS352" s="95"/>
      <c r="AT352" s="95">
        <f t="shared" si="174"/>
        <v>144875</v>
      </c>
      <c r="AU352" s="95"/>
      <c r="AW352" s="39"/>
      <c r="AX352" s="579"/>
      <c r="AY352" s="95"/>
    </row>
    <row r="353" spans="1:51" s="32" customFormat="1" ht="16.5" customHeight="1" x14ac:dyDescent="0.25">
      <c r="A353" s="39"/>
      <c r="B353" s="33">
        <v>104</v>
      </c>
      <c r="C353" s="32" t="s">
        <v>5</v>
      </c>
      <c r="D353" s="32">
        <v>44771</v>
      </c>
      <c r="E353" s="32">
        <v>341</v>
      </c>
      <c r="F353" s="32">
        <v>2507</v>
      </c>
      <c r="G353" s="32" t="s">
        <v>26</v>
      </c>
      <c r="H353" s="32">
        <v>0</v>
      </c>
      <c r="I353" s="32">
        <v>2</v>
      </c>
      <c r="J353" s="32">
        <v>28</v>
      </c>
      <c r="K353" s="63">
        <f t="shared" si="175"/>
        <v>228</v>
      </c>
      <c r="L353" s="37">
        <v>228</v>
      </c>
      <c r="M353" s="86">
        <v>1</v>
      </c>
      <c r="N353" s="37">
        <f t="shared" si="176"/>
        <v>228</v>
      </c>
      <c r="O353" s="37">
        <v>150</v>
      </c>
      <c r="P353" s="65">
        <f t="shared" si="170"/>
        <v>34200</v>
      </c>
      <c r="Q353" s="80">
        <v>228</v>
      </c>
      <c r="R353" s="43"/>
      <c r="S353" s="43"/>
      <c r="U353" s="35"/>
      <c r="V353" s="39"/>
      <c r="W353" s="33"/>
      <c r="X353" s="57"/>
      <c r="AA353" s="36"/>
      <c r="AB353" s="36"/>
      <c r="AC353" s="36"/>
      <c r="AD353" s="43"/>
      <c r="AE353" s="528"/>
      <c r="AF353" s="37"/>
      <c r="AG353" s="37"/>
      <c r="AI353" s="34"/>
      <c r="AJ353" s="34"/>
      <c r="AK353" s="34"/>
      <c r="AL353" s="34"/>
      <c r="AO353" s="111"/>
      <c r="AP353" s="111"/>
      <c r="AQ353" s="166">
        <f t="shared" si="172"/>
        <v>34200</v>
      </c>
      <c r="AR353" s="95">
        <f t="shared" si="173"/>
        <v>34200</v>
      </c>
      <c r="AS353" s="95"/>
      <c r="AT353" s="95">
        <f t="shared" si="174"/>
        <v>34200</v>
      </c>
      <c r="AU353" s="95"/>
      <c r="AW353" s="39"/>
      <c r="AX353" s="579"/>
      <c r="AY353" s="95"/>
    </row>
    <row r="354" spans="1:51" s="32" customFormat="1" ht="16.5" customHeight="1" x14ac:dyDescent="0.25">
      <c r="A354" s="39"/>
      <c r="B354" s="33">
        <v>105</v>
      </c>
      <c r="C354" s="32" t="s">
        <v>5</v>
      </c>
      <c r="D354" s="32">
        <v>948</v>
      </c>
      <c r="E354" s="32">
        <v>310</v>
      </c>
      <c r="F354" s="32">
        <v>2212</v>
      </c>
      <c r="G354" s="32" t="s">
        <v>26</v>
      </c>
      <c r="H354" s="32">
        <v>1</v>
      </c>
      <c r="I354" s="32">
        <v>0</v>
      </c>
      <c r="J354" s="32">
        <v>46</v>
      </c>
      <c r="K354" s="63">
        <f t="shared" si="175"/>
        <v>446</v>
      </c>
      <c r="L354" s="37">
        <v>446</v>
      </c>
      <c r="M354" s="86">
        <v>1</v>
      </c>
      <c r="N354" s="37">
        <f t="shared" si="176"/>
        <v>446</v>
      </c>
      <c r="O354" s="37">
        <v>125</v>
      </c>
      <c r="P354" s="65">
        <f t="shared" si="170"/>
        <v>55750</v>
      </c>
      <c r="Q354" s="80">
        <v>446</v>
      </c>
      <c r="R354" s="43"/>
      <c r="S354" s="43"/>
      <c r="U354" s="35"/>
      <c r="V354" s="39"/>
      <c r="W354" s="33"/>
      <c r="X354" s="42"/>
      <c r="AA354" s="36"/>
      <c r="AB354" s="36"/>
      <c r="AC354" s="36"/>
      <c r="AD354" s="43"/>
      <c r="AE354" s="528"/>
      <c r="AF354" s="37"/>
      <c r="AG354" s="37"/>
      <c r="AI354" s="34"/>
      <c r="AJ354" s="34"/>
      <c r="AK354" s="34"/>
      <c r="AL354" s="34"/>
      <c r="AO354" s="111"/>
      <c r="AP354" s="111"/>
      <c r="AQ354" s="166">
        <f t="shared" si="172"/>
        <v>55750</v>
      </c>
      <c r="AR354" s="95">
        <f t="shared" si="173"/>
        <v>55750</v>
      </c>
      <c r="AS354" s="95"/>
      <c r="AT354" s="95">
        <f t="shared" si="174"/>
        <v>55750</v>
      </c>
      <c r="AU354" s="95"/>
      <c r="AW354" s="39"/>
      <c r="AX354" s="579"/>
      <c r="AY354" s="95"/>
    </row>
    <row r="355" spans="1:51" s="32" customFormat="1" ht="16.5" customHeight="1" x14ac:dyDescent="0.25">
      <c r="A355" s="39" t="s">
        <v>340</v>
      </c>
      <c r="B355" s="33">
        <v>106</v>
      </c>
      <c r="C355" s="32" t="s">
        <v>5</v>
      </c>
      <c r="D355" s="32">
        <v>38776</v>
      </c>
      <c r="E355" s="32">
        <v>650</v>
      </c>
      <c r="F355" s="32">
        <v>1945</v>
      </c>
      <c r="G355" s="32" t="s">
        <v>26</v>
      </c>
      <c r="H355" s="32">
        <v>2</v>
      </c>
      <c r="I355" s="32">
        <v>0</v>
      </c>
      <c r="J355" s="32">
        <v>39</v>
      </c>
      <c r="K355" s="63">
        <f t="shared" si="175"/>
        <v>839</v>
      </c>
      <c r="L355" s="37">
        <v>839</v>
      </c>
      <c r="M355" s="86">
        <v>2</v>
      </c>
      <c r="N355" s="37">
        <f t="shared" si="176"/>
        <v>839</v>
      </c>
      <c r="O355" s="37">
        <v>150</v>
      </c>
      <c r="P355" s="65">
        <f t="shared" si="170"/>
        <v>125850</v>
      </c>
      <c r="Q355" s="34"/>
      <c r="R355" s="77">
        <v>839</v>
      </c>
      <c r="S355" s="43"/>
      <c r="U355" s="35"/>
      <c r="V355" s="39" t="s">
        <v>340</v>
      </c>
      <c r="W355" s="33">
        <v>189</v>
      </c>
      <c r="X355" s="42">
        <v>17</v>
      </c>
      <c r="Y355" s="32" t="s">
        <v>28</v>
      </c>
      <c r="Z355" s="32" t="s">
        <v>53</v>
      </c>
      <c r="AA355" s="36">
        <v>16</v>
      </c>
      <c r="AB355" s="36">
        <v>29</v>
      </c>
      <c r="AC355" s="36">
        <v>2</v>
      </c>
      <c r="AD355" s="43">
        <f>AA355*AB355</f>
        <v>464</v>
      </c>
      <c r="AE355" s="78">
        <v>100</v>
      </c>
      <c r="AF355" s="37">
        <f>รายการ!B1</f>
        <v>6700</v>
      </c>
      <c r="AG355" s="37">
        <f>AD355*AF355</f>
        <v>3108800</v>
      </c>
      <c r="AH355" s="34">
        <f>SUM(AI355:AL355)</f>
        <v>464</v>
      </c>
      <c r="AI355" s="34"/>
      <c r="AJ355" s="34">
        <v>464</v>
      </c>
      <c r="AK355" s="34"/>
      <c r="AL355" s="34"/>
      <c r="AM355" s="32">
        <v>62</v>
      </c>
      <c r="AN355" s="32">
        <v>93</v>
      </c>
      <c r="AO355" s="111">
        <f t="shared" ref="AO355:AO380" si="177">AG355*AN355/100</f>
        <v>2891184</v>
      </c>
      <c r="AP355" s="111">
        <f t="shared" si="171"/>
        <v>217616</v>
      </c>
      <c r="AQ355" s="166">
        <f t="shared" si="172"/>
        <v>343466</v>
      </c>
      <c r="AR355" s="95">
        <f t="shared" si="173"/>
        <v>343466</v>
      </c>
      <c r="AS355" s="95"/>
      <c r="AT355" s="95">
        <f t="shared" si="174"/>
        <v>343466</v>
      </c>
      <c r="AU355" s="95"/>
      <c r="AW355" s="39"/>
      <c r="AX355" s="579"/>
      <c r="AY355" s="95"/>
    </row>
    <row r="356" spans="1:51" s="32" customFormat="1" ht="16.5" customHeight="1" x14ac:dyDescent="0.25">
      <c r="A356" s="39"/>
      <c r="B356" s="33"/>
      <c r="K356" s="37"/>
      <c r="L356" s="37"/>
      <c r="M356" s="86"/>
      <c r="N356" s="37"/>
      <c r="O356" s="37"/>
      <c r="P356" s="65"/>
      <c r="Q356" s="34"/>
      <c r="R356" s="43"/>
      <c r="S356" s="43"/>
      <c r="U356" s="35"/>
      <c r="V356" s="39"/>
      <c r="W356" s="33">
        <v>190</v>
      </c>
      <c r="X356" s="42"/>
      <c r="Y356" s="32" t="s">
        <v>38</v>
      </c>
      <c r="Z356" s="32" t="s">
        <v>7</v>
      </c>
      <c r="AA356" s="36">
        <v>11</v>
      </c>
      <c r="AB356" s="36">
        <v>17</v>
      </c>
      <c r="AC356" s="36">
        <v>2</v>
      </c>
      <c r="AD356" s="43">
        <f>AA356*AB356</f>
        <v>187</v>
      </c>
      <c r="AE356" s="78">
        <v>100</v>
      </c>
      <c r="AF356" s="37">
        <f>รายการ!B34</f>
        <v>2050</v>
      </c>
      <c r="AG356" s="37">
        <f>AD356*AF356</f>
        <v>383350</v>
      </c>
      <c r="AH356" s="34">
        <f>SUM(AI356:AL356)</f>
        <v>187</v>
      </c>
      <c r="AI356" s="34"/>
      <c r="AJ356" s="34">
        <v>187</v>
      </c>
      <c r="AK356" s="34"/>
      <c r="AL356" s="34"/>
      <c r="AM356" s="32">
        <v>12</v>
      </c>
      <c r="AN356" s="32">
        <f>ค่าเสื่อม!M4</f>
        <v>50</v>
      </c>
      <c r="AO356" s="111">
        <f t="shared" si="177"/>
        <v>191675</v>
      </c>
      <c r="AP356" s="111">
        <f t="shared" si="171"/>
        <v>191675</v>
      </c>
      <c r="AQ356" s="166">
        <f t="shared" si="172"/>
        <v>191675</v>
      </c>
      <c r="AR356" s="95">
        <f t="shared" si="173"/>
        <v>191675</v>
      </c>
      <c r="AS356" s="95"/>
      <c r="AT356" s="95">
        <f t="shared" si="174"/>
        <v>191675</v>
      </c>
      <c r="AU356" s="95"/>
      <c r="AW356" s="39" t="s">
        <v>51</v>
      </c>
      <c r="AX356" s="579"/>
      <c r="AY356" s="95"/>
    </row>
    <row r="357" spans="1:51" s="32" customFormat="1" ht="16.5" customHeight="1" x14ac:dyDescent="0.25">
      <c r="A357" s="39"/>
      <c r="B357" s="33"/>
      <c r="K357" s="37"/>
      <c r="L357" s="37"/>
      <c r="M357" s="86"/>
      <c r="N357" s="37"/>
      <c r="O357" s="37"/>
      <c r="P357" s="65"/>
      <c r="Q357" s="34"/>
      <c r="R357" s="43"/>
      <c r="S357" s="43"/>
      <c r="U357" s="35"/>
      <c r="V357" s="39"/>
      <c r="W357" s="33">
        <v>191</v>
      </c>
      <c r="X357" s="42"/>
      <c r="Y357" s="32" t="s">
        <v>38</v>
      </c>
      <c r="Z357" s="32" t="s">
        <v>7</v>
      </c>
      <c r="AA357" s="36">
        <v>6</v>
      </c>
      <c r="AB357" s="36">
        <v>12</v>
      </c>
      <c r="AC357" s="36">
        <v>2</v>
      </c>
      <c r="AD357" s="43">
        <f>AA357*AB357</f>
        <v>72</v>
      </c>
      <c r="AE357" s="78">
        <v>100</v>
      </c>
      <c r="AF357" s="37">
        <f>AF356</f>
        <v>2050</v>
      </c>
      <c r="AG357" s="37">
        <f>AD357*AF357</f>
        <v>147600</v>
      </c>
      <c r="AH357" s="34">
        <f>SUM(AI357:AL357)</f>
        <v>72</v>
      </c>
      <c r="AI357" s="34"/>
      <c r="AJ357" s="34">
        <v>72</v>
      </c>
      <c r="AK357" s="34"/>
      <c r="AL357" s="34"/>
      <c r="AM357" s="32">
        <v>10</v>
      </c>
      <c r="AN357" s="32">
        <f>ค่าเสื่อม!K4</f>
        <v>40</v>
      </c>
      <c r="AO357" s="111">
        <f t="shared" si="177"/>
        <v>59040</v>
      </c>
      <c r="AP357" s="111">
        <f t="shared" si="171"/>
        <v>88560</v>
      </c>
      <c r="AQ357" s="166">
        <f t="shared" si="172"/>
        <v>88560</v>
      </c>
      <c r="AR357" s="95">
        <f t="shared" si="173"/>
        <v>88560</v>
      </c>
      <c r="AS357" s="95"/>
      <c r="AT357" s="95">
        <f t="shared" si="174"/>
        <v>88560</v>
      </c>
      <c r="AU357" s="95"/>
      <c r="AW357" s="39" t="s">
        <v>51</v>
      </c>
      <c r="AX357" s="579"/>
      <c r="AY357" s="95"/>
    </row>
    <row r="358" spans="1:51" s="32" customFormat="1" ht="16.5" customHeight="1" x14ac:dyDescent="0.25">
      <c r="A358" s="39"/>
      <c r="B358" s="33">
        <v>107</v>
      </c>
      <c r="C358" s="32" t="s">
        <v>5</v>
      </c>
      <c r="D358" s="32">
        <v>38563</v>
      </c>
      <c r="E358" s="32">
        <v>211</v>
      </c>
      <c r="F358" s="32">
        <v>1929</v>
      </c>
      <c r="G358" s="32" t="s">
        <v>26</v>
      </c>
      <c r="H358" s="32">
        <v>1</v>
      </c>
      <c r="I358" s="32">
        <v>1</v>
      </c>
      <c r="J358" s="32">
        <v>22</v>
      </c>
      <c r="K358" s="63">
        <f t="shared" ref="K358:K365" si="178">H358*400+I358*100+J358</f>
        <v>522</v>
      </c>
      <c r="L358" s="37">
        <v>522</v>
      </c>
      <c r="M358" s="86">
        <v>1</v>
      </c>
      <c r="N358" s="37">
        <f t="shared" ref="N358:N365" si="179">L358</f>
        <v>522</v>
      </c>
      <c r="O358" s="37">
        <v>150</v>
      </c>
      <c r="P358" s="65">
        <f t="shared" si="170"/>
        <v>78300</v>
      </c>
      <c r="Q358" s="80">
        <v>522</v>
      </c>
      <c r="R358" s="43"/>
      <c r="S358" s="43"/>
      <c r="U358" s="35"/>
      <c r="V358" s="39"/>
      <c r="W358" s="33"/>
      <c r="X358" s="42"/>
      <c r="AA358" s="36"/>
      <c r="AB358" s="36"/>
      <c r="AC358" s="36"/>
      <c r="AD358" s="43"/>
      <c r="AE358" s="528"/>
      <c r="AF358" s="37"/>
      <c r="AG358" s="37"/>
      <c r="AI358" s="34"/>
      <c r="AJ358" s="34"/>
      <c r="AK358" s="34"/>
      <c r="AL358" s="34"/>
      <c r="AO358" s="111"/>
      <c r="AP358" s="111"/>
      <c r="AQ358" s="166">
        <f t="shared" si="172"/>
        <v>78300</v>
      </c>
      <c r="AR358" s="95">
        <f t="shared" si="173"/>
        <v>78300</v>
      </c>
      <c r="AS358" s="95"/>
      <c r="AT358" s="95">
        <f t="shared" si="174"/>
        <v>78300</v>
      </c>
      <c r="AU358" s="95"/>
      <c r="AW358" s="39"/>
      <c r="AX358" s="579"/>
      <c r="AY358" s="95"/>
    </row>
    <row r="359" spans="1:51" s="32" customFormat="1" ht="16.5" customHeight="1" x14ac:dyDescent="0.25">
      <c r="A359" s="39"/>
      <c r="B359" s="33">
        <v>108</v>
      </c>
      <c r="C359" s="32" t="s">
        <v>5</v>
      </c>
      <c r="D359" s="32">
        <v>38564</v>
      </c>
      <c r="E359" s="32">
        <v>212</v>
      </c>
      <c r="F359" s="32">
        <v>1930</v>
      </c>
      <c r="G359" s="32" t="s">
        <v>26</v>
      </c>
      <c r="H359" s="32">
        <v>3</v>
      </c>
      <c r="I359" s="32">
        <v>1</v>
      </c>
      <c r="J359" s="32">
        <v>97</v>
      </c>
      <c r="K359" s="63">
        <f t="shared" si="178"/>
        <v>1397</v>
      </c>
      <c r="L359" s="37">
        <v>1397</v>
      </c>
      <c r="M359" s="86">
        <v>1</v>
      </c>
      <c r="N359" s="37">
        <f t="shared" si="179"/>
        <v>1397</v>
      </c>
      <c r="O359" s="37">
        <v>150</v>
      </c>
      <c r="P359" s="65">
        <f t="shared" si="170"/>
        <v>209550</v>
      </c>
      <c r="Q359" s="80">
        <v>1397</v>
      </c>
      <c r="R359" s="43"/>
      <c r="S359" s="43"/>
      <c r="U359" s="35"/>
      <c r="V359" s="39"/>
      <c r="W359" s="33"/>
      <c r="X359" s="42"/>
      <c r="AA359" s="36"/>
      <c r="AB359" s="36"/>
      <c r="AC359" s="36"/>
      <c r="AD359" s="43"/>
      <c r="AE359" s="528"/>
      <c r="AF359" s="37"/>
      <c r="AG359" s="37"/>
      <c r="AI359" s="34"/>
      <c r="AJ359" s="34"/>
      <c r="AK359" s="34"/>
      <c r="AL359" s="34"/>
      <c r="AO359" s="111"/>
      <c r="AP359" s="111"/>
      <c r="AQ359" s="166">
        <f t="shared" si="172"/>
        <v>209550</v>
      </c>
      <c r="AR359" s="95">
        <f t="shared" si="173"/>
        <v>209550</v>
      </c>
      <c r="AS359" s="95"/>
      <c r="AT359" s="95">
        <f t="shared" si="174"/>
        <v>209550</v>
      </c>
      <c r="AU359" s="95"/>
      <c r="AW359" s="39"/>
      <c r="AX359" s="579"/>
      <c r="AY359" s="95"/>
    </row>
    <row r="360" spans="1:51" s="32" customFormat="1" ht="16.5" customHeight="1" x14ac:dyDescent="0.25">
      <c r="A360" s="39"/>
      <c r="B360" s="33">
        <v>109</v>
      </c>
      <c r="C360" s="32" t="s">
        <v>5</v>
      </c>
      <c r="D360" s="32">
        <v>11482</v>
      </c>
      <c r="E360" s="32">
        <v>95</v>
      </c>
      <c r="F360" s="32">
        <v>117</v>
      </c>
      <c r="G360" s="32" t="s">
        <v>26</v>
      </c>
      <c r="H360" s="32">
        <v>5</v>
      </c>
      <c r="I360" s="32">
        <v>1</v>
      </c>
      <c r="J360" s="32">
        <v>34</v>
      </c>
      <c r="K360" s="63">
        <f t="shared" si="178"/>
        <v>2134</v>
      </c>
      <c r="L360" s="37">
        <v>2134</v>
      </c>
      <c r="M360" s="86">
        <v>1</v>
      </c>
      <c r="N360" s="37">
        <f t="shared" si="179"/>
        <v>2134</v>
      </c>
      <c r="O360" s="37">
        <v>100</v>
      </c>
      <c r="P360" s="65">
        <f t="shared" si="170"/>
        <v>213400</v>
      </c>
      <c r="Q360" s="80">
        <v>2134</v>
      </c>
      <c r="R360" s="43"/>
      <c r="S360" s="43"/>
      <c r="U360" s="35"/>
      <c r="V360" s="39"/>
      <c r="W360" s="33"/>
      <c r="X360" s="42"/>
      <c r="AA360" s="36"/>
      <c r="AB360" s="36"/>
      <c r="AC360" s="36"/>
      <c r="AD360" s="43"/>
      <c r="AE360" s="528"/>
      <c r="AF360" s="37"/>
      <c r="AG360" s="37"/>
      <c r="AI360" s="34"/>
      <c r="AJ360" s="34"/>
      <c r="AK360" s="34"/>
      <c r="AL360" s="34"/>
      <c r="AO360" s="111"/>
      <c r="AP360" s="111"/>
      <c r="AQ360" s="166">
        <f t="shared" si="172"/>
        <v>213400</v>
      </c>
      <c r="AR360" s="95">
        <f t="shared" si="173"/>
        <v>213400</v>
      </c>
      <c r="AS360" s="95"/>
      <c r="AT360" s="95">
        <f t="shared" si="174"/>
        <v>213400</v>
      </c>
      <c r="AU360" s="95"/>
      <c r="AW360" s="39"/>
      <c r="AX360" s="579"/>
      <c r="AY360" s="95"/>
    </row>
    <row r="361" spans="1:51" s="2" customFormat="1" ht="16.5" customHeight="1" x14ac:dyDescent="0.25">
      <c r="A361" s="28"/>
      <c r="B361" s="33">
        <v>110</v>
      </c>
      <c r="C361" s="2" t="s">
        <v>5</v>
      </c>
      <c r="D361" s="2">
        <v>37398</v>
      </c>
      <c r="E361" s="2">
        <v>810</v>
      </c>
      <c r="F361" s="2">
        <v>2363</v>
      </c>
      <c r="G361" s="2" t="s">
        <v>26</v>
      </c>
      <c r="H361" s="2">
        <v>1</v>
      </c>
      <c r="I361" s="2">
        <v>0</v>
      </c>
      <c r="J361" s="2">
        <v>47</v>
      </c>
      <c r="K361" s="12">
        <f t="shared" si="178"/>
        <v>447</v>
      </c>
      <c r="L361" s="13">
        <v>447</v>
      </c>
      <c r="M361" s="84">
        <v>1</v>
      </c>
      <c r="N361" s="13">
        <f t="shared" si="179"/>
        <v>447</v>
      </c>
      <c r="O361" s="13">
        <v>125</v>
      </c>
      <c r="P361" s="14">
        <f t="shared" si="170"/>
        <v>55875</v>
      </c>
      <c r="Q361" s="79">
        <v>447</v>
      </c>
      <c r="R361" s="8"/>
      <c r="S361" s="8"/>
      <c r="T361" s="4"/>
      <c r="U361" s="11"/>
      <c r="V361" s="26"/>
      <c r="W361" s="5"/>
      <c r="X361" s="17"/>
      <c r="Y361" s="4"/>
      <c r="Z361" s="4"/>
      <c r="AA361" s="16"/>
      <c r="AB361" s="16"/>
      <c r="AC361" s="16"/>
      <c r="AD361" s="8"/>
      <c r="AE361" s="78"/>
      <c r="AF361" s="7"/>
      <c r="AG361" s="7"/>
      <c r="AH361" s="4"/>
      <c r="AI361" s="3"/>
      <c r="AJ361" s="3"/>
      <c r="AK361" s="3"/>
      <c r="AL361" s="3"/>
      <c r="AO361" s="95"/>
      <c r="AP361" s="95"/>
      <c r="AQ361" s="166">
        <f t="shared" si="172"/>
        <v>55875</v>
      </c>
      <c r="AR361" s="95">
        <f t="shared" si="173"/>
        <v>55875</v>
      </c>
      <c r="AS361" s="95"/>
      <c r="AT361" s="95">
        <f t="shared" si="174"/>
        <v>55875</v>
      </c>
      <c r="AU361" s="95"/>
      <c r="AW361" s="28"/>
      <c r="AX361" s="579"/>
      <c r="AY361" s="95"/>
    </row>
    <row r="362" spans="1:51" s="2" customFormat="1" ht="16.5" customHeight="1" x14ac:dyDescent="0.25">
      <c r="A362" s="28" t="s">
        <v>341</v>
      </c>
      <c r="B362" s="33">
        <v>111</v>
      </c>
      <c r="C362" s="2" t="s">
        <v>5</v>
      </c>
      <c r="D362" s="2">
        <v>37388</v>
      </c>
      <c r="E362" s="2">
        <v>795</v>
      </c>
      <c r="F362" s="2">
        <v>2353</v>
      </c>
      <c r="G362" s="2" t="s">
        <v>26</v>
      </c>
      <c r="H362" s="2">
        <v>0</v>
      </c>
      <c r="I362" s="2">
        <v>3</v>
      </c>
      <c r="J362" s="2">
        <v>24</v>
      </c>
      <c r="K362" s="12">
        <f t="shared" si="178"/>
        <v>324</v>
      </c>
      <c r="L362" s="13">
        <v>324</v>
      </c>
      <c r="M362" s="84">
        <v>2</v>
      </c>
      <c r="N362" s="13">
        <f t="shared" si="179"/>
        <v>324</v>
      </c>
      <c r="O362" s="13">
        <v>100</v>
      </c>
      <c r="P362" s="14">
        <f t="shared" si="170"/>
        <v>32400</v>
      </c>
      <c r="Q362" s="3"/>
      <c r="R362" s="61">
        <v>324</v>
      </c>
      <c r="S362" s="8"/>
      <c r="T362" s="4"/>
      <c r="U362" s="11"/>
      <c r="V362" s="28" t="s">
        <v>341</v>
      </c>
      <c r="W362" s="5">
        <v>192</v>
      </c>
      <c r="X362" s="17">
        <v>23</v>
      </c>
      <c r="Y362" s="4" t="s">
        <v>28</v>
      </c>
      <c r="Z362" s="4" t="s">
        <v>53</v>
      </c>
      <c r="AA362" s="16">
        <v>14</v>
      </c>
      <c r="AB362" s="16">
        <v>27</v>
      </c>
      <c r="AC362" s="16">
        <v>2</v>
      </c>
      <c r="AD362" s="8">
        <f>AA362*AB362</f>
        <v>378</v>
      </c>
      <c r="AE362" s="78">
        <v>100</v>
      </c>
      <c r="AF362" s="7">
        <f>รายการ!B1</f>
        <v>6700</v>
      </c>
      <c r="AG362" s="7">
        <f>AD362*AF362</f>
        <v>2532600</v>
      </c>
      <c r="AH362" s="3">
        <f>SUM(AI362:AL362)</f>
        <v>378</v>
      </c>
      <c r="AI362" s="3"/>
      <c r="AJ362" s="3">
        <v>378</v>
      </c>
      <c r="AK362" s="3"/>
      <c r="AL362" s="3"/>
      <c r="AM362" s="2">
        <v>45</v>
      </c>
      <c r="AN362" s="2">
        <v>93</v>
      </c>
      <c r="AO362" s="95">
        <f t="shared" si="177"/>
        <v>2355318</v>
      </c>
      <c r="AP362" s="95">
        <f t="shared" si="171"/>
        <v>177282</v>
      </c>
      <c r="AQ362" s="166">
        <f t="shared" si="172"/>
        <v>209682</v>
      </c>
      <c r="AR362" s="95">
        <f t="shared" si="173"/>
        <v>209682</v>
      </c>
      <c r="AS362" s="95"/>
      <c r="AT362" s="95">
        <f t="shared" si="174"/>
        <v>209682</v>
      </c>
      <c r="AU362" s="95"/>
      <c r="AW362" s="28"/>
      <c r="AX362" s="579"/>
      <c r="AY362" s="95"/>
    </row>
    <row r="363" spans="1:51" s="2" customFormat="1" ht="16.5" customHeight="1" x14ac:dyDescent="0.25">
      <c r="A363" s="28"/>
      <c r="B363" s="33">
        <v>112</v>
      </c>
      <c r="C363" s="2" t="s">
        <v>5</v>
      </c>
      <c r="D363" s="2">
        <v>37387</v>
      </c>
      <c r="E363" s="2">
        <v>794</v>
      </c>
      <c r="F363" s="2">
        <v>2352</v>
      </c>
      <c r="G363" s="2" t="s">
        <v>26</v>
      </c>
      <c r="H363" s="2">
        <v>0</v>
      </c>
      <c r="I363" s="2">
        <v>1</v>
      </c>
      <c r="J363" s="2">
        <v>35</v>
      </c>
      <c r="K363" s="12">
        <f t="shared" si="178"/>
        <v>135</v>
      </c>
      <c r="L363" s="13">
        <v>135</v>
      </c>
      <c r="M363" s="84">
        <v>1</v>
      </c>
      <c r="N363" s="13">
        <f t="shared" si="179"/>
        <v>135</v>
      </c>
      <c r="O363" s="13">
        <v>100</v>
      </c>
      <c r="P363" s="14">
        <f t="shared" si="170"/>
        <v>13500</v>
      </c>
      <c r="Q363" s="79">
        <v>135</v>
      </c>
      <c r="R363" s="61"/>
      <c r="S363" s="8"/>
      <c r="T363" s="4"/>
      <c r="U363" s="11"/>
      <c r="V363" s="26"/>
      <c r="W363" s="5"/>
      <c r="X363" s="17"/>
      <c r="Y363" s="4"/>
      <c r="Z363" s="4"/>
      <c r="AA363" s="16"/>
      <c r="AB363" s="16"/>
      <c r="AC363" s="16"/>
      <c r="AD363" s="8"/>
      <c r="AE363" s="78"/>
      <c r="AF363" s="7"/>
      <c r="AG363" s="7"/>
      <c r="AH363" s="3"/>
      <c r="AI363" s="3"/>
      <c r="AJ363" s="3"/>
      <c r="AK363" s="3"/>
      <c r="AL363" s="3"/>
      <c r="AO363" s="95"/>
      <c r="AP363" s="95"/>
      <c r="AQ363" s="166">
        <f t="shared" si="172"/>
        <v>13500</v>
      </c>
      <c r="AR363" s="95">
        <f t="shared" si="173"/>
        <v>13500</v>
      </c>
      <c r="AS363" s="95"/>
      <c r="AT363" s="95">
        <f t="shared" si="174"/>
        <v>13500</v>
      </c>
      <c r="AU363" s="95"/>
      <c r="AW363" s="28"/>
      <c r="AX363" s="579"/>
      <c r="AY363" s="95"/>
    </row>
    <row r="364" spans="1:51" s="2" customFormat="1" ht="16.5" customHeight="1" x14ac:dyDescent="0.25">
      <c r="A364" s="28"/>
      <c r="B364" s="33">
        <v>113</v>
      </c>
      <c r="C364" s="2" t="s">
        <v>5</v>
      </c>
      <c r="D364" s="2">
        <v>38720</v>
      </c>
      <c r="E364" s="2">
        <v>647</v>
      </c>
      <c r="F364" s="2">
        <v>1942</v>
      </c>
      <c r="G364" s="2" t="s">
        <v>26</v>
      </c>
      <c r="H364" s="2">
        <v>6</v>
      </c>
      <c r="I364" s="2">
        <v>1</v>
      </c>
      <c r="J364" s="2">
        <v>2</v>
      </c>
      <c r="K364" s="12">
        <f t="shared" si="178"/>
        <v>2502</v>
      </c>
      <c r="L364" s="13">
        <v>2502</v>
      </c>
      <c r="M364" s="84">
        <v>1</v>
      </c>
      <c r="N364" s="13">
        <f t="shared" si="179"/>
        <v>2502</v>
      </c>
      <c r="O364" s="13">
        <v>100</v>
      </c>
      <c r="P364" s="14">
        <f t="shared" si="170"/>
        <v>250200</v>
      </c>
      <c r="Q364" s="79">
        <v>2502</v>
      </c>
      <c r="R364" s="8"/>
      <c r="S364" s="8"/>
      <c r="T364" s="4"/>
      <c r="U364" s="11"/>
      <c r="V364" s="26"/>
      <c r="W364" s="5"/>
      <c r="X364" s="17"/>
      <c r="Y364" s="4"/>
      <c r="Z364" s="4"/>
      <c r="AA364" s="16"/>
      <c r="AB364" s="16"/>
      <c r="AC364" s="16"/>
      <c r="AD364" s="8"/>
      <c r="AE364" s="78"/>
      <c r="AF364" s="7"/>
      <c r="AG364" s="7"/>
      <c r="AH364" s="4"/>
      <c r="AI364" s="3"/>
      <c r="AJ364" s="3"/>
      <c r="AK364" s="3"/>
      <c r="AL364" s="3"/>
      <c r="AO364" s="95"/>
      <c r="AP364" s="95"/>
      <c r="AQ364" s="166">
        <f t="shared" si="172"/>
        <v>250200</v>
      </c>
      <c r="AR364" s="95">
        <f t="shared" si="173"/>
        <v>250200</v>
      </c>
      <c r="AS364" s="95"/>
      <c r="AT364" s="95">
        <f t="shared" si="174"/>
        <v>250200</v>
      </c>
      <c r="AU364" s="95"/>
      <c r="AW364" s="28"/>
      <c r="AX364" s="579"/>
      <c r="AY364" s="95"/>
    </row>
    <row r="365" spans="1:51" s="2" customFormat="1" ht="16.5" customHeight="1" x14ac:dyDescent="0.25">
      <c r="A365" s="28" t="s">
        <v>342</v>
      </c>
      <c r="B365" s="33">
        <v>114</v>
      </c>
      <c r="C365" s="2" t="s">
        <v>5</v>
      </c>
      <c r="D365" s="2">
        <v>37375</v>
      </c>
      <c r="E365" s="2">
        <v>807</v>
      </c>
      <c r="F365" s="2">
        <v>2340</v>
      </c>
      <c r="G365" s="2" t="s">
        <v>26</v>
      </c>
      <c r="H365" s="2">
        <v>8</v>
      </c>
      <c r="I365" s="2">
        <v>1</v>
      </c>
      <c r="J365" s="2">
        <v>34</v>
      </c>
      <c r="K365" s="12">
        <f t="shared" si="178"/>
        <v>3334</v>
      </c>
      <c r="L365" s="13">
        <v>3334</v>
      </c>
      <c r="M365" s="84">
        <v>5</v>
      </c>
      <c r="N365" s="13">
        <f t="shared" si="179"/>
        <v>3334</v>
      </c>
      <c r="O365" s="13">
        <v>125</v>
      </c>
      <c r="P365" s="14">
        <f t="shared" si="170"/>
        <v>416750</v>
      </c>
      <c r="Q365" s="3">
        <v>2388</v>
      </c>
      <c r="R365" s="8">
        <v>946</v>
      </c>
      <c r="S365" s="8"/>
      <c r="T365" s="4"/>
      <c r="U365" s="11"/>
      <c r="V365" s="26"/>
      <c r="W365" s="5"/>
      <c r="X365" s="17"/>
      <c r="Y365" s="4"/>
      <c r="Z365" s="4"/>
      <c r="AA365" s="16"/>
      <c r="AB365" s="16"/>
      <c r="AC365" s="16"/>
      <c r="AD365" s="8"/>
      <c r="AE365" s="78"/>
      <c r="AF365" s="7"/>
      <c r="AG365" s="7"/>
      <c r="AH365" s="4"/>
      <c r="AI365" s="3"/>
      <c r="AJ365" s="3"/>
      <c r="AK365" s="3"/>
      <c r="AL365" s="3"/>
      <c r="AO365" s="95"/>
      <c r="AP365" s="95"/>
      <c r="AQ365" s="166">
        <f t="shared" si="172"/>
        <v>416750</v>
      </c>
      <c r="AR365" s="95">
        <f t="shared" si="173"/>
        <v>416750</v>
      </c>
      <c r="AS365" s="95"/>
      <c r="AT365" s="95">
        <f t="shared" si="174"/>
        <v>416750</v>
      </c>
      <c r="AU365" s="95"/>
      <c r="AW365" s="28"/>
      <c r="AX365" s="579"/>
      <c r="AY365" s="95"/>
    </row>
    <row r="366" spans="1:51" s="2" customFormat="1" ht="16.5" customHeight="1" x14ac:dyDescent="0.25">
      <c r="A366" s="28" t="s">
        <v>299</v>
      </c>
      <c r="B366" s="1"/>
      <c r="K366" s="13"/>
      <c r="L366" s="13"/>
      <c r="M366" s="84"/>
      <c r="N366" s="13"/>
      <c r="O366" s="13"/>
      <c r="P366" s="14"/>
      <c r="Q366" s="3"/>
      <c r="R366" s="8"/>
      <c r="S366" s="8"/>
      <c r="T366" s="4"/>
      <c r="U366" s="11"/>
      <c r="V366" s="26" t="s">
        <v>343</v>
      </c>
      <c r="W366" s="5">
        <v>193</v>
      </c>
      <c r="X366" s="17" t="s">
        <v>344</v>
      </c>
      <c r="Y366" s="4" t="s">
        <v>28</v>
      </c>
      <c r="Z366" s="4" t="s">
        <v>41</v>
      </c>
      <c r="AA366" s="16"/>
      <c r="AB366" s="16"/>
      <c r="AC366" s="16">
        <v>2</v>
      </c>
      <c r="AD366" s="8">
        <v>360</v>
      </c>
      <c r="AE366" s="78">
        <v>100</v>
      </c>
      <c r="AF366" s="7">
        <f>AF362</f>
        <v>6700</v>
      </c>
      <c r="AG366" s="7">
        <f t="shared" ref="AG366:AG373" si="180">AD366*AF366</f>
        <v>2412000</v>
      </c>
      <c r="AH366" s="3">
        <v>360</v>
      </c>
      <c r="AI366" s="3"/>
      <c r="AJ366" s="3">
        <v>360</v>
      </c>
      <c r="AK366" s="3"/>
      <c r="AL366" s="3"/>
      <c r="AM366" s="2">
        <v>38</v>
      </c>
      <c r="AN366" s="2">
        <f>ค่าเสื่อม!W3</f>
        <v>85</v>
      </c>
      <c r="AO366" s="95">
        <f t="shared" si="177"/>
        <v>2050200</v>
      </c>
      <c r="AP366" s="95">
        <f t="shared" si="171"/>
        <v>361800</v>
      </c>
      <c r="AQ366" s="166">
        <f t="shared" si="172"/>
        <v>361800</v>
      </c>
      <c r="AR366" s="95">
        <f t="shared" si="173"/>
        <v>361800</v>
      </c>
      <c r="AS366" s="95"/>
      <c r="AT366" s="95">
        <f t="shared" si="174"/>
        <v>361800</v>
      </c>
      <c r="AU366" s="95"/>
      <c r="AW366" s="28"/>
      <c r="AX366" s="579"/>
      <c r="AY366" s="95"/>
    </row>
    <row r="367" spans="1:51" s="2" customFormat="1" ht="16.5" customHeight="1" x14ac:dyDescent="0.25">
      <c r="A367" s="28"/>
      <c r="B367" s="1"/>
      <c r="K367" s="13"/>
      <c r="L367" s="13"/>
      <c r="M367" s="84"/>
      <c r="N367" s="13"/>
      <c r="O367" s="13"/>
      <c r="P367" s="14"/>
      <c r="Q367" s="3"/>
      <c r="R367" s="8"/>
      <c r="S367" s="8"/>
      <c r="T367" s="4"/>
      <c r="U367" s="11"/>
      <c r="V367" s="26"/>
      <c r="W367" s="5"/>
      <c r="X367" s="17"/>
      <c r="Y367" s="4"/>
      <c r="Z367" s="26" t="s">
        <v>42</v>
      </c>
      <c r="AA367" s="16">
        <v>9</v>
      </c>
      <c r="AB367" s="16">
        <v>20</v>
      </c>
      <c r="AC367" s="16">
        <v>2</v>
      </c>
      <c r="AD367" s="8">
        <f t="shared" ref="AD367:AD373" si="181">AA367*AB367</f>
        <v>180</v>
      </c>
      <c r="AE367" s="78">
        <v>50</v>
      </c>
      <c r="AF367" s="7"/>
      <c r="AG367" s="7"/>
      <c r="AH367" s="3">
        <f t="shared" ref="AH367:AH373" si="182">SUM(AI367:AL367)</f>
        <v>180</v>
      </c>
      <c r="AI367" s="3"/>
      <c r="AJ367" s="3">
        <v>180</v>
      </c>
      <c r="AK367" s="3"/>
      <c r="AL367" s="3"/>
      <c r="AO367" s="95"/>
      <c r="AP367" s="95"/>
      <c r="AQ367" s="166"/>
      <c r="AR367" s="95"/>
      <c r="AS367" s="95"/>
      <c r="AT367" s="95"/>
      <c r="AU367" s="95"/>
      <c r="AW367" s="28"/>
      <c r="AX367" s="579"/>
      <c r="AY367" s="95"/>
    </row>
    <row r="368" spans="1:51" s="2" customFormat="1" ht="16.5" customHeight="1" x14ac:dyDescent="0.25">
      <c r="A368" s="28"/>
      <c r="B368" s="1"/>
      <c r="K368" s="13"/>
      <c r="L368" s="13"/>
      <c r="M368" s="84"/>
      <c r="N368" s="13"/>
      <c r="O368" s="13"/>
      <c r="P368" s="14"/>
      <c r="Q368" s="3"/>
      <c r="R368" s="8"/>
      <c r="S368" s="8"/>
      <c r="T368" s="4"/>
      <c r="U368" s="11"/>
      <c r="V368" s="26"/>
      <c r="W368" s="5"/>
      <c r="X368" s="17"/>
      <c r="Y368" s="4"/>
      <c r="Z368" s="26" t="s">
        <v>43</v>
      </c>
      <c r="AA368" s="16">
        <v>9</v>
      </c>
      <c r="AB368" s="16">
        <v>20</v>
      </c>
      <c r="AC368" s="16">
        <v>2</v>
      </c>
      <c r="AD368" s="8">
        <f t="shared" si="181"/>
        <v>180</v>
      </c>
      <c r="AE368" s="78">
        <v>50</v>
      </c>
      <c r="AF368" s="7"/>
      <c r="AG368" s="7"/>
      <c r="AH368" s="3">
        <f t="shared" si="182"/>
        <v>180</v>
      </c>
      <c r="AI368" s="3"/>
      <c r="AJ368" s="3">
        <v>180</v>
      </c>
      <c r="AK368" s="3"/>
      <c r="AL368" s="3"/>
      <c r="AO368" s="95"/>
      <c r="AP368" s="95"/>
      <c r="AQ368" s="166"/>
      <c r="AR368" s="95"/>
      <c r="AS368" s="95"/>
      <c r="AT368" s="95"/>
      <c r="AU368" s="95"/>
      <c r="AW368" s="28"/>
      <c r="AX368" s="579"/>
      <c r="AY368" s="95"/>
    </row>
    <row r="369" spans="1:51" s="2" customFormat="1" ht="16.5" customHeight="1" x14ac:dyDescent="0.25">
      <c r="A369" s="28"/>
      <c r="B369" s="1"/>
      <c r="K369" s="13"/>
      <c r="L369" s="13"/>
      <c r="M369" s="84"/>
      <c r="N369" s="13"/>
      <c r="O369" s="13"/>
      <c r="P369" s="14"/>
      <c r="Q369" s="3"/>
      <c r="R369" s="8"/>
      <c r="S369" s="8"/>
      <c r="T369" s="4"/>
      <c r="U369" s="11"/>
      <c r="V369" s="26"/>
      <c r="W369" s="5">
        <v>194</v>
      </c>
      <c r="X369" s="17"/>
      <c r="Y369" s="4" t="s">
        <v>38</v>
      </c>
      <c r="Z369" s="4" t="s">
        <v>7</v>
      </c>
      <c r="AA369" s="16">
        <v>10</v>
      </c>
      <c r="AB369" s="16">
        <v>15</v>
      </c>
      <c r="AC369" s="16">
        <v>2</v>
      </c>
      <c r="AD369" s="8">
        <f t="shared" si="181"/>
        <v>150</v>
      </c>
      <c r="AE369" s="78">
        <v>100</v>
      </c>
      <c r="AF369" s="7">
        <f>รายการ!B34</f>
        <v>2050</v>
      </c>
      <c r="AG369" s="7">
        <f t="shared" si="180"/>
        <v>307500</v>
      </c>
      <c r="AH369" s="3">
        <f t="shared" si="182"/>
        <v>150</v>
      </c>
      <c r="AI369" s="3"/>
      <c r="AJ369" s="3">
        <v>150</v>
      </c>
      <c r="AK369" s="3"/>
      <c r="AL369" s="3"/>
      <c r="AM369" s="2">
        <v>38</v>
      </c>
      <c r="AN369" s="2">
        <v>93</v>
      </c>
      <c r="AO369" s="95">
        <f t="shared" si="177"/>
        <v>285975</v>
      </c>
      <c r="AP369" s="95">
        <f t="shared" si="171"/>
        <v>21525</v>
      </c>
      <c r="AQ369" s="166">
        <f t="shared" si="172"/>
        <v>21525</v>
      </c>
      <c r="AR369" s="95">
        <f t="shared" si="173"/>
        <v>21525</v>
      </c>
      <c r="AS369" s="95"/>
      <c r="AT369" s="95">
        <f t="shared" si="174"/>
        <v>21525</v>
      </c>
      <c r="AU369" s="95"/>
      <c r="AW369" s="28" t="s">
        <v>51</v>
      </c>
      <c r="AX369" s="579"/>
      <c r="AY369" s="95"/>
    </row>
    <row r="370" spans="1:51" s="2" customFormat="1" ht="16.5" customHeight="1" x14ac:dyDescent="0.25">
      <c r="A370" s="28"/>
      <c r="B370" s="1"/>
      <c r="K370" s="13"/>
      <c r="L370" s="13"/>
      <c r="M370" s="84"/>
      <c r="N370" s="13"/>
      <c r="O370" s="13"/>
      <c r="P370" s="14"/>
      <c r="Q370" s="3"/>
      <c r="R370" s="8"/>
      <c r="S370" s="8"/>
      <c r="T370" s="4"/>
      <c r="U370" s="11"/>
      <c r="V370" s="26" t="s">
        <v>345</v>
      </c>
      <c r="W370" s="5">
        <v>195</v>
      </c>
      <c r="X370" s="17" t="s">
        <v>346</v>
      </c>
      <c r="Y370" s="4" t="s">
        <v>28</v>
      </c>
      <c r="Z370" s="4" t="s">
        <v>53</v>
      </c>
      <c r="AA370" s="16">
        <v>9</v>
      </c>
      <c r="AB370" s="16">
        <v>20</v>
      </c>
      <c r="AC370" s="16">
        <v>2</v>
      </c>
      <c r="AD370" s="8">
        <f t="shared" si="181"/>
        <v>180</v>
      </c>
      <c r="AE370" s="78">
        <v>100</v>
      </c>
      <c r="AF370" s="7">
        <f>รายการ!B1</f>
        <v>6700</v>
      </c>
      <c r="AG370" s="7">
        <f t="shared" si="180"/>
        <v>1206000</v>
      </c>
      <c r="AH370" s="3">
        <f t="shared" si="182"/>
        <v>180</v>
      </c>
      <c r="AI370" s="3"/>
      <c r="AJ370" s="3">
        <v>180</v>
      </c>
      <c r="AK370" s="3"/>
      <c r="AL370" s="3"/>
      <c r="AM370" s="2">
        <v>37</v>
      </c>
      <c r="AN370" s="2">
        <v>93</v>
      </c>
      <c r="AO370" s="95">
        <f t="shared" si="177"/>
        <v>1121580</v>
      </c>
      <c r="AP370" s="95">
        <f t="shared" si="171"/>
        <v>84420</v>
      </c>
      <c r="AQ370" s="166">
        <f t="shared" si="172"/>
        <v>84420</v>
      </c>
      <c r="AR370" s="95">
        <f t="shared" si="173"/>
        <v>84420</v>
      </c>
      <c r="AS370" s="95"/>
      <c r="AT370" s="95">
        <f t="shared" si="174"/>
        <v>84420</v>
      </c>
      <c r="AU370" s="95"/>
      <c r="AW370" s="28"/>
      <c r="AX370" s="579"/>
      <c r="AY370" s="95"/>
    </row>
    <row r="371" spans="1:51" s="2" customFormat="1" ht="16.5" customHeight="1" x14ac:dyDescent="0.25">
      <c r="A371" s="28"/>
      <c r="B371" s="1"/>
      <c r="K371" s="13"/>
      <c r="L371" s="13"/>
      <c r="M371" s="84"/>
      <c r="N371" s="13"/>
      <c r="O371" s="13"/>
      <c r="P371" s="14"/>
      <c r="Q371" s="3"/>
      <c r="R371" s="8"/>
      <c r="S371" s="8"/>
      <c r="T371" s="4"/>
      <c r="U371" s="11"/>
      <c r="V371" s="26" t="s">
        <v>347</v>
      </c>
      <c r="W371" s="5">
        <v>196</v>
      </c>
      <c r="X371" s="17">
        <v>43</v>
      </c>
      <c r="Y371" s="4" t="s">
        <v>28</v>
      </c>
      <c r="Z371" s="4" t="s">
        <v>53</v>
      </c>
      <c r="AA371" s="16">
        <v>17</v>
      </c>
      <c r="AB371" s="16">
        <v>18</v>
      </c>
      <c r="AC371" s="16">
        <v>2</v>
      </c>
      <c r="AD371" s="8">
        <f t="shared" si="181"/>
        <v>306</v>
      </c>
      <c r="AE371" s="78">
        <v>100</v>
      </c>
      <c r="AF371" s="7">
        <f>AF370</f>
        <v>6700</v>
      </c>
      <c r="AG371" s="7">
        <f t="shared" si="180"/>
        <v>2050200</v>
      </c>
      <c r="AH371" s="3">
        <f t="shared" si="182"/>
        <v>306</v>
      </c>
      <c r="AI371" s="3"/>
      <c r="AJ371" s="3">
        <v>306</v>
      </c>
      <c r="AK371" s="3"/>
      <c r="AL371" s="3"/>
      <c r="AM371" s="2">
        <v>37</v>
      </c>
      <c r="AN371" s="2">
        <v>93</v>
      </c>
      <c r="AO371" s="95">
        <f t="shared" si="177"/>
        <v>1906686</v>
      </c>
      <c r="AP371" s="95">
        <f t="shared" si="171"/>
        <v>143514</v>
      </c>
      <c r="AQ371" s="166">
        <f t="shared" si="172"/>
        <v>143514</v>
      </c>
      <c r="AR371" s="95">
        <f t="shared" si="173"/>
        <v>143514</v>
      </c>
      <c r="AS371" s="95"/>
      <c r="AT371" s="95">
        <f t="shared" si="174"/>
        <v>143514</v>
      </c>
      <c r="AU371" s="95"/>
      <c r="AW371" s="28"/>
      <c r="AX371" s="579"/>
      <c r="AY371" s="95"/>
    </row>
    <row r="372" spans="1:51" s="2" customFormat="1" ht="16.5" customHeight="1" x14ac:dyDescent="0.25">
      <c r="A372" s="28"/>
      <c r="B372" s="1"/>
      <c r="K372" s="13"/>
      <c r="L372" s="13"/>
      <c r="M372" s="84"/>
      <c r="N372" s="13"/>
      <c r="O372" s="13"/>
      <c r="P372" s="14"/>
      <c r="Q372" s="3"/>
      <c r="R372" s="8"/>
      <c r="S372" s="8"/>
      <c r="T372" s="4"/>
      <c r="U372" s="11"/>
      <c r="V372" s="26"/>
      <c r="W372" s="5">
        <v>197</v>
      </c>
      <c r="X372" s="17"/>
      <c r="Y372" s="4" t="s">
        <v>38</v>
      </c>
      <c r="Z372" s="4" t="s">
        <v>7</v>
      </c>
      <c r="AA372" s="16">
        <v>10</v>
      </c>
      <c r="AB372" s="16">
        <v>15</v>
      </c>
      <c r="AC372" s="16">
        <v>2</v>
      </c>
      <c r="AD372" s="8">
        <f t="shared" si="181"/>
        <v>150</v>
      </c>
      <c r="AE372" s="78">
        <v>100</v>
      </c>
      <c r="AF372" s="7">
        <f>AF369</f>
        <v>2050</v>
      </c>
      <c r="AG372" s="7">
        <f t="shared" si="180"/>
        <v>307500</v>
      </c>
      <c r="AH372" s="3">
        <f t="shared" si="182"/>
        <v>150</v>
      </c>
      <c r="AI372" s="3"/>
      <c r="AJ372" s="3">
        <v>150</v>
      </c>
      <c r="AK372" s="3"/>
      <c r="AL372" s="3"/>
      <c r="AM372" s="2">
        <v>11</v>
      </c>
      <c r="AN372" s="2">
        <f>ค่าเสื่อม!L4</f>
        <v>45</v>
      </c>
      <c r="AO372" s="95">
        <f t="shared" si="177"/>
        <v>138375</v>
      </c>
      <c r="AP372" s="95">
        <f t="shared" si="171"/>
        <v>169125</v>
      </c>
      <c r="AQ372" s="166">
        <f t="shared" si="172"/>
        <v>169125</v>
      </c>
      <c r="AR372" s="95">
        <f t="shared" si="173"/>
        <v>169125</v>
      </c>
      <c r="AS372" s="95"/>
      <c r="AT372" s="95">
        <f t="shared" si="174"/>
        <v>169125</v>
      </c>
      <c r="AU372" s="95"/>
      <c r="AW372" s="28" t="s">
        <v>51</v>
      </c>
      <c r="AX372" s="579"/>
      <c r="AY372" s="95"/>
    </row>
    <row r="373" spans="1:51" s="2" customFormat="1" ht="16.5" customHeight="1" x14ac:dyDescent="0.25">
      <c r="A373" s="28"/>
      <c r="B373" s="1"/>
      <c r="K373" s="13"/>
      <c r="L373" s="13"/>
      <c r="M373" s="84"/>
      <c r="N373" s="13"/>
      <c r="O373" s="13"/>
      <c r="P373" s="14"/>
      <c r="Q373" s="3"/>
      <c r="R373" s="8"/>
      <c r="S373" s="8"/>
      <c r="T373" s="4"/>
      <c r="U373" s="11"/>
      <c r="V373" s="26" t="s">
        <v>348</v>
      </c>
      <c r="W373" s="5">
        <v>198</v>
      </c>
      <c r="X373" s="17">
        <v>25</v>
      </c>
      <c r="Y373" s="4" t="s">
        <v>28</v>
      </c>
      <c r="Z373" s="4" t="s">
        <v>53</v>
      </c>
      <c r="AA373" s="16">
        <v>15</v>
      </c>
      <c r="AB373" s="16">
        <v>15</v>
      </c>
      <c r="AC373" s="16">
        <v>2</v>
      </c>
      <c r="AD373" s="8">
        <f t="shared" si="181"/>
        <v>225</v>
      </c>
      <c r="AE373" s="78">
        <v>100</v>
      </c>
      <c r="AF373" s="7">
        <f>AF371</f>
        <v>6700</v>
      </c>
      <c r="AG373" s="7">
        <f t="shared" si="180"/>
        <v>1507500</v>
      </c>
      <c r="AH373" s="3">
        <f t="shared" si="182"/>
        <v>225</v>
      </c>
      <c r="AI373" s="3"/>
      <c r="AJ373" s="3">
        <v>225</v>
      </c>
      <c r="AK373" s="3"/>
      <c r="AL373" s="3"/>
      <c r="AM373" s="2">
        <v>27</v>
      </c>
      <c r="AN373" s="2">
        <f>ค่าเสื่อม!T4</f>
        <v>93</v>
      </c>
      <c r="AO373" s="95">
        <f t="shared" si="177"/>
        <v>1401975</v>
      </c>
      <c r="AP373" s="95">
        <f t="shared" si="171"/>
        <v>105525</v>
      </c>
      <c r="AQ373" s="166">
        <f t="shared" si="172"/>
        <v>105525</v>
      </c>
      <c r="AR373" s="95">
        <f t="shared" si="173"/>
        <v>105525</v>
      </c>
      <c r="AS373" s="95"/>
      <c r="AT373" s="95">
        <f t="shared" si="174"/>
        <v>105525</v>
      </c>
      <c r="AU373" s="95"/>
      <c r="AW373" s="28"/>
      <c r="AX373" s="579"/>
      <c r="AY373" s="95"/>
    </row>
    <row r="374" spans="1:51" s="2" customFormat="1" ht="16.5" customHeight="1" x14ac:dyDescent="0.25">
      <c r="A374" s="28"/>
      <c r="B374" s="1">
        <v>115</v>
      </c>
      <c r="C374" s="2" t="s">
        <v>5</v>
      </c>
      <c r="D374" s="2">
        <v>37378</v>
      </c>
      <c r="E374" s="2">
        <v>785</v>
      </c>
      <c r="F374" s="2">
        <v>2343</v>
      </c>
      <c r="G374" s="2" t="s">
        <v>26</v>
      </c>
      <c r="H374" s="2">
        <v>5</v>
      </c>
      <c r="I374" s="2">
        <v>0</v>
      </c>
      <c r="J374" s="2">
        <v>18</v>
      </c>
      <c r="K374" s="12">
        <f>H374*400+I374*100+J374</f>
        <v>2018</v>
      </c>
      <c r="L374" s="13">
        <v>2018</v>
      </c>
      <c r="M374" s="84">
        <v>1</v>
      </c>
      <c r="N374" s="13">
        <f t="shared" ref="N374:N375" si="183">L374</f>
        <v>2018</v>
      </c>
      <c r="O374" s="13">
        <v>100</v>
      </c>
      <c r="P374" s="14">
        <f t="shared" ref="P374:P375" si="184">N374*O374</f>
        <v>201800</v>
      </c>
      <c r="Q374" s="79">
        <v>2018</v>
      </c>
      <c r="R374" s="8"/>
      <c r="S374" s="8"/>
      <c r="T374" s="4"/>
      <c r="U374" s="11"/>
      <c r="V374" s="26"/>
      <c r="W374" s="5"/>
      <c r="X374" s="17"/>
      <c r="Y374" s="4"/>
      <c r="Z374" s="4"/>
      <c r="AA374" s="16"/>
      <c r="AB374" s="16"/>
      <c r="AC374" s="16"/>
      <c r="AD374" s="8"/>
      <c r="AE374" s="78"/>
      <c r="AF374" s="7"/>
      <c r="AG374" s="7"/>
      <c r="AH374" s="3"/>
      <c r="AI374" s="3"/>
      <c r="AJ374" s="3"/>
      <c r="AK374" s="3"/>
      <c r="AL374" s="3"/>
      <c r="AO374" s="95"/>
      <c r="AP374" s="95"/>
      <c r="AQ374" s="166">
        <f t="shared" si="172"/>
        <v>201800</v>
      </c>
      <c r="AR374" s="95">
        <f t="shared" si="173"/>
        <v>201800</v>
      </c>
      <c r="AS374" s="95"/>
      <c r="AT374" s="95">
        <f t="shared" si="174"/>
        <v>201800</v>
      </c>
      <c r="AU374" s="95"/>
      <c r="AW374" s="28"/>
      <c r="AX374" s="579"/>
      <c r="AY374" s="95"/>
    </row>
    <row r="375" spans="1:51" s="2" customFormat="1" ht="16.5" customHeight="1" x14ac:dyDescent="0.25">
      <c r="A375" s="39" t="s">
        <v>349</v>
      </c>
      <c r="B375" s="33">
        <v>116</v>
      </c>
      <c r="C375" s="32" t="s">
        <v>5</v>
      </c>
      <c r="D375" s="32">
        <v>38775</v>
      </c>
      <c r="E375" s="32">
        <v>649</v>
      </c>
      <c r="F375" s="32">
        <v>1944</v>
      </c>
      <c r="G375" s="32" t="s">
        <v>26</v>
      </c>
      <c r="H375" s="32">
        <v>0</v>
      </c>
      <c r="I375" s="32">
        <v>2</v>
      </c>
      <c r="J375" s="32">
        <v>53</v>
      </c>
      <c r="K375" s="12">
        <f>H375*400+I375*100+J375</f>
        <v>253</v>
      </c>
      <c r="L375" s="37">
        <v>253</v>
      </c>
      <c r="M375" s="84">
        <v>1</v>
      </c>
      <c r="N375" s="13">
        <f t="shared" si="183"/>
        <v>253</v>
      </c>
      <c r="O375" s="37">
        <v>175</v>
      </c>
      <c r="P375" s="14">
        <f t="shared" si="184"/>
        <v>44275</v>
      </c>
      <c r="Q375" s="80">
        <v>253</v>
      </c>
      <c r="R375" s="8"/>
      <c r="S375" s="8"/>
      <c r="T375" s="4"/>
      <c r="U375" s="11"/>
      <c r="V375" s="26"/>
      <c r="W375" s="5"/>
      <c r="X375" s="17"/>
      <c r="Y375" s="4"/>
      <c r="Z375" s="4"/>
      <c r="AA375" s="16"/>
      <c r="AB375" s="16"/>
      <c r="AC375" s="16"/>
      <c r="AD375" s="8"/>
      <c r="AE375" s="78"/>
      <c r="AF375" s="7"/>
      <c r="AG375" s="7"/>
      <c r="AH375" s="3"/>
      <c r="AI375" s="3"/>
      <c r="AJ375" s="3"/>
      <c r="AK375" s="3"/>
      <c r="AL375" s="3"/>
      <c r="AO375" s="95"/>
      <c r="AP375" s="95"/>
      <c r="AQ375" s="166">
        <f t="shared" si="172"/>
        <v>44275</v>
      </c>
      <c r="AR375" s="95">
        <f t="shared" si="173"/>
        <v>44275</v>
      </c>
      <c r="AS375" s="95"/>
      <c r="AT375" s="95">
        <f t="shared" si="174"/>
        <v>44275</v>
      </c>
      <c r="AU375" s="95"/>
      <c r="AW375" s="28"/>
      <c r="AX375" s="579"/>
      <c r="AY375" s="95"/>
    </row>
    <row r="376" spans="1:51" s="32" customFormat="1" ht="16.5" customHeight="1" x14ac:dyDescent="0.25">
      <c r="A376" s="39" t="s">
        <v>299</v>
      </c>
      <c r="B376" s="33"/>
      <c r="K376" s="37"/>
      <c r="L376" s="37"/>
      <c r="M376" s="84"/>
      <c r="N376" s="13"/>
      <c r="O376" s="37"/>
      <c r="P376" s="14"/>
      <c r="Q376" s="80"/>
      <c r="R376" s="43"/>
      <c r="S376" s="43"/>
      <c r="U376" s="35"/>
      <c r="V376" s="39" t="s">
        <v>350</v>
      </c>
      <c r="W376" s="33">
        <v>199</v>
      </c>
      <c r="X376" s="42">
        <v>40</v>
      </c>
      <c r="Y376" s="32" t="s">
        <v>38</v>
      </c>
      <c r="Z376" s="32" t="s">
        <v>7</v>
      </c>
      <c r="AA376" s="36">
        <v>7</v>
      </c>
      <c r="AB376" s="36">
        <v>12</v>
      </c>
      <c r="AC376" s="36">
        <v>1</v>
      </c>
      <c r="AD376" s="43">
        <f>AA376*AB376</f>
        <v>84</v>
      </c>
      <c r="AE376" s="78">
        <v>100</v>
      </c>
      <c r="AF376" s="37">
        <f>AF372</f>
        <v>2050</v>
      </c>
      <c r="AG376" s="7">
        <f>AD376*AF376</f>
        <v>172200</v>
      </c>
      <c r="AH376" s="34">
        <v>253</v>
      </c>
      <c r="AI376" s="34">
        <v>169</v>
      </c>
      <c r="AJ376" s="34"/>
      <c r="AK376" s="34"/>
      <c r="AL376" s="34"/>
      <c r="AM376" s="32">
        <v>11</v>
      </c>
      <c r="AN376" s="32">
        <f>ค่าเสื่อม!L4</f>
        <v>45</v>
      </c>
      <c r="AO376" s="95">
        <f t="shared" si="177"/>
        <v>77490</v>
      </c>
      <c r="AP376" s="95">
        <f t="shared" si="171"/>
        <v>94710</v>
      </c>
      <c r="AQ376" s="166">
        <f t="shared" si="172"/>
        <v>94710</v>
      </c>
      <c r="AR376" s="95">
        <f t="shared" si="173"/>
        <v>94710</v>
      </c>
      <c r="AS376" s="95"/>
      <c r="AT376" s="95">
        <f t="shared" si="174"/>
        <v>94710</v>
      </c>
      <c r="AU376" s="95"/>
      <c r="AW376" s="39" t="s">
        <v>51</v>
      </c>
      <c r="AX376" s="579"/>
      <c r="AY376" s="95"/>
    </row>
    <row r="377" spans="1:51" s="32" customFormat="1" ht="16.5" customHeight="1" x14ac:dyDescent="0.25">
      <c r="A377" s="39"/>
      <c r="B377" s="33">
        <v>117</v>
      </c>
      <c r="C377" s="32" t="s">
        <v>5</v>
      </c>
      <c r="D377" s="32">
        <v>947</v>
      </c>
      <c r="E377" s="32">
        <v>14</v>
      </c>
      <c r="F377" s="32">
        <v>60</v>
      </c>
      <c r="G377" s="32" t="s">
        <v>26</v>
      </c>
      <c r="H377" s="32">
        <v>2</v>
      </c>
      <c r="I377" s="32">
        <v>3</v>
      </c>
      <c r="J377" s="32">
        <v>84</v>
      </c>
      <c r="K377" s="12">
        <f>H377*400+I377*100+J377</f>
        <v>1184</v>
      </c>
      <c r="L377" s="37">
        <v>1184</v>
      </c>
      <c r="M377" s="84">
        <v>1</v>
      </c>
      <c r="N377" s="13">
        <f>L377</f>
        <v>1184</v>
      </c>
      <c r="O377" s="37">
        <v>125</v>
      </c>
      <c r="P377" s="14">
        <f>N377*O377</f>
        <v>148000</v>
      </c>
      <c r="Q377" s="80">
        <v>1184</v>
      </c>
      <c r="R377" s="43"/>
      <c r="S377" s="43"/>
      <c r="U377" s="35"/>
      <c r="V377" s="39"/>
      <c r="W377" s="33"/>
      <c r="X377" s="42"/>
      <c r="AA377" s="36"/>
      <c r="AB377" s="36"/>
      <c r="AC377" s="36"/>
      <c r="AD377" s="43"/>
      <c r="AE377" s="528"/>
      <c r="AF377" s="37"/>
      <c r="AG377" s="7"/>
      <c r="AI377" s="34"/>
      <c r="AJ377" s="34"/>
      <c r="AK377" s="34"/>
      <c r="AL377" s="34"/>
      <c r="AO377" s="95"/>
      <c r="AP377" s="95"/>
      <c r="AQ377" s="166">
        <f t="shared" ref="AQ377:AQ408" si="185">P377+AP377</f>
        <v>148000</v>
      </c>
      <c r="AR377" s="95">
        <f t="shared" ref="AR377:AR408" si="186">AQ377</f>
        <v>148000</v>
      </c>
      <c r="AS377" s="95"/>
      <c r="AT377" s="95">
        <f t="shared" ref="AT377:AT408" si="187">AQ377-AS377</f>
        <v>148000</v>
      </c>
      <c r="AU377" s="95"/>
      <c r="AW377" s="39"/>
      <c r="AX377" s="579"/>
      <c r="AY377" s="95"/>
    </row>
    <row r="378" spans="1:51" s="2" customFormat="1" ht="16.5" customHeight="1" x14ac:dyDescent="0.25">
      <c r="A378" s="28" t="s">
        <v>351</v>
      </c>
      <c r="B378" s="1">
        <v>118</v>
      </c>
      <c r="C378" s="2" t="s">
        <v>5</v>
      </c>
      <c r="D378" s="2">
        <v>44516</v>
      </c>
      <c r="E378" s="2">
        <v>835</v>
      </c>
      <c r="F378" s="2">
        <v>2480</v>
      </c>
      <c r="G378" s="2" t="s">
        <v>26</v>
      </c>
      <c r="H378" s="2">
        <v>0</v>
      </c>
      <c r="I378" s="2">
        <v>1</v>
      </c>
      <c r="J378" s="2">
        <v>16</v>
      </c>
      <c r="K378" s="12">
        <f>H378*400+I378*100+J378</f>
        <v>116</v>
      </c>
      <c r="L378" s="13">
        <v>116</v>
      </c>
      <c r="M378" s="84">
        <v>2</v>
      </c>
      <c r="N378" s="13">
        <f>L378</f>
        <v>116</v>
      </c>
      <c r="O378" s="13">
        <v>150</v>
      </c>
      <c r="P378" s="14">
        <f>N378*O378</f>
        <v>17400</v>
      </c>
      <c r="Q378" s="3"/>
      <c r="R378" s="61">
        <v>116</v>
      </c>
      <c r="S378" s="8"/>
      <c r="T378" s="4"/>
      <c r="U378" s="11"/>
      <c r="V378" s="28" t="s">
        <v>351</v>
      </c>
      <c r="W378" s="5">
        <v>200</v>
      </c>
      <c r="X378" s="17">
        <v>70</v>
      </c>
      <c r="Y378" s="4" t="s">
        <v>28</v>
      </c>
      <c r="Z378" s="4" t="s">
        <v>37</v>
      </c>
      <c r="AA378" s="16">
        <v>9</v>
      </c>
      <c r="AB378" s="16">
        <v>13</v>
      </c>
      <c r="AC378" s="16">
        <v>2</v>
      </c>
      <c r="AD378" s="8">
        <f>AA378*AB378</f>
        <v>117</v>
      </c>
      <c r="AE378" s="78">
        <v>100</v>
      </c>
      <c r="AF378" s="7">
        <f>AF371</f>
        <v>6700</v>
      </c>
      <c r="AG378" s="7">
        <f>AD378*AF378</f>
        <v>783900</v>
      </c>
      <c r="AH378" s="3">
        <f>SUM(AI378:AL378)</f>
        <v>117</v>
      </c>
      <c r="AI378" s="3"/>
      <c r="AJ378" s="3">
        <v>117</v>
      </c>
      <c r="AK378" s="3"/>
      <c r="AL378" s="3"/>
      <c r="AM378" s="2">
        <v>3</v>
      </c>
      <c r="AN378" s="2">
        <f>ค่าเสื่อม!D2</f>
        <v>3</v>
      </c>
      <c r="AO378" s="95">
        <f t="shared" si="177"/>
        <v>23517</v>
      </c>
      <c r="AP378" s="95">
        <f t="shared" ref="AP378:AP408" si="188">AG378-AO378</f>
        <v>760383</v>
      </c>
      <c r="AQ378" s="166">
        <f t="shared" si="185"/>
        <v>777783</v>
      </c>
      <c r="AR378" s="95">
        <f t="shared" si="186"/>
        <v>777783</v>
      </c>
      <c r="AS378" s="95"/>
      <c r="AT378" s="95">
        <f t="shared" si="187"/>
        <v>777783</v>
      </c>
      <c r="AU378" s="95"/>
      <c r="AW378" s="28"/>
      <c r="AX378" s="579"/>
      <c r="AY378" s="95"/>
    </row>
    <row r="379" spans="1:51" s="2" customFormat="1" ht="16.5" customHeight="1" x14ac:dyDescent="0.25">
      <c r="A379" s="39" t="s">
        <v>352</v>
      </c>
      <c r="B379" s="33">
        <v>119</v>
      </c>
      <c r="C379" s="32" t="s">
        <v>5</v>
      </c>
      <c r="D379" s="32">
        <v>45688</v>
      </c>
      <c r="E379" s="32">
        <v>343</v>
      </c>
      <c r="F379" s="32">
        <v>2509</v>
      </c>
      <c r="G379" s="32" t="s">
        <v>26</v>
      </c>
      <c r="H379" s="32">
        <v>0</v>
      </c>
      <c r="I379" s="32">
        <v>0</v>
      </c>
      <c r="J379" s="32">
        <v>91</v>
      </c>
      <c r="K379" s="12">
        <f>H379*400+I379*100+J379</f>
        <v>91</v>
      </c>
      <c r="L379" s="37">
        <v>91</v>
      </c>
      <c r="M379" s="86">
        <v>2</v>
      </c>
      <c r="N379" s="13">
        <f>L379</f>
        <v>91</v>
      </c>
      <c r="O379" s="37">
        <v>150</v>
      </c>
      <c r="P379" s="14">
        <f>N379*O379</f>
        <v>13650</v>
      </c>
      <c r="Q379" s="34"/>
      <c r="R379" s="77">
        <v>91</v>
      </c>
      <c r="S379" s="8"/>
      <c r="T379" s="4"/>
      <c r="U379" s="11"/>
      <c r="V379" s="28"/>
      <c r="W379" s="5"/>
      <c r="X379" s="17"/>
      <c r="Y379" s="4"/>
      <c r="Z379" s="4"/>
      <c r="AA379" s="16"/>
      <c r="AB379" s="16"/>
      <c r="AC379" s="16"/>
      <c r="AD379" s="8"/>
      <c r="AE379" s="78"/>
      <c r="AF379" s="7"/>
      <c r="AG379" s="7"/>
      <c r="AH379" s="3"/>
      <c r="AI379" s="3"/>
      <c r="AJ379" s="3"/>
      <c r="AK379" s="3"/>
      <c r="AL379" s="3"/>
      <c r="AO379" s="95"/>
      <c r="AP379" s="95"/>
      <c r="AQ379" s="166">
        <f t="shared" si="185"/>
        <v>13650</v>
      </c>
      <c r="AR379" s="95">
        <f t="shared" si="186"/>
        <v>13650</v>
      </c>
      <c r="AS379" s="95"/>
      <c r="AT379" s="95">
        <f t="shared" si="187"/>
        <v>13650</v>
      </c>
      <c r="AU379" s="95"/>
      <c r="AW379" s="28"/>
      <c r="AX379" s="579"/>
      <c r="AY379" s="95"/>
    </row>
    <row r="380" spans="1:51" s="32" customFormat="1" ht="16.5" customHeight="1" x14ac:dyDescent="0.25">
      <c r="A380" s="39"/>
      <c r="B380" s="33"/>
      <c r="K380" s="37"/>
      <c r="L380" s="37"/>
      <c r="M380" s="86"/>
      <c r="N380" s="13"/>
      <c r="O380" s="37"/>
      <c r="P380" s="14"/>
      <c r="Q380" s="34"/>
      <c r="R380" s="77"/>
      <c r="S380" s="43"/>
      <c r="U380" s="35"/>
      <c r="V380" s="39" t="s">
        <v>353</v>
      </c>
      <c r="W380" s="33">
        <v>201</v>
      </c>
      <c r="X380" s="42">
        <v>18</v>
      </c>
      <c r="Y380" s="32" t="s">
        <v>28</v>
      </c>
      <c r="Z380" s="32" t="s">
        <v>53</v>
      </c>
      <c r="AA380" s="36">
        <v>6</v>
      </c>
      <c r="AB380" s="36">
        <v>14</v>
      </c>
      <c r="AC380" s="36">
        <v>2</v>
      </c>
      <c r="AD380" s="43">
        <f>AA380*AB380</f>
        <v>84</v>
      </c>
      <c r="AE380" s="78">
        <v>100</v>
      </c>
      <c r="AF380" s="37">
        <f>AF378</f>
        <v>6700</v>
      </c>
      <c r="AG380" s="7">
        <f>AD380*AF380</f>
        <v>562800</v>
      </c>
      <c r="AH380" s="34">
        <f>SUM(AI380:AL380)</f>
        <v>84</v>
      </c>
      <c r="AI380" s="34"/>
      <c r="AJ380" s="34">
        <v>84</v>
      </c>
      <c r="AK380" s="34"/>
      <c r="AL380" s="34"/>
      <c r="AM380" s="32">
        <v>32</v>
      </c>
      <c r="AN380" s="32">
        <f>ค่าเสื่อม!T4</f>
        <v>93</v>
      </c>
      <c r="AO380" s="95">
        <f t="shared" si="177"/>
        <v>523404</v>
      </c>
      <c r="AP380" s="95">
        <f t="shared" si="188"/>
        <v>39396</v>
      </c>
      <c r="AQ380" s="166">
        <f t="shared" si="185"/>
        <v>39396</v>
      </c>
      <c r="AR380" s="95">
        <f t="shared" si="186"/>
        <v>39396</v>
      </c>
      <c r="AS380" s="95"/>
      <c r="AT380" s="95">
        <f t="shared" si="187"/>
        <v>39396</v>
      </c>
      <c r="AU380" s="95"/>
      <c r="AW380" s="39"/>
      <c r="AX380" s="579"/>
      <c r="AY380" s="95"/>
    </row>
    <row r="381" spans="1:51" s="32" customFormat="1" ht="16.5" customHeight="1" x14ac:dyDescent="0.25">
      <c r="A381" s="39"/>
      <c r="B381" s="33">
        <v>120</v>
      </c>
      <c r="C381" s="32" t="s">
        <v>5</v>
      </c>
      <c r="D381" s="32">
        <v>44970</v>
      </c>
      <c r="E381" s="32">
        <v>344</v>
      </c>
      <c r="F381" s="32">
        <v>2510</v>
      </c>
      <c r="G381" s="32" t="s">
        <v>26</v>
      </c>
      <c r="H381" s="32">
        <v>0</v>
      </c>
      <c r="I381" s="32">
        <v>3</v>
      </c>
      <c r="J381" s="32">
        <v>50</v>
      </c>
      <c r="K381" s="12">
        <f t="shared" ref="K381:K391" si="189">H381*400+I381*100+J381</f>
        <v>350</v>
      </c>
      <c r="L381" s="37">
        <v>350</v>
      </c>
      <c r="M381" s="86">
        <v>1</v>
      </c>
      <c r="N381" s="13">
        <f t="shared" ref="N381:N419" si="190">L381</f>
        <v>350</v>
      </c>
      <c r="O381" s="37">
        <v>150</v>
      </c>
      <c r="P381" s="14">
        <f t="shared" ref="P381:P419" si="191">N381*O381</f>
        <v>52500</v>
      </c>
      <c r="Q381" s="80">
        <v>350</v>
      </c>
      <c r="R381" s="77"/>
      <c r="S381" s="43"/>
      <c r="U381" s="35"/>
      <c r="V381" s="39"/>
      <c r="W381" s="33"/>
      <c r="X381" s="42"/>
      <c r="AA381" s="36"/>
      <c r="AB381" s="36"/>
      <c r="AC381" s="36"/>
      <c r="AD381" s="43"/>
      <c r="AE381" s="528"/>
      <c r="AF381" s="37"/>
      <c r="AG381" s="7"/>
      <c r="AI381" s="34"/>
      <c r="AJ381" s="34"/>
      <c r="AK381" s="34"/>
      <c r="AL381" s="34"/>
      <c r="AO381" s="95"/>
      <c r="AP381" s="95"/>
      <c r="AQ381" s="166">
        <f t="shared" si="185"/>
        <v>52500</v>
      </c>
      <c r="AR381" s="95">
        <f t="shared" si="186"/>
        <v>52500</v>
      </c>
      <c r="AS381" s="95"/>
      <c r="AT381" s="95">
        <f t="shared" si="187"/>
        <v>52500</v>
      </c>
      <c r="AU381" s="95"/>
      <c r="AW381" s="39"/>
      <c r="AX381" s="579"/>
      <c r="AY381" s="95"/>
    </row>
    <row r="382" spans="1:51" s="32" customFormat="1" ht="16.5" customHeight="1" x14ac:dyDescent="0.25">
      <c r="A382" s="39"/>
      <c r="B382" s="33">
        <v>121</v>
      </c>
      <c r="C382" s="32" t="s">
        <v>5</v>
      </c>
      <c r="D382" s="32">
        <v>25357</v>
      </c>
      <c r="E382" s="32">
        <v>41</v>
      </c>
      <c r="F382" s="32">
        <v>1135</v>
      </c>
      <c r="G382" s="32" t="s">
        <v>26</v>
      </c>
      <c r="H382" s="32">
        <v>2</v>
      </c>
      <c r="I382" s="32">
        <v>0</v>
      </c>
      <c r="J382" s="32">
        <v>41</v>
      </c>
      <c r="K382" s="12">
        <f t="shared" si="189"/>
        <v>841</v>
      </c>
      <c r="L382" s="37">
        <v>841</v>
      </c>
      <c r="M382" s="86">
        <v>1</v>
      </c>
      <c r="N382" s="13">
        <f t="shared" si="190"/>
        <v>841</v>
      </c>
      <c r="O382" s="37">
        <v>125</v>
      </c>
      <c r="P382" s="14">
        <f t="shared" si="191"/>
        <v>105125</v>
      </c>
      <c r="Q382" s="80">
        <v>841</v>
      </c>
      <c r="R382" s="77"/>
      <c r="S382" s="43"/>
      <c r="U382" s="35"/>
      <c r="V382" s="39"/>
      <c r="W382" s="33"/>
      <c r="X382" s="42"/>
      <c r="AA382" s="36"/>
      <c r="AB382" s="36"/>
      <c r="AC382" s="36"/>
      <c r="AD382" s="43"/>
      <c r="AE382" s="528"/>
      <c r="AF382" s="37"/>
      <c r="AG382" s="7"/>
      <c r="AI382" s="34"/>
      <c r="AJ382" s="34"/>
      <c r="AK382" s="34"/>
      <c r="AL382" s="34"/>
      <c r="AO382" s="95"/>
      <c r="AP382" s="95">
        <f t="shared" si="188"/>
        <v>0</v>
      </c>
      <c r="AQ382" s="166">
        <f t="shared" si="185"/>
        <v>105125</v>
      </c>
      <c r="AR382" s="95">
        <f t="shared" si="186"/>
        <v>105125</v>
      </c>
      <c r="AS382" s="95"/>
      <c r="AT382" s="95">
        <f t="shared" si="187"/>
        <v>105125</v>
      </c>
      <c r="AU382" s="95"/>
      <c r="AW382" s="39"/>
      <c r="AX382" s="579"/>
      <c r="AY382" s="95"/>
    </row>
    <row r="383" spans="1:51" s="32" customFormat="1" ht="16.5" customHeight="1" x14ac:dyDescent="0.25">
      <c r="A383" s="39"/>
      <c r="B383" s="33">
        <v>122</v>
      </c>
      <c r="C383" s="32" t="s">
        <v>5</v>
      </c>
      <c r="D383" s="32">
        <v>25356</v>
      </c>
      <c r="E383" s="32">
        <v>40</v>
      </c>
      <c r="F383" s="32">
        <v>1134</v>
      </c>
      <c r="G383" s="32" t="s">
        <v>26</v>
      </c>
      <c r="H383" s="32">
        <v>2</v>
      </c>
      <c r="I383" s="32">
        <v>2</v>
      </c>
      <c r="J383" s="32">
        <v>76</v>
      </c>
      <c r="K383" s="12">
        <f t="shared" si="189"/>
        <v>1076</v>
      </c>
      <c r="L383" s="37">
        <v>1076</v>
      </c>
      <c r="M383" s="86">
        <v>1</v>
      </c>
      <c r="N383" s="13">
        <f t="shared" si="190"/>
        <v>1076</v>
      </c>
      <c r="O383" s="37">
        <v>125</v>
      </c>
      <c r="P383" s="14">
        <f t="shared" si="191"/>
        <v>134500</v>
      </c>
      <c r="Q383" s="80">
        <v>1076</v>
      </c>
      <c r="R383" s="77"/>
      <c r="S383" s="43"/>
      <c r="U383" s="35"/>
      <c r="V383" s="39"/>
      <c r="W383" s="33"/>
      <c r="X383" s="57"/>
      <c r="AA383" s="36"/>
      <c r="AB383" s="36"/>
      <c r="AC383" s="36"/>
      <c r="AD383" s="43"/>
      <c r="AE383" s="528"/>
      <c r="AF383" s="37"/>
      <c r="AG383" s="7"/>
      <c r="AI383" s="34"/>
      <c r="AJ383" s="34"/>
      <c r="AK383" s="34"/>
      <c r="AL383" s="34"/>
      <c r="AO383" s="95"/>
      <c r="AP383" s="95">
        <f t="shared" si="188"/>
        <v>0</v>
      </c>
      <c r="AQ383" s="166">
        <f t="shared" si="185"/>
        <v>134500</v>
      </c>
      <c r="AR383" s="95">
        <f t="shared" si="186"/>
        <v>134500</v>
      </c>
      <c r="AS383" s="95"/>
      <c r="AT383" s="95">
        <f t="shared" si="187"/>
        <v>134500</v>
      </c>
      <c r="AU383" s="95"/>
      <c r="AW383" s="39"/>
      <c r="AX383" s="579"/>
      <c r="AY383" s="95"/>
    </row>
    <row r="384" spans="1:51" s="32" customFormat="1" ht="16.5" customHeight="1" x14ac:dyDescent="0.25">
      <c r="A384" s="39" t="s">
        <v>354</v>
      </c>
      <c r="B384" s="33">
        <v>123</v>
      </c>
      <c r="C384" s="32" t="s">
        <v>5</v>
      </c>
      <c r="D384" s="32">
        <v>41344</v>
      </c>
      <c r="E384" s="32">
        <v>601</v>
      </c>
      <c r="F384" s="32">
        <v>2130</v>
      </c>
      <c r="G384" s="32" t="s">
        <v>26</v>
      </c>
      <c r="H384" s="32">
        <v>3</v>
      </c>
      <c r="I384" s="32">
        <v>2</v>
      </c>
      <c r="J384" s="32">
        <v>0</v>
      </c>
      <c r="K384" s="12">
        <f t="shared" si="189"/>
        <v>1400</v>
      </c>
      <c r="L384" s="37">
        <v>1400</v>
      </c>
      <c r="M384" s="86">
        <v>1</v>
      </c>
      <c r="N384" s="13">
        <f t="shared" si="190"/>
        <v>1400</v>
      </c>
      <c r="O384" s="37">
        <v>175</v>
      </c>
      <c r="P384" s="14">
        <f t="shared" si="191"/>
        <v>245000</v>
      </c>
      <c r="Q384" s="80">
        <v>1400</v>
      </c>
      <c r="R384" s="43"/>
      <c r="S384" s="43"/>
      <c r="U384" s="35"/>
      <c r="V384" s="39"/>
      <c r="W384" s="33"/>
      <c r="X384" s="42"/>
      <c r="AA384" s="36"/>
      <c r="AB384" s="36"/>
      <c r="AC384" s="36"/>
      <c r="AD384" s="43"/>
      <c r="AE384" s="528"/>
      <c r="AF384" s="37"/>
      <c r="AG384" s="7"/>
      <c r="AI384" s="34"/>
      <c r="AJ384" s="34"/>
      <c r="AK384" s="34"/>
      <c r="AL384" s="34"/>
      <c r="AO384" s="95"/>
      <c r="AP384" s="95">
        <f t="shared" si="188"/>
        <v>0</v>
      </c>
      <c r="AQ384" s="166">
        <f t="shared" si="185"/>
        <v>245000</v>
      </c>
      <c r="AR384" s="95">
        <f t="shared" si="186"/>
        <v>245000</v>
      </c>
      <c r="AS384" s="95"/>
      <c r="AT384" s="95">
        <f t="shared" si="187"/>
        <v>245000</v>
      </c>
      <c r="AU384" s="95"/>
      <c r="AW384" s="39"/>
      <c r="AX384" s="579"/>
      <c r="AY384" s="95"/>
    </row>
    <row r="385" spans="1:51" s="32" customFormat="1" ht="16.5" customHeight="1" x14ac:dyDescent="0.25">
      <c r="A385" s="39" t="s">
        <v>355</v>
      </c>
      <c r="B385" s="33">
        <v>124</v>
      </c>
      <c r="C385" s="32" t="s">
        <v>5</v>
      </c>
      <c r="D385" s="32">
        <v>12534</v>
      </c>
      <c r="E385" s="32">
        <v>303</v>
      </c>
      <c r="F385" s="32">
        <v>63</v>
      </c>
      <c r="G385" s="32" t="s">
        <v>26</v>
      </c>
      <c r="H385" s="32">
        <v>1</v>
      </c>
      <c r="I385" s="32">
        <v>1</v>
      </c>
      <c r="J385" s="32">
        <v>83</v>
      </c>
      <c r="K385" s="12">
        <f t="shared" si="189"/>
        <v>583</v>
      </c>
      <c r="L385" s="37">
        <v>583</v>
      </c>
      <c r="M385" s="86">
        <v>1</v>
      </c>
      <c r="N385" s="13">
        <f t="shared" si="190"/>
        <v>583</v>
      </c>
      <c r="O385" s="37">
        <v>175</v>
      </c>
      <c r="P385" s="14">
        <f t="shared" si="191"/>
        <v>102025</v>
      </c>
      <c r="Q385" s="80">
        <v>583</v>
      </c>
      <c r="R385" s="43"/>
      <c r="S385" s="43"/>
      <c r="U385" s="35"/>
      <c r="V385" s="39"/>
      <c r="W385" s="33"/>
      <c r="X385" s="42"/>
      <c r="AA385" s="36"/>
      <c r="AB385" s="36"/>
      <c r="AC385" s="36"/>
      <c r="AD385" s="43"/>
      <c r="AE385" s="528"/>
      <c r="AF385" s="37"/>
      <c r="AG385" s="7"/>
      <c r="AI385" s="34"/>
      <c r="AJ385" s="34"/>
      <c r="AK385" s="34"/>
      <c r="AL385" s="34"/>
      <c r="AO385" s="95"/>
      <c r="AP385" s="95">
        <f t="shared" si="188"/>
        <v>0</v>
      </c>
      <c r="AQ385" s="166">
        <f t="shared" si="185"/>
        <v>102025</v>
      </c>
      <c r="AR385" s="95">
        <f t="shared" si="186"/>
        <v>102025</v>
      </c>
      <c r="AS385" s="95"/>
      <c r="AT385" s="95">
        <f t="shared" si="187"/>
        <v>102025</v>
      </c>
      <c r="AU385" s="95"/>
      <c r="AW385" s="39"/>
      <c r="AX385" s="579"/>
      <c r="AY385" s="95"/>
    </row>
    <row r="386" spans="1:51" s="32" customFormat="1" ht="16.5" customHeight="1" x14ac:dyDescent="0.25">
      <c r="A386" s="39"/>
      <c r="B386" s="33">
        <v>125</v>
      </c>
      <c r="C386" s="32" t="s">
        <v>5</v>
      </c>
      <c r="D386" s="32">
        <v>37400</v>
      </c>
      <c r="E386" s="32">
        <v>812</v>
      </c>
      <c r="F386" s="32">
        <v>2365</v>
      </c>
      <c r="G386" s="32" t="s">
        <v>26</v>
      </c>
      <c r="H386" s="32">
        <v>4</v>
      </c>
      <c r="I386" s="32">
        <v>3</v>
      </c>
      <c r="J386" s="32">
        <v>90</v>
      </c>
      <c r="K386" s="12">
        <f t="shared" si="189"/>
        <v>1990</v>
      </c>
      <c r="L386" s="37">
        <v>1990</v>
      </c>
      <c r="M386" s="86">
        <v>1</v>
      </c>
      <c r="N386" s="13">
        <f t="shared" si="190"/>
        <v>1990</v>
      </c>
      <c r="O386" s="37">
        <v>125</v>
      </c>
      <c r="P386" s="14">
        <f t="shared" si="191"/>
        <v>248750</v>
      </c>
      <c r="Q386" s="80">
        <v>1990</v>
      </c>
      <c r="R386" s="43"/>
      <c r="S386" s="43"/>
      <c r="U386" s="35"/>
      <c r="V386" s="39"/>
      <c r="W386" s="33"/>
      <c r="X386" s="42"/>
      <c r="AA386" s="36"/>
      <c r="AB386" s="36"/>
      <c r="AC386" s="36"/>
      <c r="AD386" s="43"/>
      <c r="AE386" s="528"/>
      <c r="AF386" s="37"/>
      <c r="AG386" s="7"/>
      <c r="AI386" s="34"/>
      <c r="AJ386" s="34"/>
      <c r="AK386" s="34"/>
      <c r="AL386" s="34"/>
      <c r="AO386" s="95"/>
      <c r="AP386" s="95">
        <f t="shared" si="188"/>
        <v>0</v>
      </c>
      <c r="AQ386" s="166">
        <f t="shared" si="185"/>
        <v>248750</v>
      </c>
      <c r="AR386" s="95">
        <f t="shared" si="186"/>
        <v>248750</v>
      </c>
      <c r="AS386" s="95"/>
      <c r="AT386" s="95">
        <f t="shared" si="187"/>
        <v>248750</v>
      </c>
      <c r="AU386" s="95"/>
      <c r="AW386" s="39"/>
      <c r="AX386" s="579"/>
      <c r="AY386" s="95"/>
    </row>
    <row r="387" spans="1:51" s="32" customFormat="1" ht="16.5" customHeight="1" x14ac:dyDescent="0.25">
      <c r="A387" s="39" t="s">
        <v>356</v>
      </c>
      <c r="B387" s="33">
        <v>126</v>
      </c>
      <c r="C387" s="32" t="s">
        <v>5</v>
      </c>
      <c r="D387" s="32">
        <v>38256</v>
      </c>
      <c r="E387" s="32">
        <v>200</v>
      </c>
      <c r="F387" s="32">
        <v>1891</v>
      </c>
      <c r="G387" s="32" t="s">
        <v>26</v>
      </c>
      <c r="H387" s="32">
        <v>4</v>
      </c>
      <c r="I387" s="32">
        <v>3</v>
      </c>
      <c r="J387" s="32">
        <v>31</v>
      </c>
      <c r="K387" s="12">
        <f t="shared" si="189"/>
        <v>1931</v>
      </c>
      <c r="L387" s="37">
        <v>1931</v>
      </c>
      <c r="M387" s="86">
        <v>1</v>
      </c>
      <c r="N387" s="13">
        <f t="shared" si="190"/>
        <v>1931</v>
      </c>
      <c r="O387" s="37">
        <v>100</v>
      </c>
      <c r="P387" s="14">
        <f t="shared" si="191"/>
        <v>193100</v>
      </c>
      <c r="Q387" s="80">
        <v>1931</v>
      </c>
      <c r="R387" s="43"/>
      <c r="S387" s="43"/>
      <c r="U387" s="35"/>
      <c r="V387" s="39"/>
      <c r="W387" s="33"/>
      <c r="X387" s="42"/>
      <c r="AA387" s="36"/>
      <c r="AB387" s="36"/>
      <c r="AC387" s="36"/>
      <c r="AD387" s="43"/>
      <c r="AE387" s="528"/>
      <c r="AF387" s="37"/>
      <c r="AG387" s="7"/>
      <c r="AI387" s="34"/>
      <c r="AJ387" s="34"/>
      <c r="AK387" s="34"/>
      <c r="AL387" s="34"/>
      <c r="AO387" s="95"/>
      <c r="AP387" s="95">
        <f t="shared" si="188"/>
        <v>0</v>
      </c>
      <c r="AQ387" s="166">
        <f t="shared" si="185"/>
        <v>193100</v>
      </c>
      <c r="AR387" s="95">
        <f t="shared" si="186"/>
        <v>193100</v>
      </c>
      <c r="AS387" s="95"/>
      <c r="AT387" s="95">
        <f t="shared" si="187"/>
        <v>193100</v>
      </c>
      <c r="AU387" s="95"/>
      <c r="AW387" s="39"/>
      <c r="AX387" s="579"/>
      <c r="AY387" s="95"/>
    </row>
    <row r="388" spans="1:51" s="32" customFormat="1" ht="16.5" customHeight="1" x14ac:dyDescent="0.25">
      <c r="A388" s="39"/>
      <c r="B388" s="33">
        <v>127</v>
      </c>
      <c r="C388" s="32" t="s">
        <v>5</v>
      </c>
      <c r="D388" s="32">
        <v>35130</v>
      </c>
      <c r="E388" s="32">
        <v>167</v>
      </c>
      <c r="F388" s="32">
        <v>1693</v>
      </c>
      <c r="G388" s="32" t="s">
        <v>26</v>
      </c>
      <c r="H388" s="32">
        <v>1</v>
      </c>
      <c r="I388" s="32">
        <v>0</v>
      </c>
      <c r="J388" s="32">
        <v>0</v>
      </c>
      <c r="K388" s="12">
        <f t="shared" si="189"/>
        <v>400</v>
      </c>
      <c r="L388" s="37">
        <v>400</v>
      </c>
      <c r="M388" s="86">
        <v>1</v>
      </c>
      <c r="N388" s="13">
        <f t="shared" si="190"/>
        <v>400</v>
      </c>
      <c r="O388" s="37">
        <v>100</v>
      </c>
      <c r="P388" s="14">
        <f t="shared" si="191"/>
        <v>40000</v>
      </c>
      <c r="Q388" s="80">
        <v>400</v>
      </c>
      <c r="R388" s="43"/>
      <c r="S388" s="43"/>
      <c r="U388" s="35"/>
      <c r="V388" s="39"/>
      <c r="W388" s="33"/>
      <c r="X388" s="42"/>
      <c r="AA388" s="36"/>
      <c r="AB388" s="36"/>
      <c r="AC388" s="36"/>
      <c r="AD388" s="43"/>
      <c r="AE388" s="528"/>
      <c r="AF388" s="37"/>
      <c r="AG388" s="7"/>
      <c r="AI388" s="34"/>
      <c r="AJ388" s="34"/>
      <c r="AK388" s="34"/>
      <c r="AL388" s="34"/>
      <c r="AO388" s="95"/>
      <c r="AP388" s="95">
        <f t="shared" si="188"/>
        <v>0</v>
      </c>
      <c r="AQ388" s="166">
        <f t="shared" si="185"/>
        <v>40000</v>
      </c>
      <c r="AR388" s="95">
        <f t="shared" si="186"/>
        <v>40000</v>
      </c>
      <c r="AS388" s="95"/>
      <c r="AT388" s="95">
        <f t="shared" si="187"/>
        <v>40000</v>
      </c>
      <c r="AU388" s="95"/>
      <c r="AW388" s="39"/>
      <c r="AX388" s="579"/>
      <c r="AY388" s="95"/>
    </row>
    <row r="389" spans="1:51" s="2" customFormat="1" ht="16.5" customHeight="1" x14ac:dyDescent="0.25">
      <c r="A389" s="28" t="s">
        <v>357</v>
      </c>
      <c r="B389" s="33">
        <v>128</v>
      </c>
      <c r="C389" s="2" t="s">
        <v>5</v>
      </c>
      <c r="D389" s="2">
        <v>40607</v>
      </c>
      <c r="E389" s="2">
        <v>245</v>
      </c>
      <c r="F389" s="2">
        <v>2003</v>
      </c>
      <c r="G389" s="2" t="s">
        <v>26</v>
      </c>
      <c r="H389" s="2">
        <v>0</v>
      </c>
      <c r="I389" s="2">
        <v>2</v>
      </c>
      <c r="J389" s="2">
        <v>50</v>
      </c>
      <c r="K389" s="12">
        <f t="shared" si="189"/>
        <v>250</v>
      </c>
      <c r="L389" s="13">
        <v>250</v>
      </c>
      <c r="M389" s="84">
        <v>2</v>
      </c>
      <c r="N389" s="13">
        <f t="shared" si="190"/>
        <v>250</v>
      </c>
      <c r="O389" s="13">
        <v>100</v>
      </c>
      <c r="P389" s="14">
        <f t="shared" si="191"/>
        <v>25000</v>
      </c>
      <c r="Q389" s="3"/>
      <c r="R389" s="61">
        <v>250</v>
      </c>
      <c r="S389" s="8"/>
      <c r="T389" s="4"/>
      <c r="U389" s="11"/>
      <c r="V389" s="28" t="s">
        <v>357</v>
      </c>
      <c r="W389" s="5">
        <v>202</v>
      </c>
      <c r="X389" s="17">
        <v>57</v>
      </c>
      <c r="Y389" s="4" t="s">
        <v>28</v>
      </c>
      <c r="Z389" s="4" t="s">
        <v>53</v>
      </c>
      <c r="AA389" s="16">
        <v>9</v>
      </c>
      <c r="AB389" s="16">
        <v>12</v>
      </c>
      <c r="AC389" s="16">
        <v>2</v>
      </c>
      <c r="AD389" s="8">
        <f>AA389*AB389</f>
        <v>108</v>
      </c>
      <c r="AE389" s="78">
        <v>100</v>
      </c>
      <c r="AF389" s="7">
        <f>รายการ!B1</f>
        <v>6700</v>
      </c>
      <c r="AG389" s="7">
        <f>AD389*AF389</f>
        <v>723600</v>
      </c>
      <c r="AH389" s="3">
        <f>SUM(AI389:AL389)</f>
        <v>108</v>
      </c>
      <c r="AI389" s="3"/>
      <c r="AJ389" s="3">
        <v>108</v>
      </c>
      <c r="AK389" s="3"/>
      <c r="AL389" s="3"/>
      <c r="AM389" s="2">
        <v>44</v>
      </c>
      <c r="AN389" s="2">
        <v>93</v>
      </c>
      <c r="AO389" s="95">
        <f t="shared" ref="AO389:AO418" si="192">AG389*AN389/100</f>
        <v>672948</v>
      </c>
      <c r="AP389" s="95">
        <f t="shared" si="188"/>
        <v>50652</v>
      </c>
      <c r="AQ389" s="166">
        <f t="shared" si="185"/>
        <v>75652</v>
      </c>
      <c r="AR389" s="95">
        <f t="shared" si="186"/>
        <v>75652</v>
      </c>
      <c r="AS389" s="95"/>
      <c r="AT389" s="95">
        <f t="shared" si="187"/>
        <v>75652</v>
      </c>
      <c r="AU389" s="95"/>
      <c r="AW389" s="28"/>
      <c r="AX389" s="579"/>
      <c r="AY389" s="95"/>
    </row>
    <row r="390" spans="1:51" s="2" customFormat="1" ht="16.5" customHeight="1" x14ac:dyDescent="0.25">
      <c r="A390" s="28"/>
      <c r="B390" s="33">
        <v>129</v>
      </c>
      <c r="C390" s="2" t="s">
        <v>5</v>
      </c>
      <c r="D390" s="2">
        <v>38255</v>
      </c>
      <c r="E390" s="2">
        <v>199</v>
      </c>
      <c r="F390" s="2">
        <v>1890</v>
      </c>
      <c r="G390" s="2" t="s">
        <v>26</v>
      </c>
      <c r="H390" s="2">
        <v>1</v>
      </c>
      <c r="I390" s="2">
        <v>1</v>
      </c>
      <c r="J390" s="2">
        <v>71</v>
      </c>
      <c r="K390" s="12">
        <f t="shared" si="189"/>
        <v>571</v>
      </c>
      <c r="L390" s="13">
        <v>571</v>
      </c>
      <c r="M390" s="84">
        <v>1</v>
      </c>
      <c r="N390" s="13">
        <f t="shared" si="190"/>
        <v>571</v>
      </c>
      <c r="O390" s="13">
        <v>100</v>
      </c>
      <c r="P390" s="14">
        <f t="shared" si="191"/>
        <v>57100</v>
      </c>
      <c r="Q390" s="79">
        <v>571</v>
      </c>
      <c r="R390" s="8"/>
      <c r="S390" s="8"/>
      <c r="T390" s="4"/>
      <c r="U390" s="11"/>
      <c r="V390" s="26"/>
      <c r="W390" s="5"/>
      <c r="X390" s="17"/>
      <c r="Y390" s="4"/>
      <c r="Z390" s="4"/>
      <c r="AA390" s="16"/>
      <c r="AB390" s="16"/>
      <c r="AC390" s="16"/>
      <c r="AD390" s="8"/>
      <c r="AE390" s="78"/>
      <c r="AF390" s="7"/>
      <c r="AG390" s="7"/>
      <c r="AH390" s="4"/>
      <c r="AI390" s="3"/>
      <c r="AJ390" s="3"/>
      <c r="AK390" s="3"/>
      <c r="AL390" s="3"/>
      <c r="AO390" s="95">
        <f t="shared" si="192"/>
        <v>0</v>
      </c>
      <c r="AP390" s="95">
        <f t="shared" si="188"/>
        <v>0</v>
      </c>
      <c r="AQ390" s="166">
        <f t="shared" si="185"/>
        <v>57100</v>
      </c>
      <c r="AR390" s="95">
        <f t="shared" si="186"/>
        <v>57100</v>
      </c>
      <c r="AS390" s="95"/>
      <c r="AT390" s="95">
        <f t="shared" si="187"/>
        <v>57100</v>
      </c>
      <c r="AU390" s="95"/>
      <c r="AW390" s="28"/>
      <c r="AX390" s="579"/>
      <c r="AY390" s="95"/>
    </row>
    <row r="391" spans="1:51" s="2" customFormat="1" ht="16.5" customHeight="1" x14ac:dyDescent="0.25">
      <c r="A391" s="28" t="s">
        <v>358</v>
      </c>
      <c r="B391" s="33">
        <v>130</v>
      </c>
      <c r="C391" s="2" t="s">
        <v>5</v>
      </c>
      <c r="D391" s="2">
        <v>44791</v>
      </c>
      <c r="E391" s="2">
        <v>340</v>
      </c>
      <c r="F391" s="2">
        <v>2506</v>
      </c>
      <c r="G391" s="2" t="s">
        <v>26</v>
      </c>
      <c r="H391" s="2">
        <v>0</v>
      </c>
      <c r="I391" s="2">
        <v>1</v>
      </c>
      <c r="J391" s="2">
        <v>74</v>
      </c>
      <c r="K391" s="12">
        <f t="shared" si="189"/>
        <v>174</v>
      </c>
      <c r="L391" s="13">
        <v>174</v>
      </c>
      <c r="M391" s="84">
        <v>2</v>
      </c>
      <c r="N391" s="13">
        <f t="shared" si="190"/>
        <v>174</v>
      </c>
      <c r="O391" s="13">
        <v>150</v>
      </c>
      <c r="P391" s="14">
        <f t="shared" si="191"/>
        <v>26100</v>
      </c>
      <c r="Q391" s="3"/>
      <c r="R391" s="61">
        <v>174</v>
      </c>
      <c r="S391" s="61"/>
      <c r="T391" s="4"/>
      <c r="U391" s="11"/>
      <c r="V391" s="28" t="s">
        <v>358</v>
      </c>
      <c r="W391" s="5">
        <v>203</v>
      </c>
      <c r="X391" s="18" t="s">
        <v>359</v>
      </c>
      <c r="Y391" s="4" t="s">
        <v>28</v>
      </c>
      <c r="Z391" s="4" t="s">
        <v>53</v>
      </c>
      <c r="AA391" s="16">
        <v>11</v>
      </c>
      <c r="AB391" s="16">
        <v>11</v>
      </c>
      <c r="AC391" s="16">
        <v>2</v>
      </c>
      <c r="AD391" s="8">
        <f>AA391*AB391</f>
        <v>121</v>
      </c>
      <c r="AE391" s="78">
        <v>100</v>
      </c>
      <c r="AF391" s="7">
        <f>AF389</f>
        <v>6700</v>
      </c>
      <c r="AG391" s="7">
        <f>AD391*AF391</f>
        <v>810700</v>
      </c>
      <c r="AH391" s="3">
        <f>SUM(AI391:AL391)</f>
        <v>121</v>
      </c>
      <c r="AI391" s="3"/>
      <c r="AJ391" s="3">
        <v>121</v>
      </c>
      <c r="AK391" s="3"/>
      <c r="AL391" s="3"/>
      <c r="AM391" s="2">
        <v>12</v>
      </c>
      <c r="AN391" s="2">
        <f>ค่าเสื่อม!M4</f>
        <v>50</v>
      </c>
      <c r="AO391" s="95">
        <f t="shared" si="192"/>
        <v>405350</v>
      </c>
      <c r="AP391" s="95">
        <f t="shared" si="188"/>
        <v>405350</v>
      </c>
      <c r="AQ391" s="166">
        <f t="shared" si="185"/>
        <v>431450</v>
      </c>
      <c r="AR391" s="95">
        <f t="shared" si="186"/>
        <v>431450</v>
      </c>
      <c r="AS391" s="95"/>
      <c r="AT391" s="95">
        <f t="shared" si="187"/>
        <v>431450</v>
      </c>
      <c r="AU391" s="95"/>
      <c r="AW391" s="28"/>
      <c r="AX391" s="579"/>
      <c r="AY391" s="95"/>
    </row>
    <row r="392" spans="1:51" s="2" customFormat="1" ht="16.5" customHeight="1" x14ac:dyDescent="0.25">
      <c r="A392" s="28"/>
      <c r="B392" s="1"/>
      <c r="K392" s="13"/>
      <c r="L392" s="13"/>
      <c r="M392" s="84"/>
      <c r="N392" s="13"/>
      <c r="O392" s="13"/>
      <c r="P392" s="14"/>
      <c r="Q392" s="3"/>
      <c r="R392" s="61"/>
      <c r="S392" s="61"/>
      <c r="T392" s="4"/>
      <c r="U392" s="11"/>
      <c r="V392" s="28"/>
      <c r="W392" s="5">
        <v>204</v>
      </c>
      <c r="X392" s="18"/>
      <c r="Y392" s="4" t="s">
        <v>38</v>
      </c>
      <c r="Z392" s="4" t="s">
        <v>7</v>
      </c>
      <c r="AA392" s="16">
        <v>9</v>
      </c>
      <c r="AB392" s="16">
        <v>12</v>
      </c>
      <c r="AC392" s="16">
        <v>2</v>
      </c>
      <c r="AD392" s="8">
        <f>AA392*AB392</f>
        <v>108</v>
      </c>
      <c r="AE392" s="78">
        <v>100</v>
      </c>
      <c r="AF392" s="7">
        <f>รายการ!B34</f>
        <v>2050</v>
      </c>
      <c r="AG392" s="7">
        <f>AD392*AF392</f>
        <v>221400</v>
      </c>
      <c r="AH392" s="3">
        <f>SUM(AI392:AL392)</f>
        <v>108</v>
      </c>
      <c r="AI392" s="3"/>
      <c r="AJ392" s="3">
        <v>108</v>
      </c>
      <c r="AK392" s="3"/>
      <c r="AL392" s="3"/>
      <c r="AM392" s="2">
        <v>4</v>
      </c>
      <c r="AN392" s="2">
        <f>ค่าเสื่อม!E4</f>
        <v>12</v>
      </c>
      <c r="AO392" s="95">
        <f t="shared" si="192"/>
        <v>26568</v>
      </c>
      <c r="AP392" s="95">
        <f t="shared" si="188"/>
        <v>194832</v>
      </c>
      <c r="AQ392" s="166">
        <f t="shared" si="185"/>
        <v>194832</v>
      </c>
      <c r="AR392" s="95">
        <f t="shared" si="186"/>
        <v>194832</v>
      </c>
      <c r="AS392" s="95"/>
      <c r="AT392" s="95">
        <f t="shared" si="187"/>
        <v>194832</v>
      </c>
      <c r="AU392" s="95"/>
      <c r="AW392" s="28" t="s">
        <v>51</v>
      </c>
      <c r="AX392" s="579"/>
      <c r="AY392" s="95"/>
    </row>
    <row r="393" spans="1:51" s="2" customFormat="1" ht="16.5" customHeight="1" x14ac:dyDescent="0.25">
      <c r="A393" s="28" t="s">
        <v>360</v>
      </c>
      <c r="B393" s="1">
        <v>131</v>
      </c>
      <c r="C393" s="2" t="s">
        <v>5</v>
      </c>
      <c r="D393" s="2">
        <v>44787</v>
      </c>
      <c r="E393" s="2">
        <v>339</v>
      </c>
      <c r="F393" s="2">
        <v>2505</v>
      </c>
      <c r="G393" s="2" t="s">
        <v>26</v>
      </c>
      <c r="H393" s="2">
        <v>0</v>
      </c>
      <c r="I393" s="2">
        <v>1</v>
      </c>
      <c r="J393" s="2">
        <v>74</v>
      </c>
      <c r="K393" s="12">
        <f>H393*400+I393*100+J393</f>
        <v>174</v>
      </c>
      <c r="L393" s="13">
        <v>174</v>
      </c>
      <c r="M393" s="84">
        <v>2</v>
      </c>
      <c r="N393" s="13">
        <f t="shared" si="190"/>
        <v>174</v>
      </c>
      <c r="O393" s="13">
        <v>150</v>
      </c>
      <c r="P393" s="14">
        <f t="shared" si="191"/>
        <v>26100</v>
      </c>
      <c r="Q393" s="3"/>
      <c r="R393" s="61">
        <v>174</v>
      </c>
      <c r="S393" s="61"/>
      <c r="T393" s="4"/>
      <c r="U393" s="11"/>
      <c r="V393" s="28" t="s">
        <v>360</v>
      </c>
      <c r="W393" s="5">
        <v>205</v>
      </c>
      <c r="X393" s="17">
        <v>19</v>
      </c>
      <c r="Y393" s="4" t="s">
        <v>28</v>
      </c>
      <c r="Z393" s="4" t="s">
        <v>53</v>
      </c>
      <c r="AA393" s="16">
        <v>12</v>
      </c>
      <c r="AB393" s="16">
        <v>15</v>
      </c>
      <c r="AC393" s="16">
        <v>2</v>
      </c>
      <c r="AD393" s="8">
        <f>AA393*AB393</f>
        <v>180</v>
      </c>
      <c r="AE393" s="78">
        <v>100</v>
      </c>
      <c r="AF393" s="7">
        <f>AF391</f>
        <v>6700</v>
      </c>
      <c r="AG393" s="7">
        <f>AD393*AF393</f>
        <v>1206000</v>
      </c>
      <c r="AH393" s="3">
        <f>SUM(AI393:AL393)</f>
        <v>180</v>
      </c>
      <c r="AI393" s="3"/>
      <c r="AJ393" s="3">
        <v>180</v>
      </c>
      <c r="AK393" s="3"/>
      <c r="AL393" s="3"/>
      <c r="AM393" s="2">
        <v>39</v>
      </c>
      <c r="AN393" s="2">
        <v>93</v>
      </c>
      <c r="AO393" s="95">
        <f t="shared" si="192"/>
        <v>1121580</v>
      </c>
      <c r="AP393" s="95">
        <f t="shared" si="188"/>
        <v>84420</v>
      </c>
      <c r="AQ393" s="166">
        <f t="shared" si="185"/>
        <v>110520</v>
      </c>
      <c r="AR393" s="95">
        <f t="shared" si="186"/>
        <v>110520</v>
      </c>
      <c r="AS393" s="95"/>
      <c r="AT393" s="95">
        <f t="shared" si="187"/>
        <v>110520</v>
      </c>
      <c r="AU393" s="95"/>
      <c r="AW393" s="28"/>
      <c r="AX393" s="579"/>
      <c r="AY393" s="95"/>
    </row>
    <row r="394" spans="1:51" s="2" customFormat="1" ht="16.5" customHeight="1" x14ac:dyDescent="0.25">
      <c r="A394" s="28"/>
      <c r="B394" s="1"/>
      <c r="K394" s="13"/>
      <c r="L394" s="13"/>
      <c r="M394" s="84"/>
      <c r="N394" s="13"/>
      <c r="O394" s="13"/>
      <c r="P394" s="14"/>
      <c r="Q394" s="79"/>
      <c r="R394" s="8"/>
      <c r="S394" s="8"/>
      <c r="T394" s="4"/>
      <c r="U394" s="11"/>
      <c r="V394" s="26"/>
      <c r="W394" s="5">
        <v>206</v>
      </c>
      <c r="X394" s="17"/>
      <c r="Y394" s="4" t="s">
        <v>38</v>
      </c>
      <c r="Z394" s="4" t="s">
        <v>7</v>
      </c>
      <c r="AA394" s="16">
        <v>6</v>
      </c>
      <c r="AB394" s="16">
        <v>15</v>
      </c>
      <c r="AC394" s="16">
        <v>2</v>
      </c>
      <c r="AD394" s="8">
        <f>AA394*AB394</f>
        <v>90</v>
      </c>
      <c r="AE394" s="78">
        <v>100</v>
      </c>
      <c r="AF394" s="7">
        <f>AF392</f>
        <v>2050</v>
      </c>
      <c r="AG394" s="7">
        <f>AD394*AF394</f>
        <v>184500</v>
      </c>
      <c r="AH394" s="3">
        <f>SUM(AI394:AL394)</f>
        <v>90</v>
      </c>
      <c r="AI394" s="3"/>
      <c r="AJ394" s="3">
        <v>90</v>
      </c>
      <c r="AK394" s="3"/>
      <c r="AL394" s="3"/>
      <c r="AM394" s="2">
        <v>14</v>
      </c>
      <c r="AN394" s="2">
        <f>ค่าเสื่อม!O4</f>
        <v>60</v>
      </c>
      <c r="AO394" s="95">
        <f t="shared" si="192"/>
        <v>110700</v>
      </c>
      <c r="AP394" s="95">
        <f t="shared" si="188"/>
        <v>73800</v>
      </c>
      <c r="AQ394" s="166">
        <f t="shared" si="185"/>
        <v>73800</v>
      </c>
      <c r="AR394" s="95">
        <f t="shared" si="186"/>
        <v>73800</v>
      </c>
      <c r="AS394" s="95"/>
      <c r="AT394" s="95">
        <f t="shared" si="187"/>
        <v>73800</v>
      </c>
      <c r="AU394" s="95"/>
      <c r="AW394" s="28" t="s">
        <v>51</v>
      </c>
      <c r="AX394" s="579"/>
      <c r="AY394" s="95"/>
    </row>
    <row r="395" spans="1:51" s="600" customFormat="1" ht="16.5" customHeight="1" x14ac:dyDescent="0.25">
      <c r="A395" s="761"/>
      <c r="B395" s="598">
        <v>132</v>
      </c>
      <c r="C395" s="600" t="s">
        <v>44</v>
      </c>
      <c r="D395" s="600">
        <v>482</v>
      </c>
      <c r="E395" s="600">
        <v>190</v>
      </c>
      <c r="F395" s="600">
        <v>32</v>
      </c>
      <c r="G395" s="600" t="s">
        <v>26</v>
      </c>
      <c r="H395" s="600">
        <v>0</v>
      </c>
      <c r="I395" s="600">
        <v>2</v>
      </c>
      <c r="J395" s="600">
        <v>87</v>
      </c>
      <c r="K395" s="584">
        <f t="shared" ref="K395:K404" si="193">H395*400+I395*100+J395</f>
        <v>287</v>
      </c>
      <c r="L395" s="651">
        <v>287</v>
      </c>
      <c r="M395" s="652">
        <v>1</v>
      </c>
      <c r="N395" s="651">
        <f t="shared" si="190"/>
        <v>287</v>
      </c>
      <c r="O395" s="651">
        <v>175</v>
      </c>
      <c r="P395" s="585">
        <f t="shared" si="191"/>
        <v>50225</v>
      </c>
      <c r="Q395" s="689">
        <v>287</v>
      </c>
      <c r="R395" s="589"/>
      <c r="S395" s="589"/>
      <c r="T395" s="583"/>
      <c r="U395" s="590"/>
      <c r="V395" s="591"/>
      <c r="W395" s="581"/>
      <c r="X395" s="599"/>
      <c r="Y395" s="583"/>
      <c r="Z395" s="583"/>
      <c r="AA395" s="593"/>
      <c r="AB395" s="593"/>
      <c r="AC395" s="593"/>
      <c r="AD395" s="589"/>
      <c r="AE395" s="589"/>
      <c r="AF395" s="594"/>
      <c r="AG395" s="594"/>
      <c r="AH395" s="583"/>
      <c r="AI395" s="588"/>
      <c r="AJ395" s="588"/>
      <c r="AK395" s="588"/>
      <c r="AL395" s="588"/>
      <c r="AO395" s="601"/>
      <c r="AP395" s="601"/>
      <c r="AQ395" s="595">
        <f t="shared" si="185"/>
        <v>50225</v>
      </c>
      <c r="AR395" s="601">
        <f t="shared" si="186"/>
        <v>50225</v>
      </c>
      <c r="AS395" s="601">
        <f>P395</f>
        <v>50225</v>
      </c>
      <c r="AT395" s="601"/>
      <c r="AU395" s="601">
        <f t="shared" ref="AU395" si="194">AS395</f>
        <v>50225</v>
      </c>
      <c r="AV395" s="600">
        <f>อัตราภาษี!B5</f>
        <v>0.01</v>
      </c>
      <c r="AW395" s="672" t="s">
        <v>1995</v>
      </c>
      <c r="AX395" s="675">
        <f t="shared" ref="AX395" si="195">AU395*AV395/100</f>
        <v>5.0225</v>
      </c>
      <c r="AY395" s="601">
        <f t="shared" ref="AY395" si="196">AX395*10/100</f>
        <v>0.50224999999999997</v>
      </c>
    </row>
    <row r="396" spans="1:51" s="2" customFormat="1" ht="16.5" customHeight="1" x14ac:dyDescent="0.25">
      <c r="A396" s="28"/>
      <c r="B396" s="1">
        <v>133</v>
      </c>
      <c r="C396" s="2" t="s">
        <v>5</v>
      </c>
      <c r="D396" s="2">
        <v>11750</v>
      </c>
      <c r="E396" s="2">
        <v>299</v>
      </c>
      <c r="F396" s="2">
        <v>43</v>
      </c>
      <c r="G396" s="2" t="s">
        <v>26</v>
      </c>
      <c r="H396" s="2">
        <v>9</v>
      </c>
      <c r="I396" s="2">
        <v>0</v>
      </c>
      <c r="J396" s="2">
        <v>93</v>
      </c>
      <c r="K396" s="12">
        <f t="shared" si="193"/>
        <v>3693</v>
      </c>
      <c r="L396" s="13">
        <v>3693</v>
      </c>
      <c r="M396" s="84">
        <v>1</v>
      </c>
      <c r="N396" s="13">
        <f t="shared" si="190"/>
        <v>3693</v>
      </c>
      <c r="O396" s="13">
        <v>150</v>
      </c>
      <c r="P396" s="14">
        <f t="shared" si="191"/>
        <v>553950</v>
      </c>
      <c r="Q396" s="79">
        <v>3693</v>
      </c>
      <c r="R396" s="8"/>
      <c r="S396" s="8"/>
      <c r="T396" s="4"/>
      <c r="U396" s="11"/>
      <c r="V396" s="26"/>
      <c r="W396" s="5"/>
      <c r="X396" s="19"/>
      <c r="Y396" s="4"/>
      <c r="Z396" s="4"/>
      <c r="AA396" s="16"/>
      <c r="AB396" s="16"/>
      <c r="AC396" s="16"/>
      <c r="AD396" s="8"/>
      <c r="AE396" s="78"/>
      <c r="AF396" s="7"/>
      <c r="AG396" s="7"/>
      <c r="AH396" s="4"/>
      <c r="AI396" s="3"/>
      <c r="AJ396" s="3"/>
      <c r="AK396" s="3"/>
      <c r="AL396" s="3"/>
      <c r="AO396" s="95"/>
      <c r="AP396" s="95"/>
      <c r="AQ396" s="166">
        <f t="shared" si="185"/>
        <v>553950</v>
      </c>
      <c r="AR396" s="95">
        <f t="shared" si="186"/>
        <v>553950</v>
      </c>
      <c r="AS396" s="95"/>
      <c r="AT396" s="95">
        <f t="shared" si="187"/>
        <v>553950</v>
      </c>
      <c r="AU396" s="95"/>
      <c r="AW396" s="28"/>
      <c r="AX396" s="579"/>
      <c r="AY396" s="95"/>
    </row>
    <row r="397" spans="1:51" s="2" customFormat="1" ht="16.5" customHeight="1" x14ac:dyDescent="0.25">
      <c r="A397" s="28" t="s">
        <v>361</v>
      </c>
      <c r="B397" s="1">
        <v>134</v>
      </c>
      <c r="C397" s="2" t="s">
        <v>5</v>
      </c>
      <c r="D397" s="2">
        <v>38991</v>
      </c>
      <c r="E397" s="2">
        <v>666</v>
      </c>
      <c r="F397" s="2">
        <v>1949</v>
      </c>
      <c r="G397" s="2" t="s">
        <v>26</v>
      </c>
      <c r="H397" s="2">
        <v>0</v>
      </c>
      <c r="I397" s="2">
        <v>1</v>
      </c>
      <c r="J397" s="2">
        <v>51</v>
      </c>
      <c r="K397" s="12">
        <f t="shared" si="193"/>
        <v>151</v>
      </c>
      <c r="L397" s="13">
        <v>151</v>
      </c>
      <c r="M397" s="84">
        <v>2</v>
      </c>
      <c r="N397" s="13">
        <f t="shared" si="190"/>
        <v>151</v>
      </c>
      <c r="O397" s="13">
        <v>175</v>
      </c>
      <c r="P397" s="14">
        <f t="shared" si="191"/>
        <v>26425</v>
      </c>
      <c r="Q397" s="79"/>
      <c r="R397" s="61">
        <v>151</v>
      </c>
      <c r="S397" s="8"/>
      <c r="T397" s="4"/>
      <c r="U397" s="11"/>
      <c r="V397" s="28" t="s">
        <v>361</v>
      </c>
      <c r="W397" s="5">
        <v>207</v>
      </c>
      <c r="X397" s="17" t="s">
        <v>362</v>
      </c>
      <c r="Y397" s="4" t="s">
        <v>28</v>
      </c>
      <c r="Z397" s="4" t="s">
        <v>53</v>
      </c>
      <c r="AA397" s="16">
        <v>12</v>
      </c>
      <c r="AB397" s="16">
        <v>16</v>
      </c>
      <c r="AC397" s="16">
        <v>2</v>
      </c>
      <c r="AD397" s="8">
        <f>AA397*AB397</f>
        <v>192</v>
      </c>
      <c r="AE397" s="78">
        <v>100</v>
      </c>
      <c r="AF397" s="7">
        <f>AF393</f>
        <v>6700</v>
      </c>
      <c r="AG397" s="7">
        <f>AD397*AF397</f>
        <v>1286400</v>
      </c>
      <c r="AH397" s="3">
        <f>SUM(AI397:AL397)</f>
        <v>192</v>
      </c>
      <c r="AI397" s="3"/>
      <c r="AJ397" s="3">
        <v>192</v>
      </c>
      <c r="AK397" s="3"/>
      <c r="AL397" s="3"/>
      <c r="AM397" s="2">
        <v>32</v>
      </c>
      <c r="AN397" s="2">
        <v>93</v>
      </c>
      <c r="AO397" s="95">
        <f t="shared" si="192"/>
        <v>1196352</v>
      </c>
      <c r="AP397" s="95">
        <f t="shared" si="188"/>
        <v>90048</v>
      </c>
      <c r="AQ397" s="166">
        <f t="shared" si="185"/>
        <v>116473</v>
      </c>
      <c r="AR397" s="95">
        <f t="shared" si="186"/>
        <v>116473</v>
      </c>
      <c r="AS397" s="95"/>
      <c r="AT397" s="95">
        <f t="shared" si="187"/>
        <v>116473</v>
      </c>
      <c r="AU397" s="95"/>
      <c r="AW397" s="28"/>
      <c r="AX397" s="579"/>
      <c r="AY397" s="95"/>
    </row>
    <row r="398" spans="1:51" s="2" customFormat="1" ht="16.5" customHeight="1" x14ac:dyDescent="0.25">
      <c r="A398" s="28"/>
      <c r="B398" s="1">
        <v>135</v>
      </c>
      <c r="C398" s="2" t="s">
        <v>5</v>
      </c>
      <c r="D398" s="2">
        <v>38990</v>
      </c>
      <c r="E398" s="2">
        <v>667</v>
      </c>
      <c r="F398" s="2">
        <v>1950</v>
      </c>
      <c r="G398" s="2" t="s">
        <v>26</v>
      </c>
      <c r="H398" s="2">
        <v>0</v>
      </c>
      <c r="I398" s="2">
        <v>0</v>
      </c>
      <c r="J398" s="2">
        <v>56</v>
      </c>
      <c r="K398" s="12">
        <f t="shared" si="193"/>
        <v>56</v>
      </c>
      <c r="L398" s="13">
        <v>56</v>
      </c>
      <c r="M398" s="84">
        <v>1</v>
      </c>
      <c r="N398" s="13">
        <f t="shared" si="190"/>
        <v>56</v>
      </c>
      <c r="O398" s="13">
        <v>175</v>
      </c>
      <c r="P398" s="14">
        <f t="shared" si="191"/>
        <v>9800</v>
      </c>
      <c r="Q398" s="3">
        <v>56</v>
      </c>
      <c r="R398" s="8"/>
      <c r="S398" s="8"/>
      <c r="T398" s="4"/>
      <c r="U398" s="11"/>
      <c r="V398" s="26"/>
      <c r="W398" s="5"/>
      <c r="X398" s="19"/>
      <c r="Y398" s="4"/>
      <c r="Z398" s="4"/>
      <c r="AA398" s="16"/>
      <c r="AB398" s="16"/>
      <c r="AC398" s="16"/>
      <c r="AD398" s="8"/>
      <c r="AE398" s="78"/>
      <c r="AF398" s="7"/>
      <c r="AG398" s="7"/>
      <c r="AH398" s="4"/>
      <c r="AI398" s="3"/>
      <c r="AJ398" s="3"/>
      <c r="AK398" s="3"/>
      <c r="AL398" s="3"/>
      <c r="AO398" s="95"/>
      <c r="AP398" s="95"/>
      <c r="AQ398" s="166">
        <f t="shared" si="185"/>
        <v>9800</v>
      </c>
      <c r="AR398" s="95">
        <f t="shared" si="186"/>
        <v>9800</v>
      </c>
      <c r="AS398" s="95"/>
      <c r="AT398" s="95">
        <f t="shared" si="187"/>
        <v>9800</v>
      </c>
      <c r="AU398" s="95"/>
      <c r="AW398" s="28"/>
      <c r="AX398" s="579"/>
      <c r="AY398" s="95"/>
    </row>
    <row r="399" spans="1:51" s="2" customFormat="1" ht="16.5" customHeight="1" x14ac:dyDescent="0.25">
      <c r="A399" s="28" t="s">
        <v>363</v>
      </c>
      <c r="B399" s="1">
        <v>136</v>
      </c>
      <c r="C399" s="2" t="s">
        <v>5</v>
      </c>
      <c r="D399" s="2">
        <v>12533</v>
      </c>
      <c r="E399" s="2">
        <v>302</v>
      </c>
      <c r="F399" s="2">
        <v>62</v>
      </c>
      <c r="G399" s="2" t="s">
        <v>26</v>
      </c>
      <c r="H399" s="2">
        <v>2</v>
      </c>
      <c r="I399" s="2">
        <v>2</v>
      </c>
      <c r="J399" s="2">
        <v>2</v>
      </c>
      <c r="K399" s="12">
        <f t="shared" si="193"/>
        <v>1002</v>
      </c>
      <c r="L399" s="13">
        <v>1002</v>
      </c>
      <c r="M399" s="84">
        <v>1</v>
      </c>
      <c r="N399" s="13">
        <f t="shared" si="190"/>
        <v>1002</v>
      </c>
      <c r="O399" s="13">
        <v>175</v>
      </c>
      <c r="P399" s="14">
        <f t="shared" si="191"/>
        <v>175350</v>
      </c>
      <c r="Q399" s="79">
        <v>1002</v>
      </c>
      <c r="R399" s="8"/>
      <c r="S399" s="8"/>
      <c r="T399" s="4"/>
      <c r="U399" s="11"/>
      <c r="V399" s="26"/>
      <c r="W399" s="5"/>
      <c r="X399" s="17"/>
      <c r="Y399" s="4"/>
      <c r="Z399" s="4"/>
      <c r="AA399" s="16"/>
      <c r="AB399" s="16"/>
      <c r="AC399" s="16"/>
      <c r="AD399" s="8"/>
      <c r="AE399" s="78"/>
      <c r="AF399" s="7"/>
      <c r="AG399" s="7"/>
      <c r="AH399" s="4"/>
      <c r="AI399" s="3"/>
      <c r="AJ399" s="3"/>
      <c r="AK399" s="3"/>
      <c r="AL399" s="3"/>
      <c r="AO399" s="95"/>
      <c r="AP399" s="95"/>
      <c r="AQ399" s="166">
        <f t="shared" si="185"/>
        <v>175350</v>
      </c>
      <c r="AR399" s="95">
        <f t="shared" si="186"/>
        <v>175350</v>
      </c>
      <c r="AS399" s="95"/>
      <c r="AT399" s="95">
        <f t="shared" si="187"/>
        <v>175350</v>
      </c>
      <c r="AU399" s="95"/>
      <c r="AW399" s="28"/>
      <c r="AX399" s="579"/>
      <c r="AY399" s="95"/>
    </row>
    <row r="400" spans="1:51" s="2" customFormat="1" ht="16.5" customHeight="1" x14ac:dyDescent="0.25">
      <c r="A400" s="28" t="s">
        <v>116</v>
      </c>
      <c r="B400" s="1">
        <v>137</v>
      </c>
      <c r="C400" s="2" t="s">
        <v>5</v>
      </c>
      <c r="D400" s="2">
        <v>37851</v>
      </c>
      <c r="E400" s="2">
        <v>193</v>
      </c>
      <c r="F400" s="2">
        <v>1859</v>
      </c>
      <c r="G400" s="2" t="s">
        <v>26</v>
      </c>
      <c r="H400" s="2">
        <v>11</v>
      </c>
      <c r="I400" s="2">
        <v>2</v>
      </c>
      <c r="J400" s="2">
        <v>89</v>
      </c>
      <c r="K400" s="12">
        <f t="shared" si="193"/>
        <v>4689</v>
      </c>
      <c r="L400" s="13">
        <v>4689</v>
      </c>
      <c r="M400" s="84">
        <v>1</v>
      </c>
      <c r="N400" s="13">
        <f t="shared" si="190"/>
        <v>4689</v>
      </c>
      <c r="O400" s="13">
        <v>100</v>
      </c>
      <c r="P400" s="14">
        <f t="shared" si="191"/>
        <v>468900</v>
      </c>
      <c r="Q400" s="79">
        <v>4689</v>
      </c>
      <c r="R400" s="8"/>
      <c r="S400" s="8"/>
      <c r="T400" s="4"/>
      <c r="U400" s="11"/>
      <c r="V400" s="26"/>
      <c r="W400" s="5"/>
      <c r="X400" s="17"/>
      <c r="Y400" s="4"/>
      <c r="Z400" s="4"/>
      <c r="AA400" s="16"/>
      <c r="AB400" s="16"/>
      <c r="AC400" s="16"/>
      <c r="AD400" s="8"/>
      <c r="AE400" s="78"/>
      <c r="AF400" s="7"/>
      <c r="AG400" s="7"/>
      <c r="AH400" s="4"/>
      <c r="AI400" s="3"/>
      <c r="AJ400" s="3"/>
      <c r="AK400" s="3"/>
      <c r="AL400" s="3"/>
      <c r="AO400" s="95"/>
      <c r="AP400" s="95"/>
      <c r="AQ400" s="166">
        <f t="shared" si="185"/>
        <v>468900</v>
      </c>
      <c r="AR400" s="95">
        <f t="shared" si="186"/>
        <v>468900</v>
      </c>
      <c r="AS400" s="95"/>
      <c r="AT400" s="95">
        <f t="shared" si="187"/>
        <v>468900</v>
      </c>
      <c r="AU400" s="95"/>
      <c r="AW400" s="28"/>
      <c r="AX400" s="579"/>
      <c r="AY400" s="95"/>
    </row>
    <row r="401" spans="1:51" s="2" customFormat="1" ht="16.5" customHeight="1" x14ac:dyDescent="0.25">
      <c r="A401" s="28" t="s">
        <v>364</v>
      </c>
      <c r="B401" s="1">
        <v>138</v>
      </c>
      <c r="C401" s="2" t="s">
        <v>5</v>
      </c>
      <c r="D401" s="2">
        <v>3170</v>
      </c>
      <c r="E401" s="2">
        <v>81</v>
      </c>
      <c r="F401" s="2">
        <v>81</v>
      </c>
      <c r="G401" s="2" t="s">
        <v>26</v>
      </c>
      <c r="H401" s="2">
        <v>3</v>
      </c>
      <c r="I401" s="2">
        <v>3</v>
      </c>
      <c r="J401" s="2">
        <v>82</v>
      </c>
      <c r="K401" s="12">
        <f t="shared" si="193"/>
        <v>1582</v>
      </c>
      <c r="L401" s="13">
        <v>1582</v>
      </c>
      <c r="M401" s="84">
        <v>1</v>
      </c>
      <c r="N401" s="13">
        <f t="shared" si="190"/>
        <v>1582</v>
      </c>
      <c r="O401" s="13">
        <v>100</v>
      </c>
      <c r="P401" s="14">
        <f t="shared" si="191"/>
        <v>158200</v>
      </c>
      <c r="Q401" s="79">
        <v>1582</v>
      </c>
      <c r="R401" s="8"/>
      <c r="S401" s="8"/>
      <c r="T401" s="4"/>
      <c r="U401" s="11"/>
      <c r="V401" s="26"/>
      <c r="W401" s="5"/>
      <c r="X401" s="17"/>
      <c r="Y401" s="4"/>
      <c r="Z401" s="4"/>
      <c r="AA401" s="16"/>
      <c r="AB401" s="16"/>
      <c r="AC401" s="16"/>
      <c r="AD401" s="8"/>
      <c r="AE401" s="78"/>
      <c r="AF401" s="7"/>
      <c r="AG401" s="7"/>
      <c r="AH401" s="4"/>
      <c r="AI401" s="3"/>
      <c r="AJ401" s="3"/>
      <c r="AK401" s="3"/>
      <c r="AL401" s="3"/>
      <c r="AO401" s="95"/>
      <c r="AP401" s="95"/>
      <c r="AQ401" s="166">
        <f t="shared" si="185"/>
        <v>158200</v>
      </c>
      <c r="AR401" s="95">
        <f t="shared" si="186"/>
        <v>158200</v>
      </c>
      <c r="AS401" s="95"/>
      <c r="AT401" s="95">
        <f t="shared" si="187"/>
        <v>158200</v>
      </c>
      <c r="AU401" s="95"/>
      <c r="AW401" s="28"/>
      <c r="AX401" s="579"/>
      <c r="AY401" s="95"/>
    </row>
    <row r="402" spans="1:51" s="2" customFormat="1" ht="16.5" customHeight="1" x14ac:dyDescent="0.25">
      <c r="A402" s="28"/>
      <c r="B402" s="1">
        <v>139</v>
      </c>
      <c r="C402" s="2" t="s">
        <v>5</v>
      </c>
      <c r="D402" s="2">
        <v>10953</v>
      </c>
      <c r="E402" s="2">
        <v>664</v>
      </c>
      <c r="F402" s="2">
        <v>113</v>
      </c>
      <c r="G402" s="2" t="s">
        <v>26</v>
      </c>
      <c r="H402" s="2">
        <v>4</v>
      </c>
      <c r="I402" s="2">
        <v>0</v>
      </c>
      <c r="J402" s="2">
        <v>87</v>
      </c>
      <c r="K402" s="12">
        <f t="shared" si="193"/>
        <v>1687</v>
      </c>
      <c r="L402" s="13">
        <v>1687</v>
      </c>
      <c r="M402" s="84">
        <v>1</v>
      </c>
      <c r="N402" s="13">
        <f t="shared" si="190"/>
        <v>1687</v>
      </c>
      <c r="O402" s="13">
        <v>100</v>
      </c>
      <c r="P402" s="14">
        <f t="shared" si="191"/>
        <v>168700</v>
      </c>
      <c r="Q402" s="79">
        <v>1687</v>
      </c>
      <c r="R402" s="8"/>
      <c r="S402" s="8"/>
      <c r="T402" s="4"/>
      <c r="U402" s="11"/>
      <c r="V402" s="26"/>
      <c r="W402" s="5"/>
      <c r="X402" s="17"/>
      <c r="Y402" s="4"/>
      <c r="Z402" s="4"/>
      <c r="AA402" s="16"/>
      <c r="AB402" s="16"/>
      <c r="AC402" s="16"/>
      <c r="AD402" s="8"/>
      <c r="AE402" s="78"/>
      <c r="AF402" s="7"/>
      <c r="AG402" s="7"/>
      <c r="AH402" s="4"/>
      <c r="AI402" s="3"/>
      <c r="AJ402" s="3"/>
      <c r="AK402" s="3"/>
      <c r="AL402" s="3"/>
      <c r="AO402" s="95"/>
      <c r="AP402" s="95"/>
      <c r="AQ402" s="166">
        <f t="shared" si="185"/>
        <v>168700</v>
      </c>
      <c r="AR402" s="95">
        <f t="shared" si="186"/>
        <v>168700</v>
      </c>
      <c r="AS402" s="95"/>
      <c r="AT402" s="95">
        <f t="shared" si="187"/>
        <v>168700</v>
      </c>
      <c r="AU402" s="95"/>
      <c r="AW402" s="28"/>
      <c r="AX402" s="579"/>
      <c r="AY402" s="95"/>
    </row>
    <row r="403" spans="1:51" s="2" customFormat="1" ht="16.5" customHeight="1" x14ac:dyDescent="0.25">
      <c r="A403" s="28"/>
      <c r="B403" s="1">
        <v>140</v>
      </c>
      <c r="C403" s="2" t="s">
        <v>5</v>
      </c>
      <c r="D403" s="2">
        <v>10954</v>
      </c>
      <c r="E403" s="2">
        <v>114</v>
      </c>
      <c r="F403" s="2">
        <v>111</v>
      </c>
      <c r="G403" s="2" t="s">
        <v>26</v>
      </c>
      <c r="H403" s="2">
        <v>1</v>
      </c>
      <c r="I403" s="2">
        <v>2</v>
      </c>
      <c r="J403" s="2">
        <v>21</v>
      </c>
      <c r="K403" s="12">
        <f t="shared" si="193"/>
        <v>621</v>
      </c>
      <c r="L403" s="13">
        <v>621</v>
      </c>
      <c r="M403" s="84">
        <v>1</v>
      </c>
      <c r="N403" s="13">
        <f t="shared" si="190"/>
        <v>621</v>
      </c>
      <c r="O403" s="13">
        <v>100</v>
      </c>
      <c r="P403" s="14">
        <f t="shared" si="191"/>
        <v>62100</v>
      </c>
      <c r="Q403" s="79">
        <v>621</v>
      </c>
      <c r="R403" s="8"/>
      <c r="S403" s="8"/>
      <c r="T403" s="4"/>
      <c r="U403" s="11"/>
      <c r="V403" s="26"/>
      <c r="W403" s="5"/>
      <c r="X403" s="17"/>
      <c r="Y403" s="4"/>
      <c r="Z403" s="4"/>
      <c r="AA403" s="16"/>
      <c r="AB403" s="16"/>
      <c r="AC403" s="16"/>
      <c r="AD403" s="8"/>
      <c r="AE403" s="78"/>
      <c r="AF403" s="7"/>
      <c r="AG403" s="7"/>
      <c r="AH403" s="4"/>
      <c r="AI403" s="3"/>
      <c r="AJ403" s="3"/>
      <c r="AK403" s="3"/>
      <c r="AL403" s="3"/>
      <c r="AO403" s="95"/>
      <c r="AP403" s="95"/>
      <c r="AQ403" s="166">
        <f t="shared" si="185"/>
        <v>62100</v>
      </c>
      <c r="AR403" s="95">
        <f t="shared" si="186"/>
        <v>62100</v>
      </c>
      <c r="AS403" s="95"/>
      <c r="AT403" s="95">
        <f t="shared" si="187"/>
        <v>62100</v>
      </c>
      <c r="AU403" s="95"/>
      <c r="AW403" s="28"/>
      <c r="AX403" s="579"/>
      <c r="AY403" s="95"/>
    </row>
    <row r="404" spans="1:51" s="2" customFormat="1" ht="16.5" customHeight="1" x14ac:dyDescent="0.25">
      <c r="A404" s="28" t="s">
        <v>365</v>
      </c>
      <c r="B404" s="1">
        <v>141</v>
      </c>
      <c r="C404" s="2" t="s">
        <v>5</v>
      </c>
      <c r="D404" s="2">
        <v>37470</v>
      </c>
      <c r="E404" s="2">
        <v>797</v>
      </c>
      <c r="F404" s="2">
        <v>2390</v>
      </c>
      <c r="G404" s="2" t="s">
        <v>26</v>
      </c>
      <c r="H404" s="2">
        <v>0</v>
      </c>
      <c r="I404" s="2">
        <v>1</v>
      </c>
      <c r="J404" s="2">
        <v>86</v>
      </c>
      <c r="K404" s="12">
        <f t="shared" si="193"/>
        <v>186</v>
      </c>
      <c r="L404" s="13">
        <v>186</v>
      </c>
      <c r="M404" s="84">
        <v>2</v>
      </c>
      <c r="N404" s="13">
        <f t="shared" si="190"/>
        <v>186</v>
      </c>
      <c r="O404" s="13">
        <v>100</v>
      </c>
      <c r="P404" s="14">
        <f t="shared" si="191"/>
        <v>18600</v>
      </c>
      <c r="Q404" s="79"/>
      <c r="R404" s="61">
        <v>186</v>
      </c>
      <c r="S404" s="8"/>
      <c r="T404" s="4"/>
      <c r="U404" s="11"/>
      <c r="V404" s="28" t="s">
        <v>365</v>
      </c>
      <c r="W404" s="5">
        <v>208</v>
      </c>
      <c r="X404" s="17" t="s">
        <v>366</v>
      </c>
      <c r="Y404" s="4" t="s">
        <v>28</v>
      </c>
      <c r="Z404" s="4" t="s">
        <v>41</v>
      </c>
      <c r="AA404" s="16"/>
      <c r="AB404" s="16"/>
      <c r="AC404" s="16">
        <v>2</v>
      </c>
      <c r="AD404" s="8">
        <v>180</v>
      </c>
      <c r="AE404" s="78">
        <v>100</v>
      </c>
      <c r="AF404" s="7">
        <f>AF397</f>
        <v>6700</v>
      </c>
      <c r="AG404" s="7">
        <f>AD404*AF404</f>
        <v>1206000</v>
      </c>
      <c r="AH404" s="3">
        <v>180</v>
      </c>
      <c r="AI404" s="3"/>
      <c r="AJ404" s="3">
        <v>180</v>
      </c>
      <c r="AK404" s="3"/>
      <c r="AL404" s="3"/>
      <c r="AM404" s="2">
        <v>32</v>
      </c>
      <c r="AN404" s="2">
        <f>ค่าเสื่อม!W3</f>
        <v>85</v>
      </c>
      <c r="AO404" s="95">
        <f t="shared" si="192"/>
        <v>1025100</v>
      </c>
      <c r="AP404" s="95">
        <f t="shared" si="188"/>
        <v>180900</v>
      </c>
      <c r="AQ404" s="166">
        <f t="shared" si="185"/>
        <v>199500</v>
      </c>
      <c r="AR404" s="95">
        <f t="shared" si="186"/>
        <v>199500</v>
      </c>
      <c r="AS404" s="95"/>
      <c r="AT404" s="95">
        <f t="shared" si="187"/>
        <v>199500</v>
      </c>
      <c r="AU404" s="95"/>
      <c r="AW404" s="28"/>
      <c r="AX404" s="579"/>
      <c r="AY404" s="95"/>
    </row>
    <row r="405" spans="1:51" s="2" customFormat="1" ht="16.5" customHeight="1" x14ac:dyDescent="0.25">
      <c r="A405" s="28"/>
      <c r="B405" s="1"/>
      <c r="K405" s="13"/>
      <c r="L405" s="13"/>
      <c r="M405" s="84"/>
      <c r="N405" s="13"/>
      <c r="O405" s="13"/>
      <c r="P405" s="14"/>
      <c r="Q405" s="3"/>
      <c r="R405" s="8"/>
      <c r="S405" s="8"/>
      <c r="T405" s="4"/>
      <c r="U405" s="11"/>
      <c r="V405" s="26"/>
      <c r="W405" s="5"/>
      <c r="X405" s="17"/>
      <c r="Y405" s="4"/>
      <c r="Z405" s="26" t="s">
        <v>42</v>
      </c>
      <c r="AA405" s="16">
        <v>6</v>
      </c>
      <c r="AB405" s="16">
        <v>15</v>
      </c>
      <c r="AC405" s="16">
        <v>2</v>
      </c>
      <c r="AD405" s="8">
        <f>AA405*AB405</f>
        <v>90</v>
      </c>
      <c r="AE405" s="78">
        <v>50</v>
      </c>
      <c r="AF405" s="7"/>
      <c r="AG405" s="7"/>
      <c r="AH405" s="3">
        <f>SUM(AI405:AL405)</f>
        <v>90</v>
      </c>
      <c r="AI405" s="3"/>
      <c r="AJ405" s="3">
        <v>90</v>
      </c>
      <c r="AK405" s="3"/>
      <c r="AL405" s="3"/>
      <c r="AO405" s="95"/>
      <c r="AP405" s="95"/>
      <c r="AQ405" s="166"/>
      <c r="AR405" s="95"/>
      <c r="AS405" s="95"/>
      <c r="AT405" s="95"/>
      <c r="AU405" s="95"/>
      <c r="AW405" s="28"/>
      <c r="AX405" s="579"/>
      <c r="AY405" s="95"/>
    </row>
    <row r="406" spans="1:51" s="2" customFormat="1" ht="16.5" customHeight="1" x14ac:dyDescent="0.25">
      <c r="A406" s="28"/>
      <c r="B406" s="1"/>
      <c r="K406" s="13"/>
      <c r="L406" s="13"/>
      <c r="M406" s="84"/>
      <c r="N406" s="13"/>
      <c r="O406" s="13"/>
      <c r="P406" s="14"/>
      <c r="Q406" s="3"/>
      <c r="R406" s="8"/>
      <c r="S406" s="8"/>
      <c r="T406" s="4"/>
      <c r="U406" s="11"/>
      <c r="V406" s="26"/>
      <c r="W406" s="5"/>
      <c r="X406" s="17"/>
      <c r="Y406" s="4"/>
      <c r="Z406" s="26" t="s">
        <v>43</v>
      </c>
      <c r="AA406" s="16">
        <v>6</v>
      </c>
      <c r="AB406" s="16">
        <v>15</v>
      </c>
      <c r="AC406" s="16">
        <v>2</v>
      </c>
      <c r="AD406" s="8">
        <f>AA406*AB406</f>
        <v>90</v>
      </c>
      <c r="AE406" s="78">
        <v>50</v>
      </c>
      <c r="AF406" s="7"/>
      <c r="AG406" s="7"/>
      <c r="AH406" s="3">
        <f>SUM(AI406:AL406)</f>
        <v>90</v>
      </c>
      <c r="AI406" s="3"/>
      <c r="AJ406" s="3">
        <v>90</v>
      </c>
      <c r="AK406" s="3"/>
      <c r="AL406" s="3"/>
      <c r="AO406" s="95"/>
      <c r="AP406" s="95"/>
      <c r="AQ406" s="166"/>
      <c r="AR406" s="95"/>
      <c r="AS406" s="95"/>
      <c r="AT406" s="95"/>
      <c r="AU406" s="95"/>
      <c r="AW406" s="28"/>
      <c r="AX406" s="579"/>
      <c r="AY406" s="95"/>
    </row>
    <row r="407" spans="1:51" s="2" customFormat="1" ht="16.5" customHeight="1" x14ac:dyDescent="0.25">
      <c r="A407" s="28"/>
      <c r="B407" s="1"/>
      <c r="K407" s="13"/>
      <c r="L407" s="13"/>
      <c r="M407" s="84"/>
      <c r="N407" s="13"/>
      <c r="O407" s="13"/>
      <c r="P407" s="14"/>
      <c r="Q407" s="79"/>
      <c r="R407" s="8"/>
      <c r="S407" s="8"/>
      <c r="T407" s="4"/>
      <c r="U407" s="11"/>
      <c r="V407" s="26"/>
      <c r="W407" s="5">
        <v>209</v>
      </c>
      <c r="X407" s="17"/>
      <c r="Y407" s="4" t="s">
        <v>38</v>
      </c>
      <c r="Z407" s="4" t="s">
        <v>7</v>
      </c>
      <c r="AA407" s="16">
        <v>9</v>
      </c>
      <c r="AB407" s="16">
        <v>16</v>
      </c>
      <c r="AC407" s="16">
        <v>2</v>
      </c>
      <c r="AD407" s="8">
        <f>AA407*AB407</f>
        <v>144</v>
      </c>
      <c r="AE407" s="78">
        <v>100</v>
      </c>
      <c r="AF407" s="7">
        <f>AF394</f>
        <v>2050</v>
      </c>
      <c r="AG407" s="7">
        <f>AD407*AF407</f>
        <v>295200</v>
      </c>
      <c r="AH407" s="3">
        <f>SUM(AI407:AL407)</f>
        <v>144</v>
      </c>
      <c r="AI407" s="3"/>
      <c r="AJ407" s="3">
        <v>144</v>
      </c>
      <c r="AK407" s="3"/>
      <c r="AL407" s="3"/>
      <c r="AM407" s="2">
        <v>22</v>
      </c>
      <c r="AN407" s="2">
        <f>ค่าเสื่อม!T4</f>
        <v>93</v>
      </c>
      <c r="AO407" s="95">
        <f t="shared" si="192"/>
        <v>274536</v>
      </c>
      <c r="AP407" s="95">
        <f t="shared" si="188"/>
        <v>20664</v>
      </c>
      <c r="AQ407" s="166">
        <f t="shared" si="185"/>
        <v>20664</v>
      </c>
      <c r="AR407" s="95">
        <f t="shared" si="186"/>
        <v>20664</v>
      </c>
      <c r="AS407" s="95"/>
      <c r="AT407" s="95">
        <f t="shared" si="187"/>
        <v>20664</v>
      </c>
      <c r="AU407" s="95"/>
      <c r="AW407" s="28" t="s">
        <v>51</v>
      </c>
      <c r="AX407" s="579"/>
      <c r="AY407" s="95"/>
    </row>
    <row r="408" spans="1:51" s="2" customFormat="1" ht="16.5" customHeight="1" x14ac:dyDescent="0.25">
      <c r="A408" s="28"/>
      <c r="B408" s="1">
        <v>142</v>
      </c>
      <c r="C408" s="2" t="s">
        <v>5</v>
      </c>
      <c r="D408" s="2">
        <v>25355</v>
      </c>
      <c r="E408" s="2">
        <v>39</v>
      </c>
      <c r="F408" s="2">
        <v>1133</v>
      </c>
      <c r="G408" s="2" t="s">
        <v>26</v>
      </c>
      <c r="H408" s="2">
        <v>1</v>
      </c>
      <c r="I408" s="2">
        <v>2</v>
      </c>
      <c r="J408" s="2">
        <v>49</v>
      </c>
      <c r="K408" s="12">
        <f>H408*400+I408*100+J408</f>
        <v>649</v>
      </c>
      <c r="L408" s="13">
        <v>649</v>
      </c>
      <c r="M408" s="84">
        <v>1</v>
      </c>
      <c r="N408" s="13">
        <f t="shared" si="190"/>
        <v>649</v>
      </c>
      <c r="O408" s="13">
        <v>150</v>
      </c>
      <c r="P408" s="14">
        <f t="shared" si="191"/>
        <v>97350</v>
      </c>
      <c r="Q408" s="79">
        <v>649</v>
      </c>
      <c r="R408" s="8"/>
      <c r="S408" s="8"/>
      <c r="T408" s="4"/>
      <c r="U408" s="11"/>
      <c r="V408" s="26"/>
      <c r="W408" s="5"/>
      <c r="X408" s="17"/>
      <c r="Y408" s="4"/>
      <c r="Z408" s="4"/>
      <c r="AA408" s="16"/>
      <c r="AB408" s="16"/>
      <c r="AC408" s="16"/>
      <c r="AD408" s="8"/>
      <c r="AE408" s="78"/>
      <c r="AF408" s="7"/>
      <c r="AG408" s="7"/>
      <c r="AH408" s="4"/>
      <c r="AI408" s="3"/>
      <c r="AJ408" s="3"/>
      <c r="AK408" s="3"/>
      <c r="AL408" s="3"/>
      <c r="AO408" s="95">
        <f t="shared" si="192"/>
        <v>0</v>
      </c>
      <c r="AP408" s="95">
        <f t="shared" si="188"/>
        <v>0</v>
      </c>
      <c r="AQ408" s="166">
        <f t="shared" si="185"/>
        <v>97350</v>
      </c>
      <c r="AR408" s="95">
        <f t="shared" si="186"/>
        <v>97350</v>
      </c>
      <c r="AS408" s="95"/>
      <c r="AT408" s="95">
        <f t="shared" si="187"/>
        <v>97350</v>
      </c>
      <c r="AU408" s="95"/>
      <c r="AW408" s="28"/>
      <c r="AX408" s="579"/>
      <c r="AY408" s="95"/>
    </row>
    <row r="409" spans="1:51" s="2" customFormat="1" ht="16.5" customHeight="1" x14ac:dyDescent="0.25">
      <c r="A409" s="28"/>
      <c r="B409" s="1">
        <v>143</v>
      </c>
      <c r="C409" s="2" t="s">
        <v>5</v>
      </c>
      <c r="D409" s="2">
        <v>25354</v>
      </c>
      <c r="E409" s="2">
        <v>38</v>
      </c>
      <c r="F409" s="2">
        <v>1132</v>
      </c>
      <c r="G409" s="2" t="s">
        <v>26</v>
      </c>
      <c r="H409" s="2">
        <v>2</v>
      </c>
      <c r="I409" s="2">
        <v>2</v>
      </c>
      <c r="J409" s="2">
        <v>72</v>
      </c>
      <c r="K409" s="12">
        <f>H409*400+I409*100+J409</f>
        <v>1072</v>
      </c>
      <c r="L409" s="13">
        <v>1072</v>
      </c>
      <c r="M409" s="84">
        <v>1</v>
      </c>
      <c r="N409" s="13">
        <f t="shared" si="190"/>
        <v>1072</v>
      </c>
      <c r="O409" s="13">
        <v>125</v>
      </c>
      <c r="P409" s="14">
        <f t="shared" si="191"/>
        <v>134000</v>
      </c>
      <c r="Q409" s="79">
        <v>1072</v>
      </c>
      <c r="R409" s="8"/>
      <c r="S409" s="8"/>
      <c r="T409" s="4"/>
      <c r="U409" s="11"/>
      <c r="V409" s="26"/>
      <c r="W409" s="5"/>
      <c r="X409" s="17"/>
      <c r="Y409" s="4"/>
      <c r="Z409" s="4"/>
      <c r="AA409" s="16"/>
      <c r="AB409" s="16"/>
      <c r="AC409" s="16"/>
      <c r="AD409" s="8"/>
      <c r="AE409" s="78"/>
      <c r="AF409" s="7"/>
      <c r="AG409" s="7"/>
      <c r="AH409" s="4"/>
      <c r="AI409" s="3"/>
      <c r="AJ409" s="3"/>
      <c r="AK409" s="3"/>
      <c r="AL409" s="3"/>
      <c r="AO409" s="95">
        <f t="shared" si="192"/>
        <v>0</v>
      </c>
      <c r="AP409" s="95">
        <f t="shared" ref="AP409:AP439" si="197">AG409-AO409</f>
        <v>0</v>
      </c>
      <c r="AQ409" s="166">
        <f t="shared" ref="AQ409:AQ439" si="198">P409+AP409</f>
        <v>134000</v>
      </c>
      <c r="AR409" s="95">
        <f t="shared" ref="AR409:AR439" si="199">AQ409</f>
        <v>134000</v>
      </c>
      <c r="AS409" s="95"/>
      <c r="AT409" s="95">
        <f t="shared" ref="AT409:AT439" si="200">AQ409-AS409</f>
        <v>134000</v>
      </c>
      <c r="AU409" s="95"/>
      <c r="AW409" s="28"/>
      <c r="AX409" s="579"/>
      <c r="AY409" s="95"/>
    </row>
    <row r="410" spans="1:51" s="2" customFormat="1" ht="16.5" customHeight="1" x14ac:dyDescent="0.25">
      <c r="A410" s="28" t="s">
        <v>367</v>
      </c>
      <c r="B410" s="1">
        <v>144</v>
      </c>
      <c r="C410" s="2" t="s">
        <v>5</v>
      </c>
      <c r="D410" s="2">
        <v>38736</v>
      </c>
      <c r="E410" s="2">
        <v>648</v>
      </c>
      <c r="F410" s="2">
        <v>1943</v>
      </c>
      <c r="G410" s="2" t="s">
        <v>26</v>
      </c>
      <c r="H410" s="2">
        <v>0</v>
      </c>
      <c r="I410" s="2">
        <v>1</v>
      </c>
      <c r="J410" s="2">
        <v>96</v>
      </c>
      <c r="K410" s="12">
        <f>H410*400+I410*100+J410</f>
        <v>196</v>
      </c>
      <c r="L410" s="13">
        <v>196</v>
      </c>
      <c r="M410" s="84">
        <v>2</v>
      </c>
      <c r="N410" s="13">
        <f t="shared" si="190"/>
        <v>196</v>
      </c>
      <c r="O410" s="13">
        <v>175</v>
      </c>
      <c r="P410" s="14">
        <f t="shared" si="191"/>
        <v>34300</v>
      </c>
      <c r="Q410" s="3"/>
      <c r="R410" s="61">
        <v>196</v>
      </c>
      <c r="S410" s="8"/>
      <c r="T410" s="4"/>
      <c r="U410" s="11"/>
      <c r="V410" s="28" t="s">
        <v>367</v>
      </c>
      <c r="W410" s="5">
        <v>210</v>
      </c>
      <c r="X410" s="17" t="s">
        <v>368</v>
      </c>
      <c r="Y410" s="4" t="s">
        <v>28</v>
      </c>
      <c r="Z410" s="4" t="s">
        <v>41</v>
      </c>
      <c r="AA410" s="16"/>
      <c r="AB410" s="16"/>
      <c r="AC410" s="16">
        <v>2</v>
      </c>
      <c r="AD410" s="8">
        <v>512</v>
      </c>
      <c r="AE410" s="78">
        <v>100</v>
      </c>
      <c r="AF410" s="7">
        <f>AF414</f>
        <v>6700</v>
      </c>
      <c r="AG410" s="7">
        <f t="shared" ref="AG410:AG415" si="201">AD410*AF410</f>
        <v>3430400</v>
      </c>
      <c r="AH410" s="3">
        <v>512</v>
      </c>
      <c r="AI410" s="3"/>
      <c r="AJ410" s="3">
        <v>512</v>
      </c>
      <c r="AK410" s="3"/>
      <c r="AL410" s="3"/>
      <c r="AM410" s="2">
        <v>32</v>
      </c>
      <c r="AN410" s="2">
        <f>ค่าเสื่อม!W3</f>
        <v>85</v>
      </c>
      <c r="AO410" s="95">
        <f t="shared" si="192"/>
        <v>2915840</v>
      </c>
      <c r="AP410" s="95">
        <f t="shared" si="197"/>
        <v>514560</v>
      </c>
      <c r="AQ410" s="166">
        <f t="shared" si="198"/>
        <v>548860</v>
      </c>
      <c r="AR410" s="95">
        <f t="shared" si="199"/>
        <v>548860</v>
      </c>
      <c r="AS410" s="95"/>
      <c r="AT410" s="95">
        <f t="shared" si="200"/>
        <v>548860</v>
      </c>
      <c r="AU410" s="95"/>
      <c r="AW410" s="28"/>
      <c r="AX410" s="579"/>
      <c r="AY410" s="95"/>
    </row>
    <row r="411" spans="1:51" s="2" customFormat="1" ht="16.5" customHeight="1" x14ac:dyDescent="0.25">
      <c r="A411" s="28"/>
      <c r="B411" s="1"/>
      <c r="K411" s="13"/>
      <c r="L411" s="13"/>
      <c r="M411" s="84"/>
      <c r="N411" s="13"/>
      <c r="O411" s="13"/>
      <c r="P411" s="14"/>
      <c r="Q411" s="3"/>
      <c r="R411" s="8"/>
      <c r="S411" s="8"/>
      <c r="T411" s="4"/>
      <c r="U411" s="11"/>
      <c r="V411" s="26"/>
      <c r="W411" s="5"/>
      <c r="X411" s="17"/>
      <c r="Y411" s="4"/>
      <c r="Z411" s="26" t="s">
        <v>42</v>
      </c>
      <c r="AA411" s="16">
        <v>16</v>
      </c>
      <c r="AB411" s="16">
        <v>16</v>
      </c>
      <c r="AC411" s="16">
        <v>2</v>
      </c>
      <c r="AD411" s="8">
        <f>AA411*AB411</f>
        <v>256</v>
      </c>
      <c r="AE411" s="78">
        <v>50</v>
      </c>
      <c r="AF411" s="7">
        <f>AF410</f>
        <v>6700</v>
      </c>
      <c r="AG411" s="7">
        <f t="shared" si="201"/>
        <v>1715200</v>
      </c>
      <c r="AH411" s="3">
        <f>SUM(AI411:AL411)</f>
        <v>256</v>
      </c>
      <c r="AI411" s="3"/>
      <c r="AJ411" s="3">
        <v>256</v>
      </c>
      <c r="AK411" s="3"/>
      <c r="AL411" s="3"/>
      <c r="AN411" s="2">
        <v>85</v>
      </c>
      <c r="AO411" s="95">
        <f t="shared" si="192"/>
        <v>1457920</v>
      </c>
      <c r="AP411" s="95">
        <f t="shared" si="197"/>
        <v>257280</v>
      </c>
      <c r="AQ411" s="166">
        <f t="shared" si="198"/>
        <v>257280</v>
      </c>
      <c r="AR411" s="95">
        <f t="shared" si="199"/>
        <v>257280</v>
      </c>
      <c r="AS411" s="95"/>
      <c r="AT411" s="95">
        <f t="shared" si="200"/>
        <v>257280</v>
      </c>
      <c r="AU411" s="95"/>
      <c r="AW411" s="28"/>
      <c r="AX411" s="579"/>
      <c r="AY411" s="95"/>
    </row>
    <row r="412" spans="1:51" s="2" customFormat="1" ht="16.5" customHeight="1" x14ac:dyDescent="0.25">
      <c r="A412" s="28"/>
      <c r="B412" s="1"/>
      <c r="K412" s="13"/>
      <c r="L412" s="13"/>
      <c r="M412" s="84"/>
      <c r="N412" s="13"/>
      <c r="O412" s="13"/>
      <c r="P412" s="14"/>
      <c r="Q412" s="3"/>
      <c r="R412" s="8"/>
      <c r="S412" s="8"/>
      <c r="T412" s="4"/>
      <c r="U412" s="11"/>
      <c r="V412" s="26"/>
      <c r="W412" s="5"/>
      <c r="X412" s="19"/>
      <c r="Y412" s="4"/>
      <c r="Z412" s="26" t="s">
        <v>43</v>
      </c>
      <c r="AA412" s="16">
        <v>16</v>
      </c>
      <c r="AB412" s="16">
        <v>16</v>
      </c>
      <c r="AC412" s="16">
        <v>2</v>
      </c>
      <c r="AD412" s="8">
        <f>AA412*AB412</f>
        <v>256</v>
      </c>
      <c r="AE412" s="78">
        <v>50</v>
      </c>
      <c r="AF412" s="7">
        <f>AF411</f>
        <v>6700</v>
      </c>
      <c r="AG412" s="7">
        <f t="shared" si="201"/>
        <v>1715200</v>
      </c>
      <c r="AH412" s="3">
        <f>SUM(AI412:AL412)</f>
        <v>256</v>
      </c>
      <c r="AI412" s="3"/>
      <c r="AJ412" s="3">
        <v>256</v>
      </c>
      <c r="AK412" s="3"/>
      <c r="AL412" s="3"/>
      <c r="AN412" s="2">
        <v>85</v>
      </c>
      <c r="AO412" s="95">
        <f t="shared" si="192"/>
        <v>1457920</v>
      </c>
      <c r="AP412" s="95">
        <f t="shared" si="197"/>
        <v>257280</v>
      </c>
      <c r="AQ412" s="166">
        <f t="shared" si="198"/>
        <v>257280</v>
      </c>
      <c r="AR412" s="95">
        <f t="shared" si="199"/>
        <v>257280</v>
      </c>
      <c r="AS412" s="95"/>
      <c r="AT412" s="95">
        <f t="shared" si="200"/>
        <v>257280</v>
      </c>
      <c r="AU412" s="95"/>
      <c r="AW412" s="28"/>
      <c r="AX412" s="579"/>
      <c r="AY412" s="95"/>
    </row>
    <row r="413" spans="1:51" s="2" customFormat="1" ht="16.5" customHeight="1" x14ac:dyDescent="0.25">
      <c r="A413" s="28"/>
      <c r="B413" s="1"/>
      <c r="K413" s="13"/>
      <c r="L413" s="13"/>
      <c r="M413" s="84"/>
      <c r="N413" s="13"/>
      <c r="O413" s="13"/>
      <c r="P413" s="14"/>
      <c r="Q413" s="3"/>
      <c r="R413" s="8"/>
      <c r="S413" s="8"/>
      <c r="T413" s="4"/>
      <c r="U413" s="11"/>
      <c r="V413" s="26"/>
      <c r="W413" s="5">
        <v>211</v>
      </c>
      <c r="X413" s="17"/>
      <c r="Y413" s="4" t="s">
        <v>38</v>
      </c>
      <c r="Z413" s="4" t="s">
        <v>7</v>
      </c>
      <c r="AA413" s="16">
        <v>7</v>
      </c>
      <c r="AB413" s="16">
        <v>14</v>
      </c>
      <c r="AC413" s="16">
        <v>2</v>
      </c>
      <c r="AD413" s="8">
        <f>AA413*AB413</f>
        <v>98</v>
      </c>
      <c r="AE413" s="78">
        <v>100</v>
      </c>
      <c r="AF413" s="7">
        <f>AF407</f>
        <v>2050</v>
      </c>
      <c r="AG413" s="7">
        <f t="shared" si="201"/>
        <v>200900</v>
      </c>
      <c r="AH413" s="3">
        <f>SUM(AI413:AL413)</f>
        <v>98</v>
      </c>
      <c r="AI413" s="3"/>
      <c r="AJ413" s="3">
        <v>98</v>
      </c>
      <c r="AK413" s="3"/>
      <c r="AL413" s="3"/>
      <c r="AM413" s="2">
        <v>11</v>
      </c>
      <c r="AN413" s="2">
        <f>ค่าเสื่อม!L4</f>
        <v>45</v>
      </c>
      <c r="AO413" s="95">
        <f t="shared" si="192"/>
        <v>90405</v>
      </c>
      <c r="AP413" s="95">
        <f t="shared" si="197"/>
        <v>110495</v>
      </c>
      <c r="AQ413" s="166">
        <f t="shared" si="198"/>
        <v>110495</v>
      </c>
      <c r="AR413" s="95">
        <f t="shared" si="199"/>
        <v>110495</v>
      </c>
      <c r="AS413" s="95"/>
      <c r="AT413" s="95">
        <f t="shared" si="200"/>
        <v>110495</v>
      </c>
      <c r="AU413" s="95"/>
      <c r="AW413" s="28" t="s">
        <v>51</v>
      </c>
      <c r="AX413" s="579"/>
      <c r="AY413" s="95"/>
    </row>
    <row r="414" spans="1:51" s="32" customFormat="1" ht="16.5" customHeight="1" x14ac:dyDescent="0.25">
      <c r="A414" s="39" t="s">
        <v>369</v>
      </c>
      <c r="B414" s="33">
        <v>145</v>
      </c>
      <c r="C414" s="32" t="s">
        <v>5</v>
      </c>
      <c r="D414" s="32">
        <v>37389</v>
      </c>
      <c r="E414" s="32">
        <v>796</v>
      </c>
      <c r="F414" s="32">
        <v>2354</v>
      </c>
      <c r="G414" s="32" t="s">
        <v>26</v>
      </c>
      <c r="H414" s="32">
        <v>0</v>
      </c>
      <c r="I414" s="32">
        <v>3</v>
      </c>
      <c r="J414" s="32">
        <v>0</v>
      </c>
      <c r="K414" s="12">
        <f>H414*400+I414*100+J414</f>
        <v>300</v>
      </c>
      <c r="L414" s="37">
        <v>300</v>
      </c>
      <c r="M414" s="86">
        <v>2</v>
      </c>
      <c r="N414" s="13">
        <f t="shared" si="190"/>
        <v>300</v>
      </c>
      <c r="O414" s="37">
        <v>100</v>
      </c>
      <c r="P414" s="14">
        <f t="shared" si="191"/>
        <v>30000</v>
      </c>
      <c r="Q414" s="80"/>
      <c r="R414" s="77">
        <v>300</v>
      </c>
      <c r="S414" s="43"/>
      <c r="U414" s="35"/>
      <c r="V414" s="39" t="s">
        <v>369</v>
      </c>
      <c r="W414" s="5">
        <v>212</v>
      </c>
      <c r="X414" s="42" t="s">
        <v>370</v>
      </c>
      <c r="Y414" s="32" t="s">
        <v>28</v>
      </c>
      <c r="Z414" s="32" t="s">
        <v>53</v>
      </c>
      <c r="AA414" s="36">
        <v>8</v>
      </c>
      <c r="AB414" s="36">
        <v>14</v>
      </c>
      <c r="AC414" s="36">
        <v>2</v>
      </c>
      <c r="AD414" s="43">
        <f>AA414*AB414</f>
        <v>112</v>
      </c>
      <c r="AE414" s="528">
        <v>100</v>
      </c>
      <c r="AF414" s="37">
        <f>AF404</f>
        <v>6700</v>
      </c>
      <c r="AG414" s="7">
        <f t="shared" si="201"/>
        <v>750400</v>
      </c>
      <c r="AH414" s="34">
        <f>SUM(AI414:AL414)</f>
        <v>112</v>
      </c>
      <c r="AI414" s="34"/>
      <c r="AJ414" s="34">
        <v>112</v>
      </c>
      <c r="AK414" s="34"/>
      <c r="AL414" s="34"/>
      <c r="AM414" s="32">
        <v>7</v>
      </c>
      <c r="AN414" s="32">
        <f>ค่าเสื่อม!H4</f>
        <v>25</v>
      </c>
      <c r="AO414" s="95">
        <f t="shared" si="192"/>
        <v>187600</v>
      </c>
      <c r="AP414" s="95">
        <f t="shared" si="197"/>
        <v>562800</v>
      </c>
      <c r="AQ414" s="166">
        <f t="shared" si="198"/>
        <v>592800</v>
      </c>
      <c r="AR414" s="95">
        <f t="shared" si="199"/>
        <v>592800</v>
      </c>
      <c r="AS414" s="95"/>
      <c r="AT414" s="95">
        <f t="shared" si="200"/>
        <v>592800</v>
      </c>
      <c r="AU414" s="95"/>
      <c r="AW414" s="39"/>
      <c r="AX414" s="579"/>
      <c r="AY414" s="95"/>
    </row>
    <row r="415" spans="1:51" s="32" customFormat="1" ht="16.5" customHeight="1" x14ac:dyDescent="0.25">
      <c r="A415" s="39"/>
      <c r="B415" s="33"/>
      <c r="K415" s="37"/>
      <c r="L415" s="37"/>
      <c r="M415" s="86"/>
      <c r="N415" s="13"/>
      <c r="O415" s="37"/>
      <c r="P415" s="14"/>
      <c r="Q415" s="34"/>
      <c r="R415" s="43"/>
      <c r="S415" s="43"/>
      <c r="U415" s="35"/>
      <c r="V415" s="39"/>
      <c r="W415" s="5">
        <v>213</v>
      </c>
      <c r="X415" s="42"/>
      <c r="Y415" s="32" t="s">
        <v>38</v>
      </c>
      <c r="Z415" s="32" t="s">
        <v>7</v>
      </c>
      <c r="AA415" s="36">
        <v>14</v>
      </c>
      <c r="AB415" s="36">
        <v>22</v>
      </c>
      <c r="AC415" s="36">
        <v>2</v>
      </c>
      <c r="AD415" s="43">
        <f>AA415*AB415</f>
        <v>308</v>
      </c>
      <c r="AE415" s="528">
        <v>100</v>
      </c>
      <c r="AF415" s="37">
        <f>AF413</f>
        <v>2050</v>
      </c>
      <c r="AG415" s="7">
        <f t="shared" si="201"/>
        <v>631400</v>
      </c>
      <c r="AH415" s="34">
        <f>SUM(AI415:AL415)</f>
        <v>308</v>
      </c>
      <c r="AI415" s="34"/>
      <c r="AJ415" s="34">
        <v>308</v>
      </c>
      <c r="AK415" s="34"/>
      <c r="AL415" s="34"/>
      <c r="AM415" s="32">
        <v>4</v>
      </c>
      <c r="AN415" s="32">
        <f>ค่าเสื่อม!D4</f>
        <v>9</v>
      </c>
      <c r="AO415" s="95">
        <f t="shared" si="192"/>
        <v>56826</v>
      </c>
      <c r="AP415" s="95">
        <f t="shared" si="197"/>
        <v>574574</v>
      </c>
      <c r="AQ415" s="166">
        <f t="shared" si="198"/>
        <v>574574</v>
      </c>
      <c r="AR415" s="95">
        <f t="shared" si="199"/>
        <v>574574</v>
      </c>
      <c r="AS415" s="95"/>
      <c r="AT415" s="95">
        <f t="shared" si="200"/>
        <v>574574</v>
      </c>
      <c r="AU415" s="95"/>
      <c r="AW415" s="39" t="s">
        <v>51</v>
      </c>
      <c r="AX415" s="579"/>
      <c r="AY415" s="95"/>
    </row>
    <row r="416" spans="1:51" s="32" customFormat="1" ht="16.5" customHeight="1" x14ac:dyDescent="0.25">
      <c r="A416" s="28" t="s">
        <v>371</v>
      </c>
      <c r="B416" s="1">
        <v>146</v>
      </c>
      <c r="C416" s="2" t="s">
        <v>5</v>
      </c>
      <c r="D416" s="2">
        <v>10621</v>
      </c>
      <c r="E416" s="2">
        <v>100</v>
      </c>
      <c r="F416" s="2">
        <v>97</v>
      </c>
      <c r="G416" s="2" t="s">
        <v>26</v>
      </c>
      <c r="H416" s="2">
        <v>1</v>
      </c>
      <c r="I416" s="2">
        <v>0</v>
      </c>
      <c r="J416" s="2">
        <v>46</v>
      </c>
      <c r="K416" s="12">
        <f>H416*400+I416*100+J416</f>
        <v>446</v>
      </c>
      <c r="L416" s="13">
        <v>446</v>
      </c>
      <c r="M416" s="84">
        <v>5</v>
      </c>
      <c r="N416" s="13">
        <f t="shared" si="190"/>
        <v>446</v>
      </c>
      <c r="O416" s="13">
        <v>175</v>
      </c>
      <c r="P416" s="14">
        <f t="shared" si="191"/>
        <v>78050</v>
      </c>
      <c r="Q416" s="79">
        <v>246</v>
      </c>
      <c r="R416" s="61">
        <v>200</v>
      </c>
      <c r="S416" s="43"/>
      <c r="U416" s="35"/>
      <c r="V416" s="39"/>
      <c r="W416" s="33"/>
      <c r="X416" s="42"/>
      <c r="AA416" s="36"/>
      <c r="AB416" s="36"/>
      <c r="AC416" s="36"/>
      <c r="AD416" s="43"/>
      <c r="AE416" s="528"/>
      <c r="AF416" s="37"/>
      <c r="AG416" s="7"/>
      <c r="AH416" s="34"/>
      <c r="AI416" s="34"/>
      <c r="AJ416" s="34"/>
      <c r="AK416" s="34"/>
      <c r="AL416" s="34"/>
      <c r="AO416" s="95"/>
      <c r="AP416" s="95"/>
      <c r="AQ416" s="166">
        <f t="shared" si="198"/>
        <v>78050</v>
      </c>
      <c r="AR416" s="95">
        <f t="shared" si="199"/>
        <v>78050</v>
      </c>
      <c r="AS416" s="95"/>
      <c r="AT416" s="95">
        <f t="shared" si="200"/>
        <v>78050</v>
      </c>
      <c r="AU416" s="95"/>
      <c r="AW416" s="39"/>
      <c r="AX416" s="579"/>
      <c r="AY416" s="95"/>
    </row>
    <row r="417" spans="1:51" s="2" customFormat="1" ht="16.5" customHeight="1" x14ac:dyDescent="0.25">
      <c r="L417" s="13"/>
      <c r="N417" s="13"/>
      <c r="P417" s="14"/>
      <c r="S417" s="8"/>
      <c r="T417" s="4"/>
      <c r="U417" s="11"/>
      <c r="V417" s="26" t="s">
        <v>372</v>
      </c>
      <c r="W417" s="5">
        <v>214</v>
      </c>
      <c r="X417" s="19" t="s">
        <v>373</v>
      </c>
      <c r="Y417" s="4" t="s">
        <v>28</v>
      </c>
      <c r="Z417" s="4" t="s">
        <v>53</v>
      </c>
      <c r="AA417" s="16">
        <v>8</v>
      </c>
      <c r="AB417" s="16">
        <v>19</v>
      </c>
      <c r="AC417" s="16">
        <v>2</v>
      </c>
      <c r="AD417" s="8">
        <f>AA417*AB417</f>
        <v>152</v>
      </c>
      <c r="AE417" s="78">
        <v>100</v>
      </c>
      <c r="AF417" s="7">
        <f>AF414</f>
        <v>6700</v>
      </c>
      <c r="AG417" s="7">
        <f>AD417*AF417</f>
        <v>1018400</v>
      </c>
      <c r="AH417" s="3">
        <f>SUM(AI417:AL417)</f>
        <v>152</v>
      </c>
      <c r="AI417" s="3"/>
      <c r="AJ417" s="3">
        <v>152</v>
      </c>
      <c r="AK417" s="3"/>
      <c r="AL417" s="3"/>
      <c r="AM417" s="2">
        <v>22</v>
      </c>
      <c r="AN417" s="2">
        <f>ค่าเสื่อม!T4</f>
        <v>93</v>
      </c>
      <c r="AO417" s="95">
        <f t="shared" si="192"/>
        <v>947112</v>
      </c>
      <c r="AP417" s="95">
        <f t="shared" si="197"/>
        <v>71288</v>
      </c>
      <c r="AQ417" s="166">
        <f t="shared" si="198"/>
        <v>71288</v>
      </c>
      <c r="AR417" s="95">
        <f t="shared" si="199"/>
        <v>71288</v>
      </c>
      <c r="AS417" s="95"/>
      <c r="AT417" s="95">
        <f t="shared" si="200"/>
        <v>71288</v>
      </c>
      <c r="AU417" s="95"/>
      <c r="AW417" s="28"/>
      <c r="AX417" s="579"/>
      <c r="AY417" s="95"/>
    </row>
    <row r="418" spans="1:51" s="2" customFormat="1" ht="16.5" customHeight="1" x14ac:dyDescent="0.25">
      <c r="A418" s="28"/>
      <c r="B418" s="1"/>
      <c r="K418" s="13"/>
      <c r="L418" s="13"/>
      <c r="M418" s="84"/>
      <c r="N418" s="13"/>
      <c r="O418" s="13"/>
      <c r="P418" s="14"/>
      <c r="Q418" s="3"/>
      <c r="R418" s="8"/>
      <c r="S418" s="8"/>
      <c r="T418" s="4"/>
      <c r="U418" s="11"/>
      <c r="V418" s="26"/>
      <c r="W418" s="5">
        <v>215</v>
      </c>
      <c r="X418" s="19"/>
      <c r="Y418" s="4" t="s">
        <v>38</v>
      </c>
      <c r="Z418" s="4" t="s">
        <v>7</v>
      </c>
      <c r="AA418" s="16">
        <v>13</v>
      </c>
      <c r="AB418" s="16">
        <v>14</v>
      </c>
      <c r="AC418" s="16">
        <v>2</v>
      </c>
      <c r="AD418" s="8">
        <f>AA418*AB418</f>
        <v>182</v>
      </c>
      <c r="AE418" s="78">
        <v>100</v>
      </c>
      <c r="AF418" s="7">
        <f>AF413</f>
        <v>2050</v>
      </c>
      <c r="AG418" s="7">
        <f>AD418*AF418</f>
        <v>373100</v>
      </c>
      <c r="AH418" s="3">
        <f>SUM(AI418:AL418)</f>
        <v>182</v>
      </c>
      <c r="AI418" s="3"/>
      <c r="AJ418" s="3">
        <v>182</v>
      </c>
      <c r="AK418" s="3"/>
      <c r="AL418" s="3"/>
      <c r="AM418" s="2">
        <v>12</v>
      </c>
      <c r="AN418" s="2">
        <f>ค่าเสื่อม!M4</f>
        <v>50</v>
      </c>
      <c r="AO418" s="95">
        <f t="shared" si="192"/>
        <v>186550</v>
      </c>
      <c r="AP418" s="95">
        <f t="shared" si="197"/>
        <v>186550</v>
      </c>
      <c r="AQ418" s="166">
        <f t="shared" si="198"/>
        <v>186550</v>
      </c>
      <c r="AR418" s="95">
        <f t="shared" si="199"/>
        <v>186550</v>
      </c>
      <c r="AS418" s="95"/>
      <c r="AT418" s="95">
        <f t="shared" si="200"/>
        <v>186550</v>
      </c>
      <c r="AU418" s="95"/>
      <c r="AW418" s="28" t="s">
        <v>51</v>
      </c>
      <c r="AX418" s="579"/>
      <c r="AY418" s="95"/>
    </row>
    <row r="419" spans="1:51" s="600" customFormat="1" ht="16.5" customHeight="1" x14ac:dyDescent="0.25">
      <c r="A419" s="761"/>
      <c r="B419" s="5">
        <v>147</v>
      </c>
      <c r="C419" s="668" t="s">
        <v>44</v>
      </c>
      <c r="D419" s="600">
        <v>459</v>
      </c>
      <c r="E419" s="600">
        <v>180</v>
      </c>
      <c r="F419" s="600">
        <v>9</v>
      </c>
      <c r="G419" s="600" t="s">
        <v>26</v>
      </c>
      <c r="H419" s="600">
        <v>1</v>
      </c>
      <c r="I419" s="600">
        <v>3</v>
      </c>
      <c r="J419" s="600">
        <v>58</v>
      </c>
      <c r="K419" s="584">
        <f>H419*400+I419*100+J419</f>
        <v>758</v>
      </c>
      <c r="L419" s="651">
        <v>446</v>
      </c>
      <c r="M419" s="652">
        <v>1</v>
      </c>
      <c r="N419" s="651">
        <f t="shared" si="190"/>
        <v>446</v>
      </c>
      <c r="O419" s="651">
        <v>100</v>
      </c>
      <c r="P419" s="585">
        <f t="shared" si="191"/>
        <v>44600</v>
      </c>
      <c r="Q419" s="588">
        <v>446</v>
      </c>
      <c r="R419" s="589"/>
      <c r="S419" s="589"/>
      <c r="T419" s="583"/>
      <c r="U419" s="590"/>
      <c r="V419" s="591"/>
      <c r="W419" s="581"/>
      <c r="X419" s="592"/>
      <c r="Y419" s="583"/>
      <c r="Z419" s="583"/>
      <c r="AA419" s="593"/>
      <c r="AB419" s="593"/>
      <c r="AC419" s="593"/>
      <c r="AD419" s="589"/>
      <c r="AE419" s="589"/>
      <c r="AF419" s="594"/>
      <c r="AG419" s="594"/>
      <c r="AH419" s="588"/>
      <c r="AI419" s="588"/>
      <c r="AJ419" s="588"/>
      <c r="AK419" s="588"/>
      <c r="AL419" s="588"/>
      <c r="AO419" s="601"/>
      <c r="AP419" s="601"/>
      <c r="AQ419" s="595">
        <f t="shared" si="198"/>
        <v>44600</v>
      </c>
      <c r="AR419" s="601">
        <f t="shared" si="199"/>
        <v>44600</v>
      </c>
      <c r="AS419" s="601">
        <f>P419</f>
        <v>44600</v>
      </c>
      <c r="AT419" s="601"/>
      <c r="AU419" s="601">
        <f>AS419</f>
        <v>44600</v>
      </c>
      <c r="AV419" s="600">
        <f>'อัตราภาษี 1'!B5</f>
        <v>0.01</v>
      </c>
      <c r="AW419" s="591" t="s">
        <v>1995</v>
      </c>
      <c r="AX419" s="675">
        <f t="shared" ref="AX419" si="202">AU419*AV419/100</f>
        <v>4.46</v>
      </c>
      <c r="AY419" s="601">
        <f t="shared" ref="AY419" si="203">AX419*10/100</f>
        <v>0.44600000000000001</v>
      </c>
    </row>
    <row r="420" spans="1:51" s="32" customFormat="1" ht="16.5" customHeight="1" x14ac:dyDescent="0.25">
      <c r="A420" s="39" t="s">
        <v>374</v>
      </c>
      <c r="B420" s="5">
        <v>148</v>
      </c>
      <c r="C420" s="32" t="s">
        <v>5</v>
      </c>
      <c r="D420" s="32">
        <v>13064</v>
      </c>
      <c r="E420" s="32">
        <v>331</v>
      </c>
      <c r="F420" s="32">
        <v>134</v>
      </c>
      <c r="G420" s="32" t="s">
        <v>26</v>
      </c>
      <c r="H420" s="32">
        <v>0</v>
      </c>
      <c r="I420" s="32">
        <v>2</v>
      </c>
      <c r="J420" s="32">
        <v>0</v>
      </c>
      <c r="K420" s="12">
        <f>H420*400+I420*100+J420</f>
        <v>200</v>
      </c>
      <c r="L420" s="37">
        <v>200</v>
      </c>
      <c r="M420" s="86">
        <v>2</v>
      </c>
      <c r="N420" s="13">
        <f t="shared" ref="N420:N423" si="204">L420</f>
        <v>200</v>
      </c>
      <c r="O420" s="7">
        <v>125</v>
      </c>
      <c r="P420" s="14">
        <f t="shared" ref="P420:P423" si="205">N420*O420</f>
        <v>25000</v>
      </c>
      <c r="Q420" s="34"/>
      <c r="R420" s="43">
        <v>200</v>
      </c>
      <c r="S420" s="43"/>
      <c r="U420" s="35"/>
      <c r="V420" s="39" t="s">
        <v>374</v>
      </c>
      <c r="W420" s="33">
        <v>216</v>
      </c>
      <c r="X420" s="57" t="s">
        <v>282</v>
      </c>
      <c r="Y420" s="32" t="s">
        <v>28</v>
      </c>
      <c r="Z420" s="32" t="s">
        <v>53</v>
      </c>
      <c r="AA420" s="36">
        <v>12</v>
      </c>
      <c r="AB420" s="36">
        <v>14</v>
      </c>
      <c r="AC420" s="36">
        <v>2</v>
      </c>
      <c r="AD420" s="43">
        <f>AA420*AB420</f>
        <v>168</v>
      </c>
      <c r="AE420" s="528">
        <v>100</v>
      </c>
      <c r="AF420" s="37">
        <f>AF417</f>
        <v>6700</v>
      </c>
      <c r="AG420" s="7">
        <f>AD420*AF420</f>
        <v>1125600</v>
      </c>
      <c r="AH420" s="34">
        <f>SUM(AI420:AL420)</f>
        <v>168</v>
      </c>
      <c r="AI420" s="34"/>
      <c r="AJ420" s="34">
        <v>168</v>
      </c>
      <c r="AK420" s="34"/>
      <c r="AL420" s="34"/>
      <c r="AM420" s="32">
        <v>43</v>
      </c>
      <c r="AN420" s="32">
        <v>93</v>
      </c>
      <c r="AO420" s="95">
        <f t="shared" ref="AO420:AO451" si="206">AG420*AN420/100</f>
        <v>1046808</v>
      </c>
      <c r="AP420" s="95">
        <f t="shared" si="197"/>
        <v>78792</v>
      </c>
      <c r="AQ420" s="166">
        <f t="shared" si="198"/>
        <v>103792</v>
      </c>
      <c r="AR420" s="95">
        <f t="shared" si="199"/>
        <v>103792</v>
      </c>
      <c r="AS420" s="95"/>
      <c r="AT420" s="95">
        <f t="shared" si="200"/>
        <v>103792</v>
      </c>
      <c r="AU420" s="95"/>
      <c r="AW420" s="39"/>
      <c r="AX420" s="579"/>
      <c r="AY420" s="95"/>
    </row>
    <row r="421" spans="1:51" s="32" customFormat="1" ht="16.5" customHeight="1" x14ac:dyDescent="0.25">
      <c r="A421" s="39"/>
      <c r="B421" s="5"/>
      <c r="K421" s="37"/>
      <c r="L421" s="37"/>
      <c r="M421" s="86"/>
      <c r="N421" s="13"/>
      <c r="O421" s="37"/>
      <c r="P421" s="14"/>
      <c r="Q421" s="34"/>
      <c r="R421" s="43"/>
      <c r="S421" s="43"/>
      <c r="U421" s="35"/>
      <c r="V421" s="39"/>
      <c r="W421" s="33">
        <v>217</v>
      </c>
      <c r="X421" s="57"/>
      <c r="Y421" s="32" t="s">
        <v>38</v>
      </c>
      <c r="Z421" s="32" t="s">
        <v>7</v>
      </c>
      <c r="AA421" s="36">
        <v>10</v>
      </c>
      <c r="AB421" s="36">
        <v>11</v>
      </c>
      <c r="AC421" s="36">
        <v>2</v>
      </c>
      <c r="AD421" s="43">
        <f>AA421*AB421</f>
        <v>110</v>
      </c>
      <c r="AE421" s="528">
        <v>100</v>
      </c>
      <c r="AF421" s="37">
        <f>AF418</f>
        <v>2050</v>
      </c>
      <c r="AG421" s="7">
        <f>AD421*AF421</f>
        <v>225500</v>
      </c>
      <c r="AH421" s="34">
        <f>SUM(AI421:AL421)</f>
        <v>110</v>
      </c>
      <c r="AI421" s="34"/>
      <c r="AJ421" s="34">
        <v>110</v>
      </c>
      <c r="AK421" s="34"/>
      <c r="AL421" s="34"/>
      <c r="AM421" s="32">
        <v>42</v>
      </c>
      <c r="AN421" s="32">
        <v>93</v>
      </c>
      <c r="AO421" s="95">
        <f t="shared" si="206"/>
        <v>209715</v>
      </c>
      <c r="AP421" s="95">
        <f t="shared" si="197"/>
        <v>15785</v>
      </c>
      <c r="AQ421" s="166">
        <f t="shared" si="198"/>
        <v>15785</v>
      </c>
      <c r="AR421" s="95">
        <f t="shared" si="199"/>
        <v>15785</v>
      </c>
      <c r="AS421" s="95"/>
      <c r="AT421" s="95">
        <f t="shared" si="200"/>
        <v>15785</v>
      </c>
      <c r="AU421" s="95"/>
      <c r="AW421" s="591"/>
      <c r="AX421" s="579"/>
      <c r="AY421" s="95"/>
    </row>
    <row r="422" spans="1:51" s="668" customFormat="1" ht="16.5" customHeight="1" x14ac:dyDescent="0.25">
      <c r="A422" s="672"/>
      <c r="B422" s="5">
        <v>149</v>
      </c>
      <c r="C422" s="668" t="s">
        <v>44</v>
      </c>
      <c r="D422" s="668">
        <v>475</v>
      </c>
      <c r="E422" s="668">
        <v>187</v>
      </c>
      <c r="F422" s="668">
        <v>25</v>
      </c>
      <c r="G422" s="668" t="s">
        <v>26</v>
      </c>
      <c r="H422" s="668">
        <v>2</v>
      </c>
      <c r="I422" s="668">
        <v>3</v>
      </c>
      <c r="J422" s="668">
        <v>85</v>
      </c>
      <c r="K422" s="584">
        <f>H422*400+I422*100+J422</f>
        <v>1185</v>
      </c>
      <c r="L422" s="655">
        <v>1185</v>
      </c>
      <c r="M422" s="669">
        <v>2</v>
      </c>
      <c r="N422" s="651">
        <f t="shared" si="204"/>
        <v>1185</v>
      </c>
      <c r="O422" s="655">
        <v>125</v>
      </c>
      <c r="P422" s="585">
        <f t="shared" si="205"/>
        <v>148125</v>
      </c>
      <c r="Q422" s="690">
        <v>1185</v>
      </c>
      <c r="R422" s="654"/>
      <c r="S422" s="654"/>
      <c r="U422" s="671"/>
      <c r="V422" s="672"/>
      <c r="W422" s="667"/>
      <c r="X422" s="679"/>
      <c r="AA422" s="674"/>
      <c r="AB422" s="674"/>
      <c r="AC422" s="674"/>
      <c r="AD422" s="654"/>
      <c r="AE422" s="654"/>
      <c r="AF422" s="655"/>
      <c r="AG422" s="594"/>
      <c r="AI422" s="656"/>
      <c r="AJ422" s="656"/>
      <c r="AK422" s="656"/>
      <c r="AL422" s="656"/>
      <c r="AO422" s="601"/>
      <c r="AP422" s="601"/>
      <c r="AQ422" s="595">
        <f t="shared" si="198"/>
        <v>148125</v>
      </c>
      <c r="AR422" s="601">
        <f t="shared" si="199"/>
        <v>148125</v>
      </c>
      <c r="AS422" s="601">
        <f>P422</f>
        <v>148125</v>
      </c>
      <c r="AT422" s="601"/>
      <c r="AU422" s="601">
        <f>AS422</f>
        <v>148125</v>
      </c>
      <c r="AV422" s="668">
        <f>อัตราภาษี!B5</f>
        <v>0.01</v>
      </c>
      <c r="AW422" s="591" t="s">
        <v>1995</v>
      </c>
      <c r="AX422" s="675">
        <f t="shared" ref="AX422" si="207">AU422*AV422/100</f>
        <v>14.8125</v>
      </c>
      <c r="AY422" s="601">
        <f t="shared" ref="AY422" si="208">AX422*10/100</f>
        <v>1.48125</v>
      </c>
    </row>
    <row r="423" spans="1:51" s="32" customFormat="1" ht="16.5" customHeight="1" x14ac:dyDescent="0.25">
      <c r="A423" s="39"/>
      <c r="B423" s="5">
        <v>150</v>
      </c>
      <c r="C423" s="32" t="s">
        <v>5</v>
      </c>
      <c r="D423" s="32">
        <v>3171</v>
      </c>
      <c r="E423" s="32">
        <v>82</v>
      </c>
      <c r="F423" s="32">
        <v>82</v>
      </c>
      <c r="G423" s="32" t="s">
        <v>26</v>
      </c>
      <c r="H423" s="32">
        <v>1</v>
      </c>
      <c r="I423" s="32">
        <v>0</v>
      </c>
      <c r="J423" s="32">
        <v>66</v>
      </c>
      <c r="K423" s="12">
        <f>H423*400+I423*100+J423</f>
        <v>466</v>
      </c>
      <c r="L423" s="37">
        <v>466</v>
      </c>
      <c r="M423" s="86">
        <v>2</v>
      </c>
      <c r="N423" s="13">
        <f t="shared" si="204"/>
        <v>466</v>
      </c>
      <c r="O423" s="37">
        <v>150</v>
      </c>
      <c r="P423" s="14">
        <f t="shared" si="205"/>
        <v>69900</v>
      </c>
      <c r="Q423" s="80">
        <v>466</v>
      </c>
      <c r="R423" s="43"/>
      <c r="S423" s="43"/>
      <c r="U423" s="35"/>
      <c r="V423" s="39"/>
      <c r="W423" s="33"/>
      <c r="X423" s="57"/>
      <c r="AA423" s="36"/>
      <c r="AB423" s="36"/>
      <c r="AC423" s="36"/>
      <c r="AD423" s="43"/>
      <c r="AE423" s="528"/>
      <c r="AF423" s="37"/>
      <c r="AG423" s="7"/>
      <c r="AI423" s="34"/>
      <c r="AJ423" s="34"/>
      <c r="AK423" s="34"/>
      <c r="AL423" s="34"/>
      <c r="AO423" s="95"/>
      <c r="AP423" s="95"/>
      <c r="AQ423" s="166">
        <f t="shared" si="198"/>
        <v>69900</v>
      </c>
      <c r="AR423" s="95">
        <f t="shared" si="199"/>
        <v>69900</v>
      </c>
      <c r="AS423" s="95"/>
      <c r="AT423" s="95">
        <f t="shared" si="200"/>
        <v>69900</v>
      </c>
      <c r="AU423" s="95"/>
      <c r="AW423" s="39"/>
      <c r="AX423" s="579"/>
      <c r="AY423" s="95"/>
    </row>
    <row r="424" spans="1:51" s="32" customFormat="1" ht="16.5" customHeight="1" x14ac:dyDescent="0.25">
      <c r="A424" s="26" t="s">
        <v>375</v>
      </c>
      <c r="B424" s="5">
        <v>151</v>
      </c>
      <c r="C424" s="2" t="s">
        <v>35</v>
      </c>
      <c r="D424" s="2"/>
      <c r="E424" s="2"/>
      <c r="F424" s="2"/>
      <c r="G424" s="2" t="s">
        <v>26</v>
      </c>
      <c r="H424" s="2"/>
      <c r="I424" s="2"/>
      <c r="J424" s="2"/>
      <c r="K424" s="13"/>
      <c r="L424" s="13"/>
      <c r="M424" s="84"/>
      <c r="N424" s="13"/>
      <c r="O424" s="13"/>
      <c r="P424" s="14"/>
      <c r="Q424" s="3"/>
      <c r="R424" s="43"/>
      <c r="S424" s="43"/>
      <c r="U424" s="35"/>
      <c r="V424" s="39"/>
      <c r="W424" s="33"/>
      <c r="X424" s="57"/>
      <c r="AA424" s="36"/>
      <c r="AB424" s="36"/>
      <c r="AC424" s="36"/>
      <c r="AD424" s="43"/>
      <c r="AE424" s="528"/>
      <c r="AF424" s="37"/>
      <c r="AG424" s="7"/>
      <c r="AI424" s="34"/>
      <c r="AJ424" s="34"/>
      <c r="AK424" s="34"/>
      <c r="AL424" s="34"/>
      <c r="AO424" s="95"/>
      <c r="AP424" s="95"/>
      <c r="AQ424" s="166"/>
      <c r="AR424" s="95"/>
      <c r="AS424" s="95"/>
      <c r="AT424" s="95"/>
      <c r="AU424" s="95"/>
      <c r="AW424" s="39"/>
      <c r="AX424" s="579"/>
      <c r="AY424" s="95"/>
    </row>
    <row r="425" spans="1:51" s="2" customFormat="1" ht="16.5" customHeight="1" x14ac:dyDescent="0.25">
      <c r="R425" s="8"/>
      <c r="S425" s="8"/>
      <c r="T425" s="4"/>
      <c r="U425" s="11"/>
      <c r="V425" s="26" t="s">
        <v>375</v>
      </c>
      <c r="W425" s="5">
        <v>218</v>
      </c>
      <c r="X425" s="19" t="s">
        <v>376</v>
      </c>
      <c r="Y425" s="4" t="s">
        <v>28</v>
      </c>
      <c r="Z425" s="4" t="s">
        <v>53</v>
      </c>
      <c r="AA425" s="16">
        <v>9</v>
      </c>
      <c r="AB425" s="16">
        <v>15</v>
      </c>
      <c r="AC425" s="16">
        <v>2</v>
      </c>
      <c r="AD425" s="8">
        <f>AA425*AB425</f>
        <v>135</v>
      </c>
      <c r="AE425" s="78">
        <v>100</v>
      </c>
      <c r="AF425" s="7">
        <f>AF420</f>
        <v>6700</v>
      </c>
      <c r="AG425" s="7">
        <f>AD425*AF425</f>
        <v>904500</v>
      </c>
      <c r="AH425" s="3">
        <f>SUM(AI425:AL425)</f>
        <v>135</v>
      </c>
      <c r="AI425" s="3"/>
      <c r="AJ425" s="3">
        <v>135</v>
      </c>
      <c r="AK425" s="3"/>
      <c r="AL425" s="3"/>
      <c r="AM425" s="2">
        <v>37</v>
      </c>
      <c r="AN425" s="2">
        <v>93</v>
      </c>
      <c r="AO425" s="95">
        <f t="shared" si="206"/>
        <v>841185</v>
      </c>
      <c r="AP425" s="95">
        <f t="shared" si="197"/>
        <v>63315</v>
      </c>
      <c r="AQ425" s="166">
        <f t="shared" si="198"/>
        <v>63315</v>
      </c>
      <c r="AR425" s="95">
        <f t="shared" si="199"/>
        <v>63315</v>
      </c>
      <c r="AS425" s="95"/>
      <c r="AT425" s="95">
        <f t="shared" si="200"/>
        <v>63315</v>
      </c>
      <c r="AU425" s="95"/>
      <c r="AW425" s="28"/>
      <c r="AX425" s="579"/>
      <c r="AY425" s="95"/>
    </row>
    <row r="426" spans="1:51" s="2" customFormat="1" ht="16.5" customHeight="1" x14ac:dyDescent="0.25">
      <c r="A426" s="28"/>
      <c r="B426" s="1"/>
      <c r="K426" s="13"/>
      <c r="L426" s="13"/>
      <c r="M426" s="84"/>
      <c r="N426" s="13"/>
      <c r="O426" s="13"/>
      <c r="P426" s="14"/>
      <c r="Q426" s="3"/>
      <c r="R426" s="8"/>
      <c r="S426" s="8"/>
      <c r="T426" s="4"/>
      <c r="U426" s="11"/>
      <c r="V426" s="26" t="s">
        <v>377</v>
      </c>
      <c r="W426" s="5">
        <v>219</v>
      </c>
      <c r="X426" s="17" t="s">
        <v>378</v>
      </c>
      <c r="Y426" s="4" t="s">
        <v>28</v>
      </c>
      <c r="Z426" s="4" t="s">
        <v>37</v>
      </c>
      <c r="AA426" s="16">
        <v>5</v>
      </c>
      <c r="AB426" s="16">
        <v>8</v>
      </c>
      <c r="AC426" s="16">
        <v>2</v>
      </c>
      <c r="AD426" s="8">
        <f>AA426*AB426</f>
        <v>40</v>
      </c>
      <c r="AE426" s="78">
        <v>100</v>
      </c>
      <c r="AF426" s="7">
        <f>AF425</f>
        <v>6700</v>
      </c>
      <c r="AG426" s="7">
        <f>AD426*AF426</f>
        <v>268000</v>
      </c>
      <c r="AH426" s="3">
        <f>SUM(AI426:AL426)</f>
        <v>40</v>
      </c>
      <c r="AI426" s="3"/>
      <c r="AJ426" s="3">
        <v>40</v>
      </c>
      <c r="AK426" s="3"/>
      <c r="AL426" s="3"/>
      <c r="AM426" s="2">
        <v>42</v>
      </c>
      <c r="AN426" s="2">
        <f>ค่าเสื่อม!AQ2</f>
        <v>74</v>
      </c>
      <c r="AO426" s="95">
        <f t="shared" si="206"/>
        <v>198320</v>
      </c>
      <c r="AP426" s="95">
        <f t="shared" si="197"/>
        <v>69680</v>
      </c>
      <c r="AQ426" s="166">
        <f t="shared" si="198"/>
        <v>69680</v>
      </c>
      <c r="AR426" s="95">
        <f t="shared" si="199"/>
        <v>69680</v>
      </c>
      <c r="AS426" s="95"/>
      <c r="AT426" s="95">
        <f t="shared" si="200"/>
        <v>69680</v>
      </c>
      <c r="AU426" s="95"/>
      <c r="AW426" s="28"/>
      <c r="AX426" s="579"/>
      <c r="AY426" s="95"/>
    </row>
    <row r="427" spans="1:51" s="2" customFormat="1" ht="16.5" customHeight="1" x14ac:dyDescent="0.25">
      <c r="A427" s="28"/>
      <c r="B427" s="1">
        <v>152</v>
      </c>
      <c r="C427" s="2" t="s">
        <v>5</v>
      </c>
      <c r="D427" s="2">
        <v>38428</v>
      </c>
      <c r="E427" s="2">
        <v>632</v>
      </c>
      <c r="F427" s="2">
        <v>1926</v>
      </c>
      <c r="G427" s="2" t="s">
        <v>26</v>
      </c>
      <c r="H427" s="2">
        <v>6</v>
      </c>
      <c r="I427" s="2">
        <v>1</v>
      </c>
      <c r="J427" s="2">
        <v>54</v>
      </c>
      <c r="K427" s="12">
        <f>H427*400+I427*100+J427</f>
        <v>2554</v>
      </c>
      <c r="L427" s="13">
        <v>2554</v>
      </c>
      <c r="M427" s="84">
        <v>1</v>
      </c>
      <c r="N427" s="13">
        <f>L427</f>
        <v>2554</v>
      </c>
      <c r="O427" s="13">
        <v>100</v>
      </c>
      <c r="P427" s="14">
        <f>N427*O427</f>
        <v>255400</v>
      </c>
      <c r="Q427" s="79">
        <v>2554</v>
      </c>
      <c r="R427" s="8"/>
      <c r="S427" s="8"/>
      <c r="T427" s="4"/>
      <c r="U427" s="11"/>
      <c r="V427" s="26"/>
      <c r="W427" s="5"/>
      <c r="X427" s="19"/>
      <c r="Y427" s="4"/>
      <c r="Z427" s="4"/>
      <c r="AA427" s="16"/>
      <c r="AB427" s="16"/>
      <c r="AC427" s="16"/>
      <c r="AD427" s="8"/>
      <c r="AE427" s="78"/>
      <c r="AF427" s="7"/>
      <c r="AG427" s="7"/>
      <c r="AH427" s="4"/>
      <c r="AI427" s="3"/>
      <c r="AJ427" s="3"/>
      <c r="AK427" s="3"/>
      <c r="AL427" s="3"/>
      <c r="AO427" s="95"/>
      <c r="AP427" s="95"/>
      <c r="AQ427" s="166">
        <f t="shared" si="198"/>
        <v>255400</v>
      </c>
      <c r="AR427" s="95">
        <f t="shared" si="199"/>
        <v>255400</v>
      </c>
      <c r="AS427" s="95"/>
      <c r="AT427" s="95">
        <f t="shared" si="200"/>
        <v>255400</v>
      </c>
      <c r="AU427" s="95"/>
      <c r="AW427" s="28"/>
      <c r="AX427" s="579"/>
      <c r="AY427" s="95"/>
    </row>
    <row r="428" spans="1:51" s="2" customFormat="1" ht="16.5" customHeight="1" x14ac:dyDescent="0.25">
      <c r="A428" s="28" t="s">
        <v>379</v>
      </c>
      <c r="B428" s="1">
        <v>153</v>
      </c>
      <c r="C428" s="2" t="s">
        <v>5</v>
      </c>
      <c r="D428" s="2">
        <v>37380</v>
      </c>
      <c r="E428" s="2">
        <v>787</v>
      </c>
      <c r="F428" s="2">
        <v>2345</v>
      </c>
      <c r="G428" s="2" t="s">
        <v>26</v>
      </c>
      <c r="H428" s="2">
        <v>4</v>
      </c>
      <c r="I428" s="2">
        <v>3</v>
      </c>
      <c r="J428" s="2">
        <v>31</v>
      </c>
      <c r="K428" s="12">
        <f>H428*400+I428*100+J428</f>
        <v>1931</v>
      </c>
      <c r="L428" s="13">
        <v>1931</v>
      </c>
      <c r="M428" s="84">
        <v>1</v>
      </c>
      <c r="N428" s="13">
        <f>L428</f>
        <v>1931</v>
      </c>
      <c r="O428" s="13">
        <v>125</v>
      </c>
      <c r="P428" s="14">
        <f>N428*O428</f>
        <v>241375</v>
      </c>
      <c r="Q428" s="79">
        <v>1931</v>
      </c>
      <c r="R428" s="8"/>
      <c r="S428" s="8"/>
      <c r="T428" s="4"/>
      <c r="U428" s="11"/>
      <c r="V428" s="26"/>
      <c r="W428" s="5"/>
      <c r="X428" s="19"/>
      <c r="Y428" s="4"/>
      <c r="Z428" s="4"/>
      <c r="AA428" s="16"/>
      <c r="AB428" s="16"/>
      <c r="AC428" s="16"/>
      <c r="AD428" s="8"/>
      <c r="AE428" s="78"/>
      <c r="AF428" s="7"/>
      <c r="AG428" s="7"/>
      <c r="AH428" s="4"/>
      <c r="AI428" s="3"/>
      <c r="AJ428" s="3"/>
      <c r="AK428" s="3"/>
      <c r="AL428" s="3"/>
      <c r="AO428" s="95"/>
      <c r="AP428" s="95"/>
      <c r="AQ428" s="166">
        <f t="shared" si="198"/>
        <v>241375</v>
      </c>
      <c r="AR428" s="95">
        <f t="shared" si="199"/>
        <v>241375</v>
      </c>
      <c r="AS428" s="95"/>
      <c r="AT428" s="95">
        <f t="shared" si="200"/>
        <v>241375</v>
      </c>
      <c r="AU428" s="95"/>
      <c r="AW428" s="28"/>
      <c r="AX428" s="579"/>
      <c r="AY428" s="95"/>
    </row>
    <row r="429" spans="1:51" s="583" customFormat="1" ht="16.5" customHeight="1" x14ac:dyDescent="0.25">
      <c r="A429" s="591" t="s">
        <v>381</v>
      </c>
      <c r="B429" s="581">
        <v>154</v>
      </c>
      <c r="C429" s="583" t="s">
        <v>44</v>
      </c>
      <c r="D429" s="583">
        <v>322</v>
      </c>
      <c r="E429" s="583">
        <v>125</v>
      </c>
      <c r="F429" s="583">
        <v>22</v>
      </c>
      <c r="G429" s="583" t="s">
        <v>26</v>
      </c>
      <c r="H429" s="583">
        <v>3</v>
      </c>
      <c r="I429" s="583">
        <v>1</v>
      </c>
      <c r="J429" s="583">
        <v>0</v>
      </c>
      <c r="K429" s="584">
        <f>H429*400+I429*100+J429</f>
        <v>1300</v>
      </c>
      <c r="L429" s="594">
        <v>1300</v>
      </c>
      <c r="M429" s="586">
        <v>5</v>
      </c>
      <c r="N429" s="594">
        <f>L429</f>
        <v>1300</v>
      </c>
      <c r="O429" s="594">
        <v>125</v>
      </c>
      <c r="P429" s="585">
        <f>N429*O429</f>
        <v>162500</v>
      </c>
      <c r="Q429" s="588">
        <v>1200</v>
      </c>
      <c r="R429" s="589">
        <v>100</v>
      </c>
      <c r="S429" s="589"/>
      <c r="U429" s="590"/>
      <c r="V429" s="591" t="s">
        <v>381</v>
      </c>
      <c r="W429" s="581">
        <v>220</v>
      </c>
      <c r="X429" s="592" t="s">
        <v>382</v>
      </c>
      <c r="Y429" s="583" t="s">
        <v>28</v>
      </c>
      <c r="Z429" s="583" t="s">
        <v>53</v>
      </c>
      <c r="AA429" s="593">
        <v>12</v>
      </c>
      <c r="AB429" s="593">
        <v>15</v>
      </c>
      <c r="AC429" s="593">
        <v>2</v>
      </c>
      <c r="AD429" s="589">
        <f>AA429*AB429</f>
        <v>180</v>
      </c>
      <c r="AE429" s="589">
        <v>100</v>
      </c>
      <c r="AF429" s="594">
        <f>AF426</f>
        <v>6700</v>
      </c>
      <c r="AG429" s="594">
        <f>AD429*AF429</f>
        <v>1206000</v>
      </c>
      <c r="AH429" s="588">
        <f>SUM(AI429:AL429)</f>
        <v>180</v>
      </c>
      <c r="AI429" s="588"/>
      <c r="AJ429" s="588">
        <v>180</v>
      </c>
      <c r="AK429" s="588"/>
      <c r="AL429" s="588"/>
      <c r="AM429" s="583">
        <v>42</v>
      </c>
      <c r="AN429" s="583">
        <v>93</v>
      </c>
      <c r="AO429" s="595">
        <f t="shared" si="206"/>
        <v>1121580</v>
      </c>
      <c r="AP429" s="595">
        <f t="shared" si="197"/>
        <v>84420</v>
      </c>
      <c r="AQ429" s="595">
        <f t="shared" si="198"/>
        <v>246920</v>
      </c>
      <c r="AR429" s="595">
        <f t="shared" si="199"/>
        <v>246920</v>
      </c>
      <c r="AS429" s="595">
        <v>150000</v>
      </c>
      <c r="AT429" s="595">
        <f t="shared" si="200"/>
        <v>96920</v>
      </c>
      <c r="AU429" s="595">
        <f t="shared" ref="AU429" si="209">AS429</f>
        <v>150000</v>
      </c>
      <c r="AV429" s="583">
        <f>อัตราภาษี!B5</f>
        <v>0.01</v>
      </c>
      <c r="AW429" s="591" t="s">
        <v>1995</v>
      </c>
      <c r="AX429" s="603">
        <f t="shared" ref="AX429:AX438" si="210">AU429*AV429/100</f>
        <v>15</v>
      </c>
      <c r="AY429" s="595">
        <f t="shared" ref="AY429:AY438" si="211">AX429*10/100</f>
        <v>1.5</v>
      </c>
    </row>
    <row r="430" spans="1:51" s="583" customFormat="1" ht="16.5" customHeight="1" x14ac:dyDescent="0.25">
      <c r="A430" s="591"/>
      <c r="B430" s="581"/>
      <c r="C430" s="583" t="s">
        <v>44</v>
      </c>
      <c r="K430" s="594"/>
      <c r="L430" s="594"/>
      <c r="M430" s="586"/>
      <c r="N430" s="594"/>
      <c r="O430" s="594"/>
      <c r="P430" s="585"/>
      <c r="Q430" s="588"/>
      <c r="R430" s="589">
        <v>100</v>
      </c>
      <c r="S430" s="589"/>
      <c r="U430" s="590"/>
      <c r="V430" s="591"/>
      <c r="W430" s="581"/>
      <c r="X430" s="592"/>
      <c r="AA430" s="593"/>
      <c r="AB430" s="593"/>
      <c r="AC430" s="593"/>
      <c r="AD430" s="589"/>
      <c r="AE430" s="589"/>
      <c r="AF430" s="594"/>
      <c r="AG430" s="594"/>
      <c r="AH430" s="588"/>
      <c r="AI430" s="588"/>
      <c r="AJ430" s="588"/>
      <c r="AK430" s="588"/>
      <c r="AL430" s="588"/>
      <c r="AO430" s="595"/>
      <c r="AP430" s="595"/>
      <c r="AQ430" s="595"/>
      <c r="AR430" s="595"/>
      <c r="AS430" s="595">
        <v>12500</v>
      </c>
      <c r="AT430" s="595"/>
      <c r="AU430" s="595">
        <v>12500</v>
      </c>
      <c r="AV430" s="583">
        <f>อัตราภาษี!D5</f>
        <v>0.03</v>
      </c>
      <c r="AW430" s="591" t="s">
        <v>1996</v>
      </c>
      <c r="AX430" s="603">
        <f t="shared" ref="AX430" si="212">AU430*AV430/100</f>
        <v>3.75</v>
      </c>
      <c r="AY430" s="595">
        <f t="shared" ref="AY430" si="213">AX430*10/100</f>
        <v>0.375</v>
      </c>
    </row>
    <row r="431" spans="1:51" s="2" customFormat="1" ht="16.5" customHeight="1" x14ac:dyDescent="0.25">
      <c r="A431" s="28"/>
      <c r="B431" s="1"/>
      <c r="K431" s="13"/>
      <c r="L431" s="13"/>
      <c r="M431" s="84"/>
      <c r="N431" s="13"/>
      <c r="O431" s="13"/>
      <c r="P431" s="14"/>
      <c r="Q431" s="3"/>
      <c r="R431" s="8"/>
      <c r="S431" s="8"/>
      <c r="T431" s="4"/>
      <c r="U431" s="11"/>
      <c r="V431" s="26"/>
      <c r="W431" s="5">
        <v>221</v>
      </c>
      <c r="X431" s="19"/>
      <c r="Y431" s="4" t="s">
        <v>38</v>
      </c>
      <c r="Z431" s="4" t="s">
        <v>7</v>
      </c>
      <c r="AA431" s="16">
        <v>4</v>
      </c>
      <c r="AB431" s="16">
        <v>6</v>
      </c>
      <c r="AC431" s="16">
        <v>2</v>
      </c>
      <c r="AD431" s="8">
        <f>AA431*AB431</f>
        <v>24</v>
      </c>
      <c r="AE431" s="78">
        <v>100</v>
      </c>
      <c r="AF431" s="7">
        <f>AF421</f>
        <v>2050</v>
      </c>
      <c r="AG431" s="7">
        <f>AD431*AF431</f>
        <v>49200</v>
      </c>
      <c r="AH431" s="3">
        <f>SUM(AI431:AL431)</f>
        <v>24</v>
      </c>
      <c r="AI431" s="3"/>
      <c r="AJ431" s="3">
        <v>24</v>
      </c>
      <c r="AK431" s="3"/>
      <c r="AL431" s="3"/>
      <c r="AM431" s="2">
        <v>42</v>
      </c>
      <c r="AN431" s="2">
        <v>93</v>
      </c>
      <c r="AO431" s="95">
        <f t="shared" si="206"/>
        <v>45756</v>
      </c>
      <c r="AP431" s="95">
        <f t="shared" si="197"/>
        <v>3444</v>
      </c>
      <c r="AQ431" s="166">
        <f t="shared" si="198"/>
        <v>3444</v>
      </c>
      <c r="AR431" s="95">
        <f t="shared" si="199"/>
        <v>3444</v>
      </c>
      <c r="AS431" s="95"/>
      <c r="AT431" s="95">
        <f t="shared" si="200"/>
        <v>3444</v>
      </c>
      <c r="AU431" s="95"/>
      <c r="AW431" s="28" t="s">
        <v>315</v>
      </c>
      <c r="AX431" s="579"/>
      <c r="AY431" s="95"/>
    </row>
    <row r="432" spans="1:51" s="2" customFormat="1" ht="16.5" customHeight="1" x14ac:dyDescent="0.25">
      <c r="A432" s="28" t="s">
        <v>383</v>
      </c>
      <c r="B432" s="1">
        <v>155</v>
      </c>
      <c r="C432" s="2" t="s">
        <v>5</v>
      </c>
      <c r="D432" s="2">
        <v>40608</v>
      </c>
      <c r="E432" s="2">
        <v>246</v>
      </c>
      <c r="F432" s="2">
        <v>2004</v>
      </c>
      <c r="G432" s="2" t="s">
        <v>26</v>
      </c>
      <c r="H432" s="2">
        <v>0</v>
      </c>
      <c r="I432" s="2">
        <v>1</v>
      </c>
      <c r="J432" s="2">
        <v>56</v>
      </c>
      <c r="K432" s="12">
        <f>H432*400+I432*100+J432</f>
        <v>156</v>
      </c>
      <c r="L432" s="13">
        <v>156</v>
      </c>
      <c r="M432" s="84">
        <v>2</v>
      </c>
      <c r="N432" s="13">
        <f>L432</f>
        <v>156</v>
      </c>
      <c r="O432" s="13">
        <v>100</v>
      </c>
      <c r="P432" s="14">
        <f>N432*O432</f>
        <v>15600</v>
      </c>
      <c r="Q432" s="3"/>
      <c r="R432" s="8">
        <v>156</v>
      </c>
      <c r="S432" s="8"/>
      <c r="T432" s="4"/>
      <c r="U432" s="11"/>
      <c r="V432" s="28" t="s">
        <v>383</v>
      </c>
      <c r="W432" s="5">
        <v>222</v>
      </c>
      <c r="X432" s="19" t="s">
        <v>384</v>
      </c>
      <c r="Y432" s="4" t="s">
        <v>28</v>
      </c>
      <c r="Z432" s="4" t="s">
        <v>53</v>
      </c>
      <c r="AA432" s="16">
        <v>6</v>
      </c>
      <c r="AB432" s="16">
        <v>12</v>
      </c>
      <c r="AC432" s="16">
        <v>2</v>
      </c>
      <c r="AD432" s="8">
        <f>AA432*AB432</f>
        <v>72</v>
      </c>
      <c r="AE432" s="78">
        <v>100</v>
      </c>
      <c r="AF432" s="7">
        <f>AF429</f>
        <v>6700</v>
      </c>
      <c r="AG432" s="7">
        <f>AD432*AF432</f>
        <v>482400</v>
      </c>
      <c r="AH432" s="3">
        <f>SUM(AI432:AL432)</f>
        <v>72</v>
      </c>
      <c r="AI432" s="3"/>
      <c r="AJ432" s="3">
        <v>72</v>
      </c>
      <c r="AK432" s="3"/>
      <c r="AL432" s="3"/>
      <c r="AM432" s="2">
        <v>32</v>
      </c>
      <c r="AN432" s="2">
        <v>93</v>
      </c>
      <c r="AO432" s="95">
        <f t="shared" si="206"/>
        <v>448632</v>
      </c>
      <c r="AP432" s="95">
        <f t="shared" si="197"/>
        <v>33768</v>
      </c>
      <c r="AQ432" s="166">
        <f t="shared" si="198"/>
        <v>49368</v>
      </c>
      <c r="AR432" s="95">
        <f t="shared" si="199"/>
        <v>49368</v>
      </c>
      <c r="AS432" s="95"/>
      <c r="AT432" s="95">
        <f t="shared" si="200"/>
        <v>49368</v>
      </c>
      <c r="AU432" s="95"/>
      <c r="AW432" s="28"/>
      <c r="AX432" s="579"/>
      <c r="AY432" s="95"/>
    </row>
    <row r="433" spans="1:51" s="2" customFormat="1" ht="16.5" customHeight="1" x14ac:dyDescent="0.25">
      <c r="A433" s="28"/>
      <c r="B433" s="1"/>
      <c r="K433" s="13"/>
      <c r="L433" s="13"/>
      <c r="M433" s="84"/>
      <c r="N433" s="13"/>
      <c r="O433" s="13"/>
      <c r="P433" s="14"/>
      <c r="Q433" s="3"/>
      <c r="R433" s="8"/>
      <c r="S433" s="8"/>
      <c r="T433" s="4"/>
      <c r="U433" s="11"/>
      <c r="V433" s="26"/>
      <c r="W433" s="5">
        <v>223</v>
      </c>
      <c r="X433" s="19"/>
      <c r="Y433" s="4" t="s">
        <v>38</v>
      </c>
      <c r="Z433" s="4" t="s">
        <v>7</v>
      </c>
      <c r="AA433" s="16">
        <v>7</v>
      </c>
      <c r="AB433" s="16">
        <v>12</v>
      </c>
      <c r="AC433" s="16">
        <v>2</v>
      </c>
      <c r="AD433" s="8">
        <f>AA433*AB433</f>
        <v>84</v>
      </c>
      <c r="AE433" s="78">
        <v>100</v>
      </c>
      <c r="AF433" s="7">
        <f>AF431</f>
        <v>2050</v>
      </c>
      <c r="AG433" s="7">
        <f>AD433*AF433</f>
        <v>172200</v>
      </c>
      <c r="AH433" s="3">
        <f>SUM(AI433:AL433)</f>
        <v>84</v>
      </c>
      <c r="AI433" s="3"/>
      <c r="AJ433" s="3">
        <v>84</v>
      </c>
      <c r="AK433" s="3"/>
      <c r="AL433" s="3"/>
      <c r="AM433" s="2">
        <v>32</v>
      </c>
      <c r="AN433" s="2">
        <v>93</v>
      </c>
      <c r="AO433" s="95">
        <f t="shared" si="206"/>
        <v>160146</v>
      </c>
      <c r="AP433" s="95">
        <f t="shared" si="197"/>
        <v>12054</v>
      </c>
      <c r="AQ433" s="166">
        <f t="shared" si="198"/>
        <v>12054</v>
      </c>
      <c r="AR433" s="95">
        <f t="shared" si="199"/>
        <v>12054</v>
      </c>
      <c r="AS433" s="95"/>
      <c r="AT433" s="95">
        <f t="shared" si="200"/>
        <v>12054</v>
      </c>
      <c r="AU433" s="95"/>
      <c r="AW433" s="28" t="s">
        <v>51</v>
      </c>
      <c r="AX433" s="579"/>
      <c r="AY433" s="95"/>
    </row>
    <row r="434" spans="1:51" s="2" customFormat="1" ht="16.5" customHeight="1" x14ac:dyDescent="0.25">
      <c r="A434" s="28"/>
      <c r="B434" s="1">
        <v>156</v>
      </c>
      <c r="C434" s="2" t="s">
        <v>5</v>
      </c>
      <c r="D434" s="2">
        <v>40610</v>
      </c>
      <c r="E434" s="2">
        <v>248</v>
      </c>
      <c r="F434" s="2">
        <v>2006</v>
      </c>
      <c r="G434" s="2" t="s">
        <v>26</v>
      </c>
      <c r="H434" s="2">
        <v>2</v>
      </c>
      <c r="I434" s="2">
        <v>1</v>
      </c>
      <c r="J434" s="2">
        <v>57</v>
      </c>
      <c r="K434" s="12">
        <f>H434*400+I434*100+J434</f>
        <v>957</v>
      </c>
      <c r="L434" s="13">
        <v>957</v>
      </c>
      <c r="M434" s="84">
        <v>1</v>
      </c>
      <c r="N434" s="13">
        <f>L434</f>
        <v>957</v>
      </c>
      <c r="O434" s="13">
        <v>150</v>
      </c>
      <c r="P434" s="14">
        <f>N434*O434</f>
        <v>143550</v>
      </c>
      <c r="Q434" s="79">
        <v>957</v>
      </c>
      <c r="R434" s="8"/>
      <c r="S434" s="8"/>
      <c r="T434" s="4"/>
      <c r="U434" s="11"/>
      <c r="V434" s="26"/>
      <c r="W434" s="5"/>
      <c r="X434" s="19"/>
      <c r="Y434" s="4"/>
      <c r="Z434" s="4"/>
      <c r="AA434" s="16"/>
      <c r="AB434" s="16"/>
      <c r="AC434" s="16"/>
      <c r="AD434" s="8"/>
      <c r="AE434" s="78">
        <v>100</v>
      </c>
      <c r="AF434" s="7"/>
      <c r="AG434" s="7"/>
      <c r="AH434" s="4"/>
      <c r="AI434" s="3"/>
      <c r="AJ434" s="3"/>
      <c r="AK434" s="3"/>
      <c r="AL434" s="3"/>
      <c r="AO434" s="95"/>
      <c r="AP434" s="95"/>
      <c r="AQ434" s="166">
        <f t="shared" si="198"/>
        <v>143550</v>
      </c>
      <c r="AR434" s="95">
        <f t="shared" si="199"/>
        <v>143550</v>
      </c>
      <c r="AS434" s="95"/>
      <c r="AT434" s="95">
        <f t="shared" si="200"/>
        <v>143550</v>
      </c>
      <c r="AU434" s="95"/>
      <c r="AW434" s="28"/>
      <c r="AX434" s="579"/>
      <c r="AY434" s="95"/>
    </row>
    <row r="435" spans="1:51" s="2" customFormat="1" ht="16.5" customHeight="1" x14ac:dyDescent="0.25">
      <c r="A435" s="28" t="s">
        <v>385</v>
      </c>
      <c r="B435" s="1">
        <v>157</v>
      </c>
      <c r="C435" s="2" t="s">
        <v>5</v>
      </c>
      <c r="D435" s="2">
        <v>37376</v>
      </c>
      <c r="E435" s="2">
        <v>783</v>
      </c>
      <c r="F435" s="2">
        <v>2341</v>
      </c>
      <c r="G435" s="2" t="s">
        <v>26</v>
      </c>
      <c r="H435" s="2">
        <v>5</v>
      </c>
      <c r="I435" s="2">
        <v>2</v>
      </c>
      <c r="J435" s="2">
        <v>0</v>
      </c>
      <c r="K435" s="12">
        <f>H435*400+I435*100+J435</f>
        <v>2200</v>
      </c>
      <c r="L435" s="13">
        <v>2200</v>
      </c>
      <c r="M435" s="84">
        <v>1</v>
      </c>
      <c r="N435" s="13">
        <f>L435</f>
        <v>2200</v>
      </c>
      <c r="O435" s="13">
        <v>100</v>
      </c>
      <c r="P435" s="14">
        <f>N435*O435</f>
        <v>220000</v>
      </c>
      <c r="Q435" s="79">
        <v>2200</v>
      </c>
      <c r="R435" s="8"/>
      <c r="S435" s="8"/>
      <c r="T435" s="4"/>
      <c r="U435" s="11"/>
      <c r="V435" s="26"/>
      <c r="W435" s="5"/>
      <c r="X435" s="19"/>
      <c r="Y435" s="4"/>
      <c r="Z435" s="4"/>
      <c r="AA435" s="16"/>
      <c r="AB435" s="16"/>
      <c r="AC435" s="16"/>
      <c r="AD435" s="8"/>
      <c r="AE435" s="78"/>
      <c r="AF435" s="7"/>
      <c r="AG435" s="7"/>
      <c r="AH435" s="4"/>
      <c r="AI435" s="3"/>
      <c r="AJ435" s="3"/>
      <c r="AK435" s="3"/>
      <c r="AL435" s="3"/>
      <c r="AO435" s="95"/>
      <c r="AP435" s="95"/>
      <c r="AQ435" s="166">
        <f t="shared" si="198"/>
        <v>220000</v>
      </c>
      <c r="AR435" s="95">
        <f t="shared" si="199"/>
        <v>220000</v>
      </c>
      <c r="AS435" s="95"/>
      <c r="AT435" s="95">
        <f t="shared" si="200"/>
        <v>220000</v>
      </c>
      <c r="AU435" s="95"/>
      <c r="AW435" s="28"/>
      <c r="AX435" s="579"/>
      <c r="AY435" s="95"/>
    </row>
    <row r="436" spans="1:51" s="2" customFormat="1" ht="16.5" customHeight="1" x14ac:dyDescent="0.25">
      <c r="A436" s="28" t="s">
        <v>386</v>
      </c>
      <c r="B436" s="1">
        <v>158</v>
      </c>
      <c r="C436" s="2" t="s">
        <v>5</v>
      </c>
      <c r="D436" s="2">
        <v>10623</v>
      </c>
      <c r="E436" s="2">
        <v>102</v>
      </c>
      <c r="F436" s="2">
        <v>99</v>
      </c>
      <c r="G436" s="2" t="s">
        <v>26</v>
      </c>
      <c r="H436" s="2">
        <v>1</v>
      </c>
      <c r="I436" s="2">
        <v>1</v>
      </c>
      <c r="J436" s="2">
        <v>66</v>
      </c>
      <c r="K436" s="12">
        <f>H436*400+I436*100+J436</f>
        <v>566</v>
      </c>
      <c r="L436" s="13">
        <v>566</v>
      </c>
      <c r="M436" s="84">
        <v>2</v>
      </c>
      <c r="N436" s="13">
        <f>L436</f>
        <v>566</v>
      </c>
      <c r="O436" s="13">
        <v>125</v>
      </c>
      <c r="P436" s="14">
        <f>N436*O436</f>
        <v>70750</v>
      </c>
      <c r="Q436" s="3"/>
      <c r="R436" s="61">
        <v>566</v>
      </c>
      <c r="S436" s="8"/>
      <c r="T436" s="4"/>
      <c r="U436" s="11"/>
      <c r="V436" s="28" t="s">
        <v>386</v>
      </c>
      <c r="W436" s="5">
        <v>224</v>
      </c>
      <c r="X436" s="19" t="s">
        <v>276</v>
      </c>
      <c r="Y436" s="4" t="s">
        <v>28</v>
      </c>
      <c r="Z436" s="4" t="s">
        <v>53</v>
      </c>
      <c r="AA436" s="16">
        <v>9</v>
      </c>
      <c r="AB436" s="16">
        <v>14</v>
      </c>
      <c r="AC436" s="16">
        <v>2</v>
      </c>
      <c r="AD436" s="8">
        <f>AA436*AB436</f>
        <v>126</v>
      </c>
      <c r="AE436" s="78">
        <v>100</v>
      </c>
      <c r="AF436" s="7">
        <f>AF432</f>
        <v>6700</v>
      </c>
      <c r="AG436" s="7">
        <f>AD436*AF436</f>
        <v>844200</v>
      </c>
      <c r="AH436" s="3">
        <f>SUM(AI436:AL436)</f>
        <v>126</v>
      </c>
      <c r="AI436" s="3"/>
      <c r="AJ436" s="3">
        <v>126</v>
      </c>
      <c r="AK436" s="3"/>
      <c r="AL436" s="3"/>
      <c r="AM436" s="2">
        <v>50</v>
      </c>
      <c r="AN436" s="2">
        <v>93</v>
      </c>
      <c r="AO436" s="95">
        <f t="shared" si="206"/>
        <v>785106</v>
      </c>
      <c r="AP436" s="95">
        <f t="shared" si="197"/>
        <v>59094</v>
      </c>
      <c r="AQ436" s="166">
        <f t="shared" si="198"/>
        <v>129844</v>
      </c>
      <c r="AR436" s="95">
        <f t="shared" si="199"/>
        <v>129844</v>
      </c>
      <c r="AS436" s="95"/>
      <c r="AT436" s="95">
        <f t="shared" si="200"/>
        <v>129844</v>
      </c>
      <c r="AU436" s="95"/>
      <c r="AW436" s="28"/>
      <c r="AX436" s="579"/>
      <c r="AY436" s="95"/>
    </row>
    <row r="437" spans="1:51" s="2" customFormat="1" ht="16.5" customHeight="1" x14ac:dyDescent="0.25">
      <c r="A437" s="28"/>
      <c r="B437" s="1">
        <v>159</v>
      </c>
      <c r="C437" s="2" t="s">
        <v>5</v>
      </c>
      <c r="D437" s="2">
        <v>10622</v>
      </c>
      <c r="E437" s="2">
        <v>101</v>
      </c>
      <c r="F437" s="2">
        <v>98</v>
      </c>
      <c r="G437" s="2" t="s">
        <v>26</v>
      </c>
      <c r="H437" s="2">
        <v>1</v>
      </c>
      <c r="I437" s="2">
        <v>1</v>
      </c>
      <c r="J437" s="2">
        <v>80</v>
      </c>
      <c r="K437" s="12">
        <f>H437*400+I437*100+J437</f>
        <v>580</v>
      </c>
      <c r="L437" s="13">
        <v>580</v>
      </c>
      <c r="M437" s="84">
        <v>1</v>
      </c>
      <c r="N437" s="13">
        <f>L437</f>
        <v>580</v>
      </c>
      <c r="O437" s="13">
        <v>125</v>
      </c>
      <c r="P437" s="14">
        <f>N437*O437</f>
        <v>72500</v>
      </c>
      <c r="Q437" s="79">
        <v>580</v>
      </c>
      <c r="R437" s="8"/>
      <c r="S437" s="8"/>
      <c r="T437" s="4"/>
      <c r="U437" s="11"/>
      <c r="V437" s="26"/>
      <c r="W437" s="5"/>
      <c r="X437" s="19"/>
      <c r="Y437" s="4"/>
      <c r="Z437" s="4"/>
      <c r="AA437" s="16"/>
      <c r="AB437" s="16"/>
      <c r="AC437" s="16"/>
      <c r="AD437" s="8"/>
      <c r="AE437" s="78"/>
      <c r="AF437" s="7"/>
      <c r="AG437" s="7"/>
      <c r="AH437" s="4"/>
      <c r="AI437" s="3"/>
      <c r="AJ437" s="3"/>
      <c r="AK437" s="3"/>
      <c r="AL437" s="3"/>
      <c r="AO437" s="95"/>
      <c r="AP437" s="95"/>
      <c r="AQ437" s="166">
        <f t="shared" si="198"/>
        <v>72500</v>
      </c>
      <c r="AR437" s="95">
        <f t="shared" si="199"/>
        <v>72500</v>
      </c>
      <c r="AS437" s="95"/>
      <c r="AT437" s="95">
        <f t="shared" si="200"/>
        <v>72500</v>
      </c>
      <c r="AU437" s="95"/>
      <c r="AW437" s="28"/>
      <c r="AX437" s="579"/>
      <c r="AY437" s="95"/>
    </row>
    <row r="438" spans="1:51" s="583" customFormat="1" ht="16.5" customHeight="1" x14ac:dyDescent="0.25">
      <c r="A438" s="591"/>
      <c r="B438" s="1">
        <v>160</v>
      </c>
      <c r="C438" s="583" t="s">
        <v>44</v>
      </c>
      <c r="D438" s="583">
        <v>458</v>
      </c>
      <c r="E438" s="583">
        <v>179</v>
      </c>
      <c r="G438" s="583" t="s">
        <v>26</v>
      </c>
      <c r="H438" s="583">
        <v>1</v>
      </c>
      <c r="I438" s="583">
        <v>1</v>
      </c>
      <c r="J438" s="583">
        <v>99</v>
      </c>
      <c r="K438" s="584">
        <f>H438*400+I438*100+J438</f>
        <v>599</v>
      </c>
      <c r="L438" s="594">
        <v>599</v>
      </c>
      <c r="M438" s="586">
        <v>1</v>
      </c>
      <c r="N438" s="594">
        <f>L438</f>
        <v>599</v>
      </c>
      <c r="O438" s="594">
        <v>125</v>
      </c>
      <c r="P438" s="585">
        <f>N438*O438</f>
        <v>74875</v>
      </c>
      <c r="Q438" s="691">
        <v>599</v>
      </c>
      <c r="R438" s="589"/>
      <c r="S438" s="589"/>
      <c r="U438" s="590"/>
      <c r="V438" s="591"/>
      <c r="W438" s="581"/>
      <c r="X438" s="592"/>
      <c r="AA438" s="593"/>
      <c r="AB438" s="593"/>
      <c r="AC438" s="593"/>
      <c r="AD438" s="589"/>
      <c r="AE438" s="589"/>
      <c r="AF438" s="594"/>
      <c r="AG438" s="594"/>
      <c r="AI438" s="588"/>
      <c r="AJ438" s="588"/>
      <c r="AK438" s="588"/>
      <c r="AL438" s="588"/>
      <c r="AO438" s="595"/>
      <c r="AP438" s="595"/>
      <c r="AQ438" s="595">
        <f t="shared" si="198"/>
        <v>74875</v>
      </c>
      <c r="AR438" s="595">
        <f t="shared" si="199"/>
        <v>74875</v>
      </c>
      <c r="AS438" s="595">
        <f>P438</f>
        <v>74875</v>
      </c>
      <c r="AT438" s="595"/>
      <c r="AU438" s="595">
        <f>P438</f>
        <v>74875</v>
      </c>
      <c r="AV438" s="583">
        <f>อัตราภาษี!B5</f>
        <v>0.01</v>
      </c>
      <c r="AW438" s="591" t="s">
        <v>1995</v>
      </c>
      <c r="AX438" s="603">
        <f t="shared" si="210"/>
        <v>7.4874999999999998</v>
      </c>
      <c r="AY438" s="595">
        <f t="shared" si="211"/>
        <v>0.74875000000000003</v>
      </c>
    </row>
    <row r="439" spans="1:51" s="2" customFormat="1" ht="16.5" customHeight="1" x14ac:dyDescent="0.25">
      <c r="A439" s="26" t="s">
        <v>387</v>
      </c>
      <c r="B439" s="1">
        <v>161</v>
      </c>
      <c r="C439" s="2" t="s">
        <v>35</v>
      </c>
      <c r="G439" s="2" t="s">
        <v>26</v>
      </c>
      <c r="K439" s="13"/>
      <c r="L439" s="13"/>
      <c r="M439" s="84"/>
      <c r="N439" s="13"/>
      <c r="O439" s="13"/>
      <c r="P439" s="14"/>
      <c r="Q439" s="3"/>
      <c r="R439" s="8"/>
      <c r="S439" s="8"/>
      <c r="T439" s="4"/>
      <c r="U439" s="11"/>
      <c r="V439" s="26" t="s">
        <v>387</v>
      </c>
      <c r="W439" s="5">
        <v>225</v>
      </c>
      <c r="X439" s="17" t="s">
        <v>388</v>
      </c>
      <c r="Y439" s="4" t="s">
        <v>28</v>
      </c>
      <c r="Z439" s="4" t="s">
        <v>41</v>
      </c>
      <c r="AA439" s="16"/>
      <c r="AB439" s="16"/>
      <c r="AC439" s="16">
        <v>2</v>
      </c>
      <c r="AD439" s="8">
        <f>SUM(AD440:AD441)</f>
        <v>280</v>
      </c>
      <c r="AE439" s="78">
        <v>100</v>
      </c>
      <c r="AF439" s="7">
        <f>รายการ!B1</f>
        <v>6700</v>
      </c>
      <c r="AG439" s="7">
        <f>AD439*AF439</f>
        <v>1876000</v>
      </c>
      <c r="AH439" s="3">
        <v>280</v>
      </c>
      <c r="AI439" s="3"/>
      <c r="AJ439" s="3">
        <f>AJ440+AJ441</f>
        <v>280</v>
      </c>
      <c r="AK439" s="3"/>
      <c r="AL439" s="3"/>
      <c r="AM439" s="2">
        <v>30</v>
      </c>
      <c r="AN439" s="2">
        <f>ค่าเสื่อม!W3</f>
        <v>85</v>
      </c>
      <c r="AO439" s="95">
        <f t="shared" si="206"/>
        <v>1594600</v>
      </c>
      <c r="AP439" s="95">
        <f t="shared" si="197"/>
        <v>281400</v>
      </c>
      <c r="AQ439" s="166">
        <f t="shared" si="198"/>
        <v>281400</v>
      </c>
      <c r="AR439" s="95">
        <f t="shared" si="199"/>
        <v>281400</v>
      </c>
      <c r="AS439" s="95"/>
      <c r="AT439" s="95">
        <f t="shared" si="200"/>
        <v>281400</v>
      </c>
      <c r="AU439" s="95"/>
      <c r="AW439" s="28"/>
      <c r="AX439" s="579"/>
      <c r="AY439" s="95"/>
    </row>
    <row r="440" spans="1:51" s="2" customFormat="1" ht="16.5" customHeight="1" x14ac:dyDescent="0.25">
      <c r="A440" s="28"/>
      <c r="B440" s="1"/>
      <c r="K440" s="13"/>
      <c r="L440" s="13"/>
      <c r="M440" s="84"/>
      <c r="N440" s="13"/>
      <c r="O440" s="13"/>
      <c r="P440" s="14"/>
      <c r="Q440" s="3"/>
      <c r="R440" s="8"/>
      <c r="S440" s="8"/>
      <c r="T440" s="4"/>
      <c r="U440" s="11"/>
      <c r="V440" s="26"/>
      <c r="W440" s="5"/>
      <c r="X440" s="19"/>
      <c r="Y440" s="4"/>
      <c r="Z440" s="26" t="s">
        <v>42</v>
      </c>
      <c r="AA440" s="16">
        <v>10</v>
      </c>
      <c r="AB440" s="16">
        <v>14</v>
      </c>
      <c r="AC440" s="16">
        <v>2</v>
      </c>
      <c r="AD440" s="8">
        <f>AA440*AB440</f>
        <v>140</v>
      </c>
      <c r="AE440" s="78">
        <v>50</v>
      </c>
      <c r="AF440" s="7"/>
      <c r="AG440" s="7">
        <f>AD440*AF440</f>
        <v>0</v>
      </c>
      <c r="AH440" s="3">
        <f>SUM(AI440:AL440)</f>
        <v>140</v>
      </c>
      <c r="AI440" s="3"/>
      <c r="AJ440" s="3">
        <v>140</v>
      </c>
      <c r="AK440" s="3"/>
      <c r="AL440" s="3"/>
      <c r="AO440" s="95"/>
      <c r="AP440" s="95"/>
      <c r="AQ440" s="166"/>
      <c r="AR440" s="95"/>
      <c r="AS440" s="95"/>
      <c r="AT440" s="95"/>
      <c r="AU440" s="95"/>
      <c r="AW440" s="28"/>
      <c r="AX440" s="579"/>
      <c r="AY440" s="95"/>
    </row>
    <row r="441" spans="1:51" s="2" customFormat="1" ht="16.5" customHeight="1" x14ac:dyDescent="0.25">
      <c r="A441" s="28"/>
      <c r="B441" s="1"/>
      <c r="K441" s="13"/>
      <c r="L441" s="13"/>
      <c r="M441" s="84"/>
      <c r="N441" s="13"/>
      <c r="O441" s="13"/>
      <c r="P441" s="14"/>
      <c r="Q441" s="3"/>
      <c r="R441" s="8"/>
      <c r="S441" s="8"/>
      <c r="T441" s="4"/>
      <c r="U441" s="11"/>
      <c r="V441" s="26"/>
      <c r="W441" s="5"/>
      <c r="X441" s="19"/>
      <c r="Y441" s="4"/>
      <c r="Z441" s="26" t="s">
        <v>43</v>
      </c>
      <c r="AA441" s="16">
        <v>10</v>
      </c>
      <c r="AB441" s="16">
        <v>14</v>
      </c>
      <c r="AC441" s="16">
        <v>2</v>
      </c>
      <c r="AD441" s="8">
        <f>AA441*AB441</f>
        <v>140</v>
      </c>
      <c r="AE441" s="78">
        <v>50</v>
      </c>
      <c r="AF441" s="7"/>
      <c r="AG441" s="7">
        <f>AD441*AF441</f>
        <v>0</v>
      </c>
      <c r="AH441" s="3">
        <f>SUM(AI441:AL441)</f>
        <v>140</v>
      </c>
      <c r="AI441" s="3"/>
      <c r="AJ441" s="3">
        <v>140</v>
      </c>
      <c r="AK441" s="3"/>
      <c r="AL441" s="3"/>
      <c r="AO441" s="95"/>
      <c r="AP441" s="95"/>
      <c r="AQ441" s="166"/>
      <c r="AR441" s="95"/>
      <c r="AS441" s="95"/>
      <c r="AT441" s="95"/>
      <c r="AU441" s="95"/>
      <c r="AW441" s="28"/>
      <c r="AX441" s="579"/>
      <c r="AY441" s="95"/>
    </row>
    <row r="442" spans="1:51" s="2" customFormat="1" ht="16.5" customHeight="1" x14ac:dyDescent="0.25">
      <c r="A442" s="28" t="s">
        <v>389</v>
      </c>
      <c r="B442" s="1">
        <v>162</v>
      </c>
      <c r="C442" s="2" t="s">
        <v>5</v>
      </c>
      <c r="D442" s="2">
        <v>25342</v>
      </c>
      <c r="E442" s="2">
        <v>26</v>
      </c>
      <c r="F442" s="2">
        <v>1120</v>
      </c>
      <c r="G442" s="2" t="s">
        <v>26</v>
      </c>
      <c r="H442" s="2">
        <v>4</v>
      </c>
      <c r="I442" s="2">
        <v>2</v>
      </c>
      <c r="J442" s="2">
        <v>42</v>
      </c>
      <c r="K442" s="12">
        <f>H442*400+I442*100+J442</f>
        <v>1842</v>
      </c>
      <c r="L442" s="13">
        <v>1842</v>
      </c>
      <c r="M442" s="84">
        <v>1</v>
      </c>
      <c r="N442" s="13">
        <f>L442</f>
        <v>1842</v>
      </c>
      <c r="O442" s="13">
        <v>125</v>
      </c>
      <c r="P442" s="14">
        <f>N442*O442</f>
        <v>230250</v>
      </c>
      <c r="Q442" s="79">
        <v>1842</v>
      </c>
      <c r="R442" s="8"/>
      <c r="S442" s="8"/>
      <c r="T442" s="4"/>
      <c r="U442" s="11"/>
      <c r="V442" s="26"/>
      <c r="W442" s="5"/>
      <c r="X442" s="19"/>
      <c r="Y442" s="4"/>
      <c r="Z442" s="4"/>
      <c r="AA442" s="16"/>
      <c r="AB442" s="16"/>
      <c r="AC442" s="16"/>
      <c r="AD442" s="8"/>
      <c r="AE442" s="78"/>
      <c r="AF442" s="7"/>
      <c r="AG442" s="7"/>
      <c r="AH442" s="3"/>
      <c r="AI442" s="3"/>
      <c r="AJ442" s="3"/>
      <c r="AK442" s="3"/>
      <c r="AL442" s="3"/>
      <c r="AO442" s="95"/>
      <c r="AP442" s="95"/>
      <c r="AQ442" s="166">
        <f t="shared" ref="AQ442:AQ466" si="214">P442+AP442</f>
        <v>230250</v>
      </c>
      <c r="AR442" s="95">
        <f t="shared" ref="AR442:AR473" si="215">AQ442</f>
        <v>230250</v>
      </c>
      <c r="AS442" s="95"/>
      <c r="AT442" s="95">
        <f t="shared" ref="AT442:AT473" si="216">AQ442-AS442</f>
        <v>230250</v>
      </c>
      <c r="AU442" s="95"/>
      <c r="AW442" s="28"/>
      <c r="AX442" s="579"/>
      <c r="AY442" s="95"/>
    </row>
    <row r="443" spans="1:51" s="2" customFormat="1" ht="16.5" customHeight="1" x14ac:dyDescent="0.25">
      <c r="A443" s="28" t="s">
        <v>390</v>
      </c>
      <c r="B443" s="1">
        <v>163</v>
      </c>
      <c r="C443" s="2" t="s">
        <v>5</v>
      </c>
      <c r="D443" s="2">
        <v>29636</v>
      </c>
      <c r="E443" s="2">
        <v>115</v>
      </c>
      <c r="F443" s="2">
        <v>1388</v>
      </c>
      <c r="G443" s="2" t="s">
        <v>26</v>
      </c>
      <c r="H443" s="2">
        <v>0</v>
      </c>
      <c r="I443" s="2">
        <v>0</v>
      </c>
      <c r="J443" s="2">
        <v>94</v>
      </c>
      <c r="K443" s="12">
        <f>H443*400+I443*100+J443</f>
        <v>94</v>
      </c>
      <c r="L443" s="13">
        <v>94</v>
      </c>
      <c r="M443" s="84">
        <v>2</v>
      </c>
      <c r="N443" s="13">
        <f>L443</f>
        <v>94</v>
      </c>
      <c r="O443" s="13">
        <v>150</v>
      </c>
      <c r="P443" s="14">
        <f>N443*O443</f>
        <v>14100</v>
      </c>
      <c r="Q443" s="3"/>
      <c r="R443" s="61">
        <v>94</v>
      </c>
      <c r="S443" s="8"/>
      <c r="T443" s="4"/>
      <c r="U443" s="11"/>
      <c r="V443" s="28" t="s">
        <v>390</v>
      </c>
      <c r="W443" s="5">
        <v>226</v>
      </c>
      <c r="X443" s="19" t="s">
        <v>391</v>
      </c>
      <c r="Y443" s="4" t="s">
        <v>28</v>
      </c>
      <c r="Z443" s="4" t="s">
        <v>6</v>
      </c>
      <c r="AA443" s="16">
        <v>11</v>
      </c>
      <c r="AB443" s="16">
        <v>12</v>
      </c>
      <c r="AC443" s="16">
        <v>2</v>
      </c>
      <c r="AD443" s="8">
        <f>AA443*AB443</f>
        <v>132</v>
      </c>
      <c r="AE443" s="78">
        <v>100</v>
      </c>
      <c r="AF443" s="7">
        <f>AF439</f>
        <v>6700</v>
      </c>
      <c r="AG443" s="7">
        <f>AD443*AF443</f>
        <v>884400</v>
      </c>
      <c r="AH443" s="3">
        <f>SUM(AI443:AL443)</f>
        <v>132</v>
      </c>
      <c r="AI443" s="3"/>
      <c r="AJ443" s="3">
        <v>132</v>
      </c>
      <c r="AK443" s="3"/>
      <c r="AL443" s="3"/>
      <c r="AM443" s="2">
        <v>50</v>
      </c>
      <c r="AN443" s="2">
        <f>ค่าเสื่อม!AR2</f>
        <v>76</v>
      </c>
      <c r="AO443" s="95">
        <f t="shared" si="206"/>
        <v>672144</v>
      </c>
      <c r="AP443" s="95">
        <f t="shared" ref="AP443:AP466" si="217">AG443-AO443</f>
        <v>212256</v>
      </c>
      <c r="AQ443" s="166">
        <f t="shared" si="214"/>
        <v>226356</v>
      </c>
      <c r="AR443" s="95">
        <f t="shared" si="215"/>
        <v>226356</v>
      </c>
      <c r="AS443" s="95"/>
      <c r="AT443" s="95">
        <f t="shared" si="216"/>
        <v>226356</v>
      </c>
      <c r="AU443" s="95"/>
      <c r="AW443" s="28"/>
      <c r="AX443" s="579"/>
      <c r="AY443" s="95"/>
    </row>
    <row r="444" spans="1:51" s="2" customFormat="1" ht="16.5" customHeight="1" x14ac:dyDescent="0.25">
      <c r="A444" s="28" t="s">
        <v>392</v>
      </c>
      <c r="B444" s="1">
        <v>164</v>
      </c>
      <c r="C444" s="2" t="s">
        <v>5</v>
      </c>
      <c r="D444" s="2">
        <v>37384</v>
      </c>
      <c r="E444" s="2">
        <v>791</v>
      </c>
      <c r="F444" s="2">
        <v>2349</v>
      </c>
      <c r="G444" s="2" t="s">
        <v>26</v>
      </c>
      <c r="H444" s="2">
        <v>1</v>
      </c>
      <c r="I444" s="2">
        <v>1</v>
      </c>
      <c r="J444" s="2">
        <v>66</v>
      </c>
      <c r="K444" s="12">
        <f>H444*400+I444*100+J444</f>
        <v>566</v>
      </c>
      <c r="L444" s="13">
        <f>K444</f>
        <v>566</v>
      </c>
      <c r="M444" s="84">
        <v>2</v>
      </c>
      <c r="N444" s="13">
        <f>L444</f>
        <v>566</v>
      </c>
      <c r="O444" s="13">
        <v>175</v>
      </c>
      <c r="P444" s="14">
        <f>N444*O444</f>
        <v>99050</v>
      </c>
      <c r="Q444" s="3"/>
      <c r="R444" s="8">
        <v>566</v>
      </c>
      <c r="S444" s="8"/>
      <c r="T444" s="4"/>
      <c r="U444" s="11"/>
      <c r="V444" s="28" t="s">
        <v>392</v>
      </c>
      <c r="W444" s="5">
        <v>227</v>
      </c>
      <c r="X444" s="19" t="s">
        <v>329</v>
      </c>
      <c r="Y444" s="4" t="s">
        <v>28</v>
      </c>
      <c r="Z444" s="4" t="s">
        <v>53</v>
      </c>
      <c r="AA444" s="16">
        <v>10</v>
      </c>
      <c r="AB444" s="16">
        <v>14</v>
      </c>
      <c r="AC444" s="16">
        <v>2</v>
      </c>
      <c r="AD444" s="8">
        <f>AA444*AB444</f>
        <v>140</v>
      </c>
      <c r="AE444" s="78">
        <v>100</v>
      </c>
      <c r="AF444" s="7">
        <f>AF443</f>
        <v>6700</v>
      </c>
      <c r="AG444" s="7">
        <f>AD444*AF444</f>
        <v>938000</v>
      </c>
      <c r="AH444" s="3">
        <f>SUM(AI444:AL444)</f>
        <v>140</v>
      </c>
      <c r="AI444" s="3"/>
      <c r="AJ444" s="3">
        <v>140</v>
      </c>
      <c r="AK444" s="3"/>
      <c r="AL444" s="3"/>
      <c r="AM444" s="2">
        <v>38</v>
      </c>
      <c r="AN444" s="2">
        <v>93</v>
      </c>
      <c r="AO444" s="95">
        <f t="shared" si="206"/>
        <v>872340</v>
      </c>
      <c r="AP444" s="95">
        <f t="shared" si="217"/>
        <v>65660</v>
      </c>
      <c r="AQ444" s="166">
        <f t="shared" si="214"/>
        <v>164710</v>
      </c>
      <c r="AR444" s="95">
        <f t="shared" si="215"/>
        <v>164710</v>
      </c>
      <c r="AS444" s="95"/>
      <c r="AT444" s="95">
        <f t="shared" si="216"/>
        <v>164710</v>
      </c>
      <c r="AU444" s="95"/>
      <c r="AW444" s="28"/>
      <c r="AX444" s="579"/>
      <c r="AY444" s="95"/>
    </row>
    <row r="445" spans="1:51" s="2" customFormat="1" ht="16.5" customHeight="1" x14ac:dyDescent="0.25">
      <c r="A445" s="28"/>
      <c r="B445" s="1"/>
      <c r="K445" s="13"/>
      <c r="L445" s="13"/>
      <c r="M445" s="84"/>
      <c r="N445" s="13"/>
      <c r="O445" s="13"/>
      <c r="P445" s="14"/>
      <c r="Q445" s="3"/>
      <c r="R445" s="8"/>
      <c r="S445" s="8"/>
      <c r="T445" s="4"/>
      <c r="U445" s="11"/>
      <c r="V445" s="26"/>
      <c r="W445" s="5">
        <v>228</v>
      </c>
      <c r="X445" s="19"/>
      <c r="Y445" s="4" t="s">
        <v>38</v>
      </c>
      <c r="Z445" s="4" t="s">
        <v>7</v>
      </c>
      <c r="AA445" s="16">
        <v>14</v>
      </c>
      <c r="AB445" s="16">
        <v>20</v>
      </c>
      <c r="AC445" s="16">
        <v>2</v>
      </c>
      <c r="AD445" s="8">
        <f>AA445*AB445</f>
        <v>280</v>
      </c>
      <c r="AE445" s="78">
        <v>100</v>
      </c>
      <c r="AF445" s="7">
        <f>AF433</f>
        <v>2050</v>
      </c>
      <c r="AG445" s="7">
        <f>AD445*AF445</f>
        <v>574000</v>
      </c>
      <c r="AH445" s="3">
        <f>SUM(AI445:AL445)</f>
        <v>280</v>
      </c>
      <c r="AI445" s="3"/>
      <c r="AJ445" s="3">
        <v>280</v>
      </c>
      <c r="AK445" s="3"/>
      <c r="AL445" s="3"/>
      <c r="AM445" s="2">
        <v>17</v>
      </c>
      <c r="AN445" s="2">
        <f>ค่าเสื่อม!R4</f>
        <v>79</v>
      </c>
      <c r="AO445" s="95">
        <f t="shared" si="206"/>
        <v>453460</v>
      </c>
      <c r="AP445" s="95">
        <f t="shared" si="217"/>
        <v>120540</v>
      </c>
      <c r="AQ445" s="166">
        <f t="shared" si="214"/>
        <v>120540</v>
      </c>
      <c r="AR445" s="95">
        <f t="shared" si="215"/>
        <v>120540</v>
      </c>
      <c r="AS445" s="95"/>
      <c r="AT445" s="95">
        <f t="shared" si="216"/>
        <v>120540</v>
      </c>
      <c r="AU445" s="95"/>
      <c r="AW445" s="28" t="s">
        <v>51</v>
      </c>
      <c r="AX445" s="579"/>
      <c r="AY445" s="95"/>
    </row>
    <row r="446" spans="1:51" s="2" customFormat="1" ht="16.5" customHeight="1" x14ac:dyDescent="0.25">
      <c r="A446" s="28"/>
      <c r="B446" s="1"/>
      <c r="K446" s="13"/>
      <c r="L446" s="13"/>
      <c r="M446" s="84"/>
      <c r="N446" s="13"/>
      <c r="O446" s="13"/>
      <c r="P446" s="14"/>
      <c r="Q446" s="3"/>
      <c r="R446" s="8"/>
      <c r="S446" s="8"/>
      <c r="T446" s="4"/>
      <c r="U446" s="11"/>
      <c r="V446" s="26" t="s">
        <v>393</v>
      </c>
      <c r="W446" s="5">
        <v>229</v>
      </c>
      <c r="X446" s="19" t="s">
        <v>394</v>
      </c>
      <c r="Y446" s="4" t="s">
        <v>28</v>
      </c>
      <c r="Z446" s="4" t="s">
        <v>53</v>
      </c>
      <c r="AA446" s="16">
        <v>10</v>
      </c>
      <c r="AB446" s="16">
        <v>13</v>
      </c>
      <c r="AC446" s="16">
        <v>2</v>
      </c>
      <c r="AD446" s="8">
        <f>AA446*AB446</f>
        <v>130</v>
      </c>
      <c r="AE446" s="78">
        <v>100</v>
      </c>
      <c r="AF446" s="7">
        <f>AF444</f>
        <v>6700</v>
      </c>
      <c r="AG446" s="7">
        <f>AD446*AF446</f>
        <v>871000</v>
      </c>
      <c r="AH446" s="3">
        <f>SUM(AI446:AL446)</f>
        <v>130</v>
      </c>
      <c r="AI446" s="3"/>
      <c r="AJ446" s="3">
        <v>130</v>
      </c>
      <c r="AK446" s="3"/>
      <c r="AL446" s="3"/>
      <c r="AM446" s="2">
        <v>5</v>
      </c>
      <c r="AN446" s="2">
        <f>ค่าเสื่อม!F4</f>
        <v>15</v>
      </c>
      <c r="AO446" s="95">
        <f t="shared" si="206"/>
        <v>130650</v>
      </c>
      <c r="AP446" s="95">
        <f t="shared" si="217"/>
        <v>740350</v>
      </c>
      <c r="AQ446" s="166">
        <f t="shared" si="214"/>
        <v>740350</v>
      </c>
      <c r="AR446" s="95">
        <f t="shared" si="215"/>
        <v>740350</v>
      </c>
      <c r="AS446" s="95"/>
      <c r="AT446" s="95">
        <f t="shared" si="216"/>
        <v>740350</v>
      </c>
      <c r="AU446" s="95"/>
      <c r="AW446" s="28"/>
      <c r="AX446" s="579"/>
      <c r="AY446" s="95"/>
    </row>
    <row r="447" spans="1:51" s="2" customFormat="1" ht="16.5" customHeight="1" x14ac:dyDescent="0.25">
      <c r="A447" s="28" t="s">
        <v>395</v>
      </c>
      <c r="B447" s="1">
        <v>165</v>
      </c>
      <c r="C447" s="2" t="s">
        <v>5</v>
      </c>
      <c r="D447" s="2">
        <v>25341</v>
      </c>
      <c r="E447" s="2">
        <v>25</v>
      </c>
      <c r="F447" s="2">
        <v>1119</v>
      </c>
      <c r="G447" s="2" t="s">
        <v>26</v>
      </c>
      <c r="H447" s="2">
        <v>9</v>
      </c>
      <c r="I447" s="2">
        <v>2</v>
      </c>
      <c r="J447" s="2">
        <v>30</v>
      </c>
      <c r="K447" s="12">
        <f t="shared" ref="K447:K453" si="218">H447*400+I447*100+J447</f>
        <v>3830</v>
      </c>
      <c r="L447" s="13">
        <v>3830</v>
      </c>
      <c r="M447" s="84">
        <v>1</v>
      </c>
      <c r="N447" s="13">
        <f t="shared" ref="N447:N453" si="219">L447</f>
        <v>3830</v>
      </c>
      <c r="O447" s="13">
        <v>125</v>
      </c>
      <c r="P447" s="14">
        <f t="shared" ref="P447:P453" si="220">N447*O447</f>
        <v>478750</v>
      </c>
      <c r="Q447" s="79">
        <v>3830</v>
      </c>
      <c r="R447" s="8"/>
      <c r="S447" s="8"/>
      <c r="T447" s="4"/>
      <c r="U447" s="11"/>
      <c r="V447" s="26"/>
      <c r="W447" s="5"/>
      <c r="X447" s="17"/>
      <c r="Y447" s="4"/>
      <c r="Z447" s="4"/>
      <c r="AA447" s="16"/>
      <c r="AB447" s="16"/>
      <c r="AC447" s="16"/>
      <c r="AD447" s="8"/>
      <c r="AE447" s="78"/>
      <c r="AF447" s="7"/>
      <c r="AG447" s="7"/>
      <c r="AH447" s="4"/>
      <c r="AI447" s="3"/>
      <c r="AJ447" s="3"/>
      <c r="AK447" s="3"/>
      <c r="AL447" s="3"/>
      <c r="AO447" s="95"/>
      <c r="AP447" s="95"/>
      <c r="AQ447" s="166">
        <f t="shared" si="214"/>
        <v>478750</v>
      </c>
      <c r="AR447" s="95">
        <f t="shared" si="215"/>
        <v>478750</v>
      </c>
      <c r="AS447" s="95"/>
      <c r="AT447" s="95">
        <f t="shared" si="216"/>
        <v>478750</v>
      </c>
      <c r="AU447" s="95"/>
      <c r="AW447" s="28"/>
      <c r="AX447" s="579"/>
      <c r="AY447" s="95"/>
    </row>
    <row r="448" spans="1:51" s="2" customFormat="1" ht="16.5" customHeight="1" x14ac:dyDescent="0.25">
      <c r="A448" s="28"/>
      <c r="B448" s="1">
        <v>166</v>
      </c>
      <c r="C448" s="2" t="s">
        <v>5</v>
      </c>
      <c r="D448" s="2">
        <v>41401</v>
      </c>
      <c r="E448" s="2">
        <v>282</v>
      </c>
      <c r="F448" s="2">
        <v>2118</v>
      </c>
      <c r="G448" s="2" t="s">
        <v>26</v>
      </c>
      <c r="H448" s="2">
        <v>2</v>
      </c>
      <c r="I448" s="2">
        <v>1</v>
      </c>
      <c r="J448" s="2">
        <v>76</v>
      </c>
      <c r="K448" s="12">
        <f t="shared" si="218"/>
        <v>976</v>
      </c>
      <c r="L448" s="13">
        <v>976</v>
      </c>
      <c r="M448" s="84">
        <v>1</v>
      </c>
      <c r="N448" s="13">
        <f t="shared" si="219"/>
        <v>976</v>
      </c>
      <c r="O448" s="13">
        <v>125</v>
      </c>
      <c r="P448" s="14">
        <f t="shared" si="220"/>
        <v>122000</v>
      </c>
      <c r="Q448" s="79">
        <v>976</v>
      </c>
      <c r="R448" s="8"/>
      <c r="S448" s="8"/>
      <c r="T448" s="4"/>
      <c r="U448" s="11"/>
      <c r="V448" s="26"/>
      <c r="W448" s="5"/>
      <c r="X448" s="17"/>
      <c r="Y448" s="4"/>
      <c r="Z448" s="4"/>
      <c r="AA448" s="16"/>
      <c r="AB448" s="16"/>
      <c r="AC448" s="16"/>
      <c r="AD448" s="8"/>
      <c r="AE448" s="78"/>
      <c r="AF448" s="7"/>
      <c r="AG448" s="7"/>
      <c r="AH448" s="4"/>
      <c r="AI448" s="3"/>
      <c r="AJ448" s="3"/>
      <c r="AK448" s="3"/>
      <c r="AL448" s="3"/>
      <c r="AO448" s="95"/>
      <c r="AP448" s="95"/>
      <c r="AQ448" s="166">
        <f t="shared" si="214"/>
        <v>122000</v>
      </c>
      <c r="AR448" s="95">
        <f t="shared" si="215"/>
        <v>122000</v>
      </c>
      <c r="AS448" s="95"/>
      <c r="AT448" s="95">
        <f t="shared" si="216"/>
        <v>122000</v>
      </c>
      <c r="AU448" s="95"/>
      <c r="AW448" s="28"/>
      <c r="AX448" s="579"/>
      <c r="AY448" s="95"/>
    </row>
    <row r="449" spans="1:51" s="2" customFormat="1" ht="16.5" customHeight="1" x14ac:dyDescent="0.25">
      <c r="A449" s="28"/>
      <c r="B449" s="1">
        <v>167</v>
      </c>
      <c r="C449" s="2" t="s">
        <v>5</v>
      </c>
      <c r="D449" s="2">
        <v>41402</v>
      </c>
      <c r="E449" s="2">
        <v>283</v>
      </c>
      <c r="F449" s="2">
        <v>2119</v>
      </c>
      <c r="G449" s="2" t="s">
        <v>26</v>
      </c>
      <c r="H449" s="2">
        <v>9</v>
      </c>
      <c r="I449" s="2">
        <v>2</v>
      </c>
      <c r="J449" s="2">
        <v>0</v>
      </c>
      <c r="K449" s="12">
        <f t="shared" si="218"/>
        <v>3800</v>
      </c>
      <c r="L449" s="13">
        <v>3800</v>
      </c>
      <c r="M449" s="84">
        <v>1</v>
      </c>
      <c r="N449" s="13">
        <f t="shared" si="219"/>
        <v>3800</v>
      </c>
      <c r="O449" s="13">
        <v>125</v>
      </c>
      <c r="P449" s="14">
        <f t="shared" si="220"/>
        <v>475000</v>
      </c>
      <c r="Q449" s="79">
        <v>3800</v>
      </c>
      <c r="R449" s="8"/>
      <c r="S449" s="8"/>
      <c r="T449" s="4"/>
      <c r="U449" s="11"/>
      <c r="V449" s="26"/>
      <c r="W449" s="5"/>
      <c r="X449" s="17"/>
      <c r="Y449" s="4"/>
      <c r="Z449" s="4"/>
      <c r="AA449" s="16"/>
      <c r="AB449" s="16"/>
      <c r="AC449" s="16"/>
      <c r="AD449" s="8"/>
      <c r="AE449" s="78"/>
      <c r="AF449" s="7"/>
      <c r="AG449" s="7"/>
      <c r="AH449" s="4"/>
      <c r="AI449" s="3"/>
      <c r="AJ449" s="3"/>
      <c r="AK449" s="3"/>
      <c r="AL449" s="3"/>
      <c r="AO449" s="95"/>
      <c r="AP449" s="95"/>
      <c r="AQ449" s="166">
        <f t="shared" si="214"/>
        <v>475000</v>
      </c>
      <c r="AR449" s="95">
        <f t="shared" si="215"/>
        <v>475000</v>
      </c>
      <c r="AS449" s="95"/>
      <c r="AT449" s="95">
        <f t="shared" si="216"/>
        <v>475000</v>
      </c>
      <c r="AU449" s="95"/>
      <c r="AW449" s="28"/>
      <c r="AX449" s="579"/>
      <c r="AY449" s="95"/>
    </row>
    <row r="450" spans="1:51" s="2" customFormat="1" ht="16.5" customHeight="1" x14ac:dyDescent="0.25">
      <c r="A450" s="28"/>
      <c r="B450" s="1">
        <v>168</v>
      </c>
      <c r="C450" s="2" t="s">
        <v>5</v>
      </c>
      <c r="D450" s="2">
        <v>30769</v>
      </c>
      <c r="E450" s="2">
        <v>156</v>
      </c>
      <c r="F450" s="2">
        <v>1500</v>
      </c>
      <c r="G450" s="2" t="s">
        <v>26</v>
      </c>
      <c r="H450" s="2">
        <v>6</v>
      </c>
      <c r="I450" s="2">
        <v>1</v>
      </c>
      <c r="J450" s="2">
        <v>54</v>
      </c>
      <c r="K450" s="12">
        <f t="shared" si="218"/>
        <v>2554</v>
      </c>
      <c r="L450" s="13">
        <v>2554</v>
      </c>
      <c r="M450" s="84">
        <v>1</v>
      </c>
      <c r="N450" s="13">
        <f t="shared" si="219"/>
        <v>2554</v>
      </c>
      <c r="O450" s="13">
        <v>100</v>
      </c>
      <c r="P450" s="14">
        <f t="shared" si="220"/>
        <v>255400</v>
      </c>
      <c r="Q450" s="79">
        <v>2554</v>
      </c>
      <c r="R450" s="8"/>
      <c r="S450" s="8"/>
      <c r="T450" s="4"/>
      <c r="U450" s="11"/>
      <c r="V450" s="26"/>
      <c r="W450" s="5"/>
      <c r="X450" s="17"/>
      <c r="Y450" s="4"/>
      <c r="Z450" s="4"/>
      <c r="AA450" s="16"/>
      <c r="AB450" s="16"/>
      <c r="AC450" s="16"/>
      <c r="AD450" s="8"/>
      <c r="AE450" s="78"/>
      <c r="AF450" s="7"/>
      <c r="AG450" s="7"/>
      <c r="AH450" s="4"/>
      <c r="AI450" s="3"/>
      <c r="AJ450" s="3"/>
      <c r="AK450" s="3"/>
      <c r="AL450" s="3"/>
      <c r="AO450" s="95"/>
      <c r="AP450" s="95"/>
      <c r="AQ450" s="166">
        <f t="shared" si="214"/>
        <v>255400</v>
      </c>
      <c r="AR450" s="95">
        <f t="shared" si="215"/>
        <v>255400</v>
      </c>
      <c r="AS450" s="95"/>
      <c r="AT450" s="95">
        <f t="shared" si="216"/>
        <v>255400</v>
      </c>
      <c r="AU450" s="95"/>
      <c r="AW450" s="28"/>
      <c r="AX450" s="579"/>
      <c r="AY450" s="95"/>
    </row>
    <row r="451" spans="1:51" s="2" customFormat="1" ht="16.5" customHeight="1" x14ac:dyDescent="0.25">
      <c r="A451" s="614" t="s">
        <v>396</v>
      </c>
      <c r="B451" s="1">
        <v>169</v>
      </c>
      <c r="C451" s="2" t="s">
        <v>5</v>
      </c>
      <c r="D451" s="2">
        <v>14526</v>
      </c>
      <c r="E451" s="2">
        <v>8</v>
      </c>
      <c r="F451" s="2">
        <v>149</v>
      </c>
      <c r="G451" s="2" t="s">
        <v>26</v>
      </c>
      <c r="H451" s="2">
        <v>0</v>
      </c>
      <c r="I451" s="2">
        <v>1</v>
      </c>
      <c r="J451" s="2">
        <v>84</v>
      </c>
      <c r="K451" s="12">
        <f t="shared" si="218"/>
        <v>184</v>
      </c>
      <c r="L451" s="13">
        <v>184</v>
      </c>
      <c r="M451" s="84">
        <v>1</v>
      </c>
      <c r="N451" s="13">
        <f t="shared" si="219"/>
        <v>184</v>
      </c>
      <c r="O451" s="13">
        <v>100</v>
      </c>
      <c r="P451" s="14">
        <f t="shared" si="220"/>
        <v>18400</v>
      </c>
      <c r="Q451" s="79">
        <v>184</v>
      </c>
      <c r="R451" s="8"/>
      <c r="S451" s="8"/>
      <c r="T451" s="4"/>
      <c r="U451" s="11"/>
      <c r="V451" s="28" t="s">
        <v>396</v>
      </c>
      <c r="W451" s="5">
        <v>230</v>
      </c>
      <c r="X451" s="17" t="s">
        <v>300</v>
      </c>
      <c r="Y451" s="4" t="s">
        <v>38</v>
      </c>
      <c r="Z451" s="4" t="s">
        <v>7</v>
      </c>
      <c r="AA451" s="16">
        <v>7</v>
      </c>
      <c r="AB451" s="16">
        <v>12</v>
      </c>
      <c r="AC451" s="16">
        <v>2</v>
      </c>
      <c r="AD451" s="8">
        <f>AA451*AB451</f>
        <v>84</v>
      </c>
      <c r="AE451" s="78">
        <v>100</v>
      </c>
      <c r="AF451" s="7">
        <f>AF445</f>
        <v>2050</v>
      </c>
      <c r="AG451" s="7">
        <f>AD451*AF451</f>
        <v>172200</v>
      </c>
      <c r="AH451" s="3">
        <f>SUM(AI451:AL451)</f>
        <v>84</v>
      </c>
      <c r="AI451" s="3">
        <v>84</v>
      </c>
      <c r="AJ451" s="3"/>
      <c r="AK451" s="3"/>
      <c r="AL451" s="3"/>
      <c r="AM451" s="2">
        <v>17</v>
      </c>
      <c r="AN451" s="2">
        <f>ค่าเสื่อม!R4</f>
        <v>79</v>
      </c>
      <c r="AO451" s="95">
        <f t="shared" si="206"/>
        <v>136038</v>
      </c>
      <c r="AP451" s="95">
        <f t="shared" si="217"/>
        <v>36162</v>
      </c>
      <c r="AQ451" s="166">
        <f t="shared" si="214"/>
        <v>54562</v>
      </c>
      <c r="AR451" s="95">
        <f t="shared" si="215"/>
        <v>54562</v>
      </c>
      <c r="AS451" s="95"/>
      <c r="AT451" s="95">
        <f t="shared" si="216"/>
        <v>54562</v>
      </c>
      <c r="AU451" s="95"/>
      <c r="AW451" s="28" t="s">
        <v>51</v>
      </c>
      <c r="AX451" s="579"/>
      <c r="AY451" s="95"/>
    </row>
    <row r="452" spans="1:51" s="2" customFormat="1" ht="16.5" customHeight="1" x14ac:dyDescent="0.25">
      <c r="A452" s="28"/>
      <c r="B452" s="1">
        <v>170</v>
      </c>
      <c r="C452" s="2" t="s">
        <v>5</v>
      </c>
      <c r="D452" s="2">
        <v>956</v>
      </c>
      <c r="E452" s="2">
        <v>687</v>
      </c>
      <c r="F452" s="2">
        <v>69</v>
      </c>
      <c r="G452" s="2" t="s">
        <v>26</v>
      </c>
      <c r="H452" s="2">
        <v>4</v>
      </c>
      <c r="I452" s="2">
        <v>3</v>
      </c>
      <c r="J452" s="2">
        <v>0</v>
      </c>
      <c r="K452" s="12">
        <f t="shared" si="218"/>
        <v>1900</v>
      </c>
      <c r="L452" s="13">
        <v>1900</v>
      </c>
      <c r="M452" s="84">
        <v>1</v>
      </c>
      <c r="N452" s="13">
        <f t="shared" si="219"/>
        <v>1900</v>
      </c>
      <c r="O452" s="13">
        <v>125</v>
      </c>
      <c r="P452" s="14">
        <f t="shared" si="220"/>
        <v>237500</v>
      </c>
      <c r="Q452" s="79">
        <v>1900</v>
      </c>
      <c r="R452" s="8"/>
      <c r="S452" s="8"/>
      <c r="T452" s="4"/>
      <c r="U452" s="11"/>
      <c r="V452" s="26"/>
      <c r="W452" s="5"/>
      <c r="X452" s="19"/>
      <c r="Y452" s="4"/>
      <c r="Z452" s="4"/>
      <c r="AA452" s="16"/>
      <c r="AB452" s="16"/>
      <c r="AC452" s="16"/>
      <c r="AD452" s="8"/>
      <c r="AE452" s="78"/>
      <c r="AF452" s="7"/>
      <c r="AG452" s="7"/>
      <c r="AH452" s="4"/>
      <c r="AI452" s="3"/>
      <c r="AJ452" s="3"/>
      <c r="AK452" s="3"/>
      <c r="AL452" s="3"/>
      <c r="AO452" s="95"/>
      <c r="AP452" s="95"/>
      <c r="AQ452" s="166">
        <f t="shared" si="214"/>
        <v>237500</v>
      </c>
      <c r="AR452" s="95">
        <f t="shared" si="215"/>
        <v>237500</v>
      </c>
      <c r="AS452" s="95"/>
      <c r="AT452" s="95">
        <f t="shared" si="216"/>
        <v>237500</v>
      </c>
      <c r="AU452" s="95"/>
      <c r="AW452" s="28"/>
      <c r="AX452" s="579"/>
      <c r="AY452" s="95"/>
    </row>
    <row r="453" spans="1:51" s="2" customFormat="1" ht="16.5" customHeight="1" x14ac:dyDescent="0.25">
      <c r="A453" s="28" t="s">
        <v>397</v>
      </c>
      <c r="B453" s="1">
        <v>171</v>
      </c>
      <c r="C453" s="2" t="s">
        <v>5</v>
      </c>
      <c r="D453" s="2">
        <v>34986</v>
      </c>
      <c r="E453" s="2">
        <v>21</v>
      </c>
      <c r="F453" s="2">
        <v>1690</v>
      </c>
      <c r="G453" s="2" t="s">
        <v>26</v>
      </c>
      <c r="H453" s="2">
        <v>0</v>
      </c>
      <c r="I453" s="2">
        <v>1</v>
      </c>
      <c r="J453" s="2">
        <v>12</v>
      </c>
      <c r="K453" s="12">
        <f t="shared" si="218"/>
        <v>112</v>
      </c>
      <c r="L453" s="13">
        <v>112</v>
      </c>
      <c r="M453" s="84">
        <v>2</v>
      </c>
      <c r="N453" s="13">
        <f t="shared" si="219"/>
        <v>112</v>
      </c>
      <c r="O453" s="13">
        <v>175</v>
      </c>
      <c r="P453" s="14">
        <f t="shared" si="220"/>
        <v>19600</v>
      </c>
      <c r="Q453" s="3"/>
      <c r="R453" s="61">
        <v>112</v>
      </c>
      <c r="S453" s="8"/>
      <c r="T453" s="4"/>
      <c r="U453" s="11"/>
      <c r="V453" s="28" t="s">
        <v>397</v>
      </c>
      <c r="W453" s="5">
        <v>231</v>
      </c>
      <c r="X453" s="17" t="s">
        <v>300</v>
      </c>
      <c r="Y453" s="4" t="s">
        <v>28</v>
      </c>
      <c r="Z453" s="4" t="s">
        <v>41</v>
      </c>
      <c r="AA453" s="16"/>
      <c r="AB453" s="16"/>
      <c r="AC453" s="16">
        <v>2</v>
      </c>
      <c r="AD453" s="8">
        <v>192</v>
      </c>
      <c r="AE453" s="78">
        <v>100</v>
      </c>
      <c r="AF453" s="7">
        <f>AF446</f>
        <v>6700</v>
      </c>
      <c r="AG453" s="7">
        <f t="shared" ref="AG453:AG459" si="221">AD453*AF453</f>
        <v>1286400</v>
      </c>
      <c r="AH453" s="3"/>
      <c r="AI453" s="3"/>
      <c r="AJ453" s="3">
        <v>192</v>
      </c>
      <c r="AK453" s="3"/>
      <c r="AL453" s="3"/>
      <c r="AM453" s="2">
        <v>36</v>
      </c>
      <c r="AN453" s="2">
        <f>ค่าเสื่อม!W3</f>
        <v>85</v>
      </c>
      <c r="AO453" s="95">
        <f t="shared" ref="AO453:AO466" si="222">AG453*AN453/100</f>
        <v>1093440</v>
      </c>
      <c r="AP453" s="95">
        <f t="shared" si="217"/>
        <v>192960</v>
      </c>
      <c r="AQ453" s="166">
        <f t="shared" si="214"/>
        <v>212560</v>
      </c>
      <c r="AR453" s="95">
        <f t="shared" si="215"/>
        <v>212560</v>
      </c>
      <c r="AS453" s="95"/>
      <c r="AT453" s="95">
        <f t="shared" si="216"/>
        <v>212560</v>
      </c>
      <c r="AU453" s="95"/>
      <c r="AW453" s="28"/>
      <c r="AX453" s="579"/>
      <c r="AY453" s="95"/>
    </row>
    <row r="454" spans="1:51" s="2" customFormat="1" ht="16.5" customHeight="1" x14ac:dyDescent="0.25">
      <c r="A454" s="28"/>
      <c r="B454" s="1"/>
      <c r="K454" s="13"/>
      <c r="L454" s="13"/>
      <c r="M454" s="84"/>
      <c r="N454" s="13"/>
      <c r="O454" s="13"/>
      <c r="P454" s="14"/>
      <c r="Q454" s="3"/>
      <c r="R454" s="8"/>
      <c r="S454" s="8"/>
      <c r="T454" s="4"/>
      <c r="U454" s="11"/>
      <c r="V454" s="26"/>
      <c r="W454" s="5"/>
      <c r="X454" s="17"/>
      <c r="Y454" s="4"/>
      <c r="Z454" s="26" t="s">
        <v>42</v>
      </c>
      <c r="AA454" s="16">
        <v>8</v>
      </c>
      <c r="AB454" s="16">
        <v>12</v>
      </c>
      <c r="AC454" s="16">
        <v>2</v>
      </c>
      <c r="AD454" s="8">
        <f t="shared" ref="AD454:AD459" si="223">AA454*AB454</f>
        <v>96</v>
      </c>
      <c r="AE454" s="78">
        <v>50</v>
      </c>
      <c r="AF454" s="7">
        <f>AF458</f>
        <v>6700</v>
      </c>
      <c r="AG454" s="7">
        <f t="shared" si="221"/>
        <v>643200</v>
      </c>
      <c r="AH454" s="3">
        <f t="shared" ref="AH454:AH459" si="224">SUM(AI454:AL454)</f>
        <v>96</v>
      </c>
      <c r="AI454" s="3"/>
      <c r="AJ454" s="3">
        <v>96</v>
      </c>
      <c r="AK454" s="3"/>
      <c r="AL454" s="3"/>
      <c r="AN454" s="2">
        <v>85</v>
      </c>
      <c r="AO454" s="95">
        <f t="shared" si="222"/>
        <v>546720</v>
      </c>
      <c r="AP454" s="95">
        <f t="shared" si="217"/>
        <v>96480</v>
      </c>
      <c r="AQ454" s="166">
        <f t="shared" si="214"/>
        <v>96480</v>
      </c>
      <c r="AR454" s="95">
        <f t="shared" si="215"/>
        <v>96480</v>
      </c>
      <c r="AS454" s="95"/>
      <c r="AT454" s="95">
        <f t="shared" si="216"/>
        <v>96480</v>
      </c>
      <c r="AU454" s="95"/>
      <c r="AW454" s="28"/>
      <c r="AX454" s="579"/>
      <c r="AY454" s="95"/>
    </row>
    <row r="455" spans="1:51" s="2" customFormat="1" ht="16.5" customHeight="1" x14ac:dyDescent="0.25">
      <c r="A455" s="28"/>
      <c r="B455" s="1"/>
      <c r="K455" s="13"/>
      <c r="L455" s="13"/>
      <c r="M455" s="84"/>
      <c r="N455" s="13"/>
      <c r="O455" s="13"/>
      <c r="P455" s="14"/>
      <c r="Q455" s="3"/>
      <c r="R455" s="8"/>
      <c r="S455" s="8"/>
      <c r="T455" s="4"/>
      <c r="U455" s="11"/>
      <c r="V455" s="26"/>
      <c r="W455" s="5"/>
      <c r="X455" s="17"/>
      <c r="Y455" s="4"/>
      <c r="Z455" s="26" t="s">
        <v>43</v>
      </c>
      <c r="AA455" s="16">
        <v>8</v>
      </c>
      <c r="AB455" s="16">
        <v>12</v>
      </c>
      <c r="AC455" s="16">
        <v>2</v>
      </c>
      <c r="AD455" s="8">
        <f t="shared" si="223"/>
        <v>96</v>
      </c>
      <c r="AE455" s="78">
        <v>50</v>
      </c>
      <c r="AF455" s="7">
        <f>AF453</f>
        <v>6700</v>
      </c>
      <c r="AG455" s="7">
        <f t="shared" si="221"/>
        <v>643200</v>
      </c>
      <c r="AH455" s="3">
        <f t="shared" si="224"/>
        <v>96</v>
      </c>
      <c r="AI455" s="3"/>
      <c r="AJ455" s="3">
        <v>96</v>
      </c>
      <c r="AK455" s="3"/>
      <c r="AL455" s="3"/>
      <c r="AN455" s="2">
        <v>85</v>
      </c>
      <c r="AO455" s="95">
        <f t="shared" si="222"/>
        <v>546720</v>
      </c>
      <c r="AP455" s="95">
        <f t="shared" si="217"/>
        <v>96480</v>
      </c>
      <c r="AQ455" s="166">
        <f t="shared" si="214"/>
        <v>96480</v>
      </c>
      <c r="AR455" s="95">
        <f t="shared" si="215"/>
        <v>96480</v>
      </c>
      <c r="AS455" s="95"/>
      <c r="AT455" s="95">
        <f t="shared" si="216"/>
        <v>96480</v>
      </c>
      <c r="AU455" s="95"/>
      <c r="AW455" s="28"/>
      <c r="AX455" s="579"/>
      <c r="AY455" s="95"/>
    </row>
    <row r="456" spans="1:51" s="2" customFormat="1" ht="16.5" customHeight="1" x14ac:dyDescent="0.25">
      <c r="A456" s="28"/>
      <c r="B456" s="1"/>
      <c r="K456" s="13"/>
      <c r="L456" s="13"/>
      <c r="M456" s="84"/>
      <c r="N456" s="13"/>
      <c r="O456" s="13"/>
      <c r="P456" s="14"/>
      <c r="Q456" s="3"/>
      <c r="R456" s="8"/>
      <c r="S456" s="8"/>
      <c r="T456" s="4"/>
      <c r="U456" s="11"/>
      <c r="V456" s="26"/>
      <c r="W456" s="5">
        <v>232</v>
      </c>
      <c r="X456" s="17"/>
      <c r="Y456" s="4" t="s">
        <v>38</v>
      </c>
      <c r="Z456" s="4" t="s">
        <v>7</v>
      </c>
      <c r="AA456" s="16">
        <v>8</v>
      </c>
      <c r="AB456" s="16">
        <v>15</v>
      </c>
      <c r="AC456" s="16">
        <v>2</v>
      </c>
      <c r="AD456" s="8">
        <f t="shared" si="223"/>
        <v>120</v>
      </c>
      <c r="AE456" s="78">
        <v>100</v>
      </c>
      <c r="AF456" s="7">
        <f>AF451</f>
        <v>2050</v>
      </c>
      <c r="AG456" s="7">
        <f t="shared" si="221"/>
        <v>246000</v>
      </c>
      <c r="AH456" s="3">
        <f t="shared" si="224"/>
        <v>120</v>
      </c>
      <c r="AI456" s="3"/>
      <c r="AJ456" s="3">
        <v>120</v>
      </c>
      <c r="AK456" s="3"/>
      <c r="AL456" s="3"/>
      <c r="AM456" s="2">
        <v>12</v>
      </c>
      <c r="AN456" s="2">
        <f>ค่าเสื่อม!M4</f>
        <v>50</v>
      </c>
      <c r="AO456" s="95">
        <f t="shared" si="222"/>
        <v>123000</v>
      </c>
      <c r="AP456" s="95">
        <f t="shared" si="217"/>
        <v>123000</v>
      </c>
      <c r="AQ456" s="166">
        <f t="shared" si="214"/>
        <v>123000</v>
      </c>
      <c r="AR456" s="95">
        <f t="shared" si="215"/>
        <v>123000</v>
      </c>
      <c r="AS456" s="95"/>
      <c r="AT456" s="95">
        <f t="shared" si="216"/>
        <v>123000</v>
      </c>
      <c r="AU456" s="95"/>
      <c r="AW456" s="28" t="s">
        <v>51</v>
      </c>
      <c r="AX456" s="579"/>
      <c r="AY456" s="95"/>
    </row>
    <row r="457" spans="1:51" s="2" customFormat="1" ht="16.5" customHeight="1" x14ac:dyDescent="0.25">
      <c r="A457" s="28"/>
      <c r="B457" s="1"/>
      <c r="K457" s="13"/>
      <c r="L457" s="13"/>
      <c r="M457" s="84"/>
      <c r="N457" s="13"/>
      <c r="O457" s="13"/>
      <c r="P457" s="14"/>
      <c r="Q457" s="3"/>
      <c r="R457" s="8"/>
      <c r="S457" s="8"/>
      <c r="T457" s="4"/>
      <c r="U457" s="11"/>
      <c r="V457" s="26"/>
      <c r="W457" s="5">
        <v>233</v>
      </c>
      <c r="X457" s="17"/>
      <c r="Y457" s="4" t="s">
        <v>38</v>
      </c>
      <c r="Z457" s="4" t="s">
        <v>7</v>
      </c>
      <c r="AA457" s="16">
        <v>6</v>
      </c>
      <c r="AB457" s="16">
        <v>13</v>
      </c>
      <c r="AC457" s="16">
        <v>2</v>
      </c>
      <c r="AD457" s="8">
        <f t="shared" si="223"/>
        <v>78</v>
      </c>
      <c r="AE457" s="78">
        <v>100</v>
      </c>
      <c r="AF457" s="7">
        <f>AF456</f>
        <v>2050</v>
      </c>
      <c r="AG457" s="7">
        <f t="shared" si="221"/>
        <v>159900</v>
      </c>
      <c r="AH457" s="3">
        <f t="shared" si="224"/>
        <v>78</v>
      </c>
      <c r="AI457" s="3"/>
      <c r="AJ457" s="3">
        <v>78</v>
      </c>
      <c r="AK457" s="3"/>
      <c r="AL457" s="3"/>
      <c r="AM457" s="2">
        <v>12</v>
      </c>
      <c r="AN457" s="2">
        <f>ค่าเสื่อม!M4</f>
        <v>50</v>
      </c>
      <c r="AO457" s="95">
        <f t="shared" si="222"/>
        <v>79950</v>
      </c>
      <c r="AP457" s="95">
        <f t="shared" si="217"/>
        <v>79950</v>
      </c>
      <c r="AQ457" s="166">
        <f t="shared" si="214"/>
        <v>79950</v>
      </c>
      <c r="AR457" s="95">
        <f t="shared" si="215"/>
        <v>79950</v>
      </c>
      <c r="AS457" s="95"/>
      <c r="AT457" s="95">
        <f t="shared" si="216"/>
        <v>79950</v>
      </c>
      <c r="AU457" s="95"/>
      <c r="AW457" s="28" t="s">
        <v>51</v>
      </c>
      <c r="AX457" s="579"/>
      <c r="AY457" s="95"/>
    </row>
    <row r="458" spans="1:51" s="2" customFormat="1" ht="16.5" customHeight="1" x14ac:dyDescent="0.25">
      <c r="A458" s="28" t="s">
        <v>398</v>
      </c>
      <c r="B458" s="1">
        <v>172</v>
      </c>
      <c r="C458" s="2" t="s">
        <v>5</v>
      </c>
      <c r="D458" s="2">
        <v>14520</v>
      </c>
      <c r="E458" s="2">
        <v>16</v>
      </c>
      <c r="F458" s="2">
        <v>143</v>
      </c>
      <c r="G458" s="2" t="s">
        <v>26</v>
      </c>
      <c r="H458" s="2">
        <v>0</v>
      </c>
      <c r="I458" s="2">
        <v>1</v>
      </c>
      <c r="J458" s="2">
        <v>74</v>
      </c>
      <c r="K458" s="12">
        <f>H458*400+I458*100+J458</f>
        <v>174</v>
      </c>
      <c r="L458" s="13">
        <v>174</v>
      </c>
      <c r="M458" s="84">
        <v>2</v>
      </c>
      <c r="N458" s="13">
        <f>L458</f>
        <v>174</v>
      </c>
      <c r="O458" s="13">
        <v>100</v>
      </c>
      <c r="P458" s="14">
        <f>N458*O458</f>
        <v>17400</v>
      </c>
      <c r="Q458" s="79"/>
      <c r="R458" s="61">
        <v>174</v>
      </c>
      <c r="S458" s="8"/>
      <c r="T458" s="4"/>
      <c r="U458" s="11"/>
      <c r="V458" s="28" t="s">
        <v>398</v>
      </c>
      <c r="W458" s="5">
        <v>234</v>
      </c>
      <c r="X458" s="17" t="s">
        <v>399</v>
      </c>
      <c r="Y458" s="4" t="s">
        <v>28</v>
      </c>
      <c r="Z458" s="4" t="s">
        <v>53</v>
      </c>
      <c r="AA458" s="16">
        <v>7</v>
      </c>
      <c r="AB458" s="16">
        <v>9</v>
      </c>
      <c r="AC458" s="16">
        <v>2</v>
      </c>
      <c r="AD458" s="8">
        <f t="shared" si="223"/>
        <v>63</v>
      </c>
      <c r="AE458" s="78">
        <v>100</v>
      </c>
      <c r="AF458" s="7">
        <f>AF453</f>
        <v>6700</v>
      </c>
      <c r="AG458" s="7">
        <f t="shared" si="221"/>
        <v>422100</v>
      </c>
      <c r="AH458" s="3">
        <f t="shared" si="224"/>
        <v>63</v>
      </c>
      <c r="AI458" s="3"/>
      <c r="AJ458" s="3">
        <v>63</v>
      </c>
      <c r="AK458" s="3"/>
      <c r="AL458" s="3"/>
      <c r="AM458" s="2">
        <v>25</v>
      </c>
      <c r="AN458" s="2">
        <f>ค่าเสื่อม!T4</f>
        <v>93</v>
      </c>
      <c r="AO458" s="95">
        <f t="shared" si="222"/>
        <v>392553</v>
      </c>
      <c r="AP458" s="95">
        <f t="shared" si="217"/>
        <v>29547</v>
      </c>
      <c r="AQ458" s="166">
        <f t="shared" si="214"/>
        <v>46947</v>
      </c>
      <c r="AR458" s="95">
        <f t="shared" si="215"/>
        <v>46947</v>
      </c>
      <c r="AS458" s="95"/>
      <c r="AT458" s="95">
        <f t="shared" si="216"/>
        <v>46947</v>
      </c>
      <c r="AU458" s="95"/>
      <c r="AW458" s="28"/>
      <c r="AX458" s="579"/>
      <c r="AY458" s="95"/>
    </row>
    <row r="459" spans="1:51" s="2" customFormat="1" ht="16.5" customHeight="1" x14ac:dyDescent="0.25">
      <c r="A459" s="28"/>
      <c r="B459" s="1">
        <v>173</v>
      </c>
      <c r="C459" s="2" t="s">
        <v>5</v>
      </c>
      <c r="D459" s="2">
        <v>39353</v>
      </c>
      <c r="E459" s="2">
        <v>222</v>
      </c>
      <c r="F459" s="2">
        <v>1970</v>
      </c>
      <c r="G459" s="2" t="s">
        <v>26</v>
      </c>
      <c r="H459" s="2">
        <v>4</v>
      </c>
      <c r="I459" s="2">
        <v>1</v>
      </c>
      <c r="J459" s="2">
        <v>68</v>
      </c>
      <c r="K459" s="12">
        <f>H459*400+I459*100+J459</f>
        <v>1768</v>
      </c>
      <c r="L459" s="13">
        <v>1768</v>
      </c>
      <c r="M459" s="84">
        <v>1</v>
      </c>
      <c r="N459" s="13">
        <f>L459</f>
        <v>1768</v>
      </c>
      <c r="O459" s="13">
        <v>100</v>
      </c>
      <c r="P459" s="14">
        <f>N459*O459</f>
        <v>176800</v>
      </c>
      <c r="Q459" s="3">
        <v>1768</v>
      </c>
      <c r="R459" s="8"/>
      <c r="S459" s="8"/>
      <c r="T459" s="4"/>
      <c r="U459" s="11"/>
      <c r="V459" s="26"/>
      <c r="W459" s="5">
        <v>235</v>
      </c>
      <c r="X459" s="17"/>
      <c r="Y459" s="4" t="s">
        <v>38</v>
      </c>
      <c r="Z459" s="4" t="s">
        <v>7</v>
      </c>
      <c r="AA459" s="16">
        <v>12</v>
      </c>
      <c r="AB459" s="16">
        <v>12</v>
      </c>
      <c r="AC459" s="16">
        <v>2</v>
      </c>
      <c r="AD459" s="8">
        <f t="shared" si="223"/>
        <v>144</v>
      </c>
      <c r="AE459" s="78">
        <v>100</v>
      </c>
      <c r="AF459" s="7">
        <f>AF457</f>
        <v>2050</v>
      </c>
      <c r="AG459" s="7">
        <f t="shared" si="221"/>
        <v>295200</v>
      </c>
      <c r="AH459" s="3">
        <f t="shared" si="224"/>
        <v>144</v>
      </c>
      <c r="AI459" s="3"/>
      <c r="AJ459" s="3">
        <v>144</v>
      </c>
      <c r="AK459" s="3"/>
      <c r="AL459" s="3"/>
      <c r="AM459" s="2">
        <v>18</v>
      </c>
      <c r="AN459" s="2">
        <f>ค่าเสื่อม!S4</f>
        <v>86</v>
      </c>
      <c r="AO459" s="95">
        <f t="shared" si="222"/>
        <v>253872</v>
      </c>
      <c r="AP459" s="95">
        <f t="shared" si="217"/>
        <v>41328</v>
      </c>
      <c r="AQ459" s="166">
        <f t="shared" si="214"/>
        <v>218128</v>
      </c>
      <c r="AR459" s="95">
        <f t="shared" si="215"/>
        <v>218128</v>
      </c>
      <c r="AS459" s="95"/>
      <c r="AT459" s="95">
        <f t="shared" si="216"/>
        <v>218128</v>
      </c>
      <c r="AU459" s="95"/>
      <c r="AW459" s="28" t="s">
        <v>51</v>
      </c>
      <c r="AX459" s="579"/>
      <c r="AY459" s="95"/>
    </row>
    <row r="460" spans="1:51" s="2" customFormat="1" ht="16.5" customHeight="1" x14ac:dyDescent="0.25">
      <c r="A460" s="28" t="s">
        <v>400</v>
      </c>
      <c r="B460" s="1">
        <v>174</v>
      </c>
      <c r="C460" s="2" t="s">
        <v>5</v>
      </c>
      <c r="D460" s="2">
        <v>15972</v>
      </c>
      <c r="E460" s="2">
        <v>332</v>
      </c>
      <c r="F460" s="2">
        <v>135</v>
      </c>
      <c r="G460" s="2" t="s">
        <v>26</v>
      </c>
      <c r="H460" s="2">
        <v>1</v>
      </c>
      <c r="I460" s="2">
        <v>2</v>
      </c>
      <c r="J460" s="2">
        <v>22</v>
      </c>
      <c r="K460" s="12">
        <f>H460*400+I460*100+J460</f>
        <v>622</v>
      </c>
      <c r="L460" s="13">
        <v>622</v>
      </c>
      <c r="M460" s="84">
        <v>1</v>
      </c>
      <c r="N460" s="13">
        <f>L460</f>
        <v>622</v>
      </c>
      <c r="O460" s="13">
        <v>150</v>
      </c>
      <c r="P460" s="14">
        <f>N460*O460</f>
        <v>93300</v>
      </c>
      <c r="Q460" s="3">
        <v>400</v>
      </c>
      <c r="R460" s="61">
        <v>222</v>
      </c>
      <c r="S460" s="8"/>
      <c r="T460" s="4"/>
      <c r="U460" s="11"/>
      <c r="V460" s="26"/>
      <c r="W460" s="5"/>
      <c r="X460" s="17"/>
      <c r="Y460" s="4"/>
      <c r="Z460" s="4"/>
      <c r="AA460" s="16"/>
      <c r="AB460" s="16"/>
      <c r="AC460" s="16"/>
      <c r="AD460" s="8"/>
      <c r="AE460" s="78"/>
      <c r="AF460" s="7"/>
      <c r="AG460" s="7"/>
      <c r="AH460" s="3"/>
      <c r="AI460" s="3"/>
      <c r="AJ460" s="3"/>
      <c r="AK460" s="3"/>
      <c r="AL460" s="3"/>
      <c r="AO460" s="95"/>
      <c r="AP460" s="95"/>
      <c r="AQ460" s="166">
        <f t="shared" si="214"/>
        <v>93300</v>
      </c>
      <c r="AR460" s="95">
        <f t="shared" si="215"/>
        <v>93300</v>
      </c>
      <c r="AS460" s="95"/>
      <c r="AT460" s="95">
        <f t="shared" si="216"/>
        <v>93300</v>
      </c>
      <c r="AU460" s="95"/>
      <c r="AW460" s="28"/>
      <c r="AX460" s="579"/>
      <c r="AY460" s="95"/>
    </row>
    <row r="461" spans="1:51" s="2" customFormat="1" ht="16.5" customHeight="1" x14ac:dyDescent="0.25">
      <c r="S461" s="8"/>
      <c r="T461" s="4"/>
      <c r="U461" s="11"/>
      <c r="V461" s="28" t="s">
        <v>401</v>
      </c>
      <c r="W461" s="5">
        <v>236</v>
      </c>
      <c r="X461" s="17" t="s">
        <v>402</v>
      </c>
      <c r="Y461" s="4" t="s">
        <v>28</v>
      </c>
      <c r="Z461" s="4" t="s">
        <v>53</v>
      </c>
      <c r="AA461" s="16">
        <v>15</v>
      </c>
      <c r="AB461" s="16">
        <v>21</v>
      </c>
      <c r="AC461" s="16">
        <v>2</v>
      </c>
      <c r="AD461" s="8">
        <f>AA461*AB461</f>
        <v>315</v>
      </c>
      <c r="AE461" s="78">
        <v>100</v>
      </c>
      <c r="AF461" s="7">
        <f>AF458</f>
        <v>6700</v>
      </c>
      <c r="AG461" s="7">
        <f t="shared" ref="AG461:AG466" si="225">AD461*AF461</f>
        <v>2110500</v>
      </c>
      <c r="AH461" s="3">
        <f>SUM(AI461:AL461)</f>
        <v>315</v>
      </c>
      <c r="AI461" s="3"/>
      <c r="AJ461" s="3">
        <v>315</v>
      </c>
      <c r="AK461" s="3"/>
      <c r="AL461" s="3"/>
      <c r="AM461" s="2">
        <v>23</v>
      </c>
      <c r="AN461" s="2">
        <f>ค่าเสื่อม!T4</f>
        <v>93</v>
      </c>
      <c r="AO461" s="95">
        <f t="shared" si="222"/>
        <v>1962765</v>
      </c>
      <c r="AP461" s="95">
        <f t="shared" si="217"/>
        <v>147735</v>
      </c>
      <c r="AQ461" s="166">
        <f t="shared" si="214"/>
        <v>147735</v>
      </c>
      <c r="AR461" s="95">
        <f t="shared" si="215"/>
        <v>147735</v>
      </c>
      <c r="AS461" s="95"/>
      <c r="AT461" s="95">
        <f t="shared" si="216"/>
        <v>147735</v>
      </c>
      <c r="AU461" s="95"/>
      <c r="AW461" s="28"/>
      <c r="AX461" s="579"/>
      <c r="AY461" s="95"/>
    </row>
    <row r="462" spans="1:51" s="2" customFormat="1" ht="16.5" customHeight="1" x14ac:dyDescent="0.25">
      <c r="A462" s="28"/>
      <c r="B462" s="1"/>
      <c r="K462" s="13"/>
      <c r="L462" s="13"/>
      <c r="M462" s="84"/>
      <c r="N462" s="13"/>
      <c r="O462" s="13"/>
      <c r="P462" s="14"/>
      <c r="Q462" s="3"/>
      <c r="R462" s="8"/>
      <c r="S462" s="8"/>
      <c r="T462" s="4"/>
      <c r="U462" s="11"/>
      <c r="V462" s="26"/>
      <c r="W462" s="5">
        <v>237</v>
      </c>
      <c r="X462" s="17"/>
      <c r="Y462" s="4" t="s">
        <v>38</v>
      </c>
      <c r="Z462" s="4" t="s">
        <v>7</v>
      </c>
      <c r="AA462" s="16">
        <v>11</v>
      </c>
      <c r="AB462" s="16">
        <v>12</v>
      </c>
      <c r="AC462" s="16">
        <v>2</v>
      </c>
      <c r="AD462" s="8">
        <f>AA462*AB462</f>
        <v>132</v>
      </c>
      <c r="AE462" s="78">
        <v>100</v>
      </c>
      <c r="AF462" s="7">
        <f>AF459</f>
        <v>2050</v>
      </c>
      <c r="AG462" s="7">
        <f t="shared" si="225"/>
        <v>270600</v>
      </c>
      <c r="AH462" s="3">
        <f>SUM(AI462:AL462)</f>
        <v>132</v>
      </c>
      <c r="AI462" s="3"/>
      <c r="AJ462" s="3">
        <v>132</v>
      </c>
      <c r="AK462" s="3"/>
      <c r="AL462" s="3"/>
      <c r="AM462" s="2">
        <v>12</v>
      </c>
      <c r="AN462" s="2">
        <f>ค่าเสื่อม!M4</f>
        <v>50</v>
      </c>
      <c r="AO462" s="95">
        <f t="shared" si="222"/>
        <v>135300</v>
      </c>
      <c r="AP462" s="95">
        <f t="shared" si="217"/>
        <v>135300</v>
      </c>
      <c r="AQ462" s="166">
        <f t="shared" si="214"/>
        <v>135300</v>
      </c>
      <c r="AR462" s="95">
        <f t="shared" si="215"/>
        <v>135300</v>
      </c>
      <c r="AS462" s="95"/>
      <c r="AT462" s="95">
        <f t="shared" si="216"/>
        <v>135300</v>
      </c>
      <c r="AU462" s="95"/>
      <c r="AW462" s="28" t="s">
        <v>51</v>
      </c>
      <c r="AX462" s="579"/>
      <c r="AY462" s="95"/>
    </row>
    <row r="463" spans="1:51" s="4" customFormat="1" ht="16.5" customHeight="1" x14ac:dyDescent="0.25">
      <c r="A463" s="26" t="s">
        <v>403</v>
      </c>
      <c r="B463" s="5">
        <v>175</v>
      </c>
      <c r="C463" s="4" t="s">
        <v>5</v>
      </c>
      <c r="D463" s="4">
        <v>29631</v>
      </c>
      <c r="E463" s="4">
        <v>129</v>
      </c>
      <c r="F463" s="4">
        <v>1383</v>
      </c>
      <c r="G463" s="4" t="s">
        <v>26</v>
      </c>
      <c r="H463" s="4">
        <v>0</v>
      </c>
      <c r="I463" s="4">
        <v>2</v>
      </c>
      <c r="J463" s="4">
        <v>70</v>
      </c>
      <c r="K463" s="12">
        <f>H463*400+I463*100+J463</f>
        <v>270</v>
      </c>
      <c r="L463" s="7">
        <v>270</v>
      </c>
      <c r="M463" s="62">
        <v>2</v>
      </c>
      <c r="N463" s="7">
        <f>L463</f>
        <v>270</v>
      </c>
      <c r="O463" s="7">
        <v>150</v>
      </c>
      <c r="P463" s="14">
        <f>N463*O463</f>
        <v>40500</v>
      </c>
      <c r="Q463" s="3"/>
      <c r="R463" s="76">
        <v>270</v>
      </c>
      <c r="S463" s="8"/>
      <c r="U463" s="11"/>
      <c r="V463" s="26" t="s">
        <v>403</v>
      </c>
      <c r="W463" s="5">
        <v>238</v>
      </c>
      <c r="X463" s="17" t="s">
        <v>404</v>
      </c>
      <c r="Y463" s="4" t="s">
        <v>28</v>
      </c>
      <c r="Z463" s="4" t="s">
        <v>41</v>
      </c>
      <c r="AA463" s="16"/>
      <c r="AB463" s="16"/>
      <c r="AC463" s="16">
        <v>2</v>
      </c>
      <c r="AD463" s="8">
        <v>234</v>
      </c>
      <c r="AE463" s="78">
        <v>100</v>
      </c>
      <c r="AF463" s="7">
        <f>AF461</f>
        <v>6700</v>
      </c>
      <c r="AG463" s="7">
        <f t="shared" si="225"/>
        <v>1567800</v>
      </c>
      <c r="AH463" s="3">
        <v>234</v>
      </c>
      <c r="AI463" s="3"/>
      <c r="AJ463" s="3">
        <v>234</v>
      </c>
      <c r="AK463" s="3"/>
      <c r="AL463" s="3"/>
      <c r="AM463" s="4">
        <v>26</v>
      </c>
      <c r="AN463" s="4">
        <f>ค่าเสื่อม!W3</f>
        <v>85</v>
      </c>
      <c r="AO463" s="95">
        <f t="shared" si="222"/>
        <v>1332630</v>
      </c>
      <c r="AP463" s="95">
        <f t="shared" si="217"/>
        <v>235170</v>
      </c>
      <c r="AQ463" s="166">
        <f t="shared" si="214"/>
        <v>275670</v>
      </c>
      <c r="AR463" s="95">
        <f t="shared" si="215"/>
        <v>275670</v>
      </c>
      <c r="AS463" s="95"/>
      <c r="AT463" s="95">
        <f t="shared" si="216"/>
        <v>275670</v>
      </c>
      <c r="AU463" s="95"/>
      <c r="AW463" s="26"/>
      <c r="AX463" s="579"/>
      <c r="AY463" s="95"/>
    </row>
    <row r="464" spans="1:51" s="4" customFormat="1" ht="16.5" customHeight="1" x14ac:dyDescent="0.25">
      <c r="A464" s="26"/>
      <c r="B464" s="5"/>
      <c r="K464" s="7"/>
      <c r="L464" s="7"/>
      <c r="M464" s="62"/>
      <c r="N464" s="7"/>
      <c r="O464" s="7"/>
      <c r="P464" s="14"/>
      <c r="Q464" s="3"/>
      <c r="R464" s="76"/>
      <c r="S464" s="8"/>
      <c r="U464" s="11"/>
      <c r="V464" s="26"/>
      <c r="W464" s="5"/>
      <c r="X464" s="19"/>
      <c r="Z464" s="26" t="s">
        <v>42</v>
      </c>
      <c r="AA464" s="16">
        <v>9</v>
      </c>
      <c r="AB464" s="16">
        <v>13</v>
      </c>
      <c r="AC464" s="16">
        <v>2</v>
      </c>
      <c r="AD464" s="8">
        <f>AA464*AB464</f>
        <v>117</v>
      </c>
      <c r="AE464" s="78">
        <v>50</v>
      </c>
      <c r="AF464" s="7">
        <f>AF461</f>
        <v>6700</v>
      </c>
      <c r="AG464" s="7">
        <f t="shared" si="225"/>
        <v>783900</v>
      </c>
      <c r="AH464" s="3">
        <f>SUM(AI464:AL464)</f>
        <v>117</v>
      </c>
      <c r="AI464" s="3"/>
      <c r="AJ464" s="3">
        <v>117</v>
      </c>
      <c r="AK464" s="3"/>
      <c r="AL464" s="3"/>
      <c r="AN464" s="2">
        <v>85</v>
      </c>
      <c r="AO464" s="95">
        <f t="shared" si="222"/>
        <v>666315</v>
      </c>
      <c r="AP464" s="95">
        <f t="shared" si="217"/>
        <v>117585</v>
      </c>
      <c r="AQ464" s="166">
        <f t="shared" si="214"/>
        <v>117585</v>
      </c>
      <c r="AR464" s="95">
        <f t="shared" si="215"/>
        <v>117585</v>
      </c>
      <c r="AS464" s="95"/>
      <c r="AT464" s="95">
        <f t="shared" si="216"/>
        <v>117585</v>
      </c>
      <c r="AU464" s="95"/>
      <c r="AV464" s="2"/>
      <c r="AW464" s="28"/>
      <c r="AX464" s="579"/>
      <c r="AY464" s="95"/>
    </row>
    <row r="465" spans="1:51" s="4" customFormat="1" ht="16.5" customHeight="1" x14ac:dyDescent="0.25">
      <c r="A465" s="26"/>
      <c r="B465" s="5"/>
      <c r="K465" s="7"/>
      <c r="L465" s="7"/>
      <c r="M465" s="62"/>
      <c r="N465" s="7"/>
      <c r="O465" s="7"/>
      <c r="P465" s="14"/>
      <c r="Q465" s="3"/>
      <c r="R465" s="76"/>
      <c r="S465" s="8"/>
      <c r="U465" s="11"/>
      <c r="V465" s="26"/>
      <c r="W465" s="5"/>
      <c r="X465" s="17"/>
      <c r="Z465" s="26" t="s">
        <v>43</v>
      </c>
      <c r="AA465" s="16">
        <v>9</v>
      </c>
      <c r="AB465" s="16">
        <v>13</v>
      </c>
      <c r="AC465" s="16">
        <v>2</v>
      </c>
      <c r="AD465" s="8">
        <f>AA465*AB465</f>
        <v>117</v>
      </c>
      <c r="AE465" s="78">
        <v>50</v>
      </c>
      <c r="AF465" s="7">
        <f>AF463</f>
        <v>6700</v>
      </c>
      <c r="AG465" s="7">
        <f t="shared" si="225"/>
        <v>783900</v>
      </c>
      <c r="AH465" s="3">
        <f>SUM(AI465:AL465)</f>
        <v>117</v>
      </c>
      <c r="AI465" s="3"/>
      <c r="AJ465" s="3">
        <v>117</v>
      </c>
      <c r="AK465" s="3"/>
      <c r="AL465" s="3"/>
      <c r="AN465" s="2">
        <v>85</v>
      </c>
      <c r="AO465" s="95">
        <f t="shared" si="222"/>
        <v>666315</v>
      </c>
      <c r="AP465" s="95">
        <f t="shared" si="217"/>
        <v>117585</v>
      </c>
      <c r="AQ465" s="166">
        <f t="shared" si="214"/>
        <v>117585</v>
      </c>
      <c r="AR465" s="95">
        <f t="shared" si="215"/>
        <v>117585</v>
      </c>
      <c r="AS465" s="95"/>
      <c r="AT465" s="95">
        <f t="shared" si="216"/>
        <v>117585</v>
      </c>
      <c r="AU465" s="95"/>
      <c r="AV465" s="2"/>
      <c r="AW465" s="28"/>
      <c r="AX465" s="579"/>
      <c r="AY465" s="95"/>
    </row>
    <row r="466" spans="1:51" s="4" customFormat="1" ht="16.5" customHeight="1" x14ac:dyDescent="0.25">
      <c r="A466" s="26"/>
      <c r="B466" s="5"/>
      <c r="K466" s="7"/>
      <c r="L466" s="7"/>
      <c r="M466" s="62"/>
      <c r="N466" s="7"/>
      <c r="O466" s="7"/>
      <c r="P466" s="14"/>
      <c r="Q466" s="3"/>
      <c r="R466" s="76"/>
      <c r="S466" s="8"/>
      <c r="U466" s="11"/>
      <c r="V466" s="26"/>
      <c r="W466" s="5">
        <v>239</v>
      </c>
      <c r="X466" s="17"/>
      <c r="Y466" s="4" t="s">
        <v>38</v>
      </c>
      <c r="Z466" s="4" t="s">
        <v>7</v>
      </c>
      <c r="AA466" s="16">
        <v>11</v>
      </c>
      <c r="AB466" s="16">
        <v>14</v>
      </c>
      <c r="AC466" s="16">
        <v>2</v>
      </c>
      <c r="AD466" s="8">
        <f>AA466*AB466</f>
        <v>154</v>
      </c>
      <c r="AE466" s="78">
        <v>100</v>
      </c>
      <c r="AF466" s="7">
        <f>AF459</f>
        <v>2050</v>
      </c>
      <c r="AG466" s="7">
        <f t="shared" si="225"/>
        <v>315700</v>
      </c>
      <c r="AH466" s="3">
        <f>SUM(AI466:AL466)</f>
        <v>154</v>
      </c>
      <c r="AI466" s="3"/>
      <c r="AJ466" s="3">
        <v>154</v>
      </c>
      <c r="AK466" s="3"/>
      <c r="AL466" s="3"/>
      <c r="AM466" s="2">
        <v>20</v>
      </c>
      <c r="AN466" s="2">
        <f>ค่าเสื่อม!T4</f>
        <v>93</v>
      </c>
      <c r="AO466" s="95">
        <f t="shared" si="222"/>
        <v>293601</v>
      </c>
      <c r="AP466" s="95">
        <f t="shared" si="217"/>
        <v>22099</v>
      </c>
      <c r="AQ466" s="166">
        <f t="shared" si="214"/>
        <v>22099</v>
      </c>
      <c r="AR466" s="95">
        <f t="shared" si="215"/>
        <v>22099</v>
      </c>
      <c r="AS466" s="95"/>
      <c r="AT466" s="95">
        <f t="shared" si="216"/>
        <v>22099</v>
      </c>
      <c r="AU466" s="95"/>
      <c r="AV466" s="2"/>
      <c r="AW466" s="28" t="s">
        <v>51</v>
      </c>
      <c r="AX466" s="579"/>
      <c r="AY466" s="95"/>
    </row>
    <row r="467" spans="1:51" s="2" customFormat="1" ht="16.5" customHeight="1" x14ac:dyDescent="0.25">
      <c r="A467" s="28"/>
      <c r="B467" s="1">
        <v>176</v>
      </c>
      <c r="C467" s="2" t="s">
        <v>5</v>
      </c>
      <c r="D467" s="2">
        <v>34257</v>
      </c>
      <c r="E467" s="2">
        <v>587</v>
      </c>
      <c r="F467" s="2">
        <v>1643</v>
      </c>
      <c r="G467" s="2" t="s">
        <v>26</v>
      </c>
      <c r="H467" s="2">
        <v>0</v>
      </c>
      <c r="I467" s="2">
        <v>3</v>
      </c>
      <c r="J467" s="2">
        <v>45</v>
      </c>
      <c r="K467" s="12">
        <f>H467*400+I467*100+J467</f>
        <v>345</v>
      </c>
      <c r="L467" s="13">
        <v>345</v>
      </c>
      <c r="M467" s="84">
        <v>1</v>
      </c>
      <c r="N467" s="13">
        <f>L467</f>
        <v>345</v>
      </c>
      <c r="O467" s="13">
        <v>150</v>
      </c>
      <c r="P467" s="14">
        <f>N467*O467</f>
        <v>51750</v>
      </c>
      <c r="Q467" s="79">
        <v>345</v>
      </c>
      <c r="R467" s="8"/>
      <c r="S467" s="8"/>
      <c r="T467" s="4"/>
      <c r="U467" s="11"/>
      <c r="V467" s="26"/>
      <c r="W467" s="5"/>
      <c r="X467" s="17"/>
      <c r="Y467" s="4"/>
      <c r="Z467" s="4"/>
      <c r="AA467" s="16"/>
      <c r="AB467" s="16"/>
      <c r="AC467" s="16"/>
      <c r="AD467" s="8"/>
      <c r="AE467" s="78"/>
      <c r="AF467" s="7"/>
      <c r="AG467" s="7"/>
      <c r="AH467" s="3"/>
      <c r="AI467" s="3"/>
      <c r="AJ467" s="3"/>
      <c r="AK467" s="3"/>
      <c r="AL467" s="3"/>
      <c r="AO467" s="95"/>
      <c r="AP467" s="95"/>
      <c r="AQ467" s="166"/>
      <c r="AR467" s="95"/>
      <c r="AS467" s="95"/>
      <c r="AT467" s="95"/>
      <c r="AU467" s="95"/>
      <c r="AW467" s="28"/>
      <c r="AX467" s="579"/>
      <c r="AY467" s="95"/>
    </row>
    <row r="468" spans="1:51" s="2" customFormat="1" ht="16.5" customHeight="1" x14ac:dyDescent="0.25">
      <c r="A468" s="28"/>
      <c r="B468" s="1">
        <v>177</v>
      </c>
      <c r="C468" s="2" t="s">
        <v>5</v>
      </c>
      <c r="D468" s="2">
        <v>9824</v>
      </c>
      <c r="E468" s="2">
        <v>221</v>
      </c>
      <c r="F468" s="2">
        <v>8</v>
      </c>
      <c r="G468" s="2" t="s">
        <v>26</v>
      </c>
      <c r="H468" s="2">
        <v>6</v>
      </c>
      <c r="I468" s="2">
        <v>2</v>
      </c>
      <c r="J468" s="2">
        <v>42</v>
      </c>
      <c r="K468" s="12">
        <f>H468*400+I468*100+J468</f>
        <v>2642</v>
      </c>
      <c r="L468" s="13">
        <v>2642</v>
      </c>
      <c r="M468" s="84">
        <v>1</v>
      </c>
      <c r="N468" s="13">
        <f>L468</f>
        <v>2642</v>
      </c>
      <c r="O468" s="13">
        <v>150</v>
      </c>
      <c r="P468" s="14">
        <f>N468*O468</f>
        <v>396300</v>
      </c>
      <c r="Q468" s="79">
        <v>2642</v>
      </c>
      <c r="R468" s="8"/>
      <c r="S468" s="8"/>
      <c r="T468" s="4"/>
      <c r="U468" s="11"/>
      <c r="V468" s="26"/>
      <c r="W468" s="5"/>
      <c r="X468" s="17"/>
      <c r="Y468" s="4"/>
      <c r="Z468" s="26"/>
      <c r="AA468" s="16"/>
      <c r="AB468" s="16"/>
      <c r="AC468" s="16"/>
      <c r="AD468" s="8"/>
      <c r="AE468" s="78"/>
      <c r="AF468" s="7"/>
      <c r="AG468" s="7"/>
      <c r="AH468" s="3"/>
      <c r="AI468" s="3"/>
      <c r="AJ468" s="3"/>
      <c r="AK468" s="3"/>
      <c r="AL468" s="3"/>
      <c r="AM468" s="4"/>
      <c r="AO468" s="95"/>
      <c r="AP468" s="95"/>
      <c r="AQ468" s="166"/>
      <c r="AR468" s="95"/>
      <c r="AS468" s="95"/>
      <c r="AT468" s="95"/>
      <c r="AU468" s="95"/>
      <c r="AW468" s="28"/>
      <c r="AX468" s="579"/>
      <c r="AY468" s="95"/>
    </row>
    <row r="469" spans="1:51" s="2" customFormat="1" ht="16.5" customHeight="1" x14ac:dyDescent="0.25">
      <c r="A469" s="28" t="s">
        <v>405</v>
      </c>
      <c r="B469" s="1">
        <v>178</v>
      </c>
      <c r="C469" s="2" t="s">
        <v>5</v>
      </c>
      <c r="D469" s="2">
        <v>14535</v>
      </c>
      <c r="E469" s="2">
        <v>1</v>
      </c>
      <c r="F469" s="2">
        <v>158</v>
      </c>
      <c r="G469" s="2" t="s">
        <v>26</v>
      </c>
      <c r="H469" s="2">
        <v>1</v>
      </c>
      <c r="I469" s="2">
        <v>2</v>
      </c>
      <c r="J469" s="2">
        <v>9</v>
      </c>
      <c r="K469" s="12">
        <f>H469*400+I469*100+J469</f>
        <v>609</v>
      </c>
      <c r="L469" s="13">
        <v>609</v>
      </c>
      <c r="M469" s="84">
        <v>1</v>
      </c>
      <c r="N469" s="13">
        <f>L469</f>
        <v>609</v>
      </c>
      <c r="O469" s="13">
        <v>100</v>
      </c>
      <c r="P469" s="14">
        <f>N469*O469</f>
        <v>60900</v>
      </c>
      <c r="Q469" s="79">
        <v>609</v>
      </c>
      <c r="R469" s="8"/>
      <c r="S469" s="8"/>
      <c r="T469" s="4"/>
      <c r="U469" s="11"/>
      <c r="V469" s="28" t="s">
        <v>405</v>
      </c>
      <c r="W469" s="5">
        <v>240</v>
      </c>
      <c r="X469" s="17"/>
      <c r="Y469" s="4" t="s">
        <v>38</v>
      </c>
      <c r="Z469" s="4" t="s">
        <v>7</v>
      </c>
      <c r="AA469" s="16">
        <v>8</v>
      </c>
      <c r="AB469" s="16">
        <v>18</v>
      </c>
      <c r="AC469" s="16">
        <v>2</v>
      </c>
      <c r="AD469" s="8">
        <f>AA469*AB469</f>
        <v>144</v>
      </c>
      <c r="AE469" s="78">
        <v>100</v>
      </c>
      <c r="AF469" s="7">
        <f>รายการ!B34</f>
        <v>2050</v>
      </c>
      <c r="AG469" s="7">
        <f>AD469*AF469</f>
        <v>295200</v>
      </c>
      <c r="AH469" s="3">
        <f>SUM(AI469:AL469)</f>
        <v>144</v>
      </c>
      <c r="AI469" s="3">
        <v>144</v>
      </c>
      <c r="AJ469" s="3"/>
      <c r="AK469" s="3"/>
      <c r="AL469" s="3"/>
      <c r="AM469" s="2">
        <v>12</v>
      </c>
      <c r="AN469" s="2">
        <f>ค่าเสื่อม!M4</f>
        <v>50</v>
      </c>
      <c r="AO469" s="95">
        <f t="shared" ref="AO469:AO499" si="226">AG469*AN469/100</f>
        <v>147600</v>
      </c>
      <c r="AP469" s="95">
        <f t="shared" ref="AP469:AP499" si="227">AG469-AO469</f>
        <v>147600</v>
      </c>
      <c r="AQ469" s="166">
        <f t="shared" ref="AQ469:AQ500" si="228">P469+AP469</f>
        <v>208500</v>
      </c>
      <c r="AR469" s="95">
        <f t="shared" si="215"/>
        <v>208500</v>
      </c>
      <c r="AS469" s="95"/>
      <c r="AT469" s="95">
        <f t="shared" si="216"/>
        <v>208500</v>
      </c>
      <c r="AU469" s="95"/>
      <c r="AW469" s="28" t="s">
        <v>51</v>
      </c>
      <c r="AX469" s="579"/>
      <c r="AY469" s="95"/>
    </row>
    <row r="470" spans="1:51" s="2" customFormat="1" ht="16.5" customHeight="1" x14ac:dyDescent="0.25">
      <c r="A470" s="28" t="s">
        <v>406</v>
      </c>
      <c r="B470" s="1">
        <v>179</v>
      </c>
      <c r="C470" s="2" t="s">
        <v>5</v>
      </c>
      <c r="D470" s="2">
        <v>29633</v>
      </c>
      <c r="E470" s="2">
        <v>131</v>
      </c>
      <c r="F470" s="2">
        <v>1385</v>
      </c>
      <c r="G470" s="2" t="s">
        <v>26</v>
      </c>
      <c r="H470" s="2">
        <v>1</v>
      </c>
      <c r="I470" s="2">
        <v>0</v>
      </c>
      <c r="J470" s="2">
        <v>18</v>
      </c>
      <c r="K470" s="12">
        <f>H470*400+I470*100+J470</f>
        <v>418</v>
      </c>
      <c r="L470" s="13">
        <v>408</v>
      </c>
      <c r="M470" s="84">
        <v>1</v>
      </c>
      <c r="N470" s="13">
        <f>L470</f>
        <v>408</v>
      </c>
      <c r="O470" s="13">
        <v>150</v>
      </c>
      <c r="P470" s="14">
        <f>N470*O470</f>
        <v>61200</v>
      </c>
      <c r="Q470" s="79">
        <v>408</v>
      </c>
      <c r="R470" s="8"/>
      <c r="S470" s="8"/>
      <c r="T470" s="4"/>
      <c r="U470" s="11"/>
      <c r="V470" s="26"/>
      <c r="W470" s="5"/>
      <c r="X470" s="17"/>
      <c r="Y470" s="4"/>
      <c r="Z470" s="4"/>
      <c r="AA470" s="16"/>
      <c r="AB470" s="16"/>
      <c r="AC470" s="16"/>
      <c r="AD470" s="8"/>
      <c r="AE470" s="78"/>
      <c r="AF470" s="7"/>
      <c r="AG470" s="7"/>
      <c r="AH470" s="4"/>
      <c r="AI470" s="3"/>
      <c r="AJ470" s="3"/>
      <c r="AK470" s="3"/>
      <c r="AL470" s="3"/>
      <c r="AO470" s="95"/>
      <c r="AP470" s="95"/>
      <c r="AQ470" s="166">
        <f t="shared" si="228"/>
        <v>61200</v>
      </c>
      <c r="AR470" s="95">
        <f t="shared" si="215"/>
        <v>61200</v>
      </c>
      <c r="AS470" s="95"/>
      <c r="AT470" s="95">
        <f t="shared" si="216"/>
        <v>61200</v>
      </c>
      <c r="AU470" s="95"/>
      <c r="AW470" s="28"/>
      <c r="AX470" s="579"/>
      <c r="AY470" s="95"/>
    </row>
    <row r="471" spans="1:51" s="2" customFormat="1" ht="16.5" customHeight="1" x14ac:dyDescent="0.25">
      <c r="A471" s="28" t="s">
        <v>407</v>
      </c>
      <c r="B471" s="1">
        <v>180</v>
      </c>
      <c r="C471" s="2" t="s">
        <v>5</v>
      </c>
      <c r="D471" s="2">
        <v>14532</v>
      </c>
      <c r="E471" s="2">
        <v>11</v>
      </c>
      <c r="F471" s="2">
        <v>155</v>
      </c>
      <c r="G471" s="2" t="s">
        <v>26</v>
      </c>
      <c r="H471" s="2">
        <v>0</v>
      </c>
      <c r="I471" s="2">
        <v>3</v>
      </c>
      <c r="J471" s="2">
        <v>19</v>
      </c>
      <c r="K471" s="12">
        <f>H471*400+I471*100+J471</f>
        <v>319</v>
      </c>
      <c r="L471" s="13">
        <v>319</v>
      </c>
      <c r="M471" s="84">
        <v>2</v>
      </c>
      <c r="N471" s="13">
        <f>L471</f>
        <v>319</v>
      </c>
      <c r="O471" s="13">
        <v>100</v>
      </c>
      <c r="P471" s="14">
        <f>N471*O471</f>
        <v>31900</v>
      </c>
      <c r="Q471" s="79"/>
      <c r="R471" s="61">
        <v>319</v>
      </c>
      <c r="S471" s="8"/>
      <c r="T471" s="4"/>
      <c r="U471" s="11"/>
      <c r="V471" s="28" t="s">
        <v>407</v>
      </c>
      <c r="W471" s="5">
        <v>241</v>
      </c>
      <c r="X471" s="17" t="s">
        <v>263</v>
      </c>
      <c r="Y471" s="4" t="s">
        <v>28</v>
      </c>
      <c r="Z471" s="4" t="s">
        <v>53</v>
      </c>
      <c r="AA471" s="16">
        <v>6</v>
      </c>
      <c r="AB471" s="16">
        <v>15</v>
      </c>
      <c r="AC471" s="16">
        <v>2</v>
      </c>
      <c r="AD471" s="8">
        <f>AA471*AB471</f>
        <v>90</v>
      </c>
      <c r="AE471" s="78">
        <v>100</v>
      </c>
      <c r="AF471" s="7">
        <f>AF463</f>
        <v>6700</v>
      </c>
      <c r="AG471" s="7">
        <f>AD471*AF471</f>
        <v>603000</v>
      </c>
      <c r="AH471" s="3">
        <f>SUM(AI471:AL471)</f>
        <v>90</v>
      </c>
      <c r="AI471" s="3"/>
      <c r="AJ471" s="3">
        <v>90</v>
      </c>
      <c r="AK471" s="3"/>
      <c r="AL471" s="3"/>
      <c r="AM471" s="2">
        <v>15</v>
      </c>
      <c r="AN471" s="2">
        <f>ค่าเสื่อม!P4</f>
        <v>65</v>
      </c>
      <c r="AO471" s="95">
        <f t="shared" si="226"/>
        <v>391950</v>
      </c>
      <c r="AP471" s="95">
        <f t="shared" si="227"/>
        <v>211050</v>
      </c>
      <c r="AQ471" s="166">
        <f t="shared" si="228"/>
        <v>242950</v>
      </c>
      <c r="AR471" s="95">
        <f t="shared" si="215"/>
        <v>242950</v>
      </c>
      <c r="AS471" s="95"/>
      <c r="AT471" s="95">
        <f t="shared" si="216"/>
        <v>242950</v>
      </c>
      <c r="AU471" s="95"/>
      <c r="AW471" s="28"/>
      <c r="AX471" s="579"/>
      <c r="AY471" s="95"/>
    </row>
    <row r="472" spans="1:51" s="2" customFormat="1" ht="16.5" customHeight="1" x14ac:dyDescent="0.25">
      <c r="A472" s="28"/>
      <c r="B472" s="1"/>
      <c r="K472" s="13"/>
      <c r="L472" s="13"/>
      <c r="M472" s="84"/>
      <c r="N472" s="13"/>
      <c r="O472" s="13"/>
      <c r="P472" s="14"/>
      <c r="Q472" s="3"/>
      <c r="R472" s="8"/>
      <c r="S472" s="8"/>
      <c r="T472" s="4"/>
      <c r="U472" s="11"/>
      <c r="V472" s="26"/>
      <c r="W472" s="5">
        <v>242</v>
      </c>
      <c r="X472" s="17"/>
      <c r="Y472" s="4" t="s">
        <v>38</v>
      </c>
      <c r="Z472" s="4" t="s">
        <v>7</v>
      </c>
      <c r="AA472" s="16">
        <v>7</v>
      </c>
      <c r="AB472" s="16">
        <v>14</v>
      </c>
      <c r="AC472" s="16">
        <v>2</v>
      </c>
      <c r="AD472" s="8">
        <f>AA472*AB472</f>
        <v>98</v>
      </c>
      <c r="AE472" s="78">
        <v>100</v>
      </c>
      <c r="AF472" s="7">
        <f>AF469</f>
        <v>2050</v>
      </c>
      <c r="AG472" s="7">
        <f>AD472*AF472</f>
        <v>200900</v>
      </c>
      <c r="AH472" s="3">
        <f>SUM(AI472:AL472)</f>
        <v>98</v>
      </c>
      <c r="AI472" s="3"/>
      <c r="AJ472" s="3">
        <v>98</v>
      </c>
      <c r="AK472" s="3"/>
      <c r="AL472" s="3"/>
      <c r="AM472" s="2">
        <v>9</v>
      </c>
      <c r="AN472" s="2">
        <f>ค่าเสื่อม!I4</f>
        <v>30</v>
      </c>
      <c r="AO472" s="95">
        <f t="shared" si="226"/>
        <v>60270</v>
      </c>
      <c r="AP472" s="95">
        <f t="shared" si="227"/>
        <v>140630</v>
      </c>
      <c r="AQ472" s="166">
        <f t="shared" si="228"/>
        <v>140630</v>
      </c>
      <c r="AR472" s="95">
        <f t="shared" si="215"/>
        <v>140630</v>
      </c>
      <c r="AS472" s="95"/>
      <c r="AT472" s="95">
        <f t="shared" si="216"/>
        <v>140630</v>
      </c>
      <c r="AU472" s="95"/>
      <c r="AW472" s="28" t="s">
        <v>51</v>
      </c>
      <c r="AX472" s="579"/>
      <c r="AY472" s="95"/>
    </row>
    <row r="473" spans="1:51" s="2" customFormat="1" ht="16.5" customHeight="1" x14ac:dyDescent="0.25">
      <c r="A473" s="28"/>
      <c r="B473" s="1"/>
      <c r="K473" s="13"/>
      <c r="L473" s="13"/>
      <c r="M473" s="84"/>
      <c r="N473" s="13"/>
      <c r="O473" s="13"/>
      <c r="P473" s="14"/>
      <c r="Q473" s="3"/>
      <c r="R473" s="8"/>
      <c r="S473" s="8"/>
      <c r="T473" s="4"/>
      <c r="U473" s="11"/>
      <c r="V473" s="26"/>
      <c r="W473" s="5">
        <v>243</v>
      </c>
      <c r="X473" s="17"/>
      <c r="Y473" s="4" t="s">
        <v>38</v>
      </c>
      <c r="Z473" s="4" t="s">
        <v>7</v>
      </c>
      <c r="AA473" s="16">
        <v>6</v>
      </c>
      <c r="AB473" s="16">
        <v>12</v>
      </c>
      <c r="AC473" s="16">
        <v>2</v>
      </c>
      <c r="AD473" s="8">
        <f>AA473*AB473</f>
        <v>72</v>
      </c>
      <c r="AE473" s="78">
        <v>100</v>
      </c>
      <c r="AF473" s="7">
        <f>AF472</f>
        <v>2050</v>
      </c>
      <c r="AG473" s="7">
        <f>AD473*AF473</f>
        <v>147600</v>
      </c>
      <c r="AH473" s="3">
        <f>SUM(AI473:AL473)</f>
        <v>72</v>
      </c>
      <c r="AI473" s="3"/>
      <c r="AJ473" s="3">
        <v>72</v>
      </c>
      <c r="AK473" s="3"/>
      <c r="AL473" s="3"/>
      <c r="AM473" s="2">
        <v>10</v>
      </c>
      <c r="AN473" s="2">
        <f>ค่าเสื่อม!K4</f>
        <v>40</v>
      </c>
      <c r="AO473" s="95">
        <f t="shared" si="226"/>
        <v>59040</v>
      </c>
      <c r="AP473" s="95">
        <f t="shared" si="227"/>
        <v>88560</v>
      </c>
      <c r="AQ473" s="166">
        <f t="shared" si="228"/>
        <v>88560</v>
      </c>
      <c r="AR473" s="95">
        <f t="shared" si="215"/>
        <v>88560</v>
      </c>
      <c r="AS473" s="95"/>
      <c r="AT473" s="95">
        <f t="shared" si="216"/>
        <v>88560</v>
      </c>
      <c r="AU473" s="95"/>
      <c r="AW473" s="28" t="s">
        <v>51</v>
      </c>
      <c r="AX473" s="579"/>
      <c r="AY473" s="95"/>
    </row>
    <row r="474" spans="1:51" s="2" customFormat="1" ht="16.5" customHeight="1" x14ac:dyDescent="0.25">
      <c r="A474" s="28"/>
      <c r="B474" s="1">
        <v>181</v>
      </c>
      <c r="C474" s="2" t="s">
        <v>5</v>
      </c>
      <c r="D474" s="2">
        <v>14534</v>
      </c>
      <c r="E474" s="2">
        <v>2</v>
      </c>
      <c r="F474" s="2">
        <v>157</v>
      </c>
      <c r="G474" s="2" t="s">
        <v>26</v>
      </c>
      <c r="H474" s="2">
        <v>1</v>
      </c>
      <c r="I474" s="2">
        <v>2</v>
      </c>
      <c r="J474" s="2">
        <v>27</v>
      </c>
      <c r="K474" s="12">
        <f>H474*400+I474*100+J474</f>
        <v>627</v>
      </c>
      <c r="L474" s="31">
        <v>627</v>
      </c>
      <c r="M474" s="87">
        <v>1</v>
      </c>
      <c r="N474" s="13">
        <f>L474</f>
        <v>627</v>
      </c>
      <c r="O474" s="13">
        <v>100</v>
      </c>
      <c r="P474" s="14">
        <f>N474*O474</f>
        <v>62700</v>
      </c>
      <c r="Q474" s="81">
        <v>627</v>
      </c>
      <c r="R474" s="8"/>
      <c r="S474" s="8"/>
      <c r="T474" s="4"/>
      <c r="U474" s="11"/>
      <c r="V474" s="26"/>
      <c r="W474" s="5"/>
      <c r="X474" s="17"/>
      <c r="Y474" s="4"/>
      <c r="Z474" s="4"/>
      <c r="AA474" s="16"/>
      <c r="AB474" s="16"/>
      <c r="AC474" s="16"/>
      <c r="AD474" s="8"/>
      <c r="AE474" s="78"/>
      <c r="AF474" s="7"/>
      <c r="AG474" s="7"/>
      <c r="AH474" s="4"/>
      <c r="AI474" s="3"/>
      <c r="AJ474" s="3"/>
      <c r="AK474" s="3"/>
      <c r="AL474" s="3"/>
      <c r="AO474" s="95"/>
      <c r="AP474" s="95"/>
      <c r="AQ474" s="166">
        <f t="shared" si="228"/>
        <v>62700</v>
      </c>
      <c r="AR474" s="95">
        <f t="shared" ref="AR474:AR490" si="229">AQ474</f>
        <v>62700</v>
      </c>
      <c r="AS474" s="95"/>
      <c r="AT474" s="95">
        <f t="shared" ref="AT474:AT505" si="230">AQ474-AS474</f>
        <v>62700</v>
      </c>
      <c r="AU474" s="95"/>
      <c r="AW474" s="28"/>
      <c r="AX474" s="579"/>
      <c r="AY474" s="95"/>
    </row>
    <row r="475" spans="1:51" s="2" customFormat="1" ht="16.5" customHeight="1" x14ac:dyDescent="0.25">
      <c r="A475" s="28"/>
      <c r="B475" s="1">
        <v>182</v>
      </c>
      <c r="C475" s="2" t="s">
        <v>5</v>
      </c>
      <c r="D475" s="2">
        <v>25352</v>
      </c>
      <c r="E475" s="2">
        <v>36</v>
      </c>
      <c r="F475" s="2">
        <v>1130</v>
      </c>
      <c r="G475" s="2" t="s">
        <v>26</v>
      </c>
      <c r="H475" s="2">
        <v>8</v>
      </c>
      <c r="I475" s="2">
        <v>2</v>
      </c>
      <c r="J475" s="2">
        <v>62</v>
      </c>
      <c r="K475" s="12">
        <f>H475*400+I475*100+J475</f>
        <v>3462</v>
      </c>
      <c r="L475" s="13">
        <v>3462</v>
      </c>
      <c r="M475" s="87">
        <v>1</v>
      </c>
      <c r="N475" s="13">
        <f>L475</f>
        <v>3462</v>
      </c>
      <c r="O475" s="13">
        <v>125</v>
      </c>
      <c r="P475" s="14">
        <f>N475*O475</f>
        <v>432750</v>
      </c>
      <c r="Q475" s="79">
        <v>3462</v>
      </c>
      <c r="R475" s="8"/>
      <c r="S475" s="8"/>
      <c r="T475" s="4"/>
      <c r="U475" s="11"/>
      <c r="V475" s="26"/>
      <c r="W475" s="5"/>
      <c r="X475" s="17"/>
      <c r="Y475" s="4"/>
      <c r="Z475" s="4"/>
      <c r="AA475" s="16"/>
      <c r="AB475" s="16"/>
      <c r="AC475" s="16"/>
      <c r="AD475" s="8"/>
      <c r="AE475" s="78"/>
      <c r="AF475" s="7"/>
      <c r="AG475" s="7"/>
      <c r="AH475" s="4"/>
      <c r="AI475" s="3"/>
      <c r="AJ475" s="3"/>
      <c r="AK475" s="3"/>
      <c r="AL475" s="3"/>
      <c r="AO475" s="95"/>
      <c r="AP475" s="95"/>
      <c r="AQ475" s="166">
        <f t="shared" si="228"/>
        <v>432750</v>
      </c>
      <c r="AR475" s="95">
        <f t="shared" si="229"/>
        <v>432750</v>
      </c>
      <c r="AS475" s="95"/>
      <c r="AT475" s="95">
        <f t="shared" si="230"/>
        <v>432750</v>
      </c>
      <c r="AU475" s="95"/>
      <c r="AW475" s="28"/>
      <c r="AX475" s="579"/>
      <c r="AY475" s="95"/>
    </row>
    <row r="476" spans="1:51" s="4" customFormat="1" ht="16.5" customHeight="1" x14ac:dyDescent="0.25">
      <c r="A476" s="26" t="s">
        <v>408</v>
      </c>
      <c r="B476" s="1">
        <v>183</v>
      </c>
      <c r="C476" s="4" t="s">
        <v>5</v>
      </c>
      <c r="D476" s="4">
        <v>3169</v>
      </c>
      <c r="E476" s="4">
        <v>224</v>
      </c>
      <c r="F476" s="4">
        <v>29</v>
      </c>
      <c r="G476" s="4" t="s">
        <v>26</v>
      </c>
      <c r="H476" s="4">
        <v>5</v>
      </c>
      <c r="I476" s="4">
        <v>2</v>
      </c>
      <c r="J476" s="4">
        <v>90</v>
      </c>
      <c r="K476" s="12">
        <f>H476*400+I476*100+J476</f>
        <v>2290</v>
      </c>
      <c r="L476" s="7">
        <v>2290</v>
      </c>
      <c r="M476" s="17">
        <v>1</v>
      </c>
      <c r="N476" s="7">
        <f>L476</f>
        <v>2290</v>
      </c>
      <c r="O476" s="7">
        <v>125</v>
      </c>
      <c r="P476" s="14">
        <f>N476*O476</f>
        <v>286250</v>
      </c>
      <c r="Q476" s="144">
        <v>2290</v>
      </c>
      <c r="R476" s="8"/>
      <c r="S476" s="8"/>
      <c r="U476" s="11"/>
      <c r="V476" s="26"/>
      <c r="W476" s="5"/>
      <c r="X476" s="17"/>
      <c r="AA476" s="16"/>
      <c r="AB476" s="16"/>
      <c r="AC476" s="16"/>
      <c r="AD476" s="8"/>
      <c r="AE476" s="78"/>
      <c r="AF476" s="7"/>
      <c r="AG476" s="7"/>
      <c r="AI476" s="3"/>
      <c r="AJ476" s="3"/>
      <c r="AK476" s="3"/>
      <c r="AL476" s="3"/>
      <c r="AO476" s="95"/>
      <c r="AP476" s="95"/>
      <c r="AQ476" s="166">
        <f t="shared" si="228"/>
        <v>286250</v>
      </c>
      <c r="AR476" s="95">
        <f t="shared" si="229"/>
        <v>286250</v>
      </c>
      <c r="AS476" s="95"/>
      <c r="AT476" s="95">
        <f t="shared" si="230"/>
        <v>286250</v>
      </c>
      <c r="AU476" s="95"/>
      <c r="AW476" s="26"/>
      <c r="AX476" s="579"/>
      <c r="AY476" s="95"/>
    </row>
    <row r="477" spans="1:51" s="2" customFormat="1" ht="16.5" customHeight="1" x14ac:dyDescent="0.25">
      <c r="A477" s="28" t="s">
        <v>409</v>
      </c>
      <c r="B477" s="1">
        <v>184</v>
      </c>
      <c r="C477" s="2" t="s">
        <v>5</v>
      </c>
      <c r="D477" s="2">
        <v>14528</v>
      </c>
      <c r="E477" s="2">
        <v>13</v>
      </c>
      <c r="F477" s="2">
        <v>151</v>
      </c>
      <c r="G477" s="2" t="s">
        <v>26</v>
      </c>
      <c r="H477" s="2">
        <v>0</v>
      </c>
      <c r="I477" s="2">
        <v>1</v>
      </c>
      <c r="J477" s="2">
        <v>93</v>
      </c>
      <c r="K477" s="12">
        <f>H477*400+I477*100+J477</f>
        <v>193</v>
      </c>
      <c r="L477" s="13">
        <v>193</v>
      </c>
      <c r="M477" s="84">
        <v>2</v>
      </c>
      <c r="N477" s="13">
        <f>L477</f>
        <v>193</v>
      </c>
      <c r="O477" s="13">
        <v>175</v>
      </c>
      <c r="P477" s="14">
        <f>N477*O477</f>
        <v>33775</v>
      </c>
      <c r="Q477" s="79"/>
      <c r="R477" s="61">
        <v>193</v>
      </c>
      <c r="S477" s="8"/>
      <c r="T477" s="4"/>
      <c r="U477" s="11"/>
      <c r="V477" s="28" t="s">
        <v>409</v>
      </c>
      <c r="W477" s="5">
        <v>244</v>
      </c>
      <c r="X477" s="17" t="s">
        <v>262</v>
      </c>
      <c r="Y477" s="4" t="s">
        <v>28</v>
      </c>
      <c r="Z477" s="4" t="s">
        <v>41</v>
      </c>
      <c r="AA477" s="16"/>
      <c r="AB477" s="16"/>
      <c r="AC477" s="16">
        <v>2</v>
      </c>
      <c r="AD477" s="8">
        <f>SUM(AD478:AD479)</f>
        <v>270</v>
      </c>
      <c r="AE477" s="78">
        <v>100</v>
      </c>
      <c r="AF477" s="7">
        <f>AF471</f>
        <v>6700</v>
      </c>
      <c r="AG477" s="7">
        <f>AD477*AF477</f>
        <v>1809000</v>
      </c>
      <c r="AH477" s="3">
        <v>270</v>
      </c>
      <c r="AI477" s="3"/>
      <c r="AJ477" s="3">
        <v>270</v>
      </c>
      <c r="AK477" s="3"/>
      <c r="AL477" s="3"/>
      <c r="AM477" s="2">
        <v>50</v>
      </c>
      <c r="AN477" s="2">
        <f>ค่าเสื่อม!W3</f>
        <v>85</v>
      </c>
      <c r="AO477" s="95">
        <f t="shared" si="226"/>
        <v>1537650</v>
      </c>
      <c r="AP477" s="95">
        <f t="shared" si="227"/>
        <v>271350</v>
      </c>
      <c r="AQ477" s="166">
        <f t="shared" si="228"/>
        <v>305125</v>
      </c>
      <c r="AR477" s="95">
        <f t="shared" si="229"/>
        <v>305125</v>
      </c>
      <c r="AS477" s="95"/>
      <c r="AT477" s="95">
        <f t="shared" si="230"/>
        <v>305125</v>
      </c>
      <c r="AU477" s="95"/>
      <c r="AW477" s="28"/>
      <c r="AX477" s="579"/>
      <c r="AY477" s="95"/>
    </row>
    <row r="478" spans="1:51" s="2" customFormat="1" ht="16.5" customHeight="1" x14ac:dyDescent="0.25">
      <c r="A478" s="28"/>
      <c r="B478" s="1"/>
      <c r="K478" s="13"/>
      <c r="L478" s="13"/>
      <c r="M478" s="84"/>
      <c r="N478" s="13"/>
      <c r="O478" s="13"/>
      <c r="P478" s="14"/>
      <c r="Q478" s="3"/>
      <c r="R478" s="8"/>
      <c r="S478" s="8"/>
      <c r="T478" s="4"/>
      <c r="U478" s="11"/>
      <c r="V478" s="26"/>
      <c r="W478" s="5"/>
      <c r="X478" s="17"/>
      <c r="Y478" s="4"/>
      <c r="Z478" s="26" t="s">
        <v>42</v>
      </c>
      <c r="AA478" s="16">
        <v>9</v>
      </c>
      <c r="AB478" s="16">
        <v>15</v>
      </c>
      <c r="AC478" s="16">
        <v>2</v>
      </c>
      <c r="AD478" s="8">
        <f>AA478*AB478</f>
        <v>135</v>
      </c>
      <c r="AE478" s="78">
        <v>50</v>
      </c>
      <c r="AF478" s="7">
        <f>AF480</f>
        <v>6700</v>
      </c>
      <c r="AG478" s="7">
        <f t="shared" ref="AG478:AG541" si="231">AD478*AF478</f>
        <v>904500</v>
      </c>
      <c r="AH478" s="3">
        <f>SUM(AI478:AL478)</f>
        <v>135</v>
      </c>
      <c r="AI478" s="3"/>
      <c r="AJ478" s="3">
        <v>135</v>
      </c>
      <c r="AK478" s="3"/>
      <c r="AL478" s="3"/>
      <c r="AN478" s="2">
        <v>85</v>
      </c>
      <c r="AO478" s="95">
        <f t="shared" si="226"/>
        <v>768825</v>
      </c>
      <c r="AP478" s="95">
        <f t="shared" si="227"/>
        <v>135675</v>
      </c>
      <c r="AQ478" s="166">
        <f t="shared" si="228"/>
        <v>135675</v>
      </c>
      <c r="AR478" s="95">
        <f t="shared" si="229"/>
        <v>135675</v>
      </c>
      <c r="AS478" s="95"/>
      <c r="AT478" s="95">
        <f t="shared" si="230"/>
        <v>135675</v>
      </c>
      <c r="AU478" s="95"/>
      <c r="AW478" s="28"/>
      <c r="AX478" s="579"/>
      <c r="AY478" s="95"/>
    </row>
    <row r="479" spans="1:51" s="2" customFormat="1" ht="16.5" customHeight="1" x14ac:dyDescent="0.25">
      <c r="A479" s="28"/>
      <c r="B479" s="1"/>
      <c r="K479" s="13"/>
      <c r="L479" s="13"/>
      <c r="M479" s="84"/>
      <c r="N479" s="13"/>
      <c r="O479" s="13"/>
      <c r="P479" s="14"/>
      <c r="Q479" s="3"/>
      <c r="R479" s="8"/>
      <c r="S479" s="8"/>
      <c r="T479" s="4"/>
      <c r="U479" s="11"/>
      <c r="V479" s="26"/>
      <c r="W479" s="5"/>
      <c r="X479" s="19"/>
      <c r="Y479" s="4"/>
      <c r="Z479" s="26" t="s">
        <v>43</v>
      </c>
      <c r="AA479" s="16">
        <v>9</v>
      </c>
      <c r="AB479" s="16">
        <v>15</v>
      </c>
      <c r="AC479" s="16">
        <v>2</v>
      </c>
      <c r="AD479" s="8">
        <f>AA479*AB479</f>
        <v>135</v>
      </c>
      <c r="AE479" s="78">
        <v>50</v>
      </c>
      <c r="AF479" s="7">
        <f>AF477</f>
        <v>6700</v>
      </c>
      <c r="AG479" s="7">
        <f t="shared" si="231"/>
        <v>904500</v>
      </c>
      <c r="AH479" s="3">
        <f>SUM(AI479:AL479)</f>
        <v>135</v>
      </c>
      <c r="AI479" s="3"/>
      <c r="AJ479" s="3">
        <v>135</v>
      </c>
      <c r="AK479" s="3"/>
      <c r="AL479" s="3"/>
      <c r="AN479" s="2">
        <v>85</v>
      </c>
      <c r="AO479" s="95">
        <f t="shared" si="226"/>
        <v>768825</v>
      </c>
      <c r="AP479" s="95">
        <f t="shared" si="227"/>
        <v>135675</v>
      </c>
      <c r="AQ479" s="166">
        <f t="shared" si="228"/>
        <v>135675</v>
      </c>
      <c r="AR479" s="95">
        <f t="shared" si="229"/>
        <v>135675</v>
      </c>
      <c r="AS479" s="95"/>
      <c r="AT479" s="95">
        <f t="shared" si="230"/>
        <v>135675</v>
      </c>
      <c r="AU479" s="95"/>
      <c r="AW479" s="28"/>
      <c r="AX479" s="579"/>
      <c r="AY479" s="95"/>
    </row>
    <row r="480" spans="1:51" s="2" customFormat="1" ht="16.5" customHeight="1" x14ac:dyDescent="0.25">
      <c r="A480" s="28" t="s">
        <v>410</v>
      </c>
      <c r="B480" s="1">
        <v>185</v>
      </c>
      <c r="C480" s="2" t="s">
        <v>5</v>
      </c>
      <c r="D480" s="2">
        <v>34987</v>
      </c>
      <c r="E480" s="2">
        <v>19</v>
      </c>
      <c r="F480" s="2">
        <v>1688</v>
      </c>
      <c r="G480" s="2" t="s">
        <v>26</v>
      </c>
      <c r="H480" s="2">
        <v>0</v>
      </c>
      <c r="I480" s="2">
        <v>0</v>
      </c>
      <c r="J480" s="2">
        <v>65</v>
      </c>
      <c r="K480" s="12">
        <f>H480*400+I480*100+J480</f>
        <v>65</v>
      </c>
      <c r="L480" s="13">
        <v>65</v>
      </c>
      <c r="M480" s="84">
        <v>2</v>
      </c>
      <c r="N480" s="13">
        <f>L480</f>
        <v>65</v>
      </c>
      <c r="O480" s="13">
        <v>175</v>
      </c>
      <c r="P480" s="14">
        <f>N480*O480</f>
        <v>11375</v>
      </c>
      <c r="Q480" s="79"/>
      <c r="R480" s="61">
        <v>65</v>
      </c>
      <c r="S480" s="8"/>
      <c r="T480" s="4"/>
      <c r="U480" s="11"/>
      <c r="V480" s="28" t="s">
        <v>410</v>
      </c>
      <c r="W480" s="5">
        <v>245</v>
      </c>
      <c r="X480" s="17" t="s">
        <v>411</v>
      </c>
      <c r="Y480" s="4" t="s">
        <v>28</v>
      </c>
      <c r="Z480" s="4" t="s">
        <v>41</v>
      </c>
      <c r="AA480" s="16"/>
      <c r="AB480" s="16"/>
      <c r="AC480" s="16">
        <v>2</v>
      </c>
      <c r="AD480" s="8">
        <f>SUM(AD481:AD482)</f>
        <v>270</v>
      </c>
      <c r="AE480" s="78">
        <v>100</v>
      </c>
      <c r="AF480" s="7">
        <f>AF477</f>
        <v>6700</v>
      </c>
      <c r="AG480" s="7">
        <f t="shared" si="231"/>
        <v>1809000</v>
      </c>
      <c r="AH480" s="3">
        <v>270</v>
      </c>
      <c r="AI480" s="3"/>
      <c r="AJ480" s="3">
        <v>270</v>
      </c>
      <c r="AK480" s="3"/>
      <c r="AL480" s="3"/>
      <c r="AM480" s="2">
        <v>34</v>
      </c>
      <c r="AN480" s="2">
        <f>ค่าเสื่อม!W3</f>
        <v>85</v>
      </c>
      <c r="AO480" s="95">
        <f t="shared" si="226"/>
        <v>1537650</v>
      </c>
      <c r="AP480" s="95">
        <f t="shared" si="227"/>
        <v>271350</v>
      </c>
      <c r="AQ480" s="166">
        <f t="shared" si="228"/>
        <v>282725</v>
      </c>
      <c r="AR480" s="95">
        <f t="shared" si="229"/>
        <v>282725</v>
      </c>
      <c r="AS480" s="95"/>
      <c r="AT480" s="95">
        <f t="shared" si="230"/>
        <v>282725</v>
      </c>
      <c r="AU480" s="95"/>
      <c r="AW480" s="28"/>
      <c r="AX480" s="579"/>
      <c r="AY480" s="95"/>
    </row>
    <row r="481" spans="1:51" s="2" customFormat="1" ht="16.5" customHeight="1" x14ac:dyDescent="0.25">
      <c r="A481" s="28"/>
      <c r="B481" s="1"/>
      <c r="K481" s="13"/>
      <c r="L481" s="13"/>
      <c r="M481" s="84"/>
      <c r="N481" s="13"/>
      <c r="O481" s="13"/>
      <c r="P481" s="14"/>
      <c r="Q481" s="3"/>
      <c r="R481" s="8"/>
      <c r="S481" s="8"/>
      <c r="T481" s="4"/>
      <c r="U481" s="11"/>
      <c r="V481" s="26"/>
      <c r="W481" s="5"/>
      <c r="X481" s="17"/>
      <c r="Y481" s="4"/>
      <c r="Z481" s="26" t="s">
        <v>42</v>
      </c>
      <c r="AA481" s="16">
        <v>9</v>
      </c>
      <c r="AB481" s="16">
        <v>15</v>
      </c>
      <c r="AC481" s="16">
        <v>2</v>
      </c>
      <c r="AD481" s="8">
        <f>AA481*AB481</f>
        <v>135</v>
      </c>
      <c r="AE481" s="78">
        <v>50</v>
      </c>
      <c r="AF481" s="7">
        <f>AF479</f>
        <v>6700</v>
      </c>
      <c r="AG481" s="7">
        <f t="shared" si="231"/>
        <v>904500</v>
      </c>
      <c r="AH481" s="3">
        <f>SUM(AI481:AL481)</f>
        <v>135</v>
      </c>
      <c r="AI481" s="3"/>
      <c r="AJ481" s="3">
        <v>135</v>
      </c>
      <c r="AK481" s="3"/>
      <c r="AL481" s="3"/>
      <c r="AN481" s="2">
        <v>85</v>
      </c>
      <c r="AO481" s="95">
        <f t="shared" si="226"/>
        <v>768825</v>
      </c>
      <c r="AP481" s="95">
        <f t="shared" si="227"/>
        <v>135675</v>
      </c>
      <c r="AQ481" s="166">
        <f t="shared" si="228"/>
        <v>135675</v>
      </c>
      <c r="AR481" s="95">
        <f t="shared" si="229"/>
        <v>135675</v>
      </c>
      <c r="AS481" s="95"/>
      <c r="AT481" s="95">
        <f t="shared" si="230"/>
        <v>135675</v>
      </c>
      <c r="AU481" s="95"/>
      <c r="AW481" s="28"/>
      <c r="AX481" s="579"/>
      <c r="AY481" s="95"/>
    </row>
    <row r="482" spans="1:51" s="2" customFormat="1" ht="16.5" customHeight="1" x14ac:dyDescent="0.25">
      <c r="A482" s="28"/>
      <c r="B482" s="1"/>
      <c r="K482" s="13"/>
      <c r="L482" s="13"/>
      <c r="M482" s="84"/>
      <c r="N482" s="13"/>
      <c r="O482" s="13"/>
      <c r="P482" s="14"/>
      <c r="Q482" s="3"/>
      <c r="R482" s="8"/>
      <c r="S482" s="8"/>
      <c r="T482" s="4"/>
      <c r="U482" s="11"/>
      <c r="V482" s="26"/>
      <c r="W482" s="5"/>
      <c r="X482" s="17"/>
      <c r="Y482" s="4"/>
      <c r="Z482" s="26" t="s">
        <v>43</v>
      </c>
      <c r="AA482" s="16">
        <v>9</v>
      </c>
      <c r="AB482" s="16">
        <v>15</v>
      </c>
      <c r="AC482" s="16">
        <v>2</v>
      </c>
      <c r="AD482" s="8">
        <f>AA482*AB482</f>
        <v>135</v>
      </c>
      <c r="AE482" s="78">
        <v>50</v>
      </c>
      <c r="AF482" s="7">
        <f>AF480</f>
        <v>6700</v>
      </c>
      <c r="AG482" s="7">
        <f t="shared" si="231"/>
        <v>904500</v>
      </c>
      <c r="AH482" s="3">
        <f>SUM(AI482:AL482)</f>
        <v>135</v>
      </c>
      <c r="AI482" s="3"/>
      <c r="AJ482" s="3">
        <v>135</v>
      </c>
      <c r="AK482" s="3"/>
      <c r="AL482" s="3"/>
      <c r="AN482" s="2">
        <v>85</v>
      </c>
      <c r="AO482" s="95">
        <f t="shared" si="226"/>
        <v>768825</v>
      </c>
      <c r="AP482" s="95">
        <f t="shared" si="227"/>
        <v>135675</v>
      </c>
      <c r="AQ482" s="166">
        <f t="shared" si="228"/>
        <v>135675</v>
      </c>
      <c r="AR482" s="95">
        <f t="shared" si="229"/>
        <v>135675</v>
      </c>
      <c r="AS482" s="95"/>
      <c r="AT482" s="95">
        <f t="shared" si="230"/>
        <v>135675</v>
      </c>
      <c r="AU482" s="95"/>
      <c r="AW482" s="28"/>
      <c r="AX482" s="579"/>
      <c r="AY482" s="95"/>
    </row>
    <row r="483" spans="1:51" s="2" customFormat="1" ht="16.5" customHeight="1" x14ac:dyDescent="0.25">
      <c r="A483" s="28"/>
      <c r="B483" s="1">
        <v>186</v>
      </c>
      <c r="C483" s="2" t="s">
        <v>5</v>
      </c>
      <c r="D483" s="2">
        <v>14985</v>
      </c>
      <c r="E483" s="2">
        <v>20</v>
      </c>
      <c r="F483" s="2">
        <v>1689</v>
      </c>
      <c r="G483" s="2" t="s">
        <v>26</v>
      </c>
      <c r="H483" s="2">
        <v>0</v>
      </c>
      <c r="I483" s="2">
        <v>0</v>
      </c>
      <c r="J483" s="2">
        <v>69</v>
      </c>
      <c r="K483" s="12">
        <f>H483*400+I483*100+J483</f>
        <v>69</v>
      </c>
      <c r="L483" s="13">
        <v>69</v>
      </c>
      <c r="M483" s="84">
        <v>1</v>
      </c>
      <c r="N483" s="13">
        <f>L483</f>
        <v>69</v>
      </c>
      <c r="O483" s="13">
        <v>175</v>
      </c>
      <c r="P483" s="14">
        <f>N483*O483</f>
        <v>12075</v>
      </c>
      <c r="Q483" s="79">
        <v>69</v>
      </c>
      <c r="R483" s="8"/>
      <c r="S483" s="8"/>
      <c r="T483" s="4"/>
      <c r="U483" s="11"/>
      <c r="V483" s="26"/>
      <c r="W483" s="5"/>
      <c r="X483" s="17"/>
      <c r="Y483" s="4"/>
      <c r="Z483" s="4"/>
      <c r="AA483" s="16"/>
      <c r="AB483" s="16"/>
      <c r="AC483" s="16"/>
      <c r="AD483" s="8"/>
      <c r="AE483" s="78"/>
      <c r="AF483" s="7"/>
      <c r="AG483" s="7"/>
      <c r="AH483" s="4"/>
      <c r="AI483" s="3"/>
      <c r="AJ483" s="3"/>
      <c r="AK483" s="3"/>
      <c r="AL483" s="3"/>
      <c r="AO483" s="95"/>
      <c r="AP483" s="95"/>
      <c r="AQ483" s="166">
        <f t="shared" si="228"/>
        <v>12075</v>
      </c>
      <c r="AR483" s="95">
        <f t="shared" si="229"/>
        <v>12075</v>
      </c>
      <c r="AS483" s="95"/>
      <c r="AT483" s="95">
        <f t="shared" si="230"/>
        <v>12075</v>
      </c>
      <c r="AU483" s="95"/>
      <c r="AW483" s="28"/>
      <c r="AX483" s="579"/>
      <c r="AY483" s="95"/>
    </row>
    <row r="484" spans="1:51" s="2" customFormat="1" ht="16.5" customHeight="1" x14ac:dyDescent="0.25">
      <c r="A484" s="28" t="s">
        <v>412</v>
      </c>
      <c r="B484" s="1">
        <v>187</v>
      </c>
      <c r="C484" s="2" t="s">
        <v>5</v>
      </c>
      <c r="D484" s="2">
        <v>25345</v>
      </c>
      <c r="E484" s="2">
        <v>32</v>
      </c>
      <c r="F484" s="2">
        <v>1123</v>
      </c>
      <c r="G484" s="2" t="s">
        <v>26</v>
      </c>
      <c r="H484" s="2">
        <v>5</v>
      </c>
      <c r="I484" s="2">
        <v>1</v>
      </c>
      <c r="J484" s="2">
        <v>37</v>
      </c>
      <c r="K484" s="12">
        <f>H484*400+I484*100+J484</f>
        <v>2137</v>
      </c>
      <c r="L484" s="13">
        <v>2137</v>
      </c>
      <c r="M484" s="84">
        <v>1</v>
      </c>
      <c r="N484" s="13">
        <f>L484</f>
        <v>2137</v>
      </c>
      <c r="O484" s="13">
        <v>100</v>
      </c>
      <c r="P484" s="14">
        <f>N484*O484</f>
        <v>213700</v>
      </c>
      <c r="Q484" s="79">
        <v>2137</v>
      </c>
      <c r="R484" s="8"/>
      <c r="S484" s="8"/>
      <c r="T484" s="4"/>
      <c r="U484" s="11"/>
      <c r="V484" s="26"/>
      <c r="W484" s="5"/>
      <c r="X484" s="17"/>
      <c r="Y484" s="4"/>
      <c r="Z484" s="4"/>
      <c r="AA484" s="16"/>
      <c r="AB484" s="16"/>
      <c r="AC484" s="16"/>
      <c r="AD484" s="8"/>
      <c r="AE484" s="78"/>
      <c r="AF484" s="7"/>
      <c r="AG484" s="7"/>
      <c r="AH484" s="4"/>
      <c r="AI484" s="3"/>
      <c r="AJ484" s="3"/>
      <c r="AK484" s="3"/>
      <c r="AL484" s="3"/>
      <c r="AO484" s="95"/>
      <c r="AP484" s="95"/>
      <c r="AQ484" s="166">
        <f t="shared" si="228"/>
        <v>213700</v>
      </c>
      <c r="AR484" s="95">
        <f t="shared" si="229"/>
        <v>213700</v>
      </c>
      <c r="AS484" s="95"/>
      <c r="AT484" s="95">
        <f t="shared" si="230"/>
        <v>213700</v>
      </c>
      <c r="AU484" s="95"/>
      <c r="AW484" s="28"/>
      <c r="AX484" s="579"/>
      <c r="AY484" s="95"/>
    </row>
    <row r="485" spans="1:51" s="2" customFormat="1" ht="16.5" customHeight="1" x14ac:dyDescent="0.25">
      <c r="A485" s="28" t="s">
        <v>413</v>
      </c>
      <c r="B485" s="1">
        <v>188</v>
      </c>
      <c r="C485" s="2" t="s">
        <v>35</v>
      </c>
      <c r="K485" s="13"/>
      <c r="L485" s="13"/>
      <c r="M485" s="84"/>
      <c r="N485" s="13"/>
      <c r="O485" s="13"/>
      <c r="P485" s="14"/>
      <c r="Q485" s="3"/>
      <c r="R485" s="8"/>
      <c r="S485" s="8"/>
      <c r="T485" s="4"/>
      <c r="U485" s="11"/>
      <c r="V485" s="28" t="s">
        <v>413</v>
      </c>
      <c r="W485" s="5">
        <v>246</v>
      </c>
      <c r="X485" s="17" t="s">
        <v>414</v>
      </c>
      <c r="Y485" s="4" t="s">
        <v>28</v>
      </c>
      <c r="Z485" s="4" t="s">
        <v>41</v>
      </c>
      <c r="AA485" s="16"/>
      <c r="AB485" s="16"/>
      <c r="AC485" s="16">
        <v>2</v>
      </c>
      <c r="AD485" s="8">
        <v>360</v>
      </c>
      <c r="AE485" s="78">
        <v>100</v>
      </c>
      <c r="AF485" s="7">
        <f>AF480</f>
        <v>6700</v>
      </c>
      <c r="AG485" s="7">
        <f t="shared" si="231"/>
        <v>2412000</v>
      </c>
      <c r="AH485" s="3">
        <v>360</v>
      </c>
      <c r="AI485" s="3"/>
      <c r="AJ485" s="3">
        <v>360</v>
      </c>
      <c r="AK485" s="3"/>
      <c r="AL485" s="3"/>
      <c r="AM485" s="2">
        <v>19</v>
      </c>
      <c r="AN485" s="2">
        <f>ค่าเสื่อม!T3</f>
        <v>70</v>
      </c>
      <c r="AO485" s="95">
        <f t="shared" si="226"/>
        <v>1688400</v>
      </c>
      <c r="AP485" s="95">
        <f t="shared" si="227"/>
        <v>723600</v>
      </c>
      <c r="AQ485" s="166">
        <f t="shared" si="228"/>
        <v>723600</v>
      </c>
      <c r="AR485" s="95">
        <f t="shared" si="229"/>
        <v>723600</v>
      </c>
      <c r="AS485" s="95"/>
      <c r="AT485" s="95">
        <f t="shared" si="230"/>
        <v>723600</v>
      </c>
      <c r="AU485" s="95"/>
      <c r="AW485" s="28"/>
      <c r="AX485" s="579"/>
      <c r="AY485" s="95"/>
    </row>
    <row r="486" spans="1:51" s="2" customFormat="1" ht="16.5" customHeight="1" x14ac:dyDescent="0.25">
      <c r="A486" s="28"/>
      <c r="B486" s="1"/>
      <c r="K486" s="13"/>
      <c r="L486" s="13"/>
      <c r="M486" s="84"/>
      <c r="N486" s="13"/>
      <c r="O486" s="13"/>
      <c r="P486" s="14"/>
      <c r="Q486" s="3"/>
      <c r="R486" s="8"/>
      <c r="S486" s="8"/>
      <c r="T486" s="4"/>
      <c r="U486" s="11"/>
      <c r="V486" s="28"/>
      <c r="W486" s="5"/>
      <c r="X486" s="17"/>
      <c r="Y486" s="4"/>
      <c r="Z486" s="26" t="s">
        <v>42</v>
      </c>
      <c r="AA486" s="16">
        <v>12</v>
      </c>
      <c r="AB486" s="16">
        <v>15</v>
      </c>
      <c r="AC486" s="16">
        <v>2</v>
      </c>
      <c r="AD486" s="8">
        <f>AA486*AB486</f>
        <v>180</v>
      </c>
      <c r="AE486" s="78">
        <v>50</v>
      </c>
      <c r="AF486" s="7">
        <f>AF488</f>
        <v>6700</v>
      </c>
      <c r="AG486" s="7">
        <f t="shared" si="231"/>
        <v>1206000</v>
      </c>
      <c r="AH486" s="3">
        <f>SUM(AI486:AL486)</f>
        <v>180</v>
      </c>
      <c r="AI486" s="3"/>
      <c r="AJ486" s="3">
        <v>180</v>
      </c>
      <c r="AK486" s="3"/>
      <c r="AL486" s="3"/>
      <c r="AN486" s="2">
        <f>AN485</f>
        <v>70</v>
      </c>
      <c r="AO486" s="95">
        <f t="shared" si="226"/>
        <v>844200</v>
      </c>
      <c r="AP486" s="95">
        <f t="shared" si="227"/>
        <v>361800</v>
      </c>
      <c r="AQ486" s="166">
        <f t="shared" si="228"/>
        <v>361800</v>
      </c>
      <c r="AR486" s="95">
        <f t="shared" si="229"/>
        <v>361800</v>
      </c>
      <c r="AS486" s="95"/>
      <c r="AT486" s="95">
        <f t="shared" si="230"/>
        <v>361800</v>
      </c>
      <c r="AU486" s="95"/>
      <c r="AW486" s="28"/>
      <c r="AX486" s="579"/>
      <c r="AY486" s="95"/>
    </row>
    <row r="487" spans="1:51" s="2" customFormat="1" ht="16.5" customHeight="1" x14ac:dyDescent="0.25">
      <c r="A487" s="28"/>
      <c r="B487" s="1"/>
      <c r="K487" s="13"/>
      <c r="L487" s="13"/>
      <c r="M487" s="84"/>
      <c r="N487" s="13"/>
      <c r="O487" s="13"/>
      <c r="P487" s="14"/>
      <c r="Q487" s="3"/>
      <c r="R487" s="8"/>
      <c r="S487" s="8"/>
      <c r="T487" s="4"/>
      <c r="U487" s="11"/>
      <c r="V487" s="28"/>
      <c r="W487" s="5"/>
      <c r="X487" s="17"/>
      <c r="Y487" s="4"/>
      <c r="Z487" s="26" t="s">
        <v>43</v>
      </c>
      <c r="AA487" s="16">
        <v>12</v>
      </c>
      <c r="AB487" s="16">
        <v>15</v>
      </c>
      <c r="AC487" s="16">
        <v>2</v>
      </c>
      <c r="AD487" s="8">
        <f>AA487*AB487</f>
        <v>180</v>
      </c>
      <c r="AE487" s="78">
        <v>50</v>
      </c>
      <c r="AF487" s="7">
        <f>AF485</f>
        <v>6700</v>
      </c>
      <c r="AG487" s="7">
        <f t="shared" si="231"/>
        <v>1206000</v>
      </c>
      <c r="AH487" s="3">
        <f>SUM(AI487:AL487)</f>
        <v>180</v>
      </c>
      <c r="AI487" s="3"/>
      <c r="AJ487" s="3">
        <v>180</v>
      </c>
      <c r="AK487" s="3"/>
      <c r="AL487" s="3"/>
      <c r="AN487" s="2">
        <f>AN485</f>
        <v>70</v>
      </c>
      <c r="AO487" s="95">
        <f t="shared" si="226"/>
        <v>844200</v>
      </c>
      <c r="AP487" s="95">
        <f t="shared" si="227"/>
        <v>361800</v>
      </c>
      <c r="AQ487" s="166">
        <f t="shared" si="228"/>
        <v>361800</v>
      </c>
      <c r="AR487" s="95">
        <f t="shared" si="229"/>
        <v>361800</v>
      </c>
      <c r="AS487" s="95"/>
      <c r="AT487" s="95">
        <f t="shared" si="230"/>
        <v>361800</v>
      </c>
      <c r="AU487" s="95"/>
      <c r="AW487" s="28"/>
      <c r="AX487" s="579"/>
      <c r="AY487" s="95"/>
    </row>
    <row r="488" spans="1:51" s="2" customFormat="1" ht="16.5" customHeight="1" x14ac:dyDescent="0.25">
      <c r="A488" s="28" t="s">
        <v>415</v>
      </c>
      <c r="B488" s="1">
        <v>189</v>
      </c>
      <c r="C488" s="2" t="s">
        <v>5</v>
      </c>
      <c r="D488" s="2">
        <v>25349</v>
      </c>
      <c r="E488" s="2">
        <v>35</v>
      </c>
      <c r="F488" s="2">
        <v>1127</v>
      </c>
      <c r="G488" s="2" t="s">
        <v>26</v>
      </c>
      <c r="H488" s="2">
        <v>11</v>
      </c>
      <c r="I488" s="2">
        <v>1</v>
      </c>
      <c r="J488" s="2">
        <v>0</v>
      </c>
      <c r="K488" s="12">
        <f>H488*400+I488*100+J488</f>
        <v>4500</v>
      </c>
      <c r="L488" s="13">
        <v>4500</v>
      </c>
      <c r="M488" s="84">
        <v>5</v>
      </c>
      <c r="N488" s="13">
        <f>L488</f>
        <v>4500</v>
      </c>
      <c r="O488" s="13">
        <v>100</v>
      </c>
      <c r="P488" s="14">
        <f>N488*O488</f>
        <v>450000</v>
      </c>
      <c r="Q488" s="3">
        <v>4300</v>
      </c>
      <c r="R488" s="8">
        <v>200</v>
      </c>
      <c r="S488" s="8"/>
      <c r="T488" s="4"/>
      <c r="U488" s="11"/>
      <c r="V488" s="28" t="s">
        <v>415</v>
      </c>
      <c r="W488" s="5">
        <v>247</v>
      </c>
      <c r="X488" s="17" t="s">
        <v>416</v>
      </c>
      <c r="Y488" s="4" t="s">
        <v>28</v>
      </c>
      <c r="Z488" s="4" t="s">
        <v>53</v>
      </c>
      <c r="AA488" s="16">
        <v>22</v>
      </c>
      <c r="AB488" s="16">
        <v>26</v>
      </c>
      <c r="AC488" s="16">
        <v>2</v>
      </c>
      <c r="AD488" s="8">
        <f>AA488*AB488</f>
        <v>572</v>
      </c>
      <c r="AE488" s="78">
        <v>100</v>
      </c>
      <c r="AF488" s="7">
        <f>AF485</f>
        <v>6700</v>
      </c>
      <c r="AG488" s="7">
        <f t="shared" si="231"/>
        <v>3832400</v>
      </c>
      <c r="AH488" s="3">
        <f>SUM(AI488:AL488)</f>
        <v>572</v>
      </c>
      <c r="AI488" s="3"/>
      <c r="AJ488" s="3">
        <v>572</v>
      </c>
      <c r="AK488" s="3"/>
      <c r="AL488" s="3"/>
      <c r="AM488" s="2">
        <v>54</v>
      </c>
      <c r="AN488" s="2">
        <v>93</v>
      </c>
      <c r="AO488" s="95">
        <f t="shared" si="226"/>
        <v>3564132</v>
      </c>
      <c r="AP488" s="95">
        <f t="shared" si="227"/>
        <v>268268</v>
      </c>
      <c r="AQ488" s="166">
        <f t="shared" si="228"/>
        <v>718268</v>
      </c>
      <c r="AR488" s="95">
        <f t="shared" si="229"/>
        <v>718268</v>
      </c>
      <c r="AS488" s="95"/>
      <c r="AT488" s="95">
        <f t="shared" si="230"/>
        <v>718268</v>
      </c>
      <c r="AU488" s="95"/>
      <c r="AW488" s="28"/>
      <c r="AX488" s="579"/>
      <c r="AY488" s="95"/>
    </row>
    <row r="489" spans="1:51" s="2" customFormat="1" ht="16.5" customHeight="1" x14ac:dyDescent="0.25">
      <c r="A489" s="28"/>
      <c r="B489" s="1"/>
      <c r="K489" s="13"/>
      <c r="L489" s="13"/>
      <c r="M489" s="84"/>
      <c r="N489" s="13"/>
      <c r="O489" s="13"/>
      <c r="P489" s="14"/>
      <c r="Q489" s="3"/>
      <c r="R489" s="8"/>
      <c r="S489" s="8"/>
      <c r="T489" s="4"/>
      <c r="U489" s="11"/>
      <c r="V489" s="26"/>
      <c r="W489" s="5">
        <v>248</v>
      </c>
      <c r="X489" s="17"/>
      <c r="Y489" s="4" t="s">
        <v>38</v>
      </c>
      <c r="Z489" s="4" t="s">
        <v>7</v>
      </c>
      <c r="AA489" s="16">
        <v>6</v>
      </c>
      <c r="AB489" s="16">
        <v>17</v>
      </c>
      <c r="AC489" s="16">
        <v>2</v>
      </c>
      <c r="AD489" s="8">
        <f>AA489*AB489</f>
        <v>102</v>
      </c>
      <c r="AE489" s="78">
        <v>100</v>
      </c>
      <c r="AF489" s="7">
        <f>AF472</f>
        <v>2050</v>
      </c>
      <c r="AG489" s="7">
        <f t="shared" si="231"/>
        <v>209100</v>
      </c>
      <c r="AH489" s="3">
        <f>SUM(AI489:AL489)</f>
        <v>102</v>
      </c>
      <c r="AI489" s="3"/>
      <c r="AJ489" s="3">
        <v>102</v>
      </c>
      <c r="AK489" s="3"/>
      <c r="AL489" s="3"/>
      <c r="AM489" s="2">
        <v>27</v>
      </c>
      <c r="AN489" s="2">
        <v>93</v>
      </c>
      <c r="AO489" s="95">
        <f t="shared" si="226"/>
        <v>194463</v>
      </c>
      <c r="AP489" s="95">
        <f t="shared" si="227"/>
        <v>14637</v>
      </c>
      <c r="AQ489" s="166">
        <f t="shared" si="228"/>
        <v>14637</v>
      </c>
      <c r="AR489" s="95">
        <f t="shared" si="229"/>
        <v>14637</v>
      </c>
      <c r="AS489" s="95"/>
      <c r="AT489" s="95">
        <f t="shared" si="230"/>
        <v>14637</v>
      </c>
      <c r="AU489" s="95"/>
      <c r="AW489" s="28" t="s">
        <v>51</v>
      </c>
      <c r="AX489" s="579"/>
      <c r="AY489" s="95"/>
    </row>
    <row r="490" spans="1:51" s="2" customFormat="1" ht="16.5" customHeight="1" x14ac:dyDescent="0.25">
      <c r="A490" s="28" t="s">
        <v>417</v>
      </c>
      <c r="B490" s="1">
        <v>190</v>
      </c>
      <c r="C490" s="2" t="s">
        <v>5</v>
      </c>
      <c r="D490" s="2">
        <v>14536</v>
      </c>
      <c r="E490" s="2">
        <v>3</v>
      </c>
      <c r="F490" s="2">
        <v>159</v>
      </c>
      <c r="G490" s="2" t="s">
        <v>26</v>
      </c>
      <c r="H490" s="2">
        <v>0</v>
      </c>
      <c r="I490" s="2">
        <v>3</v>
      </c>
      <c r="J490" s="2">
        <v>26</v>
      </c>
      <c r="K490" s="12">
        <f>H490*400+I490*100+J490</f>
        <v>326</v>
      </c>
      <c r="L490" s="13">
        <v>326</v>
      </c>
      <c r="M490" s="84">
        <v>2</v>
      </c>
      <c r="N490" s="13">
        <f>L490</f>
        <v>326</v>
      </c>
      <c r="O490" s="13">
        <v>100</v>
      </c>
      <c r="P490" s="14">
        <f>N490*O490</f>
        <v>32600</v>
      </c>
      <c r="Q490" s="3"/>
      <c r="R490" s="61">
        <v>326</v>
      </c>
      <c r="S490" s="8"/>
      <c r="T490" s="4"/>
      <c r="U490" s="11"/>
      <c r="V490" s="28" t="s">
        <v>417</v>
      </c>
      <c r="W490" s="5">
        <v>249</v>
      </c>
      <c r="X490" s="17" t="s">
        <v>418</v>
      </c>
      <c r="Y490" s="4" t="s">
        <v>28</v>
      </c>
      <c r="Z490" s="4" t="s">
        <v>53</v>
      </c>
      <c r="AA490" s="16">
        <v>12</v>
      </c>
      <c r="AB490" s="16">
        <v>13</v>
      </c>
      <c r="AC490" s="16">
        <v>2</v>
      </c>
      <c r="AD490" s="8">
        <f>AA490*AB490</f>
        <v>156</v>
      </c>
      <c r="AE490" s="78">
        <v>100</v>
      </c>
      <c r="AF490" s="7">
        <f>AF485</f>
        <v>6700</v>
      </c>
      <c r="AG490" s="7">
        <f t="shared" si="231"/>
        <v>1045200</v>
      </c>
      <c r="AH490" s="3">
        <f>SUM(AI490:AL490)</f>
        <v>156</v>
      </c>
      <c r="AI490" s="3"/>
      <c r="AJ490" s="3">
        <v>156</v>
      </c>
      <c r="AK490" s="3"/>
      <c r="AL490" s="3"/>
      <c r="AM490" s="2">
        <v>40</v>
      </c>
      <c r="AN490" s="2">
        <v>93</v>
      </c>
      <c r="AO490" s="95">
        <f t="shared" si="226"/>
        <v>972036</v>
      </c>
      <c r="AP490" s="95">
        <f t="shared" si="227"/>
        <v>73164</v>
      </c>
      <c r="AQ490" s="166">
        <f t="shared" si="228"/>
        <v>105764</v>
      </c>
      <c r="AR490" s="95">
        <f t="shared" si="229"/>
        <v>105764</v>
      </c>
      <c r="AS490" s="95"/>
      <c r="AT490" s="95">
        <f t="shared" si="230"/>
        <v>105764</v>
      </c>
      <c r="AU490" s="95"/>
      <c r="AW490" s="28"/>
      <c r="AX490" s="579"/>
      <c r="AY490" s="95"/>
    </row>
    <row r="491" spans="1:51" s="32" customFormat="1" ht="16.5" customHeight="1" x14ac:dyDescent="0.25">
      <c r="A491" s="39" t="s">
        <v>419</v>
      </c>
      <c r="B491" s="33">
        <v>191</v>
      </c>
      <c r="C491" s="32" t="s">
        <v>5</v>
      </c>
      <c r="D491" s="32">
        <v>14530</v>
      </c>
      <c r="E491" s="32">
        <v>4</v>
      </c>
      <c r="F491" s="32">
        <v>153</v>
      </c>
      <c r="G491" s="32" t="s">
        <v>26</v>
      </c>
      <c r="H491" s="32">
        <v>0</v>
      </c>
      <c r="I491" s="32">
        <v>2</v>
      </c>
      <c r="J491" s="32">
        <v>13</v>
      </c>
      <c r="K491" s="12">
        <f>H491*400+I491*100+J491</f>
        <v>213</v>
      </c>
      <c r="L491" s="37">
        <v>213</v>
      </c>
      <c r="M491" s="86">
        <v>2</v>
      </c>
      <c r="N491" s="13">
        <f>L491</f>
        <v>213</v>
      </c>
      <c r="O491" s="37">
        <v>100</v>
      </c>
      <c r="P491" s="14">
        <f>N491*O491</f>
        <v>21300</v>
      </c>
      <c r="Q491" s="34"/>
      <c r="R491" s="77">
        <v>213</v>
      </c>
      <c r="S491" s="43"/>
      <c r="U491" s="35"/>
      <c r="V491" s="39" t="s">
        <v>419</v>
      </c>
      <c r="W491" s="5">
        <v>250</v>
      </c>
      <c r="X491" s="42" t="s">
        <v>420</v>
      </c>
      <c r="Y491" s="32" t="s">
        <v>28</v>
      </c>
      <c r="Z491" s="32" t="s">
        <v>41</v>
      </c>
      <c r="AA491" s="36"/>
      <c r="AB491" s="36"/>
      <c r="AC491" s="36">
        <v>2</v>
      </c>
      <c r="AD491" s="43">
        <f>SUM(AD492:AD493)</f>
        <v>216</v>
      </c>
      <c r="AE491" s="528">
        <v>100</v>
      </c>
      <c r="AF491" s="37">
        <f>AF490</f>
        <v>6700</v>
      </c>
      <c r="AG491" s="7">
        <f t="shared" si="231"/>
        <v>1447200</v>
      </c>
      <c r="AH491" s="34">
        <v>216</v>
      </c>
      <c r="AI491" s="34"/>
      <c r="AJ491" s="34">
        <v>216</v>
      </c>
      <c r="AK491" s="34"/>
      <c r="AL491" s="34"/>
      <c r="AM491" s="32">
        <v>33</v>
      </c>
      <c r="AN491" s="32">
        <f>ค่าเสื่อม!W3</f>
        <v>85</v>
      </c>
      <c r="AO491" s="95">
        <f t="shared" si="226"/>
        <v>1230120</v>
      </c>
      <c r="AP491" s="95">
        <f t="shared" si="227"/>
        <v>217080</v>
      </c>
      <c r="AQ491" s="166">
        <f t="shared" si="228"/>
        <v>238380</v>
      </c>
      <c r="AR491" s="95">
        <f>AQ491</f>
        <v>238380</v>
      </c>
      <c r="AS491" s="95"/>
      <c r="AT491" s="95">
        <f t="shared" si="230"/>
        <v>238380</v>
      </c>
      <c r="AU491" s="95"/>
      <c r="AW491" s="39"/>
      <c r="AX491" s="579"/>
      <c r="AY491" s="95"/>
    </row>
    <row r="492" spans="1:51" s="32" customFormat="1" ht="16.5" customHeight="1" x14ac:dyDescent="0.25">
      <c r="A492" s="39"/>
      <c r="B492" s="33"/>
      <c r="K492" s="37"/>
      <c r="L492" s="37"/>
      <c r="M492" s="86"/>
      <c r="N492" s="13"/>
      <c r="O492" s="37"/>
      <c r="P492" s="14"/>
      <c r="Q492" s="34"/>
      <c r="R492" s="43"/>
      <c r="S492" s="43"/>
      <c r="U492" s="35"/>
      <c r="V492" s="39"/>
      <c r="W492" s="33"/>
      <c r="X492" s="42"/>
      <c r="Z492" s="39" t="s">
        <v>42</v>
      </c>
      <c r="AA492" s="36">
        <v>9</v>
      </c>
      <c r="AB492" s="36">
        <v>12</v>
      </c>
      <c r="AC492" s="36">
        <v>2</v>
      </c>
      <c r="AD492" s="43">
        <f>AA492*AB492</f>
        <v>108</v>
      </c>
      <c r="AE492" s="528">
        <v>50</v>
      </c>
      <c r="AF492" s="37">
        <f>AF490</f>
        <v>6700</v>
      </c>
      <c r="AG492" s="7">
        <f t="shared" si="231"/>
        <v>723600</v>
      </c>
      <c r="AH492" s="34">
        <f>SUM(AI492:AL492)</f>
        <v>108</v>
      </c>
      <c r="AI492" s="34"/>
      <c r="AJ492" s="34">
        <v>108</v>
      </c>
      <c r="AK492" s="34"/>
      <c r="AL492" s="34"/>
      <c r="AN492" s="32">
        <v>85</v>
      </c>
      <c r="AO492" s="95">
        <f t="shared" si="226"/>
        <v>615060</v>
      </c>
      <c r="AP492" s="95">
        <f t="shared" ref="AP492:AP493" si="232">AG492-AO492</f>
        <v>108540</v>
      </c>
      <c r="AQ492" s="166">
        <f t="shared" ref="AQ492:AQ493" si="233">P492+AP492</f>
        <v>108540</v>
      </c>
      <c r="AR492" s="95">
        <f t="shared" ref="AR492:AR493" si="234">AQ492</f>
        <v>108540</v>
      </c>
      <c r="AS492" s="95"/>
      <c r="AT492" s="95">
        <f t="shared" si="230"/>
        <v>108540</v>
      </c>
      <c r="AU492" s="95"/>
      <c r="AW492" s="39"/>
      <c r="AX492" s="579"/>
      <c r="AY492" s="95"/>
    </row>
    <row r="493" spans="1:51" s="32" customFormat="1" ht="16.5" customHeight="1" x14ac:dyDescent="0.25">
      <c r="A493" s="39"/>
      <c r="B493" s="33"/>
      <c r="K493" s="37"/>
      <c r="L493" s="37"/>
      <c r="M493" s="86"/>
      <c r="N493" s="13"/>
      <c r="O493" s="37"/>
      <c r="P493" s="14"/>
      <c r="Q493" s="34"/>
      <c r="R493" s="43"/>
      <c r="S493" s="43"/>
      <c r="U493" s="35"/>
      <c r="V493" s="39"/>
      <c r="W493" s="33"/>
      <c r="X493" s="42"/>
      <c r="Z493" s="39" t="s">
        <v>43</v>
      </c>
      <c r="AA493" s="36">
        <v>9</v>
      </c>
      <c r="AB493" s="36">
        <v>12</v>
      </c>
      <c r="AC493" s="36">
        <v>2</v>
      </c>
      <c r="AD493" s="43">
        <f>AA493*AB493</f>
        <v>108</v>
      </c>
      <c r="AE493" s="528">
        <v>50</v>
      </c>
      <c r="AF493" s="37">
        <f>AF491</f>
        <v>6700</v>
      </c>
      <c r="AG493" s="7">
        <f t="shared" si="231"/>
        <v>723600</v>
      </c>
      <c r="AH493" s="34">
        <f>SUM(AI493:AL493)</f>
        <v>108</v>
      </c>
      <c r="AI493" s="34"/>
      <c r="AJ493" s="34">
        <v>108</v>
      </c>
      <c r="AK493" s="34"/>
      <c r="AL493" s="34"/>
      <c r="AN493" s="32">
        <v>85</v>
      </c>
      <c r="AO493" s="95">
        <f t="shared" si="226"/>
        <v>615060</v>
      </c>
      <c r="AP493" s="95">
        <f t="shared" si="232"/>
        <v>108540</v>
      </c>
      <c r="AQ493" s="166">
        <f t="shared" si="233"/>
        <v>108540</v>
      </c>
      <c r="AR493" s="95">
        <f t="shared" si="234"/>
        <v>108540</v>
      </c>
      <c r="AS493" s="95"/>
      <c r="AT493" s="95">
        <f t="shared" si="230"/>
        <v>108540</v>
      </c>
      <c r="AU493" s="95"/>
      <c r="AW493" s="39"/>
      <c r="AX493" s="579"/>
      <c r="AY493" s="95"/>
    </row>
    <row r="494" spans="1:51" s="32" customFormat="1" ht="16.5" customHeight="1" x14ac:dyDescent="0.25">
      <c r="A494" s="39"/>
      <c r="B494" s="33">
        <v>192</v>
      </c>
      <c r="C494" s="32" t="s">
        <v>5</v>
      </c>
      <c r="D494" s="32">
        <v>14529</v>
      </c>
      <c r="E494" s="32">
        <v>9</v>
      </c>
      <c r="F494" s="32">
        <v>152</v>
      </c>
      <c r="G494" s="32" t="s">
        <v>26</v>
      </c>
      <c r="H494" s="32">
        <v>0</v>
      </c>
      <c r="I494" s="32">
        <v>1</v>
      </c>
      <c r="J494" s="32">
        <v>4</v>
      </c>
      <c r="K494" s="12">
        <f>H494*400+I494*100+J494</f>
        <v>104</v>
      </c>
      <c r="L494" s="37">
        <v>104</v>
      </c>
      <c r="M494" s="86">
        <v>1</v>
      </c>
      <c r="N494" s="13">
        <f>L494</f>
        <v>104</v>
      </c>
      <c r="O494" s="37">
        <v>100</v>
      </c>
      <c r="P494" s="14">
        <f>N494*O494</f>
        <v>10400</v>
      </c>
      <c r="Q494" s="80">
        <v>104</v>
      </c>
      <c r="R494" s="43"/>
      <c r="S494" s="43"/>
      <c r="U494" s="35"/>
      <c r="V494" s="39"/>
      <c r="W494" s="33"/>
      <c r="X494" s="42"/>
      <c r="AA494" s="36"/>
      <c r="AB494" s="36"/>
      <c r="AC494" s="36"/>
      <c r="AD494" s="43"/>
      <c r="AE494" s="528"/>
      <c r="AF494" s="37"/>
      <c r="AG494" s="7"/>
      <c r="AI494" s="34"/>
      <c r="AJ494" s="34"/>
      <c r="AK494" s="34"/>
      <c r="AL494" s="34"/>
      <c r="AO494" s="95"/>
      <c r="AP494" s="95"/>
      <c r="AQ494" s="166">
        <f t="shared" si="228"/>
        <v>10400</v>
      </c>
      <c r="AR494" s="95">
        <f t="shared" ref="AR494:AR520" si="235">AQ494</f>
        <v>10400</v>
      </c>
      <c r="AS494" s="95"/>
      <c r="AT494" s="95">
        <f t="shared" si="230"/>
        <v>10400</v>
      </c>
      <c r="AU494" s="95"/>
      <c r="AW494" s="39"/>
      <c r="AX494" s="579"/>
      <c r="AY494" s="95"/>
    </row>
    <row r="495" spans="1:51" s="2" customFormat="1" ht="16.5" customHeight="1" x14ac:dyDescent="0.25">
      <c r="A495" s="28" t="s">
        <v>421</v>
      </c>
      <c r="B495" s="1">
        <v>193</v>
      </c>
      <c r="C495" s="2" t="s">
        <v>5</v>
      </c>
      <c r="D495" s="2">
        <v>29647</v>
      </c>
      <c r="E495" s="2">
        <v>108</v>
      </c>
      <c r="F495" s="2">
        <v>1399</v>
      </c>
      <c r="G495" s="2" t="s">
        <v>26</v>
      </c>
      <c r="H495" s="2">
        <v>0</v>
      </c>
      <c r="I495" s="2">
        <v>2</v>
      </c>
      <c r="J495" s="2">
        <v>5</v>
      </c>
      <c r="K495" s="12">
        <f>H495*400+I495*100+J495</f>
        <v>205</v>
      </c>
      <c r="L495" s="13">
        <v>205</v>
      </c>
      <c r="M495" s="84">
        <v>1</v>
      </c>
      <c r="N495" s="13">
        <f>L495</f>
        <v>205</v>
      </c>
      <c r="O495" s="13">
        <v>150</v>
      </c>
      <c r="P495" s="14">
        <f>N495*O495</f>
        <v>30750</v>
      </c>
      <c r="Q495" s="3"/>
      <c r="R495" s="61">
        <v>205</v>
      </c>
      <c r="S495" s="8"/>
      <c r="T495" s="4"/>
      <c r="U495" s="11"/>
      <c r="V495" s="28" t="s">
        <v>421</v>
      </c>
      <c r="W495" s="5">
        <v>251</v>
      </c>
      <c r="X495" s="17" t="s">
        <v>228</v>
      </c>
      <c r="Y495" s="4" t="s">
        <v>28</v>
      </c>
      <c r="Z495" s="4" t="s">
        <v>53</v>
      </c>
      <c r="AA495" s="16">
        <v>9</v>
      </c>
      <c r="AB495" s="16">
        <v>19</v>
      </c>
      <c r="AC495" s="16">
        <v>2</v>
      </c>
      <c r="AD495" s="8">
        <f t="shared" ref="AD495:AD500" si="236">AA495*AB495</f>
        <v>171</v>
      </c>
      <c r="AE495" s="78">
        <v>100</v>
      </c>
      <c r="AF495" s="7">
        <f>AF491</f>
        <v>6700</v>
      </c>
      <c r="AG495" s="7">
        <f t="shared" si="231"/>
        <v>1145700</v>
      </c>
      <c r="AH495" s="3">
        <f t="shared" ref="AH495:AH500" si="237">SUM(AI495:AL495)</f>
        <v>171</v>
      </c>
      <c r="AI495" s="3"/>
      <c r="AJ495" s="3">
        <v>171</v>
      </c>
      <c r="AK495" s="3"/>
      <c r="AL495" s="3"/>
      <c r="AM495" s="2">
        <v>11</v>
      </c>
      <c r="AN495" s="2">
        <f>ค่าเสื่อม!L4</f>
        <v>45</v>
      </c>
      <c r="AO495" s="95">
        <f t="shared" si="226"/>
        <v>515565</v>
      </c>
      <c r="AP495" s="95">
        <f t="shared" si="227"/>
        <v>630135</v>
      </c>
      <c r="AQ495" s="166">
        <f t="shared" si="228"/>
        <v>660885</v>
      </c>
      <c r="AR495" s="95">
        <f t="shared" si="235"/>
        <v>660885</v>
      </c>
      <c r="AS495" s="95"/>
      <c r="AT495" s="95">
        <f t="shared" si="230"/>
        <v>660885</v>
      </c>
      <c r="AU495" s="95"/>
      <c r="AW495" s="28"/>
      <c r="AX495" s="579"/>
      <c r="AY495" s="95"/>
    </row>
    <row r="496" spans="1:51" s="2" customFormat="1" ht="16.5" customHeight="1" x14ac:dyDescent="0.25">
      <c r="A496" s="28"/>
      <c r="B496" s="1"/>
      <c r="K496" s="13"/>
      <c r="L496" s="13"/>
      <c r="M496" s="84"/>
      <c r="N496" s="13"/>
      <c r="O496" s="13"/>
      <c r="P496" s="14"/>
      <c r="Q496" s="3"/>
      <c r="R496" s="8"/>
      <c r="S496" s="8"/>
      <c r="T496" s="4"/>
      <c r="U496" s="11"/>
      <c r="V496" s="26" t="s">
        <v>422</v>
      </c>
      <c r="W496" s="5">
        <v>252</v>
      </c>
      <c r="X496" s="17" t="s">
        <v>423</v>
      </c>
      <c r="Y496" s="4" t="s">
        <v>28</v>
      </c>
      <c r="Z496" s="4" t="s">
        <v>53</v>
      </c>
      <c r="AA496" s="16">
        <v>7</v>
      </c>
      <c r="AB496" s="16">
        <v>19</v>
      </c>
      <c r="AC496" s="16">
        <v>2</v>
      </c>
      <c r="AD496" s="8">
        <f t="shared" si="236"/>
        <v>133</v>
      </c>
      <c r="AE496" s="78">
        <v>100</v>
      </c>
      <c r="AF496" s="7">
        <f>AF495</f>
        <v>6700</v>
      </c>
      <c r="AG496" s="7">
        <f t="shared" si="231"/>
        <v>891100</v>
      </c>
      <c r="AH496" s="3">
        <f t="shared" si="237"/>
        <v>133</v>
      </c>
      <c r="AI496" s="3"/>
      <c r="AJ496" s="3">
        <v>133</v>
      </c>
      <c r="AK496" s="3"/>
      <c r="AL496" s="3"/>
      <c r="AM496" s="2">
        <v>12</v>
      </c>
      <c r="AN496" s="2">
        <f>ค่าเสื่อม!M4</f>
        <v>50</v>
      </c>
      <c r="AO496" s="95">
        <f t="shared" si="226"/>
        <v>445550</v>
      </c>
      <c r="AP496" s="95">
        <f t="shared" si="227"/>
        <v>445550</v>
      </c>
      <c r="AQ496" s="166">
        <f t="shared" si="228"/>
        <v>445550</v>
      </c>
      <c r="AR496" s="95">
        <f t="shared" si="235"/>
        <v>445550</v>
      </c>
      <c r="AS496" s="95"/>
      <c r="AT496" s="95">
        <f t="shared" si="230"/>
        <v>445550</v>
      </c>
      <c r="AU496" s="95"/>
      <c r="AW496" s="28"/>
      <c r="AX496" s="579"/>
      <c r="AY496" s="95"/>
    </row>
    <row r="497" spans="1:51" s="2" customFormat="1" ht="16.5" customHeight="1" x14ac:dyDescent="0.25">
      <c r="A497" s="28"/>
      <c r="B497" s="1"/>
      <c r="K497" s="13"/>
      <c r="L497" s="13"/>
      <c r="M497" s="84"/>
      <c r="N497" s="13"/>
      <c r="O497" s="13"/>
      <c r="P497" s="14"/>
      <c r="Q497" s="3"/>
      <c r="R497" s="8"/>
      <c r="S497" s="8"/>
      <c r="T497" s="4"/>
      <c r="U497" s="11"/>
      <c r="V497" s="26" t="s">
        <v>424</v>
      </c>
      <c r="W497" s="5">
        <v>253</v>
      </c>
      <c r="X497" s="17" t="s">
        <v>425</v>
      </c>
      <c r="Y497" s="4" t="s">
        <v>28</v>
      </c>
      <c r="Z497" s="4" t="s">
        <v>53</v>
      </c>
      <c r="AA497" s="16">
        <v>10</v>
      </c>
      <c r="AB497" s="16">
        <v>15</v>
      </c>
      <c r="AC497" s="16">
        <v>2</v>
      </c>
      <c r="AD497" s="8">
        <f t="shared" si="236"/>
        <v>150</v>
      </c>
      <c r="AE497" s="78">
        <v>100</v>
      </c>
      <c r="AF497" s="7">
        <f>AF496</f>
        <v>6700</v>
      </c>
      <c r="AG497" s="7">
        <f t="shared" si="231"/>
        <v>1005000</v>
      </c>
      <c r="AH497" s="3">
        <f t="shared" si="237"/>
        <v>150</v>
      </c>
      <c r="AI497" s="3"/>
      <c r="AJ497" s="3">
        <v>150</v>
      </c>
      <c r="AK497" s="3"/>
      <c r="AL497" s="3"/>
      <c r="AM497" s="2">
        <v>34</v>
      </c>
      <c r="AN497" s="2">
        <f>ค่าเสื่อม!T4</f>
        <v>93</v>
      </c>
      <c r="AO497" s="95">
        <f t="shared" si="226"/>
        <v>934650</v>
      </c>
      <c r="AP497" s="95">
        <f t="shared" si="227"/>
        <v>70350</v>
      </c>
      <c r="AQ497" s="166">
        <f t="shared" si="228"/>
        <v>70350</v>
      </c>
      <c r="AR497" s="95">
        <f t="shared" si="235"/>
        <v>70350</v>
      </c>
      <c r="AS497" s="95"/>
      <c r="AT497" s="95">
        <f t="shared" si="230"/>
        <v>70350</v>
      </c>
      <c r="AU497" s="95"/>
      <c r="AW497" s="28"/>
      <c r="AX497" s="579"/>
      <c r="AY497" s="95"/>
    </row>
    <row r="498" spans="1:51" s="2" customFormat="1" ht="16.5" customHeight="1" x14ac:dyDescent="0.25">
      <c r="A498" s="28"/>
      <c r="B498" s="1"/>
      <c r="K498" s="13"/>
      <c r="L498" s="13"/>
      <c r="M498" s="84"/>
      <c r="N498" s="13"/>
      <c r="O498" s="13"/>
      <c r="P498" s="14"/>
      <c r="Q498" s="3"/>
      <c r="R498" s="8"/>
      <c r="S498" s="8"/>
      <c r="T498" s="4"/>
      <c r="U498" s="11"/>
      <c r="V498" s="26"/>
      <c r="W498" s="5">
        <v>254</v>
      </c>
      <c r="X498" s="17"/>
      <c r="Y498" s="4" t="s">
        <v>38</v>
      </c>
      <c r="Z498" s="4" t="s">
        <v>7</v>
      </c>
      <c r="AA498" s="16">
        <v>14</v>
      </c>
      <c r="AB498" s="16">
        <v>15</v>
      </c>
      <c r="AC498" s="16">
        <v>2</v>
      </c>
      <c r="AD498" s="8">
        <f t="shared" si="236"/>
        <v>210</v>
      </c>
      <c r="AE498" s="78">
        <v>100</v>
      </c>
      <c r="AF498" s="7">
        <f>AF489</f>
        <v>2050</v>
      </c>
      <c r="AG498" s="7">
        <f t="shared" si="231"/>
        <v>430500</v>
      </c>
      <c r="AH498" s="3">
        <f t="shared" si="237"/>
        <v>210</v>
      </c>
      <c r="AI498" s="3"/>
      <c r="AJ498" s="3">
        <v>210</v>
      </c>
      <c r="AK498" s="3"/>
      <c r="AL498" s="3"/>
      <c r="AM498" s="2">
        <v>9</v>
      </c>
      <c r="AN498" s="2">
        <f>ค่าเสื่อม!J4</f>
        <v>35</v>
      </c>
      <c r="AO498" s="95">
        <f t="shared" si="226"/>
        <v>150675</v>
      </c>
      <c r="AP498" s="95">
        <f t="shared" si="227"/>
        <v>279825</v>
      </c>
      <c r="AQ498" s="166">
        <f t="shared" si="228"/>
        <v>279825</v>
      </c>
      <c r="AR498" s="95">
        <f t="shared" si="235"/>
        <v>279825</v>
      </c>
      <c r="AS498" s="95"/>
      <c r="AT498" s="95">
        <f t="shared" si="230"/>
        <v>279825</v>
      </c>
      <c r="AU498" s="95"/>
      <c r="AW498" s="28" t="s">
        <v>51</v>
      </c>
      <c r="AX498" s="579"/>
      <c r="AY498" s="95"/>
    </row>
    <row r="499" spans="1:51" s="2" customFormat="1" ht="16.5" customHeight="1" x14ac:dyDescent="0.25">
      <c r="A499" s="28" t="s">
        <v>426</v>
      </c>
      <c r="B499" s="1">
        <v>194</v>
      </c>
      <c r="C499" s="2" t="s">
        <v>5</v>
      </c>
      <c r="D499" s="2">
        <v>29630</v>
      </c>
      <c r="E499" s="2">
        <v>128</v>
      </c>
      <c r="F499" s="2">
        <v>1382</v>
      </c>
      <c r="G499" s="2" t="s">
        <v>26</v>
      </c>
      <c r="H499" s="2">
        <v>1</v>
      </c>
      <c r="I499" s="2">
        <v>2</v>
      </c>
      <c r="J499" s="2">
        <v>28</v>
      </c>
      <c r="K499" s="12">
        <f>H499*400+I499*100+J499</f>
        <v>628</v>
      </c>
      <c r="L499" s="13">
        <v>628</v>
      </c>
      <c r="M499" s="84">
        <v>5</v>
      </c>
      <c r="N499" s="13">
        <f>L499</f>
        <v>628</v>
      </c>
      <c r="O499" s="13">
        <v>150</v>
      </c>
      <c r="P499" s="14">
        <f>N499*O499</f>
        <v>94200</v>
      </c>
      <c r="Q499" s="3">
        <v>400</v>
      </c>
      <c r="R499" s="61">
        <v>228</v>
      </c>
      <c r="S499" s="8"/>
      <c r="T499" s="4"/>
      <c r="U499" s="11"/>
      <c r="V499" s="28" t="s">
        <v>426</v>
      </c>
      <c r="W499" s="5">
        <v>255</v>
      </c>
      <c r="X499" s="17" t="s">
        <v>427</v>
      </c>
      <c r="Y499" s="4" t="s">
        <v>28</v>
      </c>
      <c r="Z499" s="4" t="s">
        <v>53</v>
      </c>
      <c r="AA499" s="16">
        <v>9</v>
      </c>
      <c r="AB499" s="16">
        <v>9</v>
      </c>
      <c r="AC499" s="16">
        <v>2</v>
      </c>
      <c r="AD499" s="8">
        <f t="shared" si="236"/>
        <v>81</v>
      </c>
      <c r="AE499" s="78">
        <v>100</v>
      </c>
      <c r="AF499" s="7">
        <f>AF497</f>
        <v>6700</v>
      </c>
      <c r="AG499" s="7">
        <f t="shared" si="231"/>
        <v>542700</v>
      </c>
      <c r="AH499" s="3">
        <f t="shared" si="237"/>
        <v>81</v>
      </c>
      <c r="AI499" s="3"/>
      <c r="AJ499" s="3">
        <v>81</v>
      </c>
      <c r="AK499" s="3"/>
      <c r="AL499" s="3"/>
      <c r="AM499" s="2">
        <v>36</v>
      </c>
      <c r="AN499" s="2">
        <v>93</v>
      </c>
      <c r="AO499" s="95">
        <f t="shared" si="226"/>
        <v>504711</v>
      </c>
      <c r="AP499" s="95">
        <f t="shared" si="227"/>
        <v>37989</v>
      </c>
      <c r="AQ499" s="166">
        <f t="shared" si="228"/>
        <v>132189</v>
      </c>
      <c r="AR499" s="95">
        <f t="shared" si="235"/>
        <v>132189</v>
      </c>
      <c r="AS499" s="95"/>
      <c r="AT499" s="95">
        <f t="shared" si="230"/>
        <v>132189</v>
      </c>
      <c r="AU499" s="95"/>
      <c r="AW499" s="28"/>
      <c r="AX499" s="579"/>
      <c r="AY499" s="95"/>
    </row>
    <row r="500" spans="1:51" s="2" customFormat="1" ht="16.5" customHeight="1" x14ac:dyDescent="0.25">
      <c r="A500" s="28"/>
      <c r="B500" s="1"/>
      <c r="K500" s="13"/>
      <c r="L500" s="13"/>
      <c r="M500" s="84"/>
      <c r="N500" s="13"/>
      <c r="O500" s="13"/>
      <c r="P500" s="14"/>
      <c r="Q500" s="3"/>
      <c r="R500" s="8"/>
      <c r="S500" s="8"/>
      <c r="T500" s="4"/>
      <c r="U500" s="11"/>
      <c r="V500" s="26"/>
      <c r="W500" s="5">
        <v>256</v>
      </c>
      <c r="X500" s="19"/>
      <c r="Y500" s="4" t="s">
        <v>38</v>
      </c>
      <c r="Z500" s="4" t="s">
        <v>7</v>
      </c>
      <c r="AA500" s="16">
        <v>6</v>
      </c>
      <c r="AB500" s="16">
        <v>7</v>
      </c>
      <c r="AC500" s="16">
        <v>2</v>
      </c>
      <c r="AD500" s="8">
        <f t="shared" si="236"/>
        <v>42</v>
      </c>
      <c r="AE500" s="78">
        <v>100</v>
      </c>
      <c r="AF500" s="7">
        <f>AF498</f>
        <v>2050</v>
      </c>
      <c r="AG500" s="7">
        <f t="shared" si="231"/>
        <v>86100</v>
      </c>
      <c r="AH500" s="3">
        <f t="shared" si="237"/>
        <v>42</v>
      </c>
      <c r="AI500" s="3"/>
      <c r="AJ500" s="3">
        <v>42</v>
      </c>
      <c r="AK500" s="3"/>
      <c r="AL500" s="3"/>
      <c r="AM500" s="2">
        <v>17</v>
      </c>
      <c r="AN500" s="2">
        <f>ค่าเสื่อม!R4</f>
        <v>79</v>
      </c>
      <c r="AO500" s="95">
        <f>AG500*AN500/100</f>
        <v>68019</v>
      </c>
      <c r="AP500" s="95">
        <f>AG500-AO500</f>
        <v>18081</v>
      </c>
      <c r="AQ500" s="166">
        <f t="shared" si="228"/>
        <v>18081</v>
      </c>
      <c r="AR500" s="95">
        <f t="shared" si="235"/>
        <v>18081</v>
      </c>
      <c r="AS500" s="95"/>
      <c r="AT500" s="95">
        <f t="shared" si="230"/>
        <v>18081</v>
      </c>
      <c r="AU500" s="95"/>
      <c r="AW500" s="28" t="s">
        <v>51</v>
      </c>
      <c r="AX500" s="579"/>
      <c r="AY500" s="95"/>
    </row>
    <row r="501" spans="1:51" s="2" customFormat="1" ht="16.5" customHeight="1" x14ac:dyDescent="0.25">
      <c r="A501" s="28" t="s">
        <v>428</v>
      </c>
      <c r="B501" s="1">
        <v>195</v>
      </c>
      <c r="C501" s="2" t="s">
        <v>5</v>
      </c>
      <c r="D501" s="2">
        <v>34258</v>
      </c>
      <c r="E501" s="2">
        <v>374</v>
      </c>
      <c r="F501" s="2">
        <v>1644</v>
      </c>
      <c r="G501" s="2" t="s">
        <v>26</v>
      </c>
      <c r="H501" s="2">
        <v>6</v>
      </c>
      <c r="I501" s="2">
        <v>3</v>
      </c>
      <c r="J501" s="2">
        <v>45</v>
      </c>
      <c r="K501" s="12">
        <f>H501*400+I501*100+J501</f>
        <v>2745</v>
      </c>
      <c r="L501" s="13">
        <v>2745</v>
      </c>
      <c r="M501" s="84">
        <v>1</v>
      </c>
      <c r="N501" s="13">
        <f>L501</f>
        <v>2745</v>
      </c>
      <c r="O501" s="13">
        <v>125</v>
      </c>
      <c r="P501" s="14">
        <f>N501*O501</f>
        <v>343125</v>
      </c>
      <c r="Q501" s="79">
        <v>2745</v>
      </c>
      <c r="R501" s="8"/>
      <c r="S501" s="8"/>
      <c r="T501" s="4"/>
      <c r="U501" s="11"/>
      <c r="V501" s="26"/>
      <c r="W501" s="5"/>
      <c r="X501" s="17"/>
      <c r="Y501" s="4"/>
      <c r="Z501" s="4"/>
      <c r="AA501" s="16"/>
      <c r="AB501" s="16"/>
      <c r="AC501" s="16"/>
      <c r="AD501" s="8"/>
      <c r="AE501" s="78"/>
      <c r="AF501" s="7"/>
      <c r="AG501" s="7"/>
      <c r="AH501" s="4"/>
      <c r="AI501" s="3"/>
      <c r="AJ501" s="3"/>
      <c r="AK501" s="3"/>
      <c r="AL501" s="3"/>
      <c r="AO501" s="95"/>
      <c r="AP501" s="95"/>
      <c r="AQ501" s="166">
        <f t="shared" ref="AQ501:AQ532" si="238">P501+AP501</f>
        <v>343125</v>
      </c>
      <c r="AR501" s="95">
        <f t="shared" si="235"/>
        <v>343125</v>
      </c>
      <c r="AS501" s="95"/>
      <c r="AT501" s="95">
        <f t="shared" si="230"/>
        <v>343125</v>
      </c>
      <c r="AU501" s="95"/>
      <c r="AW501" s="28"/>
      <c r="AX501" s="579"/>
      <c r="AY501" s="95"/>
    </row>
    <row r="502" spans="1:51" s="2" customFormat="1" ht="16.5" customHeight="1" x14ac:dyDescent="0.25">
      <c r="A502" s="28" t="s">
        <v>429</v>
      </c>
      <c r="B502" s="1">
        <v>196</v>
      </c>
      <c r="C502" s="2" t="s">
        <v>5</v>
      </c>
      <c r="D502" s="2">
        <v>34259</v>
      </c>
      <c r="E502" s="2">
        <v>375</v>
      </c>
      <c r="F502" s="2">
        <v>1645</v>
      </c>
      <c r="G502" s="2" t="s">
        <v>26</v>
      </c>
      <c r="H502" s="2">
        <v>6</v>
      </c>
      <c r="I502" s="2">
        <v>2</v>
      </c>
      <c r="J502" s="2">
        <v>15</v>
      </c>
      <c r="K502" s="12">
        <f>H502*400+I502*100+J502</f>
        <v>2615</v>
      </c>
      <c r="L502" s="13">
        <v>2615</v>
      </c>
      <c r="M502" s="84">
        <v>1</v>
      </c>
      <c r="N502" s="13">
        <f>L502</f>
        <v>2615</v>
      </c>
      <c r="O502" s="13">
        <v>125</v>
      </c>
      <c r="P502" s="14">
        <f>N502*O502</f>
        <v>326875</v>
      </c>
      <c r="Q502" s="79">
        <v>2615</v>
      </c>
      <c r="R502" s="8"/>
      <c r="S502" s="8"/>
      <c r="T502" s="4"/>
      <c r="U502" s="11"/>
      <c r="V502" s="26"/>
      <c r="W502" s="5"/>
      <c r="X502" s="17"/>
      <c r="Y502" s="4"/>
      <c r="Z502" s="4"/>
      <c r="AA502" s="16"/>
      <c r="AB502" s="16"/>
      <c r="AC502" s="16"/>
      <c r="AD502" s="8"/>
      <c r="AE502" s="78"/>
      <c r="AF502" s="7"/>
      <c r="AG502" s="7"/>
      <c r="AH502" s="4"/>
      <c r="AI502" s="3"/>
      <c r="AJ502" s="3"/>
      <c r="AK502" s="3"/>
      <c r="AL502" s="3"/>
      <c r="AO502" s="95"/>
      <c r="AP502" s="95"/>
      <c r="AQ502" s="166">
        <f t="shared" si="238"/>
        <v>326875</v>
      </c>
      <c r="AR502" s="95">
        <f t="shared" si="235"/>
        <v>326875</v>
      </c>
      <c r="AS502" s="95"/>
      <c r="AT502" s="95">
        <f t="shared" si="230"/>
        <v>326875</v>
      </c>
      <c r="AU502" s="95"/>
      <c r="AW502" s="28"/>
      <c r="AX502" s="579"/>
      <c r="AY502" s="95"/>
    </row>
    <row r="503" spans="1:51" s="2" customFormat="1" ht="16.5" customHeight="1" x14ac:dyDescent="0.25">
      <c r="A503" s="28" t="s">
        <v>430</v>
      </c>
      <c r="B503" s="1">
        <v>197</v>
      </c>
      <c r="C503" s="2" t="s">
        <v>5</v>
      </c>
      <c r="D503" s="2">
        <v>29649</v>
      </c>
      <c r="E503" s="2">
        <v>104</v>
      </c>
      <c r="F503" s="2">
        <v>1401</v>
      </c>
      <c r="G503" s="2" t="s">
        <v>26</v>
      </c>
      <c r="H503" s="2">
        <v>0</v>
      </c>
      <c r="I503" s="2">
        <v>2</v>
      </c>
      <c r="J503" s="2">
        <v>30</v>
      </c>
      <c r="K503" s="12">
        <f>H503*400+I503*100+J503</f>
        <v>230</v>
      </c>
      <c r="L503" s="13">
        <v>230</v>
      </c>
      <c r="M503" s="84">
        <v>2</v>
      </c>
      <c r="N503" s="13">
        <f>L503</f>
        <v>230</v>
      </c>
      <c r="O503" s="13">
        <v>100</v>
      </c>
      <c r="P503" s="14">
        <f>N503*O503</f>
        <v>23000</v>
      </c>
      <c r="Q503" s="79"/>
      <c r="R503" s="61">
        <v>230</v>
      </c>
      <c r="S503" s="8"/>
      <c r="T503" s="4"/>
      <c r="U503" s="11"/>
      <c r="V503" s="26"/>
      <c r="W503" s="5"/>
      <c r="X503" s="17"/>
      <c r="Y503" s="4"/>
      <c r="Z503" s="4"/>
      <c r="AA503" s="16"/>
      <c r="AB503" s="16"/>
      <c r="AC503" s="16"/>
      <c r="AD503" s="8"/>
      <c r="AE503" s="78"/>
      <c r="AF503" s="7"/>
      <c r="AG503" s="7"/>
      <c r="AH503" s="4"/>
      <c r="AI503" s="3"/>
      <c r="AJ503" s="3"/>
      <c r="AK503" s="3"/>
      <c r="AL503" s="3"/>
      <c r="AO503" s="95"/>
      <c r="AP503" s="95"/>
      <c r="AQ503" s="166">
        <f t="shared" si="238"/>
        <v>23000</v>
      </c>
      <c r="AR503" s="95">
        <f t="shared" si="235"/>
        <v>23000</v>
      </c>
      <c r="AS503" s="95"/>
      <c r="AT503" s="95">
        <f t="shared" si="230"/>
        <v>23000</v>
      </c>
      <c r="AU503" s="95"/>
      <c r="AW503" s="28"/>
      <c r="AX503" s="579"/>
      <c r="AY503" s="95"/>
    </row>
    <row r="504" spans="1:51" s="2" customFormat="1" ht="16.5" customHeight="1" x14ac:dyDescent="0.25">
      <c r="A504" s="28" t="s">
        <v>299</v>
      </c>
      <c r="S504" s="8"/>
      <c r="T504" s="4"/>
      <c r="U504" s="11"/>
      <c r="V504" s="26" t="s">
        <v>431</v>
      </c>
      <c r="W504" s="5">
        <v>257</v>
      </c>
      <c r="X504" s="17" t="s">
        <v>432</v>
      </c>
      <c r="Y504" s="4" t="s">
        <v>28</v>
      </c>
      <c r="Z504" s="4" t="s">
        <v>37</v>
      </c>
      <c r="AA504" s="16">
        <v>9</v>
      </c>
      <c r="AB504" s="16">
        <v>9</v>
      </c>
      <c r="AC504" s="16">
        <v>2</v>
      </c>
      <c r="AD504" s="8">
        <f>AA504*AB504</f>
        <v>81</v>
      </c>
      <c r="AE504" s="78">
        <v>100</v>
      </c>
      <c r="AF504" s="7">
        <f>AF499</f>
        <v>6700</v>
      </c>
      <c r="AG504" s="7">
        <f t="shared" si="231"/>
        <v>542700</v>
      </c>
      <c r="AH504" s="3">
        <f>SUM(AI504:AL504)</f>
        <v>81</v>
      </c>
      <c r="AI504" s="3"/>
      <c r="AJ504" s="3">
        <v>81</v>
      </c>
      <c r="AK504" s="3"/>
      <c r="AL504" s="3"/>
      <c r="AM504" s="2">
        <v>12</v>
      </c>
      <c r="AN504" s="2">
        <f>ค่าเสื่อม!M2</f>
        <v>14</v>
      </c>
      <c r="AO504" s="95">
        <f>AG504*AN504/100</f>
        <v>75978</v>
      </c>
      <c r="AP504" s="95">
        <f>AG504-AO504</f>
        <v>466722</v>
      </c>
      <c r="AQ504" s="166">
        <f t="shared" si="238"/>
        <v>466722</v>
      </c>
      <c r="AR504" s="95">
        <f t="shared" si="235"/>
        <v>466722</v>
      </c>
      <c r="AS504" s="95"/>
      <c r="AT504" s="95">
        <f t="shared" si="230"/>
        <v>466722</v>
      </c>
      <c r="AU504" s="95"/>
      <c r="AW504" s="28"/>
      <c r="AX504" s="579"/>
      <c r="AY504" s="95"/>
    </row>
    <row r="505" spans="1:51" s="2" customFormat="1" ht="16.5" customHeight="1" x14ac:dyDescent="0.25">
      <c r="A505" s="28"/>
      <c r="B505" s="1"/>
      <c r="K505" s="13"/>
      <c r="L505" s="13"/>
      <c r="M505" s="84"/>
      <c r="N505" s="13"/>
      <c r="O505" s="13"/>
      <c r="P505" s="14"/>
      <c r="Q505" s="3"/>
      <c r="R505" s="8"/>
      <c r="S505" s="8"/>
      <c r="T505" s="4"/>
      <c r="U505" s="11"/>
      <c r="V505" s="26"/>
      <c r="W505" s="5">
        <v>258</v>
      </c>
      <c r="X505" s="17"/>
      <c r="Y505" s="4" t="s">
        <v>38</v>
      </c>
      <c r="Z505" s="4" t="s">
        <v>7</v>
      </c>
      <c r="AA505" s="16">
        <v>9</v>
      </c>
      <c r="AB505" s="16">
        <v>12</v>
      </c>
      <c r="AC505" s="16">
        <v>2</v>
      </c>
      <c r="AD505" s="8">
        <f>AA505*AB505</f>
        <v>108</v>
      </c>
      <c r="AE505" s="78">
        <v>100</v>
      </c>
      <c r="AF505" s="7">
        <f>AF500</f>
        <v>2050</v>
      </c>
      <c r="AG505" s="7">
        <f t="shared" si="231"/>
        <v>221400</v>
      </c>
      <c r="AH505" s="3">
        <f>SUM(AI505:AL505)</f>
        <v>108</v>
      </c>
      <c r="AI505" s="3"/>
      <c r="AJ505" s="3">
        <v>108</v>
      </c>
      <c r="AK505" s="3"/>
      <c r="AL505" s="3"/>
      <c r="AM505" s="2">
        <v>9</v>
      </c>
      <c r="AN505" s="2">
        <f>ค่าเสื่อม!J4</f>
        <v>35</v>
      </c>
      <c r="AO505" s="95">
        <f>AG505*AN505/100</f>
        <v>77490</v>
      </c>
      <c r="AP505" s="95">
        <f>AG505-AO505</f>
        <v>143910</v>
      </c>
      <c r="AQ505" s="166">
        <f t="shared" si="238"/>
        <v>143910</v>
      </c>
      <c r="AR505" s="95">
        <f t="shared" si="235"/>
        <v>143910</v>
      </c>
      <c r="AS505" s="95"/>
      <c r="AT505" s="95">
        <f t="shared" si="230"/>
        <v>143910</v>
      </c>
      <c r="AU505" s="95"/>
      <c r="AW505" s="28" t="s">
        <v>51</v>
      </c>
      <c r="AX505" s="579"/>
      <c r="AY505" s="95"/>
    </row>
    <row r="506" spans="1:51" s="2" customFormat="1" ht="16.5" customHeight="1" x14ac:dyDescent="0.25">
      <c r="A506" s="28"/>
      <c r="B506" s="1"/>
      <c r="K506" s="13"/>
      <c r="L506" s="13"/>
      <c r="M506" s="84"/>
      <c r="N506" s="13"/>
      <c r="O506" s="13"/>
      <c r="P506" s="14"/>
      <c r="Q506" s="3"/>
      <c r="R506" s="8"/>
      <c r="S506" s="8"/>
      <c r="T506" s="4"/>
      <c r="U506" s="11"/>
      <c r="V506" s="26"/>
      <c r="W506" s="5">
        <v>259</v>
      </c>
      <c r="X506" s="17"/>
      <c r="Y506" s="4" t="s">
        <v>38</v>
      </c>
      <c r="Z506" s="4" t="s">
        <v>7</v>
      </c>
      <c r="AA506" s="16">
        <v>13</v>
      </c>
      <c r="AB506" s="16">
        <v>16</v>
      </c>
      <c r="AC506" s="16">
        <v>2</v>
      </c>
      <c r="AD506" s="8">
        <f>AA506*AB506</f>
        <v>208</v>
      </c>
      <c r="AE506" s="78">
        <v>100</v>
      </c>
      <c r="AF506" s="7">
        <f>AF505</f>
        <v>2050</v>
      </c>
      <c r="AG506" s="7">
        <f t="shared" si="231"/>
        <v>426400</v>
      </c>
      <c r="AH506" s="3">
        <f>SUM(AI506:AL506)</f>
        <v>208</v>
      </c>
      <c r="AI506" s="3"/>
      <c r="AJ506" s="3">
        <v>208</v>
      </c>
      <c r="AK506" s="3"/>
      <c r="AL506" s="3"/>
      <c r="AM506" s="2">
        <v>7</v>
      </c>
      <c r="AN506" s="2">
        <f>ค่าเสื่อม!H4</f>
        <v>25</v>
      </c>
      <c r="AO506" s="95">
        <f>AG506*AN506/100</f>
        <v>106600</v>
      </c>
      <c r="AP506" s="95">
        <f>AG506-AO506</f>
        <v>319800</v>
      </c>
      <c r="AQ506" s="166">
        <f t="shared" si="238"/>
        <v>319800</v>
      </c>
      <c r="AR506" s="95">
        <f t="shared" si="235"/>
        <v>319800</v>
      </c>
      <c r="AS506" s="95"/>
      <c r="AT506" s="95">
        <f t="shared" ref="AT506:AT520" si="239">AQ506-AS506</f>
        <v>319800</v>
      </c>
      <c r="AU506" s="95"/>
      <c r="AW506" s="28" t="s">
        <v>51</v>
      </c>
      <c r="AX506" s="579"/>
      <c r="AY506" s="95"/>
    </row>
    <row r="507" spans="1:51" s="2" customFormat="1" ht="16.5" customHeight="1" x14ac:dyDescent="0.25">
      <c r="A507" s="28"/>
      <c r="B507" s="1">
        <v>198</v>
      </c>
      <c r="C507" s="2" t="s">
        <v>5</v>
      </c>
      <c r="D507" s="2">
        <v>25348</v>
      </c>
      <c r="E507" s="2">
        <v>28</v>
      </c>
      <c r="F507" s="2">
        <v>1126</v>
      </c>
      <c r="G507" s="2" t="s">
        <v>26</v>
      </c>
      <c r="H507" s="2">
        <v>7</v>
      </c>
      <c r="I507" s="2">
        <v>2</v>
      </c>
      <c r="J507" s="2">
        <v>7</v>
      </c>
      <c r="K507" s="12">
        <f t="shared" ref="K507:K512" si="240">H507*400+I507*100+J507</f>
        <v>3007</v>
      </c>
      <c r="L507" s="13">
        <v>3007</v>
      </c>
      <c r="M507" s="84">
        <v>1</v>
      </c>
      <c r="N507" s="13">
        <f t="shared" ref="N507:N512" si="241">L507</f>
        <v>3007</v>
      </c>
      <c r="O507" s="13">
        <v>100</v>
      </c>
      <c r="P507" s="14">
        <f t="shared" ref="P507:P512" si="242">N507*O507</f>
        <v>300700</v>
      </c>
      <c r="Q507" s="79">
        <v>3007</v>
      </c>
      <c r="R507" s="8"/>
      <c r="S507" s="8"/>
      <c r="T507" s="4"/>
      <c r="U507" s="11"/>
      <c r="V507" s="26"/>
      <c r="W507" s="5"/>
      <c r="X507" s="17"/>
      <c r="Y507" s="4"/>
      <c r="Z507" s="4"/>
      <c r="AA507" s="16"/>
      <c r="AB507" s="16"/>
      <c r="AC507" s="16"/>
      <c r="AD507" s="8"/>
      <c r="AE507" s="78"/>
      <c r="AF507" s="7"/>
      <c r="AG507" s="7"/>
      <c r="AH507" s="3"/>
      <c r="AI507" s="3"/>
      <c r="AJ507" s="3"/>
      <c r="AK507" s="3"/>
      <c r="AL507" s="3"/>
      <c r="AO507" s="95"/>
      <c r="AP507" s="95"/>
      <c r="AQ507" s="166">
        <f t="shared" si="238"/>
        <v>300700</v>
      </c>
      <c r="AR507" s="95">
        <f t="shared" si="235"/>
        <v>300700</v>
      </c>
      <c r="AS507" s="95"/>
      <c r="AT507" s="95">
        <f t="shared" si="239"/>
        <v>300700</v>
      </c>
      <c r="AU507" s="95"/>
      <c r="AW507" s="28"/>
      <c r="AX507" s="579"/>
      <c r="AY507" s="95"/>
    </row>
    <row r="508" spans="1:51" s="32" customFormat="1" ht="16.5" customHeight="1" x14ac:dyDescent="0.25">
      <c r="A508" s="39" t="s">
        <v>433</v>
      </c>
      <c r="B508" s="1">
        <v>199</v>
      </c>
      <c r="C508" s="32" t="s">
        <v>5</v>
      </c>
      <c r="D508" s="32">
        <v>17984</v>
      </c>
      <c r="E508" s="32">
        <v>566</v>
      </c>
      <c r="F508" s="32">
        <v>393</v>
      </c>
      <c r="G508" s="32" t="s">
        <v>26</v>
      </c>
      <c r="H508" s="32">
        <v>7</v>
      </c>
      <c r="I508" s="32">
        <v>2</v>
      </c>
      <c r="J508" s="32">
        <v>57</v>
      </c>
      <c r="K508" s="12">
        <f t="shared" si="240"/>
        <v>3057</v>
      </c>
      <c r="L508" s="37">
        <v>3057</v>
      </c>
      <c r="M508" s="84">
        <v>1</v>
      </c>
      <c r="N508" s="13">
        <f t="shared" si="241"/>
        <v>3057</v>
      </c>
      <c r="O508" s="37">
        <v>125</v>
      </c>
      <c r="P508" s="14">
        <f t="shared" si="242"/>
        <v>382125</v>
      </c>
      <c r="Q508" s="80">
        <v>3057</v>
      </c>
      <c r="R508" s="43"/>
      <c r="S508" s="43"/>
      <c r="U508" s="35"/>
      <c r="V508" s="39"/>
      <c r="W508" s="33"/>
      <c r="X508" s="42"/>
      <c r="AA508" s="36"/>
      <c r="AB508" s="36"/>
      <c r="AC508" s="36"/>
      <c r="AD508" s="43"/>
      <c r="AE508" s="528"/>
      <c r="AF508" s="37"/>
      <c r="AG508" s="7"/>
      <c r="AI508" s="34"/>
      <c r="AJ508" s="34"/>
      <c r="AK508" s="34"/>
      <c r="AL508" s="34"/>
      <c r="AO508" s="95"/>
      <c r="AP508" s="95"/>
      <c r="AQ508" s="166">
        <f t="shared" si="238"/>
        <v>382125</v>
      </c>
      <c r="AR508" s="95">
        <f t="shared" si="235"/>
        <v>382125</v>
      </c>
      <c r="AS508" s="95"/>
      <c r="AT508" s="95">
        <f t="shared" si="239"/>
        <v>382125</v>
      </c>
      <c r="AU508" s="95"/>
      <c r="AW508" s="39"/>
      <c r="AX508" s="579"/>
      <c r="AY508" s="95"/>
    </row>
    <row r="509" spans="1:51" s="32" customFormat="1" ht="16.5" customHeight="1" x14ac:dyDescent="0.25">
      <c r="A509" s="39"/>
      <c r="B509" s="1">
        <v>200</v>
      </c>
      <c r="C509" s="32" t="s">
        <v>5</v>
      </c>
      <c r="D509" s="32">
        <v>13047</v>
      </c>
      <c r="E509" s="32">
        <v>589</v>
      </c>
      <c r="F509" s="32">
        <v>133</v>
      </c>
      <c r="G509" s="32" t="s">
        <v>26</v>
      </c>
      <c r="H509" s="32">
        <v>4</v>
      </c>
      <c r="I509" s="32">
        <v>0</v>
      </c>
      <c r="J509" s="32">
        <v>0</v>
      </c>
      <c r="K509" s="12">
        <f t="shared" si="240"/>
        <v>1600</v>
      </c>
      <c r="L509" s="37">
        <v>1600</v>
      </c>
      <c r="M509" s="84">
        <v>1</v>
      </c>
      <c r="N509" s="13">
        <f t="shared" si="241"/>
        <v>1600</v>
      </c>
      <c r="O509" s="37">
        <v>125</v>
      </c>
      <c r="P509" s="14">
        <f t="shared" si="242"/>
        <v>200000</v>
      </c>
      <c r="Q509" s="80">
        <v>1600</v>
      </c>
      <c r="R509" s="43"/>
      <c r="S509" s="43"/>
      <c r="U509" s="35"/>
      <c r="V509" s="39"/>
      <c r="W509" s="33"/>
      <c r="X509" s="42"/>
      <c r="AA509" s="36"/>
      <c r="AB509" s="36"/>
      <c r="AC509" s="36"/>
      <c r="AD509" s="43"/>
      <c r="AE509" s="528"/>
      <c r="AF509" s="37"/>
      <c r="AG509" s="7"/>
      <c r="AI509" s="34"/>
      <c r="AJ509" s="34"/>
      <c r="AK509" s="34"/>
      <c r="AL509" s="34"/>
      <c r="AO509" s="95"/>
      <c r="AP509" s="95"/>
      <c r="AQ509" s="166">
        <f t="shared" si="238"/>
        <v>200000</v>
      </c>
      <c r="AR509" s="95">
        <f t="shared" si="235"/>
        <v>200000</v>
      </c>
      <c r="AS509" s="95"/>
      <c r="AT509" s="95">
        <f t="shared" si="239"/>
        <v>200000</v>
      </c>
      <c r="AU509" s="95"/>
      <c r="AW509" s="39"/>
      <c r="AX509" s="579"/>
      <c r="AY509" s="95"/>
    </row>
    <row r="510" spans="1:51" s="2" customFormat="1" ht="16.5" customHeight="1" x14ac:dyDescent="0.25">
      <c r="A510" s="28" t="s">
        <v>434</v>
      </c>
      <c r="B510" s="1">
        <v>201</v>
      </c>
      <c r="C510" s="2" t="s">
        <v>5</v>
      </c>
      <c r="D510" s="2">
        <v>20999</v>
      </c>
      <c r="E510" s="2">
        <v>355</v>
      </c>
      <c r="F510" s="2">
        <v>746</v>
      </c>
      <c r="G510" s="2" t="s">
        <v>26</v>
      </c>
      <c r="H510" s="2">
        <v>4</v>
      </c>
      <c r="I510" s="2">
        <v>2</v>
      </c>
      <c r="J510" s="2">
        <v>14</v>
      </c>
      <c r="K510" s="12">
        <f t="shared" si="240"/>
        <v>1814</v>
      </c>
      <c r="L510" s="13">
        <v>1814</v>
      </c>
      <c r="M510" s="84">
        <v>1</v>
      </c>
      <c r="N510" s="13">
        <f t="shared" si="241"/>
        <v>1814</v>
      </c>
      <c r="O510" s="13">
        <v>125</v>
      </c>
      <c r="P510" s="14">
        <f t="shared" si="242"/>
        <v>226750</v>
      </c>
      <c r="Q510" s="79">
        <v>1814</v>
      </c>
      <c r="R510" s="8"/>
      <c r="S510" s="8"/>
      <c r="T510" s="4"/>
      <c r="U510" s="11"/>
      <c r="V510" s="26"/>
      <c r="W510" s="5"/>
      <c r="X510" s="17"/>
      <c r="Y510" s="4"/>
      <c r="Z510" s="4"/>
      <c r="AA510" s="16"/>
      <c r="AB510" s="16"/>
      <c r="AC510" s="16"/>
      <c r="AD510" s="8"/>
      <c r="AE510" s="78"/>
      <c r="AF510" s="7"/>
      <c r="AG510" s="7"/>
      <c r="AH510" s="4"/>
      <c r="AI510" s="3"/>
      <c r="AJ510" s="3"/>
      <c r="AK510" s="3"/>
      <c r="AL510" s="3"/>
      <c r="AO510" s="95"/>
      <c r="AP510" s="95"/>
      <c r="AQ510" s="166">
        <f t="shared" si="238"/>
        <v>226750</v>
      </c>
      <c r="AR510" s="95">
        <f t="shared" si="235"/>
        <v>226750</v>
      </c>
      <c r="AS510" s="95"/>
      <c r="AT510" s="95">
        <f t="shared" si="239"/>
        <v>226750</v>
      </c>
      <c r="AU510" s="95"/>
      <c r="AW510" s="28"/>
      <c r="AX510" s="579"/>
      <c r="AY510" s="95"/>
    </row>
    <row r="511" spans="1:51" s="2" customFormat="1" ht="16.5" customHeight="1" x14ac:dyDescent="0.25">
      <c r="A511" s="28" t="s">
        <v>435</v>
      </c>
      <c r="B511" s="1">
        <v>202</v>
      </c>
      <c r="C511" s="2" t="s">
        <v>5</v>
      </c>
      <c r="D511" s="2">
        <v>4197</v>
      </c>
      <c r="E511" s="2">
        <v>88</v>
      </c>
      <c r="F511" s="2">
        <v>30</v>
      </c>
      <c r="G511" s="2" t="s">
        <v>26</v>
      </c>
      <c r="H511" s="2">
        <v>9</v>
      </c>
      <c r="I511" s="2">
        <v>0</v>
      </c>
      <c r="J511" s="2">
        <v>34</v>
      </c>
      <c r="K511" s="12">
        <f t="shared" si="240"/>
        <v>3634</v>
      </c>
      <c r="L511" s="13">
        <v>3634</v>
      </c>
      <c r="M511" s="84">
        <v>1</v>
      </c>
      <c r="N511" s="13">
        <f t="shared" si="241"/>
        <v>3634</v>
      </c>
      <c r="O511" s="13">
        <v>100</v>
      </c>
      <c r="P511" s="14">
        <f t="shared" si="242"/>
        <v>363400</v>
      </c>
      <c r="Q511" s="79">
        <v>3634</v>
      </c>
      <c r="R511" s="8"/>
      <c r="S511" s="8"/>
      <c r="T511" s="4"/>
      <c r="U511" s="11"/>
      <c r="V511" s="26"/>
      <c r="W511" s="5"/>
      <c r="X511" s="17"/>
      <c r="Y511" s="4"/>
      <c r="Z511" s="4"/>
      <c r="AA511" s="16"/>
      <c r="AB511" s="16"/>
      <c r="AC511" s="16"/>
      <c r="AD511" s="8"/>
      <c r="AE511" s="78"/>
      <c r="AF511" s="7"/>
      <c r="AG511" s="7"/>
      <c r="AH511" s="4"/>
      <c r="AI511" s="3"/>
      <c r="AJ511" s="3"/>
      <c r="AK511" s="3"/>
      <c r="AL511" s="3"/>
      <c r="AO511" s="95"/>
      <c r="AP511" s="95"/>
      <c r="AQ511" s="166">
        <f t="shared" si="238"/>
        <v>363400</v>
      </c>
      <c r="AR511" s="95">
        <f t="shared" si="235"/>
        <v>363400</v>
      </c>
      <c r="AS511" s="95"/>
      <c r="AT511" s="95">
        <f t="shared" si="239"/>
        <v>363400</v>
      </c>
      <c r="AU511" s="95"/>
      <c r="AW511" s="28"/>
      <c r="AX511" s="579"/>
      <c r="AY511" s="95"/>
    </row>
    <row r="512" spans="1:51" s="2" customFormat="1" ht="16.5" customHeight="1" x14ac:dyDescent="0.25">
      <c r="A512" s="39" t="s">
        <v>436</v>
      </c>
      <c r="B512" s="1">
        <v>203</v>
      </c>
      <c r="C512" s="32" t="s">
        <v>5</v>
      </c>
      <c r="D512" s="32">
        <v>28860</v>
      </c>
      <c r="E512" s="32">
        <v>145</v>
      </c>
      <c r="F512" s="32">
        <v>1300</v>
      </c>
      <c r="G512" s="32" t="s">
        <v>26</v>
      </c>
      <c r="H512" s="32">
        <v>0</v>
      </c>
      <c r="I512" s="32">
        <v>2</v>
      </c>
      <c r="J512" s="32">
        <v>72</v>
      </c>
      <c r="K512" s="12">
        <f t="shared" si="240"/>
        <v>272</v>
      </c>
      <c r="L512" s="37">
        <v>232</v>
      </c>
      <c r="M512" s="84">
        <v>2</v>
      </c>
      <c r="N512" s="13">
        <f t="shared" si="241"/>
        <v>232</v>
      </c>
      <c r="O512" s="37">
        <v>175</v>
      </c>
      <c r="P512" s="14">
        <f t="shared" si="242"/>
        <v>40600</v>
      </c>
      <c r="Q512" s="80"/>
      <c r="R512" s="77">
        <v>232</v>
      </c>
      <c r="S512" s="8"/>
      <c r="T512" s="4"/>
      <c r="U512" s="11"/>
      <c r="V512" s="26"/>
      <c r="W512" s="5"/>
      <c r="X512" s="17"/>
      <c r="Y512" s="4"/>
      <c r="Z512" s="4"/>
      <c r="AA512" s="16"/>
      <c r="AB512" s="16"/>
      <c r="AC512" s="16"/>
      <c r="AD512" s="8"/>
      <c r="AE512" s="78"/>
      <c r="AF512" s="7"/>
      <c r="AG512" s="7"/>
      <c r="AH512" s="4"/>
      <c r="AI512" s="3"/>
      <c r="AJ512" s="3"/>
      <c r="AK512" s="3"/>
      <c r="AL512" s="3"/>
      <c r="AO512" s="95"/>
      <c r="AP512" s="95"/>
      <c r="AQ512" s="166">
        <f t="shared" si="238"/>
        <v>40600</v>
      </c>
      <c r="AR512" s="95">
        <f t="shared" si="235"/>
        <v>40600</v>
      </c>
      <c r="AS512" s="95"/>
      <c r="AT512" s="95">
        <f t="shared" si="239"/>
        <v>40600</v>
      </c>
      <c r="AU512" s="95"/>
      <c r="AW512" s="28"/>
      <c r="AX512" s="579"/>
      <c r="AY512" s="95"/>
    </row>
    <row r="513" spans="1:51" s="32" customFormat="1" ht="16.5" customHeight="1" x14ac:dyDescent="0.25">
      <c r="A513" s="39" t="s">
        <v>299</v>
      </c>
      <c r="S513" s="43"/>
      <c r="U513" s="35"/>
      <c r="V513" s="39" t="s">
        <v>435</v>
      </c>
      <c r="W513" s="33">
        <v>260</v>
      </c>
      <c r="X513" s="42" t="s">
        <v>437</v>
      </c>
      <c r="Y513" s="32" t="s">
        <v>28</v>
      </c>
      <c r="Z513" s="32" t="s">
        <v>53</v>
      </c>
      <c r="AA513" s="36">
        <v>7</v>
      </c>
      <c r="AB513" s="36">
        <v>18</v>
      </c>
      <c r="AC513" s="36">
        <v>2</v>
      </c>
      <c r="AD513" s="43">
        <f>AA513*AB513</f>
        <v>126</v>
      </c>
      <c r="AE513" s="528">
        <v>100</v>
      </c>
      <c r="AF513" s="37">
        <f>AF504</f>
        <v>6700</v>
      </c>
      <c r="AG513" s="7">
        <f t="shared" si="231"/>
        <v>844200</v>
      </c>
      <c r="AH513" s="34">
        <f>SUM(AI513:AL513)</f>
        <v>126</v>
      </c>
      <c r="AI513" s="34"/>
      <c r="AJ513" s="34">
        <v>126</v>
      </c>
      <c r="AK513" s="34"/>
      <c r="AL513" s="34"/>
      <c r="AM513" s="32">
        <v>54</v>
      </c>
      <c r="AN513" s="32">
        <v>93</v>
      </c>
      <c r="AO513" s="95">
        <f>AG513*AN513/100</f>
        <v>785106</v>
      </c>
      <c r="AP513" s="95">
        <f>AG513-AO513</f>
        <v>59094</v>
      </c>
      <c r="AQ513" s="166">
        <f t="shared" si="238"/>
        <v>59094</v>
      </c>
      <c r="AR513" s="95">
        <f t="shared" si="235"/>
        <v>59094</v>
      </c>
      <c r="AS513" s="95"/>
      <c r="AT513" s="95">
        <f t="shared" si="239"/>
        <v>59094</v>
      </c>
      <c r="AU513" s="95"/>
      <c r="AW513" s="39"/>
      <c r="AX513" s="579"/>
      <c r="AY513" s="95"/>
    </row>
    <row r="514" spans="1:51" s="32" customFormat="1" ht="16.5" customHeight="1" x14ac:dyDescent="0.25">
      <c r="A514" s="39"/>
      <c r="B514" s="33"/>
      <c r="K514" s="37"/>
      <c r="L514" s="37"/>
      <c r="M514" s="86"/>
      <c r="N514" s="13"/>
      <c r="O514" s="37"/>
      <c r="P514" s="14"/>
      <c r="Q514" s="34"/>
      <c r="R514" s="43"/>
      <c r="S514" s="43"/>
      <c r="U514" s="35"/>
      <c r="V514" s="39"/>
      <c r="W514" s="33">
        <v>261</v>
      </c>
      <c r="X514" s="42"/>
      <c r="Y514" s="32" t="s">
        <v>38</v>
      </c>
      <c r="Z514" s="32" t="s">
        <v>7</v>
      </c>
      <c r="AA514" s="36">
        <v>6</v>
      </c>
      <c r="AB514" s="36">
        <v>20</v>
      </c>
      <c r="AC514" s="36">
        <v>2</v>
      </c>
      <c r="AD514" s="43">
        <f>AA514*AB514</f>
        <v>120</v>
      </c>
      <c r="AE514" s="528">
        <v>100</v>
      </c>
      <c r="AF514" s="37">
        <f>AF506</f>
        <v>2050</v>
      </c>
      <c r="AG514" s="7">
        <f t="shared" si="231"/>
        <v>246000</v>
      </c>
      <c r="AH514" s="34">
        <f>SUM(AI514:AL514)</f>
        <v>120</v>
      </c>
      <c r="AI514" s="34"/>
      <c r="AJ514" s="34">
        <v>120</v>
      </c>
      <c r="AK514" s="34"/>
      <c r="AL514" s="34"/>
      <c r="AM514" s="32">
        <v>29</v>
      </c>
      <c r="AN514" s="32">
        <v>93</v>
      </c>
      <c r="AO514" s="95">
        <f>AG514*AN514/100</f>
        <v>228780</v>
      </c>
      <c r="AP514" s="95">
        <f>AG514-AO514</f>
        <v>17220</v>
      </c>
      <c r="AQ514" s="166">
        <f t="shared" si="238"/>
        <v>17220</v>
      </c>
      <c r="AR514" s="95">
        <f t="shared" si="235"/>
        <v>17220</v>
      </c>
      <c r="AS514" s="95"/>
      <c r="AT514" s="95">
        <f t="shared" si="239"/>
        <v>17220</v>
      </c>
      <c r="AU514" s="95"/>
      <c r="AW514" s="39" t="s">
        <v>51</v>
      </c>
      <c r="AX514" s="579"/>
      <c r="AY514" s="95"/>
    </row>
    <row r="515" spans="1:51" s="32" customFormat="1" ht="16.5" customHeight="1" x14ac:dyDescent="0.25">
      <c r="A515" s="39"/>
      <c r="B515" s="33">
        <v>204</v>
      </c>
      <c r="C515" s="32" t="s">
        <v>5</v>
      </c>
      <c r="D515" s="32">
        <v>27857</v>
      </c>
      <c r="E515" s="32">
        <v>594</v>
      </c>
      <c r="F515" s="32">
        <v>1159</v>
      </c>
      <c r="G515" s="32" t="s">
        <v>26</v>
      </c>
      <c r="H515" s="32">
        <v>0</v>
      </c>
      <c r="I515" s="32">
        <v>1</v>
      </c>
      <c r="J515" s="32">
        <v>72</v>
      </c>
      <c r="K515" s="12">
        <f>H515*400+I515*100+J515</f>
        <v>172</v>
      </c>
      <c r="L515" s="37">
        <v>172</v>
      </c>
      <c r="M515" s="86">
        <v>2</v>
      </c>
      <c r="N515" s="13">
        <f>L515</f>
        <v>172</v>
      </c>
      <c r="O515" s="37">
        <v>100</v>
      </c>
      <c r="P515" s="14">
        <f>N515*O515</f>
        <v>17200</v>
      </c>
      <c r="Q515" s="80"/>
      <c r="R515" s="77">
        <v>172</v>
      </c>
      <c r="S515" s="43"/>
      <c r="U515" s="35"/>
      <c r="V515" s="39" t="s">
        <v>438</v>
      </c>
      <c r="W515" s="33">
        <v>262</v>
      </c>
      <c r="X515" s="42" t="s">
        <v>439</v>
      </c>
      <c r="Y515" s="32" t="s">
        <v>28</v>
      </c>
      <c r="Z515" s="32" t="s">
        <v>53</v>
      </c>
      <c r="AA515" s="36">
        <v>12</v>
      </c>
      <c r="AB515" s="36">
        <v>13</v>
      </c>
      <c r="AC515" s="36">
        <v>2</v>
      </c>
      <c r="AD515" s="43">
        <f>AA515*AB515</f>
        <v>156</v>
      </c>
      <c r="AE515" s="528">
        <v>100</v>
      </c>
      <c r="AF515" s="37">
        <f>AF513</f>
        <v>6700</v>
      </c>
      <c r="AG515" s="7">
        <f t="shared" si="231"/>
        <v>1045200</v>
      </c>
      <c r="AH515" s="34">
        <f>SUM(AI515:AL515)</f>
        <v>156</v>
      </c>
      <c r="AI515" s="34"/>
      <c r="AJ515" s="34">
        <v>156</v>
      </c>
      <c r="AK515" s="34"/>
      <c r="AL515" s="34"/>
      <c r="AM515" s="32">
        <v>39</v>
      </c>
      <c r="AN515" s="32">
        <v>93</v>
      </c>
      <c r="AO515" s="95">
        <f>AG515*AN515/100</f>
        <v>972036</v>
      </c>
      <c r="AP515" s="95">
        <f>AG515-AO515</f>
        <v>73164</v>
      </c>
      <c r="AQ515" s="166">
        <f t="shared" si="238"/>
        <v>90364</v>
      </c>
      <c r="AR515" s="95">
        <f t="shared" si="235"/>
        <v>90364</v>
      </c>
      <c r="AS515" s="95"/>
      <c r="AT515" s="95">
        <f t="shared" si="239"/>
        <v>90364</v>
      </c>
      <c r="AU515" s="95"/>
      <c r="AW515" s="39"/>
      <c r="AX515" s="579"/>
      <c r="AY515" s="95"/>
    </row>
    <row r="516" spans="1:51" s="32" customFormat="1" ht="16.5" customHeight="1" x14ac:dyDescent="0.25">
      <c r="A516" s="28" t="s">
        <v>440</v>
      </c>
      <c r="B516" s="1">
        <v>205</v>
      </c>
      <c r="C516" s="32" t="s">
        <v>5</v>
      </c>
      <c r="D516" s="2">
        <v>3457</v>
      </c>
      <c r="E516" s="2">
        <v>563</v>
      </c>
      <c r="F516" s="2">
        <v>10</v>
      </c>
      <c r="G516" s="2" t="s">
        <v>26</v>
      </c>
      <c r="H516" s="2">
        <v>3</v>
      </c>
      <c r="I516" s="2">
        <v>1</v>
      </c>
      <c r="J516" s="2">
        <v>45</v>
      </c>
      <c r="K516" s="12">
        <f>H516*400+I516*100+J516</f>
        <v>1345</v>
      </c>
      <c r="L516" s="13">
        <v>1345</v>
      </c>
      <c r="M516" s="84">
        <v>5</v>
      </c>
      <c r="N516" s="13">
        <f>L516</f>
        <v>1345</v>
      </c>
      <c r="O516" s="13">
        <v>175</v>
      </c>
      <c r="P516" s="14">
        <f>N516*O516</f>
        <v>235375</v>
      </c>
      <c r="Q516" s="3">
        <v>945</v>
      </c>
      <c r="R516" s="8">
        <v>400</v>
      </c>
      <c r="S516" s="43"/>
      <c r="U516" s="35"/>
      <c r="V516" s="39"/>
      <c r="W516" s="33"/>
      <c r="X516" s="42"/>
      <c r="AA516" s="36"/>
      <c r="AB516" s="36"/>
      <c r="AC516" s="36"/>
      <c r="AD516" s="43"/>
      <c r="AE516" s="528"/>
      <c r="AF516" s="37"/>
      <c r="AG516" s="7"/>
      <c r="AH516" s="34"/>
      <c r="AI516" s="34"/>
      <c r="AJ516" s="34"/>
      <c r="AK516" s="34"/>
      <c r="AL516" s="34"/>
      <c r="AO516" s="95"/>
      <c r="AP516" s="95"/>
      <c r="AQ516" s="166">
        <f t="shared" si="238"/>
        <v>235375</v>
      </c>
      <c r="AR516" s="95">
        <f t="shared" si="235"/>
        <v>235375</v>
      </c>
      <c r="AS516" s="95"/>
      <c r="AT516" s="95">
        <f t="shared" si="239"/>
        <v>235375</v>
      </c>
      <c r="AU516" s="95"/>
      <c r="AW516" s="39"/>
      <c r="AX516" s="579"/>
      <c r="AY516" s="95"/>
    </row>
    <row r="517" spans="1:51" s="2" customFormat="1" ht="16.5" customHeight="1" x14ac:dyDescent="0.25">
      <c r="A517" s="28" t="s">
        <v>299</v>
      </c>
      <c r="B517" s="1"/>
      <c r="K517" s="13"/>
      <c r="L517" s="13"/>
      <c r="M517" s="84"/>
      <c r="N517" s="13"/>
      <c r="O517" s="13"/>
      <c r="P517" s="14"/>
      <c r="Q517" s="3"/>
      <c r="R517" s="8"/>
      <c r="S517" s="8"/>
      <c r="T517" s="4"/>
      <c r="U517" s="11"/>
      <c r="V517" s="26" t="s">
        <v>441</v>
      </c>
      <c r="W517" s="5">
        <v>263</v>
      </c>
      <c r="X517" s="17" t="s">
        <v>442</v>
      </c>
      <c r="Y517" s="4" t="s">
        <v>28</v>
      </c>
      <c r="Z517" s="4" t="s">
        <v>53</v>
      </c>
      <c r="AA517" s="16">
        <v>9</v>
      </c>
      <c r="AB517" s="16">
        <v>12</v>
      </c>
      <c r="AC517" s="16">
        <v>2</v>
      </c>
      <c r="AD517" s="8">
        <f>AA517*AB517</f>
        <v>108</v>
      </c>
      <c r="AE517" s="528">
        <v>100</v>
      </c>
      <c r="AF517" s="7">
        <f>AF515</f>
        <v>6700</v>
      </c>
      <c r="AG517" s="7">
        <f t="shared" si="231"/>
        <v>723600</v>
      </c>
      <c r="AH517" s="3">
        <f>SUM(AI517:AL517)</f>
        <v>108</v>
      </c>
      <c r="AI517" s="3"/>
      <c r="AJ517" s="3">
        <v>108</v>
      </c>
      <c r="AK517" s="3"/>
      <c r="AL517" s="3"/>
      <c r="AM517" s="2">
        <v>52</v>
      </c>
      <c r="AN517" s="2">
        <v>93</v>
      </c>
      <c r="AO517" s="95">
        <f>AG517*AN517/100</f>
        <v>672948</v>
      </c>
      <c r="AP517" s="95">
        <f>AG517-AO517</f>
        <v>50652</v>
      </c>
      <c r="AQ517" s="166">
        <f t="shared" si="238"/>
        <v>50652</v>
      </c>
      <c r="AR517" s="95">
        <f t="shared" si="235"/>
        <v>50652</v>
      </c>
      <c r="AS517" s="95"/>
      <c r="AT517" s="95">
        <f t="shared" si="239"/>
        <v>50652</v>
      </c>
      <c r="AU517" s="95"/>
      <c r="AW517" s="28"/>
      <c r="AX517" s="579"/>
      <c r="AY517" s="95"/>
    </row>
    <row r="518" spans="1:51" s="2" customFormat="1" ht="16.5" customHeight="1" x14ac:dyDescent="0.25">
      <c r="S518" s="8"/>
      <c r="T518" s="4"/>
      <c r="U518" s="11"/>
      <c r="V518" s="26" t="s">
        <v>443</v>
      </c>
      <c r="W518" s="5">
        <v>264</v>
      </c>
      <c r="X518" s="17" t="s">
        <v>444</v>
      </c>
      <c r="Y518" s="4" t="s">
        <v>28</v>
      </c>
      <c r="Z518" s="4" t="s">
        <v>53</v>
      </c>
      <c r="AA518" s="16">
        <v>6</v>
      </c>
      <c r="AB518" s="16">
        <v>15</v>
      </c>
      <c r="AC518" s="16">
        <v>2</v>
      </c>
      <c r="AD518" s="8">
        <f>AA518*AB518</f>
        <v>90</v>
      </c>
      <c r="AE518" s="528">
        <v>100</v>
      </c>
      <c r="AF518" s="7">
        <f>AF517</f>
        <v>6700</v>
      </c>
      <c r="AG518" s="7">
        <f t="shared" si="231"/>
        <v>603000</v>
      </c>
      <c r="AH518" s="3">
        <f>SUM(AI518:AL518)</f>
        <v>90</v>
      </c>
      <c r="AI518" s="3"/>
      <c r="AJ518" s="3">
        <v>90</v>
      </c>
      <c r="AK518" s="3"/>
      <c r="AL518" s="3"/>
      <c r="AM518" s="2">
        <v>33</v>
      </c>
      <c r="AN518" s="2">
        <v>93</v>
      </c>
      <c r="AO518" s="95">
        <f>AG518*AN518/100</f>
        <v>560790</v>
      </c>
      <c r="AP518" s="95">
        <f>AG518-AO518</f>
        <v>42210</v>
      </c>
      <c r="AQ518" s="166">
        <f t="shared" si="238"/>
        <v>42210</v>
      </c>
      <c r="AR518" s="95">
        <f t="shared" si="235"/>
        <v>42210</v>
      </c>
      <c r="AS518" s="95"/>
      <c r="AT518" s="95">
        <f t="shared" si="239"/>
        <v>42210</v>
      </c>
      <c r="AU518" s="95"/>
      <c r="AW518" s="28"/>
      <c r="AX518" s="579"/>
      <c r="AY518" s="95"/>
    </row>
    <row r="519" spans="1:51" s="32" customFormat="1" ht="16.5" customHeight="1" x14ac:dyDescent="0.25">
      <c r="A519" s="39" t="s">
        <v>445</v>
      </c>
      <c r="B519" s="33">
        <v>206</v>
      </c>
      <c r="C519" s="32" t="s">
        <v>5</v>
      </c>
      <c r="D519" s="32">
        <v>28861</v>
      </c>
      <c r="E519" s="32">
        <v>149</v>
      </c>
      <c r="F519" s="32">
        <v>1301</v>
      </c>
      <c r="G519" s="32" t="s">
        <v>26</v>
      </c>
      <c r="H519" s="32">
        <v>1</v>
      </c>
      <c r="I519" s="32">
        <v>0</v>
      </c>
      <c r="J519" s="32">
        <v>74</v>
      </c>
      <c r="K519" s="12">
        <f>H519*400+I519*100+J519</f>
        <v>474</v>
      </c>
      <c r="L519" s="37">
        <v>474</v>
      </c>
      <c r="M519" s="86">
        <v>2</v>
      </c>
      <c r="N519" s="13">
        <f>L519</f>
        <v>474</v>
      </c>
      <c r="O519" s="37">
        <v>150</v>
      </c>
      <c r="P519" s="14">
        <f>N519*O519</f>
        <v>71100</v>
      </c>
      <c r="Q519" s="80"/>
      <c r="R519" s="77">
        <v>474</v>
      </c>
      <c r="S519" s="43"/>
      <c r="U519" s="35"/>
      <c r="V519" s="39" t="s">
        <v>445</v>
      </c>
      <c r="W519" s="5">
        <v>265</v>
      </c>
      <c r="X519" s="42" t="s">
        <v>297</v>
      </c>
      <c r="Y519" s="32" t="s">
        <v>28</v>
      </c>
      <c r="Z519" s="32" t="s">
        <v>53</v>
      </c>
      <c r="AA519" s="36">
        <v>8</v>
      </c>
      <c r="AB519" s="36">
        <v>15</v>
      </c>
      <c r="AC519" s="36">
        <v>2</v>
      </c>
      <c r="AD519" s="43">
        <f>AA519*AB519</f>
        <v>120</v>
      </c>
      <c r="AE519" s="528">
        <v>100</v>
      </c>
      <c r="AF519" s="37">
        <f>AF518</f>
        <v>6700</v>
      </c>
      <c r="AG519" s="7">
        <f t="shared" si="231"/>
        <v>804000</v>
      </c>
      <c r="AH519" s="34">
        <f>SUM(AI519:AL519)</f>
        <v>120</v>
      </c>
      <c r="AI519" s="34"/>
      <c r="AJ519" s="34">
        <v>120</v>
      </c>
      <c r="AK519" s="34"/>
      <c r="AL519" s="34"/>
      <c r="AM519" s="32">
        <v>51</v>
      </c>
      <c r="AN519" s="2">
        <v>93</v>
      </c>
      <c r="AO519" s="95">
        <f>AG519*AN519/100</f>
        <v>747720</v>
      </c>
      <c r="AP519" s="95">
        <f>AG519-AO519</f>
        <v>56280</v>
      </c>
      <c r="AQ519" s="166">
        <f t="shared" si="238"/>
        <v>127380</v>
      </c>
      <c r="AR519" s="95">
        <f t="shared" si="235"/>
        <v>127380</v>
      </c>
      <c r="AS519" s="95"/>
      <c r="AT519" s="95">
        <f t="shared" si="239"/>
        <v>127380</v>
      </c>
      <c r="AU519" s="95"/>
      <c r="AW519" s="39"/>
      <c r="AX519" s="579"/>
      <c r="AY519" s="95"/>
    </row>
    <row r="520" spans="1:51" s="32" customFormat="1" ht="16.5" customHeight="1" x14ac:dyDescent="0.25">
      <c r="A520" s="39"/>
      <c r="B520" s="33"/>
      <c r="K520" s="37"/>
      <c r="L520" s="37"/>
      <c r="M520" s="86"/>
      <c r="N520" s="13"/>
      <c r="O520" s="37"/>
      <c r="P520" s="14"/>
      <c r="Q520" s="34"/>
      <c r="R520" s="43"/>
      <c r="S520" s="43"/>
      <c r="U520" s="35"/>
      <c r="V520" s="39" t="s">
        <v>446</v>
      </c>
      <c r="W520" s="5">
        <v>266</v>
      </c>
      <c r="X520" s="42" t="s">
        <v>447</v>
      </c>
      <c r="Y520" s="32" t="s">
        <v>28</v>
      </c>
      <c r="Z520" s="32" t="s">
        <v>41</v>
      </c>
      <c r="AA520" s="36"/>
      <c r="AB520" s="36"/>
      <c r="AC520" s="36">
        <v>2</v>
      </c>
      <c r="AD520" s="43">
        <v>300</v>
      </c>
      <c r="AE520" s="528">
        <v>100</v>
      </c>
      <c r="AF520" s="37">
        <f>AF519</f>
        <v>6700</v>
      </c>
      <c r="AG520" s="7">
        <f t="shared" si="231"/>
        <v>2010000</v>
      </c>
      <c r="AH520" s="34">
        <f>SUM(AI520:AL520)</f>
        <v>300</v>
      </c>
      <c r="AI520" s="34"/>
      <c r="AJ520" s="34">
        <v>300</v>
      </c>
      <c r="AK520" s="34"/>
      <c r="AL520" s="34"/>
      <c r="AM520" s="32">
        <v>32</v>
      </c>
      <c r="AN520" s="32">
        <f>ค่าเสื่อม!W3</f>
        <v>85</v>
      </c>
      <c r="AO520" s="95">
        <f>AG520*AN520/100</f>
        <v>1708500</v>
      </c>
      <c r="AP520" s="95">
        <f>AG520-AO520</f>
        <v>301500</v>
      </c>
      <c r="AQ520" s="166">
        <f t="shared" si="238"/>
        <v>301500</v>
      </c>
      <c r="AR520" s="95">
        <f t="shared" si="235"/>
        <v>301500</v>
      </c>
      <c r="AS520" s="95"/>
      <c r="AT520" s="95">
        <f t="shared" si="239"/>
        <v>301500</v>
      </c>
      <c r="AU520" s="95"/>
      <c r="AW520" s="39"/>
      <c r="AX520" s="579"/>
      <c r="AY520" s="95"/>
    </row>
    <row r="521" spans="1:51" s="32" customFormat="1" ht="16.5" customHeight="1" x14ac:dyDescent="0.25">
      <c r="A521" s="39"/>
      <c r="B521" s="33"/>
      <c r="K521" s="37"/>
      <c r="L521" s="37"/>
      <c r="M521" s="86"/>
      <c r="N521" s="13"/>
      <c r="O521" s="37"/>
      <c r="P521" s="14"/>
      <c r="Q521" s="34"/>
      <c r="R521" s="43"/>
      <c r="S521" s="43"/>
      <c r="U521" s="35"/>
      <c r="V521" s="39"/>
      <c r="W521" s="33"/>
      <c r="X521" s="42"/>
      <c r="Z521" s="39" t="s">
        <v>42</v>
      </c>
      <c r="AA521" s="36">
        <v>10</v>
      </c>
      <c r="AB521" s="36">
        <v>15</v>
      </c>
      <c r="AC521" s="36">
        <v>2</v>
      </c>
      <c r="AD521" s="43">
        <f>AA521*AB521</f>
        <v>150</v>
      </c>
      <c r="AE521" s="528">
        <v>100</v>
      </c>
      <c r="AF521" s="37"/>
      <c r="AG521" s="7">
        <f t="shared" si="231"/>
        <v>0</v>
      </c>
      <c r="AH521" s="34">
        <f>SUM(AI521:AL521)</f>
        <v>150</v>
      </c>
      <c r="AI521" s="34"/>
      <c r="AJ521" s="34">
        <v>150</v>
      </c>
      <c r="AK521" s="34"/>
      <c r="AL521" s="34"/>
      <c r="AO521" s="95"/>
      <c r="AP521" s="95"/>
      <c r="AQ521" s="166"/>
      <c r="AR521" s="95"/>
      <c r="AS521" s="95"/>
      <c r="AT521" s="95"/>
      <c r="AU521" s="95"/>
      <c r="AW521" s="39"/>
      <c r="AX521" s="579"/>
      <c r="AY521" s="95"/>
    </row>
    <row r="522" spans="1:51" s="32" customFormat="1" ht="16.5" customHeight="1" x14ac:dyDescent="0.25">
      <c r="A522" s="39"/>
      <c r="B522" s="33"/>
      <c r="K522" s="37"/>
      <c r="L522" s="37"/>
      <c r="M522" s="86"/>
      <c r="N522" s="13"/>
      <c r="O522" s="37"/>
      <c r="P522" s="14"/>
      <c r="Q522" s="34"/>
      <c r="R522" s="43"/>
      <c r="S522" s="43"/>
      <c r="U522" s="35"/>
      <c r="V522" s="39"/>
      <c r="W522" s="33"/>
      <c r="X522" s="42"/>
      <c r="Z522" s="39" t="s">
        <v>43</v>
      </c>
      <c r="AA522" s="36">
        <v>10</v>
      </c>
      <c r="AB522" s="36">
        <v>15</v>
      </c>
      <c r="AC522" s="36">
        <v>2</v>
      </c>
      <c r="AD522" s="43">
        <v>150</v>
      </c>
      <c r="AE522" s="528">
        <v>100</v>
      </c>
      <c r="AF522" s="37"/>
      <c r="AG522" s="7">
        <f t="shared" si="231"/>
        <v>0</v>
      </c>
      <c r="AH522" s="34">
        <v>150</v>
      </c>
      <c r="AI522" s="34"/>
      <c r="AJ522" s="34">
        <v>150</v>
      </c>
      <c r="AK522" s="34"/>
      <c r="AL522" s="34"/>
      <c r="AO522" s="95"/>
      <c r="AP522" s="95"/>
      <c r="AQ522" s="166"/>
      <c r="AR522" s="95"/>
      <c r="AS522" s="95"/>
      <c r="AT522" s="95"/>
      <c r="AU522" s="95"/>
      <c r="AW522" s="39"/>
      <c r="AX522" s="579"/>
      <c r="AY522" s="95"/>
    </row>
    <row r="523" spans="1:51" s="32" customFormat="1" ht="16.5" customHeight="1" x14ac:dyDescent="0.25">
      <c r="A523" s="39"/>
      <c r="B523" s="33"/>
      <c r="K523" s="37"/>
      <c r="L523" s="37"/>
      <c r="M523" s="86"/>
      <c r="N523" s="13"/>
      <c r="O523" s="37"/>
      <c r="P523" s="14"/>
      <c r="Q523" s="34"/>
      <c r="R523" s="43"/>
      <c r="S523" s="43"/>
      <c r="U523" s="35"/>
      <c r="V523" s="39"/>
      <c r="W523" s="33">
        <v>267</v>
      </c>
      <c r="X523" s="42"/>
      <c r="Y523" s="32" t="s">
        <v>38</v>
      </c>
      <c r="Z523" s="32" t="s">
        <v>7</v>
      </c>
      <c r="AA523" s="36">
        <v>10</v>
      </c>
      <c r="AB523" s="36">
        <v>15</v>
      </c>
      <c r="AC523" s="36">
        <v>2</v>
      </c>
      <c r="AD523" s="43">
        <v>150</v>
      </c>
      <c r="AE523" s="528">
        <v>100</v>
      </c>
      <c r="AF523" s="37">
        <f>AF500</f>
        <v>2050</v>
      </c>
      <c r="AG523" s="7">
        <f t="shared" si="231"/>
        <v>307500</v>
      </c>
      <c r="AH523" s="32">
        <v>150</v>
      </c>
      <c r="AI523" s="34"/>
      <c r="AJ523" s="34">
        <v>150</v>
      </c>
      <c r="AK523" s="34"/>
      <c r="AL523" s="34"/>
      <c r="AM523" s="32">
        <v>17</v>
      </c>
      <c r="AN523" s="32">
        <f>ค่าเสื่อม!R4</f>
        <v>79</v>
      </c>
      <c r="AO523" s="95">
        <f>AG523*AN523/100</f>
        <v>242925</v>
      </c>
      <c r="AP523" s="95">
        <f>AG523-AO523</f>
        <v>64575</v>
      </c>
      <c r="AQ523" s="166">
        <f t="shared" si="238"/>
        <v>64575</v>
      </c>
      <c r="AR523" s="95">
        <f>AQ523</f>
        <v>64575</v>
      </c>
      <c r="AS523" s="95"/>
      <c r="AT523" s="95">
        <f>AQ523-AS523</f>
        <v>64575</v>
      </c>
      <c r="AU523" s="95"/>
      <c r="AW523" s="39" t="s">
        <v>448</v>
      </c>
      <c r="AX523" s="579"/>
      <c r="AY523" s="95"/>
    </row>
    <row r="524" spans="1:51" s="32" customFormat="1" ht="16.5" customHeight="1" x14ac:dyDescent="0.25">
      <c r="A524" s="39"/>
      <c r="B524" s="33">
        <v>207</v>
      </c>
      <c r="C524" s="32" t="s">
        <v>5</v>
      </c>
      <c r="D524" s="32">
        <v>955</v>
      </c>
      <c r="E524" s="32">
        <v>688</v>
      </c>
      <c r="F524" s="32">
        <v>68</v>
      </c>
      <c r="G524" s="32" t="s">
        <v>26</v>
      </c>
      <c r="H524" s="32">
        <v>3</v>
      </c>
      <c r="I524" s="32">
        <v>2</v>
      </c>
      <c r="J524" s="32">
        <v>22</v>
      </c>
      <c r="K524" s="12">
        <f>H524*400+I524*100+J524</f>
        <v>1422</v>
      </c>
      <c r="L524" s="37">
        <v>1422</v>
      </c>
      <c r="M524" s="86">
        <v>1</v>
      </c>
      <c r="N524" s="13">
        <f>L524</f>
        <v>1422</v>
      </c>
      <c r="O524" s="37">
        <v>125</v>
      </c>
      <c r="P524" s="14">
        <f>N524*O524</f>
        <v>177750</v>
      </c>
      <c r="Q524" s="34">
        <v>1422</v>
      </c>
      <c r="R524" s="43"/>
      <c r="S524" s="43"/>
      <c r="U524" s="35"/>
      <c r="V524" s="39"/>
      <c r="W524" s="33"/>
      <c r="X524" s="42"/>
      <c r="AA524" s="36"/>
      <c r="AB524" s="36"/>
      <c r="AC524" s="36"/>
      <c r="AD524" s="43"/>
      <c r="AE524" s="528"/>
      <c r="AF524" s="37"/>
      <c r="AG524" s="7"/>
      <c r="AI524" s="34"/>
      <c r="AJ524" s="34"/>
      <c r="AK524" s="34"/>
      <c r="AL524" s="34"/>
      <c r="AO524" s="95"/>
      <c r="AP524" s="95"/>
      <c r="AQ524" s="166">
        <f t="shared" si="238"/>
        <v>177750</v>
      </c>
      <c r="AR524" s="95">
        <f>AQ524</f>
        <v>177750</v>
      </c>
      <c r="AS524" s="95"/>
      <c r="AT524" s="95">
        <f>AQ524-AS524</f>
        <v>177750</v>
      </c>
      <c r="AU524" s="95"/>
      <c r="AW524" s="39"/>
      <c r="AX524" s="579"/>
      <c r="AY524" s="95"/>
    </row>
    <row r="525" spans="1:51" s="2" customFormat="1" ht="16.5" customHeight="1" x14ac:dyDescent="0.25">
      <c r="A525" s="28" t="s">
        <v>449</v>
      </c>
      <c r="B525" s="1">
        <v>208</v>
      </c>
      <c r="C525" s="2" t="s">
        <v>5</v>
      </c>
      <c r="D525" s="2">
        <v>46615</v>
      </c>
      <c r="E525" s="2">
        <v>876</v>
      </c>
      <c r="F525" s="2">
        <v>2658</v>
      </c>
      <c r="G525" s="2" t="s">
        <v>26</v>
      </c>
      <c r="H525" s="2">
        <v>0</v>
      </c>
      <c r="I525" s="2">
        <v>0</v>
      </c>
      <c r="J525" s="2">
        <v>84</v>
      </c>
      <c r="K525" s="12">
        <f>H525*400+I525*100+J525</f>
        <v>84</v>
      </c>
      <c r="L525" s="13">
        <v>84</v>
      </c>
      <c r="M525" s="84">
        <v>2</v>
      </c>
      <c r="N525" s="13">
        <f>L525</f>
        <v>84</v>
      </c>
      <c r="O525" s="13">
        <v>150</v>
      </c>
      <c r="P525" s="14">
        <f>N525*O525</f>
        <v>12600</v>
      </c>
      <c r="Q525" s="79"/>
      <c r="R525" s="61">
        <v>84</v>
      </c>
      <c r="S525" s="8"/>
      <c r="T525" s="4"/>
      <c r="U525" s="11"/>
      <c r="V525" s="28" t="s">
        <v>449</v>
      </c>
      <c r="W525" s="5">
        <v>268</v>
      </c>
      <c r="X525" s="17" t="s">
        <v>450</v>
      </c>
      <c r="Y525" s="4" t="s">
        <v>28</v>
      </c>
      <c r="Z525" s="4" t="s">
        <v>41</v>
      </c>
      <c r="AA525" s="16"/>
      <c r="AB525" s="16"/>
      <c r="AC525" s="16">
        <v>2</v>
      </c>
      <c r="AD525" s="8">
        <f>SUM(AD526:AD527)</f>
        <v>480</v>
      </c>
      <c r="AE525" s="528">
        <v>100</v>
      </c>
      <c r="AF525" s="7">
        <f>AF520</f>
        <v>6700</v>
      </c>
      <c r="AG525" s="7">
        <f t="shared" si="231"/>
        <v>3216000</v>
      </c>
      <c r="AH525" s="3">
        <v>480</v>
      </c>
      <c r="AI525" s="3"/>
      <c r="AJ525" s="3">
        <v>480</v>
      </c>
      <c r="AK525" s="3"/>
      <c r="AL525" s="3"/>
      <c r="AM525" s="2">
        <v>47</v>
      </c>
      <c r="AN525" s="2">
        <f>ค่าเสื่อม!W3</f>
        <v>85</v>
      </c>
      <c r="AO525" s="95">
        <f>AG525*AN525/100</f>
        <v>2733600</v>
      </c>
      <c r="AP525" s="95">
        <f>AG525-AO525</f>
        <v>482400</v>
      </c>
      <c r="AQ525" s="166">
        <f t="shared" si="238"/>
        <v>495000</v>
      </c>
      <c r="AR525" s="95">
        <f>AQ525</f>
        <v>495000</v>
      </c>
      <c r="AS525" s="95"/>
      <c r="AT525" s="95">
        <f>AQ525-AS525</f>
        <v>495000</v>
      </c>
      <c r="AU525" s="95"/>
      <c r="AW525" s="28"/>
      <c r="AX525" s="579"/>
      <c r="AY525" s="95"/>
    </row>
    <row r="526" spans="1:51" s="2" customFormat="1" ht="16.5" customHeight="1" x14ac:dyDescent="0.25">
      <c r="A526" s="28"/>
      <c r="B526" s="1"/>
      <c r="K526" s="13"/>
      <c r="L526" s="13"/>
      <c r="M526" s="84"/>
      <c r="N526" s="13"/>
      <c r="O526" s="13"/>
      <c r="P526" s="14"/>
      <c r="Q526" s="3"/>
      <c r="R526" s="8"/>
      <c r="S526" s="8"/>
      <c r="T526" s="4"/>
      <c r="U526" s="11"/>
      <c r="V526" s="26"/>
      <c r="W526" s="5"/>
      <c r="X526" s="17"/>
      <c r="Y526" s="4"/>
      <c r="Z526" s="26" t="s">
        <v>42</v>
      </c>
      <c r="AA526" s="16">
        <v>15</v>
      </c>
      <c r="AB526" s="16">
        <v>16</v>
      </c>
      <c r="AC526" s="16">
        <v>2</v>
      </c>
      <c r="AD526" s="8">
        <f>AA526*AB526</f>
        <v>240</v>
      </c>
      <c r="AE526" s="78">
        <v>50</v>
      </c>
      <c r="AF526" s="7"/>
      <c r="AG526" s="7">
        <f t="shared" si="231"/>
        <v>0</v>
      </c>
      <c r="AH526" s="3">
        <f>SUM(AI526:AL526)</f>
        <v>240</v>
      </c>
      <c r="AI526" s="3"/>
      <c r="AJ526" s="3">
        <v>240</v>
      </c>
      <c r="AK526" s="3"/>
      <c r="AL526" s="3"/>
      <c r="AO526" s="95"/>
      <c r="AP526" s="95"/>
      <c r="AQ526" s="166"/>
      <c r="AR526" s="95"/>
      <c r="AS526" s="95"/>
      <c r="AT526" s="95"/>
      <c r="AU526" s="95"/>
      <c r="AW526" s="28"/>
      <c r="AX526" s="579"/>
      <c r="AY526" s="95"/>
    </row>
    <row r="527" spans="1:51" s="2" customFormat="1" ht="16.5" customHeight="1" x14ac:dyDescent="0.25">
      <c r="A527" s="28"/>
      <c r="B527" s="1"/>
      <c r="K527" s="13"/>
      <c r="L527" s="13"/>
      <c r="M527" s="84"/>
      <c r="N527" s="13"/>
      <c r="O527" s="13"/>
      <c r="P527" s="14"/>
      <c r="Q527" s="3"/>
      <c r="R527" s="8"/>
      <c r="S527" s="8"/>
      <c r="T527" s="4"/>
      <c r="U527" s="11"/>
      <c r="V527" s="26"/>
      <c r="W527" s="5"/>
      <c r="X527" s="17"/>
      <c r="Y527" s="4"/>
      <c r="Z527" s="26" t="s">
        <v>43</v>
      </c>
      <c r="AA527" s="16">
        <v>15</v>
      </c>
      <c r="AB527" s="16">
        <v>16</v>
      </c>
      <c r="AC527" s="16">
        <v>2</v>
      </c>
      <c r="AD527" s="8">
        <f>AA527*AB527</f>
        <v>240</v>
      </c>
      <c r="AE527" s="78">
        <v>50</v>
      </c>
      <c r="AF527" s="7"/>
      <c r="AG527" s="7">
        <f t="shared" si="231"/>
        <v>0</v>
      </c>
      <c r="AH527" s="3">
        <v>240</v>
      </c>
      <c r="AI527" s="3"/>
      <c r="AJ527" s="3">
        <v>240</v>
      </c>
      <c r="AK527" s="3"/>
      <c r="AL527" s="3"/>
      <c r="AO527" s="95"/>
      <c r="AP527" s="95"/>
      <c r="AQ527" s="166"/>
      <c r="AR527" s="95"/>
      <c r="AS527" s="95"/>
      <c r="AT527" s="95"/>
      <c r="AU527" s="95"/>
      <c r="AW527" s="28"/>
      <c r="AX527" s="579"/>
      <c r="AY527" s="95"/>
    </row>
    <row r="528" spans="1:51" s="2" customFormat="1" ht="16.5" customHeight="1" x14ac:dyDescent="0.25">
      <c r="A528" s="28" t="s">
        <v>451</v>
      </c>
      <c r="B528" s="1">
        <v>209</v>
      </c>
      <c r="C528" s="2" t="s">
        <v>5</v>
      </c>
      <c r="D528" s="2">
        <v>45480</v>
      </c>
      <c r="E528" s="2">
        <v>846</v>
      </c>
      <c r="F528" s="2">
        <v>2558</v>
      </c>
      <c r="G528" s="2" t="s">
        <v>26</v>
      </c>
      <c r="H528" s="2">
        <v>0</v>
      </c>
      <c r="I528" s="2">
        <v>0</v>
      </c>
      <c r="J528" s="2">
        <v>55</v>
      </c>
      <c r="K528" s="12">
        <f>H528*400+I528*100+J528</f>
        <v>55</v>
      </c>
      <c r="L528" s="13">
        <v>55</v>
      </c>
      <c r="M528" s="84">
        <v>2</v>
      </c>
      <c r="N528" s="13">
        <f>L528</f>
        <v>55</v>
      </c>
      <c r="O528" s="13">
        <v>150</v>
      </c>
      <c r="P528" s="14">
        <f>N528*O528</f>
        <v>8250</v>
      </c>
      <c r="Q528" s="79"/>
      <c r="R528" s="61">
        <v>55</v>
      </c>
      <c r="S528" s="8"/>
      <c r="T528" s="4"/>
      <c r="U528" s="11"/>
      <c r="V528" s="28" t="s">
        <v>451</v>
      </c>
      <c r="W528" s="5">
        <v>269</v>
      </c>
      <c r="X528" s="17" t="s">
        <v>452</v>
      </c>
      <c r="Y528" s="4" t="s">
        <v>28</v>
      </c>
      <c r="Z528" s="4" t="s">
        <v>41</v>
      </c>
      <c r="AA528" s="16"/>
      <c r="AB528" s="16"/>
      <c r="AC528" s="16">
        <v>2</v>
      </c>
      <c r="AD528" s="8">
        <f>SUM(AD529:AD530)</f>
        <v>180</v>
      </c>
      <c r="AE528" s="528">
        <v>100</v>
      </c>
      <c r="AF528" s="7">
        <f>AF525</f>
        <v>6700</v>
      </c>
      <c r="AG528" s="7">
        <f t="shared" si="231"/>
        <v>1206000</v>
      </c>
      <c r="AH528" s="3">
        <v>180</v>
      </c>
      <c r="AI528" s="3"/>
      <c r="AJ528" s="3">
        <v>180</v>
      </c>
      <c r="AK528" s="3"/>
      <c r="AL528" s="3"/>
      <c r="AM528" s="2">
        <v>43</v>
      </c>
      <c r="AN528" s="2">
        <f>ค่าเสื่อม!W3</f>
        <v>85</v>
      </c>
      <c r="AO528" s="95">
        <f>AG528*AN528/100</f>
        <v>1025100</v>
      </c>
      <c r="AP528" s="95">
        <f>AG528-AO528</f>
        <v>180900</v>
      </c>
      <c r="AQ528" s="166">
        <f t="shared" si="238"/>
        <v>189150</v>
      </c>
      <c r="AR528" s="95">
        <f>AQ528</f>
        <v>189150</v>
      </c>
      <c r="AS528" s="95"/>
      <c r="AT528" s="95">
        <f>AQ528-AS528</f>
        <v>189150</v>
      </c>
      <c r="AU528" s="95"/>
      <c r="AW528" s="28"/>
      <c r="AX528" s="579"/>
      <c r="AY528" s="95"/>
    </row>
    <row r="529" spans="1:51" s="2" customFormat="1" ht="16.5" customHeight="1" x14ac:dyDescent="0.25">
      <c r="A529" s="28"/>
      <c r="B529" s="1"/>
      <c r="K529" s="13"/>
      <c r="L529" s="13"/>
      <c r="M529" s="84"/>
      <c r="N529" s="13"/>
      <c r="O529" s="13"/>
      <c r="P529" s="14"/>
      <c r="Q529" s="3"/>
      <c r="R529" s="8"/>
      <c r="S529" s="8"/>
      <c r="T529" s="4"/>
      <c r="U529" s="11"/>
      <c r="V529" s="26"/>
      <c r="W529" s="5"/>
      <c r="X529" s="17"/>
      <c r="Y529" s="4"/>
      <c r="Z529" s="26" t="s">
        <v>42</v>
      </c>
      <c r="AA529" s="16">
        <v>6</v>
      </c>
      <c r="AB529" s="16">
        <v>15</v>
      </c>
      <c r="AC529" s="16">
        <v>2</v>
      </c>
      <c r="AD529" s="8">
        <f>AA529*AB529</f>
        <v>90</v>
      </c>
      <c r="AE529" s="78">
        <v>50</v>
      </c>
      <c r="AF529" s="7"/>
      <c r="AG529" s="7">
        <f t="shared" si="231"/>
        <v>0</v>
      </c>
      <c r="AH529" s="3">
        <f>SUM(AI529:AL529)</f>
        <v>90</v>
      </c>
      <c r="AI529" s="3"/>
      <c r="AJ529" s="3">
        <v>90</v>
      </c>
      <c r="AK529" s="3"/>
      <c r="AL529" s="3"/>
      <c r="AO529" s="95"/>
      <c r="AP529" s="95"/>
      <c r="AQ529" s="166"/>
      <c r="AR529" s="95"/>
      <c r="AS529" s="95"/>
      <c r="AT529" s="95"/>
      <c r="AU529" s="95"/>
      <c r="AW529" s="28"/>
      <c r="AX529" s="579"/>
      <c r="AY529" s="95"/>
    </row>
    <row r="530" spans="1:51" s="2" customFormat="1" ht="16.5" customHeight="1" x14ac:dyDescent="0.25">
      <c r="A530" s="28"/>
      <c r="B530" s="1"/>
      <c r="K530" s="13"/>
      <c r="L530" s="13"/>
      <c r="M530" s="84"/>
      <c r="N530" s="13"/>
      <c r="O530" s="13"/>
      <c r="P530" s="14"/>
      <c r="Q530" s="3"/>
      <c r="R530" s="8"/>
      <c r="S530" s="8"/>
      <c r="T530" s="4"/>
      <c r="U530" s="11"/>
      <c r="V530" s="26"/>
      <c r="W530" s="5"/>
      <c r="X530" s="17"/>
      <c r="Y530" s="4"/>
      <c r="Z530" s="26" t="s">
        <v>43</v>
      </c>
      <c r="AA530" s="16">
        <v>6</v>
      </c>
      <c r="AB530" s="16">
        <v>15</v>
      </c>
      <c r="AC530" s="16">
        <v>2</v>
      </c>
      <c r="AD530" s="8">
        <f>AA530*AB530</f>
        <v>90</v>
      </c>
      <c r="AE530" s="78">
        <v>50</v>
      </c>
      <c r="AF530" s="7"/>
      <c r="AG530" s="7">
        <f t="shared" si="231"/>
        <v>0</v>
      </c>
      <c r="AH530" s="3">
        <v>90</v>
      </c>
      <c r="AI530" s="3"/>
      <c r="AJ530" s="3">
        <v>90</v>
      </c>
      <c r="AK530" s="3"/>
      <c r="AL530" s="3"/>
      <c r="AO530" s="95"/>
      <c r="AP530" s="95"/>
      <c r="AQ530" s="166"/>
      <c r="AR530" s="95"/>
      <c r="AS530" s="95"/>
      <c r="AT530" s="95"/>
      <c r="AU530" s="95"/>
      <c r="AW530" s="28"/>
      <c r="AX530" s="579"/>
      <c r="AY530" s="95"/>
    </row>
    <row r="531" spans="1:51" s="2" customFormat="1" ht="16.5" customHeight="1" x14ac:dyDescent="0.25">
      <c r="A531" s="28"/>
      <c r="B531" s="1">
        <v>210</v>
      </c>
      <c r="C531" s="2" t="s">
        <v>5</v>
      </c>
      <c r="D531" s="2">
        <v>29628</v>
      </c>
      <c r="E531" s="2">
        <v>126</v>
      </c>
      <c r="F531" s="2">
        <v>1380</v>
      </c>
      <c r="G531" s="2" t="s">
        <v>26</v>
      </c>
      <c r="H531" s="2">
        <v>0</v>
      </c>
      <c r="I531" s="2">
        <v>0</v>
      </c>
      <c r="J531" s="2">
        <v>91</v>
      </c>
      <c r="K531" s="12">
        <f>H531*400+I531*100+J531</f>
        <v>91</v>
      </c>
      <c r="L531" s="13">
        <v>91</v>
      </c>
      <c r="M531" s="84">
        <v>1</v>
      </c>
      <c r="N531" s="13">
        <f>L531</f>
        <v>91</v>
      </c>
      <c r="O531" s="13">
        <v>175</v>
      </c>
      <c r="P531" s="14">
        <f>N531*O531</f>
        <v>15925</v>
      </c>
      <c r="Q531" s="79">
        <v>91</v>
      </c>
      <c r="R531" s="8"/>
      <c r="S531" s="8"/>
      <c r="T531" s="4"/>
      <c r="U531" s="11"/>
      <c r="V531" s="26"/>
      <c r="W531" s="5"/>
      <c r="X531" s="17"/>
      <c r="Y531" s="4"/>
      <c r="Z531" s="4"/>
      <c r="AA531" s="16"/>
      <c r="AB531" s="16"/>
      <c r="AC531" s="16"/>
      <c r="AD531" s="8"/>
      <c r="AE531" s="78"/>
      <c r="AF531" s="7"/>
      <c r="AG531" s="7"/>
      <c r="AH531" s="4"/>
      <c r="AI531" s="3"/>
      <c r="AJ531" s="3"/>
      <c r="AK531" s="3"/>
      <c r="AL531" s="3"/>
      <c r="AO531" s="95"/>
      <c r="AP531" s="95"/>
      <c r="AQ531" s="166">
        <f t="shared" si="238"/>
        <v>15925</v>
      </c>
      <c r="AR531" s="95">
        <f>AQ531</f>
        <v>15925</v>
      </c>
      <c r="AS531" s="95"/>
      <c r="AT531" s="95">
        <f>AQ531-AS531</f>
        <v>15925</v>
      </c>
      <c r="AU531" s="95"/>
      <c r="AW531" s="28"/>
      <c r="AX531" s="579"/>
      <c r="AY531" s="95"/>
    </row>
    <row r="532" spans="1:51" s="2" customFormat="1" ht="16.5" customHeight="1" x14ac:dyDescent="0.25">
      <c r="A532" s="28" t="s">
        <v>453</v>
      </c>
      <c r="B532" s="1">
        <v>211</v>
      </c>
      <c r="C532" s="2" t="s">
        <v>5</v>
      </c>
      <c r="D532" s="2">
        <v>28873</v>
      </c>
      <c r="E532" s="2">
        <v>135</v>
      </c>
      <c r="F532" s="2">
        <v>1313</v>
      </c>
      <c r="G532" s="2" t="s">
        <v>26</v>
      </c>
      <c r="H532" s="2">
        <v>0</v>
      </c>
      <c r="I532" s="2">
        <v>0</v>
      </c>
      <c r="J532" s="2">
        <v>62</v>
      </c>
      <c r="K532" s="12">
        <f>H532*400+I532*100+J532</f>
        <v>62</v>
      </c>
      <c r="L532" s="13">
        <v>62</v>
      </c>
      <c r="M532" s="84">
        <v>2</v>
      </c>
      <c r="N532" s="13">
        <f>L532</f>
        <v>62</v>
      </c>
      <c r="O532" s="13">
        <v>175</v>
      </c>
      <c r="P532" s="14">
        <f>N532*O532</f>
        <v>10850</v>
      </c>
      <c r="Q532" s="79"/>
      <c r="R532" s="61">
        <v>62</v>
      </c>
      <c r="S532" s="8"/>
      <c r="T532" s="4"/>
      <c r="U532" s="11"/>
      <c r="V532" s="28" t="s">
        <v>453</v>
      </c>
      <c r="W532" s="5">
        <v>270</v>
      </c>
      <c r="X532" s="17" t="s">
        <v>454</v>
      </c>
      <c r="Y532" s="4" t="s">
        <v>28</v>
      </c>
      <c r="Z532" s="4" t="s">
        <v>41</v>
      </c>
      <c r="AA532" s="16"/>
      <c r="AB532" s="16"/>
      <c r="AC532" s="16">
        <v>2</v>
      </c>
      <c r="AD532" s="8">
        <f>SUM(AD533:AD534)</f>
        <v>432</v>
      </c>
      <c r="AE532" s="528">
        <v>100</v>
      </c>
      <c r="AF532" s="7">
        <f>AF528</f>
        <v>6700</v>
      </c>
      <c r="AG532" s="7">
        <f t="shared" si="231"/>
        <v>2894400</v>
      </c>
      <c r="AH532" s="3">
        <v>432</v>
      </c>
      <c r="AI532" s="3"/>
      <c r="AJ532" s="3">
        <v>432</v>
      </c>
      <c r="AK532" s="3"/>
      <c r="AL532" s="3"/>
      <c r="AM532" s="2">
        <v>40</v>
      </c>
      <c r="AN532" s="2">
        <f>ค่าเสื่อม!W3</f>
        <v>85</v>
      </c>
      <c r="AO532" s="95">
        <f>AG532*AN532/100</f>
        <v>2460240</v>
      </c>
      <c r="AP532" s="95">
        <f>AG532-AO532</f>
        <v>434160</v>
      </c>
      <c r="AQ532" s="166">
        <f t="shared" si="238"/>
        <v>445010</v>
      </c>
      <c r="AR532" s="95">
        <f>AQ532</f>
        <v>445010</v>
      </c>
      <c r="AS532" s="95"/>
      <c r="AT532" s="95">
        <f>AQ532-AS532</f>
        <v>445010</v>
      </c>
      <c r="AU532" s="95"/>
      <c r="AW532" s="28"/>
      <c r="AX532" s="579"/>
      <c r="AY532" s="95"/>
    </row>
    <row r="533" spans="1:51" s="2" customFormat="1" ht="16.5" customHeight="1" x14ac:dyDescent="0.25">
      <c r="A533" s="28"/>
      <c r="B533" s="1"/>
      <c r="K533" s="13"/>
      <c r="L533" s="13"/>
      <c r="M533" s="84"/>
      <c r="N533" s="13"/>
      <c r="O533" s="13"/>
      <c r="P533" s="14"/>
      <c r="Q533" s="3"/>
      <c r="R533" s="8"/>
      <c r="S533" s="8"/>
      <c r="T533" s="4"/>
      <c r="U533" s="11"/>
      <c r="V533" s="26"/>
      <c r="W533" s="5"/>
      <c r="X533" s="17"/>
      <c r="Y533" s="4"/>
      <c r="Z533" s="26" t="s">
        <v>42</v>
      </c>
      <c r="AA533" s="16">
        <v>12</v>
      </c>
      <c r="AB533" s="16">
        <v>18</v>
      </c>
      <c r="AC533" s="16">
        <v>2</v>
      </c>
      <c r="AD533" s="8">
        <f>AA533*AB533</f>
        <v>216</v>
      </c>
      <c r="AE533" s="78">
        <v>50</v>
      </c>
      <c r="AF533" s="7"/>
      <c r="AG533" s="7">
        <f t="shared" si="231"/>
        <v>0</v>
      </c>
      <c r="AH533" s="3">
        <f>SUM(AI533:AL533)</f>
        <v>216</v>
      </c>
      <c r="AI533" s="3"/>
      <c r="AJ533" s="3">
        <v>216</v>
      </c>
      <c r="AK533" s="3"/>
      <c r="AL533" s="3"/>
      <c r="AO533" s="95"/>
      <c r="AP533" s="95"/>
      <c r="AQ533" s="166"/>
      <c r="AR533" s="95"/>
      <c r="AS533" s="95"/>
      <c r="AT533" s="95"/>
      <c r="AU533" s="95"/>
      <c r="AW533" s="28"/>
      <c r="AX533" s="579"/>
      <c r="AY533" s="95"/>
    </row>
    <row r="534" spans="1:51" s="2" customFormat="1" ht="16.5" customHeight="1" x14ac:dyDescent="0.25">
      <c r="A534" s="28"/>
      <c r="B534" s="1"/>
      <c r="K534" s="13"/>
      <c r="L534" s="13"/>
      <c r="M534" s="84"/>
      <c r="N534" s="13"/>
      <c r="O534" s="13"/>
      <c r="P534" s="14"/>
      <c r="Q534" s="3"/>
      <c r="R534" s="8"/>
      <c r="S534" s="8"/>
      <c r="T534" s="4"/>
      <c r="U534" s="11"/>
      <c r="V534" s="26"/>
      <c r="W534" s="5"/>
      <c r="X534" s="17"/>
      <c r="Y534" s="4"/>
      <c r="Z534" s="26" t="s">
        <v>43</v>
      </c>
      <c r="AA534" s="16">
        <v>12</v>
      </c>
      <c r="AB534" s="16">
        <v>18</v>
      </c>
      <c r="AC534" s="16">
        <v>2</v>
      </c>
      <c r="AD534" s="8">
        <f>AA534*AB534</f>
        <v>216</v>
      </c>
      <c r="AE534" s="78">
        <v>50</v>
      </c>
      <c r="AF534" s="7"/>
      <c r="AG534" s="7">
        <f t="shared" si="231"/>
        <v>0</v>
      </c>
      <c r="AH534" s="3">
        <v>216</v>
      </c>
      <c r="AI534" s="3"/>
      <c r="AJ534" s="3">
        <v>216</v>
      </c>
      <c r="AK534" s="3"/>
      <c r="AL534" s="3"/>
      <c r="AO534" s="95"/>
      <c r="AP534" s="95"/>
      <c r="AQ534" s="166"/>
      <c r="AR534" s="95"/>
      <c r="AS534" s="95"/>
      <c r="AT534" s="95"/>
      <c r="AU534" s="95"/>
      <c r="AW534" s="28"/>
      <c r="AX534" s="579"/>
      <c r="AY534" s="95"/>
    </row>
    <row r="535" spans="1:51" s="2" customFormat="1" ht="16.5" customHeight="1" x14ac:dyDescent="0.25">
      <c r="A535" s="28"/>
      <c r="B535" s="1"/>
      <c r="K535" s="13"/>
      <c r="L535" s="13"/>
      <c r="M535" s="84"/>
      <c r="N535" s="13"/>
      <c r="O535" s="13"/>
      <c r="P535" s="14"/>
      <c r="Q535" s="3"/>
      <c r="R535" s="8"/>
      <c r="S535" s="8"/>
      <c r="T535" s="4"/>
      <c r="U535" s="11"/>
      <c r="V535" s="26"/>
      <c r="W535" s="5">
        <v>271</v>
      </c>
      <c r="X535" s="17"/>
      <c r="Y535" s="4" t="s">
        <v>38</v>
      </c>
      <c r="Z535" s="4" t="s">
        <v>7</v>
      </c>
      <c r="AA535" s="16">
        <v>7</v>
      </c>
      <c r="AB535" s="16">
        <v>15</v>
      </c>
      <c r="AC535" s="16">
        <v>2</v>
      </c>
      <c r="AD535" s="8">
        <f>AA535*AB535</f>
        <v>105</v>
      </c>
      <c r="AE535" s="78">
        <v>100</v>
      </c>
      <c r="AF535" s="7">
        <f>AF523</f>
        <v>2050</v>
      </c>
      <c r="AG535" s="7">
        <f t="shared" si="231"/>
        <v>215250</v>
      </c>
      <c r="AH535" s="3">
        <v>105</v>
      </c>
      <c r="AI535" s="3"/>
      <c r="AJ535" s="3">
        <v>105</v>
      </c>
      <c r="AK535" s="3"/>
      <c r="AL535" s="3"/>
      <c r="AM535" s="2">
        <v>16</v>
      </c>
      <c r="AN535" s="2">
        <f>ค่าเสื่อม!Q4</f>
        <v>72</v>
      </c>
      <c r="AO535" s="95">
        <f>AG535*AN535/100</f>
        <v>154980</v>
      </c>
      <c r="AP535" s="95">
        <f>AG535-AO535</f>
        <v>60270</v>
      </c>
      <c r="AQ535" s="166">
        <f t="shared" ref="AQ535:AQ555" si="243">P535+AP535</f>
        <v>60270</v>
      </c>
      <c r="AR535" s="95">
        <f t="shared" ref="AR535:AR555" si="244">AQ535</f>
        <v>60270</v>
      </c>
      <c r="AS535" s="95"/>
      <c r="AT535" s="95">
        <f t="shared" ref="AT535:AT555" si="245">AQ535-AS535</f>
        <v>60270</v>
      </c>
      <c r="AU535" s="95"/>
      <c r="AW535" s="28"/>
      <c r="AX535" s="579"/>
      <c r="AY535" s="95"/>
    </row>
    <row r="536" spans="1:51" s="2" customFormat="1" ht="16.5" customHeight="1" x14ac:dyDescent="0.25">
      <c r="A536" s="28"/>
      <c r="B536" s="1">
        <v>212</v>
      </c>
      <c r="C536" s="2" t="s">
        <v>5</v>
      </c>
      <c r="D536" s="2">
        <v>37377</v>
      </c>
      <c r="E536" s="2">
        <v>784</v>
      </c>
      <c r="F536" s="2">
        <v>2342</v>
      </c>
      <c r="G536" s="2" t="s">
        <v>26</v>
      </c>
      <c r="H536" s="2">
        <v>8</v>
      </c>
      <c r="I536" s="2">
        <v>3</v>
      </c>
      <c r="J536" s="2">
        <v>97</v>
      </c>
      <c r="K536" s="12">
        <f>H536*400+I536*100+J536</f>
        <v>3597</v>
      </c>
      <c r="L536" s="13">
        <v>3597</v>
      </c>
      <c r="M536" s="84">
        <v>1</v>
      </c>
      <c r="N536" s="13">
        <f>L536</f>
        <v>3597</v>
      </c>
      <c r="O536" s="13">
        <v>125</v>
      </c>
      <c r="P536" s="14">
        <f>N536*O536</f>
        <v>449625</v>
      </c>
      <c r="Q536" s="79">
        <v>3597</v>
      </c>
      <c r="R536" s="8"/>
      <c r="S536" s="8"/>
      <c r="T536" s="4"/>
      <c r="U536" s="11"/>
      <c r="V536" s="26"/>
      <c r="W536" s="5"/>
      <c r="X536" s="17"/>
      <c r="Y536" s="4"/>
      <c r="Z536" s="4"/>
      <c r="AA536" s="16"/>
      <c r="AB536" s="16"/>
      <c r="AC536" s="16"/>
      <c r="AD536" s="8"/>
      <c r="AE536" s="78"/>
      <c r="AF536" s="7"/>
      <c r="AG536" s="7"/>
      <c r="AH536" s="4"/>
      <c r="AI536" s="3"/>
      <c r="AJ536" s="3"/>
      <c r="AK536" s="3"/>
      <c r="AL536" s="3"/>
      <c r="AO536" s="95"/>
      <c r="AP536" s="95"/>
      <c r="AQ536" s="166">
        <f t="shared" si="243"/>
        <v>449625</v>
      </c>
      <c r="AR536" s="95">
        <f t="shared" si="244"/>
        <v>449625</v>
      </c>
      <c r="AS536" s="95"/>
      <c r="AT536" s="95">
        <f t="shared" si="245"/>
        <v>449625</v>
      </c>
      <c r="AU536" s="95"/>
      <c r="AW536" s="28"/>
      <c r="AX536" s="579"/>
      <c r="AY536" s="95"/>
    </row>
    <row r="537" spans="1:51" s="4" customFormat="1" ht="16.5" customHeight="1" x14ac:dyDescent="0.25">
      <c r="A537" s="26" t="s">
        <v>455</v>
      </c>
      <c r="B537" s="1">
        <v>213</v>
      </c>
      <c r="C537" s="4" t="s">
        <v>5</v>
      </c>
      <c r="D537" s="4">
        <v>29627</v>
      </c>
      <c r="E537" s="4">
        <v>125</v>
      </c>
      <c r="F537" s="4">
        <v>1379</v>
      </c>
      <c r="G537" s="4" t="s">
        <v>26</v>
      </c>
      <c r="H537" s="4">
        <v>0</v>
      </c>
      <c r="I537" s="4">
        <v>0</v>
      </c>
      <c r="J537" s="4">
        <v>65</v>
      </c>
      <c r="K537" s="12">
        <f>H537*400+I537*100+J537</f>
        <v>65</v>
      </c>
      <c r="L537" s="7">
        <v>65</v>
      </c>
      <c r="M537" s="62">
        <v>2</v>
      </c>
      <c r="N537" s="7">
        <f>L537</f>
        <v>65</v>
      </c>
      <c r="O537" s="7">
        <v>150</v>
      </c>
      <c r="P537" s="14">
        <f>N537*O537</f>
        <v>9750</v>
      </c>
      <c r="Q537" s="144"/>
      <c r="R537" s="76">
        <v>65</v>
      </c>
      <c r="S537" s="8"/>
      <c r="U537" s="11"/>
      <c r="V537" s="26" t="s">
        <v>455</v>
      </c>
      <c r="W537" s="5">
        <v>272</v>
      </c>
      <c r="X537" s="17" t="s">
        <v>456</v>
      </c>
      <c r="Y537" s="4" t="s">
        <v>28</v>
      </c>
      <c r="Z537" s="4" t="s">
        <v>53</v>
      </c>
      <c r="AA537" s="16">
        <v>6</v>
      </c>
      <c r="AB537" s="16">
        <v>27</v>
      </c>
      <c r="AC537" s="16">
        <v>2</v>
      </c>
      <c r="AD537" s="8">
        <f>AA537*AB537</f>
        <v>162</v>
      </c>
      <c r="AE537" s="78">
        <v>100</v>
      </c>
      <c r="AF537" s="7">
        <f>AF532</f>
        <v>6700</v>
      </c>
      <c r="AG537" s="7">
        <f t="shared" si="231"/>
        <v>1085400</v>
      </c>
      <c r="AH537" s="3">
        <f>SUM(AI537:AL537)</f>
        <v>162</v>
      </c>
      <c r="AI537" s="3"/>
      <c r="AJ537" s="3">
        <v>162</v>
      </c>
      <c r="AK537" s="3"/>
      <c r="AL537" s="3"/>
      <c r="AM537" s="4">
        <v>37</v>
      </c>
      <c r="AN537" s="4">
        <v>93</v>
      </c>
      <c r="AO537" s="166">
        <f>AG537*AN537/100</f>
        <v>1009422</v>
      </c>
      <c r="AP537" s="166">
        <f>AG537-AO537</f>
        <v>75978</v>
      </c>
      <c r="AQ537" s="166">
        <f t="shared" si="243"/>
        <v>85728</v>
      </c>
      <c r="AR537" s="166">
        <f t="shared" si="244"/>
        <v>85728</v>
      </c>
      <c r="AS537" s="166"/>
      <c r="AT537" s="166">
        <f t="shared" si="245"/>
        <v>85728</v>
      </c>
      <c r="AU537" s="166"/>
      <c r="AW537" s="26"/>
      <c r="AX537" s="535"/>
      <c r="AY537" s="166"/>
    </row>
    <row r="538" spans="1:51" s="2" customFormat="1" ht="16.5" customHeight="1" x14ac:dyDescent="0.25">
      <c r="A538" s="28" t="s">
        <v>457</v>
      </c>
      <c r="B538" s="1">
        <v>214</v>
      </c>
      <c r="C538" s="2" t="s">
        <v>5</v>
      </c>
      <c r="D538" s="2">
        <v>28865</v>
      </c>
      <c r="E538" s="2">
        <v>143</v>
      </c>
      <c r="F538" s="2">
        <v>1305</v>
      </c>
      <c r="G538" s="2" t="s">
        <v>26</v>
      </c>
      <c r="H538" s="2">
        <v>0</v>
      </c>
      <c r="I538" s="2">
        <v>1</v>
      </c>
      <c r="J538" s="2">
        <v>12</v>
      </c>
      <c r="K538" s="12">
        <f>H538*400+I538*100+J538</f>
        <v>112</v>
      </c>
      <c r="L538" s="13">
        <v>112</v>
      </c>
      <c r="M538" s="84">
        <v>2</v>
      </c>
      <c r="N538" s="13">
        <f>L538</f>
        <v>112</v>
      </c>
      <c r="O538" s="13">
        <v>150</v>
      </c>
      <c r="P538" s="14">
        <f>N538*O538</f>
        <v>16800</v>
      </c>
      <c r="Q538" s="79"/>
      <c r="R538" s="61">
        <v>112</v>
      </c>
      <c r="S538" s="8"/>
      <c r="T538" s="4"/>
      <c r="U538" s="11"/>
      <c r="V538" s="28" t="s">
        <v>457</v>
      </c>
      <c r="W538" s="5">
        <v>273</v>
      </c>
      <c r="X538" s="17" t="s">
        <v>458</v>
      </c>
      <c r="Y538" s="4" t="s">
        <v>28</v>
      </c>
      <c r="Z538" s="4" t="s">
        <v>53</v>
      </c>
      <c r="AA538" s="16">
        <v>15</v>
      </c>
      <c r="AB538" s="16">
        <v>23</v>
      </c>
      <c r="AC538" s="16">
        <v>2</v>
      </c>
      <c r="AD538" s="8">
        <f>AA538*AB538</f>
        <v>345</v>
      </c>
      <c r="AE538" s="78">
        <v>100</v>
      </c>
      <c r="AF538" s="7">
        <f>AF537</f>
        <v>6700</v>
      </c>
      <c r="AG538" s="7">
        <f t="shared" si="231"/>
        <v>2311500</v>
      </c>
      <c r="AH538" s="3">
        <f>SUM(AI538:AL538)</f>
        <v>345</v>
      </c>
      <c r="AI538" s="3"/>
      <c r="AJ538" s="3">
        <v>345</v>
      </c>
      <c r="AK538" s="3"/>
      <c r="AL538" s="3"/>
      <c r="AM538" s="2">
        <v>47</v>
      </c>
      <c r="AN538" s="2">
        <v>93</v>
      </c>
      <c r="AO538" s="95">
        <f>AG538*AN538/100</f>
        <v>2149695</v>
      </c>
      <c r="AP538" s="95">
        <f>AG538-AO538</f>
        <v>161805</v>
      </c>
      <c r="AQ538" s="166">
        <f t="shared" si="243"/>
        <v>178605</v>
      </c>
      <c r="AR538" s="95">
        <f t="shared" si="244"/>
        <v>178605</v>
      </c>
      <c r="AS538" s="95"/>
      <c r="AT538" s="95">
        <f t="shared" si="245"/>
        <v>178605</v>
      </c>
      <c r="AU538" s="95"/>
      <c r="AW538" s="28"/>
      <c r="AX538" s="579"/>
      <c r="AY538" s="95"/>
    </row>
    <row r="539" spans="1:51" s="2" customFormat="1" ht="16.5" customHeight="1" x14ac:dyDescent="0.25">
      <c r="A539" s="28" t="s">
        <v>459</v>
      </c>
      <c r="B539" s="1">
        <v>215</v>
      </c>
      <c r="C539" s="2" t="s">
        <v>5</v>
      </c>
      <c r="D539" s="2">
        <v>44517</v>
      </c>
      <c r="E539" s="2">
        <v>836</v>
      </c>
      <c r="F539" s="2">
        <v>2481</v>
      </c>
      <c r="G539" s="2" t="s">
        <v>26</v>
      </c>
      <c r="H539" s="2">
        <v>0</v>
      </c>
      <c r="I539" s="2">
        <v>1</v>
      </c>
      <c r="J539" s="2">
        <v>38</v>
      </c>
      <c r="K539" s="12">
        <f>H539*400+I539*100+J539</f>
        <v>138</v>
      </c>
      <c r="L539" s="13">
        <v>138</v>
      </c>
      <c r="M539" s="84">
        <v>2</v>
      </c>
      <c r="N539" s="13">
        <f>L539</f>
        <v>138</v>
      </c>
      <c r="O539" s="13">
        <v>150</v>
      </c>
      <c r="P539" s="14">
        <f>N539*O539</f>
        <v>20700</v>
      </c>
      <c r="Q539" s="79"/>
      <c r="R539" s="61">
        <v>138</v>
      </c>
      <c r="S539" s="8"/>
      <c r="T539" s="4"/>
      <c r="U539" s="11"/>
      <c r="V539" s="28" t="s">
        <v>459</v>
      </c>
      <c r="W539" s="5">
        <v>274</v>
      </c>
      <c r="X539" s="17" t="s">
        <v>460</v>
      </c>
      <c r="Y539" s="4" t="s">
        <v>28</v>
      </c>
      <c r="Z539" s="4" t="s">
        <v>53</v>
      </c>
      <c r="AA539" s="16">
        <v>9</v>
      </c>
      <c r="AB539" s="16">
        <v>19</v>
      </c>
      <c r="AC539" s="16">
        <v>2</v>
      </c>
      <c r="AD539" s="8">
        <f>AA539*AB539</f>
        <v>171</v>
      </c>
      <c r="AE539" s="78">
        <v>100</v>
      </c>
      <c r="AF539" s="7">
        <f>AF538</f>
        <v>6700</v>
      </c>
      <c r="AG539" s="7">
        <f t="shared" si="231"/>
        <v>1145700</v>
      </c>
      <c r="AH539" s="3">
        <f>SUM(AI539:AL539)</f>
        <v>171</v>
      </c>
      <c r="AI539" s="3"/>
      <c r="AJ539" s="3">
        <v>171</v>
      </c>
      <c r="AK539" s="3"/>
      <c r="AL539" s="3"/>
      <c r="AM539" s="2">
        <v>37</v>
      </c>
      <c r="AN539" s="2">
        <v>93</v>
      </c>
      <c r="AO539" s="95">
        <f>AG539*AN539/100</f>
        <v>1065501</v>
      </c>
      <c r="AP539" s="95">
        <f>AG539-AO539</f>
        <v>80199</v>
      </c>
      <c r="AQ539" s="166">
        <f t="shared" si="243"/>
        <v>100899</v>
      </c>
      <c r="AR539" s="95">
        <f t="shared" si="244"/>
        <v>100899</v>
      </c>
      <c r="AS539" s="95"/>
      <c r="AT539" s="95">
        <f t="shared" si="245"/>
        <v>100899</v>
      </c>
      <c r="AU539" s="95"/>
      <c r="AW539" s="28"/>
      <c r="AX539" s="579"/>
      <c r="AY539" s="95"/>
    </row>
    <row r="540" spans="1:51" s="4" customFormat="1" ht="16.5" customHeight="1" x14ac:dyDescent="0.25">
      <c r="A540" s="26" t="s">
        <v>461</v>
      </c>
      <c r="B540" s="1">
        <v>216</v>
      </c>
      <c r="C540" s="4" t="s">
        <v>5</v>
      </c>
      <c r="D540" s="4">
        <v>29640</v>
      </c>
      <c r="E540" s="4">
        <v>116</v>
      </c>
      <c r="F540" s="4">
        <v>1392</v>
      </c>
      <c r="G540" s="4" t="s">
        <v>26</v>
      </c>
      <c r="H540" s="4">
        <v>1</v>
      </c>
      <c r="I540" s="4">
        <v>0</v>
      </c>
      <c r="J540" s="4">
        <v>47</v>
      </c>
      <c r="K540" s="12">
        <f>H540*400+I540*100+J540</f>
        <v>447</v>
      </c>
      <c r="L540" s="7">
        <v>447</v>
      </c>
      <c r="M540" s="62">
        <v>2</v>
      </c>
      <c r="N540" s="7">
        <f>L540</f>
        <v>447</v>
      </c>
      <c r="O540" s="7">
        <v>100</v>
      </c>
      <c r="P540" s="14">
        <f>N540*O540</f>
        <v>44700</v>
      </c>
      <c r="Q540" s="144"/>
      <c r="R540" s="76">
        <v>447</v>
      </c>
      <c r="S540" s="8"/>
      <c r="U540" s="11"/>
      <c r="V540" s="26" t="s">
        <v>461</v>
      </c>
      <c r="W540" s="5">
        <v>275</v>
      </c>
      <c r="X540" s="17" t="s">
        <v>462</v>
      </c>
      <c r="Y540" s="4" t="s">
        <v>28</v>
      </c>
      <c r="Z540" s="4" t="s">
        <v>53</v>
      </c>
      <c r="AA540" s="16">
        <v>9</v>
      </c>
      <c r="AB540" s="16">
        <v>15</v>
      </c>
      <c r="AC540" s="16">
        <v>2</v>
      </c>
      <c r="AD540" s="8">
        <f>AA540*AB540</f>
        <v>135</v>
      </c>
      <c r="AE540" s="78">
        <v>100</v>
      </c>
      <c r="AF540" s="7">
        <f>AF539</f>
        <v>6700</v>
      </c>
      <c r="AG540" s="7">
        <f t="shared" si="231"/>
        <v>904500</v>
      </c>
      <c r="AH540" s="3">
        <f>SUM(AI540:AL540)</f>
        <v>135</v>
      </c>
      <c r="AI540" s="3"/>
      <c r="AJ540" s="3">
        <v>135</v>
      </c>
      <c r="AK540" s="3"/>
      <c r="AL540" s="3"/>
      <c r="AM540" s="4">
        <v>57</v>
      </c>
      <c r="AN540" s="4">
        <v>93</v>
      </c>
      <c r="AO540" s="166">
        <f>AG540*AN540/100</f>
        <v>841185</v>
      </c>
      <c r="AP540" s="166">
        <f>AG540-AO540</f>
        <v>63315</v>
      </c>
      <c r="AQ540" s="166">
        <f t="shared" si="243"/>
        <v>108015</v>
      </c>
      <c r="AR540" s="166">
        <f t="shared" si="244"/>
        <v>108015</v>
      </c>
      <c r="AS540" s="166"/>
      <c r="AT540" s="166">
        <f t="shared" si="245"/>
        <v>108015</v>
      </c>
      <c r="AU540" s="166"/>
      <c r="AW540" s="26"/>
      <c r="AX540" s="535"/>
      <c r="AY540" s="166"/>
    </row>
    <row r="541" spans="1:51" s="32" customFormat="1" ht="16.5" customHeight="1" x14ac:dyDescent="0.25">
      <c r="A541" s="39"/>
      <c r="B541" s="33"/>
      <c r="K541" s="37"/>
      <c r="L541" s="37"/>
      <c r="M541" s="86"/>
      <c r="N541" s="13"/>
      <c r="O541" s="37"/>
      <c r="P541" s="14"/>
      <c r="Q541" s="34"/>
      <c r="R541" s="43"/>
      <c r="S541" s="43"/>
      <c r="U541" s="35"/>
      <c r="V541" s="39"/>
      <c r="W541" s="5">
        <v>276</v>
      </c>
      <c r="X541" s="42"/>
      <c r="Y541" s="32" t="s">
        <v>38</v>
      </c>
      <c r="Z541" s="32" t="s">
        <v>7</v>
      </c>
      <c r="AA541" s="36">
        <v>12</v>
      </c>
      <c r="AB541" s="36">
        <v>17</v>
      </c>
      <c r="AC541" s="36">
        <v>2</v>
      </c>
      <c r="AD541" s="43">
        <f>AA541*AB541</f>
        <v>204</v>
      </c>
      <c r="AE541" s="78">
        <v>100</v>
      </c>
      <c r="AF541" s="37">
        <f>AF535</f>
        <v>2050</v>
      </c>
      <c r="AG541" s="7">
        <f t="shared" si="231"/>
        <v>418200</v>
      </c>
      <c r="AH541" s="34">
        <f>SUM(AI541:AL541)</f>
        <v>204</v>
      </c>
      <c r="AI541" s="34"/>
      <c r="AJ541" s="34">
        <v>204</v>
      </c>
      <c r="AK541" s="34"/>
      <c r="AL541" s="34"/>
      <c r="AM541" s="32">
        <v>57</v>
      </c>
      <c r="AN541" s="32">
        <v>93</v>
      </c>
      <c r="AO541" s="95">
        <f>AG541*AN541/100</f>
        <v>388926</v>
      </c>
      <c r="AP541" s="95">
        <f>AG541-AO541</f>
        <v>29274</v>
      </c>
      <c r="AQ541" s="166">
        <f t="shared" si="243"/>
        <v>29274</v>
      </c>
      <c r="AR541" s="95">
        <f t="shared" si="244"/>
        <v>29274</v>
      </c>
      <c r="AS541" s="95"/>
      <c r="AT541" s="95">
        <f t="shared" si="245"/>
        <v>29274</v>
      </c>
      <c r="AU541" s="95"/>
      <c r="AW541" s="39"/>
      <c r="AX541" s="579"/>
      <c r="AY541" s="95"/>
    </row>
    <row r="542" spans="1:51" s="32" customFormat="1" ht="16.5" customHeight="1" x14ac:dyDescent="0.25">
      <c r="A542" s="39"/>
      <c r="B542" s="33">
        <v>217</v>
      </c>
      <c r="C542" s="32" t="s">
        <v>5</v>
      </c>
      <c r="D542" s="32">
        <v>29642</v>
      </c>
      <c r="E542" s="32">
        <v>110</v>
      </c>
      <c r="F542" s="32">
        <v>1394</v>
      </c>
      <c r="G542" s="32" t="s">
        <v>26</v>
      </c>
      <c r="H542" s="32">
        <v>2</v>
      </c>
      <c r="I542" s="32">
        <v>0</v>
      </c>
      <c r="J542" s="32">
        <v>7</v>
      </c>
      <c r="K542" s="12">
        <f>H542*400+I542*100+J542</f>
        <v>807</v>
      </c>
      <c r="L542" s="37">
        <v>807</v>
      </c>
      <c r="M542" s="86">
        <v>2</v>
      </c>
      <c r="N542" s="13">
        <f>L542</f>
        <v>807</v>
      </c>
      <c r="O542" s="37">
        <v>150</v>
      </c>
      <c r="P542" s="14">
        <f>N542*O542</f>
        <v>121050</v>
      </c>
      <c r="Q542" s="80">
        <v>600</v>
      </c>
      <c r="R542" s="77">
        <v>206</v>
      </c>
      <c r="S542" s="43"/>
      <c r="U542" s="35"/>
      <c r="V542" s="39"/>
      <c r="W542" s="33"/>
      <c r="X542" s="42"/>
      <c r="AA542" s="36"/>
      <c r="AB542" s="36"/>
      <c r="AC542" s="36"/>
      <c r="AD542" s="43"/>
      <c r="AE542" s="78"/>
      <c r="AF542" s="37"/>
      <c r="AG542" s="7"/>
      <c r="AH542" s="34"/>
      <c r="AI542" s="34"/>
      <c r="AJ542" s="34"/>
      <c r="AK542" s="34"/>
      <c r="AL542" s="34"/>
      <c r="AO542" s="95"/>
      <c r="AP542" s="95"/>
      <c r="AQ542" s="166">
        <f t="shared" si="243"/>
        <v>121050</v>
      </c>
      <c r="AR542" s="95">
        <f t="shared" si="244"/>
        <v>121050</v>
      </c>
      <c r="AS542" s="95"/>
      <c r="AT542" s="95">
        <f t="shared" si="245"/>
        <v>121050</v>
      </c>
      <c r="AU542" s="95"/>
      <c r="AW542" s="39"/>
      <c r="AX542" s="579"/>
      <c r="AY542" s="95"/>
    </row>
    <row r="543" spans="1:51" s="32" customFormat="1" ht="16.5" customHeight="1" x14ac:dyDescent="0.25">
      <c r="S543" s="43"/>
      <c r="U543" s="35"/>
      <c r="V543" s="39" t="s">
        <v>463</v>
      </c>
      <c r="W543" s="33">
        <v>277</v>
      </c>
      <c r="X543" s="42" t="s">
        <v>464</v>
      </c>
      <c r="Y543" s="32" t="s">
        <v>28</v>
      </c>
      <c r="Z543" s="32" t="s">
        <v>53</v>
      </c>
      <c r="AA543" s="36">
        <v>6</v>
      </c>
      <c r="AB543" s="36">
        <v>7</v>
      </c>
      <c r="AC543" s="36">
        <v>2</v>
      </c>
      <c r="AD543" s="43">
        <f>AA543*AB543</f>
        <v>42</v>
      </c>
      <c r="AE543" s="78">
        <v>100</v>
      </c>
      <c r="AF543" s="37">
        <f>AF540</f>
        <v>6700</v>
      </c>
      <c r="AG543" s="7">
        <f t="shared" ref="AG543:AG610" si="246">AD543*AF543</f>
        <v>281400</v>
      </c>
      <c r="AH543" s="34">
        <f>SUM(AI543:AL543)</f>
        <v>42</v>
      </c>
      <c r="AI543" s="34"/>
      <c r="AJ543" s="34">
        <v>42</v>
      </c>
      <c r="AK543" s="34"/>
      <c r="AL543" s="34"/>
      <c r="AM543" s="32">
        <v>22</v>
      </c>
      <c r="AN543" s="32">
        <f>ค่าเสื่อม!T4</f>
        <v>93</v>
      </c>
      <c r="AO543" s="95">
        <f>AG543*AN543/100</f>
        <v>261702</v>
      </c>
      <c r="AP543" s="95">
        <f>AG543-AO543</f>
        <v>19698</v>
      </c>
      <c r="AQ543" s="166">
        <f t="shared" si="243"/>
        <v>19698</v>
      </c>
      <c r="AR543" s="95">
        <f t="shared" si="244"/>
        <v>19698</v>
      </c>
      <c r="AS543" s="95"/>
      <c r="AT543" s="95">
        <f t="shared" si="245"/>
        <v>19698</v>
      </c>
      <c r="AU543" s="95"/>
      <c r="AW543" s="39"/>
      <c r="AX543" s="579"/>
      <c r="AY543" s="95"/>
    </row>
    <row r="544" spans="1:51" s="32" customFormat="1" ht="16.5" customHeight="1" x14ac:dyDescent="0.25">
      <c r="A544" s="39"/>
      <c r="B544" s="33"/>
      <c r="K544" s="37"/>
      <c r="L544" s="37"/>
      <c r="M544" s="86"/>
      <c r="N544" s="13"/>
      <c r="O544" s="37"/>
      <c r="P544" s="14"/>
      <c r="Q544" s="34"/>
      <c r="R544" s="43"/>
      <c r="S544" s="43"/>
      <c r="U544" s="35"/>
      <c r="V544" s="39"/>
      <c r="W544" s="33">
        <v>278</v>
      </c>
      <c r="X544" s="42"/>
      <c r="Y544" s="32" t="s">
        <v>38</v>
      </c>
      <c r="Z544" s="32" t="s">
        <v>7</v>
      </c>
      <c r="AA544" s="36">
        <v>7</v>
      </c>
      <c r="AB544" s="36">
        <v>12</v>
      </c>
      <c r="AC544" s="36">
        <v>2</v>
      </c>
      <c r="AD544" s="43">
        <f>AA544*AB544</f>
        <v>84</v>
      </c>
      <c r="AE544" s="78">
        <v>100</v>
      </c>
      <c r="AF544" s="37">
        <f>AF541</f>
        <v>2050</v>
      </c>
      <c r="AG544" s="7">
        <f t="shared" si="246"/>
        <v>172200</v>
      </c>
      <c r="AH544" s="34">
        <v>216</v>
      </c>
      <c r="AI544" s="34"/>
      <c r="AJ544" s="34">
        <v>84</v>
      </c>
      <c r="AK544" s="34"/>
      <c r="AL544" s="34"/>
      <c r="AM544" s="32">
        <v>12</v>
      </c>
      <c r="AN544" s="32">
        <f>ค่าเสื่อม!M4</f>
        <v>50</v>
      </c>
      <c r="AO544" s="95">
        <f>AG544*AN544/100</f>
        <v>86100</v>
      </c>
      <c r="AP544" s="95">
        <f>AG544-AO544</f>
        <v>86100</v>
      </c>
      <c r="AQ544" s="166">
        <f t="shared" si="243"/>
        <v>86100</v>
      </c>
      <c r="AR544" s="95">
        <f t="shared" si="244"/>
        <v>86100</v>
      </c>
      <c r="AS544" s="95"/>
      <c r="AT544" s="95">
        <f t="shared" si="245"/>
        <v>86100</v>
      </c>
      <c r="AU544" s="95"/>
      <c r="AW544" s="39"/>
      <c r="AX544" s="579"/>
      <c r="AY544" s="95"/>
    </row>
    <row r="545" spans="1:51" s="32" customFormat="1" ht="16.5" customHeight="1" x14ac:dyDescent="0.25">
      <c r="A545" s="39"/>
      <c r="B545" s="33"/>
      <c r="K545" s="37"/>
      <c r="L545" s="37"/>
      <c r="M545" s="86"/>
      <c r="N545" s="13"/>
      <c r="O545" s="37"/>
      <c r="P545" s="14"/>
      <c r="Q545" s="34"/>
      <c r="R545" s="43"/>
      <c r="S545" s="43"/>
      <c r="U545" s="35"/>
      <c r="V545" s="39"/>
      <c r="W545" s="33">
        <v>279</v>
      </c>
      <c r="X545" s="42"/>
      <c r="Y545" s="32" t="s">
        <v>38</v>
      </c>
      <c r="Z545" s="32" t="s">
        <v>7</v>
      </c>
      <c r="AA545" s="36">
        <v>12</v>
      </c>
      <c r="AB545" s="36">
        <v>14</v>
      </c>
      <c r="AC545" s="36">
        <v>2</v>
      </c>
      <c r="AD545" s="43">
        <f>AA545*AB545</f>
        <v>168</v>
      </c>
      <c r="AE545" s="78">
        <v>100</v>
      </c>
      <c r="AF545" s="37">
        <f>AF544</f>
        <v>2050</v>
      </c>
      <c r="AG545" s="7">
        <f t="shared" si="246"/>
        <v>344400</v>
      </c>
      <c r="AH545" s="34">
        <v>105</v>
      </c>
      <c r="AI545" s="34"/>
      <c r="AJ545" s="34">
        <v>168</v>
      </c>
      <c r="AK545" s="34"/>
      <c r="AL545" s="34"/>
      <c r="AM545" s="32">
        <v>12</v>
      </c>
      <c r="AN545" s="32">
        <f>ค่าเสื่อม!M4</f>
        <v>50</v>
      </c>
      <c r="AO545" s="95">
        <f>AG545*AN545/100</f>
        <v>172200</v>
      </c>
      <c r="AP545" s="95">
        <f>AG545-AO545</f>
        <v>172200</v>
      </c>
      <c r="AQ545" s="166">
        <f t="shared" si="243"/>
        <v>172200</v>
      </c>
      <c r="AR545" s="95">
        <f t="shared" si="244"/>
        <v>172200</v>
      </c>
      <c r="AS545" s="95"/>
      <c r="AT545" s="95">
        <f t="shared" si="245"/>
        <v>172200</v>
      </c>
      <c r="AU545" s="95"/>
      <c r="AW545" s="39"/>
      <c r="AX545" s="579"/>
      <c r="AY545" s="95"/>
    </row>
    <row r="546" spans="1:51" s="32" customFormat="1" ht="16.5" customHeight="1" x14ac:dyDescent="0.25">
      <c r="A546" s="39"/>
      <c r="B546" s="33">
        <v>218</v>
      </c>
      <c r="C546" s="32" t="s">
        <v>5</v>
      </c>
      <c r="D546" s="32">
        <v>11751</v>
      </c>
      <c r="E546" s="32">
        <v>300</v>
      </c>
      <c r="F546" s="32">
        <v>44</v>
      </c>
      <c r="G546" s="32" t="s">
        <v>26</v>
      </c>
      <c r="H546" s="32">
        <v>5</v>
      </c>
      <c r="I546" s="32">
        <v>0</v>
      </c>
      <c r="J546" s="32">
        <v>0</v>
      </c>
      <c r="K546" s="12">
        <f>H546*400+I546*100+J546</f>
        <v>2000</v>
      </c>
      <c r="L546" s="37">
        <v>2000</v>
      </c>
      <c r="M546" s="86">
        <v>1</v>
      </c>
      <c r="N546" s="13">
        <f t="shared" ref="N546:N552" si="247">L546</f>
        <v>2000</v>
      </c>
      <c r="O546" s="37">
        <v>100</v>
      </c>
      <c r="P546" s="14">
        <f t="shared" ref="P546:P552" si="248">N546*O546</f>
        <v>200000</v>
      </c>
      <c r="Q546" s="80">
        <v>2000</v>
      </c>
      <c r="R546" s="43"/>
      <c r="S546" s="43"/>
      <c r="U546" s="35"/>
      <c r="V546" s="39"/>
      <c r="W546" s="33"/>
      <c r="X546" s="42"/>
      <c r="AA546" s="36"/>
      <c r="AB546" s="36"/>
      <c r="AC546" s="36"/>
      <c r="AD546" s="43"/>
      <c r="AE546" s="78"/>
      <c r="AF546" s="37"/>
      <c r="AG546" s="7"/>
      <c r="AI546" s="34"/>
      <c r="AJ546" s="34"/>
      <c r="AK546" s="34"/>
      <c r="AL546" s="34"/>
      <c r="AO546" s="95"/>
      <c r="AP546" s="95"/>
      <c r="AQ546" s="166">
        <f t="shared" si="243"/>
        <v>200000</v>
      </c>
      <c r="AR546" s="95">
        <f t="shared" si="244"/>
        <v>200000</v>
      </c>
      <c r="AS546" s="95"/>
      <c r="AT546" s="95">
        <f t="shared" si="245"/>
        <v>200000</v>
      </c>
      <c r="AU546" s="95"/>
      <c r="AW546" s="39"/>
      <c r="AX546" s="579"/>
      <c r="AY546" s="95"/>
    </row>
    <row r="547" spans="1:51" s="32" customFormat="1" ht="16.5" customHeight="1" x14ac:dyDescent="0.25">
      <c r="A547" s="39"/>
      <c r="B547" s="33">
        <v>219</v>
      </c>
      <c r="C547" s="32" t="s">
        <v>5</v>
      </c>
      <c r="D547" s="32">
        <v>3453</v>
      </c>
      <c r="E547" s="32">
        <v>557</v>
      </c>
      <c r="F547" s="32">
        <v>13</v>
      </c>
      <c r="G547" s="32" t="s">
        <v>26</v>
      </c>
      <c r="H547" s="32">
        <v>15</v>
      </c>
      <c r="I547" s="32">
        <v>0</v>
      </c>
      <c r="J547" s="32">
        <v>87</v>
      </c>
      <c r="K547" s="12">
        <f>H547*400+I547*100+J547</f>
        <v>6087</v>
      </c>
      <c r="L547" s="37">
        <v>6087</v>
      </c>
      <c r="M547" s="86">
        <v>1</v>
      </c>
      <c r="N547" s="13">
        <f t="shared" si="247"/>
        <v>6087</v>
      </c>
      <c r="O547" s="37">
        <v>125</v>
      </c>
      <c r="P547" s="14">
        <f t="shared" si="248"/>
        <v>760875</v>
      </c>
      <c r="Q547" s="80">
        <v>6087</v>
      </c>
      <c r="R547" s="43"/>
      <c r="S547" s="43"/>
      <c r="U547" s="35"/>
      <c r="V547" s="39"/>
      <c r="W547" s="33"/>
      <c r="X547" s="42"/>
      <c r="AA547" s="36"/>
      <c r="AB547" s="36"/>
      <c r="AC547" s="36"/>
      <c r="AD547" s="43"/>
      <c r="AE547" s="78"/>
      <c r="AF547" s="37"/>
      <c r="AG547" s="7"/>
      <c r="AI547" s="34"/>
      <c r="AJ547" s="34"/>
      <c r="AK547" s="34"/>
      <c r="AL547" s="34"/>
      <c r="AO547" s="95"/>
      <c r="AP547" s="95"/>
      <c r="AQ547" s="166">
        <f t="shared" si="243"/>
        <v>760875</v>
      </c>
      <c r="AR547" s="95">
        <f t="shared" si="244"/>
        <v>760875</v>
      </c>
      <c r="AS547" s="95"/>
      <c r="AT547" s="95">
        <f t="shared" si="245"/>
        <v>760875</v>
      </c>
      <c r="AU547" s="95"/>
      <c r="AW547" s="39"/>
      <c r="AX547" s="579"/>
      <c r="AY547" s="95"/>
    </row>
    <row r="548" spans="1:51" s="2" customFormat="1" ht="17.25" customHeight="1" x14ac:dyDescent="0.25">
      <c r="A548" s="28"/>
      <c r="B548" s="33">
        <v>220</v>
      </c>
      <c r="C548" s="2" t="s">
        <v>5</v>
      </c>
      <c r="D548" s="2">
        <v>1266</v>
      </c>
      <c r="G548" s="522" t="s">
        <v>1972</v>
      </c>
      <c r="H548" s="2">
        <v>2</v>
      </c>
      <c r="I548" s="2">
        <v>1</v>
      </c>
      <c r="J548" s="2">
        <v>22</v>
      </c>
      <c r="K548" s="13">
        <f t="shared" ref="K548:K550" si="249">H548*400+I548*100+J548</f>
        <v>922</v>
      </c>
      <c r="L548" s="13">
        <f t="shared" ref="L548:L550" si="250">K548</f>
        <v>922</v>
      </c>
      <c r="M548" s="16">
        <v>1</v>
      </c>
      <c r="N548" s="13">
        <f t="shared" si="247"/>
        <v>922</v>
      </c>
      <c r="O548" s="13">
        <v>150</v>
      </c>
      <c r="P548" s="13">
        <f t="shared" si="248"/>
        <v>138300</v>
      </c>
      <c r="Q548" s="536">
        <f t="shared" ref="Q548:Q550" si="251">N548</f>
        <v>922</v>
      </c>
      <c r="R548" s="8"/>
      <c r="S548" s="8"/>
      <c r="T548" s="4"/>
      <c r="U548" s="11"/>
      <c r="V548" s="26"/>
      <c r="W548" s="5"/>
      <c r="X548" s="17"/>
      <c r="Y548" s="4"/>
      <c r="Z548" s="4"/>
      <c r="AA548" s="16"/>
      <c r="AB548" s="16"/>
      <c r="AC548" s="16"/>
      <c r="AD548" s="8"/>
      <c r="AE548" s="8"/>
      <c r="AF548" s="7"/>
      <c r="AG548" s="7"/>
      <c r="AH548" s="37"/>
      <c r="AI548" s="3"/>
      <c r="AJ548" s="3"/>
      <c r="AK548" s="3"/>
      <c r="AL548" s="3"/>
      <c r="AQ548" s="111">
        <f t="shared" si="243"/>
        <v>138300</v>
      </c>
      <c r="AR548" s="111">
        <f t="shared" si="244"/>
        <v>138300</v>
      </c>
      <c r="AS548" s="95"/>
      <c r="AT548" s="111">
        <f t="shared" si="245"/>
        <v>138300</v>
      </c>
      <c r="AU548" s="95"/>
      <c r="AW548" s="95"/>
      <c r="AX548" s="95"/>
    </row>
    <row r="549" spans="1:51" s="2" customFormat="1" ht="17.25" customHeight="1" x14ac:dyDescent="0.25">
      <c r="A549" s="28"/>
      <c r="B549" s="33">
        <v>221</v>
      </c>
      <c r="C549" s="2" t="s">
        <v>5</v>
      </c>
      <c r="D549" s="2">
        <v>11149</v>
      </c>
      <c r="E549" s="2">
        <v>283</v>
      </c>
      <c r="F549" s="2">
        <v>37</v>
      </c>
      <c r="G549" s="522" t="s">
        <v>1972</v>
      </c>
      <c r="H549" s="2">
        <v>2</v>
      </c>
      <c r="I549" s="2">
        <v>0</v>
      </c>
      <c r="J549" s="2">
        <v>87</v>
      </c>
      <c r="K549" s="13">
        <f t="shared" si="249"/>
        <v>887</v>
      </c>
      <c r="L549" s="13">
        <f t="shared" si="250"/>
        <v>887</v>
      </c>
      <c r="M549" s="16">
        <v>1</v>
      </c>
      <c r="N549" s="13">
        <f t="shared" si="247"/>
        <v>887</v>
      </c>
      <c r="O549" s="13">
        <v>100</v>
      </c>
      <c r="P549" s="13">
        <f t="shared" si="248"/>
        <v>88700</v>
      </c>
      <c r="Q549" s="536">
        <f t="shared" si="251"/>
        <v>887</v>
      </c>
      <c r="R549" s="8"/>
      <c r="S549" s="8"/>
      <c r="T549" s="4"/>
      <c r="U549" s="11"/>
      <c r="V549" s="26"/>
      <c r="W549" s="5"/>
      <c r="X549" s="17"/>
      <c r="Y549" s="4"/>
      <c r="Z549" s="4"/>
      <c r="AA549" s="16"/>
      <c r="AB549" s="16"/>
      <c r="AC549" s="16"/>
      <c r="AD549" s="8"/>
      <c r="AE549" s="8"/>
      <c r="AF549" s="7"/>
      <c r="AG549" s="7"/>
      <c r="AH549" s="37"/>
      <c r="AI549" s="3"/>
      <c r="AJ549" s="3"/>
      <c r="AK549" s="3"/>
      <c r="AL549" s="3"/>
      <c r="AQ549" s="111">
        <f t="shared" si="243"/>
        <v>88700</v>
      </c>
      <c r="AR549" s="111">
        <f t="shared" si="244"/>
        <v>88700</v>
      </c>
      <c r="AS549" s="95"/>
      <c r="AT549" s="111">
        <f t="shared" si="245"/>
        <v>88700</v>
      </c>
      <c r="AU549" s="95"/>
      <c r="AW549" s="95"/>
      <c r="AX549" s="95"/>
    </row>
    <row r="550" spans="1:51" s="2" customFormat="1" ht="17.25" customHeight="1" x14ac:dyDescent="0.25">
      <c r="A550" s="28"/>
      <c r="B550" s="33">
        <v>222</v>
      </c>
      <c r="C550" s="2" t="s">
        <v>5</v>
      </c>
      <c r="D550" s="2">
        <v>29637</v>
      </c>
      <c r="E550" s="2">
        <v>114</v>
      </c>
      <c r="F550" s="2">
        <v>1389</v>
      </c>
      <c r="G550" s="522" t="s">
        <v>1972</v>
      </c>
      <c r="H550" s="2">
        <v>0</v>
      </c>
      <c r="I550" s="2">
        <v>3</v>
      </c>
      <c r="J550" s="2">
        <v>33</v>
      </c>
      <c r="K550" s="13">
        <f t="shared" si="249"/>
        <v>333</v>
      </c>
      <c r="L550" s="13">
        <f t="shared" si="250"/>
        <v>333</v>
      </c>
      <c r="M550" s="16">
        <v>1</v>
      </c>
      <c r="N550" s="13">
        <f t="shared" si="247"/>
        <v>333</v>
      </c>
      <c r="O550" s="13">
        <v>175</v>
      </c>
      <c r="P550" s="13">
        <f t="shared" si="248"/>
        <v>58275</v>
      </c>
      <c r="Q550" s="536">
        <f t="shared" si="251"/>
        <v>333</v>
      </c>
      <c r="R550" s="8"/>
      <c r="S550" s="8"/>
      <c r="T550" s="4"/>
      <c r="U550" s="11"/>
      <c r="V550" s="26"/>
      <c r="W550" s="5"/>
      <c r="X550" s="17"/>
      <c r="Y550" s="4"/>
      <c r="Z550" s="4"/>
      <c r="AA550" s="16"/>
      <c r="AB550" s="16"/>
      <c r="AC550" s="16"/>
      <c r="AD550" s="8"/>
      <c r="AE550" s="8"/>
      <c r="AF550" s="7"/>
      <c r="AG550" s="7"/>
      <c r="AH550" s="37"/>
      <c r="AI550" s="3"/>
      <c r="AJ550" s="3"/>
      <c r="AK550" s="3"/>
      <c r="AL550" s="3"/>
      <c r="AQ550" s="111">
        <f t="shared" si="243"/>
        <v>58275</v>
      </c>
      <c r="AR550" s="111">
        <f t="shared" si="244"/>
        <v>58275</v>
      </c>
      <c r="AS550" s="95"/>
      <c r="AT550" s="111">
        <f t="shared" si="245"/>
        <v>58275</v>
      </c>
      <c r="AU550" s="95"/>
      <c r="AW550" s="95"/>
      <c r="AX550" s="95"/>
    </row>
    <row r="551" spans="1:51" s="2" customFormat="1" ht="16.5" customHeight="1" x14ac:dyDescent="0.25">
      <c r="A551" s="28" t="s">
        <v>465</v>
      </c>
      <c r="B551" s="33">
        <v>223</v>
      </c>
      <c r="C551" s="2" t="s">
        <v>5</v>
      </c>
      <c r="D551" s="2">
        <v>21954</v>
      </c>
      <c r="E551" s="2">
        <v>391</v>
      </c>
      <c r="F551" s="2">
        <v>812</v>
      </c>
      <c r="G551" s="2" t="s">
        <v>26</v>
      </c>
      <c r="H551" s="2">
        <v>2</v>
      </c>
      <c r="I551" s="2">
        <v>0</v>
      </c>
      <c r="J551" s="2">
        <v>0</v>
      </c>
      <c r="K551" s="12">
        <f>H551*400+I551*100+J551</f>
        <v>800</v>
      </c>
      <c r="L551" s="13">
        <v>800</v>
      </c>
      <c r="M551" s="86">
        <v>1</v>
      </c>
      <c r="N551" s="13">
        <f t="shared" si="247"/>
        <v>800</v>
      </c>
      <c r="O551" s="13">
        <v>100</v>
      </c>
      <c r="P551" s="14">
        <f t="shared" si="248"/>
        <v>80000</v>
      </c>
      <c r="Q551" s="79">
        <v>800</v>
      </c>
      <c r="R551" s="61"/>
      <c r="S551" s="8"/>
      <c r="T551" s="4"/>
      <c r="U551" s="11"/>
      <c r="V551" s="28"/>
      <c r="W551" s="5"/>
      <c r="X551" s="17"/>
      <c r="Y551" s="4"/>
      <c r="Z551" s="4"/>
      <c r="AA551" s="16"/>
      <c r="AB551" s="16"/>
      <c r="AC551" s="16"/>
      <c r="AD551" s="8"/>
      <c r="AE551" s="78"/>
      <c r="AF551" s="7"/>
      <c r="AG551" s="7"/>
      <c r="AH551" s="4"/>
      <c r="AI551" s="3"/>
      <c r="AJ551" s="3"/>
      <c r="AK551" s="3"/>
      <c r="AL551" s="3"/>
      <c r="AO551" s="95"/>
      <c r="AP551" s="95"/>
      <c r="AQ551" s="166">
        <f t="shared" si="243"/>
        <v>80000</v>
      </c>
      <c r="AR551" s="95">
        <f t="shared" si="244"/>
        <v>80000</v>
      </c>
      <c r="AS551" s="95"/>
      <c r="AT551" s="95">
        <f t="shared" si="245"/>
        <v>80000</v>
      </c>
      <c r="AU551" s="95"/>
      <c r="AW551" s="28"/>
      <c r="AX551" s="579"/>
      <c r="AY551" s="95"/>
    </row>
    <row r="552" spans="1:51" s="2" customFormat="1" ht="16.5" customHeight="1" x14ac:dyDescent="0.25">
      <c r="A552" s="28" t="s">
        <v>466</v>
      </c>
      <c r="B552" s="33">
        <v>224</v>
      </c>
      <c r="C552" s="2" t="s">
        <v>5</v>
      </c>
      <c r="D552" s="2">
        <v>37393</v>
      </c>
      <c r="E552" s="2">
        <v>801</v>
      </c>
      <c r="F552" s="2">
        <v>2358</v>
      </c>
      <c r="G552" s="2" t="s">
        <v>26</v>
      </c>
      <c r="H552" s="2">
        <v>0</v>
      </c>
      <c r="I552" s="2">
        <v>2</v>
      </c>
      <c r="J552" s="2">
        <v>52</v>
      </c>
      <c r="K552" s="12">
        <f>H552*400+I552*100+J552</f>
        <v>252</v>
      </c>
      <c r="L552" s="13">
        <v>252</v>
      </c>
      <c r="M552" s="84">
        <v>2</v>
      </c>
      <c r="N552" s="13">
        <f t="shared" si="247"/>
        <v>252</v>
      </c>
      <c r="O552" s="13">
        <v>150</v>
      </c>
      <c r="P552" s="14">
        <f t="shared" si="248"/>
        <v>37800</v>
      </c>
      <c r="Q552" s="79"/>
      <c r="R552" s="61">
        <v>252</v>
      </c>
      <c r="S552" s="8"/>
      <c r="T552" s="4"/>
      <c r="U552" s="11"/>
      <c r="V552" s="28" t="s">
        <v>2030</v>
      </c>
      <c r="W552" s="5">
        <v>280</v>
      </c>
      <c r="X552" s="17" t="s">
        <v>467</v>
      </c>
      <c r="Y552" s="4" t="s">
        <v>28</v>
      </c>
      <c r="Z552" s="4" t="s">
        <v>53</v>
      </c>
      <c r="AA552" s="16">
        <v>15</v>
      </c>
      <c r="AB552" s="16">
        <v>22</v>
      </c>
      <c r="AC552" s="16">
        <v>2</v>
      </c>
      <c r="AD552" s="8">
        <f>AA552*AB552</f>
        <v>330</v>
      </c>
      <c r="AE552" s="78">
        <v>100</v>
      </c>
      <c r="AF552" s="7">
        <f>AF543</f>
        <v>6700</v>
      </c>
      <c r="AG552" s="7">
        <f t="shared" si="246"/>
        <v>2211000</v>
      </c>
      <c r="AH552" s="3">
        <f>SUM(AI552:AL552)</f>
        <v>330</v>
      </c>
      <c r="AI552" s="3"/>
      <c r="AJ552" s="3">
        <v>330</v>
      </c>
      <c r="AK552" s="3"/>
      <c r="AL552" s="3"/>
      <c r="AM552" s="2">
        <v>52</v>
      </c>
      <c r="AN552" s="2">
        <f>ค่าเสื่อม!T4</f>
        <v>93</v>
      </c>
      <c r="AO552" s="95">
        <f>AG552*AN552/100</f>
        <v>2056230</v>
      </c>
      <c r="AP552" s="95">
        <f>AG552-AO552</f>
        <v>154770</v>
      </c>
      <c r="AQ552" s="166">
        <f t="shared" si="243"/>
        <v>192570</v>
      </c>
      <c r="AR552" s="95">
        <f t="shared" si="244"/>
        <v>192570</v>
      </c>
      <c r="AS552" s="95"/>
      <c r="AT552" s="95">
        <f t="shared" si="245"/>
        <v>192570</v>
      </c>
      <c r="AU552" s="95"/>
      <c r="AW552" s="28"/>
      <c r="AX552" s="579"/>
      <c r="AY552" s="95"/>
    </row>
    <row r="553" spans="1:51" s="2" customFormat="1" ht="16.5" customHeight="1" x14ac:dyDescent="0.25">
      <c r="A553" s="28"/>
      <c r="B553" s="1"/>
      <c r="K553" s="13"/>
      <c r="L553" s="13"/>
      <c r="M553" s="84"/>
      <c r="N553" s="13"/>
      <c r="O553" s="13"/>
      <c r="P553" s="14"/>
      <c r="Q553" s="3"/>
      <c r="R553" s="8"/>
      <c r="S553" s="8"/>
      <c r="T553" s="4"/>
      <c r="U553" s="11"/>
      <c r="V553" s="28" t="s">
        <v>465</v>
      </c>
      <c r="W553" s="5">
        <v>281</v>
      </c>
      <c r="X553" s="17" t="s">
        <v>468</v>
      </c>
      <c r="Y553" s="4" t="s">
        <v>28</v>
      </c>
      <c r="Z553" s="4" t="s">
        <v>53</v>
      </c>
      <c r="AA553" s="16">
        <v>9</v>
      </c>
      <c r="AB553" s="16">
        <v>12</v>
      </c>
      <c r="AC553" s="16">
        <v>2</v>
      </c>
      <c r="AD553" s="8">
        <f>AA553*AB553</f>
        <v>108</v>
      </c>
      <c r="AE553" s="78">
        <v>100</v>
      </c>
      <c r="AF553" s="7">
        <f>AF552</f>
        <v>6700</v>
      </c>
      <c r="AG553" s="7">
        <f t="shared" si="246"/>
        <v>723600</v>
      </c>
      <c r="AH553" s="3">
        <f>SUM(AI553:AL553)</f>
        <v>108</v>
      </c>
      <c r="AI553" s="3"/>
      <c r="AJ553" s="3">
        <v>108</v>
      </c>
      <c r="AK553" s="3"/>
      <c r="AL553" s="3"/>
      <c r="AM553" s="2">
        <v>32</v>
      </c>
      <c r="AN553" s="2">
        <f>ค่าเสื่อม!T4</f>
        <v>93</v>
      </c>
      <c r="AO553" s="95">
        <f>AG553*AN553/100</f>
        <v>672948</v>
      </c>
      <c r="AP553" s="95">
        <f>AG553-AO553</f>
        <v>50652</v>
      </c>
      <c r="AQ553" s="166">
        <f t="shared" si="243"/>
        <v>50652</v>
      </c>
      <c r="AR553" s="95">
        <f t="shared" si="244"/>
        <v>50652</v>
      </c>
      <c r="AS553" s="95"/>
      <c r="AT553" s="95">
        <f t="shared" si="245"/>
        <v>50652</v>
      </c>
      <c r="AU553" s="95"/>
      <c r="AW553" s="28"/>
      <c r="AX553" s="579"/>
      <c r="AY553" s="95"/>
    </row>
    <row r="554" spans="1:51" s="2" customFormat="1" ht="16.5" customHeight="1" x14ac:dyDescent="0.25">
      <c r="A554" s="28"/>
      <c r="B554" s="1">
        <v>225</v>
      </c>
      <c r="C554" s="2" t="s">
        <v>5</v>
      </c>
      <c r="D554" s="2">
        <v>44660</v>
      </c>
      <c r="E554" s="2">
        <v>840</v>
      </c>
      <c r="F554" s="2">
        <v>2487</v>
      </c>
      <c r="G554" s="2" t="s">
        <v>26</v>
      </c>
      <c r="H554" s="2">
        <v>4</v>
      </c>
      <c r="I554" s="2">
        <v>2</v>
      </c>
      <c r="J554" s="2">
        <v>78</v>
      </c>
      <c r="K554" s="12">
        <f>H554*400+I554*100+J554</f>
        <v>1878</v>
      </c>
      <c r="L554" s="13">
        <v>1878</v>
      </c>
      <c r="M554" s="84">
        <v>1</v>
      </c>
      <c r="N554" s="13">
        <f>L554</f>
        <v>1878</v>
      </c>
      <c r="O554" s="13">
        <v>125</v>
      </c>
      <c r="P554" s="14">
        <f>N554*O554</f>
        <v>234750</v>
      </c>
      <c r="Q554" s="79">
        <v>1878</v>
      </c>
      <c r="R554" s="8"/>
      <c r="S554" s="8"/>
      <c r="T554" s="4"/>
      <c r="U554" s="11"/>
      <c r="V554" s="26"/>
      <c r="W554" s="5"/>
      <c r="X554" s="17"/>
      <c r="Y554" s="4"/>
      <c r="Z554" s="4"/>
      <c r="AA554" s="16"/>
      <c r="AB554" s="16"/>
      <c r="AC554" s="16"/>
      <c r="AD554" s="8"/>
      <c r="AE554" s="78">
        <v>100</v>
      </c>
      <c r="AF554" s="7"/>
      <c r="AG554" s="7"/>
      <c r="AH554" s="4"/>
      <c r="AI554" s="3"/>
      <c r="AJ554" s="3"/>
      <c r="AK554" s="3"/>
      <c r="AL554" s="3"/>
      <c r="AO554" s="95"/>
      <c r="AP554" s="95"/>
      <c r="AQ554" s="166">
        <f t="shared" si="243"/>
        <v>234750</v>
      </c>
      <c r="AR554" s="95">
        <f t="shared" si="244"/>
        <v>234750</v>
      </c>
      <c r="AS554" s="95"/>
      <c r="AT554" s="95">
        <f t="shared" si="245"/>
        <v>234750</v>
      </c>
      <c r="AU554" s="95"/>
      <c r="AW554" s="28"/>
      <c r="AX554" s="579"/>
      <c r="AY554" s="95"/>
    </row>
    <row r="555" spans="1:51" s="4" customFormat="1" ht="16.5" customHeight="1" x14ac:dyDescent="0.25">
      <c r="A555" s="26" t="s">
        <v>2031</v>
      </c>
      <c r="B555" s="5">
        <v>226</v>
      </c>
      <c r="C555" s="4" t="s">
        <v>5</v>
      </c>
      <c r="D555" s="4">
        <v>28634</v>
      </c>
      <c r="E555" s="4">
        <v>118</v>
      </c>
      <c r="F555" s="4">
        <v>1386</v>
      </c>
      <c r="G555" s="4" t="s">
        <v>26</v>
      </c>
      <c r="H555" s="4">
        <v>0</v>
      </c>
      <c r="I555" s="4">
        <v>2</v>
      </c>
      <c r="J555" s="4">
        <v>35</v>
      </c>
      <c r="K555" s="12">
        <f>H555*400+I555*100+J555</f>
        <v>235</v>
      </c>
      <c r="L555" s="7">
        <v>235</v>
      </c>
      <c r="M555" s="62">
        <v>2</v>
      </c>
      <c r="N555" s="7">
        <f>L555</f>
        <v>235</v>
      </c>
      <c r="O555" s="7">
        <v>175</v>
      </c>
      <c r="P555" s="14">
        <f>N555*O555</f>
        <v>41125</v>
      </c>
      <c r="Q555" s="144"/>
      <c r="R555" s="76">
        <v>235</v>
      </c>
      <c r="S555" s="8"/>
      <c r="U555" s="11"/>
      <c r="V555" s="26" t="s">
        <v>2031</v>
      </c>
      <c r="W555" s="5">
        <v>282</v>
      </c>
      <c r="X555" s="17" t="s">
        <v>2032</v>
      </c>
      <c r="Y555" s="4" t="s">
        <v>28</v>
      </c>
      <c r="Z555" s="4" t="s">
        <v>30</v>
      </c>
      <c r="AA555" s="16"/>
      <c r="AB555" s="16"/>
      <c r="AC555" s="16">
        <v>2</v>
      </c>
      <c r="AD555" s="8">
        <v>240</v>
      </c>
      <c r="AE555" s="78">
        <v>100</v>
      </c>
      <c r="AF555" s="7">
        <f>AF552</f>
        <v>6700</v>
      </c>
      <c r="AG555" s="7">
        <f t="shared" si="246"/>
        <v>1608000</v>
      </c>
      <c r="AH555" s="3">
        <v>240</v>
      </c>
      <c r="AI555" s="3"/>
      <c r="AJ555" s="3">
        <v>240</v>
      </c>
      <c r="AK555" s="3"/>
      <c r="AL555" s="3"/>
      <c r="AM555" s="4">
        <v>1</v>
      </c>
      <c r="AN555" s="4">
        <f>ค่าเสื่อม!B2</f>
        <v>1</v>
      </c>
      <c r="AO555" s="166">
        <f>AG555*AN555/100</f>
        <v>16080</v>
      </c>
      <c r="AP555" s="166">
        <f>AG555-AO555</f>
        <v>1591920</v>
      </c>
      <c r="AQ555" s="166">
        <f t="shared" si="243"/>
        <v>1633045</v>
      </c>
      <c r="AR555" s="166">
        <f t="shared" si="244"/>
        <v>1633045</v>
      </c>
      <c r="AS555" s="166"/>
      <c r="AT555" s="166">
        <f t="shared" si="245"/>
        <v>1633045</v>
      </c>
      <c r="AU555" s="166"/>
      <c r="AW555" s="26"/>
      <c r="AX555" s="535"/>
      <c r="AY555" s="166"/>
    </row>
    <row r="556" spans="1:51" s="4" customFormat="1" ht="16.5" customHeight="1" x14ac:dyDescent="0.25">
      <c r="A556" s="26"/>
      <c r="B556" s="5"/>
      <c r="K556" s="12"/>
      <c r="L556" s="7"/>
      <c r="M556" s="62"/>
      <c r="N556" s="7"/>
      <c r="O556" s="7"/>
      <c r="P556" s="14"/>
      <c r="Q556" s="144"/>
      <c r="R556" s="76"/>
      <c r="S556" s="8"/>
      <c r="U556" s="11"/>
      <c r="V556" s="26"/>
      <c r="W556" s="5"/>
      <c r="X556" s="17"/>
      <c r="Z556" s="4" t="s">
        <v>31</v>
      </c>
      <c r="AA556" s="16">
        <v>10</v>
      </c>
      <c r="AB556" s="16">
        <v>12</v>
      </c>
      <c r="AC556" s="16"/>
      <c r="AD556" s="8">
        <v>120</v>
      </c>
      <c r="AE556" s="78">
        <v>50</v>
      </c>
      <c r="AF556" s="7"/>
      <c r="AG556" s="7"/>
      <c r="AH556" s="3">
        <v>120</v>
      </c>
      <c r="AI556" s="3"/>
      <c r="AJ556" s="3"/>
      <c r="AK556" s="3"/>
      <c r="AL556" s="3"/>
      <c r="AO556" s="166"/>
      <c r="AP556" s="166"/>
      <c r="AQ556" s="166"/>
      <c r="AR556" s="166"/>
      <c r="AS556" s="166"/>
      <c r="AT556" s="166"/>
      <c r="AU556" s="166"/>
      <c r="AW556" s="26"/>
      <c r="AX556" s="535"/>
      <c r="AY556" s="166"/>
    </row>
    <row r="557" spans="1:51" s="4" customFormat="1" ht="16.5" customHeight="1" x14ac:dyDescent="0.25">
      <c r="A557" s="26"/>
      <c r="B557" s="5"/>
      <c r="K557" s="12"/>
      <c r="L557" s="7"/>
      <c r="M557" s="62"/>
      <c r="N557" s="7"/>
      <c r="O557" s="7"/>
      <c r="P557" s="14"/>
      <c r="Q557" s="144"/>
      <c r="R557" s="76"/>
      <c r="S557" s="8"/>
      <c r="U557" s="11"/>
      <c r="V557" s="26"/>
      <c r="W557" s="5"/>
      <c r="X557" s="17"/>
      <c r="Z557" s="4" t="s">
        <v>32</v>
      </c>
      <c r="AA557" s="16">
        <v>10</v>
      </c>
      <c r="AB557" s="16">
        <v>12</v>
      </c>
      <c r="AC557" s="16"/>
      <c r="AD557" s="8">
        <v>120</v>
      </c>
      <c r="AE557" s="78">
        <v>50</v>
      </c>
      <c r="AF557" s="7"/>
      <c r="AG557" s="7"/>
      <c r="AH557" s="3">
        <v>120</v>
      </c>
      <c r="AI557" s="3"/>
      <c r="AJ557" s="3"/>
      <c r="AK557" s="3"/>
      <c r="AL557" s="3"/>
      <c r="AO557" s="166"/>
      <c r="AP557" s="166"/>
      <c r="AQ557" s="166"/>
      <c r="AR557" s="166"/>
      <c r="AS557" s="166"/>
      <c r="AT557" s="166"/>
      <c r="AU557" s="166"/>
      <c r="AW557" s="26"/>
      <c r="AX557" s="535"/>
      <c r="AY557" s="166"/>
    </row>
    <row r="558" spans="1:51" s="60" customFormat="1" ht="16.5" customHeight="1" x14ac:dyDescent="0.25">
      <c r="A558" s="574" t="s">
        <v>499</v>
      </c>
      <c r="B558" s="575">
        <v>227</v>
      </c>
      <c r="C558" s="60" t="s">
        <v>5</v>
      </c>
      <c r="D558" s="60">
        <v>25346</v>
      </c>
      <c r="E558" s="60">
        <v>31</v>
      </c>
      <c r="F558" s="60">
        <v>1124</v>
      </c>
      <c r="G558" s="60" t="s">
        <v>26</v>
      </c>
      <c r="H558" s="60">
        <v>9</v>
      </c>
      <c r="I558" s="60">
        <v>0</v>
      </c>
      <c r="J558" s="60">
        <v>72</v>
      </c>
      <c r="K558" s="570">
        <f>H558*400+I558*100+J558</f>
        <v>3672</v>
      </c>
      <c r="L558" s="577">
        <v>4732</v>
      </c>
      <c r="M558" s="604">
        <v>1</v>
      </c>
      <c r="N558" s="577">
        <f>L558</f>
        <v>4732</v>
      </c>
      <c r="O558" s="577">
        <v>100</v>
      </c>
      <c r="P558" s="571">
        <f>N558*O558</f>
        <v>473200</v>
      </c>
      <c r="Q558" s="695">
        <v>3672</v>
      </c>
      <c r="R558" s="78"/>
      <c r="S558" s="78"/>
      <c r="U558" s="573"/>
      <c r="V558" s="574"/>
      <c r="W558" s="575"/>
      <c r="X558" s="696"/>
      <c r="AA558" s="576"/>
      <c r="AB558" s="576"/>
      <c r="AC558" s="576"/>
      <c r="AD558" s="78"/>
      <c r="AE558" s="78"/>
      <c r="AF558" s="577"/>
      <c r="AG558" s="577">
        <f t="shared" si="246"/>
        <v>0</v>
      </c>
      <c r="AI558" s="572"/>
      <c r="AJ558" s="572"/>
      <c r="AK558" s="572"/>
      <c r="AL558" s="572"/>
      <c r="AO558" s="578"/>
      <c r="AP558" s="578"/>
      <c r="AQ558" s="578">
        <f t="shared" ref="AQ558:AQ569" si="252">P558+AP558</f>
        <v>473200</v>
      </c>
      <c r="AR558" s="578">
        <f>AQ558</f>
        <v>473200</v>
      </c>
      <c r="AS558" s="578"/>
      <c r="AT558" s="578">
        <f t="shared" ref="AT558:AT572" si="253">AQ558-AS558</f>
        <v>473200</v>
      </c>
      <c r="AU558" s="578"/>
      <c r="AW558" s="574"/>
      <c r="AX558" s="697"/>
      <c r="AY558" s="578"/>
    </row>
    <row r="559" spans="1:51" s="2" customFormat="1" ht="16.5" customHeight="1" x14ac:dyDescent="0.25">
      <c r="A559" s="28" t="s">
        <v>472</v>
      </c>
      <c r="B559" s="1">
        <v>228</v>
      </c>
      <c r="C559" s="2" t="s">
        <v>5</v>
      </c>
      <c r="D559" s="2">
        <v>28870</v>
      </c>
      <c r="E559" s="2">
        <v>138</v>
      </c>
      <c r="F559" s="2">
        <v>1310</v>
      </c>
      <c r="G559" s="2" t="s">
        <v>26</v>
      </c>
      <c r="H559" s="2">
        <v>0</v>
      </c>
      <c r="I559" s="2">
        <v>0</v>
      </c>
      <c r="J559" s="2">
        <v>86</v>
      </c>
      <c r="K559" s="12">
        <f>H559*400+I559*100+J559</f>
        <v>86</v>
      </c>
      <c r="L559" s="13">
        <v>86</v>
      </c>
      <c r="M559" s="84">
        <v>2</v>
      </c>
      <c r="N559" s="13">
        <f>L559</f>
        <v>86</v>
      </c>
      <c r="O559" s="13">
        <v>175</v>
      </c>
      <c r="P559" s="14">
        <f>N559*O559</f>
        <v>15050</v>
      </c>
      <c r="Q559" s="79"/>
      <c r="R559" s="61">
        <v>86</v>
      </c>
      <c r="S559" s="8"/>
      <c r="T559" s="4"/>
      <c r="U559" s="11"/>
      <c r="V559" s="28" t="s">
        <v>472</v>
      </c>
      <c r="W559" s="5">
        <v>283</v>
      </c>
      <c r="X559" s="17" t="s">
        <v>473</v>
      </c>
      <c r="Y559" s="4" t="s">
        <v>28</v>
      </c>
      <c r="Z559" s="4" t="s">
        <v>53</v>
      </c>
      <c r="AA559" s="16">
        <v>6</v>
      </c>
      <c r="AB559" s="16">
        <v>12</v>
      </c>
      <c r="AC559" s="16">
        <v>2</v>
      </c>
      <c r="AD559" s="8">
        <f t="shared" ref="AD559:AD570" si="254">AA559*AB559</f>
        <v>72</v>
      </c>
      <c r="AE559" s="78">
        <v>100</v>
      </c>
      <c r="AF559" s="95">
        <f>AF555</f>
        <v>6700</v>
      </c>
      <c r="AG559" s="7">
        <f t="shared" si="246"/>
        <v>482400</v>
      </c>
      <c r="AH559" s="3">
        <f t="shared" ref="AH559:AH570" si="255">SUM(AI559:AL559)</f>
        <v>72</v>
      </c>
      <c r="AI559" s="3"/>
      <c r="AJ559" s="3">
        <v>72</v>
      </c>
      <c r="AK559" s="3"/>
      <c r="AL559" s="3"/>
      <c r="AM559" s="2">
        <v>32</v>
      </c>
      <c r="AN559" s="2">
        <v>93</v>
      </c>
      <c r="AO559" s="95">
        <f t="shared" ref="AO559:AO568" si="256">AG559*AN559/100</f>
        <v>448632</v>
      </c>
      <c r="AP559" s="95">
        <f t="shared" ref="AP559:AP568" si="257">AG559-AO559</f>
        <v>33768</v>
      </c>
      <c r="AQ559" s="166">
        <f t="shared" si="252"/>
        <v>48818</v>
      </c>
      <c r="AR559" s="95">
        <f>AQ559</f>
        <v>48818</v>
      </c>
      <c r="AS559" s="95"/>
      <c r="AT559" s="95">
        <f t="shared" si="253"/>
        <v>48818</v>
      </c>
      <c r="AU559" s="95"/>
      <c r="AW559" s="28"/>
      <c r="AX559" s="579"/>
      <c r="AY559" s="95"/>
    </row>
    <row r="560" spans="1:51" s="2" customFormat="1" ht="16.5" customHeight="1" x14ac:dyDescent="0.25">
      <c r="A560" s="28"/>
      <c r="B560" s="1"/>
      <c r="K560" s="13"/>
      <c r="L560" s="13"/>
      <c r="M560" s="84"/>
      <c r="N560" s="13"/>
      <c r="O560" s="13"/>
      <c r="P560" s="14"/>
      <c r="Q560" s="3"/>
      <c r="R560" s="8"/>
      <c r="S560" s="8"/>
      <c r="T560" s="4"/>
      <c r="U560" s="11"/>
      <c r="V560" s="26"/>
      <c r="W560" s="5">
        <v>284</v>
      </c>
      <c r="X560" s="17"/>
      <c r="Y560" s="4" t="s">
        <v>38</v>
      </c>
      <c r="Z560" s="4" t="s">
        <v>7</v>
      </c>
      <c r="AA560" s="16">
        <v>6</v>
      </c>
      <c r="AB560" s="16">
        <v>9</v>
      </c>
      <c r="AC560" s="16">
        <v>2</v>
      </c>
      <c r="AD560" s="8">
        <f t="shared" si="254"/>
        <v>54</v>
      </c>
      <c r="AE560" s="78">
        <v>100</v>
      </c>
      <c r="AF560" s="7">
        <f>AF545</f>
        <v>2050</v>
      </c>
      <c r="AG560" s="7">
        <f t="shared" si="246"/>
        <v>110700</v>
      </c>
      <c r="AH560" s="3">
        <f t="shared" si="255"/>
        <v>54</v>
      </c>
      <c r="AI560" s="3"/>
      <c r="AJ560" s="3">
        <v>54</v>
      </c>
      <c r="AK560" s="3"/>
      <c r="AL560" s="3"/>
      <c r="AM560" s="2">
        <v>32</v>
      </c>
      <c r="AN560" s="2">
        <v>93</v>
      </c>
      <c r="AO560" s="95">
        <f t="shared" si="256"/>
        <v>102951</v>
      </c>
      <c r="AP560" s="95">
        <f t="shared" si="257"/>
        <v>7749</v>
      </c>
      <c r="AQ560" s="166">
        <f t="shared" si="252"/>
        <v>7749</v>
      </c>
      <c r="AR560" s="95">
        <f t="shared" ref="AR560:AR623" si="258">AQ560</f>
        <v>7749</v>
      </c>
      <c r="AS560" s="95"/>
      <c r="AT560" s="95">
        <f t="shared" si="253"/>
        <v>7749</v>
      </c>
      <c r="AU560" s="95"/>
      <c r="AW560" s="28" t="s">
        <v>51</v>
      </c>
      <c r="AX560" s="579"/>
      <c r="AY560" s="95"/>
    </row>
    <row r="561" spans="1:51" s="2" customFormat="1" ht="16.5" customHeight="1" x14ac:dyDescent="0.25">
      <c r="A561" s="28" t="s">
        <v>474</v>
      </c>
      <c r="B561" s="1">
        <v>229</v>
      </c>
      <c r="C561" s="2" t="s">
        <v>5</v>
      </c>
      <c r="D561" s="2">
        <v>29629</v>
      </c>
      <c r="E561" s="2">
        <v>127</v>
      </c>
      <c r="F561" s="2">
        <v>1381</v>
      </c>
      <c r="G561" s="2" t="s">
        <v>26</v>
      </c>
      <c r="H561" s="2">
        <v>1</v>
      </c>
      <c r="I561" s="2">
        <v>1</v>
      </c>
      <c r="J561" s="2">
        <v>30</v>
      </c>
      <c r="K561" s="12">
        <f>H561*400+I561*100+J561</f>
        <v>530</v>
      </c>
      <c r="L561" s="13">
        <v>530</v>
      </c>
      <c r="M561" s="84">
        <v>2</v>
      </c>
      <c r="N561" s="13">
        <f>L561</f>
        <v>530</v>
      </c>
      <c r="O561" s="13">
        <v>150</v>
      </c>
      <c r="P561" s="14">
        <f>N561*O561</f>
        <v>79500</v>
      </c>
      <c r="Q561" s="79"/>
      <c r="R561" s="61">
        <v>530</v>
      </c>
      <c r="S561" s="8"/>
      <c r="T561" s="4"/>
      <c r="U561" s="11"/>
      <c r="V561" s="28" t="s">
        <v>474</v>
      </c>
      <c r="W561" s="5">
        <v>285</v>
      </c>
      <c r="X561" s="17" t="s">
        <v>475</v>
      </c>
      <c r="Y561" s="4" t="s">
        <v>28</v>
      </c>
      <c r="Z561" s="4" t="s">
        <v>53</v>
      </c>
      <c r="AA561" s="16">
        <v>10</v>
      </c>
      <c r="AB561" s="16">
        <v>21</v>
      </c>
      <c r="AC561" s="16">
        <v>2</v>
      </c>
      <c r="AD561" s="8">
        <f t="shared" si="254"/>
        <v>210</v>
      </c>
      <c r="AE561" s="78">
        <v>100</v>
      </c>
      <c r="AF561" s="7">
        <f>AF559</f>
        <v>6700</v>
      </c>
      <c r="AG561" s="7">
        <f t="shared" si="246"/>
        <v>1407000</v>
      </c>
      <c r="AH561" s="3">
        <f t="shared" si="255"/>
        <v>210</v>
      </c>
      <c r="AI561" s="3"/>
      <c r="AJ561" s="3">
        <v>210</v>
      </c>
      <c r="AK561" s="3"/>
      <c r="AL561" s="3"/>
      <c r="AM561" s="2">
        <v>41</v>
      </c>
      <c r="AN561" s="2">
        <v>93</v>
      </c>
      <c r="AO561" s="95">
        <f t="shared" si="256"/>
        <v>1308510</v>
      </c>
      <c r="AP561" s="95">
        <f t="shared" si="257"/>
        <v>98490</v>
      </c>
      <c r="AQ561" s="166">
        <f t="shared" si="252"/>
        <v>177990</v>
      </c>
      <c r="AR561" s="95">
        <f t="shared" si="258"/>
        <v>177990</v>
      </c>
      <c r="AS561" s="95"/>
      <c r="AT561" s="95">
        <f t="shared" si="253"/>
        <v>177990</v>
      </c>
      <c r="AU561" s="95"/>
      <c r="AW561" s="28"/>
      <c r="AX561" s="579"/>
      <c r="AY561" s="95"/>
    </row>
    <row r="562" spans="1:51" s="2" customFormat="1" ht="16.5" customHeight="1" x14ac:dyDescent="0.25">
      <c r="A562" s="28"/>
      <c r="B562" s="1"/>
      <c r="K562" s="13"/>
      <c r="L562" s="13"/>
      <c r="M562" s="84"/>
      <c r="N562" s="13"/>
      <c r="O562" s="13"/>
      <c r="P562" s="14"/>
      <c r="Q562" s="3"/>
      <c r="R562" s="8"/>
      <c r="S562" s="8"/>
      <c r="T562" s="4"/>
      <c r="U562" s="11"/>
      <c r="V562" s="26"/>
      <c r="W562" s="5">
        <v>286</v>
      </c>
      <c r="X562" s="17"/>
      <c r="Y562" s="4" t="s">
        <v>38</v>
      </c>
      <c r="Z562" s="4" t="s">
        <v>7</v>
      </c>
      <c r="AA562" s="16">
        <v>6</v>
      </c>
      <c r="AB562" s="16">
        <v>17</v>
      </c>
      <c r="AC562" s="16">
        <v>2</v>
      </c>
      <c r="AD562" s="8">
        <f t="shared" si="254"/>
        <v>102</v>
      </c>
      <c r="AE562" s="78">
        <v>100</v>
      </c>
      <c r="AF562" s="7">
        <f>AF560</f>
        <v>2050</v>
      </c>
      <c r="AG562" s="7">
        <f t="shared" si="246"/>
        <v>209100</v>
      </c>
      <c r="AH562" s="3">
        <f t="shared" si="255"/>
        <v>102</v>
      </c>
      <c r="AI562" s="3"/>
      <c r="AJ562" s="3">
        <v>102</v>
      </c>
      <c r="AK562" s="3"/>
      <c r="AL562" s="3"/>
      <c r="AM562" s="2">
        <v>12</v>
      </c>
      <c r="AN562" s="2">
        <f>ค่าเสื่อม!M4</f>
        <v>50</v>
      </c>
      <c r="AO562" s="95">
        <f t="shared" si="256"/>
        <v>104550</v>
      </c>
      <c r="AP562" s="95">
        <f t="shared" si="257"/>
        <v>104550</v>
      </c>
      <c r="AQ562" s="166">
        <f t="shared" si="252"/>
        <v>104550</v>
      </c>
      <c r="AR562" s="95">
        <f t="shared" si="258"/>
        <v>104550</v>
      </c>
      <c r="AS562" s="95"/>
      <c r="AT562" s="95">
        <f t="shared" si="253"/>
        <v>104550</v>
      </c>
      <c r="AU562" s="95"/>
      <c r="AW562" s="28" t="s">
        <v>51</v>
      </c>
      <c r="AX562" s="579"/>
      <c r="AY562" s="95"/>
    </row>
    <row r="563" spans="1:51" s="2" customFormat="1" ht="16.5" customHeight="1" x14ac:dyDescent="0.25">
      <c r="A563" s="28"/>
      <c r="B563" s="1"/>
      <c r="K563" s="13"/>
      <c r="L563" s="13"/>
      <c r="M563" s="84"/>
      <c r="N563" s="13"/>
      <c r="O563" s="13"/>
      <c r="P563" s="14"/>
      <c r="Q563" s="3"/>
      <c r="R563" s="8"/>
      <c r="S563" s="8"/>
      <c r="T563" s="4"/>
      <c r="U563" s="11"/>
      <c r="V563" s="26"/>
      <c r="W563" s="5">
        <v>287</v>
      </c>
      <c r="X563" s="17"/>
      <c r="Y563" s="4" t="s">
        <v>38</v>
      </c>
      <c r="Z563" s="4" t="s">
        <v>7</v>
      </c>
      <c r="AA563" s="16">
        <v>8</v>
      </c>
      <c r="AB563" s="16">
        <v>17</v>
      </c>
      <c r="AC563" s="16">
        <v>2</v>
      </c>
      <c r="AD563" s="8">
        <f t="shared" si="254"/>
        <v>136</v>
      </c>
      <c r="AE563" s="78">
        <v>100</v>
      </c>
      <c r="AF563" s="7">
        <f>AF562</f>
        <v>2050</v>
      </c>
      <c r="AG563" s="7">
        <f t="shared" si="246"/>
        <v>278800</v>
      </c>
      <c r="AH563" s="3">
        <f t="shared" si="255"/>
        <v>136</v>
      </c>
      <c r="AI563" s="3"/>
      <c r="AJ563" s="3">
        <v>136</v>
      </c>
      <c r="AK563" s="3"/>
      <c r="AL563" s="3"/>
      <c r="AM563" s="2">
        <v>7</v>
      </c>
      <c r="AN563" s="2">
        <f>ค่าเสื่อม!G4</f>
        <v>20</v>
      </c>
      <c r="AO563" s="95">
        <f t="shared" si="256"/>
        <v>55760</v>
      </c>
      <c r="AP563" s="95">
        <f t="shared" si="257"/>
        <v>223040</v>
      </c>
      <c r="AQ563" s="166">
        <f t="shared" si="252"/>
        <v>223040</v>
      </c>
      <c r="AR563" s="95">
        <f t="shared" si="258"/>
        <v>223040</v>
      </c>
      <c r="AS563" s="95"/>
      <c r="AT563" s="95">
        <f t="shared" si="253"/>
        <v>223040</v>
      </c>
      <c r="AU563" s="95"/>
      <c r="AW563" s="28" t="s">
        <v>51</v>
      </c>
      <c r="AX563" s="579"/>
      <c r="AY563" s="95"/>
    </row>
    <row r="564" spans="1:51" s="2" customFormat="1" ht="16.5" customHeight="1" x14ac:dyDescent="0.25">
      <c r="A564" s="28" t="s">
        <v>476</v>
      </c>
      <c r="B564" s="1">
        <v>230</v>
      </c>
      <c r="C564" s="2" t="s">
        <v>5</v>
      </c>
      <c r="D564" s="2">
        <v>29635</v>
      </c>
      <c r="E564" s="2">
        <v>119</v>
      </c>
      <c r="F564" s="2">
        <v>1387</v>
      </c>
      <c r="G564" s="2" t="s">
        <v>26</v>
      </c>
      <c r="H564" s="2">
        <v>0</v>
      </c>
      <c r="I564" s="2">
        <v>3</v>
      </c>
      <c r="J564" s="2">
        <v>50</v>
      </c>
      <c r="K564" s="12">
        <f>H564*400+I564*100+J564</f>
        <v>350</v>
      </c>
      <c r="L564" s="13">
        <v>350</v>
      </c>
      <c r="M564" s="84">
        <v>2</v>
      </c>
      <c r="N564" s="13">
        <f>L564</f>
        <v>350</v>
      </c>
      <c r="O564" s="13">
        <v>175</v>
      </c>
      <c r="P564" s="14">
        <f>N564*O564</f>
        <v>61250</v>
      </c>
      <c r="Q564" s="79"/>
      <c r="R564" s="61">
        <v>350</v>
      </c>
      <c r="S564" s="8"/>
      <c r="T564" s="4"/>
      <c r="U564" s="11"/>
      <c r="V564" s="28" t="s">
        <v>476</v>
      </c>
      <c r="W564" s="5">
        <v>288</v>
      </c>
      <c r="X564" s="17" t="s">
        <v>477</v>
      </c>
      <c r="Y564" s="4" t="s">
        <v>28</v>
      </c>
      <c r="Z564" s="4" t="s">
        <v>53</v>
      </c>
      <c r="AA564" s="16">
        <v>10</v>
      </c>
      <c r="AB564" s="16">
        <v>12</v>
      </c>
      <c r="AC564" s="16">
        <v>2</v>
      </c>
      <c r="AD564" s="8">
        <f t="shared" si="254"/>
        <v>120</v>
      </c>
      <c r="AE564" s="78">
        <v>100</v>
      </c>
      <c r="AF564" s="7">
        <f>AF559</f>
        <v>6700</v>
      </c>
      <c r="AG564" s="7">
        <f t="shared" si="246"/>
        <v>804000</v>
      </c>
      <c r="AH564" s="3">
        <f t="shared" si="255"/>
        <v>120</v>
      </c>
      <c r="AI564" s="3"/>
      <c r="AJ564" s="3">
        <v>120</v>
      </c>
      <c r="AK564" s="3"/>
      <c r="AL564" s="3"/>
      <c r="AM564" s="2">
        <v>26</v>
      </c>
      <c r="AN564" s="2">
        <f>ค่าเสื่อม!T4</f>
        <v>93</v>
      </c>
      <c r="AO564" s="95">
        <f t="shared" si="256"/>
        <v>747720</v>
      </c>
      <c r="AP564" s="95">
        <f t="shared" si="257"/>
        <v>56280</v>
      </c>
      <c r="AQ564" s="166">
        <f t="shared" si="252"/>
        <v>117530</v>
      </c>
      <c r="AR564" s="95">
        <f t="shared" si="258"/>
        <v>117530</v>
      </c>
      <c r="AS564" s="95"/>
      <c r="AT564" s="95">
        <f t="shared" si="253"/>
        <v>117530</v>
      </c>
      <c r="AU564" s="95"/>
      <c r="AW564" s="28"/>
      <c r="AX564" s="579"/>
      <c r="AY564" s="95"/>
    </row>
    <row r="565" spans="1:51" s="2" customFormat="1" ht="16.5" customHeight="1" x14ac:dyDescent="0.25">
      <c r="A565" s="28"/>
      <c r="B565" s="1"/>
      <c r="K565" s="13"/>
      <c r="L565" s="13"/>
      <c r="M565" s="84"/>
      <c r="N565" s="13"/>
      <c r="O565" s="13"/>
      <c r="P565" s="14"/>
      <c r="Q565" s="3"/>
      <c r="R565" s="8"/>
      <c r="S565" s="8"/>
      <c r="T565" s="4"/>
      <c r="U565" s="11"/>
      <c r="V565" s="26"/>
      <c r="W565" s="5">
        <v>289</v>
      </c>
      <c r="X565" s="17"/>
      <c r="Y565" s="4" t="s">
        <v>38</v>
      </c>
      <c r="Z565" s="4" t="s">
        <v>7</v>
      </c>
      <c r="AA565" s="16">
        <v>7</v>
      </c>
      <c r="AB565" s="16">
        <v>12</v>
      </c>
      <c r="AC565" s="16">
        <v>2</v>
      </c>
      <c r="AD565" s="8">
        <f t="shared" si="254"/>
        <v>84</v>
      </c>
      <c r="AE565" s="78">
        <v>100</v>
      </c>
      <c r="AF565" s="7">
        <f>AF563</f>
        <v>2050</v>
      </c>
      <c r="AG565" s="7">
        <f t="shared" si="246"/>
        <v>172200</v>
      </c>
      <c r="AH565" s="3">
        <f t="shared" si="255"/>
        <v>84</v>
      </c>
      <c r="AI565" s="3"/>
      <c r="AJ565" s="3">
        <v>84</v>
      </c>
      <c r="AK565" s="3"/>
      <c r="AL565" s="3"/>
      <c r="AM565" s="2">
        <v>7</v>
      </c>
      <c r="AN565" s="2">
        <f>ค่าเสื่อม!H4</f>
        <v>25</v>
      </c>
      <c r="AO565" s="95">
        <f t="shared" si="256"/>
        <v>43050</v>
      </c>
      <c r="AP565" s="95">
        <f t="shared" si="257"/>
        <v>129150</v>
      </c>
      <c r="AQ565" s="166">
        <f t="shared" si="252"/>
        <v>129150</v>
      </c>
      <c r="AR565" s="95">
        <f t="shared" si="258"/>
        <v>129150</v>
      </c>
      <c r="AS565" s="95"/>
      <c r="AT565" s="95">
        <f t="shared" si="253"/>
        <v>129150</v>
      </c>
      <c r="AU565" s="95"/>
      <c r="AW565" s="28" t="s">
        <v>51</v>
      </c>
      <c r="AX565" s="579"/>
      <c r="AY565" s="95"/>
    </row>
    <row r="566" spans="1:51" s="2" customFormat="1" ht="16.5" customHeight="1" x14ac:dyDescent="0.25">
      <c r="A566" s="28"/>
      <c r="B566" s="1"/>
      <c r="K566" s="13"/>
      <c r="L566" s="13"/>
      <c r="M566" s="84"/>
      <c r="N566" s="13"/>
      <c r="O566" s="13"/>
      <c r="P566" s="14"/>
      <c r="Q566" s="3"/>
      <c r="R566" s="8"/>
      <c r="S566" s="8"/>
      <c r="T566" s="4"/>
      <c r="U566" s="11"/>
      <c r="V566" s="26"/>
      <c r="W566" s="5">
        <v>290</v>
      </c>
      <c r="X566" s="17"/>
      <c r="Y566" s="4" t="s">
        <v>38</v>
      </c>
      <c r="Z566" s="4" t="s">
        <v>7</v>
      </c>
      <c r="AA566" s="16">
        <v>10</v>
      </c>
      <c r="AB566" s="16">
        <v>12</v>
      </c>
      <c r="AC566" s="16">
        <v>2</v>
      </c>
      <c r="AD566" s="8">
        <f t="shared" si="254"/>
        <v>120</v>
      </c>
      <c r="AE566" s="78">
        <v>100</v>
      </c>
      <c r="AF566" s="7">
        <f>AF565</f>
        <v>2050</v>
      </c>
      <c r="AG566" s="7">
        <f t="shared" si="246"/>
        <v>246000</v>
      </c>
      <c r="AH566" s="3">
        <f t="shared" si="255"/>
        <v>120</v>
      </c>
      <c r="AI566" s="3"/>
      <c r="AJ566" s="3">
        <v>120</v>
      </c>
      <c r="AK566" s="3"/>
      <c r="AL566" s="3"/>
      <c r="AM566" s="2">
        <v>7</v>
      </c>
      <c r="AN566" s="2">
        <f>ค่าเสื่อม!H4</f>
        <v>25</v>
      </c>
      <c r="AO566" s="95">
        <f t="shared" si="256"/>
        <v>61500</v>
      </c>
      <c r="AP566" s="95">
        <f t="shared" si="257"/>
        <v>184500</v>
      </c>
      <c r="AQ566" s="166">
        <f t="shared" si="252"/>
        <v>184500</v>
      </c>
      <c r="AR566" s="95">
        <f t="shared" si="258"/>
        <v>184500</v>
      </c>
      <c r="AS566" s="95"/>
      <c r="AT566" s="95">
        <f t="shared" si="253"/>
        <v>184500</v>
      </c>
      <c r="AU566" s="95"/>
      <c r="AW566" s="28" t="s">
        <v>51</v>
      </c>
      <c r="AX566" s="579"/>
      <c r="AY566" s="95"/>
    </row>
    <row r="567" spans="1:51" s="2" customFormat="1" ht="16.5" customHeight="1" x14ac:dyDescent="0.25">
      <c r="A567" s="26" t="s">
        <v>478</v>
      </c>
      <c r="B567" s="1">
        <v>231</v>
      </c>
      <c r="C567" s="2" t="s">
        <v>35</v>
      </c>
      <c r="G567" s="2" t="s">
        <v>26</v>
      </c>
      <c r="K567" s="13"/>
      <c r="L567" s="13"/>
      <c r="M567" s="84"/>
      <c r="N567" s="13"/>
      <c r="O567" s="13"/>
      <c r="P567" s="14"/>
      <c r="Q567" s="3"/>
      <c r="R567" s="8"/>
      <c r="S567" s="8"/>
      <c r="T567" s="4"/>
      <c r="U567" s="11"/>
      <c r="V567" s="26" t="s">
        <v>478</v>
      </c>
      <c r="W567" s="5">
        <v>291</v>
      </c>
      <c r="X567" s="17" t="s">
        <v>479</v>
      </c>
      <c r="Y567" s="4" t="s">
        <v>28</v>
      </c>
      <c r="Z567" s="4" t="s">
        <v>37</v>
      </c>
      <c r="AA567" s="16">
        <v>10</v>
      </c>
      <c r="AB567" s="16">
        <v>11</v>
      </c>
      <c r="AC567" s="16">
        <v>2</v>
      </c>
      <c r="AD567" s="8">
        <f t="shared" si="254"/>
        <v>110</v>
      </c>
      <c r="AE567" s="78">
        <v>100</v>
      </c>
      <c r="AF567" s="7">
        <f>AF564</f>
        <v>6700</v>
      </c>
      <c r="AG567" s="7">
        <f t="shared" si="246"/>
        <v>737000</v>
      </c>
      <c r="AH567" s="3">
        <f t="shared" si="255"/>
        <v>110</v>
      </c>
      <c r="AI567" s="3"/>
      <c r="AJ567" s="3">
        <v>110</v>
      </c>
      <c r="AK567" s="3"/>
      <c r="AL567" s="3"/>
      <c r="AM567" s="2">
        <v>37</v>
      </c>
      <c r="AN567" s="2">
        <v>93</v>
      </c>
      <c r="AO567" s="95">
        <f t="shared" si="256"/>
        <v>685410</v>
      </c>
      <c r="AP567" s="95">
        <f t="shared" si="257"/>
        <v>51590</v>
      </c>
      <c r="AQ567" s="166">
        <f t="shared" si="252"/>
        <v>51590</v>
      </c>
      <c r="AR567" s="95">
        <f t="shared" si="258"/>
        <v>51590</v>
      </c>
      <c r="AS567" s="95"/>
      <c r="AT567" s="95">
        <f t="shared" si="253"/>
        <v>51590</v>
      </c>
      <c r="AU567" s="95"/>
      <c r="AW567" s="28"/>
      <c r="AX567" s="579"/>
      <c r="AY567" s="95"/>
    </row>
    <row r="568" spans="1:51" s="2" customFormat="1" ht="16.5" customHeight="1" x14ac:dyDescent="0.25">
      <c r="A568" s="28"/>
      <c r="B568" s="1"/>
      <c r="K568" s="13"/>
      <c r="L568" s="13"/>
      <c r="M568" s="84"/>
      <c r="N568" s="13"/>
      <c r="O568" s="13"/>
      <c r="P568" s="14"/>
      <c r="Q568" s="3"/>
      <c r="R568" s="8"/>
      <c r="S568" s="8"/>
      <c r="T568" s="4"/>
      <c r="U568" s="11"/>
      <c r="V568" s="26"/>
      <c r="W568" s="5">
        <v>292</v>
      </c>
      <c r="X568" s="17"/>
      <c r="Y568" s="4" t="s">
        <v>38</v>
      </c>
      <c r="Z568" s="4" t="s">
        <v>7</v>
      </c>
      <c r="AA568" s="16">
        <v>7</v>
      </c>
      <c r="AB568" s="16">
        <v>7</v>
      </c>
      <c r="AC568" s="16">
        <v>2</v>
      </c>
      <c r="AD568" s="8">
        <f t="shared" si="254"/>
        <v>49</v>
      </c>
      <c r="AE568" s="78">
        <v>100</v>
      </c>
      <c r="AF568" s="7">
        <f>AF566</f>
        <v>2050</v>
      </c>
      <c r="AG568" s="7">
        <f t="shared" si="246"/>
        <v>100450</v>
      </c>
      <c r="AH568" s="3">
        <f t="shared" si="255"/>
        <v>49</v>
      </c>
      <c r="AI568" s="3"/>
      <c r="AJ568" s="3">
        <v>49</v>
      </c>
      <c r="AK568" s="3"/>
      <c r="AL568" s="3"/>
      <c r="AM568" s="2">
        <v>7</v>
      </c>
      <c r="AN568" s="2">
        <f>ค่าเสื่อม!H4</f>
        <v>25</v>
      </c>
      <c r="AO568" s="95">
        <f t="shared" si="256"/>
        <v>25112.5</v>
      </c>
      <c r="AP568" s="95">
        <f t="shared" si="257"/>
        <v>75337.5</v>
      </c>
      <c r="AQ568" s="166">
        <f t="shared" si="252"/>
        <v>75337.5</v>
      </c>
      <c r="AR568" s="95">
        <f t="shared" si="258"/>
        <v>75337.5</v>
      </c>
      <c r="AS568" s="95"/>
      <c r="AT568" s="95">
        <f t="shared" si="253"/>
        <v>75337.5</v>
      </c>
      <c r="AU568" s="95"/>
      <c r="AW568" s="28" t="s">
        <v>315</v>
      </c>
      <c r="AX568" s="579"/>
      <c r="AY568" s="95"/>
    </row>
    <row r="569" spans="1:51" s="2" customFormat="1" ht="16.5" customHeight="1" x14ac:dyDescent="0.25">
      <c r="A569" s="28" t="s">
        <v>480</v>
      </c>
      <c r="B569" s="1">
        <v>232</v>
      </c>
      <c r="C569" s="2" t="s">
        <v>5</v>
      </c>
      <c r="D569" s="2">
        <v>28858</v>
      </c>
      <c r="E569" s="2">
        <v>146</v>
      </c>
      <c r="F569" s="2">
        <v>1298</v>
      </c>
      <c r="G569" s="2" t="s">
        <v>26</v>
      </c>
      <c r="H569" s="2">
        <v>0</v>
      </c>
      <c r="I569" s="2">
        <v>1</v>
      </c>
      <c r="J569" s="2">
        <v>39</v>
      </c>
      <c r="K569" s="12">
        <f>H569*400+I569*100+J569</f>
        <v>139</v>
      </c>
      <c r="L569" s="13">
        <v>139</v>
      </c>
      <c r="M569" s="84">
        <v>2</v>
      </c>
      <c r="N569" s="13">
        <f>L569</f>
        <v>139</v>
      </c>
      <c r="O569" s="13">
        <v>150</v>
      </c>
      <c r="P569" s="14">
        <f>N569*O569</f>
        <v>20850</v>
      </c>
      <c r="Q569" s="79"/>
      <c r="R569" s="61">
        <v>139</v>
      </c>
      <c r="S569" s="8"/>
      <c r="T569" s="4"/>
      <c r="U569" s="11"/>
      <c r="V569" s="28" t="s">
        <v>480</v>
      </c>
      <c r="W569" s="5">
        <v>293</v>
      </c>
      <c r="X569" s="17" t="s">
        <v>334</v>
      </c>
      <c r="Y569" s="4" t="s">
        <v>28</v>
      </c>
      <c r="Z569" s="4" t="s">
        <v>53</v>
      </c>
      <c r="AA569" s="16">
        <v>15</v>
      </c>
      <c r="AB569" s="16">
        <v>18</v>
      </c>
      <c r="AC569" s="16">
        <v>2</v>
      </c>
      <c r="AD569" s="8">
        <f t="shared" si="254"/>
        <v>270</v>
      </c>
      <c r="AE569" s="78">
        <v>100</v>
      </c>
      <c r="AF569" s="7">
        <f>AF567</f>
        <v>6700</v>
      </c>
      <c r="AG569" s="7">
        <f t="shared" si="246"/>
        <v>1809000</v>
      </c>
      <c r="AH569" s="3">
        <f t="shared" si="255"/>
        <v>270</v>
      </c>
      <c r="AI569" s="3"/>
      <c r="AJ569" s="3">
        <v>270</v>
      </c>
      <c r="AK569" s="3"/>
      <c r="AL569" s="3"/>
      <c r="AM569" s="2">
        <v>39</v>
      </c>
      <c r="AN569" s="2">
        <v>93</v>
      </c>
      <c r="AO569" s="95">
        <f t="shared" ref="AO569:AO630" si="259">AG569*AN569/100</f>
        <v>1682370</v>
      </c>
      <c r="AP569" s="95">
        <f t="shared" ref="AP569:AP630" si="260">AG569-AO569</f>
        <v>126630</v>
      </c>
      <c r="AQ569" s="166">
        <f t="shared" si="252"/>
        <v>147480</v>
      </c>
      <c r="AR569" s="95">
        <f t="shared" si="258"/>
        <v>147480</v>
      </c>
      <c r="AS569" s="95"/>
      <c r="AT569" s="95">
        <f t="shared" si="253"/>
        <v>147480</v>
      </c>
      <c r="AU569" s="95"/>
      <c r="AW569" s="28"/>
      <c r="AX569" s="579"/>
      <c r="AY569" s="95"/>
    </row>
    <row r="570" spans="1:51" s="2" customFormat="1" ht="16.5" customHeight="1" x14ac:dyDescent="0.25">
      <c r="A570" s="28"/>
      <c r="B570" s="1">
        <v>233</v>
      </c>
      <c r="C570" s="2" t="s">
        <v>5</v>
      </c>
      <c r="D570" s="2">
        <v>28863</v>
      </c>
      <c r="E570" s="2">
        <v>151</v>
      </c>
      <c r="F570" s="2">
        <v>1303</v>
      </c>
      <c r="G570" s="2" t="s">
        <v>26</v>
      </c>
      <c r="H570" s="2">
        <v>0</v>
      </c>
      <c r="I570" s="2">
        <v>0</v>
      </c>
      <c r="J570" s="2">
        <v>83</v>
      </c>
      <c r="K570" s="12">
        <f>H570*400+I570*100+J570</f>
        <v>83</v>
      </c>
      <c r="L570" s="13">
        <v>83</v>
      </c>
      <c r="M570" s="604">
        <v>1</v>
      </c>
      <c r="N570" s="13">
        <f>L570</f>
        <v>83</v>
      </c>
      <c r="O570" s="13">
        <v>100</v>
      </c>
      <c r="P570" s="14">
        <f>N570*O570</f>
        <v>8300</v>
      </c>
      <c r="Q570" s="79">
        <v>83</v>
      </c>
      <c r="R570" s="8"/>
      <c r="S570" s="8"/>
      <c r="T570" s="4"/>
      <c r="U570" s="11"/>
      <c r="V570" s="26"/>
      <c r="W570" s="5">
        <v>294</v>
      </c>
      <c r="X570" s="17"/>
      <c r="Y570" s="4" t="s">
        <v>38</v>
      </c>
      <c r="Z570" s="4" t="s">
        <v>7</v>
      </c>
      <c r="AA570" s="16">
        <v>6</v>
      </c>
      <c r="AB570" s="16">
        <v>18</v>
      </c>
      <c r="AC570" s="16">
        <v>2</v>
      </c>
      <c r="AD570" s="8">
        <f t="shared" si="254"/>
        <v>108</v>
      </c>
      <c r="AE570" s="78">
        <v>100</v>
      </c>
      <c r="AF570" s="7">
        <f>AF568</f>
        <v>2050</v>
      </c>
      <c r="AG570" s="7">
        <f t="shared" si="246"/>
        <v>221400</v>
      </c>
      <c r="AH570" s="3">
        <f t="shared" si="255"/>
        <v>108</v>
      </c>
      <c r="AI570" s="3"/>
      <c r="AJ570" s="3">
        <v>108</v>
      </c>
      <c r="AK570" s="3"/>
      <c r="AL570" s="3"/>
      <c r="AM570" s="2">
        <v>12</v>
      </c>
      <c r="AN570" s="2">
        <f>ค่าเสื่อม!M4</f>
        <v>50</v>
      </c>
      <c r="AO570" s="95">
        <f t="shared" si="259"/>
        <v>110700</v>
      </c>
      <c r="AP570" s="95">
        <f t="shared" si="260"/>
        <v>110700</v>
      </c>
      <c r="AQ570" s="166">
        <f t="shared" ref="AQ570:AQ601" si="261">P570+AP570</f>
        <v>119000</v>
      </c>
      <c r="AR570" s="95">
        <f t="shared" si="258"/>
        <v>119000</v>
      </c>
      <c r="AS570" s="95"/>
      <c r="AT570" s="95">
        <f t="shared" si="253"/>
        <v>119000</v>
      </c>
      <c r="AU570" s="95"/>
      <c r="AW570" s="28" t="s">
        <v>51</v>
      </c>
      <c r="AX570" s="579"/>
      <c r="AY570" s="95"/>
    </row>
    <row r="571" spans="1:51" s="2" customFormat="1" ht="16.5" customHeight="1" x14ac:dyDescent="0.25">
      <c r="A571" s="28"/>
      <c r="B571" s="1">
        <v>234</v>
      </c>
      <c r="C571" s="2" t="s">
        <v>5</v>
      </c>
      <c r="D571" s="2">
        <v>28859</v>
      </c>
      <c r="E571" s="2">
        <v>144</v>
      </c>
      <c r="F571" s="2">
        <v>1299</v>
      </c>
      <c r="G571" s="2" t="s">
        <v>26</v>
      </c>
      <c r="H571" s="2">
        <v>0</v>
      </c>
      <c r="I571" s="2">
        <v>2</v>
      </c>
      <c r="J571" s="2">
        <v>13</v>
      </c>
      <c r="K571" s="12">
        <f>H571*400+I571*100+J571</f>
        <v>213</v>
      </c>
      <c r="L571" s="13">
        <v>213</v>
      </c>
      <c r="M571" s="604">
        <v>1</v>
      </c>
      <c r="N571" s="13">
        <f>L571</f>
        <v>213</v>
      </c>
      <c r="O571" s="13">
        <v>175</v>
      </c>
      <c r="P571" s="14">
        <f>N571*O571</f>
        <v>37275</v>
      </c>
      <c r="Q571" s="79">
        <v>213</v>
      </c>
      <c r="R571" s="8"/>
      <c r="S571" s="8"/>
      <c r="T571" s="4"/>
      <c r="U571" s="11"/>
      <c r="V571" s="26"/>
      <c r="W571" s="5"/>
      <c r="X571" s="17"/>
      <c r="Y571" s="4"/>
      <c r="Z571" s="4"/>
      <c r="AA571" s="16"/>
      <c r="AB571" s="16"/>
      <c r="AC571" s="16"/>
      <c r="AD571" s="8"/>
      <c r="AE571" s="78"/>
      <c r="AF571" s="7"/>
      <c r="AG571" s="7"/>
      <c r="AH571" s="4"/>
      <c r="AI571" s="3"/>
      <c r="AJ571" s="3"/>
      <c r="AK571" s="3"/>
      <c r="AL571" s="3"/>
      <c r="AO571" s="95"/>
      <c r="AP571" s="95"/>
      <c r="AQ571" s="166">
        <f t="shared" si="261"/>
        <v>37275</v>
      </c>
      <c r="AR571" s="95">
        <f t="shared" si="258"/>
        <v>37275</v>
      </c>
      <c r="AS571" s="95"/>
      <c r="AT571" s="95">
        <f t="shared" si="253"/>
        <v>37275</v>
      </c>
      <c r="AU571" s="95"/>
      <c r="AW571" s="28"/>
      <c r="AX571" s="579"/>
      <c r="AY571" s="95"/>
    </row>
    <row r="572" spans="1:51" s="2" customFormat="1" ht="16.5" customHeight="1" x14ac:dyDescent="0.25">
      <c r="A572" s="28"/>
      <c r="B572" s="1">
        <v>235</v>
      </c>
      <c r="C572" s="2" t="s">
        <v>5</v>
      </c>
      <c r="D572" s="2">
        <v>27856</v>
      </c>
      <c r="E572" s="2">
        <v>395</v>
      </c>
      <c r="F572" s="2">
        <v>1138</v>
      </c>
      <c r="G572" s="2" t="s">
        <v>26</v>
      </c>
      <c r="H572" s="2">
        <v>1</v>
      </c>
      <c r="I572" s="2">
        <v>2</v>
      </c>
      <c r="J572" s="2">
        <v>15</v>
      </c>
      <c r="K572" s="12">
        <f>H572*400+I572*100+J572</f>
        <v>615</v>
      </c>
      <c r="L572" s="13">
        <v>615</v>
      </c>
      <c r="M572" s="604">
        <v>1</v>
      </c>
      <c r="N572" s="13">
        <f>L572</f>
        <v>615</v>
      </c>
      <c r="O572" s="13">
        <v>125</v>
      </c>
      <c r="P572" s="14">
        <f>N572*O572</f>
        <v>76875</v>
      </c>
      <c r="Q572" s="79">
        <v>615</v>
      </c>
      <c r="R572" s="8"/>
      <c r="S572" s="8"/>
      <c r="T572" s="4"/>
      <c r="U572" s="11"/>
      <c r="V572" s="26"/>
      <c r="W572" s="5"/>
      <c r="X572" s="17"/>
      <c r="Y572" s="4"/>
      <c r="Z572" s="4"/>
      <c r="AA572" s="16"/>
      <c r="AB572" s="16"/>
      <c r="AC572" s="16"/>
      <c r="AD572" s="8"/>
      <c r="AE572" s="78"/>
      <c r="AF572" s="7"/>
      <c r="AG572" s="7"/>
      <c r="AH572" s="4"/>
      <c r="AI572" s="3"/>
      <c r="AJ572" s="3"/>
      <c r="AK572" s="3"/>
      <c r="AL572" s="3"/>
      <c r="AO572" s="95"/>
      <c r="AP572" s="95"/>
      <c r="AQ572" s="166">
        <f t="shared" si="261"/>
        <v>76875</v>
      </c>
      <c r="AR572" s="95">
        <f t="shared" si="258"/>
        <v>76875</v>
      </c>
      <c r="AS572" s="95"/>
      <c r="AT572" s="95">
        <f t="shared" si="253"/>
        <v>76875</v>
      </c>
      <c r="AU572" s="95"/>
      <c r="AW572" s="28"/>
      <c r="AX572" s="579"/>
      <c r="AY572" s="95"/>
    </row>
    <row r="573" spans="1:51" s="2" customFormat="1" ht="16.5" customHeight="1" x14ac:dyDescent="0.25">
      <c r="A573" s="28"/>
      <c r="B573" s="1"/>
      <c r="K573" s="13"/>
      <c r="L573" s="13"/>
      <c r="M573" s="84"/>
      <c r="N573" s="13"/>
      <c r="O573" s="13"/>
      <c r="P573" s="14"/>
      <c r="Q573" s="3"/>
      <c r="R573" s="8"/>
      <c r="S573" s="8"/>
      <c r="T573" s="4"/>
      <c r="U573" s="11"/>
      <c r="V573" s="26"/>
      <c r="W573" s="5"/>
      <c r="X573" s="17"/>
      <c r="Y573" s="4"/>
      <c r="Z573" s="4"/>
      <c r="AA573" s="16"/>
      <c r="AB573" s="16"/>
      <c r="AC573" s="16"/>
      <c r="AD573" s="8"/>
      <c r="AE573" s="78"/>
      <c r="AF573" s="7"/>
      <c r="AG573" s="7"/>
      <c r="AH573" s="4"/>
      <c r="AI573" s="3"/>
      <c r="AJ573" s="3"/>
      <c r="AK573" s="3"/>
      <c r="AL573" s="3"/>
      <c r="AO573" s="95"/>
      <c r="AP573" s="95"/>
      <c r="AQ573" s="166"/>
      <c r="AR573" s="95"/>
      <c r="AS573" s="95"/>
      <c r="AT573" s="95"/>
      <c r="AU573" s="95"/>
      <c r="AW573" s="28"/>
      <c r="AX573" s="579"/>
      <c r="AY573" s="95"/>
    </row>
    <row r="574" spans="1:51" s="2" customFormat="1" ht="16.5" customHeight="1" x14ac:dyDescent="0.25">
      <c r="A574" s="28" t="s">
        <v>481</v>
      </c>
      <c r="B574" s="1">
        <v>236</v>
      </c>
      <c r="C574" s="2" t="s">
        <v>5</v>
      </c>
      <c r="D574" s="2">
        <v>28865</v>
      </c>
      <c r="E574" s="2">
        <v>148</v>
      </c>
      <c r="F574" s="2">
        <v>1296</v>
      </c>
      <c r="G574" s="2" t="s">
        <v>26</v>
      </c>
      <c r="H574" s="2">
        <v>0</v>
      </c>
      <c r="I574" s="2">
        <v>1</v>
      </c>
      <c r="J574" s="2">
        <v>56</v>
      </c>
      <c r="K574" s="12">
        <f>H574*400+I574*100+J574</f>
        <v>156</v>
      </c>
      <c r="L574" s="13">
        <v>156</v>
      </c>
      <c r="M574" s="84">
        <v>2</v>
      </c>
      <c r="N574" s="13">
        <f>L574</f>
        <v>156</v>
      </c>
      <c r="O574" s="13">
        <v>150</v>
      </c>
      <c r="P574" s="14">
        <f>N574*O574</f>
        <v>23400</v>
      </c>
      <c r="Q574" s="79"/>
      <c r="R574" s="61">
        <v>156</v>
      </c>
      <c r="S574" s="8"/>
      <c r="T574" s="4"/>
      <c r="U574" s="11"/>
      <c r="V574" s="28" t="s">
        <v>481</v>
      </c>
      <c r="W574" s="5">
        <v>295</v>
      </c>
      <c r="X574" s="17" t="s">
        <v>482</v>
      </c>
      <c r="Y574" s="4" t="s">
        <v>28</v>
      </c>
      <c r="Z574" s="4" t="s">
        <v>53</v>
      </c>
      <c r="AA574" s="16">
        <v>6</v>
      </c>
      <c r="AB574" s="16">
        <v>15</v>
      </c>
      <c r="AC574" s="16">
        <v>2</v>
      </c>
      <c r="AD574" s="8">
        <f>AA574*AB574</f>
        <v>90</v>
      </c>
      <c r="AE574" s="78">
        <v>100</v>
      </c>
      <c r="AF574" s="7">
        <f>AF569</f>
        <v>6700</v>
      </c>
      <c r="AG574" s="7">
        <f t="shared" si="246"/>
        <v>603000</v>
      </c>
      <c r="AH574" s="3">
        <f>SUM(AI574:AL574)</f>
        <v>90</v>
      </c>
      <c r="AI574" s="3"/>
      <c r="AJ574" s="3">
        <v>90</v>
      </c>
      <c r="AK574" s="3"/>
      <c r="AL574" s="3"/>
      <c r="AM574" s="2">
        <v>42</v>
      </c>
      <c r="AN574" s="2">
        <v>93</v>
      </c>
      <c r="AO574" s="95">
        <f t="shared" si="259"/>
        <v>560790</v>
      </c>
      <c r="AP574" s="95">
        <f t="shared" si="260"/>
        <v>42210</v>
      </c>
      <c r="AQ574" s="166">
        <f t="shared" si="261"/>
        <v>65610</v>
      </c>
      <c r="AR574" s="95">
        <f t="shared" si="258"/>
        <v>65610</v>
      </c>
      <c r="AS574" s="95"/>
      <c r="AT574" s="95">
        <f t="shared" ref="AT574:AT589" si="262">AQ574-AS574</f>
        <v>65610</v>
      </c>
      <c r="AU574" s="95"/>
      <c r="AW574" s="28"/>
      <c r="AX574" s="579"/>
      <c r="AY574" s="95"/>
    </row>
    <row r="575" spans="1:51" s="2" customFormat="1" ht="16.5" customHeight="1" x14ac:dyDescent="0.25">
      <c r="A575" s="28"/>
      <c r="B575" s="1"/>
      <c r="K575" s="13"/>
      <c r="L575" s="13"/>
      <c r="M575" s="84"/>
      <c r="N575" s="13"/>
      <c r="O575" s="13"/>
      <c r="P575" s="14"/>
      <c r="Q575" s="3"/>
      <c r="R575" s="8"/>
      <c r="S575" s="8"/>
      <c r="T575" s="4"/>
      <c r="U575" s="11"/>
      <c r="V575" s="26"/>
      <c r="W575" s="5">
        <v>296</v>
      </c>
      <c r="X575" s="17"/>
      <c r="Y575" s="4" t="s">
        <v>38</v>
      </c>
      <c r="Z575" s="4" t="s">
        <v>7</v>
      </c>
      <c r="AA575" s="16">
        <v>12</v>
      </c>
      <c r="AB575" s="16">
        <v>14</v>
      </c>
      <c r="AC575" s="16">
        <v>2</v>
      </c>
      <c r="AD575" s="8">
        <f>AA575*AB575</f>
        <v>168</v>
      </c>
      <c r="AE575" s="78">
        <v>100</v>
      </c>
      <c r="AF575" s="7">
        <f>AF570</f>
        <v>2050</v>
      </c>
      <c r="AG575" s="7">
        <f t="shared" si="246"/>
        <v>344400</v>
      </c>
      <c r="AH575" s="3">
        <f>SUM(AI575:AL575)</f>
        <v>168</v>
      </c>
      <c r="AI575" s="3"/>
      <c r="AJ575" s="3">
        <v>168</v>
      </c>
      <c r="AK575" s="3"/>
      <c r="AL575" s="3"/>
      <c r="AM575" s="2">
        <v>22</v>
      </c>
      <c r="AN575" s="2">
        <f>ค่าเสื่อม!T4</f>
        <v>93</v>
      </c>
      <c r="AO575" s="95">
        <f t="shared" si="259"/>
        <v>320292</v>
      </c>
      <c r="AP575" s="95">
        <f t="shared" si="260"/>
        <v>24108</v>
      </c>
      <c r="AQ575" s="166">
        <f t="shared" si="261"/>
        <v>24108</v>
      </c>
      <c r="AR575" s="95">
        <f t="shared" si="258"/>
        <v>24108</v>
      </c>
      <c r="AS575" s="95"/>
      <c r="AT575" s="95">
        <f t="shared" si="262"/>
        <v>24108</v>
      </c>
      <c r="AU575" s="95"/>
      <c r="AW575" s="28" t="s">
        <v>51</v>
      </c>
      <c r="AX575" s="579"/>
      <c r="AY575" s="95"/>
    </row>
    <row r="576" spans="1:51" s="2" customFormat="1" ht="16.5" customHeight="1" x14ac:dyDescent="0.25">
      <c r="A576" s="28"/>
      <c r="B576" s="1">
        <v>237</v>
      </c>
      <c r="C576" s="2" t="s">
        <v>5</v>
      </c>
      <c r="D576" s="2">
        <v>37964</v>
      </c>
      <c r="E576" s="2">
        <v>585</v>
      </c>
      <c r="F576" s="2">
        <v>1872</v>
      </c>
      <c r="G576" s="2" t="s">
        <v>26</v>
      </c>
      <c r="H576" s="2">
        <v>3</v>
      </c>
      <c r="I576" s="2">
        <v>0</v>
      </c>
      <c r="J576" s="2">
        <v>0</v>
      </c>
      <c r="K576" s="12">
        <f>H576*400+I576*100+J576</f>
        <v>1200</v>
      </c>
      <c r="L576" s="13">
        <v>1200</v>
      </c>
      <c r="M576" s="604">
        <v>1</v>
      </c>
      <c r="N576" s="13">
        <f>L576</f>
        <v>1200</v>
      </c>
      <c r="O576" s="13">
        <v>100</v>
      </c>
      <c r="P576" s="14">
        <f>N576*O576</f>
        <v>120000</v>
      </c>
      <c r="Q576" s="3">
        <v>1200</v>
      </c>
      <c r="R576" s="8"/>
      <c r="S576" s="8"/>
      <c r="T576" s="4"/>
      <c r="U576" s="11"/>
      <c r="V576" s="26"/>
      <c r="W576" s="5"/>
      <c r="X576" s="17"/>
      <c r="Y576" s="4"/>
      <c r="Z576" s="4"/>
      <c r="AA576" s="16"/>
      <c r="AB576" s="16"/>
      <c r="AC576" s="16"/>
      <c r="AD576" s="8"/>
      <c r="AE576" s="78"/>
      <c r="AF576" s="7"/>
      <c r="AG576" s="7"/>
      <c r="AH576" s="4"/>
      <c r="AI576" s="3"/>
      <c r="AJ576" s="3"/>
      <c r="AK576" s="3"/>
      <c r="AL576" s="3"/>
      <c r="AO576" s="95"/>
      <c r="AP576" s="95"/>
      <c r="AQ576" s="166">
        <f t="shared" si="261"/>
        <v>120000</v>
      </c>
      <c r="AR576" s="95">
        <f t="shared" si="258"/>
        <v>120000</v>
      </c>
      <c r="AS576" s="95"/>
      <c r="AT576" s="95">
        <f t="shared" si="262"/>
        <v>120000</v>
      </c>
      <c r="AU576" s="95"/>
      <c r="AW576" s="28"/>
      <c r="AX576" s="579"/>
      <c r="AY576" s="95"/>
    </row>
    <row r="577" spans="1:51" s="2" customFormat="1" ht="16.5" customHeight="1" x14ac:dyDescent="0.25">
      <c r="A577" s="28" t="s">
        <v>483</v>
      </c>
      <c r="B577" s="1">
        <v>238</v>
      </c>
      <c r="C577" s="2" t="s">
        <v>5</v>
      </c>
      <c r="D577" s="2">
        <v>30911</v>
      </c>
      <c r="E577" s="2">
        <v>158</v>
      </c>
      <c r="F577" s="2">
        <v>1509</v>
      </c>
      <c r="G577" s="2" t="s">
        <v>26</v>
      </c>
      <c r="H577" s="2">
        <v>6</v>
      </c>
      <c r="I577" s="2">
        <v>1</v>
      </c>
      <c r="J577" s="2">
        <v>54</v>
      </c>
      <c r="K577" s="12">
        <f>H577*400+I577*100+J577</f>
        <v>2554</v>
      </c>
      <c r="L577" s="13">
        <v>2554</v>
      </c>
      <c r="M577" s="604">
        <v>1</v>
      </c>
      <c r="N577" s="13">
        <f>L577</f>
        <v>2554</v>
      </c>
      <c r="O577" s="13">
        <v>100</v>
      </c>
      <c r="P577" s="14">
        <f>N577*O577</f>
        <v>255400</v>
      </c>
      <c r="Q577" s="79">
        <v>2554</v>
      </c>
      <c r="R577" s="8"/>
      <c r="S577" s="8"/>
      <c r="T577" s="4"/>
      <c r="U577" s="11"/>
      <c r="V577" s="26"/>
      <c r="W577" s="5"/>
      <c r="X577" s="17"/>
      <c r="Y577" s="4"/>
      <c r="Z577" s="4"/>
      <c r="AA577" s="16"/>
      <c r="AB577" s="16"/>
      <c r="AC577" s="16"/>
      <c r="AD577" s="8"/>
      <c r="AE577" s="78"/>
      <c r="AF577" s="7"/>
      <c r="AG577" s="7"/>
      <c r="AH577" s="4"/>
      <c r="AI577" s="3"/>
      <c r="AJ577" s="3"/>
      <c r="AK577" s="3"/>
      <c r="AL577" s="3"/>
      <c r="AO577" s="95"/>
      <c r="AP577" s="95"/>
      <c r="AQ577" s="166">
        <f t="shared" si="261"/>
        <v>255400</v>
      </c>
      <c r="AR577" s="95">
        <f t="shared" si="258"/>
        <v>255400</v>
      </c>
      <c r="AS577" s="95"/>
      <c r="AT577" s="95">
        <f t="shared" si="262"/>
        <v>255400</v>
      </c>
      <c r="AU577" s="95"/>
      <c r="AW577" s="28"/>
      <c r="AX577" s="579"/>
      <c r="AY577" s="95"/>
    </row>
    <row r="578" spans="1:51" s="2" customFormat="1" ht="16.5" customHeight="1" x14ac:dyDescent="0.25">
      <c r="A578" s="28" t="s">
        <v>484</v>
      </c>
      <c r="B578" s="1">
        <v>239</v>
      </c>
      <c r="C578" s="2" t="s">
        <v>5</v>
      </c>
      <c r="D578" s="2">
        <v>28874</v>
      </c>
      <c r="E578" s="2">
        <v>134</v>
      </c>
      <c r="F578" s="2">
        <v>1314</v>
      </c>
      <c r="G578" s="2" t="s">
        <v>26</v>
      </c>
      <c r="H578" s="2">
        <v>1</v>
      </c>
      <c r="I578" s="2">
        <v>3</v>
      </c>
      <c r="J578" s="2">
        <v>22</v>
      </c>
      <c r="K578" s="12">
        <f>H578*400+I578*100+J578</f>
        <v>722</v>
      </c>
      <c r="L578" s="13">
        <v>722</v>
      </c>
      <c r="M578" s="84">
        <v>2</v>
      </c>
      <c r="N578" s="13">
        <f>L578</f>
        <v>722</v>
      </c>
      <c r="O578" s="13">
        <v>150</v>
      </c>
      <c r="P578" s="14">
        <f>N578*O578</f>
        <v>108300</v>
      </c>
      <c r="Q578" s="79"/>
      <c r="R578" s="61">
        <v>722</v>
      </c>
      <c r="S578" s="8"/>
      <c r="T578" s="4"/>
      <c r="U578" s="11"/>
      <c r="V578" s="28" t="s">
        <v>484</v>
      </c>
      <c r="W578" s="5">
        <v>297</v>
      </c>
      <c r="X578" s="17" t="s">
        <v>470</v>
      </c>
      <c r="Y578" s="4" t="s">
        <v>28</v>
      </c>
      <c r="Z578" s="4" t="s">
        <v>41</v>
      </c>
      <c r="AA578" s="16"/>
      <c r="AB578" s="16"/>
      <c r="AC578" s="16">
        <v>2</v>
      </c>
      <c r="AD578" s="8">
        <f>SUM(AD579:AD580)</f>
        <v>216</v>
      </c>
      <c r="AE578" s="78">
        <v>100</v>
      </c>
      <c r="AF578" s="7">
        <f>AF574</f>
        <v>6700</v>
      </c>
      <c r="AG578" s="7">
        <f t="shared" si="246"/>
        <v>1447200</v>
      </c>
      <c r="AH578" s="3">
        <v>216</v>
      </c>
      <c r="AI578" s="3"/>
      <c r="AJ578" s="3">
        <v>216</v>
      </c>
      <c r="AK578" s="3"/>
      <c r="AL578" s="3"/>
      <c r="AM578" s="2">
        <v>60</v>
      </c>
      <c r="AN578" s="2">
        <f>ค่าเสื่อม!W3</f>
        <v>85</v>
      </c>
      <c r="AO578" s="95">
        <f t="shared" si="259"/>
        <v>1230120</v>
      </c>
      <c r="AP578" s="95">
        <f t="shared" si="260"/>
        <v>217080</v>
      </c>
      <c r="AQ578" s="166">
        <f t="shared" si="261"/>
        <v>325380</v>
      </c>
      <c r="AR578" s="95">
        <f t="shared" si="258"/>
        <v>325380</v>
      </c>
      <c r="AS578" s="95"/>
      <c r="AT578" s="95">
        <f t="shared" si="262"/>
        <v>325380</v>
      </c>
      <c r="AU578" s="95"/>
      <c r="AW578" s="28"/>
      <c r="AX578" s="579"/>
      <c r="AY578" s="95"/>
    </row>
    <row r="579" spans="1:51" s="2" customFormat="1" ht="16.5" customHeight="1" x14ac:dyDescent="0.25">
      <c r="A579" s="28"/>
      <c r="B579" s="1"/>
      <c r="K579" s="13"/>
      <c r="L579" s="13"/>
      <c r="M579" s="84"/>
      <c r="N579" s="13"/>
      <c r="O579" s="13"/>
      <c r="P579" s="14"/>
      <c r="Q579" s="3"/>
      <c r="R579" s="8"/>
      <c r="S579" s="8"/>
      <c r="T579" s="4"/>
      <c r="U579" s="11"/>
      <c r="V579" s="26"/>
      <c r="W579" s="5"/>
      <c r="X579" s="17"/>
      <c r="Y579" s="4"/>
      <c r="Z579" s="26" t="s">
        <v>42</v>
      </c>
      <c r="AA579" s="16">
        <v>9</v>
      </c>
      <c r="AB579" s="16">
        <v>12</v>
      </c>
      <c r="AC579" s="16">
        <v>2</v>
      </c>
      <c r="AD579" s="8">
        <f>AA579*AB579</f>
        <v>108</v>
      </c>
      <c r="AE579" s="78">
        <v>50</v>
      </c>
      <c r="AF579" s="7">
        <f>AF574</f>
        <v>6700</v>
      </c>
      <c r="AG579" s="7">
        <f t="shared" si="246"/>
        <v>723600</v>
      </c>
      <c r="AH579" s="3">
        <f>SUM(AI579:AL579)</f>
        <v>108</v>
      </c>
      <c r="AI579" s="3"/>
      <c r="AJ579" s="3">
        <v>108</v>
      </c>
      <c r="AK579" s="3"/>
      <c r="AL579" s="3"/>
      <c r="AN579" s="2">
        <v>85</v>
      </c>
      <c r="AO579" s="95">
        <f t="shared" si="259"/>
        <v>615060</v>
      </c>
      <c r="AP579" s="95">
        <f t="shared" si="260"/>
        <v>108540</v>
      </c>
      <c r="AQ579" s="166">
        <f t="shared" si="261"/>
        <v>108540</v>
      </c>
      <c r="AR579" s="95">
        <f t="shared" si="258"/>
        <v>108540</v>
      </c>
      <c r="AS579" s="95"/>
      <c r="AT579" s="95">
        <f t="shared" si="262"/>
        <v>108540</v>
      </c>
      <c r="AU579" s="95"/>
      <c r="AW579" s="28"/>
      <c r="AX579" s="579"/>
      <c r="AY579" s="95"/>
    </row>
    <row r="580" spans="1:51" s="2" customFormat="1" ht="16.5" customHeight="1" x14ac:dyDescent="0.25">
      <c r="A580" s="28"/>
      <c r="B580" s="1"/>
      <c r="K580" s="13"/>
      <c r="L580" s="13"/>
      <c r="M580" s="84"/>
      <c r="N580" s="13"/>
      <c r="O580" s="13"/>
      <c r="P580" s="14"/>
      <c r="Q580" s="3"/>
      <c r="R580" s="8"/>
      <c r="S580" s="8"/>
      <c r="T580" s="4"/>
      <c r="U580" s="11"/>
      <c r="V580" s="26"/>
      <c r="W580" s="5"/>
      <c r="X580" s="17"/>
      <c r="Y580" s="4"/>
      <c r="Z580" s="26" t="s">
        <v>43</v>
      </c>
      <c r="AA580" s="16">
        <v>9</v>
      </c>
      <c r="AB580" s="16">
        <v>12</v>
      </c>
      <c r="AC580" s="16">
        <v>2</v>
      </c>
      <c r="AD580" s="8">
        <f>AA580*AB580</f>
        <v>108</v>
      </c>
      <c r="AE580" s="78">
        <v>50</v>
      </c>
      <c r="AF580" s="7">
        <f>AF578</f>
        <v>6700</v>
      </c>
      <c r="AG580" s="7">
        <f t="shared" si="246"/>
        <v>723600</v>
      </c>
      <c r="AH580" s="3">
        <f>SUM(AI580:AL580)</f>
        <v>108</v>
      </c>
      <c r="AI580" s="3"/>
      <c r="AJ580" s="3">
        <v>108</v>
      </c>
      <c r="AK580" s="3"/>
      <c r="AL580" s="3"/>
      <c r="AN580" s="2">
        <v>85</v>
      </c>
      <c r="AO580" s="95">
        <f t="shared" si="259"/>
        <v>615060</v>
      </c>
      <c r="AP580" s="95">
        <f t="shared" si="260"/>
        <v>108540</v>
      </c>
      <c r="AQ580" s="166">
        <f t="shared" si="261"/>
        <v>108540</v>
      </c>
      <c r="AR580" s="95">
        <f t="shared" si="258"/>
        <v>108540</v>
      </c>
      <c r="AS580" s="95"/>
      <c r="AT580" s="95">
        <f t="shared" si="262"/>
        <v>108540</v>
      </c>
      <c r="AU580" s="95"/>
      <c r="AW580" s="28"/>
      <c r="AX580" s="579"/>
      <c r="AY580" s="95"/>
    </row>
    <row r="581" spans="1:51" s="2" customFormat="1" ht="16.5" customHeight="1" x14ac:dyDescent="0.25">
      <c r="A581" s="28"/>
      <c r="B581" s="1"/>
      <c r="K581" s="13"/>
      <c r="L581" s="13"/>
      <c r="M581" s="84"/>
      <c r="N581" s="13"/>
      <c r="O581" s="13"/>
      <c r="P581" s="14"/>
      <c r="Q581" s="3"/>
      <c r="R581" s="8"/>
      <c r="S581" s="8"/>
      <c r="T581" s="4"/>
      <c r="U581" s="11"/>
      <c r="V581" s="26"/>
      <c r="W581" s="5">
        <v>298</v>
      </c>
      <c r="X581" s="17"/>
      <c r="Y581" s="4" t="s">
        <v>38</v>
      </c>
      <c r="Z581" s="4" t="s">
        <v>7</v>
      </c>
      <c r="AA581" s="16">
        <v>11</v>
      </c>
      <c r="AB581" s="16">
        <v>19</v>
      </c>
      <c r="AC581" s="16">
        <v>2</v>
      </c>
      <c r="AD581" s="8">
        <f>AA581*AB581</f>
        <v>209</v>
      </c>
      <c r="AE581" s="78">
        <v>100</v>
      </c>
      <c r="AF581" s="7">
        <f>AF575</f>
        <v>2050</v>
      </c>
      <c r="AG581" s="7">
        <f t="shared" si="246"/>
        <v>428450</v>
      </c>
      <c r="AH581" s="3">
        <f>SUM(AI581:AL581)</f>
        <v>209</v>
      </c>
      <c r="AI581" s="3"/>
      <c r="AJ581" s="3">
        <v>209</v>
      </c>
      <c r="AK581" s="3"/>
      <c r="AL581" s="3"/>
      <c r="AM581" s="2">
        <v>60</v>
      </c>
      <c r="AN581" s="2">
        <v>93</v>
      </c>
      <c r="AO581" s="95">
        <f t="shared" si="259"/>
        <v>398458.5</v>
      </c>
      <c r="AP581" s="95">
        <f t="shared" si="260"/>
        <v>29991.5</v>
      </c>
      <c r="AQ581" s="166">
        <f t="shared" si="261"/>
        <v>29991.5</v>
      </c>
      <c r="AR581" s="95">
        <f t="shared" si="258"/>
        <v>29991.5</v>
      </c>
      <c r="AS581" s="95"/>
      <c r="AT581" s="95">
        <f t="shared" si="262"/>
        <v>29991.5</v>
      </c>
      <c r="AU581" s="95"/>
      <c r="AW581" s="28" t="s">
        <v>51</v>
      </c>
      <c r="AX581" s="579"/>
      <c r="AY581" s="95"/>
    </row>
    <row r="582" spans="1:51" s="2" customFormat="1" ht="16.5" customHeight="1" x14ac:dyDescent="0.25">
      <c r="A582" s="28"/>
      <c r="B582" s="1"/>
      <c r="K582" s="13"/>
      <c r="L582" s="13"/>
      <c r="M582" s="84"/>
      <c r="N582" s="13"/>
      <c r="O582" s="13"/>
      <c r="P582" s="14"/>
      <c r="Q582" s="3"/>
      <c r="R582" s="8"/>
      <c r="S582" s="8"/>
      <c r="T582" s="4"/>
      <c r="U582" s="11"/>
      <c r="V582" s="26"/>
      <c r="W582" s="5">
        <v>299</v>
      </c>
      <c r="X582" s="17"/>
      <c r="Y582" s="4" t="s">
        <v>62</v>
      </c>
      <c r="Z582" s="4" t="s">
        <v>7</v>
      </c>
      <c r="AA582" s="16">
        <v>3</v>
      </c>
      <c r="AB582" s="16">
        <v>4</v>
      </c>
      <c r="AC582" s="16">
        <v>2</v>
      </c>
      <c r="AD582" s="8">
        <f>AA582*AB582</f>
        <v>12</v>
      </c>
      <c r="AE582" s="78">
        <v>100</v>
      </c>
      <c r="AF582" s="7">
        <f>รายการ!B7</f>
        <v>3300</v>
      </c>
      <c r="AG582" s="7">
        <f t="shared" si="246"/>
        <v>39600</v>
      </c>
      <c r="AH582" s="3">
        <f>SUM(AI582:AL582)</f>
        <v>12</v>
      </c>
      <c r="AI582" s="3"/>
      <c r="AJ582" s="3">
        <v>12</v>
      </c>
      <c r="AK582" s="3"/>
      <c r="AL582" s="3"/>
      <c r="AM582" s="2">
        <v>60</v>
      </c>
      <c r="AN582" s="2">
        <v>93</v>
      </c>
      <c r="AO582" s="95">
        <f t="shared" si="259"/>
        <v>36828</v>
      </c>
      <c r="AP582" s="95">
        <f t="shared" si="260"/>
        <v>2772</v>
      </c>
      <c r="AQ582" s="166">
        <f t="shared" si="261"/>
        <v>2772</v>
      </c>
      <c r="AR582" s="95">
        <f t="shared" si="258"/>
        <v>2772</v>
      </c>
      <c r="AS582" s="95"/>
      <c r="AT582" s="95">
        <f t="shared" si="262"/>
        <v>2772</v>
      </c>
      <c r="AU582" s="95"/>
      <c r="AW582" s="28" t="s">
        <v>485</v>
      </c>
      <c r="AX582" s="579"/>
      <c r="AY582" s="95"/>
    </row>
    <row r="583" spans="1:51" s="2" customFormat="1" ht="16.5" customHeight="1" x14ac:dyDescent="0.25">
      <c r="A583" s="28"/>
      <c r="B583" s="1"/>
      <c r="K583" s="13"/>
      <c r="L583" s="13"/>
      <c r="M583" s="84"/>
      <c r="N583" s="13"/>
      <c r="O583" s="13"/>
      <c r="P583" s="14"/>
      <c r="Q583" s="3"/>
      <c r="R583" s="8"/>
      <c r="S583" s="8"/>
      <c r="T583" s="4"/>
      <c r="U583" s="11"/>
      <c r="V583" s="26" t="s">
        <v>486</v>
      </c>
      <c r="W583" s="5">
        <v>300</v>
      </c>
      <c r="X583" s="17" t="s">
        <v>487</v>
      </c>
      <c r="Y583" s="4" t="s">
        <v>28</v>
      </c>
      <c r="Z583" s="4" t="s">
        <v>53</v>
      </c>
      <c r="AA583" s="16">
        <v>9</v>
      </c>
      <c r="AB583" s="16">
        <v>17</v>
      </c>
      <c r="AC583" s="16">
        <v>2</v>
      </c>
      <c r="AD583" s="8">
        <f>AA583*AB583</f>
        <v>153</v>
      </c>
      <c r="AE583" s="78">
        <v>100</v>
      </c>
      <c r="AF583" s="7">
        <f>AF578</f>
        <v>6700</v>
      </c>
      <c r="AG583" s="7">
        <f t="shared" si="246"/>
        <v>1025100</v>
      </c>
      <c r="AH583" s="3">
        <f>SUM(AI583:AL583)</f>
        <v>153</v>
      </c>
      <c r="AI583" s="3"/>
      <c r="AJ583" s="3">
        <v>153</v>
      </c>
      <c r="AK583" s="3"/>
      <c r="AL583" s="3"/>
      <c r="AM583" s="2">
        <v>60</v>
      </c>
      <c r="AN583" s="2">
        <v>93</v>
      </c>
      <c r="AO583" s="95">
        <f t="shared" si="259"/>
        <v>953343</v>
      </c>
      <c r="AP583" s="95">
        <f t="shared" si="260"/>
        <v>71757</v>
      </c>
      <c r="AQ583" s="166">
        <f t="shared" si="261"/>
        <v>71757</v>
      </c>
      <c r="AR583" s="95">
        <f t="shared" si="258"/>
        <v>71757</v>
      </c>
      <c r="AS583" s="95"/>
      <c r="AT583" s="95">
        <f t="shared" si="262"/>
        <v>71757</v>
      </c>
      <c r="AU583" s="95"/>
      <c r="AW583" s="28"/>
      <c r="AX583" s="579"/>
      <c r="AY583" s="95"/>
    </row>
    <row r="584" spans="1:51" s="2" customFormat="1" ht="16.5" customHeight="1" x14ac:dyDescent="0.25">
      <c r="A584" s="28" t="s">
        <v>488</v>
      </c>
      <c r="B584" s="1">
        <v>240</v>
      </c>
      <c r="C584" s="2" t="s">
        <v>5</v>
      </c>
      <c r="D584" s="2">
        <v>37397</v>
      </c>
      <c r="E584" s="2">
        <v>808</v>
      </c>
      <c r="F584" s="2">
        <v>2362</v>
      </c>
      <c r="G584" s="2" t="s">
        <v>26</v>
      </c>
      <c r="H584" s="2">
        <v>5</v>
      </c>
      <c r="I584" s="2">
        <v>0</v>
      </c>
      <c r="J584" s="2">
        <v>11</v>
      </c>
      <c r="K584" s="12">
        <f t="shared" ref="K584:K597" si="263">H584*400+I584*100+J584</f>
        <v>2011</v>
      </c>
      <c r="L584" s="13">
        <v>2011</v>
      </c>
      <c r="M584" s="604">
        <v>1</v>
      </c>
      <c r="N584" s="13">
        <f t="shared" ref="N584:N597" si="264">L584</f>
        <v>2011</v>
      </c>
      <c r="O584" s="13">
        <v>100</v>
      </c>
      <c r="P584" s="14">
        <f t="shared" ref="P584:P597" si="265">N584*O584</f>
        <v>201100</v>
      </c>
      <c r="Q584" s="79">
        <v>2011</v>
      </c>
      <c r="R584" s="8"/>
      <c r="S584" s="8"/>
      <c r="T584" s="4"/>
      <c r="U584" s="11"/>
      <c r="V584" s="26"/>
      <c r="W584" s="5"/>
      <c r="X584" s="17"/>
      <c r="Y584" s="4"/>
      <c r="Z584" s="4"/>
      <c r="AA584" s="16"/>
      <c r="AB584" s="16"/>
      <c r="AC584" s="16"/>
      <c r="AD584" s="8"/>
      <c r="AE584" s="78"/>
      <c r="AF584" s="7"/>
      <c r="AG584" s="7"/>
      <c r="AH584" s="4"/>
      <c r="AI584" s="3"/>
      <c r="AJ584" s="3"/>
      <c r="AK584" s="3"/>
      <c r="AL584" s="3"/>
      <c r="AO584" s="95"/>
      <c r="AP584" s="95"/>
      <c r="AQ584" s="166">
        <f t="shared" si="261"/>
        <v>201100</v>
      </c>
      <c r="AR584" s="95">
        <f t="shared" si="258"/>
        <v>201100</v>
      </c>
      <c r="AS584" s="95"/>
      <c r="AT584" s="95">
        <f t="shared" si="262"/>
        <v>201100</v>
      </c>
      <c r="AU584" s="95"/>
      <c r="AW584" s="28"/>
      <c r="AX584" s="579"/>
      <c r="AY584" s="95"/>
    </row>
    <row r="585" spans="1:51" s="2" customFormat="1" ht="16.5" customHeight="1" x14ac:dyDescent="0.25">
      <c r="A585" s="28"/>
      <c r="B585" s="1">
        <v>241</v>
      </c>
      <c r="C585" s="2" t="s">
        <v>5</v>
      </c>
      <c r="D585" s="2">
        <v>952</v>
      </c>
      <c r="E585" s="2">
        <v>5</v>
      </c>
      <c r="F585" s="2">
        <v>65</v>
      </c>
      <c r="G585" s="2" t="s">
        <v>26</v>
      </c>
      <c r="H585" s="2">
        <v>5</v>
      </c>
      <c r="I585" s="2">
        <v>0</v>
      </c>
      <c r="J585" s="2">
        <v>85</v>
      </c>
      <c r="K585" s="12">
        <f t="shared" si="263"/>
        <v>2085</v>
      </c>
      <c r="L585" s="13">
        <v>2085</v>
      </c>
      <c r="M585" s="604">
        <v>1</v>
      </c>
      <c r="N585" s="13">
        <f t="shared" si="264"/>
        <v>2085</v>
      </c>
      <c r="O585" s="13">
        <v>100</v>
      </c>
      <c r="P585" s="14">
        <f t="shared" si="265"/>
        <v>208500</v>
      </c>
      <c r="Q585" s="79">
        <v>2085</v>
      </c>
      <c r="R585" s="8"/>
      <c r="S585" s="8"/>
      <c r="T585" s="4"/>
      <c r="U585" s="11"/>
      <c r="V585" s="26"/>
      <c r="W585" s="5"/>
      <c r="X585" s="17"/>
      <c r="Y585" s="4"/>
      <c r="Z585" s="4"/>
      <c r="AA585" s="16"/>
      <c r="AB585" s="16"/>
      <c r="AC585" s="16"/>
      <c r="AD585" s="8"/>
      <c r="AE585" s="78"/>
      <c r="AF585" s="7"/>
      <c r="AG585" s="7"/>
      <c r="AH585" s="4"/>
      <c r="AI585" s="3"/>
      <c r="AJ585" s="3"/>
      <c r="AK585" s="3"/>
      <c r="AL585" s="3"/>
      <c r="AO585" s="95"/>
      <c r="AP585" s="95"/>
      <c r="AQ585" s="166">
        <f t="shared" si="261"/>
        <v>208500</v>
      </c>
      <c r="AR585" s="95">
        <f t="shared" si="258"/>
        <v>208500</v>
      </c>
      <c r="AS585" s="95"/>
      <c r="AT585" s="95">
        <f t="shared" si="262"/>
        <v>208500</v>
      </c>
      <c r="AU585" s="95"/>
      <c r="AW585" s="28"/>
      <c r="AX585" s="579"/>
      <c r="AY585" s="95"/>
    </row>
    <row r="586" spans="1:51" s="2" customFormat="1" ht="16.5" customHeight="1" x14ac:dyDescent="0.25">
      <c r="A586" s="26" t="s">
        <v>486</v>
      </c>
      <c r="B586" s="1">
        <v>242</v>
      </c>
      <c r="C586" s="2" t="s">
        <v>5</v>
      </c>
      <c r="D586" s="2">
        <v>38668</v>
      </c>
      <c r="E586" s="2">
        <v>215</v>
      </c>
      <c r="F586" s="2">
        <v>1936</v>
      </c>
      <c r="G586" s="2" t="s">
        <v>26</v>
      </c>
      <c r="H586" s="2">
        <v>0</v>
      </c>
      <c r="I586" s="2">
        <v>3</v>
      </c>
      <c r="J586" s="2">
        <v>81</v>
      </c>
      <c r="K586" s="12">
        <f t="shared" si="263"/>
        <v>381</v>
      </c>
      <c r="L586" s="13">
        <v>381</v>
      </c>
      <c r="M586" s="604">
        <v>1</v>
      </c>
      <c r="N586" s="13">
        <f t="shared" si="264"/>
        <v>381</v>
      </c>
      <c r="O586" s="13">
        <v>100</v>
      </c>
      <c r="P586" s="14">
        <f t="shared" si="265"/>
        <v>38100</v>
      </c>
      <c r="Q586" s="79">
        <v>381</v>
      </c>
      <c r="R586" s="8"/>
      <c r="S586" s="8"/>
      <c r="T586" s="4"/>
      <c r="U586" s="11"/>
      <c r="V586" s="26"/>
      <c r="W586" s="5"/>
      <c r="X586" s="17"/>
      <c r="Y586" s="4"/>
      <c r="Z586" s="4"/>
      <c r="AA586" s="16"/>
      <c r="AB586" s="16"/>
      <c r="AC586" s="16"/>
      <c r="AD586" s="8"/>
      <c r="AE586" s="78"/>
      <c r="AF586" s="7"/>
      <c r="AG586" s="7"/>
      <c r="AH586" s="4"/>
      <c r="AI586" s="3"/>
      <c r="AJ586" s="3"/>
      <c r="AK586" s="3"/>
      <c r="AL586" s="3"/>
      <c r="AO586" s="95"/>
      <c r="AP586" s="95"/>
      <c r="AQ586" s="166">
        <f t="shared" si="261"/>
        <v>38100</v>
      </c>
      <c r="AR586" s="95">
        <f t="shared" si="258"/>
        <v>38100</v>
      </c>
      <c r="AS586" s="95"/>
      <c r="AT586" s="95">
        <f t="shared" si="262"/>
        <v>38100</v>
      </c>
      <c r="AU586" s="95"/>
      <c r="AW586" s="28"/>
      <c r="AX586" s="579"/>
      <c r="AY586" s="95"/>
    </row>
    <row r="587" spans="1:51" s="2" customFormat="1" ht="16.5" customHeight="1" x14ac:dyDescent="0.25">
      <c r="A587" s="28"/>
      <c r="B587" s="1">
        <v>243</v>
      </c>
      <c r="C587" s="2" t="s">
        <v>5</v>
      </c>
      <c r="D587" s="2">
        <v>949</v>
      </c>
      <c r="E587" s="2">
        <v>320</v>
      </c>
      <c r="F587" s="2">
        <v>2207</v>
      </c>
      <c r="G587" s="2" t="s">
        <v>26</v>
      </c>
      <c r="H587" s="2">
        <v>4</v>
      </c>
      <c r="I587" s="2">
        <v>2</v>
      </c>
      <c r="J587" s="2">
        <v>39</v>
      </c>
      <c r="K587" s="12">
        <f t="shared" si="263"/>
        <v>1839</v>
      </c>
      <c r="L587" s="13">
        <v>1839</v>
      </c>
      <c r="M587" s="604">
        <v>1</v>
      </c>
      <c r="N587" s="13">
        <f t="shared" si="264"/>
        <v>1839</v>
      </c>
      <c r="O587" s="13">
        <v>100</v>
      </c>
      <c r="P587" s="14">
        <f t="shared" si="265"/>
        <v>183900</v>
      </c>
      <c r="Q587" s="79">
        <v>1839</v>
      </c>
      <c r="R587" s="8"/>
      <c r="S587" s="8"/>
      <c r="T587" s="4"/>
      <c r="U587" s="11"/>
      <c r="V587" s="26"/>
      <c r="W587" s="5"/>
      <c r="X587" s="17"/>
      <c r="Y587" s="4"/>
      <c r="Z587" s="4"/>
      <c r="AA587" s="16"/>
      <c r="AB587" s="16"/>
      <c r="AC587" s="16"/>
      <c r="AD587" s="8"/>
      <c r="AE587" s="78"/>
      <c r="AF587" s="7"/>
      <c r="AG587" s="7"/>
      <c r="AH587" s="4"/>
      <c r="AI587" s="3"/>
      <c r="AJ587" s="3"/>
      <c r="AK587" s="3"/>
      <c r="AL587" s="3"/>
      <c r="AO587" s="95"/>
      <c r="AP587" s="95"/>
      <c r="AQ587" s="166">
        <f t="shared" si="261"/>
        <v>183900</v>
      </c>
      <c r="AR587" s="95">
        <f t="shared" si="258"/>
        <v>183900</v>
      </c>
      <c r="AS587" s="95"/>
      <c r="AT587" s="95">
        <f t="shared" si="262"/>
        <v>183900</v>
      </c>
      <c r="AU587" s="95"/>
      <c r="AW587" s="28"/>
      <c r="AX587" s="579"/>
      <c r="AY587" s="95"/>
    </row>
    <row r="588" spans="1:51" s="2" customFormat="1" ht="16.5" customHeight="1" x14ac:dyDescent="0.25">
      <c r="A588" s="28" t="s">
        <v>489</v>
      </c>
      <c r="B588" s="1">
        <v>244</v>
      </c>
      <c r="C588" s="2" t="s">
        <v>5</v>
      </c>
      <c r="D588" s="2">
        <v>28872</v>
      </c>
      <c r="E588" s="2">
        <v>136</v>
      </c>
      <c r="F588" s="2">
        <v>1312</v>
      </c>
      <c r="G588" s="2" t="s">
        <v>26</v>
      </c>
      <c r="H588" s="2">
        <v>0</v>
      </c>
      <c r="I588" s="2">
        <v>0</v>
      </c>
      <c r="J588" s="2">
        <v>64</v>
      </c>
      <c r="K588" s="12">
        <f t="shared" si="263"/>
        <v>64</v>
      </c>
      <c r="L588" s="13">
        <v>64</v>
      </c>
      <c r="M588" s="604">
        <v>1</v>
      </c>
      <c r="N588" s="13">
        <f t="shared" si="264"/>
        <v>64</v>
      </c>
      <c r="O588" s="13">
        <v>175</v>
      </c>
      <c r="P588" s="14">
        <f t="shared" si="265"/>
        <v>11200</v>
      </c>
      <c r="Q588" s="79">
        <v>64</v>
      </c>
      <c r="R588" s="8"/>
      <c r="S588" s="8"/>
      <c r="T588" s="4"/>
      <c r="U588" s="11"/>
      <c r="V588" s="26"/>
      <c r="W588" s="5"/>
      <c r="X588" s="17"/>
      <c r="Y588" s="4"/>
      <c r="Z588" s="4"/>
      <c r="AA588" s="16"/>
      <c r="AB588" s="16"/>
      <c r="AC588" s="16"/>
      <c r="AD588" s="8"/>
      <c r="AE588" s="78"/>
      <c r="AF588" s="7"/>
      <c r="AG588" s="7"/>
      <c r="AH588" s="4"/>
      <c r="AI588" s="3"/>
      <c r="AJ588" s="3"/>
      <c r="AK588" s="3"/>
      <c r="AL588" s="3"/>
      <c r="AO588" s="95"/>
      <c r="AP588" s="95"/>
      <c r="AQ588" s="166">
        <f t="shared" si="261"/>
        <v>11200</v>
      </c>
      <c r="AR588" s="95">
        <f t="shared" si="258"/>
        <v>11200</v>
      </c>
      <c r="AS588" s="95"/>
      <c r="AT588" s="95">
        <f t="shared" si="262"/>
        <v>11200</v>
      </c>
      <c r="AU588" s="95"/>
      <c r="AW588" s="28"/>
      <c r="AX588" s="579"/>
      <c r="AY588" s="95"/>
    </row>
    <row r="589" spans="1:51" s="2" customFormat="1" ht="16.5" customHeight="1" x14ac:dyDescent="0.25">
      <c r="A589" s="28" t="s">
        <v>490</v>
      </c>
      <c r="B589" s="1">
        <v>245</v>
      </c>
      <c r="C589" s="2" t="s">
        <v>5</v>
      </c>
      <c r="D589" s="2">
        <v>39365</v>
      </c>
      <c r="E589" s="2">
        <v>225</v>
      </c>
      <c r="F589" s="2">
        <v>1973</v>
      </c>
      <c r="G589" s="2" t="s">
        <v>26</v>
      </c>
      <c r="H589" s="2">
        <v>2</v>
      </c>
      <c r="I589" s="2">
        <v>2</v>
      </c>
      <c r="J589" s="2">
        <v>0</v>
      </c>
      <c r="K589" s="12">
        <f t="shared" si="263"/>
        <v>1000</v>
      </c>
      <c r="L589" s="13">
        <v>1000</v>
      </c>
      <c r="M589" s="604">
        <v>1</v>
      </c>
      <c r="N589" s="13">
        <f t="shared" si="264"/>
        <v>1000</v>
      </c>
      <c r="O589" s="13">
        <v>125</v>
      </c>
      <c r="P589" s="14">
        <f t="shared" si="265"/>
        <v>125000</v>
      </c>
      <c r="Q589" s="79">
        <v>1000</v>
      </c>
      <c r="R589" s="8"/>
      <c r="S589" s="8"/>
      <c r="T589" s="4"/>
      <c r="U589" s="11"/>
      <c r="V589" s="26"/>
      <c r="W589" s="5"/>
      <c r="X589" s="17"/>
      <c r="Y589" s="4"/>
      <c r="Z589" s="4"/>
      <c r="AA589" s="16"/>
      <c r="AB589" s="16"/>
      <c r="AC589" s="16"/>
      <c r="AD589" s="8"/>
      <c r="AE589" s="78"/>
      <c r="AF589" s="7"/>
      <c r="AG589" s="7"/>
      <c r="AH589" s="4"/>
      <c r="AI589" s="3"/>
      <c r="AJ589" s="3"/>
      <c r="AK589" s="3"/>
      <c r="AL589" s="3"/>
      <c r="AO589" s="95"/>
      <c r="AP589" s="95"/>
      <c r="AQ589" s="166">
        <f t="shared" si="261"/>
        <v>125000</v>
      </c>
      <c r="AR589" s="95">
        <f t="shared" si="258"/>
        <v>125000</v>
      </c>
      <c r="AS589" s="95"/>
      <c r="AT589" s="95">
        <f t="shared" si="262"/>
        <v>125000</v>
      </c>
      <c r="AU589" s="95"/>
      <c r="AW589" s="28"/>
      <c r="AX589" s="579"/>
      <c r="AY589" s="95"/>
    </row>
    <row r="590" spans="1:51" s="2" customFormat="1" ht="16.5" customHeight="1" x14ac:dyDescent="0.25">
      <c r="A590" s="28" t="s">
        <v>438</v>
      </c>
      <c r="B590" s="1">
        <v>246</v>
      </c>
      <c r="C590" s="2" t="s">
        <v>5</v>
      </c>
      <c r="D590" s="2">
        <v>38258</v>
      </c>
      <c r="E590" s="2">
        <v>202</v>
      </c>
      <c r="F590" s="2">
        <v>1893</v>
      </c>
      <c r="G590" s="2" t="s">
        <v>26</v>
      </c>
      <c r="H590" s="2">
        <v>3</v>
      </c>
      <c r="I590" s="2">
        <v>0</v>
      </c>
      <c r="J590" s="2">
        <v>80</v>
      </c>
      <c r="K590" s="12">
        <f t="shared" si="263"/>
        <v>1280</v>
      </c>
      <c r="L590" s="13">
        <v>1280</v>
      </c>
      <c r="M590" s="604">
        <v>1</v>
      </c>
      <c r="N590" s="13">
        <f t="shared" si="264"/>
        <v>1280</v>
      </c>
      <c r="O590" s="13">
        <v>125</v>
      </c>
      <c r="P590" s="14">
        <f t="shared" si="265"/>
        <v>160000</v>
      </c>
      <c r="Q590" s="79">
        <v>1280</v>
      </c>
      <c r="R590" s="61"/>
      <c r="S590" s="8"/>
      <c r="T590" s="4"/>
      <c r="U590" s="11"/>
      <c r="V590" s="26"/>
      <c r="W590" s="5"/>
      <c r="X590" s="17"/>
      <c r="Y590" s="4"/>
      <c r="Z590" s="4"/>
      <c r="AA590" s="16"/>
      <c r="AB590" s="16"/>
      <c r="AC590" s="16"/>
      <c r="AD590" s="8"/>
      <c r="AE590" s="78"/>
      <c r="AF590" s="7"/>
      <c r="AG590" s="7"/>
      <c r="AH590" s="3"/>
      <c r="AI590" s="3"/>
      <c r="AJ590" s="3"/>
      <c r="AK590" s="3"/>
      <c r="AL590" s="3"/>
      <c r="AO590" s="95"/>
      <c r="AP590" s="95"/>
      <c r="AQ590" s="166">
        <f t="shared" si="261"/>
        <v>160000</v>
      </c>
      <c r="AR590" s="95">
        <f t="shared" si="258"/>
        <v>160000</v>
      </c>
      <c r="AS590" s="95"/>
      <c r="AT590" s="95">
        <f t="shared" ref="AT590:AT642" si="266">AQ590-AS590</f>
        <v>160000</v>
      </c>
      <c r="AU590" s="95"/>
      <c r="AW590" s="28"/>
      <c r="AX590" s="579"/>
      <c r="AY590" s="95"/>
    </row>
    <row r="591" spans="1:51" s="2" customFormat="1" ht="16.5" customHeight="1" x14ac:dyDescent="0.25">
      <c r="A591" s="28"/>
      <c r="B591" s="1">
        <v>247</v>
      </c>
      <c r="C591" s="2" t="s">
        <v>5</v>
      </c>
      <c r="D591" s="2">
        <v>961</v>
      </c>
      <c r="E591" s="2">
        <v>166</v>
      </c>
      <c r="F591" s="2">
        <v>74</v>
      </c>
      <c r="G591" s="2" t="s">
        <v>26</v>
      </c>
      <c r="H591" s="2">
        <v>5</v>
      </c>
      <c r="I591" s="2">
        <v>2</v>
      </c>
      <c r="J591" s="2">
        <v>67</v>
      </c>
      <c r="K591" s="12">
        <f t="shared" si="263"/>
        <v>2267</v>
      </c>
      <c r="L591" s="13">
        <v>2267</v>
      </c>
      <c r="M591" s="604">
        <v>1</v>
      </c>
      <c r="N591" s="13">
        <f t="shared" si="264"/>
        <v>2267</v>
      </c>
      <c r="O591" s="13">
        <v>125</v>
      </c>
      <c r="P591" s="14">
        <f t="shared" si="265"/>
        <v>283375</v>
      </c>
      <c r="Q591" s="79">
        <v>2267</v>
      </c>
      <c r="R591" s="8"/>
      <c r="S591" s="8"/>
      <c r="T591" s="4"/>
      <c r="U591" s="11"/>
      <c r="V591" s="26"/>
      <c r="W591" s="5"/>
      <c r="X591" s="17"/>
      <c r="Y591" s="4"/>
      <c r="Z591" s="4"/>
      <c r="AA591" s="16"/>
      <c r="AB591" s="16"/>
      <c r="AC591" s="16"/>
      <c r="AD591" s="8"/>
      <c r="AE591" s="78"/>
      <c r="AF591" s="7"/>
      <c r="AG591" s="7"/>
      <c r="AH591" s="3"/>
      <c r="AI591" s="3"/>
      <c r="AJ591" s="3"/>
      <c r="AK591" s="3"/>
      <c r="AL591" s="3"/>
      <c r="AO591" s="95"/>
      <c r="AP591" s="95"/>
      <c r="AQ591" s="166">
        <f t="shared" si="261"/>
        <v>283375</v>
      </c>
      <c r="AR591" s="95">
        <f t="shared" si="258"/>
        <v>283375</v>
      </c>
      <c r="AS591" s="95"/>
      <c r="AT591" s="95">
        <f t="shared" si="266"/>
        <v>283375</v>
      </c>
      <c r="AU591" s="95"/>
      <c r="AW591" s="28"/>
      <c r="AX591" s="579"/>
      <c r="AY591" s="95"/>
    </row>
    <row r="592" spans="1:51" s="2" customFormat="1" ht="16.5" customHeight="1" x14ac:dyDescent="0.25">
      <c r="A592" s="28" t="s">
        <v>491</v>
      </c>
      <c r="B592" s="1">
        <v>248</v>
      </c>
      <c r="C592" s="2" t="s">
        <v>5</v>
      </c>
      <c r="D592" s="2">
        <v>42435</v>
      </c>
      <c r="E592" s="2">
        <v>603</v>
      </c>
      <c r="F592" s="2">
        <v>2177</v>
      </c>
      <c r="G592" s="2" t="s">
        <v>26</v>
      </c>
      <c r="H592" s="2">
        <v>0</v>
      </c>
      <c r="I592" s="2">
        <v>3</v>
      </c>
      <c r="J592" s="2">
        <v>0</v>
      </c>
      <c r="K592" s="12">
        <f t="shared" si="263"/>
        <v>300</v>
      </c>
      <c r="L592" s="13">
        <v>300</v>
      </c>
      <c r="M592" s="84">
        <v>1</v>
      </c>
      <c r="N592" s="13">
        <f t="shared" si="264"/>
        <v>300</v>
      </c>
      <c r="O592" s="13">
        <v>175</v>
      </c>
      <c r="P592" s="14">
        <f t="shared" si="265"/>
        <v>52500</v>
      </c>
      <c r="Q592" s="79"/>
      <c r="R592" s="61">
        <v>300</v>
      </c>
      <c r="S592" s="8"/>
      <c r="T592" s="4"/>
      <c r="U592" s="11"/>
      <c r="V592" s="28" t="s">
        <v>491</v>
      </c>
      <c r="W592" s="5">
        <v>301</v>
      </c>
      <c r="X592" s="17" t="s">
        <v>265</v>
      </c>
      <c r="Y592" s="4" t="s">
        <v>28</v>
      </c>
      <c r="Z592" s="4" t="s">
        <v>53</v>
      </c>
      <c r="AA592" s="16">
        <v>9</v>
      </c>
      <c r="AB592" s="16">
        <v>15</v>
      </c>
      <c r="AC592" s="16">
        <v>2</v>
      </c>
      <c r="AD592" s="8">
        <f>AA592*AB592</f>
        <v>135</v>
      </c>
      <c r="AE592" s="78">
        <v>100</v>
      </c>
      <c r="AF592" s="7">
        <f>AF583</f>
        <v>6700</v>
      </c>
      <c r="AG592" s="7">
        <f t="shared" si="246"/>
        <v>904500</v>
      </c>
      <c r="AH592" s="3">
        <f>SUM(AI592:AL592)</f>
        <v>135</v>
      </c>
      <c r="AI592" s="3"/>
      <c r="AJ592" s="3">
        <v>135</v>
      </c>
      <c r="AK592" s="3"/>
      <c r="AL592" s="3"/>
      <c r="AM592" s="2">
        <v>29</v>
      </c>
      <c r="AN592" s="2">
        <v>93</v>
      </c>
      <c r="AO592" s="95">
        <f t="shared" si="259"/>
        <v>841185</v>
      </c>
      <c r="AP592" s="95">
        <f t="shared" si="260"/>
        <v>63315</v>
      </c>
      <c r="AQ592" s="166">
        <f t="shared" si="261"/>
        <v>115815</v>
      </c>
      <c r="AR592" s="95">
        <f t="shared" si="258"/>
        <v>115815</v>
      </c>
      <c r="AS592" s="95"/>
      <c r="AT592" s="95">
        <f t="shared" si="266"/>
        <v>115815</v>
      </c>
      <c r="AU592" s="95"/>
      <c r="AW592" s="28"/>
      <c r="AX592" s="579"/>
      <c r="AY592" s="95"/>
    </row>
    <row r="593" spans="1:51" s="2" customFormat="1" ht="16.5" customHeight="1" x14ac:dyDescent="0.25">
      <c r="A593" s="28"/>
      <c r="B593" s="1">
        <v>249</v>
      </c>
      <c r="C593" s="2" t="s">
        <v>5</v>
      </c>
      <c r="D593" s="2">
        <v>42436</v>
      </c>
      <c r="E593" s="2">
        <v>604</v>
      </c>
      <c r="F593" s="2">
        <v>2178</v>
      </c>
      <c r="G593" s="2" t="s">
        <v>26</v>
      </c>
      <c r="H593" s="2">
        <v>4</v>
      </c>
      <c r="I593" s="2">
        <v>2</v>
      </c>
      <c r="J593" s="2">
        <v>56</v>
      </c>
      <c r="K593" s="12">
        <f t="shared" si="263"/>
        <v>1856</v>
      </c>
      <c r="L593" s="13">
        <v>1856</v>
      </c>
      <c r="M593" s="84">
        <v>1</v>
      </c>
      <c r="N593" s="13">
        <f t="shared" si="264"/>
        <v>1856</v>
      </c>
      <c r="O593" s="13">
        <v>125</v>
      </c>
      <c r="P593" s="14">
        <f t="shared" si="265"/>
        <v>232000</v>
      </c>
      <c r="Q593" s="3">
        <v>1856</v>
      </c>
      <c r="R593" s="8"/>
      <c r="S593" s="8"/>
      <c r="T593" s="4"/>
      <c r="U593" s="11"/>
      <c r="V593" s="26"/>
      <c r="W593" s="5">
        <v>302</v>
      </c>
      <c r="X593" s="17"/>
      <c r="Y593" s="4" t="s">
        <v>38</v>
      </c>
      <c r="Z593" s="4" t="s">
        <v>7</v>
      </c>
      <c r="AA593" s="16">
        <v>10</v>
      </c>
      <c r="AB593" s="16">
        <v>16</v>
      </c>
      <c r="AC593" s="16">
        <v>2</v>
      </c>
      <c r="AD593" s="8">
        <f>AA593*AB593</f>
        <v>160</v>
      </c>
      <c r="AE593" s="78">
        <v>100</v>
      </c>
      <c r="AF593" s="7">
        <f>AF581</f>
        <v>2050</v>
      </c>
      <c r="AG593" s="7">
        <f t="shared" si="246"/>
        <v>328000</v>
      </c>
      <c r="AH593" s="3">
        <f>SUM(AI593:AL593)</f>
        <v>160</v>
      </c>
      <c r="AI593" s="3"/>
      <c r="AJ593" s="3">
        <v>160</v>
      </c>
      <c r="AK593" s="3"/>
      <c r="AL593" s="3"/>
      <c r="AM593" s="2">
        <v>22</v>
      </c>
      <c r="AN593" s="2">
        <f>ค่าเสื่อม!T4</f>
        <v>93</v>
      </c>
      <c r="AO593" s="95">
        <f t="shared" si="259"/>
        <v>305040</v>
      </c>
      <c r="AP593" s="95">
        <f t="shared" si="260"/>
        <v>22960</v>
      </c>
      <c r="AQ593" s="166">
        <f t="shared" si="261"/>
        <v>254960</v>
      </c>
      <c r="AR593" s="95">
        <f t="shared" si="258"/>
        <v>254960</v>
      </c>
      <c r="AS593" s="95"/>
      <c r="AT593" s="95">
        <f t="shared" si="266"/>
        <v>254960</v>
      </c>
      <c r="AU593" s="95"/>
      <c r="AW593" s="28" t="s">
        <v>51</v>
      </c>
      <c r="AX593" s="579"/>
      <c r="AY593" s="95"/>
    </row>
    <row r="594" spans="1:51" s="2" customFormat="1" ht="16.5" customHeight="1" x14ac:dyDescent="0.25">
      <c r="A594" s="28"/>
      <c r="B594" s="1">
        <v>250</v>
      </c>
      <c r="C594" s="2" t="s">
        <v>5</v>
      </c>
      <c r="D594" s="2">
        <v>44788</v>
      </c>
      <c r="E594" s="2">
        <v>342</v>
      </c>
      <c r="F594" s="2">
        <v>2508</v>
      </c>
      <c r="G594" s="2" t="s">
        <v>26</v>
      </c>
      <c r="H594" s="2">
        <v>6</v>
      </c>
      <c r="I594" s="2">
        <v>0</v>
      </c>
      <c r="J594" s="2">
        <v>33</v>
      </c>
      <c r="K594" s="12">
        <f t="shared" si="263"/>
        <v>2433</v>
      </c>
      <c r="L594" s="13">
        <v>2433</v>
      </c>
      <c r="M594" s="84">
        <v>1</v>
      </c>
      <c r="N594" s="13">
        <f t="shared" si="264"/>
        <v>2433</v>
      </c>
      <c r="O594" s="13">
        <v>125</v>
      </c>
      <c r="P594" s="14">
        <f t="shared" si="265"/>
        <v>304125</v>
      </c>
      <c r="Q594" s="79">
        <v>2433</v>
      </c>
      <c r="R594" s="8"/>
      <c r="S594" s="8"/>
      <c r="T594" s="4"/>
      <c r="U594" s="11"/>
      <c r="V594" s="26"/>
      <c r="W594" s="5"/>
      <c r="X594" s="17"/>
      <c r="Y594" s="4"/>
      <c r="Z594" s="4"/>
      <c r="AA594" s="16"/>
      <c r="AB594" s="16"/>
      <c r="AC594" s="16"/>
      <c r="AD594" s="8"/>
      <c r="AE594" s="78"/>
      <c r="AF594" s="7"/>
      <c r="AG594" s="7"/>
      <c r="AH594" s="4"/>
      <c r="AI594" s="3"/>
      <c r="AJ594" s="3"/>
      <c r="AK594" s="3"/>
      <c r="AL594" s="3"/>
      <c r="AO594" s="95"/>
      <c r="AP594" s="95"/>
      <c r="AQ594" s="166">
        <f t="shared" si="261"/>
        <v>304125</v>
      </c>
      <c r="AR594" s="95">
        <f t="shared" si="258"/>
        <v>304125</v>
      </c>
      <c r="AS594" s="95"/>
      <c r="AT594" s="95">
        <f t="shared" si="266"/>
        <v>304125</v>
      </c>
      <c r="AU594" s="95"/>
      <c r="AW594" s="28"/>
      <c r="AX594" s="579"/>
      <c r="AY594" s="95"/>
    </row>
    <row r="595" spans="1:51" s="2" customFormat="1" ht="16.5" customHeight="1" x14ac:dyDescent="0.25">
      <c r="A595" s="28" t="s">
        <v>492</v>
      </c>
      <c r="B595" s="1">
        <v>251</v>
      </c>
      <c r="C595" s="2" t="s">
        <v>5</v>
      </c>
      <c r="D595" s="2">
        <v>28871</v>
      </c>
      <c r="E595" s="2">
        <v>137</v>
      </c>
      <c r="F595" s="2">
        <v>1311</v>
      </c>
      <c r="G595" s="2" t="s">
        <v>26</v>
      </c>
      <c r="H595" s="2">
        <v>0</v>
      </c>
      <c r="I595" s="2">
        <v>0</v>
      </c>
      <c r="J595" s="2">
        <v>84</v>
      </c>
      <c r="K595" s="12">
        <f t="shared" si="263"/>
        <v>84</v>
      </c>
      <c r="L595" s="13">
        <v>84</v>
      </c>
      <c r="M595" s="84">
        <v>1</v>
      </c>
      <c r="N595" s="13">
        <f t="shared" si="264"/>
        <v>84</v>
      </c>
      <c r="O595" s="13">
        <v>175</v>
      </c>
      <c r="P595" s="14">
        <f t="shared" si="265"/>
        <v>14700</v>
      </c>
      <c r="Q595" s="79">
        <v>84</v>
      </c>
      <c r="R595" s="8"/>
      <c r="S595" s="8"/>
      <c r="T595" s="4"/>
      <c r="U595" s="11"/>
      <c r="V595" s="28" t="s">
        <v>492</v>
      </c>
      <c r="W595" s="5">
        <v>303</v>
      </c>
      <c r="X595" s="17" t="s">
        <v>493</v>
      </c>
      <c r="Y595" s="4" t="s">
        <v>38</v>
      </c>
      <c r="Z595" s="4" t="s">
        <v>7</v>
      </c>
      <c r="AA595" s="16">
        <v>8</v>
      </c>
      <c r="AB595" s="16">
        <v>12</v>
      </c>
      <c r="AC595" s="16">
        <v>2</v>
      </c>
      <c r="AD595" s="8">
        <f>AA595*AB595</f>
        <v>96</v>
      </c>
      <c r="AE595" s="78">
        <v>100</v>
      </c>
      <c r="AF595" s="7">
        <f>AF593</f>
        <v>2050</v>
      </c>
      <c r="AG595" s="7">
        <f t="shared" si="246"/>
        <v>196800</v>
      </c>
      <c r="AH595" s="3">
        <f>SUM(AI595:AL595)</f>
        <v>96</v>
      </c>
      <c r="AI595" s="3">
        <v>96</v>
      </c>
      <c r="AJ595" s="3"/>
      <c r="AK595" s="3"/>
      <c r="AL595" s="3"/>
      <c r="AM595" s="2">
        <v>32</v>
      </c>
      <c r="AN595" s="2">
        <v>93</v>
      </c>
      <c r="AO595" s="95">
        <f t="shared" si="259"/>
        <v>183024</v>
      </c>
      <c r="AP595" s="95">
        <f t="shared" si="260"/>
        <v>13776</v>
      </c>
      <c r="AQ595" s="166">
        <f t="shared" si="261"/>
        <v>28476</v>
      </c>
      <c r="AR595" s="95">
        <f t="shared" si="258"/>
        <v>28476</v>
      </c>
      <c r="AS595" s="95"/>
      <c r="AT595" s="95">
        <f t="shared" si="266"/>
        <v>28476</v>
      </c>
      <c r="AU595" s="95"/>
      <c r="AW595" s="28" t="s">
        <v>51</v>
      </c>
      <c r="AX595" s="579"/>
      <c r="AY595" s="95"/>
    </row>
    <row r="596" spans="1:51" s="2" customFormat="1" ht="16.5" customHeight="1" x14ac:dyDescent="0.25">
      <c r="A596" s="28" t="s">
        <v>494</v>
      </c>
      <c r="B596" s="1">
        <v>252</v>
      </c>
      <c r="C596" s="2" t="s">
        <v>5</v>
      </c>
      <c r="D596" s="2">
        <v>29639</v>
      </c>
      <c r="E596" s="2">
        <v>113</v>
      </c>
      <c r="F596" s="2">
        <v>1390</v>
      </c>
      <c r="G596" s="2" t="s">
        <v>26</v>
      </c>
      <c r="H596" s="2">
        <v>0</v>
      </c>
      <c r="I596" s="2">
        <v>1</v>
      </c>
      <c r="J596" s="2">
        <v>88</v>
      </c>
      <c r="K596" s="12">
        <f t="shared" si="263"/>
        <v>188</v>
      </c>
      <c r="L596" s="13">
        <v>188</v>
      </c>
      <c r="M596" s="84">
        <v>1</v>
      </c>
      <c r="N596" s="13">
        <f t="shared" si="264"/>
        <v>188</v>
      </c>
      <c r="O596" s="13">
        <v>100</v>
      </c>
      <c r="P596" s="14">
        <f t="shared" si="265"/>
        <v>18800</v>
      </c>
      <c r="Q596" s="79">
        <v>188</v>
      </c>
      <c r="R596" s="8"/>
      <c r="S596" s="8"/>
      <c r="T596" s="4"/>
      <c r="U596" s="11"/>
      <c r="V596" s="26"/>
      <c r="W596" s="5"/>
      <c r="X596" s="17"/>
      <c r="Y596" s="4"/>
      <c r="Z596" s="4"/>
      <c r="AA596" s="16"/>
      <c r="AB596" s="16"/>
      <c r="AC596" s="16"/>
      <c r="AD596" s="8"/>
      <c r="AE596" s="78"/>
      <c r="AF596" s="7"/>
      <c r="AG596" s="7"/>
      <c r="AH596" s="4"/>
      <c r="AI596" s="3"/>
      <c r="AJ596" s="3"/>
      <c r="AK596" s="3"/>
      <c r="AL596" s="3"/>
      <c r="AO596" s="95"/>
      <c r="AP596" s="95"/>
      <c r="AQ596" s="166">
        <f t="shared" si="261"/>
        <v>18800</v>
      </c>
      <c r="AR596" s="95">
        <f t="shared" si="258"/>
        <v>18800</v>
      </c>
      <c r="AS596" s="95"/>
      <c r="AT596" s="95">
        <f t="shared" si="266"/>
        <v>18800</v>
      </c>
      <c r="AU596" s="95"/>
      <c r="AW596" s="28"/>
      <c r="AX596" s="579"/>
      <c r="AY596" s="95"/>
    </row>
    <row r="597" spans="1:51" s="2" customFormat="1" ht="16.5" customHeight="1" x14ac:dyDescent="0.25">
      <c r="A597" s="28" t="s">
        <v>495</v>
      </c>
      <c r="B597" s="1">
        <v>253</v>
      </c>
      <c r="C597" s="2" t="s">
        <v>5</v>
      </c>
      <c r="D597" s="2">
        <v>37966</v>
      </c>
      <c r="E597" s="2">
        <v>195</v>
      </c>
      <c r="F597" s="2">
        <v>1866</v>
      </c>
      <c r="G597" s="2" t="s">
        <v>26</v>
      </c>
      <c r="H597" s="2">
        <v>0</v>
      </c>
      <c r="I597" s="2">
        <v>0</v>
      </c>
      <c r="J597" s="2">
        <v>93</v>
      </c>
      <c r="K597" s="12">
        <f t="shared" si="263"/>
        <v>93</v>
      </c>
      <c r="L597" s="13">
        <v>93</v>
      </c>
      <c r="M597" s="84">
        <v>2</v>
      </c>
      <c r="N597" s="13">
        <f t="shared" si="264"/>
        <v>93</v>
      </c>
      <c r="O597" s="13">
        <v>175</v>
      </c>
      <c r="P597" s="14">
        <f t="shared" si="265"/>
        <v>16275</v>
      </c>
      <c r="Q597" s="79"/>
      <c r="R597" s="61">
        <v>93</v>
      </c>
      <c r="S597" s="8"/>
      <c r="T597" s="4"/>
      <c r="U597" s="11"/>
      <c r="V597" s="28" t="s">
        <v>495</v>
      </c>
      <c r="W597" s="5">
        <v>304</v>
      </c>
      <c r="X597" s="17" t="s">
        <v>496</v>
      </c>
      <c r="Y597" s="4" t="s">
        <v>28</v>
      </c>
      <c r="Z597" s="4" t="s">
        <v>41</v>
      </c>
      <c r="AA597" s="16"/>
      <c r="AB597" s="16"/>
      <c r="AC597" s="16">
        <v>2</v>
      </c>
      <c r="AD597" s="8">
        <f>SUM(AD598:AD599)</f>
        <v>504</v>
      </c>
      <c r="AE597" s="78">
        <v>100</v>
      </c>
      <c r="AF597" s="7">
        <f>AF592</f>
        <v>6700</v>
      </c>
      <c r="AG597" s="7">
        <f t="shared" si="246"/>
        <v>3376800</v>
      </c>
      <c r="AH597" s="3">
        <v>504</v>
      </c>
      <c r="AI597" s="3"/>
      <c r="AJ597" s="3">
        <v>504</v>
      </c>
      <c r="AK597" s="3"/>
      <c r="AL597" s="3"/>
      <c r="AM597" s="2">
        <v>28</v>
      </c>
      <c r="AN597" s="2">
        <f>ค่าเสื่อม!W3</f>
        <v>85</v>
      </c>
      <c r="AO597" s="95">
        <f t="shared" si="259"/>
        <v>2870280</v>
      </c>
      <c r="AP597" s="95">
        <f t="shared" si="260"/>
        <v>506520</v>
      </c>
      <c r="AQ597" s="166">
        <f t="shared" si="261"/>
        <v>522795</v>
      </c>
      <c r="AR597" s="95">
        <f t="shared" si="258"/>
        <v>522795</v>
      </c>
      <c r="AS597" s="95"/>
      <c r="AT597" s="95">
        <f t="shared" si="266"/>
        <v>522795</v>
      </c>
      <c r="AU597" s="95"/>
      <c r="AW597" s="28"/>
      <c r="AX597" s="579"/>
      <c r="AY597" s="95"/>
    </row>
    <row r="598" spans="1:51" s="2" customFormat="1" ht="16.5" customHeight="1" x14ac:dyDescent="0.25">
      <c r="A598" s="28"/>
      <c r="B598" s="1"/>
      <c r="K598" s="13"/>
      <c r="L598" s="13"/>
      <c r="M598" s="84"/>
      <c r="N598" s="13"/>
      <c r="O598" s="13"/>
      <c r="P598" s="14"/>
      <c r="Q598" s="3"/>
      <c r="R598" s="8"/>
      <c r="S598" s="8"/>
      <c r="T598" s="4"/>
      <c r="U598" s="11"/>
      <c r="V598" s="26"/>
      <c r="W598" s="5"/>
      <c r="X598" s="17"/>
      <c r="Y598" s="4"/>
      <c r="Z598" s="26" t="s">
        <v>42</v>
      </c>
      <c r="AA598" s="16">
        <v>12</v>
      </c>
      <c r="AB598" s="16">
        <v>21</v>
      </c>
      <c r="AC598" s="16">
        <v>2</v>
      </c>
      <c r="AD598" s="8">
        <f t="shared" ref="AD598:AD606" si="267">AA598*AB598</f>
        <v>252</v>
      </c>
      <c r="AE598" s="78">
        <v>50</v>
      </c>
      <c r="AF598" s="7">
        <f>AF592</f>
        <v>6700</v>
      </c>
      <c r="AG598" s="7">
        <f t="shared" si="246"/>
        <v>1688400</v>
      </c>
      <c r="AH598" s="3">
        <f t="shared" ref="AH598:AH605" si="268">SUM(AI598:AL598)</f>
        <v>252</v>
      </c>
      <c r="AI598" s="3"/>
      <c r="AJ598" s="3">
        <v>252</v>
      </c>
      <c r="AK598" s="3"/>
      <c r="AL598" s="3"/>
      <c r="AN598" s="2">
        <v>85</v>
      </c>
      <c r="AO598" s="95">
        <f t="shared" si="259"/>
        <v>1435140</v>
      </c>
      <c r="AP598" s="95">
        <f t="shared" si="260"/>
        <v>253260</v>
      </c>
      <c r="AQ598" s="166">
        <f t="shared" si="261"/>
        <v>253260</v>
      </c>
      <c r="AR598" s="95">
        <f t="shared" si="258"/>
        <v>253260</v>
      </c>
      <c r="AS598" s="95"/>
      <c r="AT598" s="95">
        <f t="shared" si="266"/>
        <v>253260</v>
      </c>
      <c r="AU598" s="95"/>
      <c r="AW598" s="28"/>
      <c r="AX598" s="579"/>
      <c r="AY598" s="95"/>
    </row>
    <row r="599" spans="1:51" s="2" customFormat="1" ht="16.5" customHeight="1" x14ac:dyDescent="0.25">
      <c r="A599" s="28"/>
      <c r="B599" s="1"/>
      <c r="K599" s="13"/>
      <c r="L599" s="13"/>
      <c r="M599" s="84"/>
      <c r="N599" s="13"/>
      <c r="O599" s="13"/>
      <c r="P599" s="14"/>
      <c r="Q599" s="3"/>
      <c r="R599" s="8"/>
      <c r="S599" s="8"/>
      <c r="T599" s="4"/>
      <c r="U599" s="11"/>
      <c r="V599" s="26"/>
      <c r="W599" s="5"/>
      <c r="X599" s="17"/>
      <c r="Y599" s="4"/>
      <c r="Z599" s="26" t="s">
        <v>43</v>
      </c>
      <c r="AA599" s="16">
        <v>12</v>
      </c>
      <c r="AB599" s="16">
        <v>21</v>
      </c>
      <c r="AC599" s="16">
        <v>2</v>
      </c>
      <c r="AD599" s="8">
        <f t="shared" si="267"/>
        <v>252</v>
      </c>
      <c r="AE599" s="78">
        <v>50</v>
      </c>
      <c r="AF599" s="7">
        <f>AF597</f>
        <v>6700</v>
      </c>
      <c r="AG599" s="7">
        <f t="shared" si="246"/>
        <v>1688400</v>
      </c>
      <c r="AH599" s="3">
        <f t="shared" si="268"/>
        <v>252</v>
      </c>
      <c r="AI599" s="3"/>
      <c r="AJ599" s="3">
        <v>252</v>
      </c>
      <c r="AK599" s="3"/>
      <c r="AL599" s="3"/>
      <c r="AN599" s="2">
        <v>85</v>
      </c>
      <c r="AO599" s="95">
        <f t="shared" si="259"/>
        <v>1435140</v>
      </c>
      <c r="AP599" s="95">
        <f t="shared" si="260"/>
        <v>253260</v>
      </c>
      <c r="AQ599" s="166">
        <f t="shared" si="261"/>
        <v>253260</v>
      </c>
      <c r="AR599" s="95">
        <f t="shared" si="258"/>
        <v>253260</v>
      </c>
      <c r="AS599" s="95"/>
      <c r="AT599" s="95">
        <f t="shared" si="266"/>
        <v>253260</v>
      </c>
      <c r="AU599" s="95"/>
      <c r="AW599" s="28"/>
      <c r="AX599" s="579"/>
      <c r="AY599" s="95"/>
    </row>
    <row r="600" spans="1:51" s="2" customFormat="1" ht="16.5" customHeight="1" x14ac:dyDescent="0.25">
      <c r="A600" s="28" t="s">
        <v>497</v>
      </c>
      <c r="B600" s="1">
        <v>254</v>
      </c>
      <c r="C600" s="2" t="s">
        <v>5</v>
      </c>
      <c r="D600" s="2">
        <v>27876</v>
      </c>
      <c r="E600" s="2">
        <v>584</v>
      </c>
      <c r="F600" s="2">
        <v>1220</v>
      </c>
      <c r="G600" s="2" t="s">
        <v>26</v>
      </c>
      <c r="H600" s="2">
        <v>4</v>
      </c>
      <c r="I600" s="2">
        <v>2</v>
      </c>
      <c r="J600" s="2">
        <v>61</v>
      </c>
      <c r="K600" s="12">
        <f>H600*400+I600*100+J600</f>
        <v>1861</v>
      </c>
      <c r="L600" s="13">
        <v>1861</v>
      </c>
      <c r="M600" s="84">
        <v>5</v>
      </c>
      <c r="N600" s="13">
        <f>L600</f>
        <v>1861</v>
      </c>
      <c r="O600" s="13">
        <v>125</v>
      </c>
      <c r="P600" s="14">
        <f>N600*O600</f>
        <v>232625</v>
      </c>
      <c r="Q600" s="79">
        <v>1600</v>
      </c>
      <c r="R600" s="61">
        <v>261</v>
      </c>
      <c r="S600" s="8"/>
      <c r="T600" s="4"/>
      <c r="U600" s="11"/>
      <c r="V600" s="28" t="s">
        <v>497</v>
      </c>
      <c r="W600" s="5">
        <v>305</v>
      </c>
      <c r="X600" s="17" t="s">
        <v>498</v>
      </c>
      <c r="Y600" s="4" t="s">
        <v>28</v>
      </c>
      <c r="Z600" s="4" t="s">
        <v>53</v>
      </c>
      <c r="AA600" s="16">
        <v>14</v>
      </c>
      <c r="AB600" s="16">
        <v>15</v>
      </c>
      <c r="AC600" s="16">
        <v>2</v>
      </c>
      <c r="AD600" s="8">
        <f t="shared" si="267"/>
        <v>210</v>
      </c>
      <c r="AE600" s="78">
        <v>100</v>
      </c>
      <c r="AF600" s="7">
        <f>AF599</f>
        <v>6700</v>
      </c>
      <c r="AG600" s="7">
        <f t="shared" si="246"/>
        <v>1407000</v>
      </c>
      <c r="AH600" s="3">
        <f t="shared" si="268"/>
        <v>210</v>
      </c>
      <c r="AI600" s="3"/>
      <c r="AJ600" s="3">
        <v>210</v>
      </c>
      <c r="AK600" s="3"/>
      <c r="AL600" s="3"/>
      <c r="AM600" s="2">
        <v>24</v>
      </c>
      <c r="AN600" s="2">
        <v>93</v>
      </c>
      <c r="AO600" s="95">
        <f t="shared" si="259"/>
        <v>1308510</v>
      </c>
      <c r="AP600" s="95">
        <f t="shared" si="260"/>
        <v>98490</v>
      </c>
      <c r="AQ600" s="166">
        <f t="shared" si="261"/>
        <v>331115</v>
      </c>
      <c r="AR600" s="95">
        <f t="shared" si="258"/>
        <v>331115</v>
      </c>
      <c r="AS600" s="95"/>
      <c r="AT600" s="95">
        <f t="shared" si="266"/>
        <v>331115</v>
      </c>
      <c r="AU600" s="95"/>
      <c r="AW600" s="28"/>
      <c r="AX600" s="579"/>
      <c r="AY600" s="95"/>
    </row>
    <row r="601" spans="1:51" s="2" customFormat="1" ht="16.5" customHeight="1" x14ac:dyDescent="0.25">
      <c r="A601" s="28"/>
      <c r="B601" s="1"/>
      <c r="K601" s="13"/>
      <c r="L601" s="13"/>
      <c r="M601" s="84"/>
      <c r="N601" s="13"/>
      <c r="O601" s="13"/>
      <c r="P601" s="14"/>
      <c r="Q601" s="3"/>
      <c r="R601" s="8"/>
      <c r="S601" s="8"/>
      <c r="T601" s="4"/>
      <c r="U601" s="11"/>
      <c r="V601" s="26"/>
      <c r="W601" s="5">
        <v>306</v>
      </c>
      <c r="X601" s="17"/>
      <c r="Y601" s="4" t="s">
        <v>38</v>
      </c>
      <c r="Z601" s="4" t="s">
        <v>7</v>
      </c>
      <c r="AA601" s="16">
        <v>11</v>
      </c>
      <c r="AB601" s="16">
        <v>12</v>
      </c>
      <c r="AC601" s="16">
        <v>2</v>
      </c>
      <c r="AD601" s="8">
        <f t="shared" si="267"/>
        <v>132</v>
      </c>
      <c r="AE601" s="78">
        <v>100</v>
      </c>
      <c r="AF601" s="7">
        <f>AF595</f>
        <v>2050</v>
      </c>
      <c r="AG601" s="7">
        <f t="shared" si="246"/>
        <v>270600</v>
      </c>
      <c r="AH601" s="3">
        <f t="shared" si="268"/>
        <v>132</v>
      </c>
      <c r="AI601" s="3"/>
      <c r="AJ601" s="3">
        <v>132</v>
      </c>
      <c r="AK601" s="3"/>
      <c r="AL601" s="3"/>
      <c r="AM601" s="2">
        <v>24</v>
      </c>
      <c r="AN601" s="2">
        <v>93</v>
      </c>
      <c r="AO601" s="95">
        <f t="shared" si="259"/>
        <v>251658</v>
      </c>
      <c r="AP601" s="95">
        <f t="shared" si="260"/>
        <v>18942</v>
      </c>
      <c r="AQ601" s="166">
        <f t="shared" si="261"/>
        <v>18942</v>
      </c>
      <c r="AR601" s="95">
        <f t="shared" si="258"/>
        <v>18942</v>
      </c>
      <c r="AS601" s="95"/>
      <c r="AT601" s="95">
        <f t="shared" si="266"/>
        <v>18942</v>
      </c>
      <c r="AU601" s="95"/>
      <c r="AW601" s="28" t="s">
        <v>51</v>
      </c>
      <c r="AX601" s="579"/>
      <c r="AY601" s="95"/>
    </row>
    <row r="602" spans="1:51" s="2" customFormat="1" ht="16.5" customHeight="1" x14ac:dyDescent="0.25">
      <c r="A602" s="28"/>
      <c r="B602" s="1"/>
      <c r="K602" s="13"/>
      <c r="L602" s="13"/>
      <c r="M602" s="84"/>
      <c r="N602" s="13"/>
      <c r="O602" s="13"/>
      <c r="P602" s="14"/>
      <c r="Q602" s="3"/>
      <c r="R602" s="8"/>
      <c r="S602" s="8"/>
      <c r="T602" s="4"/>
      <c r="U602" s="11"/>
      <c r="V602" s="26"/>
      <c r="W602" s="5">
        <v>307</v>
      </c>
      <c r="X602" s="17"/>
      <c r="Y602" s="4" t="s">
        <v>38</v>
      </c>
      <c r="Z602" s="4" t="s">
        <v>7</v>
      </c>
      <c r="AA602" s="16">
        <v>13</v>
      </c>
      <c r="AB602" s="16">
        <v>13</v>
      </c>
      <c r="AC602" s="16">
        <v>2</v>
      </c>
      <c r="AD602" s="8">
        <f t="shared" si="267"/>
        <v>169</v>
      </c>
      <c r="AE602" s="78">
        <v>100</v>
      </c>
      <c r="AF602" s="7">
        <f>AF601</f>
        <v>2050</v>
      </c>
      <c r="AG602" s="7">
        <f t="shared" si="246"/>
        <v>346450</v>
      </c>
      <c r="AH602" s="3">
        <f t="shared" si="268"/>
        <v>169</v>
      </c>
      <c r="AI602" s="3"/>
      <c r="AJ602" s="3">
        <v>169</v>
      </c>
      <c r="AK602" s="3"/>
      <c r="AL602" s="3"/>
      <c r="AM602" s="2">
        <v>24</v>
      </c>
      <c r="AN602" s="2">
        <v>93</v>
      </c>
      <c r="AO602" s="95">
        <f t="shared" si="259"/>
        <v>322198.5</v>
      </c>
      <c r="AP602" s="95">
        <f t="shared" si="260"/>
        <v>24251.5</v>
      </c>
      <c r="AQ602" s="166">
        <f t="shared" ref="AQ602:AQ631" si="269">P602+AP602</f>
        <v>24251.5</v>
      </c>
      <c r="AR602" s="95">
        <f t="shared" si="258"/>
        <v>24251.5</v>
      </c>
      <c r="AS602" s="95"/>
      <c r="AT602" s="95">
        <f t="shared" si="266"/>
        <v>24251.5</v>
      </c>
      <c r="AU602" s="95"/>
      <c r="AW602" s="28" t="s">
        <v>51</v>
      </c>
      <c r="AX602" s="579"/>
      <c r="AY602" s="95"/>
    </row>
    <row r="603" spans="1:51" s="2" customFormat="1" ht="16.5" customHeight="1" x14ac:dyDescent="0.25">
      <c r="A603" s="28"/>
      <c r="B603" s="1"/>
      <c r="K603" s="13"/>
      <c r="L603" s="13"/>
      <c r="M603" s="84"/>
      <c r="N603" s="13"/>
      <c r="O603" s="13"/>
      <c r="P603" s="14"/>
      <c r="Q603" s="3"/>
      <c r="R603" s="8"/>
      <c r="S603" s="8"/>
      <c r="T603" s="4"/>
      <c r="U603" s="11"/>
      <c r="V603" s="26"/>
      <c r="W603" s="5">
        <v>308</v>
      </c>
      <c r="X603" s="17"/>
      <c r="Y603" s="4" t="s">
        <v>34</v>
      </c>
      <c r="Z603" s="4" t="s">
        <v>7</v>
      </c>
      <c r="AA603" s="16">
        <v>3</v>
      </c>
      <c r="AB603" s="16">
        <v>4</v>
      </c>
      <c r="AC603" s="16">
        <v>2</v>
      </c>
      <c r="AD603" s="8">
        <f t="shared" si="267"/>
        <v>12</v>
      </c>
      <c r="AE603" s="78">
        <v>100</v>
      </c>
      <c r="AF603" s="7">
        <f>รายการ!B8</f>
        <v>2600</v>
      </c>
      <c r="AG603" s="7">
        <f t="shared" si="246"/>
        <v>31200</v>
      </c>
      <c r="AH603" s="3">
        <f t="shared" si="268"/>
        <v>12</v>
      </c>
      <c r="AI603" s="3"/>
      <c r="AJ603" s="3">
        <v>12</v>
      </c>
      <c r="AK603" s="3"/>
      <c r="AL603" s="3"/>
      <c r="AM603" s="2">
        <v>12</v>
      </c>
      <c r="AN603" s="2">
        <f>ค่าเสื่อม!M4</f>
        <v>50</v>
      </c>
      <c r="AO603" s="95">
        <f t="shared" si="259"/>
        <v>15600</v>
      </c>
      <c r="AP603" s="95">
        <f t="shared" si="260"/>
        <v>15600</v>
      </c>
      <c r="AQ603" s="166">
        <f t="shared" si="269"/>
        <v>15600</v>
      </c>
      <c r="AR603" s="95">
        <f t="shared" si="258"/>
        <v>15600</v>
      </c>
      <c r="AS603" s="95"/>
      <c r="AT603" s="95">
        <f t="shared" si="266"/>
        <v>15600</v>
      </c>
      <c r="AU603" s="95"/>
      <c r="AW603" s="28"/>
      <c r="AX603" s="579"/>
      <c r="AY603" s="95"/>
    </row>
    <row r="604" spans="1:51" s="2" customFormat="1" ht="16.5" customHeight="1" x14ac:dyDescent="0.25">
      <c r="A604" s="28" t="s">
        <v>499</v>
      </c>
      <c r="B604" s="1">
        <v>255</v>
      </c>
      <c r="C604" s="2" t="s">
        <v>5</v>
      </c>
      <c r="D604" s="2">
        <v>14525</v>
      </c>
      <c r="E604" s="2">
        <v>14</v>
      </c>
      <c r="F604" s="2">
        <v>148</v>
      </c>
      <c r="G604" s="2" t="s">
        <v>26</v>
      </c>
      <c r="H604" s="2">
        <v>0</v>
      </c>
      <c r="I604" s="2">
        <v>1</v>
      </c>
      <c r="J604" s="2">
        <v>96</v>
      </c>
      <c r="K604" s="12">
        <f>H604*400+I604*100+J604</f>
        <v>196</v>
      </c>
      <c r="L604" s="13">
        <v>196</v>
      </c>
      <c r="M604" s="84">
        <v>2</v>
      </c>
      <c r="N604" s="13">
        <f>L604</f>
        <v>196</v>
      </c>
      <c r="O604" s="13">
        <v>100</v>
      </c>
      <c r="P604" s="14">
        <f>N604*O604</f>
        <v>19600</v>
      </c>
      <c r="Q604" s="79"/>
      <c r="R604" s="61">
        <v>196</v>
      </c>
      <c r="S604" s="8"/>
      <c r="T604" s="4"/>
      <c r="U604" s="11"/>
      <c r="V604" s="28" t="s">
        <v>499</v>
      </c>
      <c r="W604" s="5">
        <v>309</v>
      </c>
      <c r="X604" s="17" t="s">
        <v>500</v>
      </c>
      <c r="Y604" s="4" t="s">
        <v>28</v>
      </c>
      <c r="Z604" s="4" t="s">
        <v>53</v>
      </c>
      <c r="AA604" s="16">
        <v>6</v>
      </c>
      <c r="AB604" s="16">
        <v>9</v>
      </c>
      <c r="AC604" s="16">
        <v>2</v>
      </c>
      <c r="AD604" s="8">
        <f t="shared" si="267"/>
        <v>54</v>
      </c>
      <c r="AE604" s="78">
        <v>100</v>
      </c>
      <c r="AF604" s="7">
        <f>AF597</f>
        <v>6700</v>
      </c>
      <c r="AG604" s="7">
        <f t="shared" si="246"/>
        <v>361800</v>
      </c>
      <c r="AH604" s="3">
        <f t="shared" si="268"/>
        <v>54</v>
      </c>
      <c r="AI604" s="3"/>
      <c r="AJ604" s="3">
        <v>54</v>
      </c>
      <c r="AK604" s="3"/>
      <c r="AL604" s="3"/>
      <c r="AM604" s="2">
        <v>42</v>
      </c>
      <c r="AN604" s="2">
        <v>93</v>
      </c>
      <c r="AO604" s="95">
        <f t="shared" si="259"/>
        <v>336474</v>
      </c>
      <c r="AP604" s="95">
        <f t="shared" si="260"/>
        <v>25326</v>
      </c>
      <c r="AQ604" s="166">
        <f t="shared" si="269"/>
        <v>44926</v>
      </c>
      <c r="AR604" s="95">
        <f t="shared" si="258"/>
        <v>44926</v>
      </c>
      <c r="AS604" s="95"/>
      <c r="AT604" s="95">
        <f t="shared" si="266"/>
        <v>44926</v>
      </c>
      <c r="AU604" s="95"/>
      <c r="AW604" s="28"/>
      <c r="AX604" s="579"/>
      <c r="AY604" s="95"/>
    </row>
    <row r="605" spans="1:51" s="2" customFormat="1" ht="16.5" customHeight="1" x14ac:dyDescent="0.25">
      <c r="A605" s="28"/>
      <c r="B605" s="1"/>
      <c r="K605" s="13"/>
      <c r="L605" s="13"/>
      <c r="M605" s="84"/>
      <c r="N605" s="13"/>
      <c r="O605" s="13"/>
      <c r="P605" s="14"/>
      <c r="Q605" s="3"/>
      <c r="R605" s="8"/>
      <c r="S605" s="8"/>
      <c r="T605" s="4"/>
      <c r="U605" s="11"/>
      <c r="V605" s="26"/>
      <c r="W605" s="5">
        <v>310</v>
      </c>
      <c r="X605" s="17"/>
      <c r="Y605" s="4" t="s">
        <v>38</v>
      </c>
      <c r="Z605" s="4" t="s">
        <v>7</v>
      </c>
      <c r="AA605" s="16">
        <v>11</v>
      </c>
      <c r="AB605" s="16">
        <v>16</v>
      </c>
      <c r="AC605" s="16">
        <v>2</v>
      </c>
      <c r="AD605" s="8">
        <f t="shared" si="267"/>
        <v>176</v>
      </c>
      <c r="AE605" s="78">
        <v>100</v>
      </c>
      <c r="AF605" s="7">
        <f>AF602</f>
        <v>2050</v>
      </c>
      <c r="AG605" s="7">
        <f t="shared" si="246"/>
        <v>360800</v>
      </c>
      <c r="AH605" s="3">
        <f t="shared" si="268"/>
        <v>176</v>
      </c>
      <c r="AI605" s="3"/>
      <c r="AJ605" s="3">
        <v>176</v>
      </c>
      <c r="AK605" s="3"/>
      <c r="AL605" s="3"/>
      <c r="AM605" s="2">
        <v>17</v>
      </c>
      <c r="AN605" s="2">
        <f>ค่าเสื่อม!R4</f>
        <v>79</v>
      </c>
      <c r="AO605" s="95">
        <f t="shared" si="259"/>
        <v>285032</v>
      </c>
      <c r="AP605" s="95">
        <f t="shared" si="260"/>
        <v>75768</v>
      </c>
      <c r="AQ605" s="166">
        <f t="shared" si="269"/>
        <v>75768</v>
      </c>
      <c r="AR605" s="95">
        <f t="shared" si="258"/>
        <v>75768</v>
      </c>
      <c r="AS605" s="95"/>
      <c r="AT605" s="95">
        <f t="shared" si="266"/>
        <v>75768</v>
      </c>
      <c r="AU605" s="95"/>
      <c r="AW605" s="28" t="s">
        <v>51</v>
      </c>
      <c r="AX605" s="579"/>
      <c r="AY605" s="95"/>
    </row>
    <row r="606" spans="1:51" s="32" customFormat="1" ht="16.5" customHeight="1" x14ac:dyDescent="0.25">
      <c r="A606" s="39" t="s">
        <v>501</v>
      </c>
      <c r="B606" s="33">
        <v>256</v>
      </c>
      <c r="C606" s="32" t="s">
        <v>5</v>
      </c>
      <c r="D606" s="32">
        <v>25351</v>
      </c>
      <c r="E606" s="32">
        <v>33</v>
      </c>
      <c r="F606" s="32">
        <v>1129</v>
      </c>
      <c r="G606" s="32" t="s">
        <v>26</v>
      </c>
      <c r="H606" s="32">
        <v>5</v>
      </c>
      <c r="I606" s="32">
        <v>3</v>
      </c>
      <c r="J606" s="32">
        <v>22</v>
      </c>
      <c r="K606" s="12">
        <f>H606*400+I606*100+J606</f>
        <v>2322</v>
      </c>
      <c r="L606" s="37">
        <v>2322</v>
      </c>
      <c r="M606" s="86">
        <v>1</v>
      </c>
      <c r="N606" s="13">
        <f>L606</f>
        <v>2322</v>
      </c>
      <c r="O606" s="37">
        <v>100</v>
      </c>
      <c r="P606" s="14">
        <f>N606*O606</f>
        <v>232200</v>
      </c>
      <c r="Q606" s="34">
        <v>2322</v>
      </c>
      <c r="R606" s="43"/>
      <c r="S606" s="43"/>
      <c r="U606" s="35"/>
      <c r="V606" s="39" t="s">
        <v>501</v>
      </c>
      <c r="W606" s="5">
        <v>311</v>
      </c>
      <c r="X606" s="42"/>
      <c r="Y606" s="4" t="s">
        <v>38</v>
      </c>
      <c r="Z606" s="4" t="s">
        <v>7</v>
      </c>
      <c r="AA606" s="36">
        <v>6</v>
      </c>
      <c r="AB606" s="36">
        <v>9</v>
      </c>
      <c r="AC606" s="36">
        <v>1</v>
      </c>
      <c r="AD606" s="8">
        <f t="shared" si="267"/>
        <v>54</v>
      </c>
      <c r="AE606" s="78">
        <v>100</v>
      </c>
      <c r="AF606" s="7">
        <f>AF605</f>
        <v>2050</v>
      </c>
      <c r="AG606" s="7">
        <f t="shared" si="246"/>
        <v>110700</v>
      </c>
      <c r="AH606" s="34">
        <v>54</v>
      </c>
      <c r="AI606" s="34"/>
      <c r="AJ606" s="34">
        <f>AH606</f>
        <v>54</v>
      </c>
      <c r="AK606" s="34"/>
      <c r="AL606" s="34"/>
      <c r="AM606" s="32">
        <v>22</v>
      </c>
      <c r="AN606" s="32">
        <f>ค่าเสื่อม!T4</f>
        <v>93</v>
      </c>
      <c r="AO606" s="95">
        <f t="shared" si="259"/>
        <v>102951</v>
      </c>
      <c r="AP606" s="95">
        <f t="shared" si="260"/>
        <v>7749</v>
      </c>
      <c r="AQ606" s="166">
        <f t="shared" si="269"/>
        <v>239949</v>
      </c>
      <c r="AR606" s="95">
        <f t="shared" si="258"/>
        <v>239949</v>
      </c>
      <c r="AS606" s="95"/>
      <c r="AT606" s="95">
        <f t="shared" si="266"/>
        <v>239949</v>
      </c>
      <c r="AU606" s="95"/>
      <c r="AW606" s="28" t="s">
        <v>51</v>
      </c>
      <c r="AX606" s="579"/>
      <c r="AY606" s="95"/>
    </row>
    <row r="607" spans="1:51" s="32" customFormat="1" ht="16.5" customHeight="1" x14ac:dyDescent="0.25">
      <c r="A607" s="28" t="s">
        <v>503</v>
      </c>
      <c r="B607" s="1">
        <v>257</v>
      </c>
      <c r="C607" s="2" t="s">
        <v>5</v>
      </c>
      <c r="D607" s="2">
        <v>14527</v>
      </c>
      <c r="E607" s="2">
        <v>5</v>
      </c>
      <c r="F607" s="2">
        <v>150</v>
      </c>
      <c r="G607" s="2" t="s">
        <v>26</v>
      </c>
      <c r="H607" s="2">
        <v>1</v>
      </c>
      <c r="I607" s="2">
        <v>0</v>
      </c>
      <c r="J607" s="2">
        <v>27</v>
      </c>
      <c r="K607" s="12">
        <f>H607*400+I607*100+J607</f>
        <v>427</v>
      </c>
      <c r="L607" s="13">
        <v>427</v>
      </c>
      <c r="M607" s="84">
        <v>2</v>
      </c>
      <c r="N607" s="13">
        <f>L607</f>
        <v>427</v>
      </c>
      <c r="O607" s="13">
        <v>100</v>
      </c>
      <c r="P607" s="14">
        <f>N607*O607</f>
        <v>42700</v>
      </c>
      <c r="Q607" s="3"/>
      <c r="R607" s="61">
        <v>427</v>
      </c>
      <c r="S607" s="43"/>
      <c r="U607" s="35"/>
      <c r="V607" s="39"/>
      <c r="W607" s="33"/>
      <c r="X607" s="42"/>
      <c r="AA607" s="36"/>
      <c r="AB607" s="36"/>
      <c r="AC607" s="36"/>
      <c r="AD607" s="43"/>
      <c r="AE607" s="78"/>
      <c r="AF607" s="37"/>
      <c r="AG607" s="7"/>
      <c r="AH607" s="34"/>
      <c r="AI607" s="34"/>
      <c r="AJ607" s="34"/>
      <c r="AK607" s="34"/>
      <c r="AL607" s="34"/>
      <c r="AO607" s="95"/>
      <c r="AP607" s="95"/>
      <c r="AQ607" s="166">
        <f t="shared" si="269"/>
        <v>42700</v>
      </c>
      <c r="AR607" s="95">
        <f t="shared" si="258"/>
        <v>42700</v>
      </c>
      <c r="AS607" s="95"/>
      <c r="AT607" s="95">
        <f t="shared" si="266"/>
        <v>42700</v>
      </c>
      <c r="AU607" s="95"/>
      <c r="AW607" s="39"/>
      <c r="AX607" s="579"/>
      <c r="AY607" s="95"/>
    </row>
    <row r="608" spans="1:51" s="2" customFormat="1" ht="16.5" customHeight="1" x14ac:dyDescent="0.25">
      <c r="A608" s="28" t="s">
        <v>299</v>
      </c>
      <c r="B608" s="1"/>
      <c r="K608" s="13"/>
      <c r="L608" s="13"/>
      <c r="M608" s="84"/>
      <c r="N608" s="13"/>
      <c r="O608" s="13"/>
      <c r="P608" s="14"/>
      <c r="Q608" s="3"/>
      <c r="R608" s="8"/>
      <c r="S608" s="8"/>
      <c r="T608" s="4"/>
      <c r="U608" s="11"/>
      <c r="V608" s="26" t="s">
        <v>504</v>
      </c>
      <c r="W608" s="33">
        <v>312</v>
      </c>
      <c r="X608" s="17" t="s">
        <v>505</v>
      </c>
      <c r="Y608" s="4" t="s">
        <v>28</v>
      </c>
      <c r="Z608" s="4" t="s">
        <v>37</v>
      </c>
      <c r="AA608" s="16">
        <v>10</v>
      </c>
      <c r="AB608" s="16">
        <v>11</v>
      </c>
      <c r="AC608" s="16">
        <v>2</v>
      </c>
      <c r="AD608" s="8">
        <f>AA608*AB608</f>
        <v>110</v>
      </c>
      <c r="AE608" s="78">
        <v>100</v>
      </c>
      <c r="AF608" s="7">
        <f>AF604</f>
        <v>6700</v>
      </c>
      <c r="AG608" s="7">
        <f t="shared" si="246"/>
        <v>737000</v>
      </c>
      <c r="AH608" s="3">
        <f>SUM(AI608:AL608)</f>
        <v>110</v>
      </c>
      <c r="AI608" s="3"/>
      <c r="AJ608" s="3">
        <v>110</v>
      </c>
      <c r="AK608" s="3"/>
      <c r="AL608" s="3"/>
      <c r="AM608" s="2">
        <v>38</v>
      </c>
      <c r="AN608" s="2">
        <f>ค่าเสื่อม!AM2</f>
        <v>66</v>
      </c>
      <c r="AO608" s="95">
        <f t="shared" si="259"/>
        <v>486420</v>
      </c>
      <c r="AP608" s="95">
        <f t="shared" si="260"/>
        <v>250580</v>
      </c>
      <c r="AQ608" s="166">
        <f t="shared" si="269"/>
        <v>250580</v>
      </c>
      <c r="AR608" s="95">
        <f t="shared" si="258"/>
        <v>250580</v>
      </c>
      <c r="AS608" s="95"/>
      <c r="AT608" s="95">
        <f t="shared" si="266"/>
        <v>250580</v>
      </c>
      <c r="AU608" s="95"/>
      <c r="AW608" s="28"/>
      <c r="AX608" s="579"/>
      <c r="AY608" s="95"/>
    </row>
    <row r="609" spans="1:51" s="2" customFormat="1" ht="16.5" customHeight="1" x14ac:dyDescent="0.25">
      <c r="S609" s="8"/>
      <c r="T609" s="4"/>
      <c r="U609" s="11"/>
      <c r="V609" s="26" t="s">
        <v>506</v>
      </c>
      <c r="W609" s="33">
        <v>313</v>
      </c>
      <c r="X609" s="17" t="s">
        <v>507</v>
      </c>
      <c r="Y609" s="4" t="s">
        <v>28</v>
      </c>
      <c r="Z609" s="4" t="s">
        <v>37</v>
      </c>
      <c r="AA609" s="16">
        <v>8</v>
      </c>
      <c r="AB609" s="16">
        <v>12</v>
      </c>
      <c r="AC609" s="16">
        <v>2</v>
      </c>
      <c r="AD609" s="8">
        <f>AA609*AB609</f>
        <v>96</v>
      </c>
      <c r="AE609" s="78">
        <v>100</v>
      </c>
      <c r="AF609" s="7">
        <f>AF608</f>
        <v>6700</v>
      </c>
      <c r="AG609" s="7">
        <f t="shared" si="246"/>
        <v>643200</v>
      </c>
      <c r="AH609" s="3">
        <f>SUM(AI609:AL609)</f>
        <v>96</v>
      </c>
      <c r="AI609" s="3"/>
      <c r="AJ609" s="3">
        <v>96</v>
      </c>
      <c r="AK609" s="3"/>
      <c r="AL609" s="3"/>
      <c r="AM609" s="2">
        <v>44</v>
      </c>
      <c r="AN609" s="2">
        <f>ค่าเสื่อม!AR2</f>
        <v>76</v>
      </c>
      <c r="AO609" s="95">
        <f t="shared" si="259"/>
        <v>488832</v>
      </c>
      <c r="AP609" s="95">
        <f t="shared" si="260"/>
        <v>154368</v>
      </c>
      <c r="AQ609" s="166">
        <f t="shared" si="269"/>
        <v>154368</v>
      </c>
      <c r="AR609" s="95">
        <f t="shared" si="258"/>
        <v>154368</v>
      </c>
      <c r="AS609" s="95"/>
      <c r="AT609" s="95">
        <f t="shared" si="266"/>
        <v>154368</v>
      </c>
      <c r="AU609" s="95"/>
      <c r="AW609" s="28"/>
      <c r="AX609" s="579"/>
      <c r="AY609" s="95"/>
    </row>
    <row r="610" spans="1:51" s="2" customFormat="1" ht="16.5" customHeight="1" x14ac:dyDescent="0.25">
      <c r="A610" s="28" t="s">
        <v>508</v>
      </c>
      <c r="B610" s="1">
        <v>258</v>
      </c>
      <c r="C610" s="2" t="s">
        <v>5</v>
      </c>
      <c r="D610" s="2">
        <v>14523</v>
      </c>
      <c r="E610" s="2">
        <v>6</v>
      </c>
      <c r="F610" s="2">
        <v>146</v>
      </c>
      <c r="G610" s="2" t="s">
        <v>26</v>
      </c>
      <c r="H610" s="2">
        <v>0</v>
      </c>
      <c r="I610" s="2">
        <v>1</v>
      </c>
      <c r="J610" s="2">
        <v>58</v>
      </c>
      <c r="K610" s="12">
        <f>H610*400+I610*100+J610</f>
        <v>158</v>
      </c>
      <c r="L610" s="13">
        <v>158</v>
      </c>
      <c r="M610" s="84">
        <v>1</v>
      </c>
      <c r="N610" s="13">
        <f>L610</f>
        <v>158</v>
      </c>
      <c r="O610" s="13">
        <v>100</v>
      </c>
      <c r="P610" s="14">
        <f>N610*O610</f>
        <v>15800</v>
      </c>
      <c r="Q610" s="79">
        <v>158</v>
      </c>
      <c r="R610" s="8"/>
      <c r="S610" s="8"/>
      <c r="T610" s="4"/>
      <c r="U610" s="11"/>
      <c r="V610" s="28" t="s">
        <v>508</v>
      </c>
      <c r="W610" s="33">
        <v>314</v>
      </c>
      <c r="X610" s="17" t="s">
        <v>509</v>
      </c>
      <c r="Y610" s="4" t="s">
        <v>38</v>
      </c>
      <c r="Z610" s="4" t="s">
        <v>7</v>
      </c>
      <c r="AA610" s="16">
        <v>7</v>
      </c>
      <c r="AB610" s="16">
        <v>18</v>
      </c>
      <c r="AC610" s="16">
        <v>2</v>
      </c>
      <c r="AD610" s="8">
        <f>AA610*AB610</f>
        <v>126</v>
      </c>
      <c r="AE610" s="78">
        <v>100</v>
      </c>
      <c r="AF610" s="7">
        <f>AF605</f>
        <v>2050</v>
      </c>
      <c r="AG610" s="7">
        <f t="shared" si="246"/>
        <v>258300</v>
      </c>
      <c r="AH610" s="3">
        <f>SUM(AI610:AL610)</f>
        <v>126</v>
      </c>
      <c r="AI610" s="3">
        <v>126</v>
      </c>
      <c r="AJ610" s="3"/>
      <c r="AK610" s="3"/>
      <c r="AL610" s="3"/>
      <c r="AM610" s="2">
        <v>31</v>
      </c>
      <c r="AN610" s="2">
        <f>ค่าเสื่อม!T4</f>
        <v>93</v>
      </c>
      <c r="AO610" s="95">
        <f t="shared" si="259"/>
        <v>240219</v>
      </c>
      <c r="AP610" s="95">
        <f t="shared" si="260"/>
        <v>18081</v>
      </c>
      <c r="AQ610" s="166">
        <f t="shared" si="269"/>
        <v>33881</v>
      </c>
      <c r="AR610" s="95">
        <f t="shared" si="258"/>
        <v>33881</v>
      </c>
      <c r="AS610" s="95"/>
      <c r="AT610" s="95">
        <f t="shared" si="266"/>
        <v>33881</v>
      </c>
      <c r="AU610" s="95"/>
      <c r="AW610" s="28" t="s">
        <v>51</v>
      </c>
      <c r="AX610" s="579"/>
      <c r="AY610" s="95"/>
    </row>
    <row r="611" spans="1:51" s="2" customFormat="1" ht="16.5" customHeight="1" x14ac:dyDescent="0.25">
      <c r="A611" s="28"/>
      <c r="B611" s="1">
        <v>259</v>
      </c>
      <c r="C611" s="2" t="s">
        <v>5</v>
      </c>
      <c r="D611" s="2">
        <v>39363</v>
      </c>
      <c r="E611" s="2">
        <v>223</v>
      </c>
      <c r="F611" s="2">
        <v>1971</v>
      </c>
      <c r="G611" s="2" t="s">
        <v>26</v>
      </c>
      <c r="H611" s="2">
        <v>3</v>
      </c>
      <c r="I611" s="2">
        <v>0</v>
      </c>
      <c r="J611" s="2">
        <v>0</v>
      </c>
      <c r="K611" s="12">
        <f>H611*400+I611*100+J611</f>
        <v>1200</v>
      </c>
      <c r="L611" s="13">
        <v>1200</v>
      </c>
      <c r="M611" s="84">
        <v>1</v>
      </c>
      <c r="N611" s="13">
        <f>L611</f>
        <v>1200</v>
      </c>
      <c r="O611" s="13">
        <v>150</v>
      </c>
      <c r="P611" s="14">
        <f>N611*O611</f>
        <v>180000</v>
      </c>
      <c r="Q611" s="79">
        <v>1200</v>
      </c>
      <c r="R611" s="8"/>
      <c r="S611" s="8"/>
      <c r="T611" s="4"/>
      <c r="U611" s="11"/>
      <c r="V611" s="26"/>
      <c r="W611" s="5"/>
      <c r="X611" s="17"/>
      <c r="Y611" s="4"/>
      <c r="Z611" s="4"/>
      <c r="AA611" s="16"/>
      <c r="AB611" s="16"/>
      <c r="AC611" s="16"/>
      <c r="AD611" s="8"/>
      <c r="AE611" s="78"/>
      <c r="AF611" s="7"/>
      <c r="AG611" s="7"/>
      <c r="AH611" s="3"/>
      <c r="AI611" s="3"/>
      <c r="AJ611" s="3"/>
      <c r="AK611" s="3"/>
      <c r="AL611" s="3"/>
      <c r="AO611" s="95"/>
      <c r="AP611" s="95"/>
      <c r="AQ611" s="166">
        <f t="shared" si="269"/>
        <v>180000</v>
      </c>
      <c r="AR611" s="95">
        <f t="shared" si="258"/>
        <v>180000</v>
      </c>
      <c r="AS611" s="95"/>
      <c r="AT611" s="95">
        <f t="shared" si="266"/>
        <v>180000</v>
      </c>
      <c r="AU611" s="95"/>
      <c r="AW611" s="28"/>
      <c r="AX611" s="579"/>
      <c r="AY611" s="95"/>
    </row>
    <row r="612" spans="1:51" s="2" customFormat="1" ht="16.5" customHeight="1" x14ac:dyDescent="0.25">
      <c r="A612" s="28" t="s">
        <v>510</v>
      </c>
      <c r="B612" s="1">
        <v>260</v>
      </c>
      <c r="C612" s="2" t="s">
        <v>5</v>
      </c>
      <c r="D612" s="2">
        <v>14519</v>
      </c>
      <c r="E612" s="2">
        <v>18</v>
      </c>
      <c r="F612" s="2">
        <v>142</v>
      </c>
      <c r="G612" s="2" t="s">
        <v>26</v>
      </c>
      <c r="H612" s="2">
        <v>0</v>
      </c>
      <c r="I612" s="2">
        <v>1</v>
      </c>
      <c r="J612" s="2">
        <v>89</v>
      </c>
      <c r="K612" s="12">
        <f>H612*400+I612*100+J612</f>
        <v>189</v>
      </c>
      <c r="L612" s="13">
        <v>189</v>
      </c>
      <c r="M612" s="84">
        <v>2</v>
      </c>
      <c r="N612" s="13">
        <f>L612</f>
        <v>189</v>
      </c>
      <c r="O612" s="13">
        <v>175</v>
      </c>
      <c r="P612" s="14">
        <f>N612*O612</f>
        <v>33075</v>
      </c>
      <c r="Q612" s="79"/>
      <c r="R612" s="61">
        <v>189</v>
      </c>
      <c r="S612" s="8"/>
      <c r="T612" s="4"/>
      <c r="U612" s="11"/>
      <c r="V612" s="28" t="s">
        <v>510</v>
      </c>
      <c r="W612" s="5">
        <v>315</v>
      </c>
      <c r="X612" s="17" t="s">
        <v>511</v>
      </c>
      <c r="Y612" s="4" t="s">
        <v>28</v>
      </c>
      <c r="Z612" s="4" t="s">
        <v>53</v>
      </c>
      <c r="AA612" s="16">
        <v>6</v>
      </c>
      <c r="AB612" s="16">
        <v>18</v>
      </c>
      <c r="AC612" s="16">
        <v>2</v>
      </c>
      <c r="AD612" s="8">
        <f>AA612*AB612</f>
        <v>108</v>
      </c>
      <c r="AE612" s="78">
        <v>100</v>
      </c>
      <c r="AF612" s="7">
        <f>AF609</f>
        <v>6700</v>
      </c>
      <c r="AG612" s="7">
        <f t="shared" ref="AG612:AG639" si="270">AD612*AF612</f>
        <v>723600</v>
      </c>
      <c r="AH612" s="3">
        <f>SUM(AI612:AL612)</f>
        <v>108</v>
      </c>
      <c r="AI612" s="3"/>
      <c r="AJ612" s="3">
        <v>108</v>
      </c>
      <c r="AK612" s="3"/>
      <c r="AL612" s="3"/>
      <c r="AM612" s="2">
        <v>72</v>
      </c>
      <c r="AN612" s="2">
        <f>ค่าเสื่อม!T4</f>
        <v>93</v>
      </c>
      <c r="AO612" s="95">
        <f t="shared" si="259"/>
        <v>672948</v>
      </c>
      <c r="AP612" s="95">
        <f t="shared" si="260"/>
        <v>50652</v>
      </c>
      <c r="AQ612" s="166">
        <f t="shared" si="269"/>
        <v>83727</v>
      </c>
      <c r="AR612" s="95">
        <f t="shared" si="258"/>
        <v>83727</v>
      </c>
      <c r="AS612" s="95"/>
      <c r="AT612" s="95">
        <f t="shared" si="266"/>
        <v>83727</v>
      </c>
      <c r="AU612" s="95"/>
      <c r="AW612" s="28"/>
      <c r="AX612" s="579"/>
      <c r="AY612" s="95"/>
    </row>
    <row r="613" spans="1:51" s="2" customFormat="1" ht="16.5" customHeight="1" x14ac:dyDescent="0.25">
      <c r="A613" s="28"/>
      <c r="B613" s="1"/>
      <c r="K613" s="13"/>
      <c r="L613" s="13"/>
      <c r="M613" s="84"/>
      <c r="N613" s="13"/>
      <c r="O613" s="13"/>
      <c r="P613" s="14"/>
      <c r="Q613" s="3"/>
      <c r="R613" s="8"/>
      <c r="S613" s="8"/>
      <c r="T613" s="4"/>
      <c r="U613" s="11"/>
      <c r="V613" s="28" t="s">
        <v>508</v>
      </c>
      <c r="W613" s="5">
        <v>316</v>
      </c>
      <c r="X613" s="17" t="s">
        <v>509</v>
      </c>
      <c r="Y613" s="4" t="s">
        <v>28</v>
      </c>
      <c r="Z613" s="4" t="s">
        <v>53</v>
      </c>
      <c r="AA613" s="16">
        <v>5</v>
      </c>
      <c r="AB613" s="16">
        <v>14</v>
      </c>
      <c r="AC613" s="16">
        <v>2</v>
      </c>
      <c r="AD613" s="8">
        <f>AA613*AB613</f>
        <v>70</v>
      </c>
      <c r="AE613" s="78">
        <v>100</v>
      </c>
      <c r="AF613" s="7">
        <f>AF612</f>
        <v>6700</v>
      </c>
      <c r="AG613" s="7">
        <f t="shared" si="270"/>
        <v>469000</v>
      </c>
      <c r="AH613" s="3">
        <f>SUM(AI613:AL613)</f>
        <v>70</v>
      </c>
      <c r="AI613" s="3"/>
      <c r="AJ613" s="3">
        <v>70</v>
      </c>
      <c r="AK613" s="3"/>
      <c r="AL613" s="3"/>
      <c r="AM613" s="2">
        <v>32</v>
      </c>
      <c r="AN613" s="2">
        <v>93</v>
      </c>
      <c r="AO613" s="95">
        <f t="shared" si="259"/>
        <v>436170</v>
      </c>
      <c r="AP613" s="95">
        <f t="shared" si="260"/>
        <v>32830</v>
      </c>
      <c r="AQ613" s="166">
        <f t="shared" si="269"/>
        <v>32830</v>
      </c>
      <c r="AR613" s="95">
        <f t="shared" si="258"/>
        <v>32830</v>
      </c>
      <c r="AS613" s="95"/>
      <c r="AT613" s="95">
        <f t="shared" si="266"/>
        <v>32830</v>
      </c>
      <c r="AU613" s="95"/>
      <c r="AW613" s="28"/>
      <c r="AX613" s="579"/>
      <c r="AY613" s="95"/>
    </row>
    <row r="614" spans="1:51" s="2" customFormat="1" ht="16.5" customHeight="1" x14ac:dyDescent="0.25">
      <c r="A614" s="28"/>
      <c r="B614" s="1"/>
      <c r="K614" s="13"/>
      <c r="L614" s="13"/>
      <c r="M614" s="84"/>
      <c r="N614" s="13"/>
      <c r="O614" s="13"/>
      <c r="P614" s="14"/>
      <c r="Q614" s="3"/>
      <c r="R614" s="8"/>
      <c r="S614" s="8"/>
      <c r="T614" s="4"/>
      <c r="U614" s="11"/>
      <c r="V614" s="26"/>
      <c r="W614" s="5">
        <v>317</v>
      </c>
      <c r="X614" s="17"/>
      <c r="Y614" s="4" t="s">
        <v>38</v>
      </c>
      <c r="Z614" s="4" t="s">
        <v>7</v>
      </c>
      <c r="AA614" s="16">
        <v>12</v>
      </c>
      <c r="AB614" s="16">
        <v>18</v>
      </c>
      <c r="AC614" s="16">
        <v>2</v>
      </c>
      <c r="AD614" s="8">
        <f>AA614*AB614</f>
        <v>216</v>
      </c>
      <c r="AE614" s="78">
        <v>100</v>
      </c>
      <c r="AF614" s="7">
        <f>AF610</f>
        <v>2050</v>
      </c>
      <c r="AG614" s="7">
        <f t="shared" si="270"/>
        <v>442800</v>
      </c>
      <c r="AH614" s="3">
        <f>SUM(AI614:AL614)</f>
        <v>216</v>
      </c>
      <c r="AI614" s="3"/>
      <c r="AJ614" s="3">
        <v>216</v>
      </c>
      <c r="AK614" s="3"/>
      <c r="AL614" s="3"/>
      <c r="AM614" s="2">
        <v>62</v>
      </c>
      <c r="AN614" s="2">
        <v>93</v>
      </c>
      <c r="AO614" s="95">
        <f t="shared" si="259"/>
        <v>411804</v>
      </c>
      <c r="AP614" s="95">
        <f t="shared" si="260"/>
        <v>30996</v>
      </c>
      <c r="AQ614" s="166">
        <f t="shared" si="269"/>
        <v>30996</v>
      </c>
      <c r="AR614" s="95">
        <f t="shared" si="258"/>
        <v>30996</v>
      </c>
      <c r="AS614" s="95"/>
      <c r="AT614" s="95">
        <f t="shared" si="266"/>
        <v>30996</v>
      </c>
      <c r="AU614" s="95"/>
      <c r="AW614" s="28" t="s">
        <v>51</v>
      </c>
      <c r="AX614" s="579"/>
      <c r="AY614" s="95"/>
    </row>
    <row r="615" spans="1:51" s="2" customFormat="1" ht="16.5" customHeight="1" x14ac:dyDescent="0.25">
      <c r="A615" s="28"/>
      <c r="B615" s="1"/>
      <c r="K615" s="13"/>
      <c r="L615" s="13"/>
      <c r="M615" s="84"/>
      <c r="N615" s="13"/>
      <c r="O615" s="13"/>
      <c r="P615" s="14"/>
      <c r="Q615" s="3"/>
      <c r="R615" s="8"/>
      <c r="S615" s="8"/>
      <c r="T615" s="4"/>
      <c r="U615" s="11"/>
      <c r="V615" s="26"/>
      <c r="W615" s="5">
        <v>318</v>
      </c>
      <c r="X615" s="17"/>
      <c r="Y615" s="4" t="s">
        <v>38</v>
      </c>
      <c r="Z615" s="4" t="s">
        <v>7</v>
      </c>
      <c r="AA615" s="16">
        <v>6</v>
      </c>
      <c r="AB615" s="16">
        <v>8</v>
      </c>
      <c r="AC615" s="16">
        <v>2</v>
      </c>
      <c r="AD615" s="8">
        <f>AA615*AB615</f>
        <v>48</v>
      </c>
      <c r="AE615" s="78">
        <v>100</v>
      </c>
      <c r="AF615" s="7">
        <f>AF614</f>
        <v>2050</v>
      </c>
      <c r="AG615" s="7">
        <f t="shared" si="270"/>
        <v>98400</v>
      </c>
      <c r="AH615" s="3">
        <f>SUM(AI615:AL615)</f>
        <v>48</v>
      </c>
      <c r="AI615" s="3"/>
      <c r="AJ615" s="3">
        <v>48</v>
      </c>
      <c r="AK615" s="3"/>
      <c r="AL615" s="3"/>
      <c r="AM615" s="2">
        <v>22</v>
      </c>
      <c r="AN615" s="2">
        <v>93</v>
      </c>
      <c r="AO615" s="95">
        <f t="shared" si="259"/>
        <v>91512</v>
      </c>
      <c r="AP615" s="95">
        <f t="shared" si="260"/>
        <v>6888</v>
      </c>
      <c r="AQ615" s="166">
        <f t="shared" si="269"/>
        <v>6888</v>
      </c>
      <c r="AR615" s="95">
        <f t="shared" si="258"/>
        <v>6888</v>
      </c>
      <c r="AS615" s="95"/>
      <c r="AT615" s="95">
        <f t="shared" si="266"/>
        <v>6888</v>
      </c>
      <c r="AU615" s="95"/>
      <c r="AW615" s="28" t="s">
        <v>51</v>
      </c>
      <c r="AX615" s="579"/>
      <c r="AY615" s="95"/>
    </row>
    <row r="616" spans="1:51" s="2" customFormat="1" ht="16.5" customHeight="1" x14ac:dyDescent="0.25">
      <c r="A616" s="28" t="s">
        <v>512</v>
      </c>
      <c r="B616" s="1">
        <v>261</v>
      </c>
      <c r="C616" s="2" t="s">
        <v>5</v>
      </c>
      <c r="D616" s="2">
        <v>14521</v>
      </c>
      <c r="E616" s="2">
        <v>15</v>
      </c>
      <c r="F616" s="2">
        <v>144</v>
      </c>
      <c r="G616" s="2" t="s">
        <v>26</v>
      </c>
      <c r="H616" s="2">
        <v>0</v>
      </c>
      <c r="I616" s="2">
        <v>1</v>
      </c>
      <c r="J616" s="2">
        <v>57</v>
      </c>
      <c r="K616" s="12">
        <f>H616*400+I616*100+J616</f>
        <v>157</v>
      </c>
      <c r="L616" s="13">
        <v>157</v>
      </c>
      <c r="M616" s="84">
        <v>2</v>
      </c>
      <c r="N616" s="13">
        <f>L616</f>
        <v>157</v>
      </c>
      <c r="O616" s="13">
        <v>100</v>
      </c>
      <c r="P616" s="14">
        <f t="shared" ref="P616:P642" si="271">N616*O616</f>
        <v>15700</v>
      </c>
      <c r="Q616" s="79"/>
      <c r="R616" s="61">
        <v>157</v>
      </c>
      <c r="S616" s="8"/>
      <c r="T616" s="4"/>
      <c r="U616" s="11"/>
      <c r="V616" s="28" t="s">
        <v>512</v>
      </c>
      <c r="W616" s="5">
        <v>319</v>
      </c>
      <c r="X616" s="17" t="s">
        <v>513</v>
      </c>
      <c r="Y616" s="4" t="s">
        <v>28</v>
      </c>
      <c r="Z616" s="4" t="s">
        <v>41</v>
      </c>
      <c r="AA616" s="16"/>
      <c r="AB616" s="16"/>
      <c r="AC616" s="16">
        <v>2</v>
      </c>
      <c r="AD616" s="8">
        <v>360</v>
      </c>
      <c r="AE616" s="78">
        <v>100</v>
      </c>
      <c r="AF616" s="7">
        <f>AF613</f>
        <v>6700</v>
      </c>
      <c r="AG616" s="7">
        <f t="shared" si="270"/>
        <v>2412000</v>
      </c>
      <c r="AH616" s="3">
        <v>360</v>
      </c>
      <c r="AI616" s="3"/>
      <c r="AJ616" s="3">
        <v>360</v>
      </c>
      <c r="AK616" s="3"/>
      <c r="AL616" s="3"/>
      <c r="AM616" s="2">
        <v>24</v>
      </c>
      <c r="AN616" s="2">
        <f>ค่าเสื่อม!W3</f>
        <v>85</v>
      </c>
      <c r="AO616" s="95">
        <f t="shared" si="259"/>
        <v>2050200</v>
      </c>
      <c r="AP616" s="95">
        <f t="shared" si="260"/>
        <v>361800</v>
      </c>
      <c r="AQ616" s="166">
        <f t="shared" si="269"/>
        <v>377500</v>
      </c>
      <c r="AR616" s="95">
        <f t="shared" si="258"/>
        <v>377500</v>
      </c>
      <c r="AS616" s="95"/>
      <c r="AT616" s="95">
        <f t="shared" si="266"/>
        <v>377500</v>
      </c>
      <c r="AU616" s="95"/>
      <c r="AW616" s="28"/>
      <c r="AX616" s="579"/>
      <c r="AY616" s="95"/>
    </row>
    <row r="617" spans="1:51" s="2" customFormat="1" ht="16.5" customHeight="1" x14ac:dyDescent="0.25">
      <c r="A617" s="28"/>
      <c r="B617" s="1"/>
      <c r="K617" s="13"/>
      <c r="L617" s="13"/>
      <c r="M617" s="84"/>
      <c r="N617" s="13"/>
      <c r="O617" s="13"/>
      <c r="P617" s="14"/>
      <c r="Q617" s="3"/>
      <c r="R617" s="8"/>
      <c r="S617" s="8"/>
      <c r="T617" s="4"/>
      <c r="U617" s="11"/>
      <c r="V617" s="26"/>
      <c r="W617" s="5"/>
      <c r="X617" s="17"/>
      <c r="Y617" s="4"/>
      <c r="Z617" s="26" t="s">
        <v>42</v>
      </c>
      <c r="AA617" s="16">
        <v>12</v>
      </c>
      <c r="AB617" s="16">
        <v>15</v>
      </c>
      <c r="AC617" s="16">
        <v>2</v>
      </c>
      <c r="AD617" s="8">
        <f>AA617*AB617</f>
        <v>180</v>
      </c>
      <c r="AE617" s="78">
        <v>50</v>
      </c>
      <c r="AF617" s="7">
        <f>AF613</f>
        <v>6700</v>
      </c>
      <c r="AG617" s="7">
        <f t="shared" si="270"/>
        <v>1206000</v>
      </c>
      <c r="AH617" s="3">
        <f>SUM(AI617:AL617)</f>
        <v>180</v>
      </c>
      <c r="AI617" s="3"/>
      <c r="AJ617" s="3">
        <v>180</v>
      </c>
      <c r="AK617" s="3"/>
      <c r="AL617" s="3"/>
      <c r="AN617" s="2">
        <v>85</v>
      </c>
      <c r="AO617" s="95">
        <f t="shared" si="259"/>
        <v>1025100</v>
      </c>
      <c r="AP617" s="95">
        <f t="shared" si="260"/>
        <v>180900</v>
      </c>
      <c r="AQ617" s="166">
        <f t="shared" si="269"/>
        <v>180900</v>
      </c>
      <c r="AR617" s="95">
        <f t="shared" si="258"/>
        <v>180900</v>
      </c>
      <c r="AS617" s="95"/>
      <c r="AT617" s="95">
        <f t="shared" si="266"/>
        <v>180900</v>
      </c>
      <c r="AU617" s="95"/>
      <c r="AW617" s="28"/>
      <c r="AX617" s="579"/>
      <c r="AY617" s="95"/>
    </row>
    <row r="618" spans="1:51" s="2" customFormat="1" ht="16.5" customHeight="1" x14ac:dyDescent="0.25">
      <c r="A618" s="28"/>
      <c r="B618" s="1"/>
      <c r="K618" s="13"/>
      <c r="L618" s="13"/>
      <c r="M618" s="84"/>
      <c r="N618" s="13"/>
      <c r="O618" s="13"/>
      <c r="P618" s="14"/>
      <c r="Q618" s="3"/>
      <c r="R618" s="8"/>
      <c r="S618" s="8"/>
      <c r="T618" s="4"/>
      <c r="U618" s="11"/>
      <c r="V618" s="26"/>
      <c r="W618" s="5"/>
      <c r="X618" s="17"/>
      <c r="Y618" s="4"/>
      <c r="Z618" s="26" t="s">
        <v>43</v>
      </c>
      <c r="AA618" s="16">
        <v>12</v>
      </c>
      <c r="AB618" s="16">
        <v>15</v>
      </c>
      <c r="AC618" s="16">
        <v>2</v>
      </c>
      <c r="AD618" s="8">
        <f>AA618*AB618</f>
        <v>180</v>
      </c>
      <c r="AE618" s="78">
        <v>50</v>
      </c>
      <c r="AF618" s="7">
        <f>AF616</f>
        <v>6700</v>
      </c>
      <c r="AG618" s="7">
        <f t="shared" si="270"/>
        <v>1206000</v>
      </c>
      <c r="AH618" s="3">
        <f>SUM(AI618:AL618)</f>
        <v>180</v>
      </c>
      <c r="AI618" s="3"/>
      <c r="AJ618" s="3">
        <v>180</v>
      </c>
      <c r="AK618" s="3"/>
      <c r="AL618" s="3"/>
      <c r="AN618" s="2">
        <v>85</v>
      </c>
      <c r="AO618" s="95">
        <f t="shared" si="259"/>
        <v>1025100</v>
      </c>
      <c r="AP618" s="95">
        <f t="shared" si="260"/>
        <v>180900</v>
      </c>
      <c r="AQ618" s="166">
        <f t="shared" si="269"/>
        <v>180900</v>
      </c>
      <c r="AR618" s="95">
        <f t="shared" si="258"/>
        <v>180900</v>
      </c>
      <c r="AS618" s="95"/>
      <c r="AT618" s="95">
        <f t="shared" si="266"/>
        <v>180900</v>
      </c>
      <c r="AU618" s="95"/>
      <c r="AW618" s="28"/>
      <c r="AX618" s="579"/>
      <c r="AY618" s="95"/>
    </row>
    <row r="619" spans="1:51" s="2" customFormat="1" ht="16.5" customHeight="1" x14ac:dyDescent="0.25">
      <c r="A619" s="28"/>
      <c r="B619" s="1"/>
      <c r="K619" s="13"/>
      <c r="L619" s="13"/>
      <c r="M619" s="84"/>
      <c r="N619" s="13"/>
      <c r="O619" s="13"/>
      <c r="P619" s="14"/>
      <c r="Q619" s="3"/>
      <c r="R619" s="8"/>
      <c r="S619" s="8"/>
      <c r="T619" s="4"/>
      <c r="U619" s="11"/>
      <c r="V619" s="26"/>
      <c r="W619" s="5">
        <v>320</v>
      </c>
      <c r="X619" s="17"/>
      <c r="Y619" s="4" t="s">
        <v>38</v>
      </c>
      <c r="Z619" s="4" t="s">
        <v>7</v>
      </c>
      <c r="AA619" s="16">
        <v>13</v>
      </c>
      <c r="AB619" s="16">
        <v>15</v>
      </c>
      <c r="AC619" s="16">
        <v>2</v>
      </c>
      <c r="AD619" s="8">
        <f>AA619*AB619</f>
        <v>195</v>
      </c>
      <c r="AE619" s="78">
        <v>100</v>
      </c>
      <c r="AF619" s="7">
        <f>AF615</f>
        <v>2050</v>
      </c>
      <c r="AG619" s="7">
        <f t="shared" si="270"/>
        <v>399750</v>
      </c>
      <c r="AH619" s="3">
        <f>SUM(AI619:AL619)</f>
        <v>195</v>
      </c>
      <c r="AI619" s="3"/>
      <c r="AJ619" s="3">
        <v>195</v>
      </c>
      <c r="AK619" s="3"/>
      <c r="AL619" s="3"/>
      <c r="AM619" s="2">
        <v>24</v>
      </c>
      <c r="AN619" s="2">
        <f>ค่าเสื่อม!T4</f>
        <v>93</v>
      </c>
      <c r="AO619" s="95">
        <f t="shared" si="259"/>
        <v>371767.5</v>
      </c>
      <c r="AP619" s="95">
        <f t="shared" si="260"/>
        <v>27982.5</v>
      </c>
      <c r="AQ619" s="166">
        <f t="shared" si="269"/>
        <v>27982.5</v>
      </c>
      <c r="AR619" s="95">
        <f t="shared" si="258"/>
        <v>27982.5</v>
      </c>
      <c r="AS619" s="95"/>
      <c r="AT619" s="95">
        <f t="shared" si="266"/>
        <v>27982.5</v>
      </c>
      <c r="AU619" s="95"/>
      <c r="AW619" s="28" t="s">
        <v>51</v>
      </c>
      <c r="AX619" s="579"/>
      <c r="AY619" s="95"/>
    </row>
    <row r="620" spans="1:51" s="2" customFormat="1" ht="16.5" customHeight="1" x14ac:dyDescent="0.25">
      <c r="A620" s="28"/>
      <c r="B620" s="1">
        <v>262</v>
      </c>
      <c r="C620" s="2" t="s">
        <v>5</v>
      </c>
      <c r="D620" s="2">
        <v>39366</v>
      </c>
      <c r="E620" s="2">
        <v>226</v>
      </c>
      <c r="F620" s="2">
        <v>1974</v>
      </c>
      <c r="G620" s="2" t="s">
        <v>26</v>
      </c>
      <c r="H620" s="2">
        <v>5</v>
      </c>
      <c r="I620" s="2">
        <v>1</v>
      </c>
      <c r="J620" s="2">
        <v>69</v>
      </c>
      <c r="K620" s="12">
        <f>H620*400+I620*100+J620</f>
        <v>2169</v>
      </c>
      <c r="L620" s="13">
        <v>2169</v>
      </c>
      <c r="M620" s="84">
        <v>1</v>
      </c>
      <c r="N620" s="13">
        <f>L620</f>
        <v>2169</v>
      </c>
      <c r="O620" s="13">
        <v>125</v>
      </c>
      <c r="P620" s="14">
        <f t="shared" si="271"/>
        <v>271125</v>
      </c>
      <c r="Q620" s="79">
        <v>2169</v>
      </c>
      <c r="R620" s="8"/>
      <c r="S620" s="8"/>
      <c r="T620" s="4"/>
      <c r="U620" s="11"/>
      <c r="V620" s="26"/>
      <c r="W620" s="5"/>
      <c r="X620" s="17"/>
      <c r="Y620" s="4"/>
      <c r="Z620" s="4"/>
      <c r="AA620" s="16"/>
      <c r="AB620" s="16"/>
      <c r="AC620" s="16"/>
      <c r="AD620" s="8"/>
      <c r="AE620" s="78"/>
      <c r="AF620" s="7"/>
      <c r="AG620" s="7"/>
      <c r="AH620" s="4"/>
      <c r="AI620" s="3"/>
      <c r="AJ620" s="3"/>
      <c r="AK620" s="3"/>
      <c r="AL620" s="3"/>
      <c r="AO620" s="95"/>
      <c r="AP620" s="95"/>
      <c r="AQ620" s="166">
        <f t="shared" si="269"/>
        <v>271125</v>
      </c>
      <c r="AR620" s="95">
        <f t="shared" si="258"/>
        <v>271125</v>
      </c>
      <c r="AS620" s="95"/>
      <c r="AT620" s="95">
        <f t="shared" si="266"/>
        <v>271125</v>
      </c>
      <c r="AU620" s="95"/>
      <c r="AW620" s="28"/>
      <c r="AX620" s="579"/>
      <c r="AY620" s="95"/>
    </row>
    <row r="621" spans="1:51" s="2" customFormat="1" ht="16.5" customHeight="1" x14ac:dyDescent="0.25">
      <c r="A621" s="28" t="s">
        <v>514</v>
      </c>
      <c r="B621" s="1">
        <v>263</v>
      </c>
      <c r="C621" s="2" t="s">
        <v>5</v>
      </c>
      <c r="D621" s="2">
        <v>3455</v>
      </c>
      <c r="E621" s="2">
        <v>564</v>
      </c>
      <c r="F621" s="2">
        <v>9</v>
      </c>
      <c r="G621" s="2" t="s">
        <v>26</v>
      </c>
      <c r="H621" s="2">
        <v>14</v>
      </c>
      <c r="I621" s="2">
        <v>3</v>
      </c>
      <c r="J621" s="2">
        <v>2</v>
      </c>
      <c r="K621" s="12">
        <f>H621*400+I621*100+J621</f>
        <v>5902</v>
      </c>
      <c r="L621" s="13">
        <v>5902</v>
      </c>
      <c r="M621" s="84">
        <v>1</v>
      </c>
      <c r="N621" s="13">
        <f>L621</f>
        <v>5902</v>
      </c>
      <c r="O621" s="13">
        <v>125</v>
      </c>
      <c r="P621" s="14">
        <f t="shared" si="271"/>
        <v>737750</v>
      </c>
      <c r="Q621" s="79">
        <v>5902</v>
      </c>
      <c r="R621" s="8"/>
      <c r="S621" s="8"/>
      <c r="T621" s="4"/>
      <c r="U621" s="11"/>
      <c r="V621" s="26"/>
      <c r="W621" s="5"/>
      <c r="X621" s="17"/>
      <c r="Y621" s="4"/>
      <c r="Z621" s="4"/>
      <c r="AA621" s="16"/>
      <c r="AB621" s="16"/>
      <c r="AC621" s="16"/>
      <c r="AD621" s="8"/>
      <c r="AE621" s="78"/>
      <c r="AF621" s="7"/>
      <c r="AG621" s="7"/>
      <c r="AH621" s="4"/>
      <c r="AI621" s="3"/>
      <c r="AJ621" s="3"/>
      <c r="AK621" s="3"/>
      <c r="AL621" s="3"/>
      <c r="AO621" s="95"/>
      <c r="AP621" s="95"/>
      <c r="AQ621" s="166">
        <f t="shared" si="269"/>
        <v>737750</v>
      </c>
      <c r="AR621" s="95">
        <f t="shared" si="258"/>
        <v>737750</v>
      </c>
      <c r="AS621" s="95"/>
      <c r="AT621" s="95">
        <f t="shared" si="266"/>
        <v>737750</v>
      </c>
      <c r="AU621" s="95"/>
      <c r="AW621" s="28"/>
      <c r="AX621" s="579"/>
      <c r="AY621" s="95"/>
    </row>
    <row r="622" spans="1:51" s="2" customFormat="1" ht="16.5" customHeight="1" x14ac:dyDescent="0.25">
      <c r="A622" s="28" t="s">
        <v>515</v>
      </c>
      <c r="B622" s="1">
        <v>264</v>
      </c>
      <c r="C622" s="2" t="s">
        <v>5</v>
      </c>
      <c r="D622" s="2">
        <v>17985</v>
      </c>
      <c r="E622" s="2">
        <v>565</v>
      </c>
      <c r="F622" s="2">
        <v>394</v>
      </c>
      <c r="G622" s="2" t="s">
        <v>26</v>
      </c>
      <c r="H622" s="2">
        <v>7</v>
      </c>
      <c r="I622" s="2">
        <v>2</v>
      </c>
      <c r="J622" s="2">
        <v>58</v>
      </c>
      <c r="K622" s="12">
        <f>H622*400+I622*100+J622</f>
        <v>3058</v>
      </c>
      <c r="L622" s="13">
        <v>3058</v>
      </c>
      <c r="M622" s="84">
        <v>1</v>
      </c>
      <c r="N622" s="13">
        <f>L622</f>
        <v>3058</v>
      </c>
      <c r="O622" s="13">
        <v>125</v>
      </c>
      <c r="P622" s="14">
        <f t="shared" si="271"/>
        <v>382250</v>
      </c>
      <c r="Q622" s="79">
        <v>3058</v>
      </c>
      <c r="R622" s="8"/>
      <c r="S622" s="8"/>
      <c r="T622" s="4"/>
      <c r="U622" s="11"/>
      <c r="V622" s="26"/>
      <c r="W622" s="5"/>
      <c r="X622" s="17"/>
      <c r="Y622" s="4"/>
      <c r="Z622" s="4"/>
      <c r="AA622" s="16"/>
      <c r="AB622" s="16"/>
      <c r="AC622" s="16"/>
      <c r="AD622" s="8"/>
      <c r="AE622" s="78"/>
      <c r="AF622" s="7"/>
      <c r="AG622" s="7"/>
      <c r="AH622" s="4"/>
      <c r="AI622" s="3"/>
      <c r="AJ622" s="3"/>
      <c r="AK622" s="3"/>
      <c r="AL622" s="3"/>
      <c r="AO622" s="95"/>
      <c r="AP622" s="95"/>
      <c r="AQ622" s="166">
        <f t="shared" si="269"/>
        <v>382250</v>
      </c>
      <c r="AR622" s="95">
        <f t="shared" si="258"/>
        <v>382250</v>
      </c>
      <c r="AS622" s="95"/>
      <c r="AT622" s="95">
        <f t="shared" si="266"/>
        <v>382250</v>
      </c>
      <c r="AU622" s="95"/>
      <c r="AW622" s="28"/>
      <c r="AX622" s="579"/>
      <c r="AY622" s="95"/>
    </row>
    <row r="623" spans="1:51" s="2" customFormat="1" ht="16.5" customHeight="1" x14ac:dyDescent="0.25">
      <c r="A623" s="28" t="s">
        <v>463</v>
      </c>
      <c r="B623" s="1">
        <v>265</v>
      </c>
      <c r="C623" s="2" t="s">
        <v>5</v>
      </c>
      <c r="D623" s="2">
        <v>11752</v>
      </c>
      <c r="E623" s="2">
        <v>301</v>
      </c>
      <c r="F623" s="2">
        <v>45</v>
      </c>
      <c r="G623" s="2" t="s">
        <v>26</v>
      </c>
      <c r="H623" s="2">
        <v>3</v>
      </c>
      <c r="I623" s="2">
        <v>0</v>
      </c>
      <c r="J623" s="2">
        <v>0</v>
      </c>
      <c r="K623" s="12">
        <f>H623*400+I623*100+J623</f>
        <v>1200</v>
      </c>
      <c r="L623" s="13">
        <v>1200</v>
      </c>
      <c r="M623" s="84">
        <v>1</v>
      </c>
      <c r="N623" s="13">
        <f>L623</f>
        <v>1200</v>
      </c>
      <c r="O623" s="13">
        <v>100</v>
      </c>
      <c r="P623" s="14">
        <f t="shared" si="271"/>
        <v>120000</v>
      </c>
      <c r="Q623" s="79">
        <v>1200</v>
      </c>
      <c r="R623" s="8"/>
      <c r="S623" s="8"/>
      <c r="T623" s="4"/>
      <c r="U623" s="11"/>
      <c r="V623" s="26"/>
      <c r="W623" s="5"/>
      <c r="X623" s="17"/>
      <c r="Y623" s="4"/>
      <c r="Z623" s="4"/>
      <c r="AA623" s="16"/>
      <c r="AB623" s="16"/>
      <c r="AC623" s="16"/>
      <c r="AD623" s="8"/>
      <c r="AE623" s="78"/>
      <c r="AF623" s="7"/>
      <c r="AG623" s="7"/>
      <c r="AH623" s="4"/>
      <c r="AI623" s="3"/>
      <c r="AJ623" s="3"/>
      <c r="AK623" s="3"/>
      <c r="AL623" s="3"/>
      <c r="AO623" s="95"/>
      <c r="AP623" s="95"/>
      <c r="AQ623" s="166">
        <f t="shared" si="269"/>
        <v>120000</v>
      </c>
      <c r="AR623" s="95">
        <f t="shared" si="258"/>
        <v>120000</v>
      </c>
      <c r="AS623" s="95"/>
      <c r="AT623" s="95">
        <f t="shared" si="266"/>
        <v>120000</v>
      </c>
      <c r="AU623" s="95"/>
      <c r="AW623" s="28"/>
      <c r="AX623" s="579"/>
      <c r="AY623" s="95"/>
    </row>
    <row r="624" spans="1:51" s="32" customFormat="1" ht="16.5" customHeight="1" x14ac:dyDescent="0.25">
      <c r="A624" s="39" t="s">
        <v>516</v>
      </c>
      <c r="B624" s="1">
        <v>266</v>
      </c>
      <c r="C624" s="32" t="s">
        <v>5</v>
      </c>
      <c r="D624" s="32">
        <v>958</v>
      </c>
      <c r="E624" s="32">
        <v>2</v>
      </c>
      <c r="F624" s="32">
        <v>71</v>
      </c>
      <c r="G624" s="32" t="s">
        <v>26</v>
      </c>
      <c r="H624" s="32">
        <v>1</v>
      </c>
      <c r="I624" s="32">
        <v>2</v>
      </c>
      <c r="J624" s="32">
        <v>64</v>
      </c>
      <c r="K624" s="12">
        <f>H624*400+I624*100+J624</f>
        <v>664</v>
      </c>
      <c r="L624" s="37">
        <v>664</v>
      </c>
      <c r="M624" s="86">
        <v>2</v>
      </c>
      <c r="N624" s="13">
        <f>L624</f>
        <v>664</v>
      </c>
      <c r="O624" s="7">
        <v>125</v>
      </c>
      <c r="P624" s="14">
        <f t="shared" si="271"/>
        <v>83000</v>
      </c>
      <c r="Q624" s="80"/>
      <c r="R624" s="77">
        <v>664</v>
      </c>
      <c r="S624" s="43"/>
      <c r="U624" s="35"/>
      <c r="V624" s="39" t="s">
        <v>516</v>
      </c>
      <c r="W624" s="33">
        <v>321</v>
      </c>
      <c r="X624" s="42" t="s">
        <v>517</v>
      </c>
      <c r="Y624" s="32" t="s">
        <v>28</v>
      </c>
      <c r="Z624" s="32" t="s">
        <v>53</v>
      </c>
      <c r="AA624" s="36">
        <v>6</v>
      </c>
      <c r="AB624" s="36">
        <v>9</v>
      </c>
      <c r="AC624" s="36">
        <v>2</v>
      </c>
      <c r="AD624" s="43">
        <f>AA624*AB624</f>
        <v>54</v>
      </c>
      <c r="AE624" s="528">
        <v>100</v>
      </c>
      <c r="AF624" s="37">
        <f>AF616</f>
        <v>6700</v>
      </c>
      <c r="AG624" s="7">
        <f t="shared" si="270"/>
        <v>361800</v>
      </c>
      <c r="AH624" s="34">
        <f>SUM(AI624:AL624)</f>
        <v>54</v>
      </c>
      <c r="AI624" s="34"/>
      <c r="AJ624" s="34">
        <v>54</v>
      </c>
      <c r="AK624" s="34"/>
      <c r="AL624" s="34"/>
      <c r="AM624" s="32">
        <v>36</v>
      </c>
      <c r="AN624" s="32">
        <v>93</v>
      </c>
      <c r="AO624" s="95">
        <f t="shared" si="259"/>
        <v>336474</v>
      </c>
      <c r="AP624" s="95">
        <f t="shared" si="260"/>
        <v>25326</v>
      </c>
      <c r="AQ624" s="166">
        <f t="shared" si="269"/>
        <v>108326</v>
      </c>
      <c r="AR624" s="95">
        <f t="shared" ref="AR624:AR642" si="272">AQ624</f>
        <v>108326</v>
      </c>
      <c r="AS624" s="95"/>
      <c r="AT624" s="95">
        <f t="shared" si="266"/>
        <v>108326</v>
      </c>
      <c r="AU624" s="95"/>
      <c r="AW624" s="39"/>
      <c r="AX624" s="579"/>
      <c r="AY624" s="95"/>
    </row>
    <row r="625" spans="1:52" s="2" customFormat="1" ht="16.5" customHeight="1" x14ac:dyDescent="0.25">
      <c r="A625" s="28"/>
      <c r="B625" s="1"/>
      <c r="K625" s="13"/>
      <c r="L625" s="13"/>
      <c r="M625" s="84"/>
      <c r="N625" s="13"/>
      <c r="O625" s="13"/>
      <c r="P625" s="14"/>
      <c r="Q625" s="3"/>
      <c r="R625" s="8"/>
      <c r="S625" s="8"/>
      <c r="T625" s="4"/>
      <c r="U625" s="11"/>
      <c r="V625" s="28" t="s">
        <v>371</v>
      </c>
      <c r="W625" s="33">
        <v>322</v>
      </c>
      <c r="X625" s="17" t="s">
        <v>518</v>
      </c>
      <c r="Y625" s="4" t="s">
        <v>28</v>
      </c>
      <c r="Z625" s="4" t="s">
        <v>53</v>
      </c>
      <c r="AA625" s="16">
        <v>7</v>
      </c>
      <c r="AB625" s="16">
        <v>10</v>
      </c>
      <c r="AC625" s="16">
        <v>2</v>
      </c>
      <c r="AD625" s="8">
        <f>AA625*AB625</f>
        <v>70</v>
      </c>
      <c r="AE625" s="528">
        <v>100</v>
      </c>
      <c r="AF625" s="7">
        <f>AF624</f>
        <v>6700</v>
      </c>
      <c r="AG625" s="7">
        <f t="shared" si="270"/>
        <v>469000</v>
      </c>
      <c r="AH625" s="3">
        <f>SUM(AI625:AL625)</f>
        <v>70</v>
      </c>
      <c r="AI625" s="3"/>
      <c r="AJ625" s="3">
        <v>70</v>
      </c>
      <c r="AK625" s="3"/>
      <c r="AL625" s="3"/>
      <c r="AM625" s="2">
        <v>51</v>
      </c>
      <c r="AN625" s="2">
        <v>93</v>
      </c>
      <c r="AO625" s="95">
        <f t="shared" si="259"/>
        <v>436170</v>
      </c>
      <c r="AP625" s="95">
        <f t="shared" si="260"/>
        <v>32830</v>
      </c>
      <c r="AQ625" s="166">
        <f t="shared" si="269"/>
        <v>32830</v>
      </c>
      <c r="AR625" s="95">
        <f t="shared" si="272"/>
        <v>32830</v>
      </c>
      <c r="AS625" s="95"/>
      <c r="AT625" s="95">
        <f t="shared" si="266"/>
        <v>32830</v>
      </c>
      <c r="AU625" s="95"/>
      <c r="AW625" s="28"/>
      <c r="AX625" s="579"/>
      <c r="AY625" s="95"/>
    </row>
    <row r="626" spans="1:52" s="2" customFormat="1" ht="16.5" customHeight="1" x14ac:dyDescent="0.25">
      <c r="A626" s="28"/>
      <c r="B626" s="1"/>
      <c r="K626" s="13"/>
      <c r="L626" s="13"/>
      <c r="M626" s="84"/>
      <c r="N626" s="13"/>
      <c r="O626" s="13"/>
      <c r="P626" s="14"/>
      <c r="Q626" s="3"/>
      <c r="R626" s="8"/>
      <c r="S626" s="8"/>
      <c r="T626" s="4"/>
      <c r="U626" s="11"/>
      <c r="V626" s="28" t="s">
        <v>519</v>
      </c>
      <c r="W626" s="33">
        <v>323</v>
      </c>
      <c r="X626" s="17" t="s">
        <v>520</v>
      </c>
      <c r="Y626" s="4" t="s">
        <v>28</v>
      </c>
      <c r="Z626" s="4" t="s">
        <v>53</v>
      </c>
      <c r="AA626" s="16">
        <v>14</v>
      </c>
      <c r="AB626" s="16">
        <v>15</v>
      </c>
      <c r="AC626" s="16">
        <v>2</v>
      </c>
      <c r="AD626" s="8">
        <f>AA626*AB626</f>
        <v>210</v>
      </c>
      <c r="AE626" s="528">
        <v>100</v>
      </c>
      <c r="AF626" s="7">
        <f>AF625</f>
        <v>6700</v>
      </c>
      <c r="AG626" s="7">
        <f t="shared" si="270"/>
        <v>1407000</v>
      </c>
      <c r="AH626" s="3">
        <f>SUM(AI626:AL626)</f>
        <v>210</v>
      </c>
      <c r="AI626" s="3"/>
      <c r="AJ626" s="3">
        <v>210</v>
      </c>
      <c r="AK626" s="3"/>
      <c r="AL626" s="3"/>
      <c r="AM626" s="2">
        <v>32</v>
      </c>
      <c r="AN626" s="2">
        <v>93</v>
      </c>
      <c r="AO626" s="95">
        <f t="shared" si="259"/>
        <v>1308510</v>
      </c>
      <c r="AP626" s="95">
        <f t="shared" si="260"/>
        <v>98490</v>
      </c>
      <c r="AQ626" s="166">
        <f t="shared" si="269"/>
        <v>98490</v>
      </c>
      <c r="AR626" s="95">
        <f t="shared" si="272"/>
        <v>98490</v>
      </c>
      <c r="AS626" s="95"/>
      <c r="AT626" s="95">
        <f t="shared" si="266"/>
        <v>98490</v>
      </c>
      <c r="AU626" s="95"/>
      <c r="AW626" s="28"/>
      <c r="AX626" s="579"/>
      <c r="AY626" s="95"/>
    </row>
    <row r="627" spans="1:52" s="2" customFormat="1" ht="16.5" customHeight="1" x14ac:dyDescent="0.25">
      <c r="A627" s="28" t="s">
        <v>524</v>
      </c>
      <c r="B627" s="1">
        <v>267</v>
      </c>
      <c r="C627" s="2" t="s">
        <v>5</v>
      </c>
      <c r="D627" s="2">
        <v>40792</v>
      </c>
      <c r="E627" s="2">
        <v>600</v>
      </c>
      <c r="F627" s="2">
        <v>2109</v>
      </c>
      <c r="G627" s="2" t="s">
        <v>26</v>
      </c>
      <c r="H627" s="2">
        <v>0</v>
      </c>
      <c r="I627" s="2">
        <v>3</v>
      </c>
      <c r="J627" s="2">
        <v>53</v>
      </c>
      <c r="K627" s="12">
        <f t="shared" ref="K627:K634" si="273">H627*400+I627*100+J627</f>
        <v>353</v>
      </c>
      <c r="L627" s="13">
        <v>353</v>
      </c>
      <c r="M627" s="84">
        <v>1</v>
      </c>
      <c r="N627" s="13">
        <f t="shared" ref="N627:N634" si="274">L627</f>
        <v>353</v>
      </c>
      <c r="O627" s="13">
        <v>150</v>
      </c>
      <c r="P627" s="14">
        <f t="shared" si="271"/>
        <v>52950</v>
      </c>
      <c r="Q627" s="79">
        <v>353</v>
      </c>
      <c r="R627" s="8"/>
      <c r="S627" s="8"/>
      <c r="T627" s="4"/>
      <c r="U627" s="11"/>
      <c r="V627" s="28" t="s">
        <v>524</v>
      </c>
      <c r="W627" s="33">
        <v>324</v>
      </c>
      <c r="X627" s="17" t="s">
        <v>525</v>
      </c>
      <c r="Y627" s="4" t="s">
        <v>38</v>
      </c>
      <c r="Z627" s="4" t="s">
        <v>7</v>
      </c>
      <c r="AA627" s="16">
        <v>9</v>
      </c>
      <c r="AB627" s="16">
        <v>25</v>
      </c>
      <c r="AC627" s="16">
        <v>2</v>
      </c>
      <c r="AD627" s="8">
        <f>AA627*AB627</f>
        <v>225</v>
      </c>
      <c r="AE627" s="528">
        <v>100</v>
      </c>
      <c r="AF627" s="7">
        <f>AF619</f>
        <v>2050</v>
      </c>
      <c r="AG627" s="7">
        <f t="shared" si="270"/>
        <v>461250</v>
      </c>
      <c r="AH627" s="3">
        <f>SUM(AI627:AL627)</f>
        <v>225</v>
      </c>
      <c r="AI627" s="3">
        <v>225</v>
      </c>
      <c r="AJ627" s="3"/>
      <c r="AK627" s="3"/>
      <c r="AL627" s="3"/>
      <c r="AM627" s="2">
        <v>24</v>
      </c>
      <c r="AN627" s="2">
        <v>93</v>
      </c>
      <c r="AO627" s="95">
        <f t="shared" si="259"/>
        <v>428962.5</v>
      </c>
      <c r="AP627" s="95">
        <f t="shared" si="260"/>
        <v>32287.5</v>
      </c>
      <c r="AQ627" s="166">
        <f t="shared" si="269"/>
        <v>85237.5</v>
      </c>
      <c r="AR627" s="95">
        <f t="shared" si="272"/>
        <v>85237.5</v>
      </c>
      <c r="AS627" s="95"/>
      <c r="AT627" s="95">
        <f t="shared" si="266"/>
        <v>85237.5</v>
      </c>
      <c r="AU627" s="95"/>
      <c r="AW627" s="28" t="s">
        <v>51</v>
      </c>
      <c r="AX627" s="579"/>
      <c r="AY627" s="95"/>
    </row>
    <row r="628" spans="1:52" s="2" customFormat="1" ht="16.5" customHeight="1" x14ac:dyDescent="0.25">
      <c r="A628" s="28" t="s">
        <v>526</v>
      </c>
      <c r="B628" s="1">
        <v>268</v>
      </c>
      <c r="C628" s="2" t="s">
        <v>5</v>
      </c>
      <c r="D628" s="2">
        <v>15973</v>
      </c>
      <c r="E628" s="2">
        <v>588</v>
      </c>
      <c r="F628" s="2">
        <v>136</v>
      </c>
      <c r="G628" s="2" t="s">
        <v>26</v>
      </c>
      <c r="H628" s="2">
        <v>0</v>
      </c>
      <c r="I628" s="2">
        <v>3</v>
      </c>
      <c r="J628" s="2">
        <v>67</v>
      </c>
      <c r="K628" s="12">
        <f t="shared" si="273"/>
        <v>367</v>
      </c>
      <c r="L628" s="13">
        <v>367</v>
      </c>
      <c r="M628" s="84">
        <v>1</v>
      </c>
      <c r="N628" s="13">
        <f t="shared" si="274"/>
        <v>367</v>
      </c>
      <c r="O628" s="13">
        <v>150</v>
      </c>
      <c r="P628" s="14">
        <f t="shared" si="271"/>
        <v>55050</v>
      </c>
      <c r="Q628" s="79">
        <v>367</v>
      </c>
      <c r="R628" s="8"/>
      <c r="S628" s="8"/>
      <c r="T628" s="4"/>
      <c r="U628" s="11"/>
      <c r="V628" s="26"/>
      <c r="W628" s="5"/>
      <c r="X628" s="17"/>
      <c r="Y628" s="4"/>
      <c r="Z628" s="4"/>
      <c r="AA628" s="16"/>
      <c r="AB628" s="16"/>
      <c r="AC628" s="16"/>
      <c r="AD628" s="8"/>
      <c r="AE628" s="528"/>
      <c r="AF628" s="7"/>
      <c r="AG628" s="7"/>
      <c r="AH628" s="4"/>
      <c r="AI628" s="3"/>
      <c r="AJ628" s="3"/>
      <c r="AK628" s="3"/>
      <c r="AL628" s="3"/>
      <c r="AO628" s="95"/>
      <c r="AP628" s="95"/>
      <c r="AQ628" s="166">
        <f t="shared" si="269"/>
        <v>55050</v>
      </c>
      <c r="AR628" s="95">
        <f t="shared" si="272"/>
        <v>55050</v>
      </c>
      <c r="AS628" s="95"/>
      <c r="AT628" s="95">
        <f t="shared" si="266"/>
        <v>55050</v>
      </c>
      <c r="AU628" s="95"/>
      <c r="AW628" s="28"/>
      <c r="AX628" s="579"/>
      <c r="AY628" s="95"/>
    </row>
    <row r="629" spans="1:52" s="2" customFormat="1" ht="16.5" customHeight="1" x14ac:dyDescent="0.25">
      <c r="A629" s="28" t="s">
        <v>527</v>
      </c>
      <c r="B629" s="1">
        <v>269</v>
      </c>
      <c r="C629" s="2" t="s">
        <v>5</v>
      </c>
      <c r="D629" s="2">
        <v>37394</v>
      </c>
      <c r="E629" s="2">
        <v>803</v>
      </c>
      <c r="F629" s="2">
        <v>2359</v>
      </c>
      <c r="G629" s="2" t="s">
        <v>26</v>
      </c>
      <c r="H629" s="2">
        <v>1</v>
      </c>
      <c r="I629" s="2">
        <v>0</v>
      </c>
      <c r="J629" s="2">
        <v>30</v>
      </c>
      <c r="K629" s="12">
        <f t="shared" si="273"/>
        <v>430</v>
      </c>
      <c r="L629" s="13">
        <v>430</v>
      </c>
      <c r="M629" s="84">
        <v>1</v>
      </c>
      <c r="N629" s="13">
        <f t="shared" si="274"/>
        <v>430</v>
      </c>
      <c r="O629" s="13">
        <v>150</v>
      </c>
      <c r="P629" s="14">
        <f t="shared" si="271"/>
        <v>64500</v>
      </c>
      <c r="Q629" s="79">
        <v>430</v>
      </c>
      <c r="R629" s="8"/>
      <c r="S629" s="8"/>
      <c r="T629" s="4"/>
      <c r="U629" s="11"/>
      <c r="V629" s="26"/>
      <c r="W629" s="5"/>
      <c r="X629" s="17"/>
      <c r="Y629" s="4"/>
      <c r="Z629" s="4"/>
      <c r="AA629" s="16"/>
      <c r="AB629" s="16"/>
      <c r="AC629" s="16"/>
      <c r="AD629" s="8"/>
      <c r="AE629" s="528"/>
      <c r="AF629" s="7"/>
      <c r="AG629" s="7"/>
      <c r="AH629" s="4"/>
      <c r="AI629" s="3"/>
      <c r="AJ629" s="3"/>
      <c r="AK629" s="3"/>
      <c r="AL629" s="3"/>
      <c r="AO629" s="95"/>
      <c r="AP629" s="95"/>
      <c r="AQ629" s="166">
        <f t="shared" si="269"/>
        <v>64500</v>
      </c>
      <c r="AR629" s="95">
        <f t="shared" si="272"/>
        <v>64500</v>
      </c>
      <c r="AS629" s="95"/>
      <c r="AT629" s="95">
        <f t="shared" si="266"/>
        <v>64500</v>
      </c>
      <c r="AU629" s="95"/>
      <c r="AW629" s="28"/>
      <c r="AX629" s="579"/>
      <c r="AY629" s="95"/>
    </row>
    <row r="630" spans="1:52" s="2" customFormat="1" ht="16.5" customHeight="1" x14ac:dyDescent="0.25">
      <c r="A630" s="28" t="s">
        <v>528</v>
      </c>
      <c r="B630" s="1">
        <v>270</v>
      </c>
      <c r="C630" s="2" t="s">
        <v>5</v>
      </c>
      <c r="D630" s="2">
        <v>14522</v>
      </c>
      <c r="E630" s="2">
        <v>7</v>
      </c>
      <c r="F630" s="2">
        <v>145</v>
      </c>
      <c r="G630" s="2" t="s">
        <v>26</v>
      </c>
      <c r="H630" s="2">
        <v>0</v>
      </c>
      <c r="I630" s="2">
        <v>1</v>
      </c>
      <c r="J630" s="2">
        <v>37</v>
      </c>
      <c r="K630" s="12">
        <f t="shared" si="273"/>
        <v>137</v>
      </c>
      <c r="L630" s="13">
        <v>137</v>
      </c>
      <c r="M630" s="84">
        <v>1</v>
      </c>
      <c r="N630" s="13">
        <f t="shared" si="274"/>
        <v>137</v>
      </c>
      <c r="O630" s="13">
        <v>100</v>
      </c>
      <c r="P630" s="14">
        <f t="shared" si="271"/>
        <v>13700</v>
      </c>
      <c r="Q630" s="79">
        <v>137</v>
      </c>
      <c r="R630" s="8"/>
      <c r="S630" s="8"/>
      <c r="T630" s="4"/>
      <c r="U630" s="11"/>
      <c r="V630" s="28" t="s">
        <v>528</v>
      </c>
      <c r="W630" s="5">
        <v>325</v>
      </c>
      <c r="X630" s="17" t="s">
        <v>529</v>
      </c>
      <c r="Y630" s="4" t="s">
        <v>38</v>
      </c>
      <c r="Z630" s="4" t="s">
        <v>7</v>
      </c>
      <c r="AA630" s="16">
        <v>10</v>
      </c>
      <c r="AB630" s="16">
        <v>12</v>
      </c>
      <c r="AC630" s="16">
        <v>2</v>
      </c>
      <c r="AD630" s="8">
        <f>AA630*AB630</f>
        <v>120</v>
      </c>
      <c r="AE630" s="528">
        <v>100</v>
      </c>
      <c r="AF630" s="7">
        <f>AF627</f>
        <v>2050</v>
      </c>
      <c r="AG630" s="7">
        <f t="shared" si="270"/>
        <v>246000</v>
      </c>
      <c r="AH630" s="3">
        <f>SUM(AI630:AL630)</f>
        <v>120</v>
      </c>
      <c r="AI630" s="3">
        <v>120</v>
      </c>
      <c r="AJ630" s="3"/>
      <c r="AK630" s="3"/>
      <c r="AL630" s="3"/>
      <c r="AM630" s="2">
        <v>10</v>
      </c>
      <c r="AN630" s="2">
        <f>ค่าเสื่อม!K4</f>
        <v>40</v>
      </c>
      <c r="AO630" s="95">
        <f t="shared" si="259"/>
        <v>98400</v>
      </c>
      <c r="AP630" s="95">
        <f t="shared" si="260"/>
        <v>147600</v>
      </c>
      <c r="AQ630" s="166">
        <f t="shared" si="269"/>
        <v>161300</v>
      </c>
      <c r="AR630" s="95">
        <f t="shared" si="272"/>
        <v>161300</v>
      </c>
      <c r="AS630" s="95"/>
      <c r="AT630" s="95">
        <f t="shared" si="266"/>
        <v>161300</v>
      </c>
      <c r="AU630" s="95"/>
      <c r="AW630" s="28" t="s">
        <v>51</v>
      </c>
      <c r="AX630" s="579"/>
      <c r="AY630" s="95"/>
    </row>
    <row r="631" spans="1:52" s="2" customFormat="1" ht="16.5" customHeight="1" x14ac:dyDescent="0.25">
      <c r="A631" s="28"/>
      <c r="B631" s="1">
        <v>271</v>
      </c>
      <c r="C631" s="2" t="s">
        <v>5</v>
      </c>
      <c r="D631" s="2">
        <v>39364</v>
      </c>
      <c r="E631" s="2">
        <v>224</v>
      </c>
      <c r="F631" s="2">
        <v>1972</v>
      </c>
      <c r="G631" s="2" t="s">
        <v>26</v>
      </c>
      <c r="H631" s="2">
        <v>3</v>
      </c>
      <c r="I631" s="2">
        <v>0</v>
      </c>
      <c r="J631" s="2">
        <v>0</v>
      </c>
      <c r="K631" s="12">
        <f t="shared" si="273"/>
        <v>1200</v>
      </c>
      <c r="L631" s="13">
        <v>1200</v>
      </c>
      <c r="M631" s="84">
        <v>1</v>
      </c>
      <c r="N631" s="13">
        <f t="shared" si="274"/>
        <v>1200</v>
      </c>
      <c r="O631" s="13">
        <v>150</v>
      </c>
      <c r="P631" s="14">
        <f t="shared" si="271"/>
        <v>180000</v>
      </c>
      <c r="Q631" s="79">
        <v>1200</v>
      </c>
      <c r="R631" s="8"/>
      <c r="S631" s="8"/>
      <c r="T631" s="4"/>
      <c r="U631" s="11"/>
      <c r="V631" s="26"/>
      <c r="W631" s="5"/>
      <c r="X631" s="17"/>
      <c r="Y631" s="4"/>
      <c r="Z631" s="4" t="s">
        <v>91</v>
      </c>
      <c r="AA631" s="16"/>
      <c r="AB631" s="16"/>
      <c r="AC631" s="16"/>
      <c r="AD631" s="8"/>
      <c r="AE631" s="78"/>
      <c r="AF631" s="7"/>
      <c r="AG631" s="7"/>
      <c r="AH631" s="4"/>
      <c r="AI631" s="3"/>
      <c r="AJ631" s="3"/>
      <c r="AK631" s="3"/>
      <c r="AL631" s="3"/>
      <c r="AO631" s="95"/>
      <c r="AP631" s="95"/>
      <c r="AQ631" s="166">
        <f t="shared" si="269"/>
        <v>180000</v>
      </c>
      <c r="AR631" s="95">
        <f t="shared" si="272"/>
        <v>180000</v>
      </c>
      <c r="AS631" s="95"/>
      <c r="AT631" s="95">
        <f t="shared" si="266"/>
        <v>180000</v>
      </c>
      <c r="AU631" s="95"/>
      <c r="AW631" s="28"/>
      <c r="AX631" s="579"/>
      <c r="AY631" s="95"/>
    </row>
    <row r="632" spans="1:52" s="2" customFormat="1" ht="16.5" customHeight="1" x14ac:dyDescent="0.25">
      <c r="A632" s="28" t="s">
        <v>530</v>
      </c>
      <c r="B632" s="1">
        <v>272</v>
      </c>
      <c r="C632" s="2" t="s">
        <v>5</v>
      </c>
      <c r="D632" s="2">
        <v>30910</v>
      </c>
      <c r="E632" s="2">
        <v>157</v>
      </c>
      <c r="F632" s="2">
        <v>1508</v>
      </c>
      <c r="G632" s="2" t="s">
        <v>26</v>
      </c>
      <c r="H632" s="2">
        <v>5</v>
      </c>
      <c r="I632" s="2">
        <v>0</v>
      </c>
      <c r="J632" s="2">
        <v>0</v>
      </c>
      <c r="K632" s="12">
        <f t="shared" si="273"/>
        <v>2000</v>
      </c>
      <c r="L632" s="13">
        <v>2000</v>
      </c>
      <c r="M632" s="84">
        <v>1</v>
      </c>
      <c r="N632" s="13">
        <f t="shared" si="274"/>
        <v>2000</v>
      </c>
      <c r="O632" s="13">
        <v>100</v>
      </c>
      <c r="P632" s="14">
        <f t="shared" si="271"/>
        <v>200000</v>
      </c>
      <c r="Q632" s="79">
        <v>2000</v>
      </c>
      <c r="R632" s="8"/>
      <c r="S632" s="8"/>
      <c r="T632" s="4"/>
      <c r="U632" s="11"/>
      <c r="V632" s="26"/>
      <c r="W632" s="5"/>
      <c r="X632" s="17"/>
      <c r="Y632" s="4"/>
      <c r="Z632" s="4"/>
      <c r="AA632" s="16"/>
      <c r="AB632" s="16"/>
      <c r="AC632" s="16"/>
      <c r="AD632" s="8"/>
      <c r="AE632" s="78"/>
      <c r="AF632" s="7"/>
      <c r="AG632" s="7"/>
      <c r="AH632" s="4"/>
      <c r="AI632" s="3"/>
      <c r="AJ632" s="3"/>
      <c r="AK632" s="3"/>
      <c r="AL632" s="3"/>
      <c r="AO632" s="95"/>
      <c r="AP632" s="95"/>
      <c r="AQ632" s="166">
        <f t="shared" ref="AQ632:AQ642" si="275">P632+AP632</f>
        <v>200000</v>
      </c>
      <c r="AR632" s="95">
        <f t="shared" si="272"/>
        <v>200000</v>
      </c>
      <c r="AS632" s="95"/>
      <c r="AT632" s="95">
        <f t="shared" si="266"/>
        <v>200000</v>
      </c>
      <c r="AU632" s="95"/>
      <c r="AW632" s="28"/>
      <c r="AX632" s="579"/>
      <c r="AY632" s="95"/>
    </row>
    <row r="633" spans="1:52" s="2" customFormat="1" ht="16.5" customHeight="1" x14ac:dyDescent="0.25">
      <c r="A633" s="28"/>
      <c r="B633" s="1">
        <v>273</v>
      </c>
      <c r="C633" s="2" t="s">
        <v>5</v>
      </c>
      <c r="D633" s="2">
        <v>25353</v>
      </c>
      <c r="E633" s="2">
        <v>37</v>
      </c>
      <c r="F633" s="2">
        <v>1131</v>
      </c>
      <c r="G633" s="2" t="s">
        <v>26</v>
      </c>
      <c r="H633" s="2">
        <v>6</v>
      </c>
      <c r="I633" s="2">
        <v>3</v>
      </c>
      <c r="J633" s="2">
        <v>39</v>
      </c>
      <c r="K633" s="12">
        <f t="shared" si="273"/>
        <v>2739</v>
      </c>
      <c r="L633" s="13">
        <v>2739</v>
      </c>
      <c r="M633" s="84">
        <v>1</v>
      </c>
      <c r="N633" s="13">
        <f t="shared" si="274"/>
        <v>2739</v>
      </c>
      <c r="O633" s="13">
        <v>100</v>
      </c>
      <c r="P633" s="14">
        <f t="shared" si="271"/>
        <v>273900</v>
      </c>
      <c r="Q633" s="79">
        <v>2739</v>
      </c>
      <c r="R633" s="8"/>
      <c r="S633" s="8"/>
      <c r="T633" s="4"/>
      <c r="U633" s="11"/>
      <c r="V633" s="26"/>
      <c r="W633" s="5"/>
      <c r="X633" s="17"/>
      <c r="Y633" s="4"/>
      <c r="Z633" s="4"/>
      <c r="AA633" s="16"/>
      <c r="AB633" s="16"/>
      <c r="AC633" s="16"/>
      <c r="AD633" s="8"/>
      <c r="AE633" s="78"/>
      <c r="AF633" s="7"/>
      <c r="AG633" s="7"/>
      <c r="AH633" s="4"/>
      <c r="AI633" s="3"/>
      <c r="AJ633" s="3"/>
      <c r="AK633" s="3"/>
      <c r="AL633" s="3"/>
      <c r="AO633" s="95"/>
      <c r="AP633" s="95"/>
      <c r="AQ633" s="166">
        <f t="shared" si="275"/>
        <v>273900</v>
      </c>
      <c r="AR633" s="95">
        <f t="shared" si="272"/>
        <v>273900</v>
      </c>
      <c r="AS633" s="95"/>
      <c r="AT633" s="95">
        <f t="shared" si="266"/>
        <v>273900</v>
      </c>
      <c r="AU633" s="95"/>
      <c r="AW633" s="28"/>
      <c r="AX633" s="579"/>
      <c r="AY633" s="95"/>
    </row>
    <row r="634" spans="1:52" s="2" customFormat="1" ht="16.5" customHeight="1" x14ac:dyDescent="0.25">
      <c r="A634" s="28" t="s">
        <v>531</v>
      </c>
      <c r="B634" s="1">
        <v>274</v>
      </c>
      <c r="C634" s="2" t="s">
        <v>5</v>
      </c>
      <c r="D634" s="2">
        <v>37395</v>
      </c>
      <c r="E634" s="2">
        <v>804</v>
      </c>
      <c r="F634" s="2">
        <v>2360</v>
      </c>
      <c r="G634" s="2" t="s">
        <v>26</v>
      </c>
      <c r="H634" s="2">
        <v>5</v>
      </c>
      <c r="I634" s="2">
        <v>3</v>
      </c>
      <c r="J634" s="2">
        <v>62</v>
      </c>
      <c r="K634" s="12">
        <f t="shared" si="273"/>
        <v>2362</v>
      </c>
      <c r="L634" s="13">
        <v>2362</v>
      </c>
      <c r="M634" s="84">
        <v>5</v>
      </c>
      <c r="N634" s="13">
        <f t="shared" si="274"/>
        <v>2362</v>
      </c>
      <c r="O634" s="13">
        <v>150</v>
      </c>
      <c r="P634" s="14">
        <f t="shared" si="271"/>
        <v>354300</v>
      </c>
      <c r="Q634" s="79">
        <v>2162</v>
      </c>
      <c r="R634" s="61">
        <v>200</v>
      </c>
      <c r="S634" s="8"/>
      <c r="T634" s="4"/>
      <c r="U634" s="11"/>
      <c r="V634" s="28" t="s">
        <v>531</v>
      </c>
      <c r="W634" s="5">
        <v>326</v>
      </c>
      <c r="X634" s="17" t="s">
        <v>532</v>
      </c>
      <c r="Y634" s="4" t="s">
        <v>28</v>
      </c>
      <c r="Z634" s="4" t="s">
        <v>53</v>
      </c>
      <c r="AA634" s="16">
        <v>9</v>
      </c>
      <c r="AB634" s="16">
        <v>15</v>
      </c>
      <c r="AC634" s="16">
        <v>2</v>
      </c>
      <c r="AD634" s="8">
        <f>AA634*AB634</f>
        <v>135</v>
      </c>
      <c r="AE634" s="78">
        <v>100</v>
      </c>
      <c r="AF634" s="7">
        <f>AF626</f>
        <v>6700</v>
      </c>
      <c r="AG634" s="7">
        <f t="shared" si="270"/>
        <v>904500</v>
      </c>
      <c r="AH634" s="3">
        <f>SUM(AI634:AL634)</f>
        <v>135</v>
      </c>
      <c r="AI634" s="3"/>
      <c r="AJ634" s="3">
        <v>135</v>
      </c>
      <c r="AK634" s="3"/>
      <c r="AL634" s="3"/>
      <c r="AM634" s="2">
        <v>12</v>
      </c>
      <c r="AN634" s="2">
        <f>ค่าเสื่อม!M4</f>
        <v>50</v>
      </c>
      <c r="AO634" s="95">
        <f t="shared" ref="AO634:AO639" si="276">AG634*AN634/100</f>
        <v>452250</v>
      </c>
      <c r="AP634" s="95">
        <f t="shared" ref="AP634:AP639" si="277">AG634-AO634</f>
        <v>452250</v>
      </c>
      <c r="AQ634" s="166">
        <f t="shared" si="275"/>
        <v>806550</v>
      </c>
      <c r="AR634" s="95">
        <f t="shared" si="272"/>
        <v>806550</v>
      </c>
      <c r="AS634" s="95"/>
      <c r="AT634" s="95">
        <f t="shared" si="266"/>
        <v>806550</v>
      </c>
      <c r="AU634" s="95"/>
      <c r="AW634" s="28"/>
      <c r="AX634" s="579"/>
      <c r="AY634" s="95"/>
    </row>
    <row r="635" spans="1:52" s="2" customFormat="1" ht="16.5" customHeight="1" x14ac:dyDescent="0.25">
      <c r="A635" s="28"/>
      <c r="B635" s="1"/>
      <c r="K635" s="13"/>
      <c r="L635" s="13"/>
      <c r="M635" s="84"/>
      <c r="N635" s="13"/>
      <c r="O635" s="13"/>
      <c r="P635" s="14"/>
      <c r="Q635" s="3"/>
      <c r="R635" s="8"/>
      <c r="S635" s="8"/>
      <c r="T635" s="4"/>
      <c r="U635" s="11"/>
      <c r="V635" s="26"/>
      <c r="W635" s="5">
        <v>327</v>
      </c>
      <c r="X635" s="17"/>
      <c r="Y635" s="4" t="s">
        <v>38</v>
      </c>
      <c r="Z635" s="4" t="s">
        <v>7</v>
      </c>
      <c r="AA635" s="16">
        <v>6</v>
      </c>
      <c r="AB635" s="16">
        <v>10</v>
      </c>
      <c r="AC635" s="16">
        <v>2</v>
      </c>
      <c r="AD635" s="8">
        <f>AA635*AB635</f>
        <v>60</v>
      </c>
      <c r="AE635" s="78">
        <v>10</v>
      </c>
      <c r="AF635" s="7">
        <f>AF630</f>
        <v>2050</v>
      </c>
      <c r="AG635" s="7">
        <f t="shared" si="270"/>
        <v>123000</v>
      </c>
      <c r="AH635" s="3">
        <f>SUM(AI635:AL635)</f>
        <v>60</v>
      </c>
      <c r="AI635" s="3"/>
      <c r="AJ635" s="3">
        <v>60</v>
      </c>
      <c r="AK635" s="3"/>
      <c r="AL635" s="3"/>
      <c r="AM635" s="2">
        <v>12</v>
      </c>
      <c r="AN635" s="2">
        <f>ค่าเสื่อม!M4</f>
        <v>50</v>
      </c>
      <c r="AO635" s="95">
        <f t="shared" si="276"/>
        <v>61500</v>
      </c>
      <c r="AP635" s="95">
        <f t="shared" si="277"/>
        <v>61500</v>
      </c>
      <c r="AQ635" s="166">
        <f t="shared" si="275"/>
        <v>61500</v>
      </c>
      <c r="AR635" s="95">
        <f t="shared" si="272"/>
        <v>61500</v>
      </c>
      <c r="AS635" s="95"/>
      <c r="AT635" s="95">
        <f t="shared" si="266"/>
        <v>61500</v>
      </c>
      <c r="AU635" s="95"/>
      <c r="AW635" s="28" t="s">
        <v>51</v>
      </c>
      <c r="AX635" s="579"/>
      <c r="AY635" s="95"/>
    </row>
    <row r="636" spans="1:52" s="2" customFormat="1" ht="16.5" customHeight="1" x14ac:dyDescent="0.25">
      <c r="A636" s="28"/>
      <c r="B636" s="1">
        <v>275</v>
      </c>
      <c r="C636" s="2" t="s">
        <v>5</v>
      </c>
      <c r="D636" s="2">
        <v>30912</v>
      </c>
      <c r="E636" s="2">
        <v>159</v>
      </c>
      <c r="F636" s="2">
        <v>1510</v>
      </c>
      <c r="G636" s="2" t="s">
        <v>26</v>
      </c>
      <c r="H636" s="2">
        <v>6</v>
      </c>
      <c r="I636" s="2">
        <v>1</v>
      </c>
      <c r="J636" s="2">
        <v>53</v>
      </c>
      <c r="K636" s="12">
        <f>H636*400+I636*100+J636</f>
        <v>2553</v>
      </c>
      <c r="L636" s="13">
        <v>2553</v>
      </c>
      <c r="M636" s="84">
        <v>1</v>
      </c>
      <c r="N636" s="13">
        <f t="shared" ref="N636:N642" si="278">L636</f>
        <v>2553</v>
      </c>
      <c r="O636" s="13">
        <v>100</v>
      </c>
      <c r="P636" s="14">
        <f t="shared" si="271"/>
        <v>255300</v>
      </c>
      <c r="Q636" s="79">
        <v>2553</v>
      </c>
      <c r="R636" s="8"/>
      <c r="S636" s="8"/>
      <c r="T636" s="4"/>
      <c r="U636" s="11"/>
      <c r="V636" s="26"/>
      <c r="W636" s="5"/>
      <c r="X636" s="17"/>
      <c r="Y636" s="4"/>
      <c r="Z636" s="4"/>
      <c r="AA636" s="16"/>
      <c r="AB636" s="16"/>
      <c r="AC636" s="16"/>
      <c r="AD636" s="8"/>
      <c r="AE636" s="78"/>
      <c r="AF636" s="7"/>
      <c r="AG636" s="7"/>
      <c r="AH636" s="4"/>
      <c r="AI636" s="3"/>
      <c r="AJ636" s="3"/>
      <c r="AK636" s="3"/>
      <c r="AL636" s="3"/>
      <c r="AO636" s="95"/>
      <c r="AP636" s="95"/>
      <c r="AQ636" s="166">
        <f t="shared" si="275"/>
        <v>255300</v>
      </c>
      <c r="AR636" s="95">
        <f t="shared" si="272"/>
        <v>255300</v>
      </c>
      <c r="AS636" s="95"/>
      <c r="AT636" s="95">
        <f t="shared" si="266"/>
        <v>255300</v>
      </c>
      <c r="AU636" s="95"/>
      <c r="AW636" s="28"/>
      <c r="AX636" s="579"/>
      <c r="AY636" s="95"/>
    </row>
    <row r="637" spans="1:52" s="600" customFormat="1" ht="16.5" customHeight="1" x14ac:dyDescent="0.25">
      <c r="A637" s="761" t="s">
        <v>533</v>
      </c>
      <c r="B637" s="598">
        <v>276</v>
      </c>
      <c r="C637" s="600" t="s">
        <v>44</v>
      </c>
      <c r="D637" s="600">
        <v>324</v>
      </c>
      <c r="E637" s="600">
        <v>127</v>
      </c>
      <c r="G637" s="600" t="s">
        <v>26</v>
      </c>
      <c r="H637" s="600">
        <v>8</v>
      </c>
      <c r="I637" s="600">
        <v>2</v>
      </c>
      <c r="J637" s="600">
        <v>77</v>
      </c>
      <c r="K637" s="584">
        <f>H637*400+I637*100+J637</f>
        <v>3477</v>
      </c>
      <c r="L637" s="651">
        <v>3477</v>
      </c>
      <c r="M637" s="652">
        <v>5</v>
      </c>
      <c r="N637" s="651">
        <f>L637</f>
        <v>3477</v>
      </c>
      <c r="O637" s="651">
        <v>150</v>
      </c>
      <c r="P637" s="585">
        <f>N637*O637</f>
        <v>521550</v>
      </c>
      <c r="Q637" s="588">
        <v>3277</v>
      </c>
      <c r="R637" s="589">
        <v>200</v>
      </c>
      <c r="S637" s="589"/>
      <c r="T637" s="583"/>
      <c r="U637" s="590"/>
      <c r="V637" s="591"/>
      <c r="W637" s="581"/>
      <c r="X637" s="599"/>
      <c r="Y637" s="583"/>
      <c r="Z637" s="583"/>
      <c r="AA637" s="593"/>
      <c r="AB637" s="593"/>
      <c r="AC637" s="593"/>
      <c r="AD637" s="589"/>
      <c r="AE637" s="589"/>
      <c r="AF637" s="594"/>
      <c r="AG637" s="594"/>
      <c r="AH637" s="583"/>
      <c r="AI637" s="588"/>
      <c r="AJ637" s="588"/>
      <c r="AK637" s="588"/>
      <c r="AL637" s="588"/>
      <c r="AO637" s="601"/>
      <c r="AP637" s="601"/>
      <c r="AQ637" s="595">
        <f t="shared" si="275"/>
        <v>521550</v>
      </c>
      <c r="AR637" s="601">
        <f t="shared" si="272"/>
        <v>521550</v>
      </c>
      <c r="AS637" s="601">
        <v>491550</v>
      </c>
      <c r="AT637" s="601">
        <f t="shared" si="266"/>
        <v>30000</v>
      </c>
      <c r="AU637" s="601">
        <f>AS637</f>
        <v>491550</v>
      </c>
      <c r="AV637" s="600">
        <f>อัตราภาษี!B5</f>
        <v>0.01</v>
      </c>
      <c r="AW637" s="591" t="s">
        <v>1995</v>
      </c>
      <c r="AX637" s="603">
        <f t="shared" ref="AX637" si="279">AU637*AV637/100</f>
        <v>49.155000000000001</v>
      </c>
      <c r="AY637" s="595">
        <f t="shared" ref="AY637:AY638" si="280">AX637*10/100</f>
        <v>4.9154999999999998</v>
      </c>
      <c r="AZ637" s="601">
        <f>SUM(AX637:AX638)</f>
        <v>58.155000000000001</v>
      </c>
    </row>
    <row r="638" spans="1:52" s="600" customFormat="1" ht="16.5" customHeight="1" x14ac:dyDescent="0.25">
      <c r="A638" s="761" t="s">
        <v>299</v>
      </c>
      <c r="B638" s="598"/>
      <c r="C638" s="600" t="s">
        <v>44</v>
      </c>
      <c r="K638" s="584"/>
      <c r="L638" s="651"/>
      <c r="M638" s="652"/>
      <c r="N638" s="651"/>
      <c r="O638" s="651"/>
      <c r="P638" s="585"/>
      <c r="Q638" s="588"/>
      <c r="R638" s="589">
        <v>200</v>
      </c>
      <c r="S638" s="589"/>
      <c r="T638" s="583"/>
      <c r="U638" s="590"/>
      <c r="V638" s="591"/>
      <c r="W638" s="581"/>
      <c r="X638" s="599"/>
      <c r="Y638" s="583"/>
      <c r="Z638" s="583"/>
      <c r="AA638" s="593"/>
      <c r="AB638" s="593"/>
      <c r="AC638" s="593"/>
      <c r="AD638" s="589"/>
      <c r="AE638" s="589"/>
      <c r="AF638" s="594"/>
      <c r="AG638" s="594"/>
      <c r="AH638" s="583"/>
      <c r="AI638" s="588"/>
      <c r="AJ638" s="588"/>
      <c r="AK638" s="588"/>
      <c r="AL638" s="588"/>
      <c r="AO638" s="601"/>
      <c r="AP638" s="601"/>
      <c r="AQ638" s="595"/>
      <c r="AR638" s="601"/>
      <c r="AS638" s="601">
        <v>30000</v>
      </c>
      <c r="AT638" s="601"/>
      <c r="AU638" s="601">
        <f>AS638</f>
        <v>30000</v>
      </c>
      <c r="AV638" s="600">
        <f>อัตราภาษี!D5</f>
        <v>0.03</v>
      </c>
      <c r="AW638" s="591" t="s">
        <v>1996</v>
      </c>
      <c r="AX638" s="603">
        <f t="shared" ref="AX638" si="281">AU638*AV638/100</f>
        <v>9</v>
      </c>
      <c r="AY638" s="595">
        <f t="shared" si="280"/>
        <v>0.9</v>
      </c>
      <c r="AZ638" s="601">
        <f>SUM(AY637:AY638)</f>
        <v>5.8155000000000001</v>
      </c>
    </row>
    <row r="639" spans="1:52" s="2" customFormat="1" ht="16.5" customHeight="1" x14ac:dyDescent="0.25">
      <c r="A639" s="28"/>
      <c r="B639" s="1"/>
      <c r="K639" s="13"/>
      <c r="L639" s="13"/>
      <c r="M639" s="84"/>
      <c r="N639" s="13"/>
      <c r="O639" s="13"/>
      <c r="P639" s="14"/>
      <c r="Q639" s="3"/>
      <c r="R639" s="8"/>
      <c r="S639" s="8"/>
      <c r="T639" s="4"/>
      <c r="U639" s="11"/>
      <c r="V639" s="26" t="s">
        <v>534</v>
      </c>
      <c r="W639" s="5">
        <v>328</v>
      </c>
      <c r="X639" s="17" t="s">
        <v>535</v>
      </c>
      <c r="Y639" s="4" t="s">
        <v>28</v>
      </c>
      <c r="Z639" s="4" t="s">
        <v>53</v>
      </c>
      <c r="AA639" s="16">
        <v>9</v>
      </c>
      <c r="AB639" s="16">
        <v>15</v>
      </c>
      <c r="AC639" s="16">
        <v>2</v>
      </c>
      <c r="AD639" s="8">
        <v>135</v>
      </c>
      <c r="AE639" s="78">
        <v>100</v>
      </c>
      <c r="AF639" s="7">
        <f>AF634</f>
        <v>6700</v>
      </c>
      <c r="AG639" s="7">
        <f t="shared" si="270"/>
        <v>904500</v>
      </c>
      <c r="AH639" s="4">
        <v>135</v>
      </c>
      <c r="AI639" s="3"/>
      <c r="AJ639" s="3">
        <v>135</v>
      </c>
      <c r="AK639" s="3"/>
      <c r="AL639" s="3"/>
      <c r="AM639" s="2">
        <v>46</v>
      </c>
      <c r="AN639" s="2">
        <f>ค่าเสื่อม!T4</f>
        <v>93</v>
      </c>
      <c r="AO639" s="95">
        <f t="shared" si="276"/>
        <v>841185</v>
      </c>
      <c r="AP639" s="95">
        <f t="shared" si="277"/>
        <v>63315</v>
      </c>
      <c r="AQ639" s="166">
        <f t="shared" si="275"/>
        <v>63315</v>
      </c>
      <c r="AR639" s="95">
        <f t="shared" si="272"/>
        <v>63315</v>
      </c>
      <c r="AS639" s="95"/>
      <c r="AT639" s="95">
        <f t="shared" si="266"/>
        <v>63315</v>
      </c>
      <c r="AU639" s="95"/>
      <c r="AW639" s="28"/>
      <c r="AX639" s="579"/>
      <c r="AY639" s="95"/>
    </row>
    <row r="640" spans="1:52" s="2" customFormat="1" ht="16.5" customHeight="1" x14ac:dyDescent="0.25">
      <c r="S640" s="8"/>
      <c r="T640" s="4"/>
      <c r="U640" s="11"/>
      <c r="V640" s="26"/>
      <c r="W640" s="5"/>
      <c r="X640" s="17"/>
      <c r="Y640" s="4"/>
      <c r="Z640" s="4"/>
      <c r="AA640" s="16"/>
      <c r="AB640" s="16"/>
      <c r="AC640" s="16"/>
      <c r="AD640" s="8"/>
      <c r="AE640" s="78"/>
      <c r="AF640" s="7"/>
      <c r="AG640" s="7"/>
      <c r="AH640" s="4"/>
      <c r="AI640" s="3"/>
      <c r="AJ640" s="3"/>
      <c r="AK640" s="3"/>
      <c r="AL640" s="3"/>
      <c r="AO640" s="95"/>
      <c r="AP640" s="95"/>
      <c r="AQ640" s="166"/>
      <c r="AR640" s="95"/>
      <c r="AS640" s="95"/>
      <c r="AT640" s="95">
        <f t="shared" si="266"/>
        <v>0</v>
      </c>
      <c r="AU640" s="95"/>
      <c r="AW640" s="28"/>
      <c r="AX640" s="579"/>
      <c r="AY640" s="95"/>
    </row>
    <row r="641" spans="1:51" s="2" customFormat="1" ht="16.5" customHeight="1" x14ac:dyDescent="0.25">
      <c r="A641" s="28" t="s">
        <v>536</v>
      </c>
      <c r="B641" s="1">
        <v>277</v>
      </c>
      <c r="C641" s="2" t="s">
        <v>5</v>
      </c>
      <c r="D641" s="2">
        <v>954</v>
      </c>
      <c r="E641" s="2">
        <v>602</v>
      </c>
      <c r="F641" s="2">
        <v>67</v>
      </c>
      <c r="G641" s="2" t="s">
        <v>26</v>
      </c>
      <c r="H641" s="2">
        <v>4</v>
      </c>
      <c r="I641" s="2">
        <v>2</v>
      </c>
      <c r="J641" s="2">
        <v>56</v>
      </c>
      <c r="K641" s="12">
        <f>H641*400+I641*100+J641</f>
        <v>1856</v>
      </c>
      <c r="L641" s="13">
        <v>1856</v>
      </c>
      <c r="M641" s="84">
        <v>1</v>
      </c>
      <c r="N641" s="13">
        <f t="shared" si="278"/>
        <v>1856</v>
      </c>
      <c r="O641" s="13">
        <v>125</v>
      </c>
      <c r="P641" s="14">
        <f t="shared" si="271"/>
        <v>232000</v>
      </c>
      <c r="Q641" s="3">
        <v>1856</v>
      </c>
      <c r="R641" s="8"/>
      <c r="S641" s="8"/>
      <c r="T641" s="4"/>
      <c r="U641" s="11"/>
      <c r="V641" s="26"/>
      <c r="W641" s="5"/>
      <c r="X641" s="17"/>
      <c r="Y641" s="4"/>
      <c r="Z641" s="4"/>
      <c r="AA641" s="16"/>
      <c r="AB641" s="16"/>
      <c r="AC641" s="16"/>
      <c r="AD641" s="8"/>
      <c r="AE641" s="78"/>
      <c r="AF641" s="7"/>
      <c r="AG641" s="7"/>
      <c r="AH641" s="4"/>
      <c r="AI641" s="3"/>
      <c r="AJ641" s="3"/>
      <c r="AK641" s="3"/>
      <c r="AL641" s="3"/>
      <c r="AO641" s="95"/>
      <c r="AP641" s="95"/>
      <c r="AQ641" s="166">
        <f t="shared" si="275"/>
        <v>232000</v>
      </c>
      <c r="AR641" s="95">
        <f t="shared" si="272"/>
        <v>232000</v>
      </c>
      <c r="AS641" s="95"/>
      <c r="AT641" s="95">
        <f t="shared" si="266"/>
        <v>232000</v>
      </c>
      <c r="AU641" s="95"/>
      <c r="AW641" s="28"/>
      <c r="AX641" s="579"/>
      <c r="AY641" s="95"/>
    </row>
    <row r="642" spans="1:51" s="2" customFormat="1" ht="16.5" customHeight="1" x14ac:dyDescent="0.25">
      <c r="A642" s="28" t="s">
        <v>537</v>
      </c>
      <c r="B642" s="1">
        <v>278</v>
      </c>
      <c r="C642" s="2" t="s">
        <v>5</v>
      </c>
      <c r="D642" s="2">
        <v>42437</v>
      </c>
      <c r="E642" s="2">
        <v>605</v>
      </c>
      <c r="F642" s="2">
        <v>2196</v>
      </c>
      <c r="G642" s="2" t="s">
        <v>26</v>
      </c>
      <c r="H642" s="2">
        <v>4</v>
      </c>
      <c r="I642" s="2">
        <v>2</v>
      </c>
      <c r="J642" s="2">
        <v>56</v>
      </c>
      <c r="K642" s="12">
        <f>H642*400+I642*100+J642</f>
        <v>1856</v>
      </c>
      <c r="L642" s="13">
        <v>1856</v>
      </c>
      <c r="M642" s="84">
        <v>1</v>
      </c>
      <c r="N642" s="13">
        <f t="shared" si="278"/>
        <v>1856</v>
      </c>
      <c r="O642" s="13">
        <v>125</v>
      </c>
      <c r="P642" s="14">
        <f t="shared" si="271"/>
        <v>232000</v>
      </c>
      <c r="Q642" s="3">
        <v>1856</v>
      </c>
      <c r="R642" s="8"/>
      <c r="S642" s="8"/>
      <c r="T642" s="4"/>
      <c r="U642" s="11"/>
      <c r="V642" s="26"/>
      <c r="W642" s="5"/>
      <c r="X642" s="17"/>
      <c r="Y642" s="4"/>
      <c r="Z642" s="4"/>
      <c r="AA642" s="16"/>
      <c r="AB642" s="16"/>
      <c r="AC642" s="16"/>
      <c r="AD642" s="8"/>
      <c r="AE642" s="78"/>
      <c r="AF642" s="7"/>
      <c r="AG642" s="7"/>
      <c r="AH642" s="4"/>
      <c r="AI642" s="3"/>
      <c r="AJ642" s="3"/>
      <c r="AK642" s="3"/>
      <c r="AL642" s="3"/>
      <c r="AO642" s="95"/>
      <c r="AP642" s="95"/>
      <c r="AQ642" s="166">
        <f t="shared" si="275"/>
        <v>232000</v>
      </c>
      <c r="AR642" s="95">
        <f t="shared" si="272"/>
        <v>232000</v>
      </c>
      <c r="AS642" s="95"/>
      <c r="AT642" s="95">
        <f t="shared" si="266"/>
        <v>232000</v>
      </c>
      <c r="AU642" s="95"/>
      <c r="AW642" s="28"/>
      <c r="AX642" s="579"/>
      <c r="AY642" s="95"/>
    </row>
    <row r="643" spans="1:51" s="60" customFormat="1" ht="17.25" customHeight="1" x14ac:dyDescent="0.25">
      <c r="A643" s="574" t="s">
        <v>1868</v>
      </c>
      <c r="B643" s="1">
        <v>279</v>
      </c>
      <c r="C643" s="60" t="s">
        <v>5</v>
      </c>
      <c r="D643" s="60">
        <v>28857</v>
      </c>
      <c r="E643" s="60">
        <v>147</v>
      </c>
      <c r="F643" s="60">
        <v>1297</v>
      </c>
      <c r="G643" s="60" t="s">
        <v>26</v>
      </c>
      <c r="H643" s="60">
        <v>0</v>
      </c>
      <c r="I643" s="60">
        <v>1</v>
      </c>
      <c r="J643" s="60">
        <v>43</v>
      </c>
      <c r="K643" s="577">
        <f>H643*400+I643*100+J643</f>
        <v>143</v>
      </c>
      <c r="L643" s="571">
        <f>K643</f>
        <v>143</v>
      </c>
      <c r="M643" s="604">
        <v>2</v>
      </c>
      <c r="N643" s="577">
        <f>L643</f>
        <v>143</v>
      </c>
      <c r="O643" s="577">
        <v>175</v>
      </c>
      <c r="P643" s="571">
        <f>N643*O643</f>
        <v>25025</v>
      </c>
      <c r="Q643" s="617"/>
      <c r="R643" s="78">
        <v>143</v>
      </c>
      <c r="S643" s="78"/>
      <c r="U643" s="573"/>
      <c r="V643" s="574" t="s">
        <v>1869</v>
      </c>
      <c r="W643" s="575">
        <v>329</v>
      </c>
      <c r="X643" s="696" t="s">
        <v>866</v>
      </c>
      <c r="Y643" s="60" t="s">
        <v>28</v>
      </c>
      <c r="Z643" s="60" t="s">
        <v>53</v>
      </c>
      <c r="AA643" s="576">
        <v>9</v>
      </c>
      <c r="AB643" s="576">
        <v>12</v>
      </c>
      <c r="AC643" s="576">
        <v>2</v>
      </c>
      <c r="AD643" s="78">
        <f>AA643*AB643</f>
        <v>108</v>
      </c>
      <c r="AE643" s="78">
        <v>100</v>
      </c>
      <c r="AF643" s="577">
        <f>[3]รายการ!B1</f>
        <v>6700</v>
      </c>
      <c r="AG643" s="577">
        <f t="shared" ref="AG643:AG649" si="282">AF643*AD643</f>
        <v>723600</v>
      </c>
      <c r="AH643" s="78">
        <f>AD643</f>
        <v>108</v>
      </c>
      <c r="AI643" s="572"/>
      <c r="AJ643" s="572">
        <f>AH643</f>
        <v>108</v>
      </c>
      <c r="AK643" s="572"/>
      <c r="AL643" s="572"/>
      <c r="AM643" s="60">
        <v>46</v>
      </c>
      <c r="AN643" s="60">
        <f>ค่าเสื่อม!T4</f>
        <v>93</v>
      </c>
      <c r="AO643" s="578">
        <f>AG643*AN643/100</f>
        <v>672948</v>
      </c>
      <c r="AP643" s="578">
        <f>AG643-AO643</f>
        <v>50652</v>
      </c>
      <c r="AQ643" s="95">
        <f t="shared" ref="AQ643:AQ690" si="283">P643+AP643</f>
        <v>75677</v>
      </c>
      <c r="AR643" s="95">
        <f t="shared" ref="AR643:AR676" si="284">P643+AP643</f>
        <v>75677</v>
      </c>
      <c r="AT643" s="578">
        <f t="shared" ref="AT643:AT689" si="285">AQ643</f>
        <v>75677</v>
      </c>
    </row>
    <row r="644" spans="1:51" s="2" customFormat="1" ht="17.25" customHeight="1" x14ac:dyDescent="0.25">
      <c r="A644" s="28" t="s">
        <v>1870</v>
      </c>
      <c r="B644" s="1">
        <v>280</v>
      </c>
      <c r="C644" s="2" t="s">
        <v>5</v>
      </c>
      <c r="D644" s="2">
        <v>37391</v>
      </c>
      <c r="E644" s="2">
        <v>799</v>
      </c>
      <c r="F644" s="2">
        <v>2356</v>
      </c>
      <c r="G644" s="522" t="s">
        <v>26</v>
      </c>
      <c r="H644" s="2">
        <v>1</v>
      </c>
      <c r="I644" s="2">
        <v>2</v>
      </c>
      <c r="J644" s="2">
        <v>52</v>
      </c>
      <c r="K644" s="13">
        <f>H644*400+I644*100+J644</f>
        <v>652</v>
      </c>
      <c r="L644" s="65">
        <f>K644</f>
        <v>652</v>
      </c>
      <c r="M644" s="84">
        <v>5</v>
      </c>
      <c r="N644" s="13">
        <f>L644</f>
        <v>652</v>
      </c>
      <c r="O644" s="13">
        <v>125</v>
      </c>
      <c r="P644" s="569">
        <f>N644*O644</f>
        <v>81500</v>
      </c>
      <c r="Q644" s="536">
        <v>400</v>
      </c>
      <c r="R644" s="8">
        <v>252</v>
      </c>
      <c r="S644" s="8"/>
      <c r="T644" s="4"/>
      <c r="U644" s="11"/>
      <c r="V644" s="28" t="s">
        <v>1870</v>
      </c>
      <c r="W644" s="575">
        <v>330</v>
      </c>
      <c r="X644" s="42" t="s">
        <v>1871</v>
      </c>
      <c r="Y644" s="32" t="s">
        <v>28</v>
      </c>
      <c r="Z644" s="32" t="s">
        <v>7</v>
      </c>
      <c r="AA644" s="36">
        <v>9</v>
      </c>
      <c r="AB644" s="36">
        <v>12</v>
      </c>
      <c r="AC644" s="36">
        <v>2</v>
      </c>
      <c r="AD644" s="43">
        <f>AA644*AB644</f>
        <v>108</v>
      </c>
      <c r="AE644" s="78">
        <v>100</v>
      </c>
      <c r="AF644" s="37">
        <f>AF643</f>
        <v>6700</v>
      </c>
      <c r="AG644" s="37">
        <f t="shared" si="282"/>
        <v>723600</v>
      </c>
      <c r="AH644" s="43">
        <f>AD644</f>
        <v>108</v>
      </c>
      <c r="AI644" s="34"/>
      <c r="AJ644" s="34">
        <f>AH644</f>
        <v>108</v>
      </c>
      <c r="AK644" s="34"/>
      <c r="AL644" s="34"/>
      <c r="AM644" s="32">
        <v>46</v>
      </c>
      <c r="AN644" s="32">
        <f>ค่าเสื่อม!T4</f>
        <v>93</v>
      </c>
      <c r="AO644" s="111">
        <f>AG644*AN644/100</f>
        <v>672948</v>
      </c>
      <c r="AP644" s="111">
        <f>AG644-AO644</f>
        <v>50652</v>
      </c>
      <c r="AQ644" s="95">
        <f t="shared" si="283"/>
        <v>132152</v>
      </c>
      <c r="AR644" s="95">
        <f t="shared" si="284"/>
        <v>132152</v>
      </c>
      <c r="AS644" s="32"/>
      <c r="AT644" s="95">
        <f t="shared" si="285"/>
        <v>132152</v>
      </c>
    </row>
    <row r="645" spans="1:51" s="2" customFormat="1" ht="17.25" customHeight="1" x14ac:dyDescent="0.25">
      <c r="A645" s="28"/>
      <c r="B645" s="1"/>
      <c r="K645" s="13"/>
      <c r="L645" s="65"/>
      <c r="M645" s="84"/>
      <c r="N645" s="13"/>
      <c r="O645" s="13"/>
      <c r="P645" s="13"/>
      <c r="Q645" s="536"/>
      <c r="R645" s="8"/>
      <c r="S645" s="8"/>
      <c r="T645" s="4"/>
      <c r="U645" s="11"/>
      <c r="V645" s="39"/>
      <c r="W645" s="575">
        <v>331</v>
      </c>
      <c r="X645" s="42"/>
      <c r="Y645" s="32" t="s">
        <v>38</v>
      </c>
      <c r="Z645" s="32" t="s">
        <v>7</v>
      </c>
      <c r="AA645" s="36">
        <v>9</v>
      </c>
      <c r="AB645" s="36">
        <v>12</v>
      </c>
      <c r="AC645" s="36">
        <v>2</v>
      </c>
      <c r="AD645" s="43">
        <f>AA645*AB645</f>
        <v>108</v>
      </c>
      <c r="AE645" s="78">
        <v>100</v>
      </c>
      <c r="AF645" s="37">
        <f>[3]รายการ!B34</f>
        <v>2050</v>
      </c>
      <c r="AG645" s="37">
        <f t="shared" si="282"/>
        <v>221400</v>
      </c>
      <c r="AH645" s="43">
        <f>AD645</f>
        <v>108</v>
      </c>
      <c r="AI645" s="34"/>
      <c r="AJ645" s="34">
        <f>AH645</f>
        <v>108</v>
      </c>
      <c r="AK645" s="34"/>
      <c r="AL645" s="34"/>
      <c r="AM645" s="32">
        <v>21</v>
      </c>
      <c r="AN645" s="32">
        <f>ค่าเสื่อม!T4</f>
        <v>93</v>
      </c>
      <c r="AO645" s="111">
        <f>AG645*AN645/100</f>
        <v>205902</v>
      </c>
      <c r="AP645" s="111">
        <f>AG645-AO645</f>
        <v>15498</v>
      </c>
      <c r="AQ645" s="95">
        <f t="shared" si="283"/>
        <v>15498</v>
      </c>
      <c r="AR645" s="95">
        <f t="shared" si="284"/>
        <v>15498</v>
      </c>
      <c r="AS645" s="32"/>
      <c r="AT645" s="95">
        <f t="shared" si="285"/>
        <v>15498</v>
      </c>
      <c r="AW645" s="2" t="s">
        <v>51</v>
      </c>
    </row>
    <row r="646" spans="1:51" s="2" customFormat="1" ht="17.25" customHeight="1" x14ac:dyDescent="0.25">
      <c r="A646" s="28"/>
      <c r="B646" s="1">
        <v>281</v>
      </c>
      <c r="C646" s="2" t="s">
        <v>5</v>
      </c>
      <c r="D646" s="2">
        <v>37374</v>
      </c>
      <c r="E646" s="2">
        <v>806</v>
      </c>
      <c r="F646" s="2">
        <v>2339</v>
      </c>
      <c r="G646" s="522" t="s">
        <v>26</v>
      </c>
      <c r="H646" s="2">
        <v>5</v>
      </c>
      <c r="I646" s="2">
        <v>1</v>
      </c>
      <c r="J646" s="2">
        <v>33</v>
      </c>
      <c r="K646" s="13">
        <f>H646*400+I646*100+J646</f>
        <v>2133</v>
      </c>
      <c r="L646" s="65">
        <f>K646</f>
        <v>2133</v>
      </c>
      <c r="M646" s="84">
        <v>1</v>
      </c>
      <c r="N646" s="13">
        <f>L646</f>
        <v>2133</v>
      </c>
      <c r="O646" s="13">
        <v>125</v>
      </c>
      <c r="P646" s="569">
        <f>N646*O646</f>
        <v>266625</v>
      </c>
      <c r="Q646" s="536">
        <f>N646</f>
        <v>2133</v>
      </c>
      <c r="R646" s="8"/>
      <c r="S646" s="8"/>
      <c r="T646" s="4"/>
      <c r="U646" s="11"/>
      <c r="V646" s="26"/>
      <c r="W646" s="5"/>
      <c r="X646" s="17"/>
      <c r="Y646" s="4"/>
      <c r="Z646" s="4"/>
      <c r="AA646" s="16"/>
      <c r="AB646" s="16"/>
      <c r="AC646" s="16"/>
      <c r="AD646" s="43"/>
      <c r="AE646" s="78">
        <v>100</v>
      </c>
      <c r="AF646" s="37"/>
      <c r="AG646" s="37">
        <f t="shared" si="282"/>
        <v>0</v>
      </c>
      <c r="AH646" s="43"/>
      <c r="AI646" s="3"/>
      <c r="AJ646" s="34"/>
      <c r="AK646" s="3"/>
      <c r="AL646" s="3"/>
      <c r="AO646" s="111"/>
      <c r="AP646" s="111"/>
      <c r="AQ646" s="95">
        <f t="shared" si="283"/>
        <v>266625</v>
      </c>
      <c r="AR646" s="95">
        <f t="shared" si="284"/>
        <v>266625</v>
      </c>
      <c r="AT646" s="95">
        <f t="shared" si="285"/>
        <v>266625</v>
      </c>
    </row>
    <row r="647" spans="1:51" s="2" customFormat="1" ht="17.25" customHeight="1" x14ac:dyDescent="0.25">
      <c r="A647" s="28"/>
      <c r="B647" s="1">
        <v>282</v>
      </c>
      <c r="C647" s="2" t="s">
        <v>5</v>
      </c>
      <c r="D647" s="2">
        <v>28868</v>
      </c>
      <c r="E647" s="2">
        <v>140</v>
      </c>
      <c r="F647" s="2">
        <v>1308</v>
      </c>
      <c r="G647" s="522" t="s">
        <v>26</v>
      </c>
      <c r="H647" s="2">
        <v>0</v>
      </c>
      <c r="I647" s="2">
        <v>1</v>
      </c>
      <c r="J647" s="2">
        <v>55</v>
      </c>
      <c r="K647" s="13">
        <f>H647*400+I647*100+J647</f>
        <v>155</v>
      </c>
      <c r="L647" s="65">
        <f>K647</f>
        <v>155</v>
      </c>
      <c r="M647" s="84">
        <v>1</v>
      </c>
      <c r="N647" s="13">
        <f>L647</f>
        <v>155</v>
      </c>
      <c r="O647" s="13">
        <v>100</v>
      </c>
      <c r="P647" s="569">
        <f>N647*O647</f>
        <v>15500</v>
      </c>
      <c r="Q647" s="536">
        <f>N647</f>
        <v>155</v>
      </c>
      <c r="R647" s="8"/>
      <c r="S647" s="8"/>
      <c r="T647" s="4"/>
      <c r="U647" s="11"/>
      <c r="V647" s="26"/>
      <c r="W647" s="5"/>
      <c r="X647" s="17"/>
      <c r="Y647" s="4"/>
      <c r="Z647" s="4"/>
      <c r="AA647" s="16"/>
      <c r="AB647" s="16"/>
      <c r="AC647" s="16"/>
      <c r="AD647" s="43"/>
      <c r="AE647" s="78">
        <v>100</v>
      </c>
      <c r="AF647" s="37"/>
      <c r="AG647" s="37">
        <f t="shared" si="282"/>
        <v>0</v>
      </c>
      <c r="AH647" s="43"/>
      <c r="AI647" s="3"/>
      <c r="AJ647" s="34"/>
      <c r="AK647" s="3"/>
      <c r="AL647" s="3"/>
      <c r="AO647" s="111"/>
      <c r="AP647" s="111"/>
      <c r="AQ647" s="95">
        <f t="shared" si="283"/>
        <v>15500</v>
      </c>
      <c r="AR647" s="95">
        <f t="shared" si="284"/>
        <v>15500</v>
      </c>
      <c r="AT647" s="95">
        <f t="shared" si="285"/>
        <v>15500</v>
      </c>
    </row>
    <row r="648" spans="1:51" s="2" customFormat="1" ht="17.25" customHeight="1" x14ac:dyDescent="0.25">
      <c r="A648" s="28"/>
      <c r="B648" s="1"/>
      <c r="K648" s="13"/>
      <c r="L648" s="65"/>
      <c r="M648" s="84"/>
      <c r="N648" s="13"/>
      <c r="O648" s="13"/>
      <c r="P648" s="13"/>
      <c r="Q648" s="536"/>
      <c r="R648" s="8"/>
      <c r="S648" s="8"/>
      <c r="T648" s="4"/>
      <c r="U648" s="11"/>
      <c r="V648" s="39" t="s">
        <v>1872</v>
      </c>
      <c r="W648" s="5">
        <v>332</v>
      </c>
      <c r="X648" s="17" t="s">
        <v>886</v>
      </c>
      <c r="Y648" s="4" t="s">
        <v>28</v>
      </c>
      <c r="Z648" s="4" t="s">
        <v>37</v>
      </c>
      <c r="AA648" s="16">
        <v>6</v>
      </c>
      <c r="AB648" s="16">
        <v>12</v>
      </c>
      <c r="AC648" s="16">
        <v>2</v>
      </c>
      <c r="AD648" s="43">
        <f>AA648*AB648</f>
        <v>72</v>
      </c>
      <c r="AE648" s="78">
        <v>100</v>
      </c>
      <c r="AF648" s="37">
        <f>AF644</f>
        <v>6700</v>
      </c>
      <c r="AG648" s="37">
        <f t="shared" si="282"/>
        <v>482400</v>
      </c>
      <c r="AH648" s="43">
        <f>AD648</f>
        <v>72</v>
      </c>
      <c r="AI648" s="3"/>
      <c r="AJ648" s="34">
        <f>AH648</f>
        <v>72</v>
      </c>
      <c r="AK648" s="3"/>
      <c r="AL648" s="3"/>
      <c r="AM648" s="2">
        <v>11</v>
      </c>
      <c r="AN648" s="2">
        <f>ค่าเสื่อม!L3</f>
        <v>34</v>
      </c>
      <c r="AO648" s="111">
        <f>AG648*AN648/100</f>
        <v>164016</v>
      </c>
      <c r="AP648" s="111">
        <f>AG648-AO648</f>
        <v>318384</v>
      </c>
      <c r="AQ648" s="95">
        <f t="shared" si="283"/>
        <v>318384</v>
      </c>
      <c r="AR648" s="95">
        <f t="shared" si="284"/>
        <v>318384</v>
      </c>
      <c r="AT648" s="95">
        <f t="shared" si="285"/>
        <v>318384</v>
      </c>
    </row>
    <row r="649" spans="1:51" s="2" customFormat="1" ht="17.25" customHeight="1" x14ac:dyDescent="0.25">
      <c r="A649" s="28" t="s">
        <v>1873</v>
      </c>
      <c r="B649" s="1">
        <v>283</v>
      </c>
      <c r="C649" s="2" t="s">
        <v>5</v>
      </c>
      <c r="D649" s="2">
        <v>39315</v>
      </c>
      <c r="E649" s="2">
        <v>220</v>
      </c>
      <c r="F649" s="2">
        <v>1965</v>
      </c>
      <c r="G649" s="522" t="s">
        <v>26</v>
      </c>
      <c r="H649" s="2">
        <v>17</v>
      </c>
      <c r="I649" s="2">
        <v>0</v>
      </c>
      <c r="J649" s="2">
        <v>56</v>
      </c>
      <c r="K649" s="13">
        <f>H649*400+I649*100+J649</f>
        <v>6856</v>
      </c>
      <c r="L649" s="65">
        <f>K649</f>
        <v>6856</v>
      </c>
      <c r="M649" s="84">
        <v>5</v>
      </c>
      <c r="N649" s="13">
        <f>L649</f>
        <v>6856</v>
      </c>
      <c r="O649" s="13">
        <v>125</v>
      </c>
      <c r="P649" s="569">
        <f>N649*O649</f>
        <v>857000</v>
      </c>
      <c r="Q649" s="536">
        <v>5200</v>
      </c>
      <c r="R649" s="536">
        <v>1656</v>
      </c>
      <c r="S649" s="8"/>
      <c r="T649" s="4"/>
      <c r="U649" s="11"/>
      <c r="V649" s="28" t="s">
        <v>1873</v>
      </c>
      <c r="W649" s="5">
        <v>333</v>
      </c>
      <c r="X649" s="17" t="s">
        <v>1874</v>
      </c>
      <c r="Y649" s="4" t="s">
        <v>28</v>
      </c>
      <c r="Z649" s="4" t="s">
        <v>53</v>
      </c>
      <c r="AA649" s="16">
        <v>12</v>
      </c>
      <c r="AB649" s="16">
        <v>15</v>
      </c>
      <c r="AC649" s="16">
        <v>2</v>
      </c>
      <c r="AD649" s="43">
        <f>AA649*AB649</f>
        <v>180</v>
      </c>
      <c r="AE649" s="78">
        <v>100</v>
      </c>
      <c r="AF649" s="37">
        <f>AF648</f>
        <v>6700</v>
      </c>
      <c r="AG649" s="37">
        <f t="shared" si="282"/>
        <v>1206000</v>
      </c>
      <c r="AH649" s="43">
        <f>AD649</f>
        <v>180</v>
      </c>
      <c r="AI649" s="3"/>
      <c r="AJ649" s="34">
        <f>AH649</f>
        <v>180</v>
      </c>
      <c r="AK649" s="3"/>
      <c r="AL649" s="3"/>
      <c r="AM649" s="2">
        <v>41</v>
      </c>
      <c r="AN649" s="2">
        <f>ค่าเสื่อม!T4</f>
        <v>93</v>
      </c>
      <c r="AO649" s="111">
        <f>AG649*AN649/100</f>
        <v>1121580</v>
      </c>
      <c r="AP649" s="111">
        <f>AG649-AO649</f>
        <v>84420</v>
      </c>
      <c r="AQ649" s="95">
        <f t="shared" si="283"/>
        <v>941420</v>
      </c>
      <c r="AR649" s="95">
        <f t="shared" si="284"/>
        <v>941420</v>
      </c>
      <c r="AT649" s="95">
        <f t="shared" si="285"/>
        <v>941420</v>
      </c>
    </row>
    <row r="650" spans="1:51" s="2" customFormat="1" ht="17.25" customHeight="1" x14ac:dyDescent="0.25">
      <c r="A650" s="28"/>
      <c r="B650" s="1">
        <v>284</v>
      </c>
      <c r="C650" s="2" t="s">
        <v>5</v>
      </c>
      <c r="D650" s="2">
        <v>1265</v>
      </c>
      <c r="E650" s="2">
        <v>549</v>
      </c>
      <c r="F650" s="2">
        <v>14</v>
      </c>
      <c r="G650" s="522" t="s">
        <v>26</v>
      </c>
      <c r="H650" s="2">
        <v>3</v>
      </c>
      <c r="I650" s="2">
        <v>3</v>
      </c>
      <c r="J650" s="2">
        <v>87</v>
      </c>
      <c r="K650" s="13">
        <f>H650*400+I650*100+J650</f>
        <v>1587</v>
      </c>
      <c r="L650" s="13">
        <f>K650</f>
        <v>1587</v>
      </c>
      <c r="M650" s="84">
        <v>1</v>
      </c>
      <c r="N650" s="13">
        <f>L650</f>
        <v>1587</v>
      </c>
      <c r="O650" s="13">
        <v>125</v>
      </c>
      <c r="P650" s="569">
        <f>N650*O650</f>
        <v>198375</v>
      </c>
      <c r="Q650" s="536">
        <f>L650</f>
        <v>1587</v>
      </c>
      <c r="R650" s="8"/>
      <c r="S650" s="8"/>
      <c r="T650" s="4"/>
      <c r="U650" s="11"/>
      <c r="V650" s="26"/>
      <c r="W650" s="5"/>
      <c r="X650" s="17"/>
      <c r="Y650" s="4"/>
      <c r="Z650" s="4"/>
      <c r="AA650" s="16"/>
      <c r="AB650" s="16"/>
      <c r="AC650" s="16"/>
      <c r="AD650" s="43"/>
      <c r="AE650" s="78">
        <v>100</v>
      </c>
      <c r="AF650" s="7"/>
      <c r="AG650" s="37"/>
      <c r="AH650" s="43"/>
      <c r="AI650" s="3"/>
      <c r="AJ650" s="34"/>
      <c r="AK650" s="3"/>
      <c r="AL650" s="3"/>
      <c r="AO650" s="111"/>
      <c r="AP650" s="111"/>
      <c r="AQ650" s="95">
        <f t="shared" si="283"/>
        <v>198375</v>
      </c>
      <c r="AR650" s="95">
        <f t="shared" si="284"/>
        <v>198375</v>
      </c>
      <c r="AT650" s="95">
        <f t="shared" si="285"/>
        <v>198375</v>
      </c>
    </row>
    <row r="651" spans="1:51" s="2" customFormat="1" ht="17.25" customHeight="1" x14ac:dyDescent="0.25">
      <c r="A651" s="28"/>
      <c r="B651" s="1"/>
      <c r="K651" s="13"/>
      <c r="L651" s="13"/>
      <c r="M651" s="84"/>
      <c r="N651" s="13"/>
      <c r="O651" s="13"/>
      <c r="P651" s="13"/>
      <c r="Q651" s="536"/>
      <c r="R651" s="8"/>
      <c r="S651" s="8"/>
      <c r="T651" s="4"/>
      <c r="U651" s="11"/>
      <c r="V651" s="26" t="s">
        <v>1875</v>
      </c>
      <c r="W651" s="5">
        <v>334</v>
      </c>
      <c r="X651" s="17" t="s">
        <v>456</v>
      </c>
      <c r="Y651" s="4" t="s">
        <v>28</v>
      </c>
      <c r="Z651" s="4" t="s">
        <v>53</v>
      </c>
      <c r="AA651" s="16">
        <v>14</v>
      </c>
      <c r="AB651" s="16">
        <v>16</v>
      </c>
      <c r="AC651" s="16">
        <v>2</v>
      </c>
      <c r="AD651" s="43">
        <f t="shared" ref="AD651:AD662" si="286">AA651*AB651</f>
        <v>224</v>
      </c>
      <c r="AE651" s="78">
        <v>100</v>
      </c>
      <c r="AF651" s="37">
        <f>AF649</f>
        <v>6700</v>
      </c>
      <c r="AG651" s="37">
        <f t="shared" ref="AG651:AG676" si="287">AF651*AD651</f>
        <v>1500800</v>
      </c>
      <c r="AH651" s="43">
        <f t="shared" ref="AH651:AH676" si="288">AD651</f>
        <v>224</v>
      </c>
      <c r="AI651" s="3"/>
      <c r="AJ651" s="34">
        <f t="shared" ref="AJ651:AJ676" si="289">AH651</f>
        <v>224</v>
      </c>
      <c r="AK651" s="3"/>
      <c r="AL651" s="3"/>
      <c r="AM651" s="2">
        <v>41</v>
      </c>
      <c r="AN651" s="2">
        <f>ค่าเสื่อม!T4</f>
        <v>93</v>
      </c>
      <c r="AO651" s="111">
        <f t="shared" ref="AO651:AO676" si="290">AG651*AN651/100</f>
        <v>1395744</v>
      </c>
      <c r="AP651" s="111">
        <f t="shared" ref="AP651:AP676" si="291">AG651-AO651</f>
        <v>105056</v>
      </c>
      <c r="AQ651" s="95">
        <f t="shared" si="283"/>
        <v>105056</v>
      </c>
      <c r="AR651" s="95">
        <f t="shared" si="284"/>
        <v>105056</v>
      </c>
      <c r="AT651" s="95">
        <f t="shared" si="285"/>
        <v>105056</v>
      </c>
    </row>
    <row r="652" spans="1:51" s="2" customFormat="1" ht="17.25" customHeight="1" x14ac:dyDescent="0.25">
      <c r="A652" s="28"/>
      <c r="B652" s="1"/>
      <c r="K652" s="13"/>
      <c r="L652" s="13"/>
      <c r="M652" s="84"/>
      <c r="N652" s="13"/>
      <c r="O652" s="13"/>
      <c r="P652" s="13"/>
      <c r="Q652" s="536"/>
      <c r="R652" s="8"/>
      <c r="S652" s="8"/>
      <c r="T652" s="4"/>
      <c r="U652" s="11"/>
      <c r="V652" s="26"/>
      <c r="W652" s="5">
        <v>335</v>
      </c>
      <c r="X652" s="17"/>
      <c r="Y652" s="4" t="s">
        <v>38</v>
      </c>
      <c r="Z652" s="4" t="s">
        <v>7</v>
      </c>
      <c r="AA652" s="16">
        <v>9</v>
      </c>
      <c r="AB652" s="16">
        <v>12</v>
      </c>
      <c r="AC652" s="16">
        <v>2</v>
      </c>
      <c r="AD652" s="43">
        <f t="shared" si="286"/>
        <v>108</v>
      </c>
      <c r="AE652" s="78">
        <v>100</v>
      </c>
      <c r="AF652" s="37">
        <f>[3]รายการ!B34</f>
        <v>2050</v>
      </c>
      <c r="AG652" s="37">
        <f t="shared" si="287"/>
        <v>221400</v>
      </c>
      <c r="AH652" s="43">
        <f t="shared" si="288"/>
        <v>108</v>
      </c>
      <c r="AI652" s="3"/>
      <c r="AJ652" s="34">
        <f t="shared" si="289"/>
        <v>108</v>
      </c>
      <c r="AK652" s="3"/>
      <c r="AL652" s="3"/>
      <c r="AM652" s="2">
        <v>21</v>
      </c>
      <c r="AN652" s="2">
        <f>ค่าเสื่อม!T4</f>
        <v>93</v>
      </c>
      <c r="AO652" s="111">
        <f t="shared" si="290"/>
        <v>205902</v>
      </c>
      <c r="AP652" s="111">
        <f t="shared" si="291"/>
        <v>15498</v>
      </c>
      <c r="AQ652" s="95">
        <f t="shared" si="283"/>
        <v>15498</v>
      </c>
      <c r="AR652" s="95">
        <f t="shared" si="284"/>
        <v>15498</v>
      </c>
      <c r="AT652" s="95">
        <f t="shared" si="285"/>
        <v>15498</v>
      </c>
      <c r="AW652" s="2" t="s">
        <v>51</v>
      </c>
    </row>
    <row r="653" spans="1:51" s="2" customFormat="1" ht="17.25" customHeight="1" x14ac:dyDescent="0.25">
      <c r="A653" s="28"/>
      <c r="B653" s="1"/>
      <c r="K653" s="13"/>
      <c r="L653" s="13"/>
      <c r="M653" s="84"/>
      <c r="N653" s="13"/>
      <c r="O653" s="13"/>
      <c r="P653" s="13"/>
      <c r="Q653" s="536"/>
      <c r="R653" s="8"/>
      <c r="S653" s="8"/>
      <c r="T653" s="4"/>
      <c r="U653" s="11"/>
      <c r="V653" s="26" t="s">
        <v>1876</v>
      </c>
      <c r="W653" s="5">
        <v>336</v>
      </c>
      <c r="X653" s="17" t="s">
        <v>1877</v>
      </c>
      <c r="Y653" s="4" t="s">
        <v>28</v>
      </c>
      <c r="Z653" s="4" t="s">
        <v>37</v>
      </c>
      <c r="AA653" s="16">
        <v>7</v>
      </c>
      <c r="AB653" s="16">
        <v>15</v>
      </c>
      <c r="AC653" s="16">
        <v>2</v>
      </c>
      <c r="AD653" s="43">
        <f t="shared" si="286"/>
        <v>105</v>
      </c>
      <c r="AE653" s="78">
        <v>100</v>
      </c>
      <c r="AF653" s="37">
        <f>AF649</f>
        <v>6700</v>
      </c>
      <c r="AG653" s="37">
        <f t="shared" si="287"/>
        <v>703500</v>
      </c>
      <c r="AH653" s="43">
        <f t="shared" si="288"/>
        <v>105</v>
      </c>
      <c r="AI653" s="3"/>
      <c r="AJ653" s="34">
        <f t="shared" si="289"/>
        <v>105</v>
      </c>
      <c r="AK653" s="3"/>
      <c r="AL653" s="3"/>
      <c r="AM653" s="2">
        <v>2</v>
      </c>
      <c r="AN653" s="2">
        <f>ค่าเสื่อม!C2</f>
        <v>2</v>
      </c>
      <c r="AO653" s="111">
        <f t="shared" si="290"/>
        <v>14070</v>
      </c>
      <c r="AP653" s="111">
        <f t="shared" si="291"/>
        <v>689430</v>
      </c>
      <c r="AQ653" s="95">
        <f t="shared" si="283"/>
        <v>689430</v>
      </c>
      <c r="AR653" s="95">
        <f t="shared" si="284"/>
        <v>689430</v>
      </c>
      <c r="AT653" s="95">
        <f t="shared" si="285"/>
        <v>689430</v>
      </c>
    </row>
    <row r="654" spans="1:51" s="2" customFormat="1" ht="17.25" customHeight="1" x14ac:dyDescent="0.25">
      <c r="A654" s="28"/>
      <c r="B654" s="1"/>
      <c r="K654" s="13"/>
      <c r="L654" s="13"/>
      <c r="M654" s="84"/>
      <c r="N654" s="13"/>
      <c r="O654" s="13"/>
      <c r="P654" s="13"/>
      <c r="Q654" s="536"/>
      <c r="R654" s="8"/>
      <c r="S654" s="8"/>
      <c r="T654" s="4"/>
      <c r="U654" s="11"/>
      <c r="V654" s="26"/>
      <c r="W654" s="5">
        <v>337</v>
      </c>
      <c r="X654" s="17"/>
      <c r="Y654" s="4" t="s">
        <v>38</v>
      </c>
      <c r="Z654" s="4" t="s">
        <v>7</v>
      </c>
      <c r="AA654" s="16">
        <v>12</v>
      </c>
      <c r="AB654" s="16">
        <v>23</v>
      </c>
      <c r="AC654" s="16">
        <v>2</v>
      </c>
      <c r="AD654" s="43">
        <f t="shared" si="286"/>
        <v>276</v>
      </c>
      <c r="AE654" s="78">
        <v>100</v>
      </c>
      <c r="AF654" s="7">
        <f>AF652</f>
        <v>2050</v>
      </c>
      <c r="AG654" s="37">
        <f t="shared" si="287"/>
        <v>565800</v>
      </c>
      <c r="AH654" s="43">
        <f t="shared" si="288"/>
        <v>276</v>
      </c>
      <c r="AI654" s="3"/>
      <c r="AJ654" s="34">
        <f t="shared" si="289"/>
        <v>276</v>
      </c>
      <c r="AK654" s="3"/>
      <c r="AL654" s="3"/>
      <c r="AM654" s="2">
        <v>13</v>
      </c>
      <c r="AN654" s="2">
        <f>ค่าเสื่อม!N4</f>
        <v>55</v>
      </c>
      <c r="AO654" s="111">
        <f t="shared" si="290"/>
        <v>311190</v>
      </c>
      <c r="AP654" s="111">
        <f t="shared" si="291"/>
        <v>254610</v>
      </c>
      <c r="AQ654" s="95">
        <f t="shared" si="283"/>
        <v>254610</v>
      </c>
      <c r="AR654" s="95">
        <f t="shared" si="284"/>
        <v>254610</v>
      </c>
      <c r="AT654" s="95">
        <f t="shared" si="285"/>
        <v>254610</v>
      </c>
      <c r="AW654" s="2" t="s">
        <v>51</v>
      </c>
    </row>
    <row r="655" spans="1:51" s="2" customFormat="1" ht="17.25" customHeight="1" x14ac:dyDescent="0.25">
      <c r="A655" s="28"/>
      <c r="B655" s="1"/>
      <c r="K655" s="13"/>
      <c r="L655" s="13"/>
      <c r="M655" s="84"/>
      <c r="N655" s="13"/>
      <c r="O655" s="13"/>
      <c r="P655" s="13"/>
      <c r="Q655" s="536"/>
      <c r="R655" s="8"/>
      <c r="S655" s="8"/>
      <c r="T655" s="4"/>
      <c r="U655" s="11"/>
      <c r="V655" s="26" t="s">
        <v>1878</v>
      </c>
      <c r="W655" s="5">
        <v>338</v>
      </c>
      <c r="X655" s="17" t="s">
        <v>1879</v>
      </c>
      <c r="Y655" s="4" t="s">
        <v>28</v>
      </c>
      <c r="Z655" s="4" t="s">
        <v>53</v>
      </c>
      <c r="AA655" s="16">
        <v>8</v>
      </c>
      <c r="AB655" s="16">
        <v>18</v>
      </c>
      <c r="AC655" s="16">
        <v>2</v>
      </c>
      <c r="AD655" s="43">
        <f t="shared" si="286"/>
        <v>144</v>
      </c>
      <c r="AE655" s="78">
        <v>100</v>
      </c>
      <c r="AF655" s="7">
        <f>AF653</f>
        <v>6700</v>
      </c>
      <c r="AG655" s="37">
        <f t="shared" si="287"/>
        <v>964800</v>
      </c>
      <c r="AH655" s="43">
        <f t="shared" si="288"/>
        <v>144</v>
      </c>
      <c r="AI655" s="3"/>
      <c r="AJ655" s="34">
        <f t="shared" si="289"/>
        <v>144</v>
      </c>
      <c r="AK655" s="3"/>
      <c r="AL655" s="3"/>
      <c r="AM655" s="2">
        <v>41</v>
      </c>
      <c r="AN655" s="2">
        <f>ค่าเสื่อม!T4</f>
        <v>93</v>
      </c>
      <c r="AO655" s="111">
        <f t="shared" si="290"/>
        <v>897264</v>
      </c>
      <c r="AP655" s="111">
        <f t="shared" si="291"/>
        <v>67536</v>
      </c>
      <c r="AQ655" s="95">
        <f t="shared" si="283"/>
        <v>67536</v>
      </c>
      <c r="AR655" s="95">
        <f t="shared" si="284"/>
        <v>67536</v>
      </c>
      <c r="AT655" s="95">
        <f t="shared" si="285"/>
        <v>67536</v>
      </c>
    </row>
    <row r="656" spans="1:51" s="2" customFormat="1" ht="17.25" customHeight="1" x14ac:dyDescent="0.25">
      <c r="A656" s="28"/>
      <c r="B656" s="1"/>
      <c r="K656" s="13"/>
      <c r="L656" s="13"/>
      <c r="M656" s="84"/>
      <c r="N656" s="13"/>
      <c r="O656" s="13"/>
      <c r="P656" s="13"/>
      <c r="Q656" s="536"/>
      <c r="R656" s="8"/>
      <c r="S656" s="8"/>
      <c r="T656" s="4"/>
      <c r="U656" s="11"/>
      <c r="V656" s="26"/>
      <c r="W656" s="5">
        <v>339</v>
      </c>
      <c r="X656" s="17"/>
      <c r="Y656" s="4" t="s">
        <v>38</v>
      </c>
      <c r="Z656" s="4" t="s">
        <v>7</v>
      </c>
      <c r="AA656" s="16">
        <v>9</v>
      </c>
      <c r="AB656" s="16">
        <v>12</v>
      </c>
      <c r="AC656" s="16">
        <v>2</v>
      </c>
      <c r="AD656" s="43">
        <f t="shared" si="286"/>
        <v>108</v>
      </c>
      <c r="AE656" s="78">
        <v>100</v>
      </c>
      <c r="AF656" s="7">
        <f>AF654</f>
        <v>2050</v>
      </c>
      <c r="AG656" s="37">
        <f t="shared" si="287"/>
        <v>221400</v>
      </c>
      <c r="AH656" s="43">
        <f t="shared" si="288"/>
        <v>108</v>
      </c>
      <c r="AI656" s="3"/>
      <c r="AJ656" s="34">
        <f t="shared" si="289"/>
        <v>108</v>
      </c>
      <c r="AK656" s="3"/>
      <c r="AL656" s="3"/>
      <c r="AM656" s="2">
        <v>21</v>
      </c>
      <c r="AN656" s="2">
        <f>ค่าเสื่อม!T4</f>
        <v>93</v>
      </c>
      <c r="AO656" s="111">
        <f t="shared" si="290"/>
        <v>205902</v>
      </c>
      <c r="AP656" s="111">
        <f t="shared" si="291"/>
        <v>15498</v>
      </c>
      <c r="AQ656" s="95">
        <f t="shared" si="283"/>
        <v>15498</v>
      </c>
      <c r="AR656" s="95">
        <f t="shared" si="284"/>
        <v>15498</v>
      </c>
      <c r="AT656" s="95">
        <f t="shared" si="285"/>
        <v>15498</v>
      </c>
      <c r="AW656" s="2" t="s">
        <v>51</v>
      </c>
    </row>
    <row r="657" spans="1:49" s="2" customFormat="1" ht="17.25" customHeight="1" x14ac:dyDescent="0.25">
      <c r="A657" s="28"/>
      <c r="B657" s="1"/>
      <c r="K657" s="13"/>
      <c r="L657" s="13"/>
      <c r="M657" s="84"/>
      <c r="N657" s="13"/>
      <c r="O657" s="13"/>
      <c r="P657" s="13"/>
      <c r="Q657" s="536"/>
      <c r="R657" s="8"/>
      <c r="S657" s="8"/>
      <c r="T657" s="4"/>
      <c r="U657" s="11"/>
      <c r="V657" s="26"/>
      <c r="W657" s="5">
        <v>340</v>
      </c>
      <c r="X657" s="17"/>
      <c r="Y657" s="4" t="s">
        <v>38</v>
      </c>
      <c r="Z657" s="4" t="s">
        <v>7</v>
      </c>
      <c r="AA657" s="16">
        <v>9</v>
      </c>
      <c r="AB657" s="16">
        <v>12</v>
      </c>
      <c r="AC657" s="16">
        <v>2</v>
      </c>
      <c r="AD657" s="43">
        <f t="shared" si="286"/>
        <v>108</v>
      </c>
      <c r="AE657" s="78">
        <v>100</v>
      </c>
      <c r="AF657" s="7">
        <f>AF656</f>
        <v>2050</v>
      </c>
      <c r="AG657" s="37">
        <f t="shared" si="287"/>
        <v>221400</v>
      </c>
      <c r="AH657" s="43">
        <f t="shared" si="288"/>
        <v>108</v>
      </c>
      <c r="AI657" s="3"/>
      <c r="AJ657" s="34">
        <f t="shared" si="289"/>
        <v>108</v>
      </c>
      <c r="AK657" s="3"/>
      <c r="AL657" s="3"/>
      <c r="AM657" s="2">
        <v>22</v>
      </c>
      <c r="AN657" s="2">
        <f>ค่าเสื่อม!T4</f>
        <v>93</v>
      </c>
      <c r="AO657" s="111">
        <f t="shared" si="290"/>
        <v>205902</v>
      </c>
      <c r="AP657" s="111">
        <f t="shared" si="291"/>
        <v>15498</v>
      </c>
      <c r="AQ657" s="95">
        <f t="shared" si="283"/>
        <v>15498</v>
      </c>
      <c r="AR657" s="95">
        <f t="shared" si="284"/>
        <v>15498</v>
      </c>
      <c r="AT657" s="95">
        <f t="shared" si="285"/>
        <v>15498</v>
      </c>
      <c r="AW657" s="2" t="s">
        <v>51</v>
      </c>
    </row>
    <row r="658" spans="1:49" s="2" customFormat="1" ht="17.25" customHeight="1" x14ac:dyDescent="0.25">
      <c r="A658" s="28"/>
      <c r="B658" s="1"/>
      <c r="K658" s="13"/>
      <c r="L658" s="13"/>
      <c r="M658" s="84"/>
      <c r="N658" s="13"/>
      <c r="O658" s="13"/>
      <c r="P658" s="13"/>
      <c r="Q658" s="536"/>
      <c r="R658" s="8"/>
      <c r="S658" s="8"/>
      <c r="T658" s="4"/>
      <c r="U658" s="11"/>
      <c r="V658" s="26" t="s">
        <v>1880</v>
      </c>
      <c r="W658" s="5">
        <v>341</v>
      </c>
      <c r="X658" s="17" t="s">
        <v>1881</v>
      </c>
      <c r="Y658" s="4" t="s">
        <v>28</v>
      </c>
      <c r="Z658" s="4" t="s">
        <v>53</v>
      </c>
      <c r="AA658" s="16">
        <v>9</v>
      </c>
      <c r="AB658" s="16">
        <v>12</v>
      </c>
      <c r="AC658" s="16">
        <v>2</v>
      </c>
      <c r="AD658" s="43">
        <f t="shared" si="286"/>
        <v>108</v>
      </c>
      <c r="AE658" s="78">
        <v>100</v>
      </c>
      <c r="AF658" s="7">
        <f>AF655</f>
        <v>6700</v>
      </c>
      <c r="AG658" s="37">
        <f t="shared" si="287"/>
        <v>723600</v>
      </c>
      <c r="AH658" s="43">
        <f t="shared" si="288"/>
        <v>108</v>
      </c>
      <c r="AI658" s="3"/>
      <c r="AJ658" s="34">
        <f t="shared" si="289"/>
        <v>108</v>
      </c>
      <c r="AK658" s="3"/>
      <c r="AL658" s="3"/>
      <c r="AM658" s="2">
        <v>41</v>
      </c>
      <c r="AN658" s="2">
        <f>ค่าเสื่อม!T4</f>
        <v>93</v>
      </c>
      <c r="AO658" s="111">
        <f t="shared" si="290"/>
        <v>672948</v>
      </c>
      <c r="AP658" s="111">
        <f t="shared" si="291"/>
        <v>50652</v>
      </c>
      <c r="AQ658" s="95">
        <f t="shared" si="283"/>
        <v>50652</v>
      </c>
      <c r="AR658" s="95">
        <f t="shared" si="284"/>
        <v>50652</v>
      </c>
      <c r="AT658" s="95">
        <f t="shared" si="285"/>
        <v>50652</v>
      </c>
    </row>
    <row r="659" spans="1:49" s="2" customFormat="1" ht="17.25" customHeight="1" x14ac:dyDescent="0.25">
      <c r="A659" s="28"/>
      <c r="B659" s="1"/>
      <c r="K659" s="13"/>
      <c r="L659" s="13"/>
      <c r="M659" s="84"/>
      <c r="N659" s="13"/>
      <c r="O659" s="13"/>
      <c r="P659" s="13"/>
      <c r="Q659" s="536"/>
      <c r="R659" s="8"/>
      <c r="S659" s="8"/>
      <c r="T659" s="4"/>
      <c r="U659" s="11"/>
      <c r="V659" s="26"/>
      <c r="W659" s="5">
        <v>342</v>
      </c>
      <c r="X659" s="17"/>
      <c r="Y659" s="4" t="s">
        <v>38</v>
      </c>
      <c r="Z659" s="4" t="s">
        <v>7</v>
      </c>
      <c r="AA659" s="16">
        <v>9</v>
      </c>
      <c r="AB659" s="16">
        <v>12</v>
      </c>
      <c r="AC659" s="16">
        <v>2</v>
      </c>
      <c r="AD659" s="43">
        <f t="shared" si="286"/>
        <v>108</v>
      </c>
      <c r="AE659" s="78">
        <v>100</v>
      </c>
      <c r="AF659" s="7">
        <f>AF657</f>
        <v>2050</v>
      </c>
      <c r="AG659" s="37">
        <f t="shared" si="287"/>
        <v>221400</v>
      </c>
      <c r="AH659" s="43">
        <f t="shared" si="288"/>
        <v>108</v>
      </c>
      <c r="AI659" s="3"/>
      <c r="AJ659" s="34">
        <f t="shared" si="289"/>
        <v>108</v>
      </c>
      <c r="AK659" s="3"/>
      <c r="AL659" s="3"/>
      <c r="AM659" s="2">
        <v>41</v>
      </c>
      <c r="AN659" s="2">
        <f>ค่าเสื่อม!T4</f>
        <v>93</v>
      </c>
      <c r="AO659" s="111">
        <f t="shared" si="290"/>
        <v>205902</v>
      </c>
      <c r="AP659" s="111">
        <f t="shared" si="291"/>
        <v>15498</v>
      </c>
      <c r="AQ659" s="95">
        <f t="shared" si="283"/>
        <v>15498</v>
      </c>
      <c r="AR659" s="95">
        <f t="shared" si="284"/>
        <v>15498</v>
      </c>
      <c r="AT659" s="95">
        <f t="shared" si="285"/>
        <v>15498</v>
      </c>
      <c r="AW659" s="2" t="s">
        <v>51</v>
      </c>
    </row>
    <row r="660" spans="1:49" s="2" customFormat="1" ht="17.25" customHeight="1" x14ac:dyDescent="0.25">
      <c r="A660" s="28"/>
      <c r="B660" s="1"/>
      <c r="K660" s="13"/>
      <c r="L660" s="13"/>
      <c r="M660" s="84"/>
      <c r="N660" s="13"/>
      <c r="O660" s="13"/>
      <c r="P660" s="13"/>
      <c r="Q660" s="536"/>
      <c r="R660" s="8"/>
      <c r="S660" s="8"/>
      <c r="T660" s="4"/>
      <c r="U660" s="11"/>
      <c r="V660" s="26" t="s">
        <v>1882</v>
      </c>
      <c r="W660" s="5">
        <v>343</v>
      </c>
      <c r="X660" s="17" t="s">
        <v>1883</v>
      </c>
      <c r="Y660" s="4" t="s">
        <v>28</v>
      </c>
      <c r="Z660" s="4" t="s">
        <v>53</v>
      </c>
      <c r="AA660" s="16">
        <v>15</v>
      </c>
      <c r="AB660" s="16">
        <v>18</v>
      </c>
      <c r="AC660" s="16">
        <v>2</v>
      </c>
      <c r="AD660" s="43">
        <f t="shared" si="286"/>
        <v>270</v>
      </c>
      <c r="AE660" s="78">
        <v>100</v>
      </c>
      <c r="AF660" s="7">
        <f>[3]รายการ!B1</f>
        <v>6700</v>
      </c>
      <c r="AG660" s="37">
        <f t="shared" si="287"/>
        <v>1809000</v>
      </c>
      <c r="AH660" s="43">
        <f t="shared" si="288"/>
        <v>270</v>
      </c>
      <c r="AI660" s="3"/>
      <c r="AJ660" s="34">
        <f t="shared" si="289"/>
        <v>270</v>
      </c>
      <c r="AK660" s="3"/>
      <c r="AL660" s="3"/>
      <c r="AM660" s="2">
        <v>46</v>
      </c>
      <c r="AN660" s="2">
        <f>ค่าเสื่อม!T4</f>
        <v>93</v>
      </c>
      <c r="AO660" s="111">
        <f t="shared" si="290"/>
        <v>1682370</v>
      </c>
      <c r="AP660" s="111">
        <f t="shared" si="291"/>
        <v>126630</v>
      </c>
      <c r="AQ660" s="95">
        <f t="shared" si="283"/>
        <v>126630</v>
      </c>
      <c r="AR660" s="95">
        <f t="shared" si="284"/>
        <v>126630</v>
      </c>
      <c r="AT660" s="95">
        <f t="shared" si="285"/>
        <v>126630</v>
      </c>
    </row>
    <row r="661" spans="1:49" s="2" customFormat="1" ht="17.25" customHeight="1" x14ac:dyDescent="0.25">
      <c r="A661" s="28"/>
      <c r="B661" s="1"/>
      <c r="K661" s="13"/>
      <c r="L661" s="13"/>
      <c r="M661" s="84"/>
      <c r="N661" s="13"/>
      <c r="O661" s="13"/>
      <c r="P661" s="13"/>
      <c r="Q661" s="536"/>
      <c r="R661" s="8"/>
      <c r="S661" s="8"/>
      <c r="T661" s="4"/>
      <c r="U661" s="11"/>
      <c r="V661" s="26"/>
      <c r="W661" s="5">
        <v>344</v>
      </c>
      <c r="X661" s="17"/>
      <c r="Y661" s="4" t="s">
        <v>38</v>
      </c>
      <c r="Z661" s="4" t="s">
        <v>7</v>
      </c>
      <c r="AA661" s="16">
        <v>9</v>
      </c>
      <c r="AB661" s="16">
        <v>9</v>
      </c>
      <c r="AC661" s="16">
        <v>2</v>
      </c>
      <c r="AD661" s="43">
        <f t="shared" si="286"/>
        <v>81</v>
      </c>
      <c r="AE661" s="78">
        <v>100</v>
      </c>
      <c r="AF661" s="7">
        <f>AF659</f>
        <v>2050</v>
      </c>
      <c r="AG661" s="37">
        <f t="shared" si="287"/>
        <v>166050</v>
      </c>
      <c r="AH661" s="43">
        <f t="shared" si="288"/>
        <v>81</v>
      </c>
      <c r="AI661" s="3"/>
      <c r="AJ661" s="34">
        <f t="shared" si="289"/>
        <v>81</v>
      </c>
      <c r="AK661" s="3"/>
      <c r="AL661" s="3"/>
      <c r="AM661" s="2">
        <v>11</v>
      </c>
      <c r="AN661" s="2">
        <f>ค่าเสื่อม!L4</f>
        <v>45</v>
      </c>
      <c r="AO661" s="111">
        <f t="shared" si="290"/>
        <v>74722.5</v>
      </c>
      <c r="AP661" s="111">
        <f t="shared" si="291"/>
        <v>91327.5</v>
      </c>
      <c r="AQ661" s="95">
        <f t="shared" si="283"/>
        <v>91327.5</v>
      </c>
      <c r="AR661" s="95">
        <f t="shared" si="284"/>
        <v>91327.5</v>
      </c>
      <c r="AT661" s="95">
        <f t="shared" si="285"/>
        <v>91327.5</v>
      </c>
      <c r="AW661" s="2" t="s">
        <v>51</v>
      </c>
    </row>
    <row r="662" spans="1:49" s="2" customFormat="1" ht="17.25" customHeight="1" x14ac:dyDescent="0.25">
      <c r="A662" s="28"/>
      <c r="B662" s="1"/>
      <c r="K662" s="13"/>
      <c r="L662" s="13"/>
      <c r="M662" s="84"/>
      <c r="N662" s="13"/>
      <c r="O662" s="13"/>
      <c r="P662" s="13"/>
      <c r="Q662" s="536"/>
      <c r="R662" s="8"/>
      <c r="S662" s="8"/>
      <c r="T662" s="4"/>
      <c r="U662" s="11"/>
      <c r="V662" s="26" t="s">
        <v>1884</v>
      </c>
      <c r="W662" s="5">
        <v>345</v>
      </c>
      <c r="X662" s="17" t="s">
        <v>1885</v>
      </c>
      <c r="Y662" s="4" t="s">
        <v>28</v>
      </c>
      <c r="Z662" s="4" t="s">
        <v>53</v>
      </c>
      <c r="AA662" s="16">
        <v>10</v>
      </c>
      <c r="AB662" s="16">
        <v>12</v>
      </c>
      <c r="AC662" s="16">
        <v>2</v>
      </c>
      <c r="AD662" s="43">
        <f t="shared" si="286"/>
        <v>120</v>
      </c>
      <c r="AE662" s="78">
        <v>100</v>
      </c>
      <c r="AF662" s="7">
        <f>AF655</f>
        <v>6700</v>
      </c>
      <c r="AG662" s="37">
        <f t="shared" si="287"/>
        <v>804000</v>
      </c>
      <c r="AH662" s="43">
        <f t="shared" si="288"/>
        <v>120</v>
      </c>
      <c r="AI662" s="3"/>
      <c r="AJ662" s="34">
        <f t="shared" si="289"/>
        <v>120</v>
      </c>
      <c r="AK662" s="3"/>
      <c r="AL662" s="3"/>
      <c r="AM662" s="2">
        <v>41</v>
      </c>
      <c r="AN662" s="2">
        <f>ค่าเสื่อม!T4</f>
        <v>93</v>
      </c>
      <c r="AO662" s="111">
        <f t="shared" si="290"/>
        <v>747720</v>
      </c>
      <c r="AP662" s="111">
        <f t="shared" si="291"/>
        <v>56280</v>
      </c>
      <c r="AQ662" s="95">
        <f t="shared" si="283"/>
        <v>56280</v>
      </c>
      <c r="AR662" s="95">
        <f t="shared" si="284"/>
        <v>56280</v>
      </c>
      <c r="AT662" s="95">
        <f t="shared" si="285"/>
        <v>56280</v>
      </c>
    </row>
    <row r="663" spans="1:49" s="2" customFormat="1" ht="17.25" customHeight="1" x14ac:dyDescent="0.25">
      <c r="A663" s="28" t="s">
        <v>1886</v>
      </c>
      <c r="B663" s="1">
        <v>285</v>
      </c>
      <c r="C663" s="2" t="s">
        <v>5</v>
      </c>
      <c r="D663" s="2">
        <v>14531</v>
      </c>
      <c r="E663" s="2">
        <v>12</v>
      </c>
      <c r="F663" s="2">
        <v>154</v>
      </c>
      <c r="G663" s="522" t="s">
        <v>26</v>
      </c>
      <c r="H663" s="2">
        <v>1</v>
      </c>
      <c r="I663" s="2">
        <v>1</v>
      </c>
      <c r="J663" s="2">
        <v>37</v>
      </c>
      <c r="K663" s="13">
        <f>H663*400+I663*100+J663</f>
        <v>537</v>
      </c>
      <c r="L663" s="13">
        <f>K663</f>
        <v>537</v>
      </c>
      <c r="M663" s="84">
        <v>2</v>
      </c>
      <c r="N663" s="13">
        <f>L663</f>
        <v>537</v>
      </c>
      <c r="O663" s="13">
        <v>175</v>
      </c>
      <c r="P663" s="569">
        <f>N663*O663</f>
        <v>93975</v>
      </c>
      <c r="Q663" s="536"/>
      <c r="R663" s="8">
        <f>N663</f>
        <v>537</v>
      </c>
      <c r="S663" s="8"/>
      <c r="T663" s="4"/>
      <c r="U663" s="11"/>
      <c r="V663" s="28" t="s">
        <v>1886</v>
      </c>
      <c r="W663" s="5">
        <v>346</v>
      </c>
      <c r="X663" s="17" t="s">
        <v>1887</v>
      </c>
      <c r="Y663" s="4" t="s">
        <v>28</v>
      </c>
      <c r="Z663" s="4" t="s">
        <v>41</v>
      </c>
      <c r="AA663" s="16"/>
      <c r="AB663" s="16"/>
      <c r="AC663" s="16">
        <v>2</v>
      </c>
      <c r="AD663" s="43">
        <v>532</v>
      </c>
      <c r="AE663" s="78">
        <v>100</v>
      </c>
      <c r="AF663" s="7">
        <f t="shared" ref="AF663:AF671" si="292">AF662</f>
        <v>6700</v>
      </c>
      <c r="AG663" s="37">
        <f t="shared" si="287"/>
        <v>3564400</v>
      </c>
      <c r="AH663" s="43">
        <f t="shared" si="288"/>
        <v>532</v>
      </c>
      <c r="AI663" s="3"/>
      <c r="AJ663" s="34">
        <f t="shared" si="289"/>
        <v>532</v>
      </c>
      <c r="AK663" s="3"/>
      <c r="AL663" s="3"/>
      <c r="AM663" s="2">
        <v>46</v>
      </c>
      <c r="AN663" s="2">
        <f>ค่าเสื่อม!W3</f>
        <v>85</v>
      </c>
      <c r="AO663" s="111">
        <f t="shared" si="290"/>
        <v>3029740</v>
      </c>
      <c r="AP663" s="111">
        <f t="shared" si="291"/>
        <v>534660</v>
      </c>
      <c r="AQ663" s="95">
        <f t="shared" si="283"/>
        <v>628635</v>
      </c>
      <c r="AR663" s="95">
        <f t="shared" si="284"/>
        <v>628635</v>
      </c>
      <c r="AT663" s="95">
        <f t="shared" si="285"/>
        <v>628635</v>
      </c>
    </row>
    <row r="664" spans="1:49" s="2" customFormat="1" ht="17.25" customHeight="1" x14ac:dyDescent="0.25">
      <c r="A664" s="28"/>
      <c r="B664" s="1"/>
      <c r="K664" s="13"/>
      <c r="L664" s="13"/>
      <c r="M664" s="84"/>
      <c r="N664" s="13"/>
      <c r="O664" s="13"/>
      <c r="P664" s="13"/>
      <c r="Q664" s="536"/>
      <c r="R664" s="8"/>
      <c r="S664" s="8"/>
      <c r="T664" s="4"/>
      <c r="U664" s="11"/>
      <c r="V664" s="26"/>
      <c r="W664" s="5"/>
      <c r="X664" s="17"/>
      <c r="Y664" s="4"/>
      <c r="Z664" s="4" t="s">
        <v>42</v>
      </c>
      <c r="AA664" s="16">
        <v>14</v>
      </c>
      <c r="AB664" s="16">
        <v>19</v>
      </c>
      <c r="AC664" s="16">
        <v>2</v>
      </c>
      <c r="AD664" s="43">
        <f>AA664*AB664</f>
        <v>266</v>
      </c>
      <c r="AE664" s="78">
        <v>50</v>
      </c>
      <c r="AF664" s="7">
        <f t="shared" si="292"/>
        <v>6700</v>
      </c>
      <c r="AG664" s="37">
        <f t="shared" si="287"/>
        <v>1782200</v>
      </c>
      <c r="AH664" s="43">
        <f t="shared" si="288"/>
        <v>266</v>
      </c>
      <c r="AI664" s="3"/>
      <c r="AJ664" s="34">
        <f t="shared" si="289"/>
        <v>266</v>
      </c>
      <c r="AK664" s="3"/>
      <c r="AL664" s="3"/>
      <c r="AO664" s="111">
        <f t="shared" si="290"/>
        <v>0</v>
      </c>
      <c r="AP664" s="111">
        <f t="shared" si="291"/>
        <v>1782200</v>
      </c>
      <c r="AQ664" s="95">
        <f t="shared" si="283"/>
        <v>1782200</v>
      </c>
      <c r="AR664" s="95">
        <f t="shared" si="284"/>
        <v>1782200</v>
      </c>
      <c r="AT664" s="95">
        <f t="shared" si="285"/>
        <v>1782200</v>
      </c>
    </row>
    <row r="665" spans="1:49" s="2" customFormat="1" ht="17.25" customHeight="1" x14ac:dyDescent="0.25">
      <c r="A665" s="28"/>
      <c r="B665" s="1"/>
      <c r="K665" s="13"/>
      <c r="L665" s="13"/>
      <c r="M665" s="84"/>
      <c r="N665" s="13"/>
      <c r="O665" s="13"/>
      <c r="P665" s="13"/>
      <c r="Q665" s="536"/>
      <c r="R665" s="8"/>
      <c r="S665" s="8"/>
      <c r="T665" s="4"/>
      <c r="U665" s="11"/>
      <c r="V665" s="26"/>
      <c r="W665" s="5"/>
      <c r="X665" s="17"/>
      <c r="Y665" s="4"/>
      <c r="Z665" s="4" t="s">
        <v>43</v>
      </c>
      <c r="AA665" s="16">
        <v>14</v>
      </c>
      <c r="AB665" s="16">
        <v>19</v>
      </c>
      <c r="AC665" s="16">
        <v>2</v>
      </c>
      <c r="AD665" s="43">
        <f>AA665*AB665</f>
        <v>266</v>
      </c>
      <c r="AE665" s="78">
        <v>50</v>
      </c>
      <c r="AF665" s="7">
        <f t="shared" si="292"/>
        <v>6700</v>
      </c>
      <c r="AG665" s="37">
        <f t="shared" si="287"/>
        <v>1782200</v>
      </c>
      <c r="AH665" s="43">
        <f t="shared" si="288"/>
        <v>266</v>
      </c>
      <c r="AI665" s="3"/>
      <c r="AJ665" s="34">
        <f t="shared" si="289"/>
        <v>266</v>
      </c>
      <c r="AK665" s="3"/>
      <c r="AL665" s="3"/>
      <c r="AO665" s="111">
        <f t="shared" si="290"/>
        <v>0</v>
      </c>
      <c r="AP665" s="111">
        <f t="shared" si="291"/>
        <v>1782200</v>
      </c>
      <c r="AQ665" s="95">
        <f t="shared" si="283"/>
        <v>1782200</v>
      </c>
      <c r="AR665" s="95">
        <f t="shared" si="284"/>
        <v>1782200</v>
      </c>
      <c r="AT665" s="95">
        <f t="shared" si="285"/>
        <v>1782200</v>
      </c>
    </row>
    <row r="666" spans="1:49" s="2" customFormat="1" ht="17.25" customHeight="1" x14ac:dyDescent="0.25">
      <c r="A666" s="28"/>
      <c r="B666" s="1"/>
      <c r="K666" s="13"/>
      <c r="L666" s="13"/>
      <c r="M666" s="84"/>
      <c r="N666" s="13"/>
      <c r="O666" s="13"/>
      <c r="P666" s="13"/>
      <c r="Q666" s="536"/>
      <c r="R666" s="8"/>
      <c r="S666" s="8"/>
      <c r="T666" s="4"/>
      <c r="U666" s="11"/>
      <c r="V666" s="26" t="s">
        <v>1888</v>
      </c>
      <c r="W666" s="5">
        <v>347</v>
      </c>
      <c r="X666" s="17" t="s">
        <v>1889</v>
      </c>
      <c r="Y666" s="4" t="s">
        <v>28</v>
      </c>
      <c r="Z666" s="4" t="s">
        <v>41</v>
      </c>
      <c r="AA666" s="16"/>
      <c r="AB666" s="16"/>
      <c r="AC666" s="16">
        <v>2</v>
      </c>
      <c r="AD666" s="43">
        <v>168</v>
      </c>
      <c r="AE666" s="78">
        <v>100</v>
      </c>
      <c r="AF666" s="7">
        <f t="shared" si="292"/>
        <v>6700</v>
      </c>
      <c r="AG666" s="37">
        <f t="shared" si="287"/>
        <v>1125600</v>
      </c>
      <c r="AH666" s="43">
        <f t="shared" si="288"/>
        <v>168</v>
      </c>
      <c r="AI666" s="3"/>
      <c r="AJ666" s="34">
        <f t="shared" si="289"/>
        <v>168</v>
      </c>
      <c r="AK666" s="3"/>
      <c r="AL666" s="3"/>
      <c r="AM666" s="2">
        <v>46</v>
      </c>
      <c r="AN666" s="2">
        <f>ค่าเสื่อม!T4</f>
        <v>93</v>
      </c>
      <c r="AO666" s="111">
        <f t="shared" si="290"/>
        <v>1046808</v>
      </c>
      <c r="AP666" s="111">
        <f t="shared" si="291"/>
        <v>78792</v>
      </c>
      <c r="AQ666" s="95">
        <f t="shared" si="283"/>
        <v>78792</v>
      </c>
      <c r="AR666" s="95">
        <f t="shared" si="284"/>
        <v>78792</v>
      </c>
      <c r="AT666" s="95">
        <f t="shared" si="285"/>
        <v>78792</v>
      </c>
    </row>
    <row r="667" spans="1:49" s="2" customFormat="1" ht="17.25" customHeight="1" x14ac:dyDescent="0.25">
      <c r="A667" s="28"/>
      <c r="B667" s="1"/>
      <c r="K667" s="13"/>
      <c r="L667" s="13"/>
      <c r="M667" s="84"/>
      <c r="N667" s="13"/>
      <c r="O667" s="13"/>
      <c r="P667" s="13"/>
      <c r="Q667" s="536"/>
      <c r="R667" s="8"/>
      <c r="S667" s="8"/>
      <c r="T667" s="4"/>
      <c r="U667" s="11"/>
      <c r="V667" s="26"/>
      <c r="W667" s="5"/>
      <c r="X667" s="17"/>
      <c r="Y667" s="4"/>
      <c r="Z667" s="4" t="s">
        <v>42</v>
      </c>
      <c r="AA667" s="16">
        <v>7</v>
      </c>
      <c r="AB667" s="16">
        <v>12</v>
      </c>
      <c r="AC667" s="16">
        <v>2</v>
      </c>
      <c r="AD667" s="43">
        <f t="shared" ref="AD667:AD672" si="293">AA667*AB667</f>
        <v>84</v>
      </c>
      <c r="AE667" s="78">
        <v>50</v>
      </c>
      <c r="AF667" s="7">
        <f t="shared" si="292"/>
        <v>6700</v>
      </c>
      <c r="AG667" s="37">
        <f t="shared" si="287"/>
        <v>562800</v>
      </c>
      <c r="AH667" s="43">
        <f t="shared" si="288"/>
        <v>84</v>
      </c>
      <c r="AI667" s="3"/>
      <c r="AJ667" s="34">
        <f t="shared" si="289"/>
        <v>84</v>
      </c>
      <c r="AK667" s="3"/>
      <c r="AL667" s="3"/>
      <c r="AO667" s="111">
        <f t="shared" si="290"/>
        <v>0</v>
      </c>
      <c r="AP667" s="111">
        <f t="shared" si="291"/>
        <v>562800</v>
      </c>
      <c r="AQ667" s="95">
        <f t="shared" si="283"/>
        <v>562800</v>
      </c>
      <c r="AR667" s="95">
        <f t="shared" si="284"/>
        <v>562800</v>
      </c>
      <c r="AT667" s="95">
        <f t="shared" si="285"/>
        <v>562800</v>
      </c>
    </row>
    <row r="668" spans="1:49" s="2" customFormat="1" ht="17.25" customHeight="1" x14ac:dyDescent="0.25">
      <c r="A668" s="28"/>
      <c r="B668" s="1"/>
      <c r="K668" s="13"/>
      <c r="L668" s="13"/>
      <c r="M668" s="84"/>
      <c r="N668" s="13"/>
      <c r="O668" s="13"/>
      <c r="P668" s="13"/>
      <c r="Q668" s="536"/>
      <c r="R668" s="8"/>
      <c r="S668" s="8"/>
      <c r="T668" s="4"/>
      <c r="U668" s="11"/>
      <c r="V668" s="26"/>
      <c r="W668" s="5"/>
      <c r="X668" s="17"/>
      <c r="Y668" s="4"/>
      <c r="Z668" s="4" t="s">
        <v>43</v>
      </c>
      <c r="AA668" s="16">
        <v>7</v>
      </c>
      <c r="AB668" s="16">
        <v>12</v>
      </c>
      <c r="AC668" s="16">
        <v>2</v>
      </c>
      <c r="AD668" s="43">
        <f t="shared" si="293"/>
        <v>84</v>
      </c>
      <c r="AE668" s="78">
        <v>50</v>
      </c>
      <c r="AF668" s="7">
        <f t="shared" si="292"/>
        <v>6700</v>
      </c>
      <c r="AG668" s="37">
        <f t="shared" si="287"/>
        <v>562800</v>
      </c>
      <c r="AH668" s="43">
        <f t="shared" si="288"/>
        <v>84</v>
      </c>
      <c r="AI668" s="3"/>
      <c r="AJ668" s="34">
        <f t="shared" si="289"/>
        <v>84</v>
      </c>
      <c r="AK668" s="3"/>
      <c r="AL668" s="3"/>
      <c r="AO668" s="111">
        <f t="shared" si="290"/>
        <v>0</v>
      </c>
      <c r="AP668" s="111">
        <f t="shared" si="291"/>
        <v>562800</v>
      </c>
      <c r="AQ668" s="95">
        <f t="shared" si="283"/>
        <v>562800</v>
      </c>
      <c r="AR668" s="95">
        <f t="shared" si="284"/>
        <v>562800</v>
      </c>
      <c r="AT668" s="95">
        <f t="shared" si="285"/>
        <v>562800</v>
      </c>
    </row>
    <row r="669" spans="1:49" s="2" customFormat="1" ht="17.25" customHeight="1" x14ac:dyDescent="0.25">
      <c r="A669" s="28"/>
      <c r="B669" s="1"/>
      <c r="K669" s="13"/>
      <c r="L669" s="13"/>
      <c r="M669" s="84"/>
      <c r="N669" s="13"/>
      <c r="O669" s="13"/>
      <c r="P669" s="13"/>
      <c r="Q669" s="536"/>
      <c r="R669" s="8"/>
      <c r="S669" s="8"/>
      <c r="T669" s="4"/>
      <c r="U669" s="11"/>
      <c r="V669" s="26" t="s">
        <v>1890</v>
      </c>
      <c r="W669" s="5">
        <v>348</v>
      </c>
      <c r="X669" s="17" t="s">
        <v>1067</v>
      </c>
      <c r="Y669" s="4" t="s">
        <v>28</v>
      </c>
      <c r="Z669" s="4" t="s">
        <v>53</v>
      </c>
      <c r="AA669" s="16">
        <v>9</v>
      </c>
      <c r="AB669" s="16">
        <v>13</v>
      </c>
      <c r="AC669" s="16">
        <v>2</v>
      </c>
      <c r="AD669" s="43">
        <f t="shared" si="293"/>
        <v>117</v>
      </c>
      <c r="AE669" s="78">
        <v>100</v>
      </c>
      <c r="AF669" s="7">
        <f t="shared" si="292"/>
        <v>6700</v>
      </c>
      <c r="AG669" s="37">
        <f t="shared" si="287"/>
        <v>783900</v>
      </c>
      <c r="AH669" s="43">
        <f t="shared" si="288"/>
        <v>117</v>
      </c>
      <c r="AI669" s="3"/>
      <c r="AJ669" s="34">
        <f t="shared" si="289"/>
        <v>117</v>
      </c>
      <c r="AK669" s="3"/>
      <c r="AL669" s="3"/>
      <c r="AM669" s="2">
        <v>46</v>
      </c>
      <c r="AN669" s="2">
        <f>ค่าเสื่อม!T4</f>
        <v>93</v>
      </c>
      <c r="AO669" s="111">
        <f t="shared" si="290"/>
        <v>729027</v>
      </c>
      <c r="AP669" s="111">
        <f t="shared" si="291"/>
        <v>54873</v>
      </c>
      <c r="AQ669" s="95">
        <f t="shared" si="283"/>
        <v>54873</v>
      </c>
      <c r="AR669" s="95">
        <f t="shared" si="284"/>
        <v>54873</v>
      </c>
      <c r="AT669" s="95">
        <f t="shared" si="285"/>
        <v>54873</v>
      </c>
    </row>
    <row r="670" spans="1:49" s="2" customFormat="1" ht="17.25" customHeight="1" x14ac:dyDescent="0.25">
      <c r="A670" s="28"/>
      <c r="B670" s="1"/>
      <c r="K670" s="13"/>
      <c r="L670" s="13"/>
      <c r="M670" s="84"/>
      <c r="N670" s="13"/>
      <c r="O670" s="13"/>
      <c r="P670" s="13"/>
      <c r="Q670" s="536"/>
      <c r="R670" s="8"/>
      <c r="S670" s="8"/>
      <c r="T670" s="4"/>
      <c r="U670" s="11"/>
      <c r="V670" s="26" t="s">
        <v>1891</v>
      </c>
      <c r="W670" s="5">
        <v>349</v>
      </c>
      <c r="X670" s="17" t="s">
        <v>1892</v>
      </c>
      <c r="Y670" s="4" t="s">
        <v>28</v>
      </c>
      <c r="Z670" s="4" t="s">
        <v>53</v>
      </c>
      <c r="AA670" s="16">
        <v>6</v>
      </c>
      <c r="AB670" s="16">
        <v>26</v>
      </c>
      <c r="AC670" s="16">
        <v>2</v>
      </c>
      <c r="AD670" s="43">
        <f t="shared" si="293"/>
        <v>156</v>
      </c>
      <c r="AE670" s="78">
        <v>100</v>
      </c>
      <c r="AF670" s="7">
        <f t="shared" si="292"/>
        <v>6700</v>
      </c>
      <c r="AG670" s="37">
        <f t="shared" si="287"/>
        <v>1045200</v>
      </c>
      <c r="AH670" s="43">
        <f t="shared" si="288"/>
        <v>156</v>
      </c>
      <c r="AI670" s="3"/>
      <c r="AJ670" s="34">
        <f t="shared" si="289"/>
        <v>156</v>
      </c>
      <c r="AK670" s="3"/>
      <c r="AL670" s="3"/>
      <c r="AM670" s="2">
        <v>47</v>
      </c>
      <c r="AN670" s="2">
        <f>ค่าเสื่อม!T4</f>
        <v>93</v>
      </c>
      <c r="AO670" s="111">
        <f t="shared" si="290"/>
        <v>972036</v>
      </c>
      <c r="AP670" s="111">
        <f t="shared" si="291"/>
        <v>73164</v>
      </c>
      <c r="AQ670" s="95">
        <f t="shared" si="283"/>
        <v>73164</v>
      </c>
      <c r="AR670" s="95">
        <f t="shared" si="284"/>
        <v>73164</v>
      </c>
      <c r="AT670" s="95">
        <f t="shared" si="285"/>
        <v>73164</v>
      </c>
    </row>
    <row r="671" spans="1:49" s="2" customFormat="1" ht="17.25" customHeight="1" x14ac:dyDescent="0.25">
      <c r="A671" s="28"/>
      <c r="B671" s="1"/>
      <c r="K671" s="13"/>
      <c r="L671" s="13"/>
      <c r="M671" s="84"/>
      <c r="N671" s="13"/>
      <c r="O671" s="13"/>
      <c r="P671" s="13"/>
      <c r="Q671" s="536"/>
      <c r="R671" s="8"/>
      <c r="S671" s="8"/>
      <c r="T671" s="4"/>
      <c r="U671" s="11"/>
      <c r="V671" s="26" t="s">
        <v>1893</v>
      </c>
      <c r="W671" s="5">
        <v>350</v>
      </c>
      <c r="X671" s="17" t="s">
        <v>1894</v>
      </c>
      <c r="Y671" s="4" t="s">
        <v>28</v>
      </c>
      <c r="Z671" s="4" t="s">
        <v>53</v>
      </c>
      <c r="AA671" s="16">
        <v>9</v>
      </c>
      <c r="AB671" s="16">
        <v>12</v>
      </c>
      <c r="AC671" s="16">
        <v>2</v>
      </c>
      <c r="AD671" s="43">
        <f t="shared" si="293"/>
        <v>108</v>
      </c>
      <c r="AE671" s="78">
        <v>100</v>
      </c>
      <c r="AF671" s="7">
        <f t="shared" si="292"/>
        <v>6700</v>
      </c>
      <c r="AG671" s="37">
        <f t="shared" si="287"/>
        <v>723600</v>
      </c>
      <c r="AH671" s="43">
        <f t="shared" si="288"/>
        <v>108</v>
      </c>
      <c r="AI671" s="3"/>
      <c r="AJ671" s="34">
        <f t="shared" si="289"/>
        <v>108</v>
      </c>
      <c r="AK671" s="3"/>
      <c r="AL671" s="3"/>
      <c r="AM671" s="2">
        <v>51</v>
      </c>
      <c r="AN671" s="2">
        <f>ค่าเสื่อม!T4</f>
        <v>93</v>
      </c>
      <c r="AO671" s="111">
        <f t="shared" si="290"/>
        <v>672948</v>
      </c>
      <c r="AP671" s="111">
        <f t="shared" si="291"/>
        <v>50652</v>
      </c>
      <c r="AQ671" s="95">
        <f t="shared" si="283"/>
        <v>50652</v>
      </c>
      <c r="AR671" s="95">
        <f t="shared" si="284"/>
        <v>50652</v>
      </c>
      <c r="AT671" s="95">
        <f t="shared" si="285"/>
        <v>50652</v>
      </c>
    </row>
    <row r="672" spans="1:49" s="2" customFormat="1" ht="17.25" customHeight="1" x14ac:dyDescent="0.25">
      <c r="A672" s="28"/>
      <c r="B672" s="1"/>
      <c r="K672" s="13"/>
      <c r="L672" s="13"/>
      <c r="M672" s="84"/>
      <c r="N672" s="13"/>
      <c r="O672" s="13"/>
      <c r="P672" s="13"/>
      <c r="Q672" s="536"/>
      <c r="R672" s="8"/>
      <c r="S672" s="8"/>
      <c r="T672" s="4"/>
      <c r="U672" s="11"/>
      <c r="V672" s="26"/>
      <c r="W672" s="5">
        <v>351</v>
      </c>
      <c r="X672" s="17"/>
      <c r="Y672" s="4" t="s">
        <v>38</v>
      </c>
      <c r="Z672" s="4" t="s">
        <v>7</v>
      </c>
      <c r="AA672" s="16">
        <v>10</v>
      </c>
      <c r="AB672" s="16">
        <v>14</v>
      </c>
      <c r="AC672" s="16">
        <v>2</v>
      </c>
      <c r="AD672" s="43">
        <f t="shared" si="293"/>
        <v>140</v>
      </c>
      <c r="AE672" s="78">
        <v>100</v>
      </c>
      <c r="AF672" s="7">
        <f>[3]รายการ!B34</f>
        <v>2050</v>
      </c>
      <c r="AG672" s="37">
        <f t="shared" si="287"/>
        <v>287000</v>
      </c>
      <c r="AH672" s="43">
        <f t="shared" si="288"/>
        <v>140</v>
      </c>
      <c r="AI672" s="3"/>
      <c r="AJ672" s="34">
        <f t="shared" si="289"/>
        <v>140</v>
      </c>
      <c r="AK672" s="3"/>
      <c r="AL672" s="3"/>
      <c r="AM672" s="2">
        <v>31</v>
      </c>
      <c r="AN672" s="2">
        <f>ค่าเสื่อม!T4</f>
        <v>93</v>
      </c>
      <c r="AO672" s="111">
        <f t="shared" si="290"/>
        <v>266910</v>
      </c>
      <c r="AP672" s="111">
        <f t="shared" si="291"/>
        <v>20090</v>
      </c>
      <c r="AQ672" s="95">
        <f t="shared" si="283"/>
        <v>20090</v>
      </c>
      <c r="AR672" s="95">
        <f t="shared" si="284"/>
        <v>20090</v>
      </c>
      <c r="AT672" s="95">
        <f t="shared" si="285"/>
        <v>20090</v>
      </c>
      <c r="AW672" s="2" t="s">
        <v>51</v>
      </c>
    </row>
    <row r="673" spans="1:51" s="2" customFormat="1" ht="17.25" customHeight="1" x14ac:dyDescent="0.25">
      <c r="A673" s="28"/>
      <c r="B673" s="1"/>
      <c r="K673" s="13"/>
      <c r="L673" s="13"/>
      <c r="M673" s="84"/>
      <c r="N673" s="13"/>
      <c r="O673" s="13"/>
      <c r="P673" s="13"/>
      <c r="Q673" s="536"/>
      <c r="R673" s="8"/>
      <c r="S673" s="8"/>
      <c r="T673" s="4"/>
      <c r="U673" s="11"/>
      <c r="V673" s="26" t="s">
        <v>1895</v>
      </c>
      <c r="W673" s="5">
        <v>352</v>
      </c>
      <c r="X673" s="17" t="s">
        <v>256</v>
      </c>
      <c r="Y673" s="4" t="s">
        <v>28</v>
      </c>
      <c r="Z673" s="4" t="s">
        <v>41</v>
      </c>
      <c r="AA673" s="16"/>
      <c r="AB673" s="16"/>
      <c r="AC673" s="16">
        <v>2</v>
      </c>
      <c r="AD673" s="43">
        <v>240</v>
      </c>
      <c r="AE673" s="78">
        <v>100</v>
      </c>
      <c r="AF673" s="7">
        <f>AF671</f>
        <v>6700</v>
      </c>
      <c r="AG673" s="37">
        <f t="shared" si="287"/>
        <v>1608000</v>
      </c>
      <c r="AH673" s="43">
        <f t="shared" si="288"/>
        <v>240</v>
      </c>
      <c r="AI673" s="3"/>
      <c r="AJ673" s="34">
        <f t="shared" si="289"/>
        <v>240</v>
      </c>
      <c r="AK673" s="3"/>
      <c r="AL673" s="3"/>
      <c r="AM673" s="2">
        <v>51</v>
      </c>
      <c r="AN673" s="2">
        <f>ค่าเสื่อม!W3</f>
        <v>85</v>
      </c>
      <c r="AO673" s="111">
        <f t="shared" si="290"/>
        <v>1366800</v>
      </c>
      <c r="AP673" s="111">
        <f t="shared" si="291"/>
        <v>241200</v>
      </c>
      <c r="AQ673" s="95">
        <f t="shared" si="283"/>
        <v>241200</v>
      </c>
      <c r="AR673" s="95">
        <f t="shared" si="284"/>
        <v>241200</v>
      </c>
      <c r="AT673" s="95">
        <f t="shared" si="285"/>
        <v>241200</v>
      </c>
    </row>
    <row r="674" spans="1:51" s="2" customFormat="1" ht="17.25" customHeight="1" x14ac:dyDescent="0.25">
      <c r="A674" s="28"/>
      <c r="B674" s="1"/>
      <c r="K674" s="13"/>
      <c r="L674" s="13"/>
      <c r="M674" s="84"/>
      <c r="N674" s="13"/>
      <c r="O674" s="13"/>
      <c r="P674" s="13"/>
      <c r="Q674" s="536"/>
      <c r="R674" s="8"/>
      <c r="S674" s="8"/>
      <c r="T674" s="4"/>
      <c r="U674" s="11"/>
      <c r="V674" s="26"/>
      <c r="W674" s="5"/>
      <c r="X674" s="17"/>
      <c r="Y674" s="4"/>
      <c r="Z674" s="4" t="s">
        <v>42</v>
      </c>
      <c r="AA674" s="16">
        <v>10</v>
      </c>
      <c r="AB674" s="16">
        <v>12</v>
      </c>
      <c r="AC674" s="16">
        <v>2</v>
      </c>
      <c r="AD674" s="43">
        <f>AA674*AB674</f>
        <v>120</v>
      </c>
      <c r="AE674" s="78">
        <v>100</v>
      </c>
      <c r="AF674" s="7">
        <f>AF673</f>
        <v>6700</v>
      </c>
      <c r="AG674" s="37">
        <f t="shared" si="287"/>
        <v>804000</v>
      </c>
      <c r="AH674" s="43">
        <f t="shared" si="288"/>
        <v>120</v>
      </c>
      <c r="AI674" s="3"/>
      <c r="AJ674" s="34">
        <f t="shared" si="289"/>
        <v>120</v>
      </c>
      <c r="AK674" s="3"/>
      <c r="AL674" s="3"/>
      <c r="AO674" s="111">
        <f t="shared" si="290"/>
        <v>0</v>
      </c>
      <c r="AP674" s="111">
        <f t="shared" si="291"/>
        <v>804000</v>
      </c>
      <c r="AQ674" s="95">
        <f t="shared" si="283"/>
        <v>804000</v>
      </c>
      <c r="AR674" s="95">
        <f t="shared" si="284"/>
        <v>804000</v>
      </c>
      <c r="AT674" s="95">
        <f t="shared" si="285"/>
        <v>804000</v>
      </c>
    </row>
    <row r="675" spans="1:51" s="2" customFormat="1" ht="17.25" customHeight="1" x14ac:dyDescent="0.25">
      <c r="A675" s="28"/>
      <c r="B675" s="1"/>
      <c r="K675" s="13"/>
      <c r="L675" s="13"/>
      <c r="M675" s="84"/>
      <c r="N675" s="13"/>
      <c r="O675" s="13"/>
      <c r="P675" s="13"/>
      <c r="Q675" s="536"/>
      <c r="R675" s="8"/>
      <c r="S675" s="8"/>
      <c r="T675" s="4"/>
      <c r="U675" s="11"/>
      <c r="V675" s="26"/>
      <c r="W675" s="5"/>
      <c r="X675" s="17"/>
      <c r="Y675" s="4"/>
      <c r="Z675" s="4" t="s">
        <v>43</v>
      </c>
      <c r="AA675" s="16">
        <v>10</v>
      </c>
      <c r="AB675" s="16">
        <v>12</v>
      </c>
      <c r="AC675" s="16">
        <v>2</v>
      </c>
      <c r="AD675" s="43">
        <f>AA675*AB675</f>
        <v>120</v>
      </c>
      <c r="AE675" s="78">
        <v>100</v>
      </c>
      <c r="AF675" s="7">
        <f>AF674</f>
        <v>6700</v>
      </c>
      <c r="AG675" s="37">
        <f t="shared" si="287"/>
        <v>804000</v>
      </c>
      <c r="AH675" s="43">
        <f t="shared" si="288"/>
        <v>120</v>
      </c>
      <c r="AI675" s="3"/>
      <c r="AJ675" s="34">
        <f t="shared" si="289"/>
        <v>120</v>
      </c>
      <c r="AK675" s="3"/>
      <c r="AL675" s="3"/>
      <c r="AO675" s="111">
        <f t="shared" si="290"/>
        <v>0</v>
      </c>
      <c r="AP675" s="111">
        <f t="shared" si="291"/>
        <v>804000</v>
      </c>
      <c r="AQ675" s="95">
        <f t="shared" si="283"/>
        <v>804000</v>
      </c>
      <c r="AR675" s="95">
        <f t="shared" si="284"/>
        <v>804000</v>
      </c>
      <c r="AT675" s="95">
        <f t="shared" si="285"/>
        <v>804000</v>
      </c>
    </row>
    <row r="676" spans="1:51" s="2" customFormat="1" ht="17.25" customHeight="1" x14ac:dyDescent="0.25">
      <c r="A676" s="28"/>
      <c r="B676" s="1"/>
      <c r="K676" s="13"/>
      <c r="L676" s="13"/>
      <c r="M676" s="84"/>
      <c r="N676" s="13"/>
      <c r="O676" s="13"/>
      <c r="P676" s="13"/>
      <c r="Q676" s="536"/>
      <c r="R676" s="8"/>
      <c r="S676" s="8"/>
      <c r="T676" s="4"/>
      <c r="U676" s="11"/>
      <c r="V676" s="26"/>
      <c r="W676" s="5">
        <v>353</v>
      </c>
      <c r="X676" s="17"/>
      <c r="Y676" s="4" t="s">
        <v>38</v>
      </c>
      <c r="Z676" s="4" t="s">
        <v>7</v>
      </c>
      <c r="AA676" s="16">
        <v>9</v>
      </c>
      <c r="AB676" s="16">
        <v>10</v>
      </c>
      <c r="AC676" s="16">
        <v>2</v>
      </c>
      <c r="AD676" s="43">
        <f>AA676*AB676</f>
        <v>90</v>
      </c>
      <c r="AE676" s="78">
        <v>100</v>
      </c>
      <c r="AF676" s="7">
        <f>[3]รายการ!B34</f>
        <v>2050</v>
      </c>
      <c r="AG676" s="37">
        <f t="shared" si="287"/>
        <v>184500</v>
      </c>
      <c r="AH676" s="43">
        <f t="shared" si="288"/>
        <v>90</v>
      </c>
      <c r="AI676" s="3"/>
      <c r="AJ676" s="34">
        <f t="shared" si="289"/>
        <v>90</v>
      </c>
      <c r="AK676" s="3"/>
      <c r="AL676" s="3"/>
      <c r="AM676" s="2">
        <v>11</v>
      </c>
      <c r="AN676" s="2">
        <f>ค่าเสื่อม!L4</f>
        <v>45</v>
      </c>
      <c r="AO676" s="111">
        <f t="shared" si="290"/>
        <v>83025</v>
      </c>
      <c r="AP676" s="111">
        <f t="shared" si="291"/>
        <v>101475</v>
      </c>
      <c r="AQ676" s="95">
        <f t="shared" si="283"/>
        <v>101475</v>
      </c>
      <c r="AR676" s="95">
        <f t="shared" si="284"/>
        <v>101475</v>
      </c>
      <c r="AT676" s="95">
        <f t="shared" si="285"/>
        <v>101475</v>
      </c>
      <c r="AW676" s="2" t="s">
        <v>51</v>
      </c>
    </row>
    <row r="677" spans="1:51" s="2" customFormat="1" ht="17.25" customHeight="1" x14ac:dyDescent="0.25">
      <c r="A677" s="28"/>
      <c r="B677" s="1">
        <v>286</v>
      </c>
      <c r="C677" s="2" t="s">
        <v>5</v>
      </c>
      <c r="D677" s="2">
        <v>3458</v>
      </c>
      <c r="E677" s="2">
        <v>223</v>
      </c>
      <c r="F677" s="2">
        <v>6</v>
      </c>
      <c r="G677" s="2" t="s">
        <v>26</v>
      </c>
      <c r="H677" s="2">
        <v>4</v>
      </c>
      <c r="I677" s="2">
        <v>2</v>
      </c>
      <c r="J677" s="2">
        <v>29</v>
      </c>
      <c r="K677" s="13">
        <f t="shared" ref="K677:K690" si="294">H677*400+I677*100+J677</f>
        <v>1829</v>
      </c>
      <c r="L677" s="13">
        <f t="shared" ref="L677:L689" si="295">K677</f>
        <v>1829</v>
      </c>
      <c r="M677" s="84">
        <v>1</v>
      </c>
      <c r="N677" s="13">
        <f t="shared" ref="N677:N690" si="296">L677</f>
        <v>1829</v>
      </c>
      <c r="O677" s="13">
        <v>150</v>
      </c>
      <c r="P677" s="65">
        <f t="shared" ref="P677:P690" si="297">N677*O677</f>
        <v>274350</v>
      </c>
      <c r="Q677" s="536">
        <f>N677</f>
        <v>1829</v>
      </c>
      <c r="R677" s="8"/>
      <c r="S677" s="8"/>
      <c r="T677" s="4"/>
      <c r="U677" s="11"/>
      <c r="V677" s="26"/>
      <c r="W677" s="5"/>
      <c r="X677" s="17"/>
      <c r="Y677" s="4"/>
      <c r="Z677" s="4"/>
      <c r="AA677" s="16"/>
      <c r="AB677" s="16"/>
      <c r="AC677" s="16"/>
      <c r="AD677" s="43"/>
      <c r="AE677" s="8"/>
      <c r="AF677" s="7"/>
      <c r="AG677" s="37"/>
      <c r="AH677" s="43"/>
      <c r="AI677" s="3"/>
      <c r="AJ677" s="34"/>
      <c r="AK677" s="3"/>
      <c r="AL677" s="3"/>
      <c r="AO677" s="111"/>
      <c r="AP677" s="111"/>
      <c r="AQ677" s="95">
        <f t="shared" si="283"/>
        <v>274350</v>
      </c>
      <c r="AR677" s="95">
        <f>AQ677</f>
        <v>274350</v>
      </c>
      <c r="AS677" s="166">
        <f>P677</f>
        <v>274350</v>
      </c>
      <c r="AT677" s="95">
        <f t="shared" si="285"/>
        <v>274350</v>
      </c>
      <c r="AU677" s="166"/>
      <c r="AV677" s="4"/>
      <c r="AW677" s="26" t="s">
        <v>1995</v>
      </c>
      <c r="AX677" s="535">
        <f>AU677*AV677/100</f>
        <v>0</v>
      </c>
      <c r="AY677" s="166">
        <f>AX677*10/100</f>
        <v>0</v>
      </c>
    </row>
    <row r="678" spans="1:51" s="2" customFormat="1" ht="17.25" customHeight="1" x14ac:dyDescent="0.25">
      <c r="A678" s="28" t="s">
        <v>1896</v>
      </c>
      <c r="B678" s="1">
        <v>287</v>
      </c>
      <c r="C678" s="2" t="s">
        <v>5</v>
      </c>
      <c r="D678" s="2">
        <v>37396</v>
      </c>
      <c r="E678" s="2">
        <v>805</v>
      </c>
      <c r="F678" s="2">
        <v>2361</v>
      </c>
      <c r="G678" s="522" t="s">
        <v>26</v>
      </c>
      <c r="H678" s="2">
        <v>3</v>
      </c>
      <c r="I678" s="2">
        <v>3</v>
      </c>
      <c r="J678" s="2">
        <v>37</v>
      </c>
      <c r="K678" s="13">
        <f t="shared" si="294"/>
        <v>1537</v>
      </c>
      <c r="L678" s="13">
        <f t="shared" si="295"/>
        <v>1537</v>
      </c>
      <c r="M678" s="84">
        <v>2</v>
      </c>
      <c r="N678" s="13">
        <f t="shared" si="296"/>
        <v>1537</v>
      </c>
      <c r="O678" s="13">
        <v>125</v>
      </c>
      <c r="P678" s="569">
        <f t="shared" si="297"/>
        <v>192125</v>
      </c>
      <c r="Q678" s="536"/>
      <c r="R678" s="8">
        <f>N678</f>
        <v>1537</v>
      </c>
      <c r="S678" s="8"/>
      <c r="T678" s="4"/>
      <c r="U678" s="11"/>
      <c r="V678" s="28" t="s">
        <v>1896</v>
      </c>
      <c r="W678" s="5">
        <v>354</v>
      </c>
      <c r="X678" s="17"/>
      <c r="Y678" s="4" t="s">
        <v>28</v>
      </c>
      <c r="Z678" s="4" t="s">
        <v>37</v>
      </c>
      <c r="AA678" s="16">
        <v>10</v>
      </c>
      <c r="AB678" s="16">
        <v>15</v>
      </c>
      <c r="AC678" s="16">
        <v>2</v>
      </c>
      <c r="AD678" s="43">
        <f>AA678*AB678</f>
        <v>150</v>
      </c>
      <c r="AE678" s="78">
        <v>100</v>
      </c>
      <c r="AF678" s="7">
        <f>[3]รายการ!B1</f>
        <v>6700</v>
      </c>
      <c r="AG678" s="37">
        <f>AF678*AD678</f>
        <v>1005000</v>
      </c>
      <c r="AH678" s="43">
        <f>AD678</f>
        <v>150</v>
      </c>
      <c r="AI678" s="3"/>
      <c r="AJ678" s="34">
        <f>AH678</f>
        <v>150</v>
      </c>
      <c r="AK678" s="3"/>
      <c r="AL678" s="3"/>
      <c r="AM678" s="2">
        <v>26</v>
      </c>
      <c r="AN678" s="2">
        <f>ค่าเสื่อม!AA2</f>
        <v>42</v>
      </c>
      <c r="AO678" s="111">
        <f>AG678*AN678/100</f>
        <v>422100</v>
      </c>
      <c r="AP678" s="111">
        <f>AG678-AO678</f>
        <v>582900</v>
      </c>
      <c r="AQ678" s="95">
        <f t="shared" si="283"/>
        <v>775025</v>
      </c>
      <c r="AR678" s="95">
        <f>P678+AP678</f>
        <v>775025</v>
      </c>
      <c r="AT678" s="95">
        <f t="shared" si="285"/>
        <v>775025</v>
      </c>
    </row>
    <row r="679" spans="1:51" s="2" customFormat="1" ht="17.25" customHeight="1" x14ac:dyDescent="0.25">
      <c r="A679" s="28"/>
      <c r="B679" s="1">
        <v>288</v>
      </c>
      <c r="C679" s="2" t="s">
        <v>5</v>
      </c>
      <c r="D679" s="2">
        <v>25350</v>
      </c>
      <c r="E679" s="2">
        <v>34</v>
      </c>
      <c r="F679" s="2">
        <v>1128</v>
      </c>
      <c r="G679" s="522" t="s">
        <v>26</v>
      </c>
      <c r="H679" s="2">
        <v>6</v>
      </c>
      <c r="I679" s="2">
        <v>2</v>
      </c>
      <c r="J679" s="2">
        <v>20</v>
      </c>
      <c r="K679" s="13">
        <f t="shared" si="294"/>
        <v>2620</v>
      </c>
      <c r="L679" s="13">
        <f t="shared" si="295"/>
        <v>2620</v>
      </c>
      <c r="M679" s="84">
        <v>1</v>
      </c>
      <c r="N679" s="13">
        <f t="shared" si="296"/>
        <v>2620</v>
      </c>
      <c r="O679" s="13">
        <v>100</v>
      </c>
      <c r="P679" s="569">
        <f t="shared" si="297"/>
        <v>262000</v>
      </c>
      <c r="Q679" s="536">
        <f t="shared" ref="Q679:Q685" si="298">N679</f>
        <v>2620</v>
      </c>
      <c r="R679" s="8"/>
      <c r="S679" s="8"/>
      <c r="T679" s="4"/>
      <c r="U679" s="11"/>
      <c r="V679" s="26"/>
      <c r="W679" s="5"/>
      <c r="X679" s="17"/>
      <c r="Y679" s="4"/>
      <c r="Z679" s="4"/>
      <c r="AA679" s="16"/>
      <c r="AB679" s="16"/>
      <c r="AC679" s="16"/>
      <c r="AD679" s="43"/>
      <c r="AE679" s="78"/>
      <c r="AF679" s="7"/>
      <c r="AG679" s="37"/>
      <c r="AH679" s="43"/>
      <c r="AI679" s="3"/>
      <c r="AJ679" s="34"/>
      <c r="AK679" s="3"/>
      <c r="AL679" s="3"/>
      <c r="AO679" s="111"/>
      <c r="AP679" s="111"/>
      <c r="AQ679" s="95">
        <f t="shared" si="283"/>
        <v>262000</v>
      </c>
      <c r="AR679" s="95">
        <f>P679+AP679</f>
        <v>262000</v>
      </c>
      <c r="AT679" s="95">
        <f t="shared" si="285"/>
        <v>262000</v>
      </c>
    </row>
    <row r="680" spans="1:51" s="2" customFormat="1" ht="17.25" customHeight="1" x14ac:dyDescent="0.25">
      <c r="A680" s="28" t="s">
        <v>1897</v>
      </c>
      <c r="B680" s="1">
        <v>289</v>
      </c>
      <c r="C680" s="2" t="s">
        <v>5</v>
      </c>
      <c r="D680" s="2">
        <v>25347</v>
      </c>
      <c r="E680" s="2">
        <v>29</v>
      </c>
      <c r="F680" s="2">
        <v>1125</v>
      </c>
      <c r="G680" s="522" t="s">
        <v>26</v>
      </c>
      <c r="H680" s="2">
        <v>10</v>
      </c>
      <c r="I680" s="2">
        <v>3</v>
      </c>
      <c r="J680" s="2">
        <v>54</v>
      </c>
      <c r="K680" s="13">
        <f t="shared" si="294"/>
        <v>4354</v>
      </c>
      <c r="L680" s="13">
        <f t="shared" si="295"/>
        <v>4354</v>
      </c>
      <c r="M680" s="84">
        <v>1</v>
      </c>
      <c r="N680" s="13">
        <f t="shared" si="296"/>
        <v>4354</v>
      </c>
      <c r="O680" s="13">
        <v>125</v>
      </c>
      <c r="P680" s="569">
        <f t="shared" si="297"/>
        <v>544250</v>
      </c>
      <c r="Q680" s="536">
        <f t="shared" si="298"/>
        <v>4354</v>
      </c>
      <c r="R680" s="8"/>
      <c r="S680" s="8"/>
      <c r="T680" s="4"/>
      <c r="U680" s="11"/>
      <c r="V680" s="26"/>
      <c r="W680" s="5"/>
      <c r="X680" s="17"/>
      <c r="Y680" s="4"/>
      <c r="Z680" s="4"/>
      <c r="AA680" s="16"/>
      <c r="AB680" s="16"/>
      <c r="AC680" s="16"/>
      <c r="AD680" s="43"/>
      <c r="AE680" s="78"/>
      <c r="AF680" s="7"/>
      <c r="AG680" s="37"/>
      <c r="AH680" s="43"/>
      <c r="AI680" s="3"/>
      <c r="AJ680" s="34"/>
      <c r="AK680" s="3"/>
      <c r="AL680" s="3"/>
      <c r="AO680" s="111"/>
      <c r="AP680" s="111"/>
      <c r="AQ680" s="95">
        <f t="shared" si="283"/>
        <v>544250</v>
      </c>
      <c r="AR680" s="95">
        <f>P680+AP680</f>
        <v>544250</v>
      </c>
      <c r="AT680" s="95">
        <f t="shared" si="285"/>
        <v>544250</v>
      </c>
    </row>
    <row r="681" spans="1:51" s="2" customFormat="1" ht="17.25" customHeight="1" x14ac:dyDescent="0.25">
      <c r="A681" s="28" t="s">
        <v>1898</v>
      </c>
      <c r="B681" s="1">
        <v>290</v>
      </c>
      <c r="C681" s="2" t="s">
        <v>5</v>
      </c>
      <c r="D681" s="2">
        <v>25344</v>
      </c>
      <c r="E681" s="2">
        <v>30</v>
      </c>
      <c r="F681" s="2">
        <v>1122</v>
      </c>
      <c r="G681" s="522" t="s">
        <v>26</v>
      </c>
      <c r="H681" s="2">
        <v>7</v>
      </c>
      <c r="I681" s="2">
        <v>2</v>
      </c>
      <c r="J681" s="2">
        <v>15</v>
      </c>
      <c r="K681" s="13">
        <f t="shared" si="294"/>
        <v>3015</v>
      </c>
      <c r="L681" s="13">
        <f t="shared" si="295"/>
        <v>3015</v>
      </c>
      <c r="M681" s="84">
        <v>1</v>
      </c>
      <c r="N681" s="13">
        <f t="shared" si="296"/>
        <v>3015</v>
      </c>
      <c r="O681" s="13">
        <v>100</v>
      </c>
      <c r="P681" s="13">
        <f t="shared" si="297"/>
        <v>301500</v>
      </c>
      <c r="Q681" s="536">
        <f t="shared" si="298"/>
        <v>3015</v>
      </c>
      <c r="R681" s="8"/>
      <c r="S681" s="8"/>
      <c r="T681" s="4"/>
      <c r="U681" s="11"/>
      <c r="V681" s="26"/>
      <c r="W681" s="5"/>
      <c r="X681" s="17"/>
      <c r="Y681" s="4"/>
      <c r="Z681" s="4"/>
      <c r="AA681" s="16"/>
      <c r="AB681" s="16"/>
      <c r="AC681" s="16"/>
      <c r="AD681" s="43"/>
      <c r="AE681" s="78"/>
      <c r="AF681" s="7"/>
      <c r="AG681" s="37"/>
      <c r="AH681" s="43"/>
      <c r="AI681" s="3"/>
      <c r="AJ681" s="34"/>
      <c r="AK681" s="3"/>
      <c r="AL681" s="3"/>
      <c r="AO681" s="111"/>
      <c r="AP681" s="111"/>
      <c r="AQ681" s="95">
        <f t="shared" si="283"/>
        <v>301500</v>
      </c>
      <c r="AR681" s="95">
        <f>P681+AP681</f>
        <v>301500</v>
      </c>
      <c r="AT681" s="95">
        <f t="shared" si="285"/>
        <v>301500</v>
      </c>
    </row>
    <row r="682" spans="1:51" s="2" customFormat="1" ht="17.25" customHeight="1" x14ac:dyDescent="0.25">
      <c r="A682" s="28" t="s">
        <v>1891</v>
      </c>
      <c r="B682" s="1">
        <v>291</v>
      </c>
      <c r="C682" s="2" t="s">
        <v>5</v>
      </c>
      <c r="D682" s="2">
        <v>14352</v>
      </c>
      <c r="E682" s="2">
        <v>136</v>
      </c>
      <c r="F682" s="2">
        <v>140</v>
      </c>
      <c r="G682" s="522" t="s">
        <v>26</v>
      </c>
      <c r="H682" s="2">
        <v>1</v>
      </c>
      <c r="I682" s="2">
        <v>3</v>
      </c>
      <c r="J682" s="2">
        <v>61</v>
      </c>
      <c r="K682" s="13">
        <f t="shared" si="294"/>
        <v>761</v>
      </c>
      <c r="L682" s="13">
        <f t="shared" si="295"/>
        <v>761</v>
      </c>
      <c r="M682" s="84">
        <v>1</v>
      </c>
      <c r="N682" s="13">
        <f t="shared" si="296"/>
        <v>761</v>
      </c>
      <c r="O682" s="13">
        <v>125</v>
      </c>
      <c r="P682" s="13">
        <f t="shared" si="297"/>
        <v>95125</v>
      </c>
      <c r="Q682" s="536">
        <f t="shared" si="298"/>
        <v>761</v>
      </c>
      <c r="R682" s="8"/>
      <c r="S682" s="8"/>
      <c r="T682" s="4"/>
      <c r="U682" s="11"/>
      <c r="V682" s="26"/>
      <c r="W682" s="5"/>
      <c r="X682" s="17"/>
      <c r="Y682" s="4"/>
      <c r="Z682" s="4"/>
      <c r="AA682" s="16"/>
      <c r="AB682" s="16"/>
      <c r="AC682" s="16"/>
      <c r="AD682" s="43"/>
      <c r="AE682" s="78"/>
      <c r="AF682" s="7"/>
      <c r="AG682" s="37"/>
      <c r="AH682" s="43"/>
      <c r="AI682" s="3"/>
      <c r="AJ682" s="34"/>
      <c r="AK682" s="3"/>
      <c r="AL682" s="3"/>
      <c r="AO682" s="111"/>
      <c r="AP682" s="111"/>
      <c r="AQ682" s="95">
        <f t="shared" si="283"/>
        <v>95125</v>
      </c>
      <c r="AR682" s="95">
        <f>P682+AP682</f>
        <v>95125</v>
      </c>
      <c r="AT682" s="95">
        <f t="shared" si="285"/>
        <v>95125</v>
      </c>
    </row>
    <row r="683" spans="1:51" s="2" customFormat="1" ht="17.25" customHeight="1" x14ac:dyDescent="0.25">
      <c r="A683" s="28" t="s">
        <v>1899</v>
      </c>
      <c r="B683" s="1">
        <v>292</v>
      </c>
      <c r="C683" s="2" t="s">
        <v>90</v>
      </c>
      <c r="D683" s="2">
        <v>1379</v>
      </c>
      <c r="E683" s="2">
        <v>79</v>
      </c>
      <c r="F683" s="2">
        <v>16</v>
      </c>
      <c r="G683" s="2" t="s">
        <v>26</v>
      </c>
      <c r="H683" s="2">
        <v>1</v>
      </c>
      <c r="I683" s="2">
        <v>2</v>
      </c>
      <c r="J683" s="2">
        <v>54</v>
      </c>
      <c r="K683" s="13">
        <f t="shared" si="294"/>
        <v>654</v>
      </c>
      <c r="L683" s="13">
        <f t="shared" si="295"/>
        <v>654</v>
      </c>
      <c r="M683" s="84">
        <v>1</v>
      </c>
      <c r="N683" s="13">
        <f t="shared" si="296"/>
        <v>654</v>
      </c>
      <c r="O683" s="13">
        <v>125</v>
      </c>
      <c r="P683" s="13">
        <f t="shared" si="297"/>
        <v>81750</v>
      </c>
      <c r="Q683" s="536">
        <f t="shared" si="298"/>
        <v>654</v>
      </c>
      <c r="R683" s="8"/>
      <c r="S683" s="8"/>
      <c r="T683" s="4"/>
      <c r="U683" s="11"/>
      <c r="V683" s="26"/>
      <c r="W683" s="5"/>
      <c r="X683" s="17"/>
      <c r="Y683" s="4"/>
      <c r="Z683" s="4"/>
      <c r="AA683" s="16"/>
      <c r="AB683" s="16"/>
      <c r="AC683" s="16"/>
      <c r="AD683" s="8"/>
      <c r="AE683" s="8"/>
      <c r="AF683" s="7"/>
      <c r="AG683" s="7"/>
      <c r="AH683" s="4"/>
      <c r="AI683" s="3"/>
      <c r="AJ683" s="3"/>
      <c r="AK683" s="3"/>
      <c r="AL683" s="3"/>
      <c r="AQ683" s="95">
        <f t="shared" si="283"/>
        <v>81750</v>
      </c>
      <c r="AR683" s="95">
        <f>AQ683</f>
        <v>81750</v>
      </c>
      <c r="AS683" s="166">
        <f>P683</f>
        <v>81750</v>
      </c>
      <c r="AT683" s="95">
        <f t="shared" si="285"/>
        <v>81750</v>
      </c>
      <c r="AU683" s="166"/>
      <c r="AV683" s="4"/>
      <c r="AW683" s="26" t="s">
        <v>1995</v>
      </c>
      <c r="AX683" s="535">
        <f>AU683*AV683/100</f>
        <v>0</v>
      </c>
      <c r="AY683" s="166">
        <f>AX683*10/100</f>
        <v>0</v>
      </c>
    </row>
    <row r="684" spans="1:51" s="2" customFormat="1" ht="17.25" customHeight="1" x14ac:dyDescent="0.25">
      <c r="A684" s="28" t="s">
        <v>1893</v>
      </c>
      <c r="B684" s="1">
        <v>293</v>
      </c>
      <c r="C684" s="2" t="s">
        <v>5</v>
      </c>
      <c r="D684" s="2">
        <v>13046</v>
      </c>
      <c r="E684" s="2">
        <v>588</v>
      </c>
      <c r="F684" s="2">
        <v>132</v>
      </c>
      <c r="G684" s="522" t="s">
        <v>26</v>
      </c>
      <c r="H684" s="2">
        <v>4</v>
      </c>
      <c r="I684" s="2">
        <v>0</v>
      </c>
      <c r="J684" s="2">
        <v>0</v>
      </c>
      <c r="K684" s="13">
        <f t="shared" si="294"/>
        <v>1600</v>
      </c>
      <c r="L684" s="13">
        <f t="shared" si="295"/>
        <v>1600</v>
      </c>
      <c r="M684" s="84">
        <v>1</v>
      </c>
      <c r="N684" s="13">
        <f t="shared" si="296"/>
        <v>1600</v>
      </c>
      <c r="O684" s="13">
        <v>150</v>
      </c>
      <c r="P684" s="13">
        <f t="shared" si="297"/>
        <v>240000</v>
      </c>
      <c r="Q684" s="536">
        <f t="shared" si="298"/>
        <v>1600</v>
      </c>
      <c r="R684" s="8"/>
      <c r="S684" s="8"/>
      <c r="T684" s="4"/>
      <c r="U684" s="11"/>
      <c r="V684" s="26"/>
      <c r="W684" s="5"/>
      <c r="X684" s="17"/>
      <c r="Y684" s="4"/>
      <c r="Z684" s="4"/>
      <c r="AA684" s="16"/>
      <c r="AB684" s="16"/>
      <c r="AC684" s="16"/>
      <c r="AD684" s="8"/>
      <c r="AE684" s="78"/>
      <c r="AF684" s="7"/>
      <c r="AG684" s="7"/>
      <c r="AH684" s="4"/>
      <c r="AI684" s="3"/>
      <c r="AJ684" s="3"/>
      <c r="AK684" s="3"/>
      <c r="AL684" s="3"/>
      <c r="AQ684" s="95">
        <f t="shared" si="283"/>
        <v>240000</v>
      </c>
      <c r="AR684" s="95">
        <f t="shared" ref="AR684:AR689" si="299">P684+AP684</f>
        <v>240000</v>
      </c>
      <c r="AT684" s="95">
        <f t="shared" si="285"/>
        <v>240000</v>
      </c>
    </row>
    <row r="685" spans="1:51" s="2" customFormat="1" ht="17.25" customHeight="1" x14ac:dyDescent="0.25">
      <c r="A685" s="28" t="s">
        <v>1900</v>
      </c>
      <c r="B685" s="1">
        <v>294</v>
      </c>
      <c r="C685" s="2" t="s">
        <v>5</v>
      </c>
      <c r="D685" s="2">
        <v>44515</v>
      </c>
      <c r="E685" s="2">
        <v>834</v>
      </c>
      <c r="F685" s="2">
        <v>2479</v>
      </c>
      <c r="G685" s="522" t="s">
        <v>26</v>
      </c>
      <c r="H685" s="2">
        <v>0</v>
      </c>
      <c r="I685" s="2">
        <v>1</v>
      </c>
      <c r="J685" s="2">
        <v>15</v>
      </c>
      <c r="K685" s="13">
        <f t="shared" si="294"/>
        <v>115</v>
      </c>
      <c r="L685" s="13">
        <f t="shared" si="295"/>
        <v>115</v>
      </c>
      <c r="M685" s="84">
        <v>1</v>
      </c>
      <c r="N685" s="13">
        <f t="shared" si="296"/>
        <v>115</v>
      </c>
      <c r="O685" s="13">
        <v>125</v>
      </c>
      <c r="P685" s="13">
        <f t="shared" si="297"/>
        <v>14375</v>
      </c>
      <c r="Q685" s="536">
        <f t="shared" si="298"/>
        <v>115</v>
      </c>
      <c r="R685" s="8"/>
      <c r="S685" s="8"/>
      <c r="T685" s="4"/>
      <c r="U685" s="11"/>
      <c r="V685" s="26"/>
      <c r="W685" s="5"/>
      <c r="X685" s="17"/>
      <c r="Y685" s="4"/>
      <c r="Z685" s="4"/>
      <c r="AA685" s="16"/>
      <c r="AB685" s="16"/>
      <c r="AC685" s="16"/>
      <c r="AD685" s="8"/>
      <c r="AE685" s="78"/>
      <c r="AF685" s="7"/>
      <c r="AG685" s="7"/>
      <c r="AH685" s="4"/>
      <c r="AI685" s="3"/>
      <c r="AJ685" s="3"/>
      <c r="AK685" s="3"/>
      <c r="AL685" s="3"/>
      <c r="AQ685" s="95">
        <f t="shared" si="283"/>
        <v>14375</v>
      </c>
      <c r="AR685" s="95">
        <f t="shared" si="299"/>
        <v>14375</v>
      </c>
      <c r="AT685" s="95">
        <f t="shared" si="285"/>
        <v>14375</v>
      </c>
    </row>
    <row r="686" spans="1:51" s="2" customFormat="1" ht="17.25" customHeight="1" x14ac:dyDescent="0.25">
      <c r="A686" s="28" t="s">
        <v>1901</v>
      </c>
      <c r="B686" s="1">
        <v>295</v>
      </c>
      <c r="C686" s="2" t="s">
        <v>5</v>
      </c>
      <c r="D686" s="2">
        <v>37965</v>
      </c>
      <c r="E686" s="2">
        <v>194</v>
      </c>
      <c r="F686" s="2">
        <v>1865</v>
      </c>
      <c r="G686" s="522" t="s">
        <v>26</v>
      </c>
      <c r="H686" s="2">
        <v>0</v>
      </c>
      <c r="I686" s="2">
        <v>0</v>
      </c>
      <c r="J686" s="2">
        <v>71</v>
      </c>
      <c r="K686" s="13">
        <f t="shared" si="294"/>
        <v>71</v>
      </c>
      <c r="L686" s="13">
        <f t="shared" si="295"/>
        <v>71</v>
      </c>
      <c r="M686" s="84">
        <v>2</v>
      </c>
      <c r="N686" s="13">
        <f t="shared" si="296"/>
        <v>71</v>
      </c>
      <c r="O686" s="13">
        <v>175</v>
      </c>
      <c r="P686" s="13">
        <f t="shared" si="297"/>
        <v>12425</v>
      </c>
      <c r="Q686" s="536"/>
      <c r="R686" s="8">
        <v>71</v>
      </c>
      <c r="S686" s="8"/>
      <c r="T686" s="4"/>
      <c r="U686" s="11"/>
      <c r="V686" s="28" t="s">
        <v>1901</v>
      </c>
      <c r="W686" s="5">
        <v>355</v>
      </c>
      <c r="X686" s="17" t="s">
        <v>482</v>
      </c>
      <c r="Y686" s="4" t="s">
        <v>28</v>
      </c>
      <c r="Z686" s="4" t="s">
        <v>53</v>
      </c>
      <c r="AA686" s="16">
        <v>7</v>
      </c>
      <c r="AB686" s="16">
        <v>9</v>
      </c>
      <c r="AC686" s="16">
        <v>2</v>
      </c>
      <c r="AD686" s="43">
        <f>AA686*AB686</f>
        <v>63</v>
      </c>
      <c r="AE686" s="78">
        <v>100</v>
      </c>
      <c r="AF686" s="7">
        <f>[3]รายการ!B1</f>
        <v>6700</v>
      </c>
      <c r="AG686" s="37">
        <f>AF686*AD686</f>
        <v>422100</v>
      </c>
      <c r="AH686" s="43">
        <f>AD686</f>
        <v>63</v>
      </c>
      <c r="AI686" s="3"/>
      <c r="AJ686" s="34">
        <f>AH686</f>
        <v>63</v>
      </c>
      <c r="AK686" s="3"/>
      <c r="AL686" s="3"/>
      <c r="AM686" s="2">
        <v>6</v>
      </c>
      <c r="AN686" s="2">
        <f>ค่าเสื่อม!G4</f>
        <v>20</v>
      </c>
      <c r="AO686" s="111">
        <f>AG686*AN686/100</f>
        <v>84420</v>
      </c>
      <c r="AP686" s="111">
        <f>AG686-AO686</f>
        <v>337680</v>
      </c>
      <c r="AQ686" s="95">
        <f t="shared" si="283"/>
        <v>350105</v>
      </c>
      <c r="AR686" s="95">
        <f t="shared" si="299"/>
        <v>350105</v>
      </c>
      <c r="AT686" s="95">
        <f t="shared" si="285"/>
        <v>350105</v>
      </c>
    </row>
    <row r="687" spans="1:51" s="2" customFormat="1" ht="17.25" customHeight="1" x14ac:dyDescent="0.25">
      <c r="A687" s="28"/>
      <c r="B687" s="1">
        <v>296</v>
      </c>
      <c r="C687" s="2" t="s">
        <v>5</v>
      </c>
      <c r="D687" s="2">
        <v>27860</v>
      </c>
      <c r="E687" s="2">
        <v>397</v>
      </c>
      <c r="F687" s="2">
        <v>1142</v>
      </c>
      <c r="G687" s="522" t="s">
        <v>26</v>
      </c>
      <c r="H687" s="2">
        <v>3</v>
      </c>
      <c r="I687" s="2">
        <v>0</v>
      </c>
      <c r="J687" s="2">
        <v>26</v>
      </c>
      <c r="K687" s="13">
        <f t="shared" si="294"/>
        <v>1226</v>
      </c>
      <c r="L687" s="13">
        <f t="shared" si="295"/>
        <v>1226</v>
      </c>
      <c r="M687" s="84">
        <v>1</v>
      </c>
      <c r="N687" s="13">
        <f t="shared" si="296"/>
        <v>1226</v>
      </c>
      <c r="O687" s="13">
        <v>150</v>
      </c>
      <c r="P687" s="13">
        <f t="shared" si="297"/>
        <v>183900</v>
      </c>
      <c r="Q687" s="536">
        <f>N687</f>
        <v>1226</v>
      </c>
      <c r="R687" s="8"/>
      <c r="S687" s="8"/>
      <c r="T687" s="4"/>
      <c r="U687" s="11"/>
      <c r="V687" s="26"/>
      <c r="W687" s="5"/>
      <c r="X687" s="17"/>
      <c r="Y687" s="4"/>
      <c r="Z687" s="4"/>
      <c r="AA687" s="16"/>
      <c r="AB687" s="16"/>
      <c r="AC687" s="16"/>
      <c r="AD687" s="8"/>
      <c r="AE687" s="78"/>
      <c r="AF687" s="7"/>
      <c r="AG687" s="37"/>
      <c r="AH687" s="4"/>
      <c r="AI687" s="3"/>
      <c r="AJ687" s="3"/>
      <c r="AK687" s="3"/>
      <c r="AL687" s="3"/>
      <c r="AP687" s="111"/>
      <c r="AQ687" s="95">
        <f t="shared" si="283"/>
        <v>183900</v>
      </c>
      <c r="AR687" s="95">
        <f t="shared" si="299"/>
        <v>183900</v>
      </c>
      <c r="AT687" s="95">
        <f t="shared" si="285"/>
        <v>183900</v>
      </c>
    </row>
    <row r="688" spans="1:51" s="2" customFormat="1" ht="17.25" customHeight="1" x14ac:dyDescent="0.25">
      <c r="A688" s="28" t="s">
        <v>1902</v>
      </c>
      <c r="B688" s="1">
        <v>297</v>
      </c>
      <c r="C688" s="2" t="s">
        <v>5</v>
      </c>
      <c r="D688" s="2">
        <v>29650</v>
      </c>
      <c r="E688" s="2">
        <v>111</v>
      </c>
      <c r="F688" s="2">
        <v>1402</v>
      </c>
      <c r="G688" s="522" t="s">
        <v>26</v>
      </c>
      <c r="H688" s="2">
        <v>0</v>
      </c>
      <c r="I688" s="2">
        <v>0</v>
      </c>
      <c r="J688" s="2">
        <v>94</v>
      </c>
      <c r="K688" s="13">
        <f t="shared" si="294"/>
        <v>94</v>
      </c>
      <c r="L688" s="13">
        <f t="shared" si="295"/>
        <v>94</v>
      </c>
      <c r="M688" s="84">
        <v>1</v>
      </c>
      <c r="N688" s="13">
        <f t="shared" si="296"/>
        <v>94</v>
      </c>
      <c r="O688" s="13">
        <v>100</v>
      </c>
      <c r="P688" s="13">
        <f t="shared" si="297"/>
        <v>9400</v>
      </c>
      <c r="Q688" s="536">
        <f>N688</f>
        <v>94</v>
      </c>
      <c r="R688" s="8"/>
      <c r="S688" s="8"/>
      <c r="T688" s="4"/>
      <c r="U688" s="11"/>
      <c r="V688" s="26"/>
      <c r="W688" s="5"/>
      <c r="X688" s="17"/>
      <c r="Y688" s="4"/>
      <c r="Z688" s="4"/>
      <c r="AA688" s="16"/>
      <c r="AB688" s="16"/>
      <c r="AC688" s="16"/>
      <c r="AD688" s="8"/>
      <c r="AE688" s="78"/>
      <c r="AF688" s="7"/>
      <c r="AG688" s="37"/>
      <c r="AH688" s="4"/>
      <c r="AI688" s="3"/>
      <c r="AJ688" s="3"/>
      <c r="AK688" s="3"/>
      <c r="AL688" s="3"/>
      <c r="AP688" s="111"/>
      <c r="AQ688" s="95">
        <f t="shared" si="283"/>
        <v>9400</v>
      </c>
      <c r="AR688" s="95">
        <f t="shared" si="299"/>
        <v>9400</v>
      </c>
      <c r="AT688" s="95">
        <f t="shared" si="285"/>
        <v>9400</v>
      </c>
    </row>
    <row r="689" spans="1:51" s="2" customFormat="1" ht="17.25" customHeight="1" x14ac:dyDescent="0.25">
      <c r="A689" s="28" t="s">
        <v>1903</v>
      </c>
      <c r="B689" s="1">
        <v>298</v>
      </c>
      <c r="C689" s="2" t="s">
        <v>5</v>
      </c>
      <c r="D689" s="2">
        <v>39530</v>
      </c>
      <c r="E689" s="2">
        <v>228</v>
      </c>
      <c r="F689" s="2">
        <v>1993</v>
      </c>
      <c r="G689" s="522" t="s">
        <v>26</v>
      </c>
      <c r="H689" s="2">
        <v>5</v>
      </c>
      <c r="I689" s="2">
        <v>1</v>
      </c>
      <c r="J689" s="2">
        <v>39</v>
      </c>
      <c r="K689" s="13">
        <f t="shared" si="294"/>
        <v>2139</v>
      </c>
      <c r="L689" s="13">
        <f t="shared" si="295"/>
        <v>2139</v>
      </c>
      <c r="M689" s="84">
        <v>1</v>
      </c>
      <c r="N689" s="13">
        <f t="shared" si="296"/>
        <v>2139</v>
      </c>
      <c r="O689" s="13">
        <v>100</v>
      </c>
      <c r="P689" s="13">
        <f t="shared" si="297"/>
        <v>213900</v>
      </c>
      <c r="Q689" s="536">
        <f>N689</f>
        <v>2139</v>
      </c>
      <c r="R689" s="8"/>
      <c r="S689" s="8"/>
      <c r="T689" s="4"/>
      <c r="U689" s="11"/>
      <c r="V689" s="26"/>
      <c r="W689" s="5"/>
      <c r="X689" s="17"/>
      <c r="Y689" s="4"/>
      <c r="Z689" s="4"/>
      <c r="AA689" s="16"/>
      <c r="AB689" s="16"/>
      <c r="AC689" s="16"/>
      <c r="AD689" s="8"/>
      <c r="AE689" s="78"/>
      <c r="AF689" s="7"/>
      <c r="AG689" s="37"/>
      <c r="AH689" s="4"/>
      <c r="AI689" s="3"/>
      <c r="AJ689" s="3"/>
      <c r="AK689" s="3"/>
      <c r="AL689" s="3"/>
      <c r="AP689" s="111"/>
      <c r="AQ689" s="95">
        <f t="shared" si="283"/>
        <v>213900</v>
      </c>
      <c r="AR689" s="95">
        <f t="shared" si="299"/>
        <v>213900</v>
      </c>
      <c r="AT689" s="95">
        <f t="shared" si="285"/>
        <v>213900</v>
      </c>
    </row>
    <row r="690" spans="1:51" s="4" customFormat="1" ht="16.5" customHeight="1" x14ac:dyDescent="0.25">
      <c r="A690" s="26" t="s">
        <v>93</v>
      </c>
      <c r="B690" s="1">
        <v>299</v>
      </c>
      <c r="C690" s="4" t="s">
        <v>5</v>
      </c>
      <c r="D690" s="4">
        <v>14524</v>
      </c>
      <c r="E690" s="4">
        <v>17</v>
      </c>
      <c r="F690" s="4">
        <v>147</v>
      </c>
      <c r="G690" s="4" t="s">
        <v>26</v>
      </c>
      <c r="H690" s="4">
        <v>0</v>
      </c>
      <c r="I690" s="4">
        <v>2</v>
      </c>
      <c r="J690" s="4">
        <v>49</v>
      </c>
      <c r="K690" s="12">
        <f t="shared" si="294"/>
        <v>249</v>
      </c>
      <c r="L690" s="14">
        <f>SUM(Q690:U690)</f>
        <v>249</v>
      </c>
      <c r="M690" s="62">
        <v>5</v>
      </c>
      <c r="N690" s="14">
        <f t="shared" si="296"/>
        <v>249</v>
      </c>
      <c r="O690" s="14">
        <f>[11]qry_report!$L$125</f>
        <v>175</v>
      </c>
      <c r="P690" s="14">
        <f t="shared" si="297"/>
        <v>43575</v>
      </c>
      <c r="Q690" s="3"/>
      <c r="R690" s="8">
        <v>249</v>
      </c>
      <c r="S690" s="8"/>
      <c r="U690" s="11"/>
      <c r="V690" s="26" t="s">
        <v>93</v>
      </c>
      <c r="W690" s="4">
        <v>356</v>
      </c>
      <c r="X690" s="18" t="s">
        <v>110</v>
      </c>
      <c r="Y690" s="4" t="s">
        <v>28</v>
      </c>
      <c r="Z690" s="4" t="s">
        <v>53</v>
      </c>
      <c r="AA690" s="16">
        <v>5</v>
      </c>
      <c r="AB690" s="16">
        <v>12</v>
      </c>
      <c r="AC690" s="16">
        <v>2</v>
      </c>
      <c r="AD690" s="8">
        <f t="shared" ref="AD690:AD695" si="300">AA690*AB690</f>
        <v>60</v>
      </c>
      <c r="AE690" s="78">
        <v>100</v>
      </c>
      <c r="AF690" s="7">
        <f>รายการ!B1</f>
        <v>6700</v>
      </c>
      <c r="AG690" s="7">
        <f t="shared" ref="AG690:AG695" si="301">AD690*AF690</f>
        <v>402000</v>
      </c>
      <c r="AH690" s="8">
        <f t="shared" ref="AH690:AH695" si="302">SUM(AI690:AL690)</f>
        <v>60</v>
      </c>
      <c r="AI690" s="3"/>
      <c r="AJ690" s="3">
        <v>60</v>
      </c>
      <c r="AK690" s="3"/>
      <c r="AL690" s="3"/>
      <c r="AM690" s="4">
        <v>22</v>
      </c>
      <c r="AN690" s="4">
        <f>ค่าเสื่อม!T4</f>
        <v>93</v>
      </c>
      <c r="AO690" s="166">
        <f t="shared" ref="AO690:AO695" si="303">AG690*AN690/100</f>
        <v>373860</v>
      </c>
      <c r="AP690" s="166">
        <f t="shared" ref="AP690:AP695" si="304">AG690-AO690</f>
        <v>28140</v>
      </c>
      <c r="AQ690" s="166">
        <f t="shared" si="283"/>
        <v>71715</v>
      </c>
      <c r="AR690" s="166">
        <f t="shared" ref="AR690:AR695" si="305">AQ690</f>
        <v>71715</v>
      </c>
      <c r="AS690" s="166"/>
      <c r="AT690" s="166">
        <f t="shared" ref="AT690:AT695" si="306">AQ690-AS690</f>
        <v>71715</v>
      </c>
      <c r="AU690" s="166"/>
      <c r="AW690" s="26"/>
      <c r="AX690" s="535">
        <f>AU690*AV690/100</f>
        <v>0</v>
      </c>
      <c r="AY690" s="166">
        <f>AX690*10/100</f>
        <v>0</v>
      </c>
    </row>
    <row r="691" spans="1:51" s="2" customFormat="1" ht="16.5" customHeight="1" x14ac:dyDescent="0.25">
      <c r="A691" s="39"/>
      <c r="B691" s="33"/>
      <c r="C691" s="32"/>
      <c r="D691" s="32"/>
      <c r="E691" s="32"/>
      <c r="F691" s="32"/>
      <c r="G691" s="32"/>
      <c r="H691" s="32"/>
      <c r="I691" s="32"/>
      <c r="J691" s="32"/>
      <c r="K691" s="63"/>
      <c r="L691" s="65"/>
      <c r="M691" s="86"/>
      <c r="N691" s="65"/>
      <c r="O691" s="65"/>
      <c r="P691" s="65"/>
      <c r="Q691" s="34"/>
      <c r="R691" s="43"/>
      <c r="S691" s="43"/>
      <c r="T691" s="32"/>
      <c r="U691" s="35"/>
      <c r="V691" s="39" t="s">
        <v>1952</v>
      </c>
      <c r="W691" s="4">
        <v>357</v>
      </c>
      <c r="X691" s="147" t="s">
        <v>36</v>
      </c>
      <c r="Y691" s="32" t="s">
        <v>28</v>
      </c>
      <c r="Z691" s="32" t="s">
        <v>37</v>
      </c>
      <c r="AA691" s="36">
        <v>4</v>
      </c>
      <c r="AB691" s="36">
        <v>6</v>
      </c>
      <c r="AC691" s="36">
        <v>2</v>
      </c>
      <c r="AD691" s="43">
        <f t="shared" si="300"/>
        <v>24</v>
      </c>
      <c r="AE691" s="528">
        <v>100</v>
      </c>
      <c r="AF691" s="37">
        <f>รายการ!B1</f>
        <v>6700</v>
      </c>
      <c r="AG691" s="37">
        <f t="shared" si="301"/>
        <v>160800</v>
      </c>
      <c r="AH691" s="34">
        <f t="shared" si="302"/>
        <v>24</v>
      </c>
      <c r="AI691" s="34"/>
      <c r="AJ691" s="34">
        <v>24</v>
      </c>
      <c r="AK691" s="34"/>
      <c r="AL691" s="34"/>
      <c r="AM691" s="32">
        <v>7</v>
      </c>
      <c r="AN691" s="32">
        <f>ค่าเสื่อม!H2</f>
        <v>7</v>
      </c>
      <c r="AO691" s="111">
        <f t="shared" si="303"/>
        <v>11256</v>
      </c>
      <c r="AP691" s="111">
        <f t="shared" si="304"/>
        <v>149544</v>
      </c>
      <c r="AQ691" s="166">
        <f>AP691</f>
        <v>149544</v>
      </c>
      <c r="AR691" s="95">
        <f t="shared" si="305"/>
        <v>149544</v>
      </c>
      <c r="AS691" s="95"/>
      <c r="AT691" s="95">
        <f t="shared" si="306"/>
        <v>149544</v>
      </c>
      <c r="AU691" s="95"/>
      <c r="AV691" s="32"/>
      <c r="AW691" s="39"/>
      <c r="AX691" s="579"/>
      <c r="AY691" s="95"/>
    </row>
    <row r="692" spans="1:51" s="2" customFormat="1" ht="16.5" customHeight="1" x14ac:dyDescent="0.25">
      <c r="A692" s="39"/>
      <c r="B692" s="33"/>
      <c r="C692" s="32"/>
      <c r="D692" s="32"/>
      <c r="E692" s="32"/>
      <c r="F692" s="32"/>
      <c r="G692" s="32"/>
      <c r="H692" s="32"/>
      <c r="I692" s="32"/>
      <c r="J692" s="32"/>
      <c r="K692" s="63"/>
      <c r="L692" s="65"/>
      <c r="M692" s="86"/>
      <c r="N692" s="65"/>
      <c r="O692" s="65"/>
      <c r="P692" s="65"/>
      <c r="Q692" s="34"/>
      <c r="R692" s="43"/>
      <c r="S692" s="43"/>
      <c r="T692" s="32"/>
      <c r="U692" s="35"/>
      <c r="V692" s="39"/>
      <c r="W692" s="4">
        <v>358</v>
      </c>
      <c r="X692" s="42"/>
      <c r="Y692" s="32" t="s">
        <v>38</v>
      </c>
      <c r="Z692" s="32" t="s">
        <v>7</v>
      </c>
      <c r="AA692" s="36">
        <v>4</v>
      </c>
      <c r="AB692" s="36">
        <v>7</v>
      </c>
      <c r="AC692" s="36">
        <v>3</v>
      </c>
      <c r="AD692" s="528">
        <f t="shared" si="300"/>
        <v>28</v>
      </c>
      <c r="AE692" s="528">
        <v>100</v>
      </c>
      <c r="AF692" s="37">
        <f>รายการ!B34</f>
        <v>2050</v>
      </c>
      <c r="AG692" s="37">
        <f t="shared" si="301"/>
        <v>57400</v>
      </c>
      <c r="AH692" s="527">
        <f t="shared" si="302"/>
        <v>28</v>
      </c>
      <c r="AI692" s="34"/>
      <c r="AJ692" s="34">
        <v>28</v>
      </c>
      <c r="AK692" s="656"/>
      <c r="AL692" s="34"/>
      <c r="AM692" s="32">
        <v>7</v>
      </c>
      <c r="AN692" s="32">
        <f>ค่าเสื่อม!H4</f>
        <v>25</v>
      </c>
      <c r="AO692" s="111">
        <f t="shared" si="303"/>
        <v>14350</v>
      </c>
      <c r="AP692" s="111">
        <f t="shared" si="304"/>
        <v>43050</v>
      </c>
      <c r="AQ692" s="166">
        <f>P692+AP692</f>
        <v>43050</v>
      </c>
      <c r="AR692" s="95">
        <f t="shared" si="305"/>
        <v>43050</v>
      </c>
      <c r="AS692" s="601"/>
      <c r="AT692" s="95">
        <f t="shared" si="306"/>
        <v>43050</v>
      </c>
      <c r="AU692" s="601"/>
      <c r="AV692" s="32"/>
      <c r="AW692" s="39"/>
      <c r="AX692" s="579"/>
      <c r="AY692" s="95"/>
    </row>
    <row r="693" spans="1:51" s="2" customFormat="1" ht="16.5" customHeight="1" x14ac:dyDescent="0.25">
      <c r="A693" s="39"/>
      <c r="B693" s="33"/>
      <c r="C693" s="32"/>
      <c r="D693" s="32"/>
      <c r="E693" s="32"/>
      <c r="F693" s="32"/>
      <c r="G693" s="32"/>
      <c r="H693" s="32"/>
      <c r="I693" s="32"/>
      <c r="J693" s="32"/>
      <c r="K693" s="63"/>
      <c r="L693" s="65"/>
      <c r="M693" s="86"/>
      <c r="N693" s="65"/>
      <c r="O693" s="65"/>
      <c r="P693" s="65"/>
      <c r="Q693" s="34"/>
      <c r="R693" s="43"/>
      <c r="S693" s="43"/>
      <c r="T693" s="32"/>
      <c r="U693" s="35"/>
      <c r="V693" s="39"/>
      <c r="W693" s="4">
        <v>359</v>
      </c>
      <c r="X693" s="57"/>
      <c r="Y693" s="32" t="s">
        <v>34</v>
      </c>
      <c r="Z693" s="32" t="s">
        <v>7</v>
      </c>
      <c r="AA693" s="36">
        <v>4</v>
      </c>
      <c r="AB693" s="36">
        <v>8</v>
      </c>
      <c r="AC693" s="36">
        <v>2</v>
      </c>
      <c r="AD693" s="43">
        <f t="shared" si="300"/>
        <v>32</v>
      </c>
      <c r="AE693" s="528">
        <v>100</v>
      </c>
      <c r="AF693" s="37">
        <f>รายการ!B8</f>
        <v>2600</v>
      </c>
      <c r="AG693" s="37">
        <f t="shared" si="301"/>
        <v>83200</v>
      </c>
      <c r="AH693" s="34">
        <f t="shared" si="302"/>
        <v>32</v>
      </c>
      <c r="AI693" s="34"/>
      <c r="AJ693" s="34">
        <v>32</v>
      </c>
      <c r="AK693" s="34"/>
      <c r="AL693" s="34"/>
      <c r="AM693" s="32">
        <v>7</v>
      </c>
      <c r="AN693" s="32">
        <f>ค่าเสื่อม!H4</f>
        <v>25</v>
      </c>
      <c r="AO693" s="111">
        <f t="shared" si="303"/>
        <v>20800</v>
      </c>
      <c r="AP693" s="111">
        <f t="shared" si="304"/>
        <v>62400</v>
      </c>
      <c r="AQ693" s="166">
        <f>P693+AP693</f>
        <v>62400</v>
      </c>
      <c r="AR693" s="95">
        <f t="shared" si="305"/>
        <v>62400</v>
      </c>
      <c r="AS693" s="95"/>
      <c r="AT693" s="95">
        <f t="shared" si="306"/>
        <v>62400</v>
      </c>
      <c r="AU693" s="95"/>
      <c r="AV693" s="32"/>
      <c r="AW693" s="39"/>
      <c r="AX693" s="579"/>
      <c r="AY693" s="95"/>
    </row>
    <row r="694" spans="1:51" s="2" customFormat="1" ht="16.5" customHeight="1" x14ac:dyDescent="0.25">
      <c r="A694" s="39"/>
      <c r="B694" s="33"/>
      <c r="C694" s="32"/>
      <c r="D694" s="32"/>
      <c r="E694" s="32"/>
      <c r="F694" s="32"/>
      <c r="G694" s="32"/>
      <c r="H694" s="32"/>
      <c r="I694" s="32"/>
      <c r="J694" s="32"/>
      <c r="K694" s="63"/>
      <c r="L694" s="65"/>
      <c r="M694" s="86"/>
      <c r="N694" s="65"/>
      <c r="O694" s="65"/>
      <c r="P694" s="65"/>
      <c r="Q694" s="34"/>
      <c r="R694" s="43"/>
      <c r="S694" s="43"/>
      <c r="T694" s="32"/>
      <c r="U694" s="35"/>
      <c r="V694" s="39" t="s">
        <v>291</v>
      </c>
      <c r="W694" s="4">
        <v>360</v>
      </c>
      <c r="X694" s="147" t="s">
        <v>109</v>
      </c>
      <c r="Y694" s="32" t="s">
        <v>28</v>
      </c>
      <c r="Z694" s="32" t="s">
        <v>53</v>
      </c>
      <c r="AA694" s="36">
        <v>3</v>
      </c>
      <c r="AB694" s="36">
        <v>7</v>
      </c>
      <c r="AC694" s="36">
        <v>2</v>
      </c>
      <c r="AD694" s="43">
        <f t="shared" si="300"/>
        <v>21</v>
      </c>
      <c r="AE694" s="528">
        <v>100</v>
      </c>
      <c r="AF694" s="37">
        <f>รายการ!B1</f>
        <v>6700</v>
      </c>
      <c r="AG694" s="37">
        <f t="shared" si="301"/>
        <v>140700</v>
      </c>
      <c r="AH694" s="34">
        <f t="shared" si="302"/>
        <v>21</v>
      </c>
      <c r="AI694" s="34"/>
      <c r="AJ694" s="34">
        <v>21</v>
      </c>
      <c r="AK694" s="34"/>
      <c r="AL694" s="34"/>
      <c r="AM694" s="32">
        <v>12</v>
      </c>
      <c r="AN694" s="32">
        <f>ค่าเสื่อม!M4</f>
        <v>50</v>
      </c>
      <c r="AO694" s="111">
        <f t="shared" si="303"/>
        <v>70350</v>
      </c>
      <c r="AP694" s="111">
        <f t="shared" si="304"/>
        <v>70350</v>
      </c>
      <c r="AQ694" s="166">
        <f>P694+AP694</f>
        <v>70350</v>
      </c>
      <c r="AR694" s="95">
        <f t="shared" si="305"/>
        <v>70350</v>
      </c>
      <c r="AS694" s="95"/>
      <c r="AT694" s="95">
        <f t="shared" si="306"/>
        <v>70350</v>
      </c>
      <c r="AU694" s="95"/>
      <c r="AV694" s="32"/>
      <c r="AW694" s="39"/>
      <c r="AX694" s="579"/>
      <c r="AY694" s="95"/>
    </row>
    <row r="695" spans="1:51" s="2" customFormat="1" ht="16.5" customHeight="1" x14ac:dyDescent="0.25">
      <c r="A695" s="39"/>
      <c r="B695" s="33"/>
      <c r="C695" s="32"/>
      <c r="D695" s="32"/>
      <c r="E695" s="32"/>
      <c r="F695" s="32"/>
      <c r="G695" s="32"/>
      <c r="H695" s="32"/>
      <c r="I695" s="32"/>
      <c r="J695" s="32"/>
      <c r="K695" s="63"/>
      <c r="L695" s="65"/>
      <c r="M695" s="86"/>
      <c r="N695" s="65"/>
      <c r="O695" s="65"/>
      <c r="P695" s="65"/>
      <c r="Q695" s="34"/>
      <c r="R695" s="43"/>
      <c r="S695" s="43"/>
      <c r="T695" s="32"/>
      <c r="U695" s="35"/>
      <c r="V695" s="39" t="s">
        <v>112</v>
      </c>
      <c r="W695" s="4">
        <v>361</v>
      </c>
      <c r="X695" s="147" t="s">
        <v>111</v>
      </c>
      <c r="Y695" s="32" t="s">
        <v>28</v>
      </c>
      <c r="Z695" s="32" t="s">
        <v>37</v>
      </c>
      <c r="AA695" s="36">
        <v>5</v>
      </c>
      <c r="AB695" s="36">
        <v>9</v>
      </c>
      <c r="AC695" s="36">
        <v>2</v>
      </c>
      <c r="AD695" s="43">
        <f t="shared" si="300"/>
        <v>45</v>
      </c>
      <c r="AE695" s="528">
        <v>100</v>
      </c>
      <c r="AF695" s="37">
        <f>รายการ!B1</f>
        <v>6700</v>
      </c>
      <c r="AG695" s="37">
        <f t="shared" si="301"/>
        <v>301500</v>
      </c>
      <c r="AH695" s="34">
        <f t="shared" si="302"/>
        <v>45</v>
      </c>
      <c r="AI695" s="34"/>
      <c r="AJ695" s="34">
        <v>45</v>
      </c>
      <c r="AK695" s="34"/>
      <c r="AL695" s="34"/>
      <c r="AM695" s="32">
        <v>12</v>
      </c>
      <c r="AN695" s="32">
        <f>ค่าเสื่อม!M2</f>
        <v>14</v>
      </c>
      <c r="AO695" s="111">
        <f t="shared" si="303"/>
        <v>42210</v>
      </c>
      <c r="AP695" s="111">
        <f t="shared" si="304"/>
        <v>259290</v>
      </c>
      <c r="AQ695" s="166">
        <f>AP695</f>
        <v>259290</v>
      </c>
      <c r="AR695" s="95">
        <f t="shared" si="305"/>
        <v>259290</v>
      </c>
      <c r="AS695" s="95"/>
      <c r="AT695" s="95">
        <f t="shared" si="306"/>
        <v>259290</v>
      </c>
      <c r="AU695" s="95"/>
      <c r="AV695" s="32"/>
      <c r="AW695" s="39"/>
      <c r="AX695" s="579"/>
      <c r="AY695" s="95"/>
    </row>
    <row r="696" spans="1:51" s="475" customFormat="1" ht="16.5" customHeight="1" x14ac:dyDescent="0.25">
      <c r="A696" s="473"/>
      <c r="B696" s="474"/>
      <c r="K696" s="763"/>
      <c r="L696" s="476"/>
      <c r="M696" s="477"/>
      <c r="N696" s="476"/>
      <c r="O696" s="476"/>
      <c r="P696" s="764"/>
      <c r="Q696" s="478"/>
      <c r="R696" s="479"/>
      <c r="S696" s="479"/>
      <c r="T696" s="480"/>
      <c r="U696" s="481"/>
      <c r="V696" s="482"/>
      <c r="W696" s="483"/>
      <c r="X696" s="484"/>
      <c r="Y696" s="480"/>
      <c r="Z696" s="480"/>
      <c r="AA696" s="485"/>
      <c r="AB696" s="485"/>
      <c r="AC696" s="485"/>
      <c r="AD696" s="479"/>
      <c r="AE696" s="486"/>
      <c r="AF696" s="487"/>
      <c r="AG696" s="487"/>
      <c r="AH696" s="480"/>
      <c r="AI696" s="478"/>
      <c r="AJ696" s="478"/>
      <c r="AK696" s="478"/>
      <c r="AL696" s="478"/>
      <c r="AO696" s="766"/>
      <c r="AP696" s="766"/>
      <c r="AQ696" s="765"/>
      <c r="AR696" s="766"/>
      <c r="AS696" s="766"/>
      <c r="AT696" s="766"/>
      <c r="AU696" s="766"/>
      <c r="AW696" s="473"/>
      <c r="AX696" s="161"/>
      <c r="AY696" s="766"/>
    </row>
    <row r="697" spans="1:51" s="475" customFormat="1" ht="16.5" customHeight="1" x14ac:dyDescent="0.25">
      <c r="A697" s="473"/>
      <c r="B697" s="474"/>
      <c r="K697" s="763"/>
      <c r="L697" s="476"/>
      <c r="M697" s="477"/>
      <c r="N697" s="476"/>
      <c r="O697" s="476"/>
      <c r="P697" s="764"/>
      <c r="Q697" s="478"/>
      <c r="R697" s="479"/>
      <c r="S697" s="479"/>
      <c r="T697" s="480"/>
      <c r="U697" s="481"/>
      <c r="V697" s="482"/>
      <c r="W697" s="483"/>
      <c r="X697" s="484"/>
      <c r="Y697" s="480"/>
      <c r="Z697" s="480"/>
      <c r="AA697" s="485"/>
      <c r="AB697" s="485"/>
      <c r="AC697" s="485"/>
      <c r="AD697" s="479"/>
      <c r="AE697" s="486"/>
      <c r="AF697" s="487"/>
      <c r="AG697" s="487"/>
      <c r="AH697" s="480"/>
      <c r="AI697" s="478"/>
      <c r="AJ697" s="478"/>
      <c r="AK697" s="478"/>
      <c r="AL697" s="478"/>
      <c r="AO697" s="766"/>
      <c r="AP697" s="766"/>
      <c r="AQ697" s="765"/>
      <c r="AR697" s="766"/>
      <c r="AS697" s="766"/>
      <c r="AT697" s="766"/>
      <c r="AU697" s="766"/>
      <c r="AW697" s="473"/>
      <c r="AX697" s="161"/>
      <c r="AY697" s="766"/>
    </row>
    <row r="698" spans="1:51" s="475" customFormat="1" ht="16.5" customHeight="1" x14ac:dyDescent="0.25">
      <c r="A698" s="473"/>
      <c r="B698" s="474"/>
      <c r="K698" s="763"/>
      <c r="L698" s="476"/>
      <c r="M698" s="477"/>
      <c r="N698" s="476"/>
      <c r="O698" s="476"/>
      <c r="P698" s="764"/>
      <c r="Q698" s="478"/>
      <c r="R698" s="479"/>
      <c r="S698" s="479"/>
      <c r="T698" s="480"/>
      <c r="U698" s="481"/>
      <c r="V698" s="482"/>
      <c r="W698" s="483"/>
      <c r="X698" s="484"/>
      <c r="Y698" s="480"/>
      <c r="Z698" s="480"/>
      <c r="AA698" s="485"/>
      <c r="AB698" s="485"/>
      <c r="AC698" s="485"/>
      <c r="AD698" s="479"/>
      <c r="AE698" s="486"/>
      <c r="AF698" s="487"/>
      <c r="AG698" s="487"/>
      <c r="AH698" s="480"/>
      <c r="AI698" s="478"/>
      <c r="AJ698" s="478"/>
      <c r="AK698" s="478"/>
      <c r="AL698" s="478"/>
      <c r="AO698" s="766"/>
      <c r="AP698" s="766"/>
      <c r="AQ698" s="765"/>
      <c r="AR698" s="766"/>
      <c r="AS698" s="766"/>
      <c r="AT698" s="766"/>
      <c r="AU698" s="766"/>
      <c r="AW698" s="473"/>
      <c r="AX698" s="161"/>
      <c r="AY698" s="766"/>
    </row>
    <row r="699" spans="1:51" s="475" customFormat="1" ht="16.5" customHeight="1" x14ac:dyDescent="0.25">
      <c r="A699" s="473"/>
      <c r="B699" s="474"/>
      <c r="K699" s="763"/>
      <c r="L699" s="476"/>
      <c r="M699" s="477"/>
      <c r="N699" s="476"/>
      <c r="O699" s="476"/>
      <c r="P699" s="764"/>
      <c r="Q699" s="478"/>
      <c r="R699" s="479"/>
      <c r="S699" s="479"/>
      <c r="T699" s="480"/>
      <c r="U699" s="481"/>
      <c r="V699" s="482"/>
      <c r="W699" s="483"/>
      <c r="X699" s="484"/>
      <c r="Y699" s="480"/>
      <c r="Z699" s="480"/>
      <c r="AA699" s="485"/>
      <c r="AB699" s="485"/>
      <c r="AC699" s="485"/>
      <c r="AD699" s="479"/>
      <c r="AE699" s="486"/>
      <c r="AF699" s="487"/>
      <c r="AG699" s="487"/>
      <c r="AH699" s="480"/>
      <c r="AI699" s="478"/>
      <c r="AJ699" s="478"/>
      <c r="AK699" s="478"/>
      <c r="AL699" s="478"/>
      <c r="AO699" s="766"/>
      <c r="AP699" s="766"/>
      <c r="AQ699" s="765"/>
      <c r="AR699" s="766"/>
      <c r="AS699" s="766"/>
      <c r="AT699" s="766"/>
      <c r="AU699" s="766"/>
      <c r="AW699" s="473"/>
      <c r="AX699" s="161"/>
      <c r="AY699" s="766"/>
    </row>
    <row r="700" spans="1:51" s="475" customFormat="1" x14ac:dyDescent="0.25">
      <c r="A700" s="473"/>
      <c r="B700" s="474"/>
      <c r="K700" s="476"/>
      <c r="L700" s="476"/>
      <c r="M700" s="477"/>
      <c r="N700" s="476"/>
      <c r="O700" s="476"/>
      <c r="P700" s="476"/>
      <c r="Q700" s="478"/>
      <c r="R700" s="479"/>
      <c r="S700" s="479"/>
      <c r="T700" s="480"/>
      <c r="U700" s="481"/>
      <c r="V700" s="482"/>
      <c r="W700" s="483"/>
      <c r="X700" s="484"/>
      <c r="Y700" s="480"/>
      <c r="Z700" s="480"/>
      <c r="AA700" s="485"/>
      <c r="AB700" s="485"/>
      <c r="AC700" s="485"/>
      <c r="AD700" s="479"/>
      <c r="AE700" s="486"/>
      <c r="AF700" s="487"/>
      <c r="AG700" s="487"/>
      <c r="AH700" s="480"/>
      <c r="AI700" s="478"/>
      <c r="AJ700" s="478"/>
      <c r="AK700" s="478"/>
      <c r="AL700" s="478"/>
      <c r="AQ700" s="480"/>
      <c r="AW700" s="473"/>
      <c r="AX700" s="160"/>
      <c r="AY700" s="766"/>
    </row>
    <row r="701" spans="1:51" s="475" customFormat="1" x14ac:dyDescent="0.25">
      <c r="A701" s="473"/>
      <c r="B701" s="474"/>
      <c r="K701" s="476"/>
      <c r="L701" s="476"/>
      <c r="M701" s="477"/>
      <c r="N701" s="476"/>
      <c r="O701" s="476"/>
      <c r="P701" s="476"/>
      <c r="Q701" s="478"/>
      <c r="R701" s="479"/>
      <c r="S701" s="479"/>
      <c r="T701" s="480"/>
      <c r="U701" s="481"/>
      <c r="V701" s="482"/>
      <c r="W701" s="483"/>
      <c r="X701" s="484"/>
      <c r="Y701" s="480"/>
      <c r="Z701" s="480"/>
      <c r="AA701" s="485"/>
      <c r="AB701" s="485"/>
      <c r="AC701" s="485"/>
      <c r="AD701" s="479"/>
      <c r="AE701" s="486"/>
      <c r="AF701" s="487"/>
      <c r="AG701" s="487"/>
      <c r="AH701" s="480"/>
      <c r="AI701" s="478"/>
      <c r="AJ701" s="478"/>
      <c r="AK701" s="478"/>
      <c r="AL701" s="478"/>
      <c r="AQ701" s="480"/>
      <c r="AW701" s="473"/>
      <c r="AX701" s="160"/>
      <c r="AY701" s="766"/>
    </row>
    <row r="702" spans="1:51" s="475" customFormat="1" x14ac:dyDescent="0.25">
      <c r="A702" s="473"/>
      <c r="B702" s="474"/>
      <c r="K702" s="476"/>
      <c r="L702" s="476"/>
      <c r="M702" s="477"/>
      <c r="N702" s="476"/>
      <c r="O702" s="476"/>
      <c r="P702" s="476"/>
      <c r="Q702" s="478"/>
      <c r="R702" s="479"/>
      <c r="S702" s="479"/>
      <c r="T702" s="480"/>
      <c r="U702" s="481"/>
      <c r="V702" s="482"/>
      <c r="W702" s="483"/>
      <c r="X702" s="484"/>
      <c r="Y702" s="480"/>
      <c r="Z702" s="480"/>
      <c r="AA702" s="485"/>
      <c r="AB702" s="485"/>
      <c r="AC702" s="485"/>
      <c r="AD702" s="479"/>
      <c r="AE702" s="486"/>
      <c r="AF702" s="487"/>
      <c r="AG702" s="487"/>
      <c r="AH702" s="480"/>
      <c r="AI702" s="478"/>
      <c r="AJ702" s="478"/>
      <c r="AK702" s="478"/>
      <c r="AL702" s="478"/>
      <c r="AQ702" s="480"/>
      <c r="AW702" s="473"/>
      <c r="AX702" s="160"/>
      <c r="AY702" s="766"/>
    </row>
    <row r="703" spans="1:51" s="475" customFormat="1" x14ac:dyDescent="0.25">
      <c r="A703" s="473"/>
      <c r="B703" s="474"/>
      <c r="K703" s="476"/>
      <c r="L703" s="476"/>
      <c r="M703" s="477"/>
      <c r="N703" s="476"/>
      <c r="O703" s="476"/>
      <c r="P703" s="476"/>
      <c r="Q703" s="478"/>
      <c r="R703" s="479"/>
      <c r="S703" s="479"/>
      <c r="T703" s="480"/>
      <c r="U703" s="481"/>
      <c r="V703" s="482"/>
      <c r="W703" s="483"/>
      <c r="X703" s="484"/>
      <c r="Y703" s="480"/>
      <c r="Z703" s="480"/>
      <c r="AA703" s="485"/>
      <c r="AB703" s="485"/>
      <c r="AC703" s="485"/>
      <c r="AD703" s="479"/>
      <c r="AE703" s="486"/>
      <c r="AF703" s="487"/>
      <c r="AG703" s="487"/>
      <c r="AH703" s="480"/>
      <c r="AI703" s="478"/>
      <c r="AJ703" s="478"/>
      <c r="AK703" s="478"/>
      <c r="AL703" s="478"/>
      <c r="AQ703" s="480"/>
      <c r="AW703" s="473"/>
      <c r="AX703" s="160"/>
    </row>
    <row r="704" spans="1:51" s="475" customFormat="1" x14ac:dyDescent="0.25">
      <c r="A704" s="473"/>
      <c r="B704" s="474"/>
      <c r="K704" s="476"/>
      <c r="L704" s="476"/>
      <c r="M704" s="477"/>
      <c r="N704" s="476"/>
      <c r="O704" s="476"/>
      <c r="P704" s="476"/>
      <c r="Q704" s="478"/>
      <c r="R704" s="479"/>
      <c r="S704" s="479"/>
      <c r="T704" s="480"/>
      <c r="U704" s="481"/>
      <c r="V704" s="482"/>
      <c r="W704" s="483"/>
      <c r="X704" s="484"/>
      <c r="Y704" s="480"/>
      <c r="Z704" s="480"/>
      <c r="AA704" s="485"/>
      <c r="AB704" s="485"/>
      <c r="AC704" s="485"/>
      <c r="AD704" s="479"/>
      <c r="AE704" s="486"/>
      <c r="AF704" s="487"/>
      <c r="AG704" s="487"/>
      <c r="AH704" s="480"/>
      <c r="AI704" s="478"/>
      <c r="AJ704" s="478"/>
      <c r="AK704" s="478"/>
      <c r="AL704" s="478"/>
      <c r="AQ704" s="480"/>
      <c r="AW704" s="473"/>
      <c r="AX704" s="160"/>
    </row>
    <row r="705" spans="1:50" s="475" customFormat="1" x14ac:dyDescent="0.25">
      <c r="A705" s="473"/>
      <c r="B705" s="474"/>
      <c r="K705" s="476"/>
      <c r="L705" s="476"/>
      <c r="M705" s="477"/>
      <c r="N705" s="476"/>
      <c r="O705" s="476"/>
      <c r="P705" s="476"/>
      <c r="Q705" s="478"/>
      <c r="R705" s="479"/>
      <c r="S705" s="479"/>
      <c r="T705" s="480"/>
      <c r="U705" s="481"/>
      <c r="V705" s="482"/>
      <c r="W705" s="483"/>
      <c r="X705" s="484"/>
      <c r="Y705" s="480"/>
      <c r="Z705" s="480"/>
      <c r="AA705" s="485"/>
      <c r="AB705" s="485"/>
      <c r="AC705" s="485"/>
      <c r="AD705" s="479"/>
      <c r="AE705" s="486"/>
      <c r="AF705" s="487"/>
      <c r="AG705" s="487"/>
      <c r="AH705" s="480"/>
      <c r="AI705" s="478"/>
      <c r="AJ705" s="478"/>
      <c r="AK705" s="478"/>
      <c r="AL705" s="478"/>
      <c r="AQ705" s="480"/>
      <c r="AW705" s="473"/>
      <c r="AX705" s="160"/>
    </row>
    <row r="706" spans="1:50" s="475" customFormat="1" x14ac:dyDescent="0.25">
      <c r="A706" s="473"/>
      <c r="B706" s="474"/>
      <c r="K706" s="476"/>
      <c r="L706" s="476"/>
      <c r="M706" s="477"/>
      <c r="N706" s="476"/>
      <c r="O706" s="476"/>
      <c r="P706" s="476"/>
      <c r="Q706" s="478"/>
      <c r="R706" s="479"/>
      <c r="S706" s="479"/>
      <c r="T706" s="480"/>
      <c r="U706" s="481"/>
      <c r="V706" s="482"/>
      <c r="W706" s="483"/>
      <c r="X706" s="484"/>
      <c r="Y706" s="480"/>
      <c r="Z706" s="480"/>
      <c r="AA706" s="485"/>
      <c r="AB706" s="485"/>
      <c r="AC706" s="485"/>
      <c r="AD706" s="479"/>
      <c r="AE706" s="486"/>
      <c r="AF706" s="487"/>
      <c r="AG706" s="487"/>
      <c r="AH706" s="480"/>
      <c r="AI706" s="478"/>
      <c r="AJ706" s="478"/>
      <c r="AK706" s="478"/>
      <c r="AL706" s="478"/>
      <c r="AQ706" s="480"/>
      <c r="AW706" s="473"/>
      <c r="AX706" s="160"/>
    </row>
    <row r="707" spans="1:50" s="475" customFormat="1" x14ac:dyDescent="0.25">
      <c r="A707" s="473"/>
      <c r="B707" s="474"/>
      <c r="K707" s="476"/>
      <c r="L707" s="476"/>
      <c r="M707" s="477"/>
      <c r="N707" s="476"/>
      <c r="O707" s="476"/>
      <c r="P707" s="476"/>
      <c r="Q707" s="478"/>
      <c r="R707" s="479"/>
      <c r="S707" s="479"/>
      <c r="T707" s="480"/>
      <c r="U707" s="481"/>
      <c r="V707" s="482"/>
      <c r="W707" s="483"/>
      <c r="X707" s="484"/>
      <c r="Y707" s="480"/>
      <c r="Z707" s="480"/>
      <c r="AA707" s="485"/>
      <c r="AB707" s="485"/>
      <c r="AC707" s="485"/>
      <c r="AD707" s="479"/>
      <c r="AE707" s="486"/>
      <c r="AF707" s="487"/>
      <c r="AG707" s="487"/>
      <c r="AH707" s="480"/>
      <c r="AI707" s="478"/>
      <c r="AJ707" s="478"/>
      <c r="AK707" s="478"/>
      <c r="AL707" s="478"/>
      <c r="AQ707" s="480"/>
      <c r="AW707" s="473"/>
      <c r="AX707" s="160"/>
    </row>
    <row r="708" spans="1:50" s="475" customFormat="1" x14ac:dyDescent="0.25">
      <c r="A708" s="473"/>
      <c r="B708" s="474"/>
      <c r="K708" s="476"/>
      <c r="L708" s="476"/>
      <c r="M708" s="477"/>
      <c r="N708" s="476"/>
      <c r="O708" s="476"/>
      <c r="P708" s="476"/>
      <c r="Q708" s="478"/>
      <c r="R708" s="479"/>
      <c r="S708" s="479"/>
      <c r="T708" s="480"/>
      <c r="U708" s="481"/>
      <c r="V708" s="482"/>
      <c r="W708" s="483"/>
      <c r="X708" s="484"/>
      <c r="Y708" s="480"/>
      <c r="Z708" s="480"/>
      <c r="AA708" s="485"/>
      <c r="AB708" s="485"/>
      <c r="AC708" s="485"/>
      <c r="AD708" s="479"/>
      <c r="AE708" s="486"/>
      <c r="AF708" s="487"/>
      <c r="AG708" s="487"/>
      <c r="AH708" s="480"/>
      <c r="AI708" s="478"/>
      <c r="AJ708" s="478"/>
      <c r="AK708" s="478"/>
      <c r="AL708" s="478"/>
      <c r="AQ708" s="480"/>
      <c r="AW708" s="473"/>
      <c r="AX708" s="160"/>
    </row>
    <row r="709" spans="1:50" s="475" customFormat="1" x14ac:dyDescent="0.25">
      <c r="A709" s="473"/>
      <c r="B709" s="474"/>
      <c r="K709" s="476"/>
      <c r="L709" s="476"/>
      <c r="M709" s="477"/>
      <c r="N709" s="476"/>
      <c r="O709" s="476"/>
      <c r="P709" s="476"/>
      <c r="Q709" s="478"/>
      <c r="R709" s="479"/>
      <c r="S709" s="479"/>
      <c r="T709" s="480"/>
      <c r="U709" s="481"/>
      <c r="V709" s="482"/>
      <c r="W709" s="483"/>
      <c r="X709" s="484"/>
      <c r="Y709" s="480"/>
      <c r="Z709" s="480"/>
      <c r="AA709" s="485"/>
      <c r="AB709" s="485"/>
      <c r="AC709" s="485"/>
      <c r="AD709" s="479"/>
      <c r="AE709" s="486"/>
      <c r="AF709" s="487"/>
      <c r="AG709" s="487"/>
      <c r="AH709" s="480"/>
      <c r="AI709" s="478"/>
      <c r="AJ709" s="478"/>
      <c r="AK709" s="478"/>
      <c r="AL709" s="478"/>
      <c r="AQ709" s="480"/>
      <c r="AW709" s="473"/>
      <c r="AX709" s="160"/>
    </row>
    <row r="710" spans="1:50" s="475" customFormat="1" x14ac:dyDescent="0.25">
      <c r="A710" s="473"/>
      <c r="B710" s="474"/>
      <c r="K710" s="476"/>
      <c r="L710" s="476"/>
      <c r="M710" s="477"/>
      <c r="N710" s="476"/>
      <c r="O710" s="476"/>
      <c r="P710" s="476"/>
      <c r="Q710" s="478"/>
      <c r="R710" s="479"/>
      <c r="S710" s="479"/>
      <c r="T710" s="480"/>
      <c r="U710" s="481"/>
      <c r="V710" s="482"/>
      <c r="W710" s="483"/>
      <c r="X710" s="484"/>
      <c r="Y710" s="480"/>
      <c r="Z710" s="480"/>
      <c r="AA710" s="485"/>
      <c r="AB710" s="485"/>
      <c r="AC710" s="485"/>
      <c r="AD710" s="479"/>
      <c r="AE710" s="486"/>
      <c r="AF710" s="487"/>
      <c r="AG710" s="487"/>
      <c r="AH710" s="480"/>
      <c r="AI710" s="478"/>
      <c r="AJ710" s="478"/>
      <c r="AK710" s="478"/>
      <c r="AL710" s="478"/>
      <c r="AQ710" s="480"/>
      <c r="AW710" s="473"/>
      <c r="AX710" s="160"/>
    </row>
    <row r="711" spans="1:50" s="475" customFormat="1" x14ac:dyDescent="0.25">
      <c r="A711" s="473"/>
      <c r="B711" s="474"/>
      <c r="K711" s="476"/>
      <c r="L711" s="476"/>
      <c r="M711" s="477"/>
      <c r="N711" s="476"/>
      <c r="O711" s="476"/>
      <c r="P711" s="476"/>
      <c r="Q711" s="478"/>
      <c r="R711" s="479"/>
      <c r="S711" s="479"/>
      <c r="T711" s="480"/>
      <c r="U711" s="481"/>
      <c r="V711" s="482"/>
      <c r="W711" s="483"/>
      <c r="X711" s="484"/>
      <c r="Y711" s="480"/>
      <c r="Z711" s="480"/>
      <c r="AA711" s="485"/>
      <c r="AB711" s="485"/>
      <c r="AC711" s="485"/>
      <c r="AD711" s="479"/>
      <c r="AE711" s="486"/>
      <c r="AF711" s="487"/>
      <c r="AG711" s="487"/>
      <c r="AH711" s="480"/>
      <c r="AI711" s="478"/>
      <c r="AJ711" s="478"/>
      <c r="AK711" s="478"/>
      <c r="AL711" s="478"/>
      <c r="AQ711" s="480"/>
      <c r="AW711" s="473"/>
      <c r="AX711" s="160"/>
    </row>
    <row r="712" spans="1:50" s="475" customFormat="1" x14ac:dyDescent="0.25">
      <c r="A712" s="473"/>
      <c r="B712" s="474"/>
      <c r="K712" s="476"/>
      <c r="L712" s="476"/>
      <c r="M712" s="477"/>
      <c r="N712" s="476"/>
      <c r="O712" s="476"/>
      <c r="P712" s="476"/>
      <c r="Q712" s="478"/>
      <c r="R712" s="479"/>
      <c r="S712" s="479"/>
      <c r="T712" s="480"/>
      <c r="U712" s="481"/>
      <c r="V712" s="482"/>
      <c r="W712" s="483"/>
      <c r="X712" s="484"/>
      <c r="Y712" s="480"/>
      <c r="Z712" s="480"/>
      <c r="AA712" s="485"/>
      <c r="AB712" s="485"/>
      <c r="AC712" s="485"/>
      <c r="AD712" s="479"/>
      <c r="AE712" s="486"/>
      <c r="AF712" s="487"/>
      <c r="AG712" s="487"/>
      <c r="AH712" s="480"/>
      <c r="AI712" s="478"/>
      <c r="AJ712" s="478"/>
      <c r="AK712" s="478"/>
      <c r="AL712" s="478"/>
      <c r="AQ712" s="480"/>
      <c r="AW712" s="473"/>
      <c r="AX712" s="160"/>
    </row>
    <row r="713" spans="1:50" s="475" customFormat="1" x14ac:dyDescent="0.25">
      <c r="A713" s="473"/>
      <c r="B713" s="474"/>
      <c r="K713" s="476"/>
      <c r="L713" s="476"/>
      <c r="M713" s="477"/>
      <c r="N713" s="476"/>
      <c r="O713" s="476"/>
      <c r="P713" s="476"/>
      <c r="Q713" s="478"/>
      <c r="R713" s="479"/>
      <c r="S713" s="479"/>
      <c r="T713" s="480"/>
      <c r="U713" s="481"/>
      <c r="V713" s="482"/>
      <c r="W713" s="483"/>
      <c r="X713" s="484"/>
      <c r="Y713" s="480"/>
      <c r="Z713" s="480"/>
      <c r="AA713" s="485"/>
      <c r="AB713" s="485"/>
      <c r="AC713" s="485"/>
      <c r="AD713" s="479"/>
      <c r="AE713" s="486"/>
      <c r="AF713" s="487"/>
      <c r="AG713" s="487"/>
      <c r="AH713" s="480"/>
      <c r="AI713" s="478"/>
      <c r="AJ713" s="478"/>
      <c r="AK713" s="478"/>
      <c r="AL713" s="478"/>
      <c r="AQ713" s="480"/>
      <c r="AW713" s="473"/>
      <c r="AX713" s="160"/>
    </row>
    <row r="714" spans="1:50" s="475" customFormat="1" x14ac:dyDescent="0.25">
      <c r="A714" s="473"/>
      <c r="B714" s="474"/>
      <c r="K714" s="476"/>
      <c r="L714" s="476"/>
      <c r="M714" s="477"/>
      <c r="N714" s="476"/>
      <c r="O714" s="476"/>
      <c r="P714" s="476"/>
      <c r="Q714" s="478"/>
      <c r="R714" s="479"/>
      <c r="S714" s="479"/>
      <c r="T714" s="480"/>
      <c r="U714" s="481"/>
      <c r="V714" s="482"/>
      <c r="W714" s="483"/>
      <c r="X714" s="484"/>
      <c r="Y714" s="480"/>
      <c r="Z714" s="480"/>
      <c r="AA714" s="485"/>
      <c r="AB714" s="485"/>
      <c r="AC714" s="485"/>
      <c r="AD714" s="479"/>
      <c r="AE714" s="486"/>
      <c r="AF714" s="487"/>
      <c r="AG714" s="487"/>
      <c r="AH714" s="480"/>
      <c r="AI714" s="478"/>
      <c r="AJ714" s="478"/>
      <c r="AK714" s="478"/>
      <c r="AL714" s="478"/>
      <c r="AQ714" s="480"/>
      <c r="AW714" s="473"/>
      <c r="AX714" s="160"/>
    </row>
    <row r="715" spans="1:50" s="475" customFormat="1" x14ac:dyDescent="0.25">
      <c r="A715" s="473"/>
      <c r="B715" s="474"/>
      <c r="K715" s="476"/>
      <c r="L715" s="476"/>
      <c r="M715" s="477"/>
      <c r="N715" s="476"/>
      <c r="O715" s="476"/>
      <c r="P715" s="476"/>
      <c r="Q715" s="478"/>
      <c r="R715" s="479"/>
      <c r="S715" s="479"/>
      <c r="T715" s="480"/>
      <c r="U715" s="481"/>
      <c r="V715" s="482"/>
      <c r="W715" s="483"/>
      <c r="X715" s="484"/>
      <c r="Y715" s="480"/>
      <c r="Z715" s="480"/>
      <c r="AA715" s="485"/>
      <c r="AB715" s="485"/>
      <c r="AC715" s="485"/>
      <c r="AD715" s="479"/>
      <c r="AE715" s="486"/>
      <c r="AF715" s="487"/>
      <c r="AG715" s="487"/>
      <c r="AH715" s="480"/>
      <c r="AI715" s="478"/>
      <c r="AJ715" s="478"/>
      <c r="AK715" s="478"/>
      <c r="AL715" s="478"/>
      <c r="AQ715" s="480"/>
      <c r="AW715" s="473"/>
      <c r="AX715" s="160"/>
    </row>
    <row r="716" spans="1:50" s="475" customFormat="1" x14ac:dyDescent="0.25">
      <c r="A716" s="473"/>
      <c r="B716" s="474"/>
      <c r="K716" s="476"/>
      <c r="L716" s="476"/>
      <c r="M716" s="477"/>
      <c r="N716" s="476"/>
      <c r="O716" s="476"/>
      <c r="P716" s="476"/>
      <c r="Q716" s="478"/>
      <c r="R716" s="479"/>
      <c r="S716" s="479"/>
      <c r="T716" s="480"/>
      <c r="U716" s="481"/>
      <c r="V716" s="482"/>
      <c r="W716" s="483"/>
      <c r="X716" s="484"/>
      <c r="Y716" s="480"/>
      <c r="Z716" s="480"/>
      <c r="AA716" s="485"/>
      <c r="AB716" s="485"/>
      <c r="AC716" s="485"/>
      <c r="AD716" s="479"/>
      <c r="AE716" s="486"/>
      <c r="AF716" s="487"/>
      <c r="AG716" s="487"/>
      <c r="AH716" s="480"/>
      <c r="AI716" s="478"/>
      <c r="AJ716" s="478"/>
      <c r="AK716" s="478"/>
      <c r="AL716" s="478"/>
      <c r="AQ716" s="480"/>
      <c r="AW716" s="473"/>
      <c r="AX716" s="160"/>
    </row>
    <row r="717" spans="1:50" s="475" customFormat="1" x14ac:dyDescent="0.25">
      <c r="A717" s="473"/>
      <c r="B717" s="474"/>
      <c r="K717" s="476"/>
      <c r="L717" s="476"/>
      <c r="M717" s="477"/>
      <c r="N717" s="476"/>
      <c r="O717" s="476"/>
      <c r="P717" s="476"/>
      <c r="Q717" s="478"/>
      <c r="R717" s="479"/>
      <c r="S717" s="479"/>
      <c r="T717" s="480"/>
      <c r="U717" s="481"/>
      <c r="V717" s="482"/>
      <c r="W717" s="483"/>
      <c r="X717" s="484"/>
      <c r="Y717" s="480"/>
      <c r="Z717" s="480"/>
      <c r="AA717" s="485"/>
      <c r="AB717" s="485"/>
      <c r="AC717" s="485"/>
      <c r="AD717" s="479"/>
      <c r="AE717" s="486"/>
      <c r="AF717" s="487"/>
      <c r="AG717" s="487"/>
      <c r="AH717" s="480"/>
      <c r="AI717" s="478"/>
      <c r="AJ717" s="478"/>
      <c r="AK717" s="478"/>
      <c r="AL717" s="478"/>
      <c r="AQ717" s="480"/>
      <c r="AW717" s="473"/>
      <c r="AX717" s="160"/>
    </row>
    <row r="718" spans="1:50" s="475" customFormat="1" x14ac:dyDescent="0.25">
      <c r="A718" s="473"/>
      <c r="B718" s="474"/>
      <c r="K718" s="476"/>
      <c r="L718" s="476"/>
      <c r="M718" s="477"/>
      <c r="N718" s="476"/>
      <c r="O718" s="476"/>
      <c r="P718" s="476"/>
      <c r="Q718" s="478"/>
      <c r="R718" s="479"/>
      <c r="S718" s="479"/>
      <c r="T718" s="480"/>
      <c r="U718" s="481"/>
      <c r="V718" s="482"/>
      <c r="W718" s="483"/>
      <c r="X718" s="484"/>
      <c r="Y718" s="480"/>
      <c r="Z718" s="480"/>
      <c r="AA718" s="485"/>
      <c r="AB718" s="485"/>
      <c r="AC718" s="485"/>
      <c r="AD718" s="479"/>
      <c r="AE718" s="486"/>
      <c r="AF718" s="487"/>
      <c r="AG718" s="487"/>
      <c r="AH718" s="480"/>
      <c r="AI718" s="478"/>
      <c r="AJ718" s="478"/>
      <c r="AK718" s="478"/>
      <c r="AL718" s="478"/>
      <c r="AQ718" s="480"/>
      <c r="AW718" s="473"/>
      <c r="AX718" s="160"/>
    </row>
    <row r="719" spans="1:50" s="475" customFormat="1" x14ac:dyDescent="0.25">
      <c r="A719" s="473"/>
      <c r="B719" s="474"/>
      <c r="K719" s="476"/>
      <c r="L719" s="476"/>
      <c r="M719" s="477"/>
      <c r="N719" s="476"/>
      <c r="O719" s="476"/>
      <c r="P719" s="476"/>
      <c r="Q719" s="478"/>
      <c r="R719" s="479"/>
      <c r="S719" s="479"/>
      <c r="T719" s="480"/>
      <c r="U719" s="481"/>
      <c r="V719" s="482"/>
      <c r="W719" s="483"/>
      <c r="X719" s="484"/>
      <c r="Y719" s="480"/>
      <c r="Z719" s="480"/>
      <c r="AA719" s="485"/>
      <c r="AB719" s="485"/>
      <c r="AC719" s="485"/>
      <c r="AD719" s="479"/>
      <c r="AE719" s="486"/>
      <c r="AF719" s="487"/>
      <c r="AG719" s="487"/>
      <c r="AH719" s="480"/>
      <c r="AI719" s="478"/>
      <c r="AJ719" s="478"/>
      <c r="AK719" s="478"/>
      <c r="AL719" s="478"/>
      <c r="AQ719" s="480"/>
      <c r="AW719" s="473"/>
      <c r="AX719" s="160"/>
    </row>
    <row r="720" spans="1:50" s="475" customFormat="1" x14ac:dyDescent="0.25">
      <c r="A720" s="473"/>
      <c r="B720" s="474"/>
      <c r="K720" s="476"/>
      <c r="L720" s="476"/>
      <c r="M720" s="477"/>
      <c r="N720" s="476"/>
      <c r="O720" s="476"/>
      <c r="P720" s="476"/>
      <c r="Q720" s="478"/>
      <c r="R720" s="479"/>
      <c r="S720" s="479"/>
      <c r="T720" s="480"/>
      <c r="U720" s="481"/>
      <c r="V720" s="482"/>
      <c r="W720" s="483"/>
      <c r="X720" s="484"/>
      <c r="Y720" s="480"/>
      <c r="Z720" s="480"/>
      <c r="AA720" s="485"/>
      <c r="AB720" s="485"/>
      <c r="AC720" s="485"/>
      <c r="AD720" s="479"/>
      <c r="AE720" s="486"/>
      <c r="AF720" s="487"/>
      <c r="AG720" s="487"/>
      <c r="AH720" s="480"/>
      <c r="AI720" s="478"/>
      <c r="AJ720" s="478"/>
      <c r="AK720" s="478"/>
      <c r="AL720" s="478"/>
      <c r="AQ720" s="480"/>
      <c r="AW720" s="473"/>
      <c r="AX720" s="160"/>
    </row>
    <row r="721" spans="1:50" s="475" customFormat="1" x14ac:dyDescent="0.25">
      <c r="A721" s="473"/>
      <c r="B721" s="474"/>
      <c r="K721" s="476"/>
      <c r="L721" s="476"/>
      <c r="M721" s="477"/>
      <c r="N721" s="476"/>
      <c r="O721" s="476"/>
      <c r="P721" s="476"/>
      <c r="Q721" s="478"/>
      <c r="R721" s="479"/>
      <c r="S721" s="479"/>
      <c r="T721" s="480"/>
      <c r="U721" s="481"/>
      <c r="V721" s="482"/>
      <c r="W721" s="483"/>
      <c r="X721" s="484"/>
      <c r="Y721" s="480"/>
      <c r="Z721" s="480"/>
      <c r="AA721" s="485"/>
      <c r="AB721" s="485"/>
      <c r="AC721" s="485"/>
      <c r="AD721" s="479"/>
      <c r="AE721" s="486"/>
      <c r="AF721" s="487"/>
      <c r="AG721" s="487"/>
      <c r="AH721" s="480"/>
      <c r="AI721" s="478"/>
      <c r="AJ721" s="478"/>
      <c r="AK721" s="478"/>
      <c r="AL721" s="478"/>
      <c r="AQ721" s="480"/>
      <c r="AW721" s="473"/>
      <c r="AX721" s="160"/>
    </row>
    <row r="722" spans="1:50" s="475" customFormat="1" x14ac:dyDescent="0.25">
      <c r="A722" s="473"/>
      <c r="B722" s="474"/>
      <c r="K722" s="476"/>
      <c r="L722" s="476"/>
      <c r="M722" s="477"/>
      <c r="N722" s="476"/>
      <c r="O722" s="476"/>
      <c r="P722" s="476"/>
      <c r="Q722" s="478"/>
      <c r="R722" s="479"/>
      <c r="S722" s="479"/>
      <c r="T722" s="480"/>
      <c r="U722" s="481"/>
      <c r="V722" s="482"/>
      <c r="W722" s="483"/>
      <c r="X722" s="484"/>
      <c r="Y722" s="480"/>
      <c r="Z722" s="480"/>
      <c r="AA722" s="485"/>
      <c r="AB722" s="485"/>
      <c r="AC722" s="485"/>
      <c r="AD722" s="479"/>
      <c r="AE722" s="486"/>
      <c r="AF722" s="487"/>
      <c r="AG722" s="487"/>
      <c r="AH722" s="480"/>
      <c r="AI722" s="478"/>
      <c r="AJ722" s="478"/>
      <c r="AK722" s="478"/>
      <c r="AL722" s="478"/>
      <c r="AQ722" s="480"/>
      <c r="AW722" s="473"/>
      <c r="AX722" s="160"/>
    </row>
    <row r="723" spans="1:50" s="475" customFormat="1" x14ac:dyDescent="0.25">
      <c r="A723" s="473"/>
      <c r="B723" s="474"/>
      <c r="K723" s="476"/>
      <c r="L723" s="476"/>
      <c r="M723" s="477"/>
      <c r="N723" s="476"/>
      <c r="O723" s="476"/>
      <c r="P723" s="476"/>
      <c r="Q723" s="478"/>
      <c r="R723" s="479"/>
      <c r="S723" s="479"/>
      <c r="T723" s="480"/>
      <c r="U723" s="481"/>
      <c r="V723" s="482"/>
      <c r="W723" s="483"/>
      <c r="X723" s="484"/>
      <c r="Y723" s="480"/>
      <c r="Z723" s="480"/>
      <c r="AA723" s="485"/>
      <c r="AB723" s="485"/>
      <c r="AC723" s="485"/>
      <c r="AD723" s="479"/>
      <c r="AE723" s="486"/>
      <c r="AF723" s="487"/>
      <c r="AG723" s="487"/>
      <c r="AH723" s="480"/>
      <c r="AI723" s="478"/>
      <c r="AJ723" s="478"/>
      <c r="AK723" s="478"/>
      <c r="AL723" s="478"/>
      <c r="AQ723" s="480"/>
      <c r="AW723" s="473"/>
      <c r="AX723" s="160"/>
    </row>
    <row r="724" spans="1:50" s="475" customFormat="1" x14ac:dyDescent="0.25">
      <c r="A724" s="473"/>
      <c r="B724" s="474"/>
      <c r="K724" s="476"/>
      <c r="L724" s="476"/>
      <c r="M724" s="477"/>
      <c r="N724" s="476"/>
      <c r="O724" s="476"/>
      <c r="P724" s="476"/>
      <c r="Q724" s="478"/>
      <c r="R724" s="479"/>
      <c r="S724" s="479"/>
      <c r="T724" s="480"/>
      <c r="U724" s="481"/>
      <c r="V724" s="482"/>
      <c r="W724" s="483"/>
      <c r="X724" s="484"/>
      <c r="Y724" s="480"/>
      <c r="Z724" s="480"/>
      <c r="AA724" s="485"/>
      <c r="AB724" s="485"/>
      <c r="AC724" s="485"/>
      <c r="AD724" s="479"/>
      <c r="AE724" s="486"/>
      <c r="AF724" s="487"/>
      <c r="AG724" s="487"/>
      <c r="AH724" s="480"/>
      <c r="AI724" s="478"/>
      <c r="AJ724" s="478"/>
      <c r="AK724" s="478"/>
      <c r="AL724" s="478"/>
      <c r="AQ724" s="480"/>
      <c r="AW724" s="473"/>
      <c r="AX724" s="160"/>
    </row>
    <row r="725" spans="1:50" s="475" customFormat="1" x14ac:dyDescent="0.25">
      <c r="A725" s="473"/>
      <c r="B725" s="474"/>
      <c r="K725" s="476"/>
      <c r="L725" s="476"/>
      <c r="M725" s="477"/>
      <c r="N725" s="476"/>
      <c r="O725" s="476"/>
      <c r="P725" s="476"/>
      <c r="Q725" s="478"/>
      <c r="R725" s="479"/>
      <c r="S725" s="479"/>
      <c r="T725" s="480"/>
      <c r="U725" s="481"/>
      <c r="V725" s="482"/>
      <c r="W725" s="483"/>
      <c r="X725" s="484"/>
      <c r="Y725" s="480"/>
      <c r="Z725" s="480"/>
      <c r="AA725" s="485"/>
      <c r="AB725" s="485"/>
      <c r="AC725" s="485"/>
      <c r="AD725" s="479"/>
      <c r="AE725" s="486"/>
      <c r="AF725" s="487"/>
      <c r="AG725" s="487"/>
      <c r="AH725" s="480"/>
      <c r="AI725" s="478"/>
      <c r="AJ725" s="478"/>
      <c r="AK725" s="478"/>
      <c r="AL725" s="478"/>
      <c r="AQ725" s="480"/>
      <c r="AW725" s="473"/>
      <c r="AX725" s="160"/>
    </row>
    <row r="726" spans="1:50" s="475" customFormat="1" x14ac:dyDescent="0.25">
      <c r="A726" s="473"/>
      <c r="B726" s="474"/>
      <c r="K726" s="476"/>
      <c r="L726" s="476"/>
      <c r="M726" s="477"/>
      <c r="N726" s="476"/>
      <c r="O726" s="476"/>
      <c r="P726" s="476"/>
      <c r="Q726" s="478"/>
      <c r="R726" s="479"/>
      <c r="S726" s="479"/>
      <c r="T726" s="480"/>
      <c r="U726" s="481"/>
      <c r="V726" s="482"/>
      <c r="W726" s="483"/>
      <c r="X726" s="484"/>
      <c r="Y726" s="480"/>
      <c r="Z726" s="480"/>
      <c r="AA726" s="485"/>
      <c r="AB726" s="485"/>
      <c r="AC726" s="485"/>
      <c r="AD726" s="479"/>
      <c r="AE726" s="486"/>
      <c r="AF726" s="487"/>
      <c r="AG726" s="487"/>
      <c r="AH726" s="480"/>
      <c r="AI726" s="478"/>
      <c r="AJ726" s="478"/>
      <c r="AK726" s="478"/>
      <c r="AL726" s="478"/>
      <c r="AQ726" s="480"/>
      <c r="AW726" s="473"/>
      <c r="AX726" s="160"/>
    </row>
    <row r="727" spans="1:50" s="475" customFormat="1" x14ac:dyDescent="0.25">
      <c r="A727" s="473"/>
      <c r="B727" s="474"/>
      <c r="K727" s="476"/>
      <c r="L727" s="476"/>
      <c r="M727" s="477"/>
      <c r="N727" s="476"/>
      <c r="O727" s="476"/>
      <c r="P727" s="476"/>
      <c r="Q727" s="478"/>
      <c r="R727" s="479"/>
      <c r="S727" s="479"/>
      <c r="T727" s="480"/>
      <c r="U727" s="481"/>
      <c r="V727" s="482"/>
      <c r="W727" s="483"/>
      <c r="X727" s="484"/>
      <c r="Y727" s="480"/>
      <c r="Z727" s="480"/>
      <c r="AA727" s="485"/>
      <c r="AB727" s="485"/>
      <c r="AC727" s="485"/>
      <c r="AD727" s="479"/>
      <c r="AE727" s="486"/>
      <c r="AF727" s="487"/>
      <c r="AG727" s="487"/>
      <c r="AH727" s="480"/>
      <c r="AI727" s="478"/>
      <c r="AJ727" s="478"/>
      <c r="AK727" s="478"/>
      <c r="AL727" s="478"/>
      <c r="AQ727" s="480"/>
      <c r="AW727" s="473"/>
      <c r="AX727" s="160"/>
    </row>
    <row r="728" spans="1:50" s="475" customFormat="1" x14ac:dyDescent="0.25">
      <c r="A728" s="473"/>
      <c r="B728" s="474"/>
      <c r="K728" s="476"/>
      <c r="L728" s="476"/>
      <c r="M728" s="477"/>
      <c r="N728" s="476"/>
      <c r="O728" s="476"/>
      <c r="P728" s="476"/>
      <c r="Q728" s="478"/>
      <c r="R728" s="479"/>
      <c r="S728" s="479"/>
      <c r="T728" s="480"/>
      <c r="U728" s="481"/>
      <c r="V728" s="482"/>
      <c r="W728" s="483"/>
      <c r="X728" s="484"/>
      <c r="Y728" s="480"/>
      <c r="Z728" s="480"/>
      <c r="AA728" s="485"/>
      <c r="AB728" s="485"/>
      <c r="AC728" s="485"/>
      <c r="AD728" s="479"/>
      <c r="AE728" s="486"/>
      <c r="AF728" s="487"/>
      <c r="AG728" s="487"/>
      <c r="AH728" s="480"/>
      <c r="AI728" s="478"/>
      <c r="AJ728" s="478"/>
      <c r="AK728" s="478"/>
      <c r="AL728" s="478"/>
      <c r="AQ728" s="480"/>
      <c r="AW728" s="473"/>
      <c r="AX728" s="160"/>
    </row>
    <row r="729" spans="1:50" s="475" customFormat="1" x14ac:dyDescent="0.25">
      <c r="A729" s="473"/>
      <c r="B729" s="474"/>
      <c r="K729" s="476"/>
      <c r="L729" s="476"/>
      <c r="M729" s="477"/>
      <c r="N729" s="476"/>
      <c r="O729" s="476"/>
      <c r="P729" s="476"/>
      <c r="Q729" s="478"/>
      <c r="R729" s="479"/>
      <c r="S729" s="479"/>
      <c r="T729" s="480"/>
      <c r="U729" s="481"/>
      <c r="V729" s="482"/>
      <c r="W729" s="483"/>
      <c r="X729" s="484"/>
      <c r="Y729" s="480"/>
      <c r="Z729" s="480"/>
      <c r="AA729" s="485"/>
      <c r="AB729" s="485"/>
      <c r="AC729" s="485"/>
      <c r="AD729" s="479"/>
      <c r="AE729" s="486"/>
      <c r="AF729" s="487"/>
      <c r="AG729" s="487"/>
      <c r="AH729" s="480"/>
      <c r="AI729" s="478"/>
      <c r="AJ729" s="478"/>
      <c r="AK729" s="478"/>
      <c r="AL729" s="478"/>
      <c r="AQ729" s="480"/>
      <c r="AW729" s="473"/>
      <c r="AX729" s="160"/>
    </row>
    <row r="730" spans="1:50" s="475" customFormat="1" x14ac:dyDescent="0.25">
      <c r="A730" s="473"/>
      <c r="B730" s="474"/>
      <c r="K730" s="476"/>
      <c r="L730" s="476"/>
      <c r="M730" s="477"/>
      <c r="N730" s="476"/>
      <c r="O730" s="476"/>
      <c r="P730" s="476"/>
      <c r="Q730" s="478"/>
      <c r="R730" s="479"/>
      <c r="S730" s="479"/>
      <c r="T730" s="480"/>
      <c r="U730" s="481"/>
      <c r="V730" s="482"/>
      <c r="W730" s="483"/>
      <c r="X730" s="484"/>
      <c r="Y730" s="480"/>
      <c r="Z730" s="480"/>
      <c r="AA730" s="485"/>
      <c r="AB730" s="485"/>
      <c r="AC730" s="485"/>
      <c r="AD730" s="479"/>
      <c r="AE730" s="486"/>
      <c r="AF730" s="487"/>
      <c r="AG730" s="487"/>
      <c r="AH730" s="480"/>
      <c r="AI730" s="478"/>
      <c r="AJ730" s="478"/>
      <c r="AK730" s="478"/>
      <c r="AL730" s="478"/>
      <c r="AQ730" s="480"/>
      <c r="AW730" s="473"/>
      <c r="AX730" s="160"/>
    </row>
    <row r="731" spans="1:50" s="475" customFormat="1" x14ac:dyDescent="0.25">
      <c r="A731" s="473"/>
      <c r="B731" s="474"/>
      <c r="K731" s="476"/>
      <c r="L731" s="476"/>
      <c r="M731" s="477"/>
      <c r="N731" s="476"/>
      <c r="O731" s="476"/>
      <c r="P731" s="476"/>
      <c r="Q731" s="478"/>
      <c r="R731" s="479"/>
      <c r="S731" s="479"/>
      <c r="T731" s="480"/>
      <c r="U731" s="481"/>
      <c r="V731" s="482"/>
      <c r="W731" s="483"/>
      <c r="X731" s="484"/>
      <c r="Y731" s="480"/>
      <c r="Z731" s="480"/>
      <c r="AA731" s="485"/>
      <c r="AB731" s="485"/>
      <c r="AC731" s="485"/>
      <c r="AD731" s="479"/>
      <c r="AE731" s="486"/>
      <c r="AF731" s="487"/>
      <c r="AG731" s="487"/>
      <c r="AH731" s="480"/>
      <c r="AI731" s="478"/>
      <c r="AJ731" s="478"/>
      <c r="AK731" s="478"/>
      <c r="AL731" s="478"/>
      <c r="AQ731" s="480"/>
      <c r="AW731" s="473"/>
      <c r="AX731" s="160"/>
    </row>
    <row r="732" spans="1:50" s="475" customFormat="1" x14ac:dyDescent="0.25">
      <c r="A732" s="473"/>
      <c r="B732" s="474"/>
      <c r="K732" s="476"/>
      <c r="L732" s="476"/>
      <c r="M732" s="477"/>
      <c r="N732" s="476"/>
      <c r="O732" s="476"/>
      <c r="P732" s="476"/>
      <c r="Q732" s="478"/>
      <c r="R732" s="479"/>
      <c r="S732" s="479"/>
      <c r="T732" s="480"/>
      <c r="U732" s="481"/>
      <c r="V732" s="482"/>
      <c r="W732" s="483"/>
      <c r="X732" s="484"/>
      <c r="Y732" s="480"/>
      <c r="Z732" s="480"/>
      <c r="AA732" s="485"/>
      <c r="AB732" s="485"/>
      <c r="AC732" s="485"/>
      <c r="AD732" s="479"/>
      <c r="AE732" s="486"/>
      <c r="AF732" s="487"/>
      <c r="AG732" s="487"/>
      <c r="AH732" s="480"/>
      <c r="AI732" s="478"/>
      <c r="AJ732" s="478"/>
      <c r="AK732" s="478"/>
      <c r="AL732" s="478"/>
      <c r="AQ732" s="480"/>
      <c r="AW732" s="473"/>
      <c r="AX732" s="160"/>
    </row>
    <row r="733" spans="1:50" s="475" customFormat="1" x14ac:dyDescent="0.25">
      <c r="A733" s="473"/>
      <c r="B733" s="474"/>
      <c r="K733" s="476"/>
      <c r="L733" s="476"/>
      <c r="M733" s="477"/>
      <c r="N733" s="476"/>
      <c r="O733" s="476"/>
      <c r="P733" s="476"/>
      <c r="Q733" s="478"/>
      <c r="R733" s="479"/>
      <c r="S733" s="479"/>
      <c r="T733" s="480"/>
      <c r="U733" s="481"/>
      <c r="V733" s="482"/>
      <c r="W733" s="483"/>
      <c r="X733" s="484"/>
      <c r="Y733" s="480"/>
      <c r="Z733" s="480"/>
      <c r="AA733" s="485"/>
      <c r="AB733" s="485"/>
      <c r="AC733" s="485"/>
      <c r="AD733" s="479"/>
      <c r="AE733" s="486"/>
      <c r="AF733" s="487"/>
      <c r="AG733" s="487"/>
      <c r="AH733" s="480"/>
      <c r="AI733" s="478"/>
      <c r="AJ733" s="478"/>
      <c r="AK733" s="478"/>
      <c r="AL733" s="478"/>
      <c r="AQ733" s="480"/>
      <c r="AW733" s="473"/>
      <c r="AX733" s="160"/>
    </row>
    <row r="734" spans="1:50" s="475" customFormat="1" x14ac:dyDescent="0.25">
      <c r="A734" s="473"/>
      <c r="B734" s="474"/>
      <c r="K734" s="476"/>
      <c r="L734" s="476"/>
      <c r="M734" s="477"/>
      <c r="N734" s="476"/>
      <c r="O734" s="476"/>
      <c r="P734" s="476"/>
      <c r="Q734" s="478"/>
      <c r="R734" s="479"/>
      <c r="S734" s="479"/>
      <c r="T734" s="480"/>
      <c r="U734" s="481"/>
      <c r="V734" s="482"/>
      <c r="W734" s="483"/>
      <c r="X734" s="484"/>
      <c r="Y734" s="480"/>
      <c r="Z734" s="480"/>
      <c r="AA734" s="485"/>
      <c r="AB734" s="485"/>
      <c r="AC734" s="485"/>
      <c r="AD734" s="479"/>
      <c r="AE734" s="486"/>
      <c r="AF734" s="487"/>
      <c r="AG734" s="487"/>
      <c r="AH734" s="480"/>
      <c r="AI734" s="478"/>
      <c r="AJ734" s="478"/>
      <c r="AK734" s="478"/>
      <c r="AL734" s="478"/>
      <c r="AQ734" s="480"/>
      <c r="AW734" s="473"/>
      <c r="AX734" s="160"/>
    </row>
    <row r="735" spans="1:50" s="475" customFormat="1" x14ac:dyDescent="0.25">
      <c r="A735" s="473"/>
      <c r="B735" s="474"/>
      <c r="K735" s="476"/>
      <c r="L735" s="476"/>
      <c r="M735" s="477"/>
      <c r="N735" s="476"/>
      <c r="O735" s="476"/>
      <c r="P735" s="476"/>
      <c r="Q735" s="478"/>
      <c r="R735" s="479"/>
      <c r="S735" s="479"/>
      <c r="T735" s="480"/>
      <c r="U735" s="481"/>
      <c r="V735" s="482"/>
      <c r="W735" s="483"/>
      <c r="X735" s="484"/>
      <c r="Y735" s="480"/>
      <c r="Z735" s="480"/>
      <c r="AA735" s="485"/>
      <c r="AB735" s="485"/>
      <c r="AC735" s="485"/>
      <c r="AD735" s="479"/>
      <c r="AE735" s="486"/>
      <c r="AF735" s="487"/>
      <c r="AG735" s="487"/>
      <c r="AH735" s="480"/>
      <c r="AI735" s="478"/>
      <c r="AJ735" s="478"/>
      <c r="AK735" s="478"/>
      <c r="AL735" s="478"/>
      <c r="AQ735" s="480"/>
      <c r="AW735" s="473"/>
      <c r="AX735" s="160"/>
    </row>
    <row r="736" spans="1:50" s="475" customFormat="1" x14ac:dyDescent="0.25">
      <c r="A736" s="473"/>
      <c r="B736" s="474"/>
      <c r="K736" s="476"/>
      <c r="L736" s="476"/>
      <c r="M736" s="477"/>
      <c r="N736" s="476"/>
      <c r="O736" s="476"/>
      <c r="P736" s="476"/>
      <c r="Q736" s="478"/>
      <c r="R736" s="479"/>
      <c r="S736" s="479"/>
      <c r="T736" s="480"/>
      <c r="U736" s="481"/>
      <c r="V736" s="482"/>
      <c r="W736" s="483"/>
      <c r="X736" s="484"/>
      <c r="Y736" s="480"/>
      <c r="Z736" s="480"/>
      <c r="AA736" s="485"/>
      <c r="AB736" s="485"/>
      <c r="AC736" s="485"/>
      <c r="AD736" s="479"/>
      <c r="AE736" s="486"/>
      <c r="AF736" s="487"/>
      <c r="AG736" s="487"/>
      <c r="AH736" s="480"/>
      <c r="AI736" s="478"/>
      <c r="AJ736" s="478"/>
      <c r="AK736" s="478"/>
      <c r="AL736" s="478"/>
      <c r="AQ736" s="480"/>
      <c r="AW736" s="473"/>
      <c r="AX736" s="160"/>
    </row>
    <row r="737" spans="1:50" s="475" customFormat="1" x14ac:dyDescent="0.25">
      <c r="A737" s="473"/>
      <c r="B737" s="474"/>
      <c r="K737" s="476"/>
      <c r="L737" s="476"/>
      <c r="M737" s="477"/>
      <c r="N737" s="476"/>
      <c r="O737" s="476"/>
      <c r="P737" s="476"/>
      <c r="Q737" s="478"/>
      <c r="R737" s="479"/>
      <c r="S737" s="479"/>
      <c r="T737" s="480"/>
      <c r="U737" s="481"/>
      <c r="V737" s="482"/>
      <c r="W737" s="483"/>
      <c r="X737" s="484"/>
      <c r="Y737" s="480"/>
      <c r="Z737" s="480"/>
      <c r="AA737" s="485"/>
      <c r="AB737" s="485"/>
      <c r="AC737" s="485"/>
      <c r="AD737" s="479"/>
      <c r="AE737" s="486"/>
      <c r="AF737" s="487"/>
      <c r="AG737" s="487"/>
      <c r="AH737" s="480"/>
      <c r="AI737" s="478"/>
      <c r="AJ737" s="478"/>
      <c r="AK737" s="478"/>
      <c r="AL737" s="478"/>
      <c r="AQ737" s="480"/>
      <c r="AW737" s="473"/>
      <c r="AX737" s="160"/>
    </row>
    <row r="738" spans="1:50" s="475" customFormat="1" x14ac:dyDescent="0.25">
      <c r="A738" s="473"/>
      <c r="B738" s="474"/>
      <c r="K738" s="476"/>
      <c r="L738" s="476"/>
      <c r="M738" s="477"/>
      <c r="N738" s="476"/>
      <c r="O738" s="476"/>
      <c r="P738" s="476"/>
      <c r="Q738" s="478"/>
      <c r="R738" s="479"/>
      <c r="S738" s="479"/>
      <c r="T738" s="480"/>
      <c r="U738" s="481"/>
      <c r="V738" s="482"/>
      <c r="W738" s="483"/>
      <c r="X738" s="484"/>
      <c r="Y738" s="480"/>
      <c r="Z738" s="480"/>
      <c r="AA738" s="485"/>
      <c r="AB738" s="485"/>
      <c r="AC738" s="485"/>
      <c r="AD738" s="479"/>
      <c r="AE738" s="486"/>
      <c r="AF738" s="487"/>
      <c r="AG738" s="487"/>
      <c r="AH738" s="480"/>
      <c r="AI738" s="478"/>
      <c r="AJ738" s="478"/>
      <c r="AK738" s="478"/>
      <c r="AL738" s="478"/>
      <c r="AQ738" s="480"/>
      <c r="AW738" s="473"/>
      <c r="AX738" s="160"/>
    </row>
    <row r="739" spans="1:50" s="475" customFormat="1" x14ac:dyDescent="0.25">
      <c r="A739" s="473"/>
      <c r="B739" s="474"/>
      <c r="K739" s="476"/>
      <c r="L739" s="476"/>
      <c r="M739" s="477"/>
      <c r="N739" s="476"/>
      <c r="O739" s="476"/>
      <c r="P739" s="476"/>
      <c r="Q739" s="478"/>
      <c r="R739" s="479"/>
      <c r="S739" s="479"/>
      <c r="T739" s="480"/>
      <c r="U739" s="481"/>
      <c r="V739" s="482"/>
      <c r="W739" s="483"/>
      <c r="X739" s="484"/>
      <c r="Y739" s="480"/>
      <c r="Z739" s="480"/>
      <c r="AA739" s="485"/>
      <c r="AB739" s="485"/>
      <c r="AC739" s="485"/>
      <c r="AD739" s="479"/>
      <c r="AE739" s="486"/>
      <c r="AF739" s="487"/>
      <c r="AG739" s="487"/>
      <c r="AH739" s="480"/>
      <c r="AI739" s="478"/>
      <c r="AJ739" s="478"/>
      <c r="AK739" s="478"/>
      <c r="AL739" s="478"/>
      <c r="AQ739" s="480"/>
      <c r="AW739" s="473"/>
      <c r="AX739" s="160"/>
    </row>
    <row r="740" spans="1:50" s="475" customFormat="1" x14ac:dyDescent="0.25">
      <c r="A740" s="473"/>
      <c r="B740" s="474"/>
      <c r="K740" s="476"/>
      <c r="L740" s="476"/>
      <c r="M740" s="477"/>
      <c r="N740" s="476"/>
      <c r="O740" s="476"/>
      <c r="P740" s="476"/>
      <c r="Q740" s="478"/>
      <c r="R740" s="479"/>
      <c r="S740" s="479"/>
      <c r="T740" s="480"/>
      <c r="U740" s="481"/>
      <c r="V740" s="482"/>
      <c r="W740" s="483"/>
      <c r="X740" s="484"/>
      <c r="Y740" s="480"/>
      <c r="Z740" s="480"/>
      <c r="AA740" s="485"/>
      <c r="AB740" s="485"/>
      <c r="AC740" s="485"/>
      <c r="AD740" s="479"/>
      <c r="AE740" s="486"/>
      <c r="AF740" s="487"/>
      <c r="AG740" s="487"/>
      <c r="AH740" s="480"/>
      <c r="AI740" s="478"/>
      <c r="AJ740" s="478"/>
      <c r="AK740" s="478"/>
      <c r="AL740" s="478"/>
      <c r="AQ740" s="480"/>
      <c r="AW740" s="473"/>
      <c r="AX740" s="160"/>
    </row>
    <row r="741" spans="1:50" s="475" customFormat="1" x14ac:dyDescent="0.25">
      <c r="A741" s="473"/>
      <c r="B741" s="474"/>
      <c r="K741" s="476"/>
      <c r="L741" s="476"/>
      <c r="M741" s="477"/>
      <c r="N741" s="476"/>
      <c r="O741" s="476"/>
      <c r="P741" s="476"/>
      <c r="Q741" s="478"/>
      <c r="R741" s="479"/>
      <c r="S741" s="479"/>
      <c r="T741" s="480"/>
      <c r="U741" s="481"/>
      <c r="V741" s="482"/>
      <c r="W741" s="483"/>
      <c r="X741" s="484"/>
      <c r="Y741" s="480"/>
      <c r="Z741" s="480"/>
      <c r="AA741" s="485"/>
      <c r="AB741" s="485"/>
      <c r="AC741" s="485"/>
      <c r="AD741" s="479"/>
      <c r="AE741" s="486"/>
      <c r="AF741" s="487"/>
      <c r="AG741" s="487"/>
      <c r="AH741" s="480"/>
      <c r="AI741" s="478"/>
      <c r="AJ741" s="478"/>
      <c r="AK741" s="478"/>
      <c r="AL741" s="478"/>
      <c r="AQ741" s="480"/>
      <c r="AW741" s="473"/>
      <c r="AX741" s="160"/>
    </row>
    <row r="742" spans="1:50" s="475" customFormat="1" x14ac:dyDescent="0.25">
      <c r="A742" s="473"/>
      <c r="B742" s="474"/>
      <c r="K742" s="476"/>
      <c r="L742" s="476"/>
      <c r="M742" s="477"/>
      <c r="N742" s="476"/>
      <c r="O742" s="476"/>
      <c r="P742" s="476"/>
      <c r="Q742" s="478"/>
      <c r="R742" s="479"/>
      <c r="S742" s="479"/>
      <c r="T742" s="480"/>
      <c r="U742" s="481"/>
      <c r="V742" s="482"/>
      <c r="W742" s="483"/>
      <c r="X742" s="484"/>
      <c r="Y742" s="480"/>
      <c r="Z742" s="480"/>
      <c r="AA742" s="485"/>
      <c r="AB742" s="485"/>
      <c r="AC742" s="485"/>
      <c r="AD742" s="479"/>
      <c r="AE742" s="486"/>
      <c r="AF742" s="487"/>
      <c r="AG742" s="487"/>
      <c r="AH742" s="480"/>
      <c r="AI742" s="478"/>
      <c r="AJ742" s="478"/>
      <c r="AK742" s="478"/>
      <c r="AL742" s="478"/>
      <c r="AQ742" s="480"/>
      <c r="AW742" s="473"/>
      <c r="AX742" s="160"/>
    </row>
    <row r="743" spans="1:50" s="475" customFormat="1" x14ac:dyDescent="0.25">
      <c r="A743" s="473"/>
      <c r="B743" s="474"/>
      <c r="K743" s="476"/>
      <c r="L743" s="476"/>
      <c r="M743" s="477"/>
      <c r="N743" s="476"/>
      <c r="O743" s="476"/>
      <c r="P743" s="476"/>
      <c r="Q743" s="478"/>
      <c r="R743" s="479"/>
      <c r="S743" s="479"/>
      <c r="T743" s="480"/>
      <c r="U743" s="481"/>
      <c r="V743" s="482"/>
      <c r="W743" s="483"/>
      <c r="X743" s="484"/>
      <c r="Y743" s="480"/>
      <c r="Z743" s="480"/>
      <c r="AA743" s="485"/>
      <c r="AB743" s="485"/>
      <c r="AC743" s="485"/>
      <c r="AD743" s="479"/>
      <c r="AE743" s="486"/>
      <c r="AF743" s="487"/>
      <c r="AG743" s="487"/>
      <c r="AH743" s="480"/>
      <c r="AI743" s="478"/>
      <c r="AJ743" s="478"/>
      <c r="AK743" s="478"/>
      <c r="AL743" s="478"/>
      <c r="AQ743" s="480"/>
      <c r="AW743" s="473"/>
      <c r="AX743" s="160"/>
    </row>
    <row r="744" spans="1:50" s="475" customFormat="1" x14ac:dyDescent="0.25">
      <c r="A744" s="473"/>
      <c r="B744" s="474"/>
      <c r="K744" s="476"/>
      <c r="L744" s="476"/>
      <c r="M744" s="477"/>
      <c r="N744" s="476"/>
      <c r="O744" s="476"/>
      <c r="P744" s="476"/>
      <c r="Q744" s="478"/>
      <c r="R744" s="479"/>
      <c r="S744" s="479"/>
      <c r="T744" s="480"/>
      <c r="U744" s="481"/>
      <c r="V744" s="482"/>
      <c r="W744" s="483"/>
      <c r="X744" s="484"/>
      <c r="Y744" s="480"/>
      <c r="Z744" s="480"/>
      <c r="AA744" s="485"/>
      <c r="AB744" s="485"/>
      <c r="AC744" s="485"/>
      <c r="AD744" s="479"/>
      <c r="AE744" s="486"/>
      <c r="AF744" s="487"/>
      <c r="AG744" s="487"/>
      <c r="AH744" s="480"/>
      <c r="AI744" s="478"/>
      <c r="AJ744" s="478"/>
      <c r="AK744" s="478"/>
      <c r="AL744" s="478"/>
      <c r="AQ744" s="480"/>
      <c r="AW744" s="473"/>
      <c r="AX744" s="160"/>
    </row>
    <row r="745" spans="1:50" s="475" customFormat="1" x14ac:dyDescent="0.25">
      <c r="A745" s="473"/>
      <c r="B745" s="474"/>
      <c r="K745" s="476"/>
      <c r="L745" s="476"/>
      <c r="M745" s="477"/>
      <c r="N745" s="476"/>
      <c r="O745" s="476"/>
      <c r="P745" s="476"/>
      <c r="Q745" s="478"/>
      <c r="R745" s="479"/>
      <c r="S745" s="479"/>
      <c r="T745" s="480"/>
      <c r="U745" s="481"/>
      <c r="V745" s="482"/>
      <c r="W745" s="483"/>
      <c r="X745" s="484"/>
      <c r="Y745" s="480"/>
      <c r="Z745" s="480"/>
      <c r="AA745" s="485"/>
      <c r="AB745" s="485"/>
      <c r="AC745" s="485"/>
      <c r="AD745" s="479"/>
      <c r="AE745" s="486"/>
      <c r="AF745" s="487"/>
      <c r="AG745" s="487"/>
      <c r="AH745" s="480"/>
      <c r="AI745" s="478"/>
      <c r="AJ745" s="478"/>
      <c r="AK745" s="478"/>
      <c r="AL745" s="478"/>
      <c r="AQ745" s="480"/>
      <c r="AW745" s="473"/>
      <c r="AX745" s="160"/>
    </row>
    <row r="746" spans="1:50" s="475" customFormat="1" x14ac:dyDescent="0.25">
      <c r="A746" s="473"/>
      <c r="B746" s="474"/>
      <c r="K746" s="476"/>
      <c r="L746" s="476"/>
      <c r="M746" s="477"/>
      <c r="N746" s="476"/>
      <c r="O746" s="476"/>
      <c r="P746" s="476"/>
      <c r="Q746" s="478"/>
      <c r="R746" s="479"/>
      <c r="S746" s="479"/>
      <c r="T746" s="480"/>
      <c r="U746" s="481"/>
      <c r="V746" s="482"/>
      <c r="W746" s="483"/>
      <c r="X746" s="484"/>
      <c r="Y746" s="480"/>
      <c r="Z746" s="480"/>
      <c r="AA746" s="485"/>
      <c r="AB746" s="485"/>
      <c r="AC746" s="485"/>
      <c r="AD746" s="479"/>
      <c r="AE746" s="486"/>
      <c r="AF746" s="487"/>
      <c r="AG746" s="487"/>
      <c r="AH746" s="480"/>
      <c r="AI746" s="478"/>
      <c r="AJ746" s="478"/>
      <c r="AK746" s="478"/>
      <c r="AL746" s="478"/>
      <c r="AQ746" s="480"/>
      <c r="AW746" s="473"/>
      <c r="AX746" s="160"/>
    </row>
    <row r="747" spans="1:50" s="475" customFormat="1" x14ac:dyDescent="0.25">
      <c r="A747" s="473"/>
      <c r="B747" s="474"/>
      <c r="K747" s="476"/>
      <c r="L747" s="476"/>
      <c r="M747" s="477"/>
      <c r="N747" s="476"/>
      <c r="O747" s="476"/>
      <c r="P747" s="476"/>
      <c r="Q747" s="478"/>
      <c r="R747" s="479"/>
      <c r="S747" s="479"/>
      <c r="T747" s="480"/>
      <c r="U747" s="481"/>
      <c r="V747" s="482"/>
      <c r="W747" s="483"/>
      <c r="X747" s="484"/>
      <c r="Y747" s="480"/>
      <c r="Z747" s="480"/>
      <c r="AA747" s="485"/>
      <c r="AB747" s="485"/>
      <c r="AC747" s="485"/>
      <c r="AD747" s="479"/>
      <c r="AE747" s="486"/>
      <c r="AF747" s="487"/>
      <c r="AG747" s="487"/>
      <c r="AH747" s="480"/>
      <c r="AI747" s="478"/>
      <c r="AJ747" s="478"/>
      <c r="AK747" s="478"/>
      <c r="AL747" s="478"/>
      <c r="AQ747" s="480"/>
      <c r="AW747" s="473"/>
      <c r="AX747" s="160"/>
    </row>
    <row r="748" spans="1:50" s="475" customFormat="1" x14ac:dyDescent="0.25">
      <c r="A748" s="473"/>
      <c r="B748" s="474"/>
      <c r="K748" s="476"/>
      <c r="L748" s="476"/>
      <c r="M748" s="477"/>
      <c r="N748" s="476"/>
      <c r="O748" s="476"/>
      <c r="P748" s="476"/>
      <c r="Q748" s="478"/>
      <c r="R748" s="479"/>
      <c r="S748" s="479"/>
      <c r="T748" s="480"/>
      <c r="U748" s="481"/>
      <c r="V748" s="482"/>
      <c r="W748" s="483"/>
      <c r="X748" s="484"/>
      <c r="Y748" s="480"/>
      <c r="Z748" s="480"/>
      <c r="AA748" s="485"/>
      <c r="AB748" s="485"/>
      <c r="AC748" s="485"/>
      <c r="AD748" s="479"/>
      <c r="AE748" s="486"/>
      <c r="AF748" s="487"/>
      <c r="AG748" s="487"/>
      <c r="AH748" s="480"/>
      <c r="AI748" s="478"/>
      <c r="AJ748" s="478"/>
      <c r="AK748" s="478"/>
      <c r="AL748" s="478"/>
      <c r="AQ748" s="480"/>
      <c r="AW748" s="473"/>
      <c r="AX748" s="160"/>
    </row>
    <row r="749" spans="1:50" s="475" customFormat="1" x14ac:dyDescent="0.25">
      <c r="A749" s="473"/>
      <c r="B749" s="474"/>
      <c r="K749" s="476"/>
      <c r="L749" s="476"/>
      <c r="M749" s="477"/>
      <c r="N749" s="476"/>
      <c r="O749" s="476"/>
      <c r="P749" s="476"/>
      <c r="Q749" s="478"/>
      <c r="R749" s="479"/>
      <c r="S749" s="479"/>
      <c r="T749" s="480"/>
      <c r="U749" s="481"/>
      <c r="V749" s="482"/>
      <c r="W749" s="483"/>
      <c r="X749" s="484"/>
      <c r="Y749" s="480"/>
      <c r="Z749" s="480"/>
      <c r="AA749" s="485"/>
      <c r="AB749" s="485"/>
      <c r="AC749" s="485"/>
      <c r="AD749" s="479"/>
      <c r="AE749" s="486"/>
      <c r="AF749" s="487"/>
      <c r="AG749" s="487"/>
      <c r="AH749" s="480"/>
      <c r="AI749" s="478"/>
      <c r="AJ749" s="478"/>
      <c r="AK749" s="478"/>
      <c r="AL749" s="478"/>
      <c r="AQ749" s="480"/>
      <c r="AW749" s="473"/>
      <c r="AX749" s="160"/>
    </row>
    <row r="750" spans="1:50" s="475" customFormat="1" x14ac:dyDescent="0.25">
      <c r="A750" s="473"/>
      <c r="B750" s="474"/>
      <c r="K750" s="476"/>
      <c r="L750" s="476"/>
      <c r="M750" s="477"/>
      <c r="N750" s="476"/>
      <c r="O750" s="476"/>
      <c r="P750" s="476"/>
      <c r="Q750" s="478"/>
      <c r="R750" s="479"/>
      <c r="S750" s="479"/>
      <c r="T750" s="480"/>
      <c r="U750" s="481"/>
      <c r="V750" s="482"/>
      <c r="W750" s="483"/>
      <c r="X750" s="484"/>
      <c r="Y750" s="480"/>
      <c r="Z750" s="480"/>
      <c r="AA750" s="485"/>
      <c r="AB750" s="485"/>
      <c r="AC750" s="485"/>
      <c r="AD750" s="479"/>
      <c r="AE750" s="486"/>
      <c r="AF750" s="487"/>
      <c r="AG750" s="487"/>
      <c r="AH750" s="480"/>
      <c r="AI750" s="478"/>
      <c r="AJ750" s="478"/>
      <c r="AK750" s="478"/>
      <c r="AL750" s="478"/>
      <c r="AQ750" s="480"/>
      <c r="AW750" s="473"/>
      <c r="AX750" s="160"/>
    </row>
    <row r="751" spans="1:50" s="475" customFormat="1" x14ac:dyDescent="0.25">
      <c r="A751" s="473"/>
      <c r="B751" s="474"/>
      <c r="K751" s="476"/>
      <c r="L751" s="476"/>
      <c r="M751" s="477"/>
      <c r="N751" s="476"/>
      <c r="O751" s="476"/>
      <c r="P751" s="476"/>
      <c r="Q751" s="478"/>
      <c r="R751" s="479"/>
      <c r="S751" s="479"/>
      <c r="T751" s="480"/>
      <c r="U751" s="481"/>
      <c r="V751" s="482"/>
      <c r="W751" s="483"/>
      <c r="X751" s="484"/>
      <c r="Y751" s="480"/>
      <c r="Z751" s="480"/>
      <c r="AA751" s="485"/>
      <c r="AB751" s="485"/>
      <c r="AC751" s="485"/>
      <c r="AD751" s="479"/>
      <c r="AE751" s="486"/>
      <c r="AF751" s="487"/>
      <c r="AG751" s="487"/>
      <c r="AH751" s="480"/>
      <c r="AI751" s="478"/>
      <c r="AJ751" s="478"/>
      <c r="AK751" s="478"/>
      <c r="AL751" s="478"/>
      <c r="AQ751" s="480"/>
      <c r="AW751" s="473"/>
      <c r="AX751" s="160"/>
    </row>
    <row r="752" spans="1:50" s="475" customFormat="1" x14ac:dyDescent="0.25">
      <c r="A752" s="473"/>
      <c r="B752" s="474"/>
      <c r="K752" s="476"/>
      <c r="L752" s="476"/>
      <c r="M752" s="477"/>
      <c r="N752" s="476"/>
      <c r="O752" s="476"/>
      <c r="P752" s="476"/>
      <c r="Q752" s="478"/>
      <c r="R752" s="479"/>
      <c r="S752" s="479"/>
      <c r="T752" s="480"/>
      <c r="U752" s="481"/>
      <c r="V752" s="482"/>
      <c r="W752" s="483"/>
      <c r="X752" s="484"/>
      <c r="Y752" s="480"/>
      <c r="Z752" s="480"/>
      <c r="AA752" s="485"/>
      <c r="AB752" s="485"/>
      <c r="AC752" s="485"/>
      <c r="AD752" s="479"/>
      <c r="AE752" s="486"/>
      <c r="AF752" s="487"/>
      <c r="AG752" s="487"/>
      <c r="AH752" s="480"/>
      <c r="AI752" s="478"/>
      <c r="AJ752" s="478"/>
      <c r="AK752" s="478"/>
      <c r="AL752" s="478"/>
      <c r="AQ752" s="480"/>
      <c r="AW752" s="473"/>
      <c r="AX752" s="160"/>
    </row>
    <row r="753" spans="1:50" s="475" customFormat="1" x14ac:dyDescent="0.25">
      <c r="A753" s="473"/>
      <c r="B753" s="474"/>
      <c r="K753" s="476"/>
      <c r="L753" s="476"/>
      <c r="M753" s="477"/>
      <c r="N753" s="476"/>
      <c r="O753" s="476"/>
      <c r="P753" s="476"/>
      <c r="Q753" s="478"/>
      <c r="R753" s="479"/>
      <c r="S753" s="479"/>
      <c r="T753" s="480"/>
      <c r="U753" s="481"/>
      <c r="V753" s="482"/>
      <c r="W753" s="483"/>
      <c r="X753" s="484"/>
      <c r="Y753" s="480"/>
      <c r="Z753" s="480"/>
      <c r="AA753" s="485"/>
      <c r="AB753" s="485"/>
      <c r="AC753" s="485"/>
      <c r="AD753" s="479"/>
      <c r="AE753" s="486"/>
      <c r="AF753" s="487"/>
      <c r="AG753" s="487"/>
      <c r="AH753" s="480"/>
      <c r="AI753" s="478"/>
      <c r="AJ753" s="478"/>
      <c r="AK753" s="478"/>
      <c r="AL753" s="478"/>
      <c r="AQ753" s="480"/>
      <c r="AW753" s="473"/>
      <c r="AX753" s="160"/>
    </row>
    <row r="754" spans="1:50" s="475" customFormat="1" x14ac:dyDescent="0.25">
      <c r="A754" s="473"/>
      <c r="B754" s="474"/>
      <c r="K754" s="476"/>
      <c r="L754" s="476"/>
      <c r="M754" s="477"/>
      <c r="N754" s="476"/>
      <c r="O754" s="476"/>
      <c r="P754" s="476"/>
      <c r="Q754" s="478"/>
      <c r="R754" s="479"/>
      <c r="S754" s="479"/>
      <c r="T754" s="480"/>
      <c r="U754" s="481"/>
      <c r="V754" s="482"/>
      <c r="W754" s="483"/>
      <c r="X754" s="484"/>
      <c r="Y754" s="480"/>
      <c r="Z754" s="480"/>
      <c r="AA754" s="485"/>
      <c r="AB754" s="485"/>
      <c r="AC754" s="485"/>
      <c r="AD754" s="479"/>
      <c r="AE754" s="486"/>
      <c r="AF754" s="487"/>
      <c r="AG754" s="487"/>
      <c r="AH754" s="480"/>
      <c r="AI754" s="478"/>
      <c r="AJ754" s="478"/>
      <c r="AK754" s="478"/>
      <c r="AL754" s="478"/>
      <c r="AQ754" s="480"/>
      <c r="AW754" s="473"/>
      <c r="AX754" s="160"/>
    </row>
    <row r="755" spans="1:50" s="475" customFormat="1" x14ac:dyDescent="0.25">
      <c r="A755" s="473"/>
      <c r="B755" s="474"/>
      <c r="K755" s="476"/>
      <c r="L755" s="476"/>
      <c r="M755" s="477"/>
      <c r="N755" s="476"/>
      <c r="O755" s="476"/>
      <c r="P755" s="476"/>
      <c r="Q755" s="478"/>
      <c r="R755" s="479"/>
      <c r="S755" s="479"/>
      <c r="T755" s="480"/>
      <c r="U755" s="481"/>
      <c r="V755" s="482"/>
      <c r="W755" s="483"/>
      <c r="X755" s="484"/>
      <c r="Y755" s="480"/>
      <c r="Z755" s="480"/>
      <c r="AA755" s="485"/>
      <c r="AB755" s="485"/>
      <c r="AC755" s="485"/>
      <c r="AD755" s="479"/>
      <c r="AE755" s="486"/>
      <c r="AF755" s="487"/>
      <c r="AG755" s="487"/>
      <c r="AH755" s="480"/>
      <c r="AI755" s="478"/>
      <c r="AJ755" s="478"/>
      <c r="AK755" s="478"/>
      <c r="AL755" s="478"/>
      <c r="AQ755" s="480"/>
      <c r="AW755" s="473"/>
      <c r="AX755" s="160"/>
    </row>
    <row r="756" spans="1:50" s="475" customFormat="1" x14ac:dyDescent="0.25">
      <c r="A756" s="473"/>
      <c r="B756" s="474"/>
      <c r="K756" s="476"/>
      <c r="L756" s="476"/>
      <c r="M756" s="477"/>
      <c r="N756" s="476"/>
      <c r="O756" s="476"/>
      <c r="P756" s="476"/>
      <c r="Q756" s="478"/>
      <c r="R756" s="479"/>
      <c r="S756" s="479"/>
      <c r="T756" s="480"/>
      <c r="U756" s="481"/>
      <c r="V756" s="482"/>
      <c r="W756" s="483"/>
      <c r="X756" s="484"/>
      <c r="Y756" s="480"/>
      <c r="Z756" s="480"/>
      <c r="AA756" s="485"/>
      <c r="AB756" s="485"/>
      <c r="AC756" s="485"/>
      <c r="AD756" s="479"/>
      <c r="AE756" s="486"/>
      <c r="AF756" s="487"/>
      <c r="AG756" s="487"/>
      <c r="AH756" s="480"/>
      <c r="AI756" s="478"/>
      <c r="AJ756" s="478"/>
      <c r="AK756" s="478"/>
      <c r="AL756" s="478"/>
      <c r="AQ756" s="480"/>
      <c r="AW756" s="473"/>
      <c r="AX756" s="160"/>
    </row>
    <row r="757" spans="1:50" s="475" customFormat="1" x14ac:dyDescent="0.25">
      <c r="A757" s="473"/>
      <c r="B757" s="474"/>
      <c r="K757" s="476"/>
      <c r="L757" s="476"/>
      <c r="M757" s="477"/>
      <c r="N757" s="476"/>
      <c r="O757" s="476"/>
      <c r="P757" s="476"/>
      <c r="Q757" s="478"/>
      <c r="R757" s="479"/>
      <c r="S757" s="479"/>
      <c r="T757" s="480"/>
      <c r="U757" s="481"/>
      <c r="V757" s="482"/>
      <c r="W757" s="483"/>
      <c r="X757" s="484"/>
      <c r="Y757" s="480"/>
      <c r="Z757" s="480"/>
      <c r="AA757" s="485"/>
      <c r="AB757" s="485"/>
      <c r="AC757" s="485"/>
      <c r="AD757" s="479"/>
      <c r="AE757" s="486"/>
      <c r="AF757" s="487"/>
      <c r="AG757" s="487"/>
      <c r="AH757" s="480"/>
      <c r="AI757" s="478"/>
      <c r="AJ757" s="478"/>
      <c r="AK757" s="478"/>
      <c r="AL757" s="478"/>
      <c r="AQ757" s="480"/>
      <c r="AW757" s="473"/>
      <c r="AX757" s="160"/>
    </row>
    <row r="758" spans="1:50" s="475" customFormat="1" x14ac:dyDescent="0.25">
      <c r="A758" s="473"/>
      <c r="B758" s="474"/>
      <c r="K758" s="476"/>
      <c r="L758" s="476"/>
      <c r="M758" s="477"/>
      <c r="N758" s="476"/>
      <c r="O758" s="476"/>
      <c r="P758" s="476"/>
      <c r="Q758" s="478"/>
      <c r="R758" s="479"/>
      <c r="S758" s="479"/>
      <c r="T758" s="480"/>
      <c r="U758" s="481"/>
      <c r="V758" s="482"/>
      <c r="W758" s="483"/>
      <c r="X758" s="484"/>
      <c r="Y758" s="480"/>
      <c r="Z758" s="480"/>
      <c r="AA758" s="485"/>
      <c r="AB758" s="485"/>
      <c r="AC758" s="485"/>
      <c r="AD758" s="479"/>
      <c r="AE758" s="486"/>
      <c r="AF758" s="487"/>
      <c r="AG758" s="487"/>
      <c r="AH758" s="480"/>
      <c r="AI758" s="478"/>
      <c r="AJ758" s="478"/>
      <c r="AK758" s="478"/>
      <c r="AL758" s="478"/>
      <c r="AQ758" s="480"/>
      <c r="AW758" s="473"/>
      <c r="AX758" s="160"/>
    </row>
    <row r="759" spans="1:50" s="475" customFormat="1" x14ac:dyDescent="0.25">
      <c r="A759" s="473"/>
      <c r="B759" s="474"/>
      <c r="K759" s="476"/>
      <c r="L759" s="476"/>
      <c r="M759" s="477"/>
      <c r="N759" s="476"/>
      <c r="O759" s="476"/>
      <c r="P759" s="476"/>
      <c r="Q759" s="478"/>
      <c r="R759" s="479"/>
      <c r="S759" s="479"/>
      <c r="T759" s="480"/>
      <c r="U759" s="481"/>
      <c r="V759" s="482"/>
      <c r="W759" s="483"/>
      <c r="X759" s="484"/>
      <c r="Y759" s="480"/>
      <c r="Z759" s="480"/>
      <c r="AA759" s="485"/>
      <c r="AB759" s="485"/>
      <c r="AC759" s="485"/>
      <c r="AD759" s="479"/>
      <c r="AE759" s="486"/>
      <c r="AF759" s="487"/>
      <c r="AG759" s="487"/>
      <c r="AH759" s="480"/>
      <c r="AI759" s="478"/>
      <c r="AJ759" s="478"/>
      <c r="AK759" s="478"/>
      <c r="AL759" s="478"/>
      <c r="AQ759" s="480"/>
      <c r="AW759" s="473"/>
      <c r="AX759" s="160"/>
    </row>
    <row r="760" spans="1:50" s="475" customFormat="1" x14ac:dyDescent="0.25">
      <c r="A760" s="473"/>
      <c r="B760" s="474"/>
      <c r="K760" s="476"/>
      <c r="L760" s="476"/>
      <c r="M760" s="477"/>
      <c r="N760" s="476"/>
      <c r="O760" s="476"/>
      <c r="P760" s="476"/>
      <c r="Q760" s="478"/>
      <c r="R760" s="479"/>
      <c r="S760" s="479"/>
      <c r="T760" s="480"/>
      <c r="U760" s="481"/>
      <c r="V760" s="482"/>
      <c r="W760" s="483"/>
      <c r="X760" s="484"/>
      <c r="Y760" s="480"/>
      <c r="Z760" s="480"/>
      <c r="AA760" s="485"/>
      <c r="AB760" s="485"/>
      <c r="AC760" s="485"/>
      <c r="AD760" s="479"/>
      <c r="AE760" s="486"/>
      <c r="AF760" s="487"/>
      <c r="AG760" s="487"/>
      <c r="AH760" s="480"/>
      <c r="AI760" s="478"/>
      <c r="AJ760" s="478"/>
      <c r="AK760" s="478"/>
      <c r="AL760" s="478"/>
      <c r="AQ760" s="480"/>
      <c r="AW760" s="473"/>
      <c r="AX760" s="160"/>
    </row>
    <row r="761" spans="1:50" s="475" customFormat="1" x14ac:dyDescent="0.25">
      <c r="A761" s="473"/>
      <c r="B761" s="474"/>
      <c r="K761" s="476"/>
      <c r="L761" s="476"/>
      <c r="M761" s="477"/>
      <c r="N761" s="476"/>
      <c r="O761" s="476"/>
      <c r="P761" s="476"/>
      <c r="Q761" s="478"/>
      <c r="R761" s="479"/>
      <c r="S761" s="479"/>
      <c r="T761" s="480"/>
      <c r="U761" s="481"/>
      <c r="V761" s="482"/>
      <c r="W761" s="483"/>
      <c r="X761" s="484"/>
      <c r="Y761" s="480"/>
      <c r="Z761" s="480"/>
      <c r="AA761" s="485"/>
      <c r="AB761" s="485"/>
      <c r="AC761" s="485"/>
      <c r="AD761" s="479"/>
      <c r="AE761" s="486"/>
      <c r="AF761" s="487"/>
      <c r="AG761" s="487"/>
      <c r="AH761" s="480"/>
      <c r="AI761" s="478"/>
      <c r="AJ761" s="478"/>
      <c r="AK761" s="478"/>
      <c r="AL761" s="478"/>
      <c r="AQ761" s="480"/>
      <c r="AW761" s="473"/>
      <c r="AX761" s="160"/>
    </row>
    <row r="762" spans="1:50" s="475" customFormat="1" x14ac:dyDescent="0.25">
      <c r="A762" s="473"/>
      <c r="B762" s="474"/>
      <c r="K762" s="476"/>
      <c r="L762" s="476"/>
      <c r="M762" s="477"/>
      <c r="N762" s="476"/>
      <c r="O762" s="476"/>
      <c r="P762" s="476"/>
      <c r="Q762" s="478"/>
      <c r="R762" s="479"/>
      <c r="S762" s="479"/>
      <c r="T762" s="480"/>
      <c r="U762" s="481"/>
      <c r="V762" s="482"/>
      <c r="W762" s="483"/>
      <c r="X762" s="484"/>
      <c r="Y762" s="480"/>
      <c r="Z762" s="480"/>
      <c r="AA762" s="485"/>
      <c r="AB762" s="485"/>
      <c r="AC762" s="485"/>
      <c r="AD762" s="479"/>
      <c r="AE762" s="486"/>
      <c r="AF762" s="487"/>
      <c r="AG762" s="487"/>
      <c r="AH762" s="480"/>
      <c r="AI762" s="478"/>
      <c r="AJ762" s="478"/>
      <c r="AK762" s="478"/>
      <c r="AL762" s="478"/>
      <c r="AQ762" s="480"/>
      <c r="AW762" s="473"/>
      <c r="AX762" s="160"/>
    </row>
    <row r="763" spans="1:50" s="475" customFormat="1" x14ac:dyDescent="0.25">
      <c r="A763" s="473"/>
      <c r="B763" s="474"/>
      <c r="K763" s="476"/>
      <c r="L763" s="476"/>
      <c r="M763" s="477"/>
      <c r="N763" s="476"/>
      <c r="O763" s="476"/>
      <c r="P763" s="476"/>
      <c r="Q763" s="478"/>
      <c r="R763" s="479"/>
      <c r="S763" s="479"/>
      <c r="T763" s="480"/>
      <c r="U763" s="481"/>
      <c r="V763" s="482"/>
      <c r="W763" s="483"/>
      <c r="X763" s="484"/>
      <c r="Y763" s="480"/>
      <c r="Z763" s="480"/>
      <c r="AA763" s="485"/>
      <c r="AB763" s="485"/>
      <c r="AC763" s="485"/>
      <c r="AD763" s="479"/>
      <c r="AE763" s="486"/>
      <c r="AF763" s="487"/>
      <c r="AG763" s="487"/>
      <c r="AH763" s="480"/>
      <c r="AI763" s="478"/>
      <c r="AJ763" s="478"/>
      <c r="AK763" s="478"/>
      <c r="AL763" s="478"/>
      <c r="AQ763" s="480"/>
      <c r="AW763" s="473"/>
      <c r="AX763" s="160"/>
    </row>
    <row r="764" spans="1:50" s="475" customFormat="1" x14ac:dyDescent="0.25">
      <c r="A764" s="473"/>
      <c r="B764" s="474"/>
      <c r="K764" s="476"/>
      <c r="L764" s="476"/>
      <c r="M764" s="477"/>
      <c r="N764" s="476"/>
      <c r="O764" s="476"/>
      <c r="P764" s="476"/>
      <c r="Q764" s="478"/>
      <c r="R764" s="479"/>
      <c r="S764" s="479"/>
      <c r="T764" s="480"/>
      <c r="U764" s="481"/>
      <c r="V764" s="482"/>
      <c r="W764" s="483"/>
      <c r="X764" s="484"/>
      <c r="Y764" s="480"/>
      <c r="Z764" s="480"/>
      <c r="AA764" s="485"/>
      <c r="AB764" s="485"/>
      <c r="AC764" s="485"/>
      <c r="AD764" s="479"/>
      <c r="AE764" s="486"/>
      <c r="AF764" s="487"/>
      <c r="AG764" s="487"/>
      <c r="AH764" s="480"/>
      <c r="AI764" s="478"/>
      <c r="AJ764" s="478"/>
      <c r="AK764" s="478"/>
      <c r="AL764" s="478"/>
      <c r="AQ764" s="480"/>
      <c r="AW764" s="473"/>
      <c r="AX764" s="160"/>
    </row>
    <row r="765" spans="1:50" s="475" customFormat="1" x14ac:dyDescent="0.25">
      <c r="A765" s="473"/>
      <c r="B765" s="474"/>
      <c r="K765" s="476"/>
      <c r="L765" s="476"/>
      <c r="M765" s="477"/>
      <c r="N765" s="476"/>
      <c r="O765" s="476"/>
      <c r="P765" s="476"/>
      <c r="Q765" s="478"/>
      <c r="R765" s="479"/>
      <c r="S765" s="479"/>
      <c r="T765" s="480"/>
      <c r="U765" s="481"/>
      <c r="V765" s="482"/>
      <c r="W765" s="483"/>
      <c r="X765" s="484"/>
      <c r="Y765" s="480"/>
      <c r="Z765" s="480"/>
      <c r="AA765" s="485"/>
      <c r="AB765" s="485"/>
      <c r="AC765" s="485"/>
      <c r="AD765" s="479"/>
      <c r="AE765" s="486"/>
      <c r="AF765" s="487"/>
      <c r="AG765" s="487"/>
      <c r="AH765" s="480"/>
      <c r="AI765" s="478"/>
      <c r="AJ765" s="478"/>
      <c r="AK765" s="478"/>
      <c r="AL765" s="478"/>
      <c r="AQ765" s="480"/>
      <c r="AW765" s="473"/>
      <c r="AX765" s="160"/>
    </row>
    <row r="766" spans="1:50" s="475" customFormat="1" x14ac:dyDescent="0.25">
      <c r="A766" s="473"/>
      <c r="B766" s="474"/>
      <c r="K766" s="476"/>
      <c r="L766" s="476"/>
      <c r="M766" s="477"/>
      <c r="N766" s="476"/>
      <c r="O766" s="476"/>
      <c r="P766" s="476"/>
      <c r="Q766" s="478"/>
      <c r="R766" s="479"/>
      <c r="S766" s="479"/>
      <c r="T766" s="480"/>
      <c r="U766" s="481"/>
      <c r="V766" s="482"/>
      <c r="W766" s="483"/>
      <c r="X766" s="484"/>
      <c r="Y766" s="480"/>
      <c r="Z766" s="480"/>
      <c r="AA766" s="485"/>
      <c r="AB766" s="485"/>
      <c r="AC766" s="485"/>
      <c r="AD766" s="479"/>
      <c r="AE766" s="486"/>
      <c r="AF766" s="487"/>
      <c r="AG766" s="487"/>
      <c r="AH766" s="480"/>
      <c r="AI766" s="478"/>
      <c r="AJ766" s="478"/>
      <c r="AK766" s="478"/>
      <c r="AL766" s="478"/>
      <c r="AQ766" s="480"/>
      <c r="AW766" s="473"/>
      <c r="AX766" s="160"/>
    </row>
    <row r="767" spans="1:50" s="475" customFormat="1" x14ac:dyDescent="0.25">
      <c r="A767" s="473"/>
      <c r="B767" s="474"/>
      <c r="K767" s="476"/>
      <c r="L767" s="476"/>
      <c r="M767" s="477"/>
      <c r="N767" s="476"/>
      <c r="O767" s="476"/>
      <c r="P767" s="476"/>
      <c r="Q767" s="478"/>
      <c r="R767" s="479"/>
      <c r="S767" s="479"/>
      <c r="T767" s="480"/>
      <c r="U767" s="481"/>
      <c r="V767" s="482"/>
      <c r="W767" s="483"/>
      <c r="X767" s="484"/>
      <c r="Y767" s="480"/>
      <c r="Z767" s="480"/>
      <c r="AA767" s="485"/>
      <c r="AB767" s="485"/>
      <c r="AC767" s="485"/>
      <c r="AD767" s="479"/>
      <c r="AE767" s="486"/>
      <c r="AF767" s="487"/>
      <c r="AG767" s="487"/>
      <c r="AH767" s="480"/>
      <c r="AI767" s="478"/>
      <c r="AJ767" s="478"/>
      <c r="AK767" s="478"/>
      <c r="AL767" s="478"/>
      <c r="AQ767" s="480"/>
      <c r="AW767" s="473"/>
      <c r="AX767" s="160"/>
    </row>
    <row r="768" spans="1:50" s="475" customFormat="1" x14ac:dyDescent="0.25">
      <c r="A768" s="473"/>
      <c r="B768" s="474"/>
      <c r="K768" s="476"/>
      <c r="L768" s="476"/>
      <c r="M768" s="477"/>
      <c r="N768" s="476"/>
      <c r="O768" s="476"/>
      <c r="P768" s="476"/>
      <c r="Q768" s="478"/>
      <c r="R768" s="479"/>
      <c r="S768" s="479"/>
      <c r="T768" s="480"/>
      <c r="U768" s="481"/>
      <c r="V768" s="482"/>
      <c r="W768" s="483"/>
      <c r="X768" s="484"/>
      <c r="Y768" s="480"/>
      <c r="Z768" s="480"/>
      <c r="AA768" s="485"/>
      <c r="AB768" s="485"/>
      <c r="AC768" s="485"/>
      <c r="AD768" s="479"/>
      <c r="AE768" s="486"/>
      <c r="AF768" s="487"/>
      <c r="AG768" s="487"/>
      <c r="AH768" s="480"/>
      <c r="AI768" s="478"/>
      <c r="AJ768" s="478"/>
      <c r="AK768" s="478"/>
      <c r="AL768" s="478"/>
      <c r="AQ768" s="480"/>
      <c r="AW768" s="473"/>
      <c r="AX768" s="160"/>
    </row>
    <row r="769" spans="1:50" s="475" customFormat="1" x14ac:dyDescent="0.25">
      <c r="A769" s="473"/>
      <c r="B769" s="474"/>
      <c r="K769" s="476"/>
      <c r="L769" s="476"/>
      <c r="M769" s="477"/>
      <c r="N769" s="476"/>
      <c r="O769" s="476"/>
      <c r="P769" s="476"/>
      <c r="Q769" s="478"/>
      <c r="R769" s="479"/>
      <c r="S769" s="479"/>
      <c r="T769" s="480"/>
      <c r="U769" s="481"/>
      <c r="V769" s="482"/>
      <c r="W769" s="483"/>
      <c r="X769" s="484"/>
      <c r="Y769" s="480"/>
      <c r="Z769" s="480"/>
      <c r="AA769" s="485"/>
      <c r="AB769" s="485"/>
      <c r="AC769" s="485"/>
      <c r="AD769" s="479"/>
      <c r="AE769" s="486"/>
      <c r="AF769" s="487"/>
      <c r="AG769" s="487"/>
      <c r="AH769" s="480"/>
      <c r="AI769" s="478"/>
      <c r="AJ769" s="478"/>
      <c r="AK769" s="478"/>
      <c r="AL769" s="478"/>
      <c r="AQ769" s="480"/>
      <c r="AW769" s="473"/>
      <c r="AX769" s="160"/>
    </row>
    <row r="770" spans="1:50" s="475" customFormat="1" x14ac:dyDescent="0.25">
      <c r="A770" s="473"/>
      <c r="B770" s="474"/>
      <c r="K770" s="476"/>
      <c r="L770" s="476"/>
      <c r="M770" s="477"/>
      <c r="N770" s="476"/>
      <c r="O770" s="476"/>
      <c r="P770" s="476"/>
      <c r="Q770" s="478"/>
      <c r="R770" s="479"/>
      <c r="S770" s="479"/>
      <c r="T770" s="480"/>
      <c r="U770" s="481"/>
      <c r="V770" s="482"/>
      <c r="W770" s="483"/>
      <c r="X770" s="484"/>
      <c r="Y770" s="480"/>
      <c r="Z770" s="480"/>
      <c r="AA770" s="485"/>
      <c r="AB770" s="485"/>
      <c r="AC770" s="485"/>
      <c r="AD770" s="479"/>
      <c r="AE770" s="486"/>
      <c r="AF770" s="487"/>
      <c r="AG770" s="487"/>
      <c r="AH770" s="480"/>
      <c r="AI770" s="478"/>
      <c r="AJ770" s="478"/>
      <c r="AK770" s="478"/>
      <c r="AL770" s="478"/>
      <c r="AQ770" s="480"/>
      <c r="AW770" s="473"/>
      <c r="AX770" s="160"/>
    </row>
    <row r="771" spans="1:50" s="475" customFormat="1" x14ac:dyDescent="0.25">
      <c r="A771" s="473"/>
      <c r="B771" s="474"/>
      <c r="K771" s="476"/>
      <c r="L771" s="476"/>
      <c r="M771" s="477"/>
      <c r="N771" s="476"/>
      <c r="O771" s="476"/>
      <c r="P771" s="476"/>
      <c r="Q771" s="478"/>
      <c r="R771" s="479"/>
      <c r="S771" s="479"/>
      <c r="T771" s="480"/>
      <c r="U771" s="481"/>
      <c r="V771" s="482"/>
      <c r="W771" s="483"/>
      <c r="X771" s="484"/>
      <c r="Y771" s="480"/>
      <c r="Z771" s="480"/>
      <c r="AA771" s="485"/>
      <c r="AB771" s="485"/>
      <c r="AC771" s="485"/>
      <c r="AD771" s="479"/>
      <c r="AE771" s="486"/>
      <c r="AF771" s="487"/>
      <c r="AG771" s="487"/>
      <c r="AH771" s="480"/>
      <c r="AI771" s="478"/>
      <c r="AJ771" s="478"/>
      <c r="AK771" s="478"/>
      <c r="AL771" s="478"/>
      <c r="AQ771" s="480"/>
      <c r="AW771" s="473"/>
      <c r="AX771" s="160"/>
    </row>
    <row r="772" spans="1:50" s="475" customFormat="1" x14ac:dyDescent="0.25">
      <c r="A772" s="473"/>
      <c r="B772" s="474"/>
      <c r="K772" s="476"/>
      <c r="L772" s="476"/>
      <c r="M772" s="477"/>
      <c r="N772" s="476"/>
      <c r="O772" s="476"/>
      <c r="P772" s="476"/>
      <c r="Q772" s="478"/>
      <c r="R772" s="479"/>
      <c r="S772" s="479"/>
      <c r="T772" s="480"/>
      <c r="U772" s="481"/>
      <c r="V772" s="482"/>
      <c r="W772" s="483"/>
      <c r="X772" s="484"/>
      <c r="Y772" s="480"/>
      <c r="Z772" s="480"/>
      <c r="AA772" s="485"/>
      <c r="AB772" s="485"/>
      <c r="AC772" s="485"/>
      <c r="AD772" s="479"/>
      <c r="AE772" s="486"/>
      <c r="AF772" s="487"/>
      <c r="AG772" s="487"/>
      <c r="AH772" s="480"/>
      <c r="AI772" s="478"/>
      <c r="AJ772" s="478"/>
      <c r="AK772" s="478"/>
      <c r="AL772" s="478"/>
      <c r="AQ772" s="480"/>
      <c r="AW772" s="473"/>
      <c r="AX772" s="160"/>
    </row>
    <row r="773" spans="1:50" s="475" customFormat="1" x14ac:dyDescent="0.25">
      <c r="A773" s="473"/>
      <c r="B773" s="474"/>
      <c r="K773" s="476"/>
      <c r="L773" s="476"/>
      <c r="M773" s="477"/>
      <c r="N773" s="476"/>
      <c r="O773" s="476"/>
      <c r="P773" s="476"/>
      <c r="Q773" s="478"/>
      <c r="R773" s="479"/>
      <c r="S773" s="479"/>
      <c r="T773" s="480"/>
      <c r="U773" s="481"/>
      <c r="V773" s="482"/>
      <c r="W773" s="483"/>
      <c r="X773" s="484"/>
      <c r="Y773" s="480"/>
      <c r="Z773" s="480"/>
      <c r="AA773" s="485"/>
      <c r="AB773" s="485"/>
      <c r="AC773" s="485"/>
      <c r="AD773" s="479"/>
      <c r="AE773" s="486"/>
      <c r="AF773" s="487"/>
      <c r="AG773" s="487"/>
      <c r="AH773" s="480"/>
      <c r="AI773" s="478"/>
      <c r="AJ773" s="478"/>
      <c r="AK773" s="478"/>
      <c r="AL773" s="478"/>
      <c r="AQ773" s="480"/>
      <c r="AW773" s="473"/>
      <c r="AX773" s="160"/>
    </row>
    <row r="774" spans="1:50" s="475" customFormat="1" x14ac:dyDescent="0.25">
      <c r="A774" s="473"/>
      <c r="B774" s="474"/>
      <c r="K774" s="476"/>
      <c r="L774" s="476"/>
      <c r="M774" s="477"/>
      <c r="N774" s="476"/>
      <c r="O774" s="476"/>
      <c r="P774" s="476"/>
      <c r="Q774" s="478"/>
      <c r="R774" s="479"/>
      <c r="S774" s="479"/>
      <c r="T774" s="480"/>
      <c r="U774" s="481"/>
      <c r="V774" s="482"/>
      <c r="W774" s="483"/>
      <c r="X774" s="484"/>
      <c r="Y774" s="480"/>
      <c r="Z774" s="480"/>
      <c r="AA774" s="485"/>
      <c r="AB774" s="485"/>
      <c r="AC774" s="485"/>
      <c r="AD774" s="479"/>
      <c r="AE774" s="486"/>
      <c r="AF774" s="487"/>
      <c r="AG774" s="487"/>
      <c r="AH774" s="480"/>
      <c r="AI774" s="478"/>
      <c r="AJ774" s="478"/>
      <c r="AK774" s="478"/>
      <c r="AL774" s="478"/>
      <c r="AQ774" s="480"/>
      <c r="AW774" s="473"/>
      <c r="AX774" s="160"/>
    </row>
    <row r="775" spans="1:50" s="475" customFormat="1" x14ac:dyDescent="0.25">
      <c r="A775" s="473"/>
      <c r="B775" s="474"/>
      <c r="K775" s="476"/>
      <c r="L775" s="476"/>
      <c r="M775" s="477"/>
      <c r="N775" s="476"/>
      <c r="O775" s="476"/>
      <c r="P775" s="476"/>
      <c r="Q775" s="478"/>
      <c r="R775" s="479"/>
      <c r="S775" s="479"/>
      <c r="T775" s="480"/>
      <c r="U775" s="481"/>
      <c r="V775" s="482"/>
      <c r="W775" s="483"/>
      <c r="X775" s="484"/>
      <c r="Y775" s="480"/>
      <c r="Z775" s="480"/>
      <c r="AA775" s="485"/>
      <c r="AB775" s="485"/>
      <c r="AC775" s="485"/>
      <c r="AD775" s="479"/>
      <c r="AE775" s="486"/>
      <c r="AF775" s="487"/>
      <c r="AG775" s="487"/>
      <c r="AH775" s="480"/>
      <c r="AI775" s="478"/>
      <c r="AJ775" s="478"/>
      <c r="AK775" s="478"/>
      <c r="AL775" s="478"/>
      <c r="AQ775" s="480"/>
      <c r="AW775" s="473"/>
      <c r="AX775" s="160"/>
    </row>
    <row r="776" spans="1:50" s="475" customFormat="1" x14ac:dyDescent="0.25">
      <c r="A776" s="473"/>
      <c r="B776" s="474"/>
      <c r="K776" s="476"/>
      <c r="L776" s="476"/>
      <c r="M776" s="477"/>
      <c r="N776" s="476"/>
      <c r="O776" s="476"/>
      <c r="P776" s="476"/>
      <c r="Q776" s="478"/>
      <c r="R776" s="479"/>
      <c r="S776" s="479"/>
      <c r="T776" s="480"/>
      <c r="U776" s="481"/>
      <c r="V776" s="482"/>
      <c r="W776" s="483"/>
      <c r="X776" s="484"/>
      <c r="Y776" s="480"/>
      <c r="Z776" s="480"/>
      <c r="AA776" s="485"/>
      <c r="AB776" s="485"/>
      <c r="AC776" s="485"/>
      <c r="AD776" s="479"/>
      <c r="AE776" s="486"/>
      <c r="AF776" s="487"/>
      <c r="AG776" s="487"/>
      <c r="AH776" s="480"/>
      <c r="AI776" s="478"/>
      <c r="AJ776" s="478"/>
      <c r="AK776" s="478"/>
      <c r="AL776" s="478"/>
      <c r="AQ776" s="480"/>
      <c r="AW776" s="473"/>
      <c r="AX776" s="160"/>
    </row>
    <row r="777" spans="1:50" s="475" customFormat="1" x14ac:dyDescent="0.25">
      <c r="A777" s="473"/>
      <c r="B777" s="474"/>
      <c r="K777" s="476"/>
      <c r="L777" s="476"/>
      <c r="M777" s="477"/>
      <c r="N777" s="476"/>
      <c r="O777" s="476"/>
      <c r="P777" s="476"/>
      <c r="Q777" s="478"/>
      <c r="R777" s="479"/>
      <c r="S777" s="479"/>
      <c r="T777" s="480"/>
      <c r="U777" s="481"/>
      <c r="V777" s="482"/>
      <c r="W777" s="483"/>
      <c r="X777" s="484"/>
      <c r="Y777" s="480"/>
      <c r="Z777" s="480"/>
      <c r="AA777" s="485"/>
      <c r="AB777" s="485"/>
      <c r="AC777" s="485"/>
      <c r="AD777" s="479"/>
      <c r="AE777" s="486"/>
      <c r="AF777" s="487"/>
      <c r="AG777" s="487"/>
      <c r="AH777" s="480"/>
      <c r="AI777" s="478"/>
      <c r="AJ777" s="478"/>
      <c r="AK777" s="478"/>
      <c r="AL777" s="478"/>
      <c r="AQ777" s="480"/>
      <c r="AW777" s="473"/>
      <c r="AX777" s="160"/>
    </row>
    <row r="778" spans="1:50" s="475" customFormat="1" x14ac:dyDescent="0.25">
      <c r="A778" s="473"/>
      <c r="B778" s="474"/>
      <c r="K778" s="476"/>
      <c r="L778" s="476"/>
      <c r="M778" s="477"/>
      <c r="N778" s="476"/>
      <c r="O778" s="476"/>
      <c r="P778" s="476"/>
      <c r="Q778" s="478"/>
      <c r="R778" s="479"/>
      <c r="S778" s="479"/>
      <c r="T778" s="480"/>
      <c r="U778" s="481"/>
      <c r="V778" s="482"/>
      <c r="W778" s="483"/>
      <c r="X778" s="484"/>
      <c r="Y778" s="480"/>
      <c r="Z778" s="480"/>
      <c r="AA778" s="485"/>
      <c r="AB778" s="485"/>
      <c r="AC778" s="485"/>
      <c r="AD778" s="479"/>
      <c r="AE778" s="486"/>
      <c r="AF778" s="487"/>
      <c r="AG778" s="487"/>
      <c r="AH778" s="480"/>
      <c r="AI778" s="478"/>
      <c r="AJ778" s="478"/>
      <c r="AK778" s="478"/>
      <c r="AL778" s="478"/>
      <c r="AQ778" s="480"/>
      <c r="AW778" s="473"/>
      <c r="AX778" s="160"/>
    </row>
    <row r="779" spans="1:50" s="475" customFormat="1" x14ac:dyDescent="0.25">
      <c r="A779" s="473"/>
      <c r="B779" s="474"/>
      <c r="K779" s="476"/>
      <c r="L779" s="476"/>
      <c r="M779" s="477"/>
      <c r="N779" s="476"/>
      <c r="O779" s="476"/>
      <c r="P779" s="476"/>
      <c r="Q779" s="478"/>
      <c r="R779" s="479"/>
      <c r="S779" s="479"/>
      <c r="T779" s="480"/>
      <c r="U779" s="481"/>
      <c r="V779" s="482"/>
      <c r="W779" s="483"/>
      <c r="X779" s="484"/>
      <c r="Y779" s="480"/>
      <c r="Z779" s="480"/>
      <c r="AA779" s="485"/>
      <c r="AB779" s="485"/>
      <c r="AC779" s="485"/>
      <c r="AD779" s="479"/>
      <c r="AE779" s="486"/>
      <c r="AF779" s="487"/>
      <c r="AG779" s="487"/>
      <c r="AH779" s="480"/>
      <c r="AI779" s="478"/>
      <c r="AJ779" s="478"/>
      <c r="AK779" s="478"/>
      <c r="AL779" s="478"/>
      <c r="AQ779" s="480"/>
      <c r="AW779" s="473"/>
      <c r="AX779" s="160"/>
    </row>
    <row r="780" spans="1:50" s="475" customFormat="1" x14ac:dyDescent="0.25">
      <c r="A780" s="473"/>
      <c r="B780" s="474"/>
      <c r="K780" s="476"/>
      <c r="L780" s="476"/>
      <c r="M780" s="477"/>
      <c r="N780" s="476"/>
      <c r="O780" s="476"/>
      <c r="P780" s="476"/>
      <c r="Q780" s="478"/>
      <c r="R780" s="479"/>
      <c r="S780" s="479"/>
      <c r="T780" s="480"/>
      <c r="U780" s="481"/>
      <c r="V780" s="482"/>
      <c r="W780" s="483"/>
      <c r="X780" s="484"/>
      <c r="Y780" s="480"/>
      <c r="Z780" s="480"/>
      <c r="AA780" s="485"/>
      <c r="AB780" s="485"/>
      <c r="AC780" s="485"/>
      <c r="AD780" s="479"/>
      <c r="AE780" s="486"/>
      <c r="AF780" s="487"/>
      <c r="AG780" s="487"/>
      <c r="AH780" s="480"/>
      <c r="AI780" s="478"/>
      <c r="AJ780" s="478"/>
      <c r="AK780" s="478"/>
      <c r="AL780" s="478"/>
      <c r="AQ780" s="480"/>
      <c r="AW780" s="473"/>
      <c r="AX780" s="160"/>
    </row>
    <row r="781" spans="1:50" s="475" customFormat="1" x14ac:dyDescent="0.25">
      <c r="A781" s="473"/>
      <c r="B781" s="474"/>
      <c r="K781" s="476"/>
      <c r="L781" s="476"/>
      <c r="M781" s="477"/>
      <c r="N781" s="476"/>
      <c r="O781" s="476"/>
      <c r="P781" s="476"/>
      <c r="Q781" s="478"/>
      <c r="R781" s="479"/>
      <c r="S781" s="479"/>
      <c r="T781" s="480"/>
      <c r="U781" s="481"/>
      <c r="V781" s="482"/>
      <c r="W781" s="483"/>
      <c r="X781" s="484"/>
      <c r="Y781" s="480"/>
      <c r="Z781" s="480"/>
      <c r="AA781" s="485"/>
      <c r="AB781" s="485"/>
      <c r="AC781" s="485"/>
      <c r="AD781" s="479"/>
      <c r="AE781" s="486"/>
      <c r="AF781" s="487"/>
      <c r="AG781" s="487"/>
      <c r="AH781" s="480"/>
      <c r="AI781" s="478"/>
      <c r="AJ781" s="478"/>
      <c r="AK781" s="478"/>
      <c r="AL781" s="478"/>
      <c r="AQ781" s="480"/>
      <c r="AW781" s="473"/>
      <c r="AX781" s="160"/>
    </row>
    <row r="782" spans="1:50" s="475" customFormat="1" x14ac:dyDescent="0.25">
      <c r="A782" s="473"/>
      <c r="B782" s="474"/>
      <c r="K782" s="476"/>
      <c r="L782" s="476"/>
      <c r="M782" s="477"/>
      <c r="N782" s="476"/>
      <c r="O782" s="476"/>
      <c r="P782" s="476"/>
      <c r="Q782" s="478"/>
      <c r="R782" s="479"/>
      <c r="S782" s="479"/>
      <c r="T782" s="480"/>
      <c r="U782" s="481"/>
      <c r="V782" s="482"/>
      <c r="W782" s="483"/>
      <c r="X782" s="484"/>
      <c r="Y782" s="480"/>
      <c r="Z782" s="480"/>
      <c r="AA782" s="485"/>
      <c r="AB782" s="485"/>
      <c r="AC782" s="485"/>
      <c r="AD782" s="479"/>
      <c r="AE782" s="486"/>
      <c r="AF782" s="487"/>
      <c r="AG782" s="487"/>
      <c r="AH782" s="480"/>
      <c r="AI782" s="478"/>
      <c r="AJ782" s="478"/>
      <c r="AK782" s="478"/>
      <c r="AL782" s="478"/>
      <c r="AQ782" s="480"/>
      <c r="AW782" s="473"/>
      <c r="AX782" s="160"/>
    </row>
    <row r="783" spans="1:50" s="475" customFormat="1" x14ac:dyDescent="0.25">
      <c r="A783" s="473"/>
      <c r="B783" s="474"/>
      <c r="K783" s="476"/>
      <c r="L783" s="476"/>
      <c r="M783" s="477"/>
      <c r="N783" s="476"/>
      <c r="O783" s="476"/>
      <c r="P783" s="476"/>
      <c r="Q783" s="478"/>
      <c r="R783" s="479"/>
      <c r="S783" s="479"/>
      <c r="T783" s="480"/>
      <c r="U783" s="481"/>
      <c r="V783" s="482"/>
      <c r="W783" s="483"/>
      <c r="X783" s="484"/>
      <c r="Y783" s="480"/>
      <c r="Z783" s="480"/>
      <c r="AA783" s="485"/>
      <c r="AB783" s="485"/>
      <c r="AC783" s="485"/>
      <c r="AD783" s="479"/>
      <c r="AE783" s="486"/>
      <c r="AF783" s="487"/>
      <c r="AG783" s="487"/>
      <c r="AH783" s="480"/>
      <c r="AI783" s="478"/>
      <c r="AJ783" s="478"/>
      <c r="AK783" s="478"/>
      <c r="AL783" s="478"/>
      <c r="AQ783" s="480"/>
      <c r="AW783" s="473"/>
      <c r="AX783" s="160"/>
    </row>
    <row r="784" spans="1:50" s="475" customFormat="1" x14ac:dyDescent="0.25">
      <c r="A784" s="473"/>
      <c r="B784" s="474"/>
      <c r="K784" s="476"/>
      <c r="L784" s="476"/>
      <c r="M784" s="477"/>
      <c r="N784" s="476"/>
      <c r="O784" s="476"/>
      <c r="P784" s="476"/>
      <c r="Q784" s="478"/>
      <c r="R784" s="479"/>
      <c r="S784" s="479"/>
      <c r="T784" s="480"/>
      <c r="U784" s="481"/>
      <c r="V784" s="482"/>
      <c r="W784" s="483"/>
      <c r="X784" s="484"/>
      <c r="Y784" s="480"/>
      <c r="Z784" s="480"/>
      <c r="AA784" s="485"/>
      <c r="AB784" s="485"/>
      <c r="AC784" s="485"/>
      <c r="AD784" s="479"/>
      <c r="AE784" s="486"/>
      <c r="AF784" s="487"/>
      <c r="AG784" s="487"/>
      <c r="AH784" s="480"/>
      <c r="AI784" s="478"/>
      <c r="AJ784" s="478"/>
      <c r="AK784" s="478"/>
      <c r="AL784" s="478"/>
      <c r="AQ784" s="480"/>
      <c r="AW784" s="473"/>
      <c r="AX784" s="160"/>
    </row>
    <row r="785" spans="1:50" s="475" customFormat="1" x14ac:dyDescent="0.25">
      <c r="A785" s="473"/>
      <c r="B785" s="474"/>
      <c r="K785" s="476"/>
      <c r="L785" s="476"/>
      <c r="M785" s="477"/>
      <c r="N785" s="476"/>
      <c r="O785" s="476"/>
      <c r="P785" s="476"/>
      <c r="Q785" s="478"/>
      <c r="R785" s="479"/>
      <c r="S785" s="479"/>
      <c r="T785" s="480"/>
      <c r="U785" s="481"/>
      <c r="V785" s="482"/>
      <c r="W785" s="483"/>
      <c r="X785" s="484"/>
      <c r="Y785" s="480"/>
      <c r="Z785" s="480"/>
      <c r="AA785" s="485"/>
      <c r="AB785" s="485"/>
      <c r="AC785" s="485"/>
      <c r="AD785" s="479"/>
      <c r="AE785" s="486"/>
      <c r="AF785" s="487"/>
      <c r="AG785" s="487"/>
      <c r="AH785" s="480"/>
      <c r="AI785" s="478"/>
      <c r="AJ785" s="478"/>
      <c r="AK785" s="478"/>
      <c r="AL785" s="478"/>
      <c r="AQ785" s="480"/>
      <c r="AW785" s="473"/>
      <c r="AX785" s="160"/>
    </row>
    <row r="786" spans="1:50" s="475" customFormat="1" x14ac:dyDescent="0.25">
      <c r="A786" s="473"/>
      <c r="B786" s="474"/>
      <c r="K786" s="476"/>
      <c r="L786" s="476"/>
      <c r="M786" s="477"/>
      <c r="N786" s="476"/>
      <c r="O786" s="476"/>
      <c r="P786" s="476"/>
      <c r="Q786" s="478"/>
      <c r="R786" s="479"/>
      <c r="S786" s="479"/>
      <c r="T786" s="480"/>
      <c r="U786" s="481"/>
      <c r="V786" s="482"/>
      <c r="W786" s="483"/>
      <c r="X786" s="484"/>
      <c r="Y786" s="480"/>
      <c r="Z786" s="480"/>
      <c r="AA786" s="485"/>
      <c r="AB786" s="485"/>
      <c r="AC786" s="485"/>
      <c r="AD786" s="479"/>
      <c r="AE786" s="486"/>
      <c r="AF786" s="487"/>
      <c r="AG786" s="487"/>
      <c r="AH786" s="480"/>
      <c r="AI786" s="478"/>
      <c r="AJ786" s="478"/>
      <c r="AK786" s="478"/>
      <c r="AL786" s="478"/>
      <c r="AQ786" s="480"/>
      <c r="AW786" s="473"/>
      <c r="AX786" s="160"/>
    </row>
    <row r="787" spans="1:50" s="475" customFormat="1" x14ac:dyDescent="0.25">
      <c r="A787" s="473"/>
      <c r="B787" s="474"/>
      <c r="K787" s="476"/>
      <c r="L787" s="476"/>
      <c r="M787" s="477"/>
      <c r="N787" s="476"/>
      <c r="O787" s="476"/>
      <c r="P787" s="476"/>
      <c r="Q787" s="478"/>
      <c r="R787" s="479"/>
      <c r="S787" s="479"/>
      <c r="T787" s="480"/>
      <c r="U787" s="481"/>
      <c r="V787" s="482"/>
      <c r="W787" s="483"/>
      <c r="X787" s="484"/>
      <c r="Y787" s="480"/>
      <c r="Z787" s="480"/>
      <c r="AA787" s="485"/>
      <c r="AB787" s="485"/>
      <c r="AC787" s="485"/>
      <c r="AD787" s="479"/>
      <c r="AE787" s="486"/>
      <c r="AF787" s="487"/>
      <c r="AG787" s="487"/>
      <c r="AH787" s="480"/>
      <c r="AI787" s="478"/>
      <c r="AJ787" s="478"/>
      <c r="AK787" s="478"/>
      <c r="AL787" s="478"/>
      <c r="AQ787" s="480"/>
      <c r="AW787" s="473"/>
      <c r="AX787" s="160"/>
    </row>
    <row r="788" spans="1:50" s="475" customFormat="1" x14ac:dyDescent="0.25">
      <c r="A788" s="473"/>
      <c r="B788" s="474"/>
      <c r="K788" s="476"/>
      <c r="L788" s="476"/>
      <c r="M788" s="477"/>
      <c r="N788" s="476"/>
      <c r="O788" s="476"/>
      <c r="P788" s="476"/>
      <c r="Q788" s="478"/>
      <c r="R788" s="479"/>
      <c r="S788" s="479"/>
      <c r="T788" s="480"/>
      <c r="U788" s="481"/>
      <c r="V788" s="482"/>
      <c r="W788" s="483"/>
      <c r="X788" s="484"/>
      <c r="Y788" s="480"/>
      <c r="Z788" s="480"/>
      <c r="AA788" s="485"/>
      <c r="AB788" s="485"/>
      <c r="AC788" s="485"/>
      <c r="AD788" s="479"/>
      <c r="AE788" s="486"/>
      <c r="AF788" s="487"/>
      <c r="AG788" s="487"/>
      <c r="AH788" s="480"/>
      <c r="AI788" s="478"/>
      <c r="AJ788" s="478"/>
      <c r="AK788" s="478"/>
      <c r="AL788" s="478"/>
      <c r="AQ788" s="480"/>
      <c r="AW788" s="473"/>
      <c r="AX788" s="160"/>
    </row>
    <row r="789" spans="1:50" s="475" customFormat="1" x14ac:dyDescent="0.25">
      <c r="A789" s="473"/>
      <c r="B789" s="474"/>
      <c r="K789" s="476"/>
      <c r="L789" s="476"/>
      <c r="M789" s="477"/>
      <c r="N789" s="476"/>
      <c r="O789" s="476"/>
      <c r="P789" s="476"/>
      <c r="Q789" s="478"/>
      <c r="R789" s="479"/>
      <c r="S789" s="479"/>
      <c r="T789" s="480"/>
      <c r="U789" s="481"/>
      <c r="V789" s="482"/>
      <c r="W789" s="483"/>
      <c r="X789" s="484"/>
      <c r="Y789" s="480"/>
      <c r="Z789" s="480"/>
      <c r="AA789" s="485"/>
      <c r="AB789" s="485"/>
      <c r="AC789" s="485"/>
      <c r="AD789" s="479"/>
      <c r="AE789" s="486"/>
      <c r="AF789" s="487"/>
      <c r="AG789" s="487"/>
      <c r="AH789" s="480"/>
      <c r="AI789" s="478"/>
      <c r="AJ789" s="478"/>
      <c r="AK789" s="478"/>
      <c r="AL789" s="478"/>
      <c r="AQ789" s="480"/>
      <c r="AW789" s="473"/>
      <c r="AX789" s="160"/>
    </row>
    <row r="790" spans="1:50" s="475" customFormat="1" x14ac:dyDescent="0.25">
      <c r="A790" s="473"/>
      <c r="B790" s="474"/>
      <c r="K790" s="476"/>
      <c r="L790" s="476"/>
      <c r="M790" s="477"/>
      <c r="N790" s="476"/>
      <c r="O790" s="476"/>
      <c r="P790" s="476"/>
      <c r="Q790" s="478"/>
      <c r="R790" s="479"/>
      <c r="S790" s="479"/>
      <c r="T790" s="480"/>
      <c r="U790" s="481"/>
      <c r="V790" s="482"/>
      <c r="W790" s="483"/>
      <c r="X790" s="484"/>
      <c r="Y790" s="480"/>
      <c r="Z790" s="480"/>
      <c r="AA790" s="485"/>
      <c r="AB790" s="485"/>
      <c r="AC790" s="485"/>
      <c r="AD790" s="479"/>
      <c r="AE790" s="486"/>
      <c r="AF790" s="487"/>
      <c r="AG790" s="487"/>
      <c r="AH790" s="480"/>
      <c r="AI790" s="478"/>
      <c r="AJ790" s="478"/>
      <c r="AK790" s="478"/>
      <c r="AL790" s="478"/>
      <c r="AQ790" s="480"/>
      <c r="AW790" s="473"/>
      <c r="AX790" s="160"/>
    </row>
    <row r="791" spans="1:50" s="475" customFormat="1" x14ac:dyDescent="0.25">
      <c r="A791" s="473"/>
      <c r="B791" s="474"/>
      <c r="K791" s="476"/>
      <c r="L791" s="476"/>
      <c r="M791" s="477"/>
      <c r="N791" s="476"/>
      <c r="O791" s="476"/>
      <c r="P791" s="476"/>
      <c r="Q791" s="478"/>
      <c r="R791" s="479"/>
      <c r="S791" s="479"/>
      <c r="T791" s="480"/>
      <c r="U791" s="481"/>
      <c r="V791" s="482"/>
      <c r="W791" s="483"/>
      <c r="X791" s="484"/>
      <c r="Y791" s="480"/>
      <c r="Z791" s="480"/>
      <c r="AA791" s="485"/>
      <c r="AB791" s="485"/>
      <c r="AC791" s="485"/>
      <c r="AD791" s="479"/>
      <c r="AE791" s="486"/>
      <c r="AF791" s="487"/>
      <c r="AG791" s="487"/>
      <c r="AH791" s="480"/>
      <c r="AI791" s="478"/>
      <c r="AJ791" s="478"/>
      <c r="AK791" s="478"/>
      <c r="AL791" s="478"/>
      <c r="AQ791" s="480"/>
      <c r="AW791" s="473"/>
      <c r="AX791" s="160"/>
    </row>
    <row r="792" spans="1:50" s="475" customFormat="1" x14ac:dyDescent="0.25">
      <c r="A792" s="473"/>
      <c r="B792" s="474"/>
      <c r="K792" s="476"/>
      <c r="L792" s="476"/>
      <c r="M792" s="477"/>
      <c r="N792" s="476"/>
      <c r="O792" s="476"/>
      <c r="P792" s="476"/>
      <c r="Q792" s="478"/>
      <c r="R792" s="479"/>
      <c r="S792" s="479"/>
      <c r="T792" s="480"/>
      <c r="U792" s="481"/>
      <c r="V792" s="482"/>
      <c r="W792" s="483"/>
      <c r="X792" s="484"/>
      <c r="Y792" s="480"/>
      <c r="Z792" s="480"/>
      <c r="AA792" s="485"/>
      <c r="AB792" s="485"/>
      <c r="AC792" s="485"/>
      <c r="AD792" s="479"/>
      <c r="AE792" s="486"/>
      <c r="AF792" s="487"/>
      <c r="AG792" s="487"/>
      <c r="AH792" s="480"/>
      <c r="AI792" s="478"/>
      <c r="AJ792" s="478"/>
      <c r="AK792" s="478"/>
      <c r="AL792" s="478"/>
      <c r="AQ792" s="480"/>
      <c r="AW792" s="473"/>
      <c r="AX792" s="160"/>
    </row>
    <row r="793" spans="1:50" s="475" customFormat="1" x14ac:dyDescent="0.25">
      <c r="A793" s="473"/>
      <c r="B793" s="474"/>
      <c r="K793" s="476"/>
      <c r="L793" s="476"/>
      <c r="M793" s="477"/>
      <c r="N793" s="476"/>
      <c r="O793" s="476"/>
      <c r="P793" s="476"/>
      <c r="Q793" s="478"/>
      <c r="R793" s="479"/>
      <c r="S793" s="479"/>
      <c r="T793" s="480"/>
      <c r="U793" s="481"/>
      <c r="V793" s="482"/>
      <c r="W793" s="483"/>
      <c r="X793" s="484"/>
      <c r="Y793" s="480"/>
      <c r="Z793" s="480"/>
      <c r="AA793" s="485"/>
      <c r="AB793" s="485"/>
      <c r="AC793" s="485"/>
      <c r="AD793" s="479"/>
      <c r="AE793" s="486"/>
      <c r="AF793" s="487"/>
      <c r="AG793" s="487"/>
      <c r="AH793" s="480"/>
      <c r="AI793" s="478"/>
      <c r="AJ793" s="478"/>
      <c r="AK793" s="478"/>
      <c r="AL793" s="478"/>
      <c r="AQ793" s="480"/>
      <c r="AW793" s="473"/>
      <c r="AX793" s="160"/>
    </row>
    <row r="794" spans="1:50" s="475" customFormat="1" x14ac:dyDescent="0.25">
      <c r="A794" s="473"/>
      <c r="B794" s="474"/>
      <c r="K794" s="476"/>
      <c r="L794" s="476"/>
      <c r="M794" s="477"/>
      <c r="N794" s="476"/>
      <c r="O794" s="476"/>
      <c r="P794" s="476"/>
      <c r="Q794" s="478"/>
      <c r="R794" s="479"/>
      <c r="S794" s="479"/>
      <c r="T794" s="480"/>
      <c r="U794" s="481"/>
      <c r="V794" s="482"/>
      <c r="W794" s="483"/>
      <c r="X794" s="484"/>
      <c r="Y794" s="480"/>
      <c r="Z794" s="480"/>
      <c r="AA794" s="485"/>
      <c r="AB794" s="485"/>
      <c r="AC794" s="485"/>
      <c r="AD794" s="479"/>
      <c r="AE794" s="486"/>
      <c r="AF794" s="487"/>
      <c r="AG794" s="487"/>
      <c r="AH794" s="480"/>
      <c r="AI794" s="478"/>
      <c r="AJ794" s="478"/>
      <c r="AK794" s="478"/>
      <c r="AL794" s="478"/>
      <c r="AQ794" s="480"/>
      <c r="AW794" s="473"/>
      <c r="AX794" s="160"/>
    </row>
    <row r="795" spans="1:50" s="475" customFormat="1" x14ac:dyDescent="0.25">
      <c r="A795" s="473"/>
      <c r="B795" s="474"/>
      <c r="K795" s="476"/>
      <c r="L795" s="476"/>
      <c r="M795" s="477"/>
      <c r="N795" s="476"/>
      <c r="O795" s="476"/>
      <c r="P795" s="476"/>
      <c r="Q795" s="478"/>
      <c r="R795" s="479"/>
      <c r="S795" s="479"/>
      <c r="T795" s="480"/>
      <c r="U795" s="481"/>
      <c r="V795" s="482"/>
      <c r="W795" s="483"/>
      <c r="X795" s="484"/>
      <c r="Y795" s="480"/>
      <c r="Z795" s="480"/>
      <c r="AA795" s="485"/>
      <c r="AB795" s="485"/>
      <c r="AC795" s="485"/>
      <c r="AD795" s="479"/>
      <c r="AE795" s="486"/>
      <c r="AF795" s="487"/>
      <c r="AG795" s="487"/>
      <c r="AH795" s="480"/>
      <c r="AI795" s="478"/>
      <c r="AJ795" s="478"/>
      <c r="AK795" s="478"/>
      <c r="AL795" s="478"/>
      <c r="AQ795" s="480"/>
      <c r="AW795" s="473"/>
      <c r="AX795" s="160"/>
    </row>
    <row r="796" spans="1:50" s="475" customFormat="1" x14ac:dyDescent="0.25">
      <c r="A796" s="473"/>
      <c r="B796" s="474"/>
      <c r="K796" s="476"/>
      <c r="L796" s="476"/>
      <c r="M796" s="477"/>
      <c r="N796" s="476"/>
      <c r="O796" s="476"/>
      <c r="P796" s="476"/>
      <c r="Q796" s="478"/>
      <c r="R796" s="479"/>
      <c r="S796" s="479"/>
      <c r="T796" s="480"/>
      <c r="U796" s="481"/>
      <c r="V796" s="482"/>
      <c r="W796" s="483"/>
      <c r="X796" s="484"/>
      <c r="Y796" s="480"/>
      <c r="Z796" s="480"/>
      <c r="AA796" s="485"/>
      <c r="AB796" s="485"/>
      <c r="AC796" s="485"/>
      <c r="AD796" s="479"/>
      <c r="AE796" s="486"/>
      <c r="AF796" s="487"/>
      <c r="AG796" s="487"/>
      <c r="AH796" s="480"/>
      <c r="AI796" s="478"/>
      <c r="AJ796" s="478"/>
      <c r="AK796" s="478"/>
      <c r="AL796" s="478"/>
      <c r="AQ796" s="480"/>
      <c r="AW796" s="473"/>
      <c r="AX796" s="160"/>
    </row>
    <row r="797" spans="1:50" s="475" customFormat="1" x14ac:dyDescent="0.25">
      <c r="A797" s="473"/>
      <c r="B797" s="474"/>
      <c r="K797" s="476"/>
      <c r="L797" s="476"/>
      <c r="M797" s="477"/>
      <c r="N797" s="476"/>
      <c r="O797" s="476"/>
      <c r="P797" s="476"/>
      <c r="Q797" s="478"/>
      <c r="R797" s="479"/>
      <c r="S797" s="479"/>
      <c r="T797" s="480"/>
      <c r="U797" s="481"/>
      <c r="V797" s="482"/>
      <c r="W797" s="483"/>
      <c r="X797" s="484"/>
      <c r="Y797" s="480"/>
      <c r="Z797" s="480"/>
      <c r="AA797" s="485"/>
      <c r="AB797" s="485"/>
      <c r="AC797" s="485"/>
      <c r="AD797" s="479"/>
      <c r="AE797" s="486"/>
      <c r="AF797" s="487"/>
      <c r="AG797" s="487"/>
      <c r="AH797" s="480"/>
      <c r="AI797" s="478"/>
      <c r="AJ797" s="478"/>
      <c r="AK797" s="478"/>
      <c r="AL797" s="478"/>
      <c r="AQ797" s="480"/>
      <c r="AW797" s="473"/>
      <c r="AX797" s="160"/>
    </row>
    <row r="798" spans="1:50" s="475" customFormat="1" x14ac:dyDescent="0.25">
      <c r="A798" s="473"/>
      <c r="B798" s="474"/>
      <c r="K798" s="476"/>
      <c r="L798" s="476"/>
      <c r="M798" s="477"/>
      <c r="N798" s="476"/>
      <c r="O798" s="476"/>
      <c r="P798" s="476"/>
      <c r="Q798" s="478"/>
      <c r="R798" s="479"/>
      <c r="S798" s="479"/>
      <c r="T798" s="480"/>
      <c r="U798" s="481"/>
      <c r="V798" s="482"/>
      <c r="W798" s="483"/>
      <c r="X798" s="484"/>
      <c r="Y798" s="480"/>
      <c r="Z798" s="480"/>
      <c r="AA798" s="485"/>
      <c r="AB798" s="485"/>
      <c r="AC798" s="485"/>
      <c r="AD798" s="479"/>
      <c r="AE798" s="486"/>
      <c r="AF798" s="487"/>
      <c r="AG798" s="487"/>
      <c r="AH798" s="480"/>
      <c r="AI798" s="478"/>
      <c r="AJ798" s="478"/>
      <c r="AK798" s="478"/>
      <c r="AL798" s="478"/>
      <c r="AQ798" s="480"/>
      <c r="AW798" s="473"/>
      <c r="AX798" s="160"/>
    </row>
    <row r="799" spans="1:50" s="475" customFormat="1" x14ac:dyDescent="0.25">
      <c r="A799" s="473"/>
      <c r="B799" s="474"/>
      <c r="K799" s="476"/>
      <c r="L799" s="476"/>
      <c r="M799" s="477"/>
      <c r="N799" s="476"/>
      <c r="O799" s="476"/>
      <c r="P799" s="476"/>
      <c r="Q799" s="478"/>
      <c r="R799" s="479"/>
      <c r="S799" s="479"/>
      <c r="T799" s="480"/>
      <c r="U799" s="481"/>
      <c r="V799" s="482"/>
      <c r="W799" s="483"/>
      <c r="X799" s="484"/>
      <c r="Y799" s="480"/>
      <c r="Z799" s="480"/>
      <c r="AA799" s="485"/>
      <c r="AB799" s="485"/>
      <c r="AC799" s="485"/>
      <c r="AD799" s="479"/>
      <c r="AE799" s="486"/>
      <c r="AF799" s="487"/>
      <c r="AG799" s="487"/>
      <c r="AH799" s="480"/>
      <c r="AI799" s="478"/>
      <c r="AJ799" s="478"/>
      <c r="AK799" s="478"/>
      <c r="AL799" s="478"/>
      <c r="AQ799" s="480"/>
      <c r="AW799" s="473"/>
      <c r="AX799" s="160"/>
    </row>
    <row r="800" spans="1:50" s="475" customFormat="1" x14ac:dyDescent="0.25">
      <c r="A800" s="473"/>
      <c r="B800" s="474"/>
      <c r="K800" s="476"/>
      <c r="L800" s="476"/>
      <c r="M800" s="477"/>
      <c r="N800" s="476"/>
      <c r="O800" s="476"/>
      <c r="P800" s="476"/>
      <c r="Q800" s="478"/>
      <c r="R800" s="479"/>
      <c r="S800" s="479"/>
      <c r="T800" s="480"/>
      <c r="U800" s="481"/>
      <c r="V800" s="482"/>
      <c r="W800" s="483"/>
      <c r="X800" s="484"/>
      <c r="Y800" s="480"/>
      <c r="Z800" s="480"/>
      <c r="AA800" s="485"/>
      <c r="AB800" s="485"/>
      <c r="AC800" s="485"/>
      <c r="AD800" s="479"/>
      <c r="AE800" s="486"/>
      <c r="AF800" s="487"/>
      <c r="AG800" s="487"/>
      <c r="AH800" s="480"/>
      <c r="AI800" s="478"/>
      <c r="AJ800" s="478"/>
      <c r="AK800" s="478"/>
      <c r="AL800" s="478"/>
      <c r="AQ800" s="480"/>
      <c r="AW800" s="473"/>
      <c r="AX800" s="160"/>
    </row>
    <row r="801" spans="1:50" s="475" customFormat="1" x14ac:dyDescent="0.25">
      <c r="A801" s="473"/>
      <c r="B801" s="474"/>
      <c r="K801" s="476"/>
      <c r="L801" s="476"/>
      <c r="M801" s="477"/>
      <c r="N801" s="476"/>
      <c r="O801" s="476"/>
      <c r="P801" s="476"/>
      <c r="Q801" s="478"/>
      <c r="R801" s="479"/>
      <c r="S801" s="479"/>
      <c r="T801" s="480"/>
      <c r="U801" s="481"/>
      <c r="V801" s="482"/>
      <c r="W801" s="483"/>
      <c r="X801" s="484"/>
      <c r="Y801" s="480"/>
      <c r="Z801" s="480"/>
      <c r="AA801" s="485"/>
      <c r="AB801" s="485"/>
      <c r="AC801" s="485"/>
      <c r="AD801" s="479"/>
      <c r="AE801" s="486"/>
      <c r="AF801" s="487"/>
      <c r="AG801" s="487"/>
      <c r="AH801" s="480"/>
      <c r="AI801" s="478"/>
      <c r="AJ801" s="478"/>
      <c r="AK801" s="478"/>
      <c r="AL801" s="478"/>
      <c r="AQ801" s="480"/>
      <c r="AW801" s="473"/>
      <c r="AX801" s="160"/>
    </row>
    <row r="802" spans="1:50" s="475" customFormat="1" x14ac:dyDescent="0.25">
      <c r="A802" s="473"/>
      <c r="B802" s="474"/>
      <c r="K802" s="476"/>
      <c r="L802" s="476"/>
      <c r="M802" s="477"/>
      <c r="N802" s="476"/>
      <c r="O802" s="476"/>
      <c r="P802" s="476"/>
      <c r="Q802" s="478"/>
      <c r="R802" s="479"/>
      <c r="S802" s="479"/>
      <c r="T802" s="480"/>
      <c r="U802" s="481"/>
      <c r="V802" s="482"/>
      <c r="W802" s="483"/>
      <c r="X802" s="484"/>
      <c r="Y802" s="480"/>
      <c r="Z802" s="480"/>
      <c r="AA802" s="485"/>
      <c r="AB802" s="485"/>
      <c r="AC802" s="485"/>
      <c r="AD802" s="479"/>
      <c r="AE802" s="486"/>
      <c r="AF802" s="487"/>
      <c r="AG802" s="487"/>
      <c r="AH802" s="480"/>
      <c r="AI802" s="478"/>
      <c r="AJ802" s="478"/>
      <c r="AK802" s="478"/>
      <c r="AL802" s="478"/>
      <c r="AQ802" s="480"/>
      <c r="AW802" s="473"/>
      <c r="AX802" s="160"/>
    </row>
    <row r="803" spans="1:50" s="475" customFormat="1" x14ac:dyDescent="0.25">
      <c r="A803" s="473"/>
      <c r="B803" s="474"/>
      <c r="K803" s="476"/>
      <c r="L803" s="476"/>
      <c r="M803" s="477"/>
      <c r="N803" s="476"/>
      <c r="O803" s="476"/>
      <c r="P803" s="476"/>
      <c r="Q803" s="478"/>
      <c r="R803" s="479"/>
      <c r="S803" s="479"/>
      <c r="T803" s="480"/>
      <c r="U803" s="481"/>
      <c r="V803" s="482"/>
      <c r="W803" s="483"/>
      <c r="X803" s="484"/>
      <c r="Y803" s="480"/>
      <c r="Z803" s="480"/>
      <c r="AA803" s="485"/>
      <c r="AB803" s="485"/>
      <c r="AC803" s="485"/>
      <c r="AD803" s="479"/>
      <c r="AE803" s="486"/>
      <c r="AF803" s="487"/>
      <c r="AG803" s="487"/>
      <c r="AH803" s="480"/>
      <c r="AI803" s="478"/>
      <c r="AJ803" s="478"/>
      <c r="AK803" s="478"/>
      <c r="AL803" s="478"/>
      <c r="AQ803" s="480"/>
      <c r="AW803" s="473"/>
      <c r="AX803" s="160"/>
    </row>
    <row r="804" spans="1:50" s="475" customFormat="1" x14ac:dyDescent="0.25">
      <c r="A804" s="473"/>
      <c r="B804" s="474"/>
      <c r="K804" s="476"/>
      <c r="L804" s="476"/>
      <c r="M804" s="477"/>
      <c r="N804" s="476"/>
      <c r="O804" s="476"/>
      <c r="P804" s="476"/>
      <c r="Q804" s="478"/>
      <c r="R804" s="479"/>
      <c r="S804" s="479"/>
      <c r="T804" s="480"/>
      <c r="U804" s="481"/>
      <c r="V804" s="482"/>
      <c r="W804" s="483"/>
      <c r="X804" s="484"/>
      <c r="Y804" s="480"/>
      <c r="Z804" s="480"/>
      <c r="AA804" s="485"/>
      <c r="AB804" s="485"/>
      <c r="AC804" s="485"/>
      <c r="AD804" s="479"/>
      <c r="AE804" s="486"/>
      <c r="AF804" s="487"/>
      <c r="AG804" s="487"/>
      <c r="AH804" s="480"/>
      <c r="AI804" s="478"/>
      <c r="AJ804" s="478"/>
      <c r="AK804" s="478"/>
      <c r="AL804" s="478"/>
      <c r="AQ804" s="480"/>
      <c r="AW804" s="473"/>
      <c r="AX804" s="160"/>
    </row>
    <row r="805" spans="1:50" s="475" customFormat="1" x14ac:dyDescent="0.25">
      <c r="A805" s="473"/>
      <c r="B805" s="474"/>
      <c r="K805" s="476"/>
      <c r="L805" s="476"/>
      <c r="M805" s="477"/>
      <c r="N805" s="476"/>
      <c r="O805" s="476"/>
      <c r="P805" s="476"/>
      <c r="Q805" s="478"/>
      <c r="R805" s="479"/>
      <c r="S805" s="479"/>
      <c r="T805" s="480"/>
      <c r="U805" s="481"/>
      <c r="V805" s="482"/>
      <c r="W805" s="483"/>
      <c r="X805" s="484"/>
      <c r="Y805" s="480"/>
      <c r="Z805" s="480"/>
      <c r="AA805" s="485"/>
      <c r="AB805" s="485"/>
      <c r="AC805" s="485"/>
      <c r="AD805" s="479"/>
      <c r="AE805" s="486"/>
      <c r="AF805" s="487"/>
      <c r="AG805" s="487"/>
      <c r="AH805" s="480"/>
      <c r="AI805" s="478"/>
      <c r="AJ805" s="478"/>
      <c r="AK805" s="478"/>
      <c r="AL805" s="478"/>
      <c r="AQ805" s="480"/>
      <c r="AW805" s="473"/>
      <c r="AX805" s="160"/>
    </row>
    <row r="806" spans="1:50" s="475" customFormat="1" x14ac:dyDescent="0.25">
      <c r="A806" s="473"/>
      <c r="B806" s="474"/>
      <c r="K806" s="476"/>
      <c r="L806" s="476"/>
      <c r="M806" s="477"/>
      <c r="N806" s="476"/>
      <c r="O806" s="476"/>
      <c r="P806" s="476"/>
      <c r="Q806" s="478"/>
      <c r="R806" s="479"/>
      <c r="S806" s="479"/>
      <c r="T806" s="480"/>
      <c r="U806" s="481"/>
      <c r="V806" s="482"/>
      <c r="W806" s="483"/>
      <c r="X806" s="484"/>
      <c r="Y806" s="480"/>
      <c r="Z806" s="480"/>
      <c r="AA806" s="485"/>
      <c r="AB806" s="485"/>
      <c r="AC806" s="485"/>
      <c r="AD806" s="479"/>
      <c r="AE806" s="486"/>
      <c r="AF806" s="487"/>
      <c r="AG806" s="487"/>
      <c r="AH806" s="480"/>
      <c r="AI806" s="478"/>
      <c r="AJ806" s="478"/>
      <c r="AK806" s="478"/>
      <c r="AL806" s="478"/>
      <c r="AQ806" s="480"/>
      <c r="AW806" s="473"/>
      <c r="AX806" s="160"/>
    </row>
    <row r="807" spans="1:50" s="475" customFormat="1" x14ac:dyDescent="0.25">
      <c r="A807" s="473"/>
      <c r="B807" s="474"/>
      <c r="K807" s="476"/>
      <c r="L807" s="476"/>
      <c r="M807" s="477"/>
      <c r="N807" s="476"/>
      <c r="O807" s="476"/>
      <c r="P807" s="476"/>
      <c r="Q807" s="478"/>
      <c r="R807" s="479"/>
      <c r="S807" s="479"/>
      <c r="T807" s="480"/>
      <c r="U807" s="481"/>
      <c r="V807" s="482"/>
      <c r="W807" s="483"/>
      <c r="X807" s="484"/>
      <c r="Y807" s="480"/>
      <c r="Z807" s="480"/>
      <c r="AA807" s="485"/>
      <c r="AB807" s="485"/>
      <c r="AC807" s="485"/>
      <c r="AD807" s="479"/>
      <c r="AE807" s="486"/>
      <c r="AF807" s="487"/>
      <c r="AG807" s="487"/>
      <c r="AH807" s="480"/>
      <c r="AI807" s="478"/>
      <c r="AJ807" s="478"/>
      <c r="AK807" s="478"/>
      <c r="AL807" s="478"/>
      <c r="AQ807" s="480"/>
      <c r="AW807" s="473"/>
      <c r="AX807" s="160"/>
    </row>
    <row r="808" spans="1:50" s="475" customFormat="1" x14ac:dyDescent="0.25">
      <c r="A808" s="473"/>
      <c r="B808" s="474"/>
      <c r="K808" s="476"/>
      <c r="L808" s="476"/>
      <c r="M808" s="477"/>
      <c r="N808" s="476"/>
      <c r="O808" s="476"/>
      <c r="P808" s="476"/>
      <c r="Q808" s="478"/>
      <c r="R808" s="479"/>
      <c r="S808" s="479"/>
      <c r="T808" s="480"/>
      <c r="U808" s="481"/>
      <c r="V808" s="482"/>
      <c r="W808" s="483"/>
      <c r="X808" s="484"/>
      <c r="Y808" s="480"/>
      <c r="Z808" s="480"/>
      <c r="AA808" s="485"/>
      <c r="AB808" s="485"/>
      <c r="AC808" s="485"/>
      <c r="AD808" s="479"/>
      <c r="AE808" s="486"/>
      <c r="AF808" s="487"/>
      <c r="AG808" s="487"/>
      <c r="AH808" s="480"/>
      <c r="AI808" s="478"/>
      <c r="AJ808" s="478"/>
      <c r="AK808" s="478"/>
      <c r="AL808" s="478"/>
      <c r="AQ808" s="480"/>
      <c r="AW808" s="473"/>
      <c r="AX808" s="160"/>
    </row>
    <row r="809" spans="1:50" s="475" customFormat="1" x14ac:dyDescent="0.25">
      <c r="A809" s="473"/>
      <c r="B809" s="474"/>
      <c r="K809" s="476"/>
      <c r="L809" s="476"/>
      <c r="M809" s="477"/>
      <c r="N809" s="476"/>
      <c r="O809" s="476"/>
      <c r="P809" s="476"/>
      <c r="Q809" s="478"/>
      <c r="R809" s="479"/>
      <c r="S809" s="479"/>
      <c r="T809" s="480"/>
      <c r="U809" s="481"/>
      <c r="V809" s="482"/>
      <c r="W809" s="483"/>
      <c r="X809" s="484"/>
      <c r="Y809" s="480"/>
      <c r="Z809" s="480"/>
      <c r="AA809" s="485"/>
      <c r="AB809" s="485"/>
      <c r="AC809" s="485"/>
      <c r="AD809" s="479"/>
      <c r="AE809" s="486"/>
      <c r="AF809" s="487"/>
      <c r="AG809" s="487"/>
      <c r="AH809" s="480"/>
      <c r="AI809" s="478"/>
      <c r="AJ809" s="478"/>
      <c r="AK809" s="478"/>
      <c r="AL809" s="478"/>
      <c r="AQ809" s="480"/>
      <c r="AW809" s="473"/>
      <c r="AX809" s="160"/>
    </row>
    <row r="810" spans="1:50" s="475" customFormat="1" x14ac:dyDescent="0.25">
      <c r="A810" s="473"/>
      <c r="B810" s="474"/>
      <c r="K810" s="476"/>
      <c r="L810" s="476"/>
      <c r="M810" s="477"/>
      <c r="N810" s="476"/>
      <c r="O810" s="476"/>
      <c r="P810" s="476"/>
      <c r="Q810" s="478"/>
      <c r="R810" s="479"/>
      <c r="S810" s="479"/>
      <c r="T810" s="480"/>
      <c r="U810" s="481"/>
      <c r="V810" s="482"/>
      <c r="W810" s="483"/>
      <c r="X810" s="484"/>
      <c r="Y810" s="480"/>
      <c r="Z810" s="480"/>
      <c r="AA810" s="485"/>
      <c r="AB810" s="485"/>
      <c r="AC810" s="485"/>
      <c r="AD810" s="479"/>
      <c r="AE810" s="486"/>
      <c r="AF810" s="487"/>
      <c r="AG810" s="487"/>
      <c r="AH810" s="480"/>
      <c r="AI810" s="478"/>
      <c r="AJ810" s="478"/>
      <c r="AK810" s="478"/>
      <c r="AL810" s="478"/>
      <c r="AQ810" s="480"/>
      <c r="AW810" s="473"/>
      <c r="AX810" s="160"/>
    </row>
    <row r="811" spans="1:50" s="475" customFormat="1" x14ac:dyDescent="0.25">
      <c r="A811" s="473"/>
      <c r="B811" s="474"/>
      <c r="K811" s="476"/>
      <c r="L811" s="476"/>
      <c r="M811" s="477"/>
      <c r="N811" s="476"/>
      <c r="O811" s="476"/>
      <c r="P811" s="476"/>
      <c r="Q811" s="478"/>
      <c r="R811" s="479"/>
      <c r="S811" s="479"/>
      <c r="T811" s="480"/>
      <c r="U811" s="481"/>
      <c r="V811" s="482"/>
      <c r="W811" s="483"/>
      <c r="X811" s="484"/>
      <c r="Y811" s="480"/>
      <c r="Z811" s="480"/>
      <c r="AA811" s="485"/>
      <c r="AB811" s="485"/>
      <c r="AC811" s="485"/>
      <c r="AD811" s="479"/>
      <c r="AE811" s="486"/>
      <c r="AF811" s="487"/>
      <c r="AG811" s="487"/>
      <c r="AH811" s="480"/>
      <c r="AI811" s="478"/>
      <c r="AJ811" s="478"/>
      <c r="AK811" s="478"/>
      <c r="AL811" s="478"/>
      <c r="AQ811" s="480"/>
      <c r="AW811" s="473"/>
      <c r="AX811" s="160"/>
    </row>
    <row r="812" spans="1:50" s="475" customFormat="1" x14ac:dyDescent="0.25">
      <c r="A812" s="473"/>
      <c r="B812" s="474"/>
      <c r="K812" s="476"/>
      <c r="L812" s="476"/>
      <c r="M812" s="477"/>
      <c r="N812" s="476"/>
      <c r="O812" s="476"/>
      <c r="P812" s="476"/>
      <c r="Q812" s="478"/>
      <c r="R812" s="479"/>
      <c r="S812" s="479"/>
      <c r="T812" s="480"/>
      <c r="U812" s="481"/>
      <c r="V812" s="482"/>
      <c r="W812" s="483"/>
      <c r="X812" s="484"/>
      <c r="Y812" s="480"/>
      <c r="Z812" s="480"/>
      <c r="AA812" s="485"/>
      <c r="AB812" s="485"/>
      <c r="AC812" s="485"/>
      <c r="AD812" s="479"/>
      <c r="AE812" s="486"/>
      <c r="AF812" s="487"/>
      <c r="AG812" s="487"/>
      <c r="AH812" s="480"/>
      <c r="AI812" s="478"/>
      <c r="AJ812" s="478"/>
      <c r="AK812" s="478"/>
      <c r="AL812" s="478"/>
      <c r="AQ812" s="480"/>
      <c r="AW812" s="473"/>
      <c r="AX812" s="160"/>
    </row>
    <row r="813" spans="1:50" s="475" customFormat="1" x14ac:dyDescent="0.25">
      <c r="A813" s="473"/>
      <c r="B813" s="474"/>
      <c r="K813" s="476"/>
      <c r="L813" s="476"/>
      <c r="M813" s="477"/>
      <c r="N813" s="476"/>
      <c r="O813" s="476"/>
      <c r="P813" s="476"/>
      <c r="Q813" s="478"/>
      <c r="R813" s="479"/>
      <c r="S813" s="479"/>
      <c r="T813" s="480"/>
      <c r="U813" s="481"/>
      <c r="V813" s="482"/>
      <c r="W813" s="483"/>
      <c r="X813" s="484"/>
      <c r="Y813" s="480"/>
      <c r="Z813" s="480"/>
      <c r="AA813" s="485"/>
      <c r="AB813" s="485"/>
      <c r="AC813" s="485"/>
      <c r="AD813" s="479"/>
      <c r="AE813" s="486"/>
      <c r="AF813" s="487"/>
      <c r="AG813" s="487"/>
      <c r="AH813" s="480"/>
      <c r="AI813" s="478"/>
      <c r="AJ813" s="478"/>
      <c r="AK813" s="478"/>
      <c r="AL813" s="478"/>
      <c r="AQ813" s="480"/>
      <c r="AW813" s="473"/>
      <c r="AX813" s="160"/>
    </row>
    <row r="814" spans="1:50" s="475" customFormat="1" x14ac:dyDescent="0.25">
      <c r="A814" s="473"/>
      <c r="B814" s="474"/>
      <c r="K814" s="476"/>
      <c r="L814" s="476"/>
      <c r="M814" s="477"/>
      <c r="N814" s="476"/>
      <c r="O814" s="476"/>
      <c r="P814" s="476"/>
      <c r="Q814" s="478"/>
      <c r="R814" s="479"/>
      <c r="S814" s="479"/>
      <c r="T814" s="480"/>
      <c r="U814" s="481"/>
      <c r="V814" s="482"/>
      <c r="W814" s="483"/>
      <c r="X814" s="484"/>
      <c r="Y814" s="480"/>
      <c r="Z814" s="480"/>
      <c r="AA814" s="485"/>
      <c r="AB814" s="485"/>
      <c r="AC814" s="485"/>
      <c r="AD814" s="479"/>
      <c r="AE814" s="486"/>
      <c r="AF814" s="487"/>
      <c r="AG814" s="487"/>
      <c r="AH814" s="480"/>
      <c r="AI814" s="478"/>
      <c r="AJ814" s="478"/>
      <c r="AK814" s="478"/>
      <c r="AL814" s="478"/>
      <c r="AQ814" s="480"/>
      <c r="AW814" s="473"/>
      <c r="AX814" s="160"/>
    </row>
    <row r="815" spans="1:50" s="475" customFormat="1" x14ac:dyDescent="0.25">
      <c r="A815" s="473"/>
      <c r="B815" s="474"/>
      <c r="K815" s="476"/>
      <c r="L815" s="476"/>
      <c r="M815" s="477"/>
      <c r="N815" s="476"/>
      <c r="O815" s="476"/>
      <c r="P815" s="476"/>
      <c r="Q815" s="478"/>
      <c r="R815" s="479"/>
      <c r="S815" s="479"/>
      <c r="T815" s="480"/>
      <c r="U815" s="481"/>
      <c r="V815" s="482"/>
      <c r="W815" s="483"/>
      <c r="X815" s="484"/>
      <c r="Y815" s="480"/>
      <c r="Z815" s="480"/>
      <c r="AA815" s="485"/>
      <c r="AB815" s="485"/>
      <c r="AC815" s="485"/>
      <c r="AD815" s="479"/>
      <c r="AE815" s="486"/>
      <c r="AF815" s="487"/>
      <c r="AG815" s="487"/>
      <c r="AH815" s="480"/>
      <c r="AI815" s="478"/>
      <c r="AJ815" s="478"/>
      <c r="AK815" s="478"/>
      <c r="AL815" s="478"/>
      <c r="AQ815" s="480"/>
      <c r="AW815" s="473"/>
      <c r="AX815" s="160"/>
    </row>
    <row r="816" spans="1:50" s="475" customFormat="1" x14ac:dyDescent="0.25">
      <c r="A816" s="473"/>
      <c r="B816" s="474"/>
      <c r="K816" s="476"/>
      <c r="L816" s="476"/>
      <c r="M816" s="477"/>
      <c r="N816" s="476"/>
      <c r="O816" s="476"/>
      <c r="P816" s="476"/>
      <c r="Q816" s="478"/>
      <c r="R816" s="479"/>
      <c r="S816" s="479"/>
      <c r="T816" s="480"/>
      <c r="U816" s="481"/>
      <c r="V816" s="482"/>
      <c r="W816" s="483"/>
      <c r="X816" s="484"/>
      <c r="Y816" s="480"/>
      <c r="Z816" s="480"/>
      <c r="AA816" s="485"/>
      <c r="AB816" s="485"/>
      <c r="AC816" s="485"/>
      <c r="AD816" s="479"/>
      <c r="AE816" s="486"/>
      <c r="AF816" s="487"/>
      <c r="AG816" s="487"/>
      <c r="AH816" s="480"/>
      <c r="AI816" s="478"/>
      <c r="AJ816" s="478"/>
      <c r="AK816" s="478"/>
      <c r="AL816" s="478"/>
      <c r="AQ816" s="480"/>
      <c r="AW816" s="473"/>
      <c r="AX816" s="160"/>
    </row>
    <row r="817" spans="1:50" s="475" customFormat="1" x14ac:dyDescent="0.25">
      <c r="A817" s="473"/>
      <c r="B817" s="474"/>
      <c r="K817" s="476"/>
      <c r="L817" s="476"/>
      <c r="M817" s="477"/>
      <c r="N817" s="476"/>
      <c r="O817" s="476"/>
      <c r="P817" s="476"/>
      <c r="Q817" s="478"/>
      <c r="R817" s="479"/>
      <c r="S817" s="479"/>
      <c r="T817" s="480"/>
      <c r="U817" s="481"/>
      <c r="V817" s="482"/>
      <c r="W817" s="483"/>
      <c r="X817" s="484"/>
      <c r="Y817" s="480"/>
      <c r="Z817" s="480"/>
      <c r="AA817" s="485"/>
      <c r="AB817" s="485"/>
      <c r="AC817" s="485"/>
      <c r="AD817" s="479"/>
      <c r="AE817" s="486"/>
      <c r="AF817" s="487"/>
      <c r="AG817" s="487"/>
      <c r="AH817" s="480"/>
      <c r="AI817" s="478"/>
      <c r="AJ817" s="478"/>
      <c r="AK817" s="478"/>
      <c r="AL817" s="478"/>
      <c r="AQ817" s="480"/>
      <c r="AW817" s="473"/>
      <c r="AX817" s="160"/>
    </row>
    <row r="818" spans="1:50" s="475" customFormat="1" x14ac:dyDescent="0.25">
      <c r="A818" s="473"/>
      <c r="B818" s="474"/>
      <c r="K818" s="476"/>
      <c r="L818" s="476"/>
      <c r="M818" s="477"/>
      <c r="N818" s="476"/>
      <c r="O818" s="476"/>
      <c r="P818" s="476"/>
      <c r="Q818" s="478"/>
      <c r="R818" s="479"/>
      <c r="S818" s="479"/>
      <c r="T818" s="480"/>
      <c r="U818" s="481"/>
      <c r="V818" s="482"/>
      <c r="W818" s="483"/>
      <c r="X818" s="484"/>
      <c r="Y818" s="480"/>
      <c r="Z818" s="480"/>
      <c r="AA818" s="485"/>
      <c r="AB818" s="485"/>
      <c r="AC818" s="485"/>
      <c r="AD818" s="479"/>
      <c r="AE818" s="486"/>
      <c r="AF818" s="487"/>
      <c r="AG818" s="487"/>
      <c r="AH818" s="480"/>
      <c r="AI818" s="478"/>
      <c r="AJ818" s="478"/>
      <c r="AK818" s="478"/>
      <c r="AL818" s="478"/>
      <c r="AQ818" s="480"/>
      <c r="AW818" s="473"/>
      <c r="AX818" s="160"/>
    </row>
    <row r="819" spans="1:50" s="475" customFormat="1" x14ac:dyDescent="0.25">
      <c r="A819" s="473"/>
      <c r="B819" s="474"/>
      <c r="K819" s="476"/>
      <c r="L819" s="476"/>
      <c r="M819" s="477"/>
      <c r="N819" s="476"/>
      <c r="O819" s="476"/>
      <c r="P819" s="476"/>
      <c r="Q819" s="478"/>
      <c r="R819" s="479"/>
      <c r="S819" s="479"/>
      <c r="T819" s="480"/>
      <c r="U819" s="481"/>
      <c r="V819" s="482"/>
      <c r="W819" s="483"/>
      <c r="X819" s="484"/>
      <c r="Y819" s="480"/>
      <c r="Z819" s="480"/>
      <c r="AA819" s="485"/>
      <c r="AB819" s="485"/>
      <c r="AC819" s="485"/>
      <c r="AD819" s="479"/>
      <c r="AE819" s="486"/>
      <c r="AF819" s="487"/>
      <c r="AG819" s="487"/>
      <c r="AH819" s="480"/>
      <c r="AI819" s="478"/>
      <c r="AJ819" s="478"/>
      <c r="AK819" s="478"/>
      <c r="AL819" s="478"/>
      <c r="AQ819" s="480"/>
      <c r="AW819" s="473"/>
      <c r="AX819" s="160"/>
    </row>
    <row r="820" spans="1:50" s="475" customFormat="1" x14ac:dyDescent="0.25">
      <c r="A820" s="473"/>
      <c r="B820" s="474"/>
      <c r="K820" s="476"/>
      <c r="L820" s="476"/>
      <c r="M820" s="477"/>
      <c r="N820" s="476"/>
      <c r="O820" s="476"/>
      <c r="P820" s="476"/>
      <c r="Q820" s="478"/>
      <c r="R820" s="479"/>
      <c r="S820" s="479"/>
      <c r="T820" s="480"/>
      <c r="U820" s="481"/>
      <c r="V820" s="482"/>
      <c r="W820" s="483"/>
      <c r="X820" s="484"/>
      <c r="Y820" s="480"/>
      <c r="Z820" s="480"/>
      <c r="AA820" s="485"/>
      <c r="AB820" s="485"/>
      <c r="AC820" s="485"/>
      <c r="AD820" s="479"/>
      <c r="AE820" s="486"/>
      <c r="AF820" s="487"/>
      <c r="AG820" s="487"/>
      <c r="AH820" s="480"/>
      <c r="AI820" s="478"/>
      <c r="AJ820" s="478"/>
      <c r="AK820" s="478"/>
      <c r="AL820" s="478"/>
      <c r="AQ820" s="480"/>
      <c r="AW820" s="473"/>
      <c r="AX820" s="160"/>
    </row>
  </sheetData>
  <mergeCells count="59">
    <mergeCell ref="AV4:AV10"/>
    <mergeCell ref="AR4:AR10"/>
    <mergeCell ref="AH6:AH10"/>
    <mergeCell ref="AI6:AI10"/>
    <mergeCell ref="AJ6:AJ10"/>
    <mergeCell ref="AK6:AK10"/>
    <mergeCell ref="AL6:AL10"/>
    <mergeCell ref="AM6:AM10"/>
    <mergeCell ref="AG5:AG10"/>
    <mergeCell ref="AO5:AO10"/>
    <mergeCell ref="AP5:AP10"/>
    <mergeCell ref="AE5:AE10"/>
    <mergeCell ref="AF5:AF10"/>
    <mergeCell ref="AN6:AN10"/>
    <mergeCell ref="AM5:AN5"/>
    <mergeCell ref="Z5:Z10"/>
    <mergeCell ref="E6:E10"/>
    <mergeCell ref="F6:F10"/>
    <mergeCell ref="H6:H10"/>
    <mergeCell ref="I6:I10"/>
    <mergeCell ref="J6:J10"/>
    <mergeCell ref="U6:U10"/>
    <mergeCell ref="L6:L10"/>
    <mergeCell ref="Q6:Q10"/>
    <mergeCell ref="R6:R10"/>
    <mergeCell ref="S6:S10"/>
    <mergeCell ref="T6:T10"/>
    <mergeCell ref="B2:AW2"/>
    <mergeCell ref="B3:AW3"/>
    <mergeCell ref="AS4:AS10"/>
    <mergeCell ref="AT4:AT10"/>
    <mergeCell ref="AU4:AU10"/>
    <mergeCell ref="AW4:AW10"/>
    <mergeCell ref="B5:B10"/>
    <mergeCell ref="C5:C10"/>
    <mergeCell ref="D5:D10"/>
    <mergeCell ref="E5:F5"/>
    <mergeCell ref="G5:G10"/>
    <mergeCell ref="K6:K10"/>
    <mergeCell ref="AA5:AA10"/>
    <mergeCell ref="AB5:AB10"/>
    <mergeCell ref="AC5:AC10"/>
    <mergeCell ref="AD5:AD10"/>
    <mergeCell ref="AX4:AX10"/>
    <mergeCell ref="AY4:AY10"/>
    <mergeCell ref="A4:A10"/>
    <mergeCell ref="B4:U4"/>
    <mergeCell ref="V4:V10"/>
    <mergeCell ref="W4:AP4"/>
    <mergeCell ref="AQ4:AQ10"/>
    <mergeCell ref="H5:J5"/>
    <mergeCell ref="M5:M10"/>
    <mergeCell ref="N5:N10"/>
    <mergeCell ref="O5:O10"/>
    <mergeCell ref="P5:P10"/>
    <mergeCell ref="Q5:U5"/>
    <mergeCell ref="W5:W10"/>
    <mergeCell ref="X5:X10"/>
    <mergeCell ref="Y5:Y10"/>
  </mergeCells>
  <dataValidations count="1">
    <dataValidation type="list" allowBlank="1" showInputMessage="1" showErrorMessage="1" sqref="M322:M324 C322:C324 M329 M331:M333 C329:C333">
      <formula1>#REF!</formula1>
    </dataValidation>
  </dataValidations>
  <printOptions horizontalCentered="1"/>
  <pageMargins left="0.11811023622047244" right="0.19685039370078741" top="0.31496062992125984" bottom="0.31496062992125984" header="0.31496062992125984" footer="0.31496062992125984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[4]รายการ!#REF!</xm:f>
          </x14:formula1>
          <xm:sqref>C418:C424 M505:M512 C505:C512 M514:M517 M519:M542 C519:C542 M462:M503 C462:C503 M610:M639 M310 C310 M551:M608 C514:C517 M325 C325:C328 C610:C639 C11:C52 M544:M547 M137:M304 C544:C608 M641:M642 C641:C642 M690:M699 M11:M52 C690:C699 M418:M424 C55:C304 M55:M135 M334:M336 C334:C336 M338 C338 M426:M460 C426:C460 C344:C416 M344:M416</xm:sqref>
        </x14:dataValidation>
        <x14:dataValidation type="list" allowBlank="1" showInputMessage="1" showErrorMessage="1">
          <x14:formula1>
            <xm:f>รายการ!$C$1:$C$5</xm:f>
          </x14:formula1>
          <xm:sqref>M700:M1048576 AC1 M4:M10 M326:M327 M548:M550 AC551:AC642 AC690:AC1048576 M1 AC5:AC336 AC338:AC547</xm:sqref>
        </x14:dataValidation>
        <x14:dataValidation type="list" allowBlank="1" showInputMessage="1" showErrorMessage="1">
          <x14:formula1>
            <xm:f>รายการ!$E$1:$E$11</xm:f>
          </x14:formula1>
          <xm:sqref>Z310 Z324:Z325 Z1 Z5:Z304 Z327:Z328 Z551:Z642 Z690:Z1048576 Z330 Z334:Z336 Z338 Z344:Z547</xm:sqref>
        </x14:dataValidation>
        <x14:dataValidation type="list" allowBlank="1" showInputMessage="1" showErrorMessage="1">
          <x14:formula1>
            <xm:f>รายการ!$A$1:$A$37</xm:f>
          </x14:formula1>
          <xm:sqref>Y310 Y325 Y1 Y5:Y304 Y327:Y328 Y551:Y642 Y690:Y1048576 Y330 Y334:Y336 Y338 Y344:Y547</xm:sqref>
        </x14:dataValidation>
        <x14:dataValidation type="list" allowBlank="1" showInputMessage="1" showErrorMessage="1">
          <x14:formula1>
            <xm:f>รายการ!$D$1:$D$4</xm:f>
          </x14:formula1>
          <xm:sqref>C700:C1048576 C1 C4:C10</xm:sqref>
        </x14:dataValidation>
        <x14:dataValidation type="list" allowBlank="1" showInputMessage="1" showErrorMessage="1">
          <x14:formula1>
            <xm:f>[10]รายการ!#REF!</xm:f>
          </x14:formula1>
          <xm:sqref>C305:C309 M305:M309 Y305:Z309 Y311:Z321 C311:C321 M311:M321</xm:sqref>
        </x14:dataValidation>
        <x14:dataValidation type="list" allowBlank="1" showInputMessage="1" showErrorMessage="1">
          <x14:formula1>
            <xm:f>[8]รายการ!#REF!</xm:f>
          </x14:formula1>
          <xm:sqref>Y322:Z322 Y323:Y324 Z323 Y329:Z329 Y331:Z333</xm:sqref>
        </x14:dataValidation>
        <x14:dataValidation type="list" allowBlank="1" showInputMessage="1" showErrorMessage="1">
          <x14:formula1>
            <xm:f>[1]รายการ!#REF!</xm:f>
          </x14:formula1>
          <xm:sqref>Y548:Z550 Y326:Z326 AC548:AC550 M328 M330</xm:sqref>
        </x14:dataValidation>
        <x14:dataValidation type="list" allowBlank="1" showInputMessage="1" showErrorMessage="1">
          <x14:formula1>
            <xm:f>[3]รายการ!#REF!</xm:f>
          </x14:formula1>
          <xm:sqref>M643:M689 AC643:AC689 C643:C689 Y643:Z689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  <x14:dataValidation type="list" allowBlank="1" showInputMessage="1" showErrorMessage="1">
          <x14:formula1>
            <xm:f>[2]รายการ!#REF!</xm:f>
          </x14:formula1>
          <xm:sqref>M337 C337 AC337 Y337:Z337</xm:sqref>
        </x14:dataValidation>
        <x14:dataValidation type="list" allowBlank="1" showInputMessage="1" showErrorMessage="1">
          <x14:formula1>
            <xm:f>[10]รายการ!#REF!</xm:f>
          </x14:formula1>
          <xm:sqref>M339:M343 Y339:Z343 C339:C343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Z4373"/>
  <sheetViews>
    <sheetView view="pageBreakPreview" topLeftCell="W1" zoomScaleNormal="110" zoomScaleSheetLayoutView="100" workbookViewId="0">
      <selection activeCell="AZ17" sqref="AZ17"/>
    </sheetView>
  </sheetViews>
  <sheetFormatPr defaultColWidth="15.625" defaultRowHeight="15.75" x14ac:dyDescent="0.25"/>
  <cols>
    <col min="1" max="1" width="13.125" style="67" customWidth="1"/>
    <col min="2" max="2" width="4" style="1" customWidth="1"/>
    <col min="3" max="3" width="4.375" style="66" customWidth="1"/>
    <col min="4" max="4" width="4.375" style="2" customWidth="1"/>
    <col min="5" max="5" width="3.875" style="2" hidden="1" customWidth="1"/>
    <col min="6" max="7" width="4.25" style="2" hidden="1" customWidth="1"/>
    <col min="8" max="9" width="2.875" style="2" customWidth="1"/>
    <col min="10" max="10" width="3.375" style="2" customWidth="1"/>
    <col min="11" max="11" width="6.875" style="13" customWidth="1"/>
    <col min="12" max="12" width="6.375" style="13" customWidth="1"/>
    <col min="13" max="13" width="4" style="84" customWidth="1"/>
    <col min="14" max="14" width="6.5" style="13" customWidth="1"/>
    <col min="15" max="15" width="4.75" style="13" customWidth="1"/>
    <col min="16" max="16" width="7.875" style="13" customWidth="1"/>
    <col min="17" max="17" width="6" style="3" hidden="1" customWidth="1"/>
    <col min="18" max="18" width="5.875" style="8" hidden="1" customWidth="1"/>
    <col min="19" max="19" width="5.125" style="8" hidden="1" customWidth="1"/>
    <col min="20" max="20" width="4.5" style="4" hidden="1" customWidth="1"/>
    <col min="21" max="21" width="4.125" style="11" hidden="1" customWidth="1"/>
    <col min="22" max="22" width="12.125" style="26" hidden="1" customWidth="1"/>
    <col min="23" max="23" width="3.75" style="5" customWidth="1"/>
    <col min="24" max="24" width="5.75" style="17" customWidth="1"/>
    <col min="25" max="26" width="8.25" style="4" customWidth="1"/>
    <col min="27" max="27" width="4.375" style="16" hidden="1" customWidth="1"/>
    <col min="28" max="28" width="4.25" style="16" hidden="1" customWidth="1"/>
    <col min="29" max="29" width="4.125" style="16" customWidth="1"/>
    <col min="30" max="30" width="6.25" style="8" customWidth="1"/>
    <col min="31" max="31" width="5.125" style="78" customWidth="1"/>
    <col min="32" max="32" width="6.875" style="7" customWidth="1"/>
    <col min="33" max="33" width="9" style="7" customWidth="1"/>
    <col min="34" max="34" width="6.75" style="4" customWidth="1"/>
    <col min="35" max="35" width="5.5" style="3" hidden="1" customWidth="1"/>
    <col min="36" max="36" width="5.375" style="3" hidden="1" customWidth="1"/>
    <col min="37" max="37" width="4.875" style="3" hidden="1" customWidth="1"/>
    <col min="38" max="38" width="4.625" style="3" hidden="1" customWidth="1"/>
    <col min="39" max="39" width="4" style="2" customWidth="1"/>
    <col min="40" max="40" width="3.875" style="2" customWidth="1"/>
    <col min="41" max="41" width="7.75" style="2" customWidth="1"/>
    <col min="42" max="42" width="8.25" style="2" customWidth="1"/>
    <col min="43" max="43" width="9.25" style="60" hidden="1" customWidth="1"/>
    <col min="44" max="44" width="8.875" style="60" customWidth="1"/>
    <col min="45" max="45" width="8.25" style="2" customWidth="1"/>
    <col min="46" max="47" width="8.125" style="2" customWidth="1"/>
    <col min="48" max="48" width="4.125" style="2" customWidth="1"/>
    <col min="49" max="49" width="14" style="45" hidden="1" customWidth="1"/>
    <col min="50" max="50" width="6.875" style="160" customWidth="1"/>
    <col min="51" max="51" width="6.75" style="6" customWidth="1"/>
    <col min="52" max="16384" width="15.625" style="6"/>
  </cols>
  <sheetData>
    <row r="1" spans="1:51" s="173" customFormat="1" ht="36" customHeight="1" x14ac:dyDescent="0.25">
      <c r="A1" s="168" t="s">
        <v>91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70"/>
      <c r="AF1" s="171"/>
      <c r="AG1" s="171"/>
      <c r="AH1" s="169"/>
      <c r="AI1" s="169"/>
      <c r="AJ1" s="169"/>
      <c r="AK1" s="169"/>
      <c r="AL1" s="169"/>
      <c r="AM1" s="169"/>
      <c r="AN1" s="169"/>
      <c r="AO1" s="169"/>
      <c r="AP1" s="169"/>
      <c r="AQ1" s="172"/>
      <c r="AR1" s="172"/>
      <c r="AS1" s="169"/>
      <c r="AT1" s="169"/>
      <c r="AU1" s="169"/>
      <c r="AV1" s="169" t="s">
        <v>1821</v>
      </c>
      <c r="AW1" s="169"/>
      <c r="AX1" s="169"/>
    </row>
    <row r="2" spans="1:51" s="420" customFormat="1" ht="21" x14ac:dyDescent="0.35">
      <c r="A2" s="418" t="s">
        <v>120</v>
      </c>
      <c r="B2" s="825" t="s">
        <v>1819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419"/>
    </row>
    <row r="3" spans="1:51" s="423" customFormat="1" ht="21" x14ac:dyDescent="0.35">
      <c r="A3" s="421" t="s">
        <v>91</v>
      </c>
      <c r="B3" s="945" t="s">
        <v>1822</v>
      </c>
      <c r="C3" s="945"/>
      <c r="D3" s="945"/>
      <c r="E3" s="945"/>
      <c r="F3" s="945"/>
      <c r="G3" s="945"/>
      <c r="H3" s="945"/>
      <c r="I3" s="945"/>
      <c r="J3" s="945"/>
      <c r="K3" s="945"/>
      <c r="L3" s="945"/>
      <c r="M3" s="945"/>
      <c r="N3" s="945"/>
      <c r="O3" s="945"/>
      <c r="P3" s="945"/>
      <c r="Q3" s="945"/>
      <c r="R3" s="945"/>
      <c r="S3" s="945"/>
      <c r="T3" s="945"/>
      <c r="U3" s="945"/>
      <c r="V3" s="945"/>
      <c r="W3" s="945"/>
      <c r="X3" s="945"/>
      <c r="Y3" s="945"/>
      <c r="Z3" s="945"/>
      <c r="AA3" s="945"/>
      <c r="AB3" s="945"/>
      <c r="AC3" s="945"/>
      <c r="AD3" s="945"/>
      <c r="AE3" s="945"/>
      <c r="AF3" s="945"/>
      <c r="AG3" s="945"/>
      <c r="AH3" s="945"/>
      <c r="AI3" s="945"/>
      <c r="AJ3" s="945"/>
      <c r="AK3" s="945"/>
      <c r="AL3" s="945"/>
      <c r="AM3" s="945"/>
      <c r="AN3" s="945"/>
      <c r="AO3" s="945"/>
      <c r="AP3" s="945"/>
      <c r="AQ3" s="945"/>
      <c r="AR3" s="945"/>
      <c r="AS3" s="945"/>
      <c r="AT3" s="945"/>
      <c r="AU3" s="945"/>
      <c r="AV3" s="945"/>
      <c r="AW3" s="945"/>
      <c r="AX3" s="422"/>
    </row>
    <row r="4" spans="1:51" s="173" customFormat="1" ht="15" customHeight="1" x14ac:dyDescent="0.25">
      <c r="A4" s="946" t="s">
        <v>56</v>
      </c>
      <c r="B4" s="947" t="s">
        <v>1708</v>
      </c>
      <c r="C4" s="947"/>
      <c r="D4" s="947"/>
      <c r="E4" s="947"/>
      <c r="F4" s="947"/>
      <c r="G4" s="947"/>
      <c r="H4" s="947"/>
      <c r="I4" s="947"/>
      <c r="J4" s="947"/>
      <c r="K4" s="947"/>
      <c r="L4" s="947"/>
      <c r="M4" s="947"/>
      <c r="N4" s="947"/>
      <c r="O4" s="947"/>
      <c r="P4" s="947"/>
      <c r="Q4" s="947"/>
      <c r="R4" s="947"/>
      <c r="S4" s="947"/>
      <c r="T4" s="947"/>
      <c r="U4" s="947"/>
      <c r="V4" s="948" t="s">
        <v>57</v>
      </c>
      <c r="W4" s="951" t="s">
        <v>1713</v>
      </c>
      <c r="X4" s="952"/>
      <c r="Y4" s="952"/>
      <c r="Z4" s="952"/>
      <c r="AA4" s="952"/>
      <c r="AB4" s="952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952"/>
      <c r="AP4" s="953"/>
      <c r="AQ4" s="954" t="s">
        <v>1816</v>
      </c>
      <c r="AR4" s="954" t="s">
        <v>1721</v>
      </c>
      <c r="AS4" s="932" t="s">
        <v>1773</v>
      </c>
      <c r="AT4" s="932" t="s">
        <v>1722</v>
      </c>
      <c r="AU4" s="932" t="s">
        <v>1723</v>
      </c>
      <c r="AV4" s="932" t="s">
        <v>1724</v>
      </c>
      <c r="AW4" s="932" t="s">
        <v>20</v>
      </c>
      <c r="AX4" s="932" t="s">
        <v>1818</v>
      </c>
      <c r="AY4" s="932" t="s">
        <v>1820</v>
      </c>
    </row>
    <row r="5" spans="1:51" s="173" customFormat="1" ht="15.75" customHeight="1" x14ac:dyDescent="0.2">
      <c r="A5" s="946"/>
      <c r="B5" s="959" t="s">
        <v>10</v>
      </c>
      <c r="C5" s="960" t="s">
        <v>11</v>
      </c>
      <c r="D5" s="924" t="s">
        <v>0</v>
      </c>
      <c r="E5" s="924" t="s">
        <v>12</v>
      </c>
      <c r="F5" s="924"/>
      <c r="G5" s="924" t="s">
        <v>21</v>
      </c>
      <c r="H5" s="924" t="s">
        <v>14</v>
      </c>
      <c r="I5" s="924"/>
      <c r="J5" s="924"/>
      <c r="K5" s="174" t="s">
        <v>101</v>
      </c>
      <c r="L5" s="174" t="s">
        <v>101</v>
      </c>
      <c r="M5" s="937" t="s">
        <v>1709</v>
      </c>
      <c r="N5" s="940" t="s">
        <v>1710</v>
      </c>
      <c r="O5" s="940" t="s">
        <v>1711</v>
      </c>
      <c r="P5" s="940" t="s">
        <v>1712</v>
      </c>
      <c r="Q5" s="924" t="s">
        <v>22</v>
      </c>
      <c r="R5" s="924"/>
      <c r="S5" s="924"/>
      <c r="T5" s="924"/>
      <c r="U5" s="924"/>
      <c r="V5" s="949"/>
      <c r="W5" s="928" t="s">
        <v>10</v>
      </c>
      <c r="X5" s="929" t="s">
        <v>4</v>
      </c>
      <c r="Y5" s="930" t="s">
        <v>29</v>
      </c>
      <c r="Z5" s="930" t="s">
        <v>19</v>
      </c>
      <c r="AA5" s="927" t="s">
        <v>104</v>
      </c>
      <c r="AB5" s="927" t="s">
        <v>105</v>
      </c>
      <c r="AC5" s="927" t="s">
        <v>1709</v>
      </c>
      <c r="AD5" s="922" t="s">
        <v>46</v>
      </c>
      <c r="AE5" s="941" t="s">
        <v>1714</v>
      </c>
      <c r="AF5" s="942" t="s">
        <v>1715</v>
      </c>
      <c r="AG5" s="942" t="s">
        <v>1716</v>
      </c>
      <c r="AH5" s="175"/>
      <c r="AI5" s="176" t="s">
        <v>23</v>
      </c>
      <c r="AJ5" s="177"/>
      <c r="AK5" s="177"/>
      <c r="AL5" s="178"/>
      <c r="AM5" s="943" t="s">
        <v>1717</v>
      </c>
      <c r="AN5" s="944"/>
      <c r="AO5" s="922" t="s">
        <v>1772</v>
      </c>
      <c r="AP5" s="922" t="s">
        <v>1720</v>
      </c>
      <c r="AQ5" s="955"/>
      <c r="AR5" s="955"/>
      <c r="AS5" s="957"/>
      <c r="AT5" s="933"/>
      <c r="AU5" s="933"/>
      <c r="AV5" s="933"/>
      <c r="AW5" s="935"/>
      <c r="AX5" s="935"/>
      <c r="AY5" s="935"/>
    </row>
    <row r="6" spans="1:51" s="173" customFormat="1" ht="14.25" customHeight="1" x14ac:dyDescent="0.2">
      <c r="A6" s="946"/>
      <c r="B6" s="959"/>
      <c r="C6" s="960"/>
      <c r="D6" s="924"/>
      <c r="E6" s="924" t="s">
        <v>13</v>
      </c>
      <c r="F6" s="924" t="s">
        <v>1</v>
      </c>
      <c r="G6" s="924"/>
      <c r="H6" s="924" t="s">
        <v>2</v>
      </c>
      <c r="I6" s="924" t="s">
        <v>3</v>
      </c>
      <c r="J6" s="924" t="s">
        <v>24</v>
      </c>
      <c r="K6" s="925" t="s">
        <v>102</v>
      </c>
      <c r="L6" s="925" t="s">
        <v>103</v>
      </c>
      <c r="M6" s="938"/>
      <c r="N6" s="933"/>
      <c r="O6" s="933"/>
      <c r="P6" s="933"/>
      <c r="Q6" s="926" t="s">
        <v>15</v>
      </c>
      <c r="R6" s="931" t="s">
        <v>16</v>
      </c>
      <c r="S6" s="931" t="s">
        <v>9</v>
      </c>
      <c r="T6" s="924" t="s">
        <v>17</v>
      </c>
      <c r="U6" s="923" t="s">
        <v>18</v>
      </c>
      <c r="V6" s="949"/>
      <c r="W6" s="928"/>
      <c r="X6" s="929"/>
      <c r="Y6" s="930"/>
      <c r="Z6" s="930"/>
      <c r="AA6" s="927"/>
      <c r="AB6" s="927"/>
      <c r="AC6" s="927"/>
      <c r="AD6" s="922"/>
      <c r="AE6" s="941"/>
      <c r="AF6" s="942"/>
      <c r="AG6" s="942"/>
      <c r="AH6" s="930" t="s">
        <v>106</v>
      </c>
      <c r="AI6" s="918" t="s">
        <v>15</v>
      </c>
      <c r="AJ6" s="918" t="s">
        <v>16</v>
      </c>
      <c r="AK6" s="918" t="s">
        <v>9</v>
      </c>
      <c r="AL6" s="918" t="s">
        <v>17</v>
      </c>
      <c r="AM6" s="919" t="s">
        <v>1718</v>
      </c>
      <c r="AN6" s="919" t="s">
        <v>1719</v>
      </c>
      <c r="AO6" s="922" t="s">
        <v>1772</v>
      </c>
      <c r="AP6" s="922"/>
      <c r="AQ6" s="955"/>
      <c r="AR6" s="955"/>
      <c r="AS6" s="957"/>
      <c r="AT6" s="933"/>
      <c r="AU6" s="933"/>
      <c r="AV6" s="933"/>
      <c r="AW6" s="935"/>
      <c r="AX6" s="935"/>
      <c r="AY6" s="935"/>
    </row>
    <row r="7" spans="1:51" s="173" customFormat="1" ht="14.25" customHeight="1" x14ac:dyDescent="0.2">
      <c r="A7" s="946"/>
      <c r="B7" s="959"/>
      <c r="C7" s="960"/>
      <c r="D7" s="924"/>
      <c r="E7" s="924"/>
      <c r="F7" s="924"/>
      <c r="G7" s="924"/>
      <c r="H7" s="924"/>
      <c r="I7" s="924"/>
      <c r="J7" s="924"/>
      <c r="K7" s="925"/>
      <c r="L7" s="925"/>
      <c r="M7" s="938"/>
      <c r="N7" s="933"/>
      <c r="O7" s="933"/>
      <c r="P7" s="933"/>
      <c r="Q7" s="926"/>
      <c r="R7" s="931"/>
      <c r="S7" s="931"/>
      <c r="T7" s="924"/>
      <c r="U7" s="923"/>
      <c r="V7" s="949"/>
      <c r="W7" s="928"/>
      <c r="X7" s="929"/>
      <c r="Y7" s="930"/>
      <c r="Z7" s="930"/>
      <c r="AA7" s="927"/>
      <c r="AB7" s="927"/>
      <c r="AC7" s="927"/>
      <c r="AD7" s="922"/>
      <c r="AE7" s="941"/>
      <c r="AF7" s="942"/>
      <c r="AG7" s="942"/>
      <c r="AH7" s="930"/>
      <c r="AI7" s="918"/>
      <c r="AJ7" s="918"/>
      <c r="AK7" s="918"/>
      <c r="AL7" s="918"/>
      <c r="AM7" s="920"/>
      <c r="AN7" s="920"/>
      <c r="AO7" s="922"/>
      <c r="AP7" s="922"/>
      <c r="AQ7" s="955"/>
      <c r="AR7" s="955"/>
      <c r="AS7" s="957"/>
      <c r="AT7" s="933"/>
      <c r="AU7" s="933"/>
      <c r="AV7" s="933"/>
      <c r="AW7" s="935"/>
      <c r="AX7" s="935"/>
      <c r="AY7" s="935"/>
    </row>
    <row r="8" spans="1:51" s="173" customFormat="1" ht="14.25" customHeight="1" x14ac:dyDescent="0.2">
      <c r="A8" s="946"/>
      <c r="B8" s="959"/>
      <c r="C8" s="960"/>
      <c r="D8" s="924"/>
      <c r="E8" s="924"/>
      <c r="F8" s="924"/>
      <c r="G8" s="924"/>
      <c r="H8" s="924"/>
      <c r="I8" s="924"/>
      <c r="J8" s="924"/>
      <c r="K8" s="925"/>
      <c r="L8" s="925"/>
      <c r="M8" s="938"/>
      <c r="N8" s="933"/>
      <c r="O8" s="933"/>
      <c r="P8" s="933"/>
      <c r="Q8" s="926"/>
      <c r="R8" s="931"/>
      <c r="S8" s="931"/>
      <c r="T8" s="924"/>
      <c r="U8" s="923"/>
      <c r="V8" s="949"/>
      <c r="W8" s="928"/>
      <c r="X8" s="929"/>
      <c r="Y8" s="930"/>
      <c r="Z8" s="930"/>
      <c r="AA8" s="927"/>
      <c r="AB8" s="927"/>
      <c r="AC8" s="927"/>
      <c r="AD8" s="922"/>
      <c r="AE8" s="941"/>
      <c r="AF8" s="942"/>
      <c r="AG8" s="942"/>
      <c r="AH8" s="930"/>
      <c r="AI8" s="918"/>
      <c r="AJ8" s="918"/>
      <c r="AK8" s="918"/>
      <c r="AL8" s="918"/>
      <c r="AM8" s="920"/>
      <c r="AN8" s="920"/>
      <c r="AO8" s="922"/>
      <c r="AP8" s="922"/>
      <c r="AQ8" s="955"/>
      <c r="AR8" s="955"/>
      <c r="AS8" s="957"/>
      <c r="AT8" s="933"/>
      <c r="AU8" s="933"/>
      <c r="AV8" s="933"/>
      <c r="AW8" s="935"/>
      <c r="AX8" s="935"/>
      <c r="AY8" s="935"/>
    </row>
    <row r="9" spans="1:51" s="173" customFormat="1" ht="18.75" customHeight="1" x14ac:dyDescent="0.2">
      <c r="A9" s="946"/>
      <c r="B9" s="959"/>
      <c r="C9" s="960"/>
      <c r="D9" s="924"/>
      <c r="E9" s="924"/>
      <c r="F9" s="924"/>
      <c r="G9" s="924"/>
      <c r="H9" s="924"/>
      <c r="I9" s="924"/>
      <c r="J9" s="924"/>
      <c r="K9" s="925"/>
      <c r="L9" s="925"/>
      <c r="M9" s="938"/>
      <c r="N9" s="933"/>
      <c r="O9" s="933"/>
      <c r="P9" s="933"/>
      <c r="Q9" s="926"/>
      <c r="R9" s="931"/>
      <c r="S9" s="931"/>
      <c r="T9" s="924"/>
      <c r="U9" s="923"/>
      <c r="V9" s="949"/>
      <c r="W9" s="928"/>
      <c r="X9" s="929"/>
      <c r="Y9" s="930"/>
      <c r="Z9" s="930"/>
      <c r="AA9" s="927"/>
      <c r="AB9" s="927"/>
      <c r="AC9" s="927"/>
      <c r="AD9" s="922"/>
      <c r="AE9" s="941"/>
      <c r="AF9" s="942"/>
      <c r="AG9" s="942"/>
      <c r="AH9" s="930"/>
      <c r="AI9" s="918"/>
      <c r="AJ9" s="918"/>
      <c r="AK9" s="918"/>
      <c r="AL9" s="918"/>
      <c r="AM9" s="920"/>
      <c r="AN9" s="920"/>
      <c r="AO9" s="922"/>
      <c r="AP9" s="922"/>
      <c r="AQ9" s="955"/>
      <c r="AR9" s="955"/>
      <c r="AS9" s="957"/>
      <c r="AT9" s="933"/>
      <c r="AU9" s="933"/>
      <c r="AV9" s="933"/>
      <c r="AW9" s="935"/>
      <c r="AX9" s="935"/>
      <c r="AY9" s="935"/>
    </row>
    <row r="10" spans="1:51" s="173" customFormat="1" ht="28.5" customHeight="1" x14ac:dyDescent="0.2">
      <c r="A10" s="946"/>
      <c r="B10" s="959"/>
      <c r="C10" s="960"/>
      <c r="D10" s="924"/>
      <c r="E10" s="924"/>
      <c r="F10" s="924"/>
      <c r="G10" s="924"/>
      <c r="H10" s="924"/>
      <c r="I10" s="924"/>
      <c r="J10" s="924"/>
      <c r="K10" s="925"/>
      <c r="L10" s="925"/>
      <c r="M10" s="939"/>
      <c r="N10" s="934"/>
      <c r="O10" s="934"/>
      <c r="P10" s="934"/>
      <c r="Q10" s="926"/>
      <c r="R10" s="931"/>
      <c r="S10" s="931"/>
      <c r="T10" s="924"/>
      <c r="U10" s="923"/>
      <c r="V10" s="950"/>
      <c r="W10" s="928"/>
      <c r="X10" s="929"/>
      <c r="Y10" s="930"/>
      <c r="Z10" s="930"/>
      <c r="AA10" s="927"/>
      <c r="AB10" s="927"/>
      <c r="AC10" s="927"/>
      <c r="AD10" s="922"/>
      <c r="AE10" s="941"/>
      <c r="AF10" s="942"/>
      <c r="AG10" s="942"/>
      <c r="AH10" s="930"/>
      <c r="AI10" s="918"/>
      <c r="AJ10" s="918"/>
      <c r="AK10" s="918"/>
      <c r="AL10" s="918"/>
      <c r="AM10" s="921"/>
      <c r="AN10" s="921"/>
      <c r="AO10" s="922"/>
      <c r="AP10" s="922"/>
      <c r="AQ10" s="956"/>
      <c r="AR10" s="956"/>
      <c r="AS10" s="958"/>
      <c r="AT10" s="934"/>
      <c r="AU10" s="934"/>
      <c r="AV10" s="934"/>
      <c r="AW10" s="936"/>
      <c r="AX10" s="936"/>
      <c r="AY10" s="936"/>
    </row>
    <row r="11" spans="1:51" s="202" customFormat="1" ht="16.5" customHeight="1" x14ac:dyDescent="0.25">
      <c r="A11" s="179" t="s">
        <v>92</v>
      </c>
      <c r="B11" s="180">
        <v>1</v>
      </c>
      <c r="C11" s="181" t="s">
        <v>5</v>
      </c>
      <c r="D11" s="182">
        <v>46614</v>
      </c>
      <c r="E11" s="182">
        <v>875</v>
      </c>
      <c r="F11" s="182">
        <v>2657</v>
      </c>
      <c r="G11" s="183" t="s">
        <v>26</v>
      </c>
      <c r="H11" s="182" t="s">
        <v>108</v>
      </c>
      <c r="I11" s="182" t="s">
        <v>108</v>
      </c>
      <c r="J11" s="182">
        <v>60</v>
      </c>
      <c r="K11" s="184">
        <v>60</v>
      </c>
      <c r="L11" s="185">
        <f>SUM(Q11:U11)</f>
        <v>60</v>
      </c>
      <c r="M11" s="186">
        <v>5</v>
      </c>
      <c r="N11" s="187">
        <f>L11</f>
        <v>60</v>
      </c>
      <c r="O11" s="185">
        <v>150</v>
      </c>
      <c r="P11" s="187">
        <f>N11*O11</f>
        <v>9000</v>
      </c>
      <c r="Q11" s="188"/>
      <c r="R11" s="189">
        <v>53.04</v>
      </c>
      <c r="S11" s="189">
        <v>6.96</v>
      </c>
      <c r="T11" s="190"/>
      <c r="U11" s="191"/>
      <c r="V11" s="192" t="str">
        <f>A11</f>
        <v>นางสุมาลา  ถาวร</v>
      </c>
      <c r="W11" s="193">
        <v>1</v>
      </c>
      <c r="X11" s="194" t="s">
        <v>27</v>
      </c>
      <c r="Y11" s="190" t="s">
        <v>28</v>
      </c>
      <c r="Z11" s="190" t="s">
        <v>30</v>
      </c>
      <c r="AA11" s="195"/>
      <c r="AB11" s="195"/>
      <c r="AC11" s="195">
        <v>5</v>
      </c>
      <c r="AD11" s="189">
        <v>280</v>
      </c>
      <c r="AE11" s="196">
        <v>100</v>
      </c>
      <c r="AF11" s="197">
        <f>รายการ!B1</f>
        <v>6700</v>
      </c>
      <c r="AG11" s="197">
        <f>SUM(AG12:AG14)</f>
        <v>1876000</v>
      </c>
      <c r="AH11" s="188">
        <f>SUM(AI11:AK11)</f>
        <v>280</v>
      </c>
      <c r="AI11" s="188"/>
      <c r="AJ11" s="188">
        <v>252.16</v>
      </c>
      <c r="AK11" s="188">
        <v>27.84</v>
      </c>
      <c r="AL11" s="188"/>
      <c r="AM11" s="183">
        <v>25</v>
      </c>
      <c r="AN11" s="183">
        <f>ค่าเสื่อม!Z2</f>
        <v>40</v>
      </c>
      <c r="AO11" s="198">
        <f>AG11*AN11/100</f>
        <v>750400</v>
      </c>
      <c r="AP11" s="198">
        <f>AG11-AO11</f>
        <v>1125600</v>
      </c>
      <c r="AQ11" s="199">
        <f>P11+AP11</f>
        <v>1134600</v>
      </c>
      <c r="AR11" s="199">
        <f>AQ11</f>
        <v>1134600</v>
      </c>
      <c r="AS11" s="198">
        <f>((S11*O11)+(AF11*AK11)-(AF11*AK11*AN11/100))</f>
        <v>112960.8</v>
      </c>
      <c r="AT11" s="198">
        <f>AQ11-AS11</f>
        <v>1021639.2</v>
      </c>
      <c r="AU11" s="198">
        <f>AS11</f>
        <v>112960.8</v>
      </c>
      <c r="AV11" s="183">
        <f>อัตราภาษี!J5</f>
        <v>0.3</v>
      </c>
      <c r="AW11" s="200" t="s">
        <v>1777</v>
      </c>
      <c r="AX11" s="201">
        <f>AU11*AV11/100</f>
        <v>338.88239999999996</v>
      </c>
      <c r="AY11" s="198">
        <f>AX11*10/100</f>
        <v>33.888239999999996</v>
      </c>
    </row>
    <row r="12" spans="1:51" s="202" customFormat="1" ht="16.5" customHeight="1" x14ac:dyDescent="0.25">
      <c r="A12" s="179"/>
      <c r="B12" s="180"/>
      <c r="C12" s="203"/>
      <c r="D12" s="183"/>
      <c r="E12" s="183"/>
      <c r="F12" s="183"/>
      <c r="G12" s="183"/>
      <c r="H12" s="183"/>
      <c r="I12" s="183"/>
      <c r="J12" s="183"/>
      <c r="K12" s="187" t="s">
        <v>108</v>
      </c>
      <c r="L12" s="187" t="s">
        <v>108</v>
      </c>
      <c r="M12" s="204"/>
      <c r="N12" s="187" t="str">
        <f>L12</f>
        <v xml:space="preserve"> -</v>
      </c>
      <c r="O12" s="187"/>
      <c r="P12" s="187"/>
      <c r="Q12" s="188"/>
      <c r="R12" s="189"/>
      <c r="S12" s="189"/>
      <c r="T12" s="190"/>
      <c r="U12" s="191"/>
      <c r="V12" s="192"/>
      <c r="W12" s="193"/>
      <c r="X12" s="205"/>
      <c r="Y12" s="190"/>
      <c r="Z12" s="192" t="s">
        <v>31</v>
      </c>
      <c r="AA12" s="195">
        <v>10</v>
      </c>
      <c r="AB12" s="195">
        <v>14</v>
      </c>
      <c r="AC12" s="195">
        <v>5</v>
      </c>
      <c r="AD12" s="189">
        <f>AA12*AB12</f>
        <v>140</v>
      </c>
      <c r="AE12" s="206">
        <v>40.06</v>
      </c>
      <c r="AF12" s="197">
        <f>AF11</f>
        <v>6700</v>
      </c>
      <c r="AG12" s="197">
        <f>AD12*AF12</f>
        <v>938000</v>
      </c>
      <c r="AH12" s="188">
        <f>SUM(AI12:AL12)</f>
        <v>140</v>
      </c>
      <c r="AI12" s="188"/>
      <c r="AJ12" s="188">
        <v>112.16</v>
      </c>
      <c r="AK12" s="188">
        <v>27.84</v>
      </c>
      <c r="AL12" s="188"/>
      <c r="AM12" s="183"/>
      <c r="AN12" s="183">
        <v>40</v>
      </c>
      <c r="AO12" s="198">
        <f>AG12*AN12/100</f>
        <v>375200</v>
      </c>
      <c r="AP12" s="198">
        <f>AG12-AO12</f>
        <v>562800</v>
      </c>
      <c r="AQ12" s="199">
        <f>P12+AP12</f>
        <v>562800</v>
      </c>
      <c r="AR12" s="199">
        <f>AQ12</f>
        <v>562800</v>
      </c>
      <c r="AS12" s="198">
        <f>((S12*O12)+(AF12*AK12)-(AF12*AK12*AN12/100))</f>
        <v>111916.8</v>
      </c>
      <c r="AT12" s="198">
        <f>AQ12-AS12</f>
        <v>450883.2</v>
      </c>
      <c r="AU12" s="198">
        <f>AS12</f>
        <v>111916.8</v>
      </c>
      <c r="AV12" s="183"/>
      <c r="AW12" s="200"/>
      <c r="AX12" s="201">
        <f>AU12*AV12/100</f>
        <v>0</v>
      </c>
      <c r="AY12" s="198">
        <f>AX12*10/100</f>
        <v>0</v>
      </c>
    </row>
    <row r="13" spans="1:51" s="216" customFormat="1" ht="16.5" customHeight="1" x14ac:dyDescent="0.25">
      <c r="A13" s="400"/>
      <c r="B13" s="401"/>
      <c r="C13" s="402"/>
      <c r="D13" s="403"/>
      <c r="E13" s="403"/>
      <c r="F13" s="403"/>
      <c r="G13" s="403"/>
      <c r="H13" s="403"/>
      <c r="I13" s="403"/>
      <c r="J13" s="403"/>
      <c r="K13" s="404"/>
      <c r="L13" s="404"/>
      <c r="M13" s="405"/>
      <c r="N13" s="404"/>
      <c r="O13" s="404"/>
      <c r="P13" s="404"/>
      <c r="Q13" s="406"/>
      <c r="R13" s="407"/>
      <c r="S13" s="407"/>
      <c r="T13" s="408"/>
      <c r="U13" s="409"/>
      <c r="V13" s="410"/>
      <c r="W13" s="411"/>
      <c r="X13" s="412"/>
      <c r="Y13" s="408"/>
      <c r="Z13" s="410" t="s">
        <v>31</v>
      </c>
      <c r="AA13" s="413"/>
      <c r="AB13" s="413"/>
      <c r="AC13" s="413">
        <v>3</v>
      </c>
      <c r="AD13" s="407">
        <v>27.84</v>
      </c>
      <c r="AE13" s="407">
        <v>9.94</v>
      </c>
      <c r="AF13" s="414"/>
      <c r="AG13" s="414"/>
      <c r="AH13" s="406">
        <v>27.84</v>
      </c>
      <c r="AI13" s="406"/>
      <c r="AJ13" s="406"/>
      <c r="AK13" s="406">
        <v>27.84</v>
      </c>
      <c r="AL13" s="406"/>
      <c r="AM13" s="403"/>
      <c r="AN13" s="403"/>
      <c r="AO13" s="415"/>
      <c r="AP13" s="415"/>
      <c r="AQ13" s="232"/>
      <c r="AR13" s="232">
        <f>AQ13</f>
        <v>0</v>
      </c>
      <c r="AS13" s="415">
        <v>111916.8</v>
      </c>
      <c r="AT13" s="415"/>
      <c r="AU13" s="415">
        <v>111916.8</v>
      </c>
      <c r="AV13" s="403"/>
      <c r="AW13" s="416"/>
      <c r="AX13" s="417"/>
      <c r="AY13" s="415"/>
    </row>
    <row r="14" spans="1:51" s="183" customFormat="1" ht="16.5" customHeight="1" x14ac:dyDescent="0.25">
      <c r="A14" s="372"/>
      <c r="B14" s="180"/>
      <c r="K14" s="187" t="s">
        <v>108</v>
      </c>
      <c r="L14" s="187" t="s">
        <v>108</v>
      </c>
      <c r="M14" s="204"/>
      <c r="N14" s="187"/>
      <c r="O14" s="187"/>
      <c r="P14" s="187"/>
      <c r="Q14" s="188"/>
      <c r="R14" s="189"/>
      <c r="S14" s="189"/>
      <c r="T14" s="190"/>
      <c r="U14" s="191"/>
      <c r="V14" s="192"/>
      <c r="W14" s="193"/>
      <c r="X14" s="205"/>
      <c r="Y14" s="190"/>
      <c r="Z14" s="192" t="s">
        <v>32</v>
      </c>
      <c r="AA14" s="195">
        <v>10</v>
      </c>
      <c r="AB14" s="195">
        <v>14</v>
      </c>
      <c r="AC14" s="195">
        <v>2</v>
      </c>
      <c r="AD14" s="189">
        <f>AA14*AB14</f>
        <v>140</v>
      </c>
      <c r="AE14" s="196">
        <v>50</v>
      </c>
      <c r="AF14" s="197">
        <f>AF12</f>
        <v>6700</v>
      </c>
      <c r="AG14" s="197">
        <f>AD14*AF14</f>
        <v>938000</v>
      </c>
      <c r="AH14" s="188">
        <f>SUM(AI14:AL14)</f>
        <v>140</v>
      </c>
      <c r="AI14" s="188"/>
      <c r="AJ14" s="188">
        <v>140</v>
      </c>
      <c r="AK14" s="188"/>
      <c r="AL14" s="188"/>
      <c r="AN14" s="183">
        <v>40</v>
      </c>
      <c r="AO14" s="198">
        <f>AG14*AN14/100</f>
        <v>375200</v>
      </c>
      <c r="AP14" s="198">
        <f>AG14-AO14</f>
        <v>562800</v>
      </c>
      <c r="AQ14" s="199">
        <f>P14+AP14</f>
        <v>562800</v>
      </c>
      <c r="AR14" s="199">
        <f>AQ14</f>
        <v>562800</v>
      </c>
      <c r="AS14" s="198">
        <f>((S14*O14)+(AF14*AK14)-(AF14*AK14*AN14/100))</f>
        <v>0</v>
      </c>
      <c r="AT14" s="198">
        <f>AQ14-AS14</f>
        <v>562800</v>
      </c>
      <c r="AU14" s="198">
        <f>AS14</f>
        <v>0</v>
      </c>
      <c r="AW14" s="200"/>
      <c r="AX14" s="201">
        <f>AU14*AV14/100</f>
        <v>0</v>
      </c>
      <c r="AY14" s="198">
        <f>AX14*10/100</f>
        <v>0</v>
      </c>
    </row>
    <row r="15" spans="1:51" s="235" customFormat="1" ht="16.5" customHeight="1" x14ac:dyDescent="0.25">
      <c r="A15" s="233"/>
      <c r="B15" s="234"/>
      <c r="K15" s="236"/>
      <c r="L15" s="236"/>
      <c r="M15" s="237"/>
      <c r="N15" s="236"/>
      <c r="O15" s="236"/>
      <c r="P15" s="236"/>
      <c r="Q15" s="238"/>
      <c r="R15" s="239"/>
      <c r="S15" s="239"/>
      <c r="T15" s="240"/>
      <c r="U15" s="241"/>
      <c r="V15" s="242"/>
      <c r="W15" s="243"/>
      <c r="X15" s="244"/>
      <c r="Y15" s="240"/>
      <c r="Z15" s="242"/>
      <c r="AA15" s="245"/>
      <c r="AB15" s="245"/>
      <c r="AC15" s="245"/>
      <c r="AD15" s="239"/>
      <c r="AE15" s="246"/>
      <c r="AF15" s="247"/>
      <c r="AG15" s="247"/>
      <c r="AH15" s="238"/>
      <c r="AI15" s="238"/>
      <c r="AJ15" s="238"/>
      <c r="AK15" s="238"/>
      <c r="AL15" s="238"/>
      <c r="AO15" s="248"/>
      <c r="AP15" s="248"/>
      <c r="AQ15" s="249"/>
      <c r="AR15" s="249"/>
      <c r="AS15" s="248"/>
      <c r="AT15" s="248"/>
      <c r="AU15" s="248"/>
      <c r="AW15" s="250"/>
      <c r="AX15" s="251"/>
      <c r="AY15" s="248"/>
    </row>
    <row r="16" spans="1:51" s="235" customFormat="1" ht="16.5" customHeight="1" x14ac:dyDescent="0.25">
      <c r="A16" s="233"/>
      <c r="B16" s="234"/>
      <c r="K16" s="236"/>
      <c r="L16" s="236"/>
      <c r="M16" s="237"/>
      <c r="N16" s="236"/>
      <c r="O16" s="236"/>
      <c r="P16" s="236"/>
      <c r="Q16" s="238"/>
      <c r="R16" s="239"/>
      <c r="S16" s="239"/>
      <c r="T16" s="240"/>
      <c r="U16" s="241"/>
      <c r="V16" s="242"/>
      <c r="W16" s="243"/>
      <c r="X16" s="244"/>
      <c r="Y16" s="240"/>
      <c r="Z16" s="242"/>
      <c r="AA16" s="245"/>
      <c r="AB16" s="245"/>
      <c r="AC16" s="245"/>
      <c r="AD16" s="239"/>
      <c r="AE16" s="246"/>
      <c r="AF16" s="247"/>
      <c r="AG16" s="247"/>
      <c r="AH16" s="238"/>
      <c r="AI16" s="238"/>
      <c r="AJ16" s="238"/>
      <c r="AK16" s="238"/>
      <c r="AL16" s="238"/>
      <c r="AO16" s="248"/>
      <c r="AP16" s="248"/>
      <c r="AQ16" s="249"/>
      <c r="AR16" s="249"/>
      <c r="AS16" s="248"/>
      <c r="AT16" s="248"/>
      <c r="AU16" s="248"/>
      <c r="AW16" s="250"/>
      <c r="AX16" s="251"/>
      <c r="AY16" s="248"/>
    </row>
    <row r="17" spans="1:51" s="235" customFormat="1" ht="16.5" customHeight="1" x14ac:dyDescent="0.25">
      <c r="A17" s="233"/>
      <c r="B17" s="234"/>
      <c r="K17" s="236"/>
      <c r="L17" s="236"/>
      <c r="M17" s="237"/>
      <c r="N17" s="236"/>
      <c r="O17" s="236"/>
      <c r="P17" s="236"/>
      <c r="Q17" s="238"/>
      <c r="R17" s="239"/>
      <c r="S17" s="239"/>
      <c r="T17" s="240"/>
      <c r="U17" s="241"/>
      <c r="V17" s="242"/>
      <c r="W17" s="243"/>
      <c r="X17" s="244"/>
      <c r="Y17" s="240"/>
      <c r="Z17" s="242"/>
      <c r="AA17" s="245"/>
      <c r="AB17" s="245"/>
      <c r="AC17" s="245"/>
      <c r="AD17" s="239"/>
      <c r="AE17" s="246"/>
      <c r="AF17" s="247"/>
      <c r="AG17" s="247"/>
      <c r="AH17" s="238"/>
      <c r="AI17" s="238"/>
      <c r="AJ17" s="238"/>
      <c r="AK17" s="238"/>
      <c r="AL17" s="238"/>
      <c r="AO17" s="248"/>
      <c r="AP17" s="248"/>
      <c r="AQ17" s="249"/>
      <c r="AR17" s="249"/>
      <c r="AS17" s="248"/>
      <c r="AT17" s="248"/>
      <c r="AU17" s="248"/>
      <c r="AW17" s="250"/>
      <c r="AX17" s="251"/>
      <c r="AY17" s="248"/>
    </row>
    <row r="18" spans="1:51" s="235" customFormat="1" ht="16.5" customHeight="1" x14ac:dyDescent="0.25">
      <c r="A18" s="233"/>
      <c r="B18" s="234"/>
      <c r="K18" s="236"/>
      <c r="L18" s="236"/>
      <c r="M18" s="237"/>
      <c r="N18" s="236"/>
      <c r="O18" s="236"/>
      <c r="P18" s="236"/>
      <c r="Q18" s="238"/>
      <c r="R18" s="239"/>
      <c r="S18" s="239"/>
      <c r="T18" s="240"/>
      <c r="U18" s="241"/>
      <c r="V18" s="242"/>
      <c r="W18" s="243"/>
      <c r="X18" s="244"/>
      <c r="Y18" s="240"/>
      <c r="Z18" s="242"/>
      <c r="AA18" s="245"/>
      <c r="AB18" s="245"/>
      <c r="AC18" s="245"/>
      <c r="AD18" s="239"/>
      <c r="AE18" s="246"/>
      <c r="AF18" s="247"/>
      <c r="AG18" s="247"/>
      <c r="AH18" s="238"/>
      <c r="AI18" s="238"/>
      <c r="AJ18" s="238"/>
      <c r="AK18" s="238"/>
      <c r="AL18" s="238"/>
      <c r="AO18" s="248"/>
      <c r="AP18" s="248"/>
      <c r="AQ18" s="249"/>
      <c r="AR18" s="249"/>
      <c r="AS18" s="248"/>
      <c r="AT18" s="248"/>
      <c r="AU18" s="248"/>
      <c r="AW18" s="250"/>
      <c r="AX18" s="251"/>
      <c r="AY18" s="248"/>
    </row>
    <row r="19" spans="1:51" s="235" customFormat="1" ht="16.5" customHeight="1" x14ac:dyDescent="0.25">
      <c r="A19" s="233"/>
      <c r="B19" s="234"/>
      <c r="K19" s="236"/>
      <c r="L19" s="236"/>
      <c r="M19" s="237"/>
      <c r="N19" s="236"/>
      <c r="O19" s="236"/>
      <c r="P19" s="236"/>
      <c r="Q19" s="238"/>
      <c r="R19" s="239"/>
      <c r="S19" s="239"/>
      <c r="T19" s="240"/>
      <c r="U19" s="241"/>
      <c r="V19" s="242"/>
      <c r="W19" s="243"/>
      <c r="X19" s="244"/>
      <c r="Y19" s="240"/>
      <c r="Z19" s="242"/>
      <c r="AA19" s="245"/>
      <c r="AB19" s="245"/>
      <c r="AC19" s="245"/>
      <c r="AD19" s="239"/>
      <c r="AE19" s="246"/>
      <c r="AF19" s="247"/>
      <c r="AG19" s="247"/>
      <c r="AH19" s="238"/>
      <c r="AI19" s="238"/>
      <c r="AJ19" s="238"/>
      <c r="AK19" s="238"/>
      <c r="AL19" s="238"/>
      <c r="AO19" s="248"/>
      <c r="AP19" s="248"/>
      <c r="AQ19" s="249"/>
      <c r="AR19" s="249"/>
      <c r="AS19" s="248"/>
      <c r="AT19" s="248"/>
      <c r="AU19" s="248"/>
      <c r="AW19" s="250"/>
      <c r="AX19" s="251"/>
      <c r="AY19" s="248"/>
    </row>
    <row r="20" spans="1:51" s="235" customFormat="1" ht="16.5" customHeight="1" x14ac:dyDescent="0.25">
      <c r="A20" s="233"/>
      <c r="B20" s="234"/>
      <c r="K20" s="236"/>
      <c r="L20" s="236"/>
      <c r="M20" s="237"/>
      <c r="N20" s="236"/>
      <c r="O20" s="236"/>
      <c r="P20" s="236"/>
      <c r="Q20" s="238"/>
      <c r="R20" s="239"/>
      <c r="S20" s="239"/>
      <c r="T20" s="240"/>
      <c r="U20" s="241"/>
      <c r="V20" s="242"/>
      <c r="W20" s="243"/>
      <c r="X20" s="244"/>
      <c r="Y20" s="240"/>
      <c r="Z20" s="242"/>
      <c r="AA20" s="245"/>
      <c r="AB20" s="245"/>
      <c r="AC20" s="245"/>
      <c r="AD20" s="239"/>
      <c r="AE20" s="246"/>
      <c r="AF20" s="247"/>
      <c r="AG20" s="247"/>
      <c r="AH20" s="238"/>
      <c r="AI20" s="238"/>
      <c r="AJ20" s="238"/>
      <c r="AK20" s="238"/>
      <c r="AL20" s="238"/>
      <c r="AO20" s="248"/>
      <c r="AP20" s="248"/>
      <c r="AQ20" s="249"/>
      <c r="AR20" s="249"/>
      <c r="AS20" s="248"/>
      <c r="AT20" s="248"/>
      <c r="AU20" s="248"/>
      <c r="AW20" s="250"/>
      <c r="AX20" s="251"/>
      <c r="AY20" s="248"/>
    </row>
    <row r="21" spans="1:51" s="235" customFormat="1" ht="16.5" customHeight="1" x14ac:dyDescent="0.25">
      <c r="A21" s="233"/>
      <c r="B21" s="234"/>
      <c r="K21" s="236"/>
      <c r="L21" s="236"/>
      <c r="M21" s="237"/>
      <c r="N21" s="236"/>
      <c r="O21" s="236"/>
      <c r="P21" s="236"/>
      <c r="Q21" s="238"/>
      <c r="R21" s="239"/>
      <c r="S21" s="239"/>
      <c r="T21" s="240"/>
      <c r="U21" s="241"/>
      <c r="V21" s="242"/>
      <c r="W21" s="243"/>
      <c r="X21" s="244"/>
      <c r="Y21" s="240"/>
      <c r="Z21" s="242"/>
      <c r="AA21" s="245"/>
      <c r="AB21" s="245"/>
      <c r="AC21" s="245"/>
      <c r="AD21" s="239"/>
      <c r="AE21" s="246"/>
      <c r="AF21" s="247"/>
      <c r="AG21" s="247"/>
      <c r="AH21" s="238"/>
      <c r="AI21" s="238"/>
      <c r="AJ21" s="238"/>
      <c r="AK21" s="238"/>
      <c r="AL21" s="238"/>
      <c r="AO21" s="248"/>
      <c r="AP21" s="248"/>
      <c r="AQ21" s="249"/>
      <c r="AR21" s="249"/>
      <c r="AS21" s="248"/>
      <c r="AT21" s="248"/>
      <c r="AU21" s="248"/>
      <c r="AW21" s="250"/>
      <c r="AX21" s="251"/>
      <c r="AY21" s="248"/>
    </row>
    <row r="22" spans="1:51" s="235" customFormat="1" ht="16.5" customHeight="1" x14ac:dyDescent="0.25">
      <c r="A22" s="233"/>
      <c r="B22" s="234"/>
      <c r="K22" s="236"/>
      <c r="L22" s="236"/>
      <c r="M22" s="237"/>
      <c r="N22" s="236"/>
      <c r="O22" s="236"/>
      <c r="P22" s="236"/>
      <c r="Q22" s="238"/>
      <c r="R22" s="239"/>
      <c r="S22" s="239"/>
      <c r="T22" s="240"/>
      <c r="U22" s="241"/>
      <c r="V22" s="242"/>
      <c r="W22" s="243"/>
      <c r="X22" s="244"/>
      <c r="Y22" s="240"/>
      <c r="Z22" s="242"/>
      <c r="AA22" s="245"/>
      <c r="AB22" s="245"/>
      <c r="AC22" s="245"/>
      <c r="AD22" s="239"/>
      <c r="AE22" s="246"/>
      <c r="AF22" s="247"/>
      <c r="AG22" s="247"/>
      <c r="AH22" s="238"/>
      <c r="AI22" s="238"/>
      <c r="AJ22" s="238"/>
      <c r="AK22" s="238"/>
      <c r="AL22" s="238"/>
      <c r="AO22" s="248"/>
      <c r="AP22" s="248"/>
      <c r="AQ22" s="249"/>
      <c r="AR22" s="249"/>
      <c r="AS22" s="248"/>
      <c r="AT22" s="248"/>
      <c r="AU22" s="248"/>
      <c r="AW22" s="250"/>
      <c r="AX22" s="251"/>
      <c r="AY22" s="248"/>
    </row>
    <row r="23" spans="1:51" s="235" customFormat="1" ht="16.5" customHeight="1" x14ac:dyDescent="0.25">
      <c r="A23" s="233"/>
      <c r="B23" s="234"/>
      <c r="K23" s="236"/>
      <c r="L23" s="236"/>
      <c r="M23" s="237"/>
      <c r="N23" s="236"/>
      <c r="O23" s="236"/>
      <c r="P23" s="236"/>
      <c r="Q23" s="238"/>
      <c r="R23" s="239"/>
      <c r="S23" s="239"/>
      <c r="T23" s="240"/>
      <c r="U23" s="241"/>
      <c r="V23" s="242"/>
      <c r="W23" s="243"/>
      <c r="X23" s="244"/>
      <c r="Y23" s="240"/>
      <c r="Z23" s="242"/>
      <c r="AA23" s="245"/>
      <c r="AB23" s="245"/>
      <c r="AC23" s="245"/>
      <c r="AD23" s="239"/>
      <c r="AE23" s="246"/>
      <c r="AF23" s="247"/>
      <c r="AG23" s="247"/>
      <c r="AH23" s="238"/>
      <c r="AI23" s="238"/>
      <c r="AJ23" s="238"/>
      <c r="AK23" s="238"/>
      <c r="AL23" s="238"/>
      <c r="AO23" s="248"/>
      <c r="AP23" s="248"/>
      <c r="AQ23" s="249"/>
      <c r="AR23" s="249"/>
      <c r="AS23" s="248"/>
      <c r="AT23" s="248"/>
      <c r="AU23" s="248"/>
      <c r="AW23" s="250"/>
      <c r="AX23" s="251"/>
      <c r="AY23" s="248"/>
    </row>
    <row r="24" spans="1:51" s="235" customFormat="1" ht="16.5" customHeight="1" x14ac:dyDescent="0.25">
      <c r="A24" s="233"/>
      <c r="B24" s="234"/>
      <c r="K24" s="236"/>
      <c r="L24" s="236"/>
      <c r="M24" s="237"/>
      <c r="N24" s="236"/>
      <c r="O24" s="236"/>
      <c r="P24" s="236"/>
      <c r="Q24" s="238"/>
      <c r="R24" s="239"/>
      <c r="S24" s="239"/>
      <c r="T24" s="240"/>
      <c r="U24" s="241"/>
      <c r="V24" s="242"/>
      <c r="W24" s="243"/>
      <c r="X24" s="244"/>
      <c r="Y24" s="240"/>
      <c r="Z24" s="242"/>
      <c r="AA24" s="245"/>
      <c r="AB24" s="245"/>
      <c r="AC24" s="245"/>
      <c r="AD24" s="239"/>
      <c r="AE24" s="246"/>
      <c r="AF24" s="247"/>
      <c r="AG24" s="247"/>
      <c r="AH24" s="238"/>
      <c r="AI24" s="238"/>
      <c r="AJ24" s="238"/>
      <c r="AK24" s="238"/>
      <c r="AL24" s="238"/>
      <c r="AO24" s="248"/>
      <c r="AP24" s="248"/>
      <c r="AQ24" s="249"/>
      <c r="AR24" s="249"/>
      <c r="AS24" s="248"/>
      <c r="AT24" s="248"/>
      <c r="AU24" s="248"/>
      <c r="AW24" s="250"/>
      <c r="AX24" s="251"/>
      <c r="AY24" s="248"/>
    </row>
    <row r="25" spans="1:51" s="235" customFormat="1" ht="16.5" customHeight="1" x14ac:dyDescent="0.25">
      <c r="A25" s="233"/>
      <c r="B25" s="234"/>
      <c r="K25" s="236"/>
      <c r="L25" s="236"/>
      <c r="M25" s="237"/>
      <c r="N25" s="236"/>
      <c r="O25" s="236"/>
      <c r="P25" s="236"/>
      <c r="Q25" s="238"/>
      <c r="R25" s="239"/>
      <c r="S25" s="239"/>
      <c r="T25" s="240"/>
      <c r="U25" s="241"/>
      <c r="V25" s="242"/>
      <c r="W25" s="243"/>
      <c r="X25" s="244"/>
      <c r="Y25" s="240"/>
      <c r="Z25" s="242"/>
      <c r="AA25" s="245"/>
      <c r="AB25" s="245"/>
      <c r="AC25" s="245"/>
      <c r="AD25" s="239"/>
      <c r="AE25" s="246"/>
      <c r="AF25" s="247"/>
      <c r="AG25" s="247"/>
      <c r="AH25" s="238"/>
      <c r="AI25" s="238"/>
      <c r="AJ25" s="238"/>
      <c r="AK25" s="238"/>
      <c r="AL25" s="238"/>
      <c r="AO25" s="248"/>
      <c r="AP25" s="248"/>
      <c r="AQ25" s="249"/>
      <c r="AR25" s="249"/>
      <c r="AS25" s="248"/>
      <c r="AT25" s="248"/>
      <c r="AU25" s="248"/>
      <c r="AW25" s="250"/>
      <c r="AX25" s="251"/>
      <c r="AY25" s="248"/>
    </row>
    <row r="26" spans="1:51" s="235" customFormat="1" ht="16.5" customHeight="1" x14ac:dyDescent="0.25">
      <c r="A26" s="233"/>
      <c r="B26" s="234"/>
      <c r="K26" s="236"/>
      <c r="L26" s="236"/>
      <c r="M26" s="237"/>
      <c r="N26" s="236"/>
      <c r="O26" s="236"/>
      <c r="P26" s="236"/>
      <c r="Q26" s="238"/>
      <c r="R26" s="239"/>
      <c r="S26" s="239"/>
      <c r="T26" s="240"/>
      <c r="U26" s="241"/>
      <c r="V26" s="242"/>
      <c r="W26" s="243"/>
      <c r="X26" s="244"/>
      <c r="Y26" s="240"/>
      <c r="Z26" s="242"/>
      <c r="AA26" s="245"/>
      <c r="AB26" s="245"/>
      <c r="AC26" s="245"/>
      <c r="AD26" s="239"/>
      <c r="AE26" s="246"/>
      <c r="AF26" s="247"/>
      <c r="AG26" s="247"/>
      <c r="AH26" s="238"/>
      <c r="AI26" s="238"/>
      <c r="AJ26" s="238"/>
      <c r="AK26" s="238"/>
      <c r="AL26" s="238"/>
      <c r="AO26" s="248"/>
      <c r="AP26" s="248"/>
      <c r="AQ26" s="249"/>
      <c r="AR26" s="249"/>
      <c r="AS26" s="248"/>
      <c r="AT26" s="248"/>
      <c r="AU26" s="248"/>
      <c r="AW26" s="250"/>
      <c r="AX26" s="251"/>
      <c r="AY26" s="248"/>
    </row>
    <row r="27" spans="1:51" s="235" customFormat="1" ht="16.5" customHeight="1" x14ac:dyDescent="0.25">
      <c r="A27" s="233"/>
      <c r="B27" s="234"/>
      <c r="K27" s="236"/>
      <c r="L27" s="236"/>
      <c r="M27" s="237"/>
      <c r="N27" s="236"/>
      <c r="O27" s="236"/>
      <c r="P27" s="236"/>
      <c r="Q27" s="238"/>
      <c r="R27" s="239"/>
      <c r="S27" s="239"/>
      <c r="T27" s="240"/>
      <c r="U27" s="241"/>
      <c r="V27" s="242"/>
      <c r="W27" s="243"/>
      <c r="X27" s="244"/>
      <c r="Y27" s="240"/>
      <c r="Z27" s="242"/>
      <c r="AA27" s="245"/>
      <c r="AB27" s="245"/>
      <c r="AC27" s="245"/>
      <c r="AD27" s="239"/>
      <c r="AE27" s="246"/>
      <c r="AF27" s="247"/>
      <c r="AG27" s="247"/>
      <c r="AH27" s="238"/>
      <c r="AI27" s="238"/>
      <c r="AJ27" s="238"/>
      <c r="AK27" s="238"/>
      <c r="AL27" s="238"/>
      <c r="AO27" s="248"/>
      <c r="AP27" s="248"/>
      <c r="AQ27" s="249"/>
      <c r="AR27" s="249"/>
      <c r="AS27" s="248"/>
      <c r="AT27" s="248"/>
      <c r="AU27" s="248"/>
      <c r="AW27" s="250"/>
      <c r="AX27" s="251"/>
      <c r="AY27" s="248"/>
    </row>
    <row r="28" spans="1:51" s="235" customFormat="1" ht="16.5" customHeight="1" x14ac:dyDescent="0.25">
      <c r="A28" s="233"/>
      <c r="B28" s="234"/>
      <c r="K28" s="236"/>
      <c r="L28" s="236"/>
      <c r="M28" s="237"/>
      <c r="N28" s="236"/>
      <c r="O28" s="236"/>
      <c r="P28" s="236"/>
      <c r="Q28" s="238"/>
      <c r="R28" s="239"/>
      <c r="S28" s="239"/>
      <c r="T28" s="240"/>
      <c r="U28" s="241"/>
      <c r="V28" s="242"/>
      <c r="W28" s="243"/>
      <c r="X28" s="244"/>
      <c r="Y28" s="240"/>
      <c r="Z28" s="242"/>
      <c r="AA28" s="245"/>
      <c r="AB28" s="245"/>
      <c r="AC28" s="245"/>
      <c r="AD28" s="239"/>
      <c r="AE28" s="246"/>
      <c r="AF28" s="247"/>
      <c r="AG28" s="247"/>
      <c r="AH28" s="238"/>
      <c r="AI28" s="238"/>
      <c r="AJ28" s="238"/>
      <c r="AK28" s="238"/>
      <c r="AL28" s="238"/>
      <c r="AO28" s="248"/>
      <c r="AP28" s="248"/>
      <c r="AQ28" s="249"/>
      <c r="AR28" s="249"/>
      <c r="AS28" s="248"/>
      <c r="AT28" s="248"/>
      <c r="AU28" s="248"/>
      <c r="AW28" s="250"/>
      <c r="AX28" s="251"/>
      <c r="AY28" s="248"/>
    </row>
    <row r="29" spans="1:51" s="235" customFormat="1" ht="16.5" customHeight="1" x14ac:dyDescent="0.25">
      <c r="A29" s="233"/>
      <c r="B29" s="234"/>
      <c r="K29" s="236"/>
      <c r="L29" s="236"/>
      <c r="M29" s="237"/>
      <c r="N29" s="236"/>
      <c r="O29" s="236"/>
      <c r="P29" s="236"/>
      <c r="Q29" s="238"/>
      <c r="R29" s="239"/>
      <c r="S29" s="239"/>
      <c r="T29" s="240"/>
      <c r="U29" s="241"/>
      <c r="V29" s="242"/>
      <c r="W29" s="243"/>
      <c r="X29" s="244"/>
      <c r="Y29" s="240"/>
      <c r="Z29" s="242"/>
      <c r="AA29" s="245"/>
      <c r="AB29" s="245"/>
      <c r="AC29" s="245"/>
      <c r="AD29" s="239"/>
      <c r="AE29" s="246"/>
      <c r="AF29" s="247"/>
      <c r="AG29" s="247"/>
      <c r="AH29" s="238"/>
      <c r="AI29" s="238"/>
      <c r="AJ29" s="238"/>
      <c r="AK29" s="238"/>
      <c r="AL29" s="238"/>
      <c r="AO29" s="248"/>
      <c r="AP29" s="248"/>
      <c r="AQ29" s="249"/>
      <c r="AR29" s="249"/>
      <c r="AS29" s="248"/>
      <c r="AT29" s="248"/>
      <c r="AU29" s="248"/>
      <c r="AW29" s="250"/>
      <c r="AX29" s="251"/>
      <c r="AY29" s="248"/>
    </row>
    <row r="30" spans="1:51" s="235" customFormat="1" ht="16.5" customHeight="1" x14ac:dyDescent="0.25">
      <c r="A30" s="233"/>
      <c r="B30" s="234"/>
      <c r="K30" s="236"/>
      <c r="L30" s="236"/>
      <c r="M30" s="237"/>
      <c r="N30" s="236"/>
      <c r="O30" s="236"/>
      <c r="P30" s="236"/>
      <c r="Q30" s="238"/>
      <c r="R30" s="239"/>
      <c r="S30" s="239"/>
      <c r="T30" s="240"/>
      <c r="U30" s="241"/>
      <c r="V30" s="242"/>
      <c r="W30" s="243"/>
      <c r="X30" s="244"/>
      <c r="Y30" s="240"/>
      <c r="Z30" s="242"/>
      <c r="AA30" s="245"/>
      <c r="AB30" s="245"/>
      <c r="AC30" s="245"/>
      <c r="AD30" s="239"/>
      <c r="AE30" s="246"/>
      <c r="AF30" s="247"/>
      <c r="AG30" s="247"/>
      <c r="AH30" s="238"/>
      <c r="AI30" s="238"/>
      <c r="AJ30" s="238"/>
      <c r="AK30" s="238"/>
      <c r="AL30" s="238"/>
      <c r="AO30" s="248"/>
      <c r="AP30" s="248"/>
      <c r="AQ30" s="249"/>
      <c r="AR30" s="249"/>
      <c r="AS30" s="248"/>
      <c r="AT30" s="248"/>
      <c r="AU30" s="248"/>
      <c r="AW30" s="250"/>
      <c r="AX30" s="251"/>
      <c r="AY30" s="248"/>
    </row>
    <row r="31" spans="1:51" s="235" customFormat="1" ht="16.5" customHeight="1" x14ac:dyDescent="0.25">
      <c r="A31" s="233"/>
      <c r="B31" s="234"/>
      <c r="K31" s="236"/>
      <c r="L31" s="236"/>
      <c r="M31" s="237"/>
      <c r="N31" s="236"/>
      <c r="O31" s="236"/>
      <c r="P31" s="236"/>
      <c r="Q31" s="238"/>
      <c r="R31" s="239"/>
      <c r="S31" s="239"/>
      <c r="T31" s="240"/>
      <c r="U31" s="241"/>
      <c r="V31" s="242"/>
      <c r="W31" s="243"/>
      <c r="X31" s="244"/>
      <c r="Y31" s="240"/>
      <c r="Z31" s="242"/>
      <c r="AA31" s="245"/>
      <c r="AB31" s="245"/>
      <c r="AC31" s="245"/>
      <c r="AD31" s="239"/>
      <c r="AE31" s="246"/>
      <c r="AF31" s="247"/>
      <c r="AG31" s="247"/>
      <c r="AH31" s="238"/>
      <c r="AI31" s="238"/>
      <c r="AJ31" s="238"/>
      <c r="AK31" s="238"/>
      <c r="AL31" s="238"/>
      <c r="AO31" s="248"/>
      <c r="AP31" s="248"/>
      <c r="AQ31" s="249"/>
      <c r="AR31" s="249"/>
      <c r="AS31" s="248"/>
      <c r="AT31" s="248"/>
      <c r="AU31" s="248"/>
      <c r="AW31" s="250"/>
      <c r="AX31" s="251"/>
      <c r="AY31" s="248"/>
    </row>
    <row r="32" spans="1:51" s="235" customFormat="1" ht="16.5" customHeight="1" x14ac:dyDescent="0.25">
      <c r="A32" s="233"/>
      <c r="B32" s="234"/>
      <c r="K32" s="236"/>
      <c r="L32" s="236"/>
      <c r="M32" s="237"/>
      <c r="N32" s="236"/>
      <c r="O32" s="236"/>
      <c r="P32" s="236"/>
      <c r="Q32" s="238"/>
      <c r="R32" s="239"/>
      <c r="S32" s="239"/>
      <c r="T32" s="240"/>
      <c r="U32" s="241"/>
      <c r="V32" s="242"/>
      <c r="W32" s="243"/>
      <c r="X32" s="244"/>
      <c r="Y32" s="240"/>
      <c r="Z32" s="242"/>
      <c r="AA32" s="245"/>
      <c r="AB32" s="245"/>
      <c r="AC32" s="245"/>
      <c r="AD32" s="239"/>
      <c r="AE32" s="246"/>
      <c r="AF32" s="247"/>
      <c r="AG32" s="247"/>
      <c r="AH32" s="238"/>
      <c r="AI32" s="238"/>
      <c r="AJ32" s="238"/>
      <c r="AK32" s="238"/>
      <c r="AL32" s="238"/>
      <c r="AO32" s="248"/>
      <c r="AP32" s="248"/>
      <c r="AQ32" s="249"/>
      <c r="AR32" s="249"/>
      <c r="AS32" s="248"/>
      <c r="AT32" s="248"/>
      <c r="AU32" s="248"/>
      <c r="AW32" s="250"/>
      <c r="AX32" s="251"/>
      <c r="AY32" s="248"/>
    </row>
    <row r="33" spans="1:51" s="235" customFormat="1" ht="16.5" customHeight="1" x14ac:dyDescent="0.25">
      <c r="A33" s="233"/>
      <c r="B33" s="234"/>
      <c r="K33" s="236"/>
      <c r="L33" s="236"/>
      <c r="M33" s="237"/>
      <c r="N33" s="236"/>
      <c r="O33" s="236"/>
      <c r="P33" s="236"/>
      <c r="Q33" s="238"/>
      <c r="R33" s="239"/>
      <c r="S33" s="239"/>
      <c r="T33" s="240"/>
      <c r="U33" s="241"/>
      <c r="V33" s="242"/>
      <c r="W33" s="243"/>
      <c r="X33" s="244"/>
      <c r="Y33" s="240"/>
      <c r="Z33" s="242"/>
      <c r="AA33" s="245"/>
      <c r="AB33" s="245"/>
      <c r="AC33" s="245"/>
      <c r="AD33" s="239"/>
      <c r="AE33" s="246"/>
      <c r="AF33" s="247"/>
      <c r="AG33" s="247"/>
      <c r="AH33" s="238"/>
      <c r="AI33" s="238"/>
      <c r="AJ33" s="238"/>
      <c r="AK33" s="238"/>
      <c r="AL33" s="238"/>
      <c r="AO33" s="248"/>
      <c r="AP33" s="248"/>
      <c r="AQ33" s="249"/>
      <c r="AR33" s="249"/>
      <c r="AS33" s="248"/>
      <c r="AT33" s="248"/>
      <c r="AU33" s="248"/>
      <c r="AW33" s="250"/>
      <c r="AX33" s="251"/>
      <c r="AY33" s="248"/>
    </row>
    <row r="34" spans="1:51" s="235" customFormat="1" ht="16.5" customHeight="1" x14ac:dyDescent="0.25">
      <c r="A34" s="233"/>
      <c r="B34" s="234"/>
      <c r="K34" s="236"/>
      <c r="L34" s="236"/>
      <c r="M34" s="237"/>
      <c r="N34" s="236"/>
      <c r="O34" s="236"/>
      <c r="P34" s="236"/>
      <c r="Q34" s="238"/>
      <c r="R34" s="239"/>
      <c r="S34" s="239"/>
      <c r="T34" s="240"/>
      <c r="U34" s="241"/>
      <c r="V34" s="242"/>
      <c r="W34" s="243"/>
      <c r="X34" s="244"/>
      <c r="Y34" s="240"/>
      <c r="Z34" s="242"/>
      <c r="AA34" s="245"/>
      <c r="AB34" s="245"/>
      <c r="AC34" s="245"/>
      <c r="AD34" s="239"/>
      <c r="AE34" s="246"/>
      <c r="AF34" s="247"/>
      <c r="AG34" s="247"/>
      <c r="AH34" s="238"/>
      <c r="AI34" s="238"/>
      <c r="AJ34" s="238"/>
      <c r="AK34" s="238"/>
      <c r="AL34" s="238"/>
      <c r="AO34" s="248"/>
      <c r="AP34" s="248"/>
      <c r="AQ34" s="249"/>
      <c r="AR34" s="249"/>
      <c r="AS34" s="248"/>
      <c r="AT34" s="248"/>
      <c r="AU34" s="248"/>
      <c r="AW34" s="250"/>
      <c r="AX34" s="251"/>
      <c r="AY34" s="248"/>
    </row>
    <row r="35" spans="1:51" s="235" customFormat="1" ht="16.5" customHeight="1" x14ac:dyDescent="0.25">
      <c r="A35" s="233"/>
      <c r="B35" s="234"/>
      <c r="K35" s="236"/>
      <c r="L35" s="236"/>
      <c r="M35" s="237"/>
      <c r="N35" s="236"/>
      <c r="O35" s="236"/>
      <c r="P35" s="236"/>
      <c r="Q35" s="238"/>
      <c r="R35" s="239"/>
      <c r="S35" s="239"/>
      <c r="T35" s="240"/>
      <c r="U35" s="241"/>
      <c r="V35" s="242"/>
      <c r="W35" s="243"/>
      <c r="X35" s="244"/>
      <c r="Y35" s="240"/>
      <c r="Z35" s="242"/>
      <c r="AA35" s="245"/>
      <c r="AB35" s="245"/>
      <c r="AC35" s="245"/>
      <c r="AD35" s="239"/>
      <c r="AE35" s="246"/>
      <c r="AF35" s="247"/>
      <c r="AG35" s="247"/>
      <c r="AH35" s="238"/>
      <c r="AI35" s="238"/>
      <c r="AJ35" s="238"/>
      <c r="AK35" s="238"/>
      <c r="AL35" s="238"/>
      <c r="AO35" s="248"/>
      <c r="AP35" s="248"/>
      <c r="AQ35" s="249"/>
      <c r="AR35" s="249"/>
      <c r="AS35" s="248"/>
      <c r="AT35" s="248"/>
      <c r="AU35" s="248"/>
      <c r="AW35" s="250"/>
      <c r="AX35" s="251"/>
      <c r="AY35" s="248"/>
    </row>
    <row r="36" spans="1:51" s="235" customFormat="1" ht="16.5" customHeight="1" x14ac:dyDescent="0.25">
      <c r="A36" s="233"/>
      <c r="B36" s="234"/>
      <c r="K36" s="236"/>
      <c r="L36" s="236"/>
      <c r="M36" s="237"/>
      <c r="N36" s="236"/>
      <c r="O36" s="236"/>
      <c r="P36" s="236"/>
      <c r="Q36" s="238"/>
      <c r="R36" s="239"/>
      <c r="S36" s="239"/>
      <c r="T36" s="240"/>
      <c r="U36" s="241"/>
      <c r="V36" s="242"/>
      <c r="W36" s="243"/>
      <c r="X36" s="244"/>
      <c r="Y36" s="240"/>
      <c r="Z36" s="242"/>
      <c r="AA36" s="245"/>
      <c r="AB36" s="245"/>
      <c r="AC36" s="245"/>
      <c r="AD36" s="239"/>
      <c r="AE36" s="246"/>
      <c r="AF36" s="247"/>
      <c r="AG36" s="247"/>
      <c r="AH36" s="238"/>
      <c r="AI36" s="238"/>
      <c r="AJ36" s="238"/>
      <c r="AK36" s="238"/>
      <c r="AL36" s="238"/>
      <c r="AO36" s="248"/>
      <c r="AP36" s="248"/>
      <c r="AQ36" s="249"/>
      <c r="AR36" s="249"/>
      <c r="AS36" s="248"/>
      <c r="AT36" s="248"/>
      <c r="AU36" s="248"/>
      <c r="AW36" s="250"/>
      <c r="AX36" s="251"/>
      <c r="AY36" s="248"/>
    </row>
    <row r="37" spans="1:51" s="235" customFormat="1" ht="16.5" customHeight="1" x14ac:dyDescent="0.25">
      <c r="A37" s="233"/>
      <c r="B37" s="234"/>
      <c r="K37" s="236"/>
      <c r="L37" s="236"/>
      <c r="M37" s="237"/>
      <c r="N37" s="236"/>
      <c r="O37" s="236"/>
      <c r="P37" s="236"/>
      <c r="Q37" s="238"/>
      <c r="R37" s="239"/>
      <c r="S37" s="239"/>
      <c r="T37" s="240"/>
      <c r="U37" s="241"/>
      <c r="V37" s="242"/>
      <c r="W37" s="243"/>
      <c r="X37" s="244"/>
      <c r="Y37" s="240"/>
      <c r="Z37" s="242"/>
      <c r="AA37" s="245"/>
      <c r="AB37" s="245"/>
      <c r="AC37" s="245"/>
      <c r="AD37" s="239"/>
      <c r="AE37" s="246"/>
      <c r="AF37" s="247"/>
      <c r="AG37" s="247"/>
      <c r="AH37" s="238"/>
      <c r="AI37" s="238"/>
      <c r="AJ37" s="238"/>
      <c r="AK37" s="238"/>
      <c r="AL37" s="238"/>
      <c r="AO37" s="248"/>
      <c r="AP37" s="248"/>
      <c r="AQ37" s="249"/>
      <c r="AR37" s="249"/>
      <c r="AS37" s="248"/>
      <c r="AT37" s="248"/>
      <c r="AU37" s="248"/>
      <c r="AW37" s="250"/>
      <c r="AX37" s="251"/>
      <c r="AY37" s="248"/>
    </row>
    <row r="38" spans="1:51" s="235" customFormat="1" ht="16.5" customHeight="1" x14ac:dyDescent="0.25">
      <c r="A38" s="233"/>
      <c r="B38" s="234"/>
      <c r="K38" s="236"/>
      <c r="L38" s="236"/>
      <c r="M38" s="237"/>
      <c r="N38" s="236"/>
      <c r="O38" s="236"/>
      <c r="P38" s="236"/>
      <c r="Q38" s="238"/>
      <c r="R38" s="239"/>
      <c r="S38" s="239"/>
      <c r="T38" s="240"/>
      <c r="U38" s="241"/>
      <c r="V38" s="242"/>
      <c r="W38" s="243"/>
      <c r="X38" s="244"/>
      <c r="Y38" s="240"/>
      <c r="Z38" s="242"/>
      <c r="AA38" s="245"/>
      <c r="AB38" s="245"/>
      <c r="AC38" s="245"/>
      <c r="AD38" s="239"/>
      <c r="AE38" s="246"/>
      <c r="AF38" s="247"/>
      <c r="AG38" s="247"/>
      <c r="AH38" s="238"/>
      <c r="AI38" s="238"/>
      <c r="AJ38" s="238"/>
      <c r="AK38" s="238"/>
      <c r="AL38" s="238"/>
      <c r="AO38" s="248"/>
      <c r="AP38" s="248"/>
      <c r="AQ38" s="249"/>
      <c r="AR38" s="249"/>
      <c r="AS38" s="248"/>
      <c r="AT38" s="248"/>
      <c r="AU38" s="248"/>
      <c r="AW38" s="250"/>
      <c r="AX38" s="251"/>
      <c r="AY38" s="248"/>
    </row>
    <row r="39" spans="1:51" s="235" customFormat="1" ht="16.5" customHeight="1" x14ac:dyDescent="0.25">
      <c r="A39" s="233"/>
      <c r="B39" s="234"/>
      <c r="K39" s="236"/>
      <c r="L39" s="236"/>
      <c r="M39" s="237"/>
      <c r="N39" s="236"/>
      <c r="O39" s="236"/>
      <c r="P39" s="236"/>
      <c r="Q39" s="238"/>
      <c r="R39" s="239"/>
      <c r="S39" s="239"/>
      <c r="T39" s="240"/>
      <c r="U39" s="241"/>
      <c r="V39" s="242"/>
      <c r="W39" s="243"/>
      <c r="X39" s="244"/>
      <c r="Y39" s="240"/>
      <c r="Z39" s="242"/>
      <c r="AA39" s="245"/>
      <c r="AB39" s="245"/>
      <c r="AC39" s="245"/>
      <c r="AD39" s="239"/>
      <c r="AE39" s="246"/>
      <c r="AF39" s="247"/>
      <c r="AG39" s="247"/>
      <c r="AH39" s="238"/>
      <c r="AI39" s="238"/>
      <c r="AJ39" s="238"/>
      <c r="AK39" s="238"/>
      <c r="AL39" s="238"/>
      <c r="AO39" s="248"/>
      <c r="AP39" s="248"/>
      <c r="AQ39" s="249"/>
      <c r="AR39" s="249"/>
      <c r="AS39" s="248"/>
      <c r="AT39" s="248"/>
      <c r="AU39" s="248"/>
      <c r="AW39" s="250"/>
      <c r="AX39" s="251"/>
      <c r="AY39" s="248"/>
    </row>
    <row r="40" spans="1:51" s="235" customFormat="1" ht="16.5" customHeight="1" x14ac:dyDescent="0.25">
      <c r="A40" s="233"/>
      <c r="B40" s="234"/>
      <c r="K40" s="236"/>
      <c r="L40" s="236"/>
      <c r="M40" s="237"/>
      <c r="N40" s="236"/>
      <c r="O40" s="236"/>
      <c r="P40" s="236"/>
      <c r="Q40" s="238"/>
      <c r="R40" s="239"/>
      <c r="S40" s="239"/>
      <c r="T40" s="240"/>
      <c r="U40" s="241"/>
      <c r="V40" s="242"/>
      <c r="W40" s="243"/>
      <c r="X40" s="244"/>
      <c r="Y40" s="240"/>
      <c r="Z40" s="242"/>
      <c r="AA40" s="245"/>
      <c r="AB40" s="245"/>
      <c r="AC40" s="245"/>
      <c r="AD40" s="239"/>
      <c r="AE40" s="246"/>
      <c r="AF40" s="247"/>
      <c r="AG40" s="247"/>
      <c r="AH40" s="238"/>
      <c r="AI40" s="238"/>
      <c r="AJ40" s="238"/>
      <c r="AK40" s="238"/>
      <c r="AL40" s="238"/>
      <c r="AO40" s="248"/>
      <c r="AP40" s="248"/>
      <c r="AQ40" s="249"/>
      <c r="AR40" s="249"/>
      <c r="AS40" s="248"/>
      <c r="AT40" s="248"/>
      <c r="AU40" s="248"/>
      <c r="AW40" s="250"/>
      <c r="AX40" s="251"/>
      <c r="AY40" s="248"/>
    </row>
    <row r="41" spans="1:51" s="235" customFormat="1" ht="16.5" customHeight="1" x14ac:dyDescent="0.25">
      <c r="A41" s="233"/>
      <c r="B41" s="234"/>
      <c r="K41" s="236"/>
      <c r="L41" s="236"/>
      <c r="M41" s="237"/>
      <c r="N41" s="236"/>
      <c r="O41" s="236"/>
      <c r="P41" s="236"/>
      <c r="Q41" s="238"/>
      <c r="R41" s="239"/>
      <c r="S41" s="239"/>
      <c r="T41" s="240"/>
      <c r="U41" s="241"/>
      <c r="V41" s="242"/>
      <c r="W41" s="243"/>
      <c r="X41" s="244"/>
      <c r="Y41" s="240"/>
      <c r="Z41" s="242"/>
      <c r="AA41" s="245"/>
      <c r="AB41" s="245"/>
      <c r="AC41" s="245"/>
      <c r="AD41" s="239"/>
      <c r="AE41" s="246"/>
      <c r="AF41" s="247"/>
      <c r="AG41" s="247"/>
      <c r="AH41" s="238"/>
      <c r="AI41" s="238"/>
      <c r="AJ41" s="238"/>
      <c r="AK41" s="238"/>
      <c r="AL41" s="238"/>
      <c r="AO41" s="248"/>
      <c r="AP41" s="248"/>
      <c r="AQ41" s="249"/>
      <c r="AR41" s="249"/>
      <c r="AS41" s="248"/>
      <c r="AT41" s="248"/>
      <c r="AU41" s="248"/>
      <c r="AW41" s="250"/>
      <c r="AX41" s="251"/>
      <c r="AY41" s="248"/>
    </row>
    <row r="42" spans="1:51" s="235" customFormat="1" ht="16.5" customHeight="1" x14ac:dyDescent="0.25">
      <c r="A42" s="233"/>
      <c r="B42" s="234"/>
      <c r="K42" s="236"/>
      <c r="L42" s="236"/>
      <c r="M42" s="237"/>
      <c r="N42" s="236"/>
      <c r="O42" s="236"/>
      <c r="P42" s="236"/>
      <c r="Q42" s="238"/>
      <c r="R42" s="239"/>
      <c r="S42" s="239"/>
      <c r="T42" s="240"/>
      <c r="U42" s="241"/>
      <c r="V42" s="242"/>
      <c r="W42" s="243"/>
      <c r="X42" s="244"/>
      <c r="Y42" s="240"/>
      <c r="Z42" s="242"/>
      <c r="AA42" s="245"/>
      <c r="AB42" s="245"/>
      <c r="AC42" s="245"/>
      <c r="AD42" s="239"/>
      <c r="AE42" s="246"/>
      <c r="AF42" s="247"/>
      <c r="AG42" s="247"/>
      <c r="AH42" s="238"/>
      <c r="AI42" s="238"/>
      <c r="AJ42" s="238"/>
      <c r="AK42" s="238"/>
      <c r="AL42" s="238"/>
      <c r="AO42" s="248"/>
      <c r="AP42" s="248"/>
      <c r="AQ42" s="249"/>
      <c r="AR42" s="249"/>
      <c r="AS42" s="248"/>
      <c r="AT42" s="248"/>
      <c r="AU42" s="248"/>
      <c r="AW42" s="250"/>
      <c r="AX42" s="251"/>
      <c r="AY42" s="248"/>
    </row>
    <row r="43" spans="1:51" s="235" customFormat="1" ht="16.5" customHeight="1" x14ac:dyDescent="0.25">
      <c r="A43" s="233"/>
      <c r="B43" s="234"/>
      <c r="K43" s="236"/>
      <c r="L43" s="236"/>
      <c r="M43" s="237"/>
      <c r="N43" s="236"/>
      <c r="O43" s="236"/>
      <c r="P43" s="236"/>
      <c r="Q43" s="238"/>
      <c r="R43" s="239"/>
      <c r="S43" s="239"/>
      <c r="T43" s="240"/>
      <c r="U43" s="241"/>
      <c r="V43" s="242"/>
      <c r="W43" s="243"/>
      <c r="X43" s="244"/>
      <c r="Y43" s="240"/>
      <c r="Z43" s="242"/>
      <c r="AA43" s="245"/>
      <c r="AB43" s="245"/>
      <c r="AC43" s="245"/>
      <c r="AD43" s="239"/>
      <c r="AE43" s="246"/>
      <c r="AF43" s="247"/>
      <c r="AG43" s="247"/>
      <c r="AH43" s="238"/>
      <c r="AI43" s="238"/>
      <c r="AJ43" s="238"/>
      <c r="AK43" s="238"/>
      <c r="AL43" s="238"/>
      <c r="AO43" s="248"/>
      <c r="AP43" s="248"/>
      <c r="AQ43" s="249"/>
      <c r="AR43" s="249"/>
      <c r="AS43" s="248"/>
      <c r="AT43" s="248"/>
      <c r="AU43" s="248"/>
      <c r="AW43" s="250"/>
      <c r="AX43" s="251"/>
      <c r="AY43" s="248"/>
    </row>
    <row r="44" spans="1:51" s="235" customFormat="1" ht="16.5" customHeight="1" x14ac:dyDescent="0.25">
      <c r="A44" s="233"/>
      <c r="B44" s="234"/>
      <c r="K44" s="236"/>
      <c r="L44" s="236"/>
      <c r="M44" s="237"/>
      <c r="N44" s="236"/>
      <c r="O44" s="236"/>
      <c r="P44" s="236"/>
      <c r="Q44" s="238"/>
      <c r="R44" s="239"/>
      <c r="S44" s="239"/>
      <c r="T44" s="240"/>
      <c r="U44" s="241"/>
      <c r="V44" s="242"/>
      <c r="W44" s="243"/>
      <c r="X44" s="244"/>
      <c r="Y44" s="240"/>
      <c r="Z44" s="242"/>
      <c r="AA44" s="245"/>
      <c r="AB44" s="245"/>
      <c r="AC44" s="245"/>
      <c r="AD44" s="239"/>
      <c r="AE44" s="246"/>
      <c r="AF44" s="247"/>
      <c r="AG44" s="247"/>
      <c r="AH44" s="238"/>
      <c r="AI44" s="238"/>
      <c r="AJ44" s="238"/>
      <c r="AK44" s="238"/>
      <c r="AL44" s="238"/>
      <c r="AO44" s="248"/>
      <c r="AP44" s="248"/>
      <c r="AQ44" s="249"/>
      <c r="AR44" s="249"/>
      <c r="AS44" s="248"/>
      <c r="AT44" s="248"/>
      <c r="AU44" s="248"/>
      <c r="AW44" s="250"/>
      <c r="AX44" s="251"/>
      <c r="AY44" s="248"/>
    </row>
    <row r="45" spans="1:51" s="235" customFormat="1" ht="16.5" customHeight="1" x14ac:dyDescent="0.25">
      <c r="A45" s="233"/>
      <c r="B45" s="234"/>
      <c r="K45" s="236"/>
      <c r="L45" s="236"/>
      <c r="M45" s="237"/>
      <c r="N45" s="236"/>
      <c r="O45" s="236"/>
      <c r="P45" s="236"/>
      <c r="Q45" s="238"/>
      <c r="R45" s="239"/>
      <c r="S45" s="239"/>
      <c r="T45" s="240"/>
      <c r="U45" s="241"/>
      <c r="V45" s="242"/>
      <c r="W45" s="243"/>
      <c r="X45" s="244"/>
      <c r="Y45" s="240"/>
      <c r="Z45" s="242"/>
      <c r="AA45" s="245"/>
      <c r="AB45" s="245"/>
      <c r="AC45" s="245"/>
      <c r="AD45" s="239"/>
      <c r="AE45" s="246"/>
      <c r="AF45" s="247"/>
      <c r="AG45" s="247"/>
      <c r="AH45" s="238"/>
      <c r="AI45" s="238"/>
      <c r="AJ45" s="238"/>
      <c r="AK45" s="238"/>
      <c r="AL45" s="238"/>
      <c r="AO45" s="248"/>
      <c r="AP45" s="248"/>
      <c r="AQ45" s="249"/>
      <c r="AR45" s="249"/>
      <c r="AS45" s="248"/>
      <c r="AT45" s="248"/>
      <c r="AU45" s="248"/>
      <c r="AW45" s="250"/>
      <c r="AX45" s="251"/>
      <c r="AY45" s="248"/>
    </row>
    <row r="46" spans="1:51" s="235" customFormat="1" ht="16.5" customHeight="1" x14ac:dyDescent="0.25">
      <c r="A46" s="233"/>
      <c r="B46" s="234"/>
      <c r="K46" s="236"/>
      <c r="L46" s="236"/>
      <c r="M46" s="237"/>
      <c r="N46" s="236"/>
      <c r="O46" s="236"/>
      <c r="P46" s="236"/>
      <c r="Q46" s="238"/>
      <c r="R46" s="239"/>
      <c r="S46" s="239"/>
      <c r="T46" s="240"/>
      <c r="U46" s="241"/>
      <c r="V46" s="242"/>
      <c r="W46" s="243"/>
      <c r="X46" s="244"/>
      <c r="Y46" s="240"/>
      <c r="Z46" s="242"/>
      <c r="AA46" s="245"/>
      <c r="AB46" s="245"/>
      <c r="AC46" s="245"/>
      <c r="AD46" s="239"/>
      <c r="AE46" s="246"/>
      <c r="AF46" s="247"/>
      <c r="AG46" s="247"/>
      <c r="AH46" s="238"/>
      <c r="AI46" s="238"/>
      <c r="AJ46" s="238"/>
      <c r="AK46" s="238"/>
      <c r="AL46" s="238"/>
      <c r="AO46" s="248"/>
      <c r="AP46" s="248"/>
      <c r="AQ46" s="249"/>
      <c r="AR46" s="249"/>
      <c r="AS46" s="248"/>
      <c r="AT46" s="248"/>
      <c r="AU46" s="248"/>
      <c r="AW46" s="250"/>
      <c r="AX46" s="251"/>
      <c r="AY46" s="248"/>
    </row>
    <row r="47" spans="1:51" s="235" customFormat="1" ht="16.5" customHeight="1" x14ac:dyDescent="0.25">
      <c r="A47" s="233"/>
      <c r="B47" s="234"/>
      <c r="K47" s="236"/>
      <c r="L47" s="236"/>
      <c r="M47" s="237"/>
      <c r="N47" s="236"/>
      <c r="O47" s="236"/>
      <c r="P47" s="236"/>
      <c r="Q47" s="238"/>
      <c r="R47" s="239"/>
      <c r="S47" s="239"/>
      <c r="T47" s="240"/>
      <c r="U47" s="241"/>
      <c r="V47" s="242"/>
      <c r="W47" s="243"/>
      <c r="X47" s="244"/>
      <c r="Y47" s="240"/>
      <c r="Z47" s="242"/>
      <c r="AA47" s="245"/>
      <c r="AB47" s="245"/>
      <c r="AC47" s="245"/>
      <c r="AD47" s="239"/>
      <c r="AE47" s="246"/>
      <c r="AF47" s="247"/>
      <c r="AG47" s="247"/>
      <c r="AH47" s="238"/>
      <c r="AI47" s="238"/>
      <c r="AJ47" s="238"/>
      <c r="AK47" s="238"/>
      <c r="AL47" s="238"/>
      <c r="AO47" s="248"/>
      <c r="AP47" s="248"/>
      <c r="AQ47" s="249"/>
      <c r="AR47" s="249"/>
      <c r="AS47" s="248"/>
      <c r="AT47" s="248"/>
      <c r="AU47" s="248"/>
      <c r="AW47" s="250"/>
      <c r="AX47" s="251"/>
      <c r="AY47" s="248"/>
    </row>
    <row r="48" spans="1:51" s="202" customFormat="1" ht="16.5" customHeight="1" x14ac:dyDescent="0.25">
      <c r="A48" s="253"/>
      <c r="B48" s="254"/>
      <c r="C48" s="255"/>
      <c r="D48" s="256"/>
      <c r="E48" s="256"/>
      <c r="F48" s="256"/>
      <c r="G48" s="256"/>
      <c r="H48" s="256"/>
      <c r="I48" s="256"/>
      <c r="J48" s="256"/>
      <c r="K48" s="257"/>
      <c r="L48" s="258"/>
      <c r="M48" s="259"/>
      <c r="N48" s="258"/>
      <c r="O48" s="258"/>
      <c r="P48" s="258"/>
      <c r="Q48" s="260"/>
      <c r="R48" s="261"/>
      <c r="S48" s="261"/>
      <c r="T48" s="256"/>
      <c r="U48" s="262"/>
      <c r="V48" s="263" t="s">
        <v>94</v>
      </c>
      <c r="W48" s="256">
        <v>2</v>
      </c>
      <c r="X48" s="264" t="s">
        <v>36</v>
      </c>
      <c r="Y48" s="256" t="s">
        <v>28</v>
      </c>
      <c r="Z48" s="256" t="s">
        <v>37</v>
      </c>
      <c r="AA48" s="265">
        <v>4</v>
      </c>
      <c r="AB48" s="265">
        <v>6</v>
      </c>
      <c r="AC48" s="265">
        <v>2</v>
      </c>
      <c r="AD48" s="261">
        <f>AA48*AB48</f>
        <v>24</v>
      </c>
      <c r="AE48" s="266">
        <v>100</v>
      </c>
      <c r="AF48" s="267">
        <f>รายการ!B1</f>
        <v>6700</v>
      </c>
      <c r="AG48" s="267">
        <f>AD48*AF48</f>
        <v>160800</v>
      </c>
      <c r="AH48" s="260">
        <f>SUM(AI48:AL48)</f>
        <v>24</v>
      </c>
      <c r="AI48" s="260"/>
      <c r="AJ48" s="260">
        <v>24</v>
      </c>
      <c r="AK48" s="260"/>
      <c r="AL48" s="260"/>
      <c r="AM48" s="256">
        <v>5</v>
      </c>
      <c r="AN48" s="256">
        <f>ค่าเสื่อม!F2</f>
        <v>5</v>
      </c>
      <c r="AO48" s="268">
        <f>AG48*AN48/100</f>
        <v>8040</v>
      </c>
      <c r="AP48" s="268">
        <f>AG48-AO48</f>
        <v>152760</v>
      </c>
      <c r="AQ48" s="269">
        <f>AP48</f>
        <v>152760</v>
      </c>
      <c r="AR48" s="269">
        <f>AQ48</f>
        <v>152760</v>
      </c>
      <c r="AS48" s="270">
        <f>((S48*O48)+(AF48*AK48)-(AF48*AK48*AN48/100))</f>
        <v>0</v>
      </c>
      <c r="AT48" s="270">
        <f>AQ48-AS48</f>
        <v>152760</v>
      </c>
      <c r="AU48" s="270">
        <f>AS48</f>
        <v>0</v>
      </c>
      <c r="AV48" s="256"/>
      <c r="AW48" s="271"/>
      <c r="AX48" s="272">
        <f>AU48*AV48/100</f>
        <v>0</v>
      </c>
      <c r="AY48" s="270">
        <f>AX48*10/100</f>
        <v>0</v>
      </c>
    </row>
    <row r="49" spans="1:51" s="202" customFormat="1" ht="16.5" customHeight="1" x14ac:dyDescent="0.25">
      <c r="A49" s="273"/>
      <c r="B49" s="274"/>
      <c r="C49" s="275"/>
      <c r="D49" s="276"/>
      <c r="E49" s="276"/>
      <c r="F49" s="276"/>
      <c r="G49" s="276"/>
      <c r="H49" s="276"/>
      <c r="I49" s="276"/>
      <c r="J49" s="276"/>
      <c r="K49" s="277"/>
      <c r="L49" s="278"/>
      <c r="M49" s="279"/>
      <c r="N49" s="278"/>
      <c r="O49" s="278"/>
      <c r="P49" s="278"/>
      <c r="Q49" s="280"/>
      <c r="R49" s="281"/>
      <c r="S49" s="281"/>
      <c r="T49" s="276"/>
      <c r="U49" s="282"/>
      <c r="V49" s="283"/>
      <c r="W49" s="276">
        <v>3</v>
      </c>
      <c r="X49" s="284"/>
      <c r="Y49" s="276" t="s">
        <v>38</v>
      </c>
      <c r="Z49" s="276" t="s">
        <v>7</v>
      </c>
      <c r="AA49" s="285">
        <v>4</v>
      </c>
      <c r="AB49" s="285">
        <v>7</v>
      </c>
      <c r="AC49" s="285">
        <v>3</v>
      </c>
      <c r="AD49" s="286">
        <f>AA49*AB49</f>
        <v>28</v>
      </c>
      <c r="AE49" s="287">
        <v>100</v>
      </c>
      <c r="AF49" s="288">
        <f>รายการ!B34</f>
        <v>2050</v>
      </c>
      <c r="AG49" s="288">
        <f>AD49*AF49</f>
        <v>57400</v>
      </c>
      <c r="AH49" s="289">
        <f>SUM(AI49:AL49)</f>
        <v>28</v>
      </c>
      <c r="AI49" s="280"/>
      <c r="AJ49" s="280"/>
      <c r="AK49" s="289">
        <v>28</v>
      </c>
      <c r="AL49" s="280"/>
      <c r="AM49" s="276">
        <v>5</v>
      </c>
      <c r="AN49" s="276">
        <f>ค่าเสื่อม!F4</f>
        <v>15</v>
      </c>
      <c r="AO49" s="290">
        <f>AG49*AN49/100</f>
        <v>8610</v>
      </c>
      <c r="AP49" s="290">
        <f>AG49-AO49</f>
        <v>48790</v>
      </c>
      <c r="AQ49" s="199">
        <f>P49+AP49</f>
        <v>48790</v>
      </c>
      <c r="AR49" s="199">
        <f>AQ49</f>
        <v>48790</v>
      </c>
      <c r="AS49" s="214">
        <f>((S49*O49)+(AF49*AK49)-(AF49*AK49*AN49/100))</f>
        <v>48790</v>
      </c>
      <c r="AT49" s="198">
        <f>AQ49-AS49</f>
        <v>0</v>
      </c>
      <c r="AU49" s="214">
        <f>AS49</f>
        <v>48790</v>
      </c>
      <c r="AV49" s="276">
        <f>อัตราภาษี!J5</f>
        <v>0.3</v>
      </c>
      <c r="AW49" s="156" t="s">
        <v>48</v>
      </c>
      <c r="AX49" s="201">
        <f>AU49*AV49/100</f>
        <v>146.37</v>
      </c>
      <c r="AY49" s="198">
        <f>AX49*10/100</f>
        <v>14.637</v>
      </c>
    </row>
    <row r="50" spans="1:51" s="252" customFormat="1" ht="16.5" customHeight="1" x14ac:dyDescent="0.25">
      <c r="A50" s="273"/>
      <c r="B50" s="274"/>
      <c r="C50" s="275"/>
      <c r="D50" s="276"/>
      <c r="E50" s="276"/>
      <c r="F50" s="276"/>
      <c r="G50" s="276"/>
      <c r="H50" s="276"/>
      <c r="I50" s="276"/>
      <c r="J50" s="276"/>
      <c r="K50" s="277"/>
      <c r="L50" s="278"/>
      <c r="M50" s="279"/>
      <c r="N50" s="278"/>
      <c r="O50" s="278"/>
      <c r="P50" s="278"/>
      <c r="Q50" s="280"/>
      <c r="R50" s="281"/>
      <c r="S50" s="281"/>
      <c r="T50" s="276"/>
      <c r="U50" s="282"/>
      <c r="V50" s="283"/>
      <c r="W50" s="276">
        <v>4</v>
      </c>
      <c r="X50" s="291"/>
      <c r="Y50" s="276" t="s">
        <v>34</v>
      </c>
      <c r="Z50" s="276" t="s">
        <v>7</v>
      </c>
      <c r="AA50" s="285">
        <v>4</v>
      </c>
      <c r="AB50" s="285">
        <v>8</v>
      </c>
      <c r="AC50" s="285">
        <v>2</v>
      </c>
      <c r="AD50" s="281">
        <f>AA50*AB50</f>
        <v>32</v>
      </c>
      <c r="AE50" s="287">
        <v>100</v>
      </c>
      <c r="AF50" s="288">
        <f>รายการ!B8</f>
        <v>2600</v>
      </c>
      <c r="AG50" s="288">
        <f>AD50*AF50</f>
        <v>83200</v>
      </c>
      <c r="AH50" s="280">
        <f>SUM(AI50:AL50)</f>
        <v>32</v>
      </c>
      <c r="AI50" s="280"/>
      <c r="AJ50" s="280">
        <v>32</v>
      </c>
      <c r="AK50" s="280"/>
      <c r="AL50" s="280"/>
      <c r="AM50" s="276">
        <v>5</v>
      </c>
      <c r="AN50" s="276">
        <f>ค่าเสื่อม!F4</f>
        <v>15</v>
      </c>
      <c r="AO50" s="290">
        <f>AG50*AN50/100</f>
        <v>12480</v>
      </c>
      <c r="AP50" s="290">
        <f>AG50-AO50</f>
        <v>70720</v>
      </c>
      <c r="AQ50" s="199">
        <f>P50+AP50</f>
        <v>70720</v>
      </c>
      <c r="AR50" s="199">
        <f>AQ50</f>
        <v>70720</v>
      </c>
      <c r="AS50" s="198">
        <f>((S50*O50)+(AF50*AK50)-(AF50*AK50*AN50/100))</f>
        <v>0</v>
      </c>
      <c r="AT50" s="198">
        <f>AQ50-AS50</f>
        <v>70720</v>
      </c>
      <c r="AU50" s="198">
        <f>AS50</f>
        <v>0</v>
      </c>
      <c r="AV50" s="276"/>
      <c r="AW50" s="156"/>
      <c r="AX50" s="201">
        <f>AU50*AV50/100</f>
        <v>0</v>
      </c>
      <c r="AY50" s="198">
        <f>AX50*10/100</f>
        <v>0</v>
      </c>
    </row>
    <row r="51" spans="1:51" s="235" customFormat="1" ht="16.5" customHeight="1" x14ac:dyDescent="0.25">
      <c r="A51" s="305"/>
      <c r="B51" s="306"/>
      <c r="C51" s="307"/>
      <c r="D51" s="307"/>
      <c r="E51" s="307"/>
      <c r="F51" s="307"/>
      <c r="G51" s="307"/>
      <c r="H51" s="307"/>
      <c r="I51" s="307"/>
      <c r="J51" s="307"/>
      <c r="K51" s="308"/>
      <c r="L51" s="309"/>
      <c r="M51" s="310"/>
      <c r="N51" s="309"/>
      <c r="O51" s="309"/>
      <c r="P51" s="309"/>
      <c r="Q51" s="311"/>
      <c r="R51" s="312"/>
      <c r="S51" s="312"/>
      <c r="T51" s="307"/>
      <c r="U51" s="313"/>
      <c r="V51" s="305"/>
      <c r="W51" s="307"/>
      <c r="X51" s="314"/>
      <c r="Y51" s="307"/>
      <c r="Z51" s="307"/>
      <c r="AA51" s="315"/>
      <c r="AB51" s="315"/>
      <c r="AC51" s="315"/>
      <c r="AD51" s="312"/>
      <c r="AE51" s="316"/>
      <c r="AF51" s="317"/>
      <c r="AG51" s="317"/>
      <c r="AH51" s="311"/>
      <c r="AI51" s="311"/>
      <c r="AJ51" s="311"/>
      <c r="AK51" s="311"/>
      <c r="AL51" s="311"/>
      <c r="AM51" s="307"/>
      <c r="AN51" s="307"/>
      <c r="AO51" s="318"/>
      <c r="AP51" s="318"/>
      <c r="AQ51" s="249"/>
      <c r="AR51" s="249"/>
      <c r="AS51" s="248"/>
      <c r="AT51" s="248"/>
      <c r="AU51" s="248"/>
      <c r="AV51" s="307"/>
      <c r="AW51" s="319"/>
      <c r="AX51" s="251"/>
      <c r="AY51" s="248"/>
    </row>
    <row r="52" spans="1:51" s="235" customFormat="1" ht="16.5" customHeight="1" x14ac:dyDescent="0.25">
      <c r="A52" s="305"/>
      <c r="B52" s="306"/>
      <c r="C52" s="307"/>
      <c r="D52" s="307"/>
      <c r="E52" s="307"/>
      <c r="F52" s="307"/>
      <c r="G52" s="307"/>
      <c r="H52" s="307"/>
      <c r="I52" s="307"/>
      <c r="J52" s="307"/>
      <c r="K52" s="308"/>
      <c r="L52" s="309"/>
      <c r="M52" s="310"/>
      <c r="N52" s="309"/>
      <c r="O52" s="309"/>
      <c r="P52" s="309"/>
      <c r="Q52" s="311"/>
      <c r="R52" s="312"/>
      <c r="S52" s="312"/>
      <c r="T52" s="307"/>
      <c r="U52" s="313"/>
      <c r="V52" s="305"/>
      <c r="W52" s="307"/>
      <c r="X52" s="314"/>
      <c r="Y52" s="307"/>
      <c r="Z52" s="307"/>
      <c r="AA52" s="315"/>
      <c r="AB52" s="315"/>
      <c r="AC52" s="315"/>
      <c r="AD52" s="312"/>
      <c r="AE52" s="316"/>
      <c r="AF52" s="317"/>
      <c r="AG52" s="317"/>
      <c r="AH52" s="311"/>
      <c r="AI52" s="311"/>
      <c r="AJ52" s="311"/>
      <c r="AK52" s="311"/>
      <c r="AL52" s="311"/>
      <c r="AM52" s="307"/>
      <c r="AN52" s="307"/>
      <c r="AO52" s="318"/>
      <c r="AP52" s="318"/>
      <c r="AQ52" s="249"/>
      <c r="AR52" s="249"/>
      <c r="AS52" s="248"/>
      <c r="AT52" s="248"/>
      <c r="AU52" s="248"/>
      <c r="AV52" s="307"/>
      <c r="AW52" s="319"/>
      <c r="AX52" s="251"/>
      <c r="AY52" s="248"/>
    </row>
    <row r="53" spans="1:51" s="235" customFormat="1" ht="16.5" customHeight="1" x14ac:dyDescent="0.25">
      <c r="A53" s="305"/>
      <c r="B53" s="306"/>
      <c r="C53" s="307"/>
      <c r="D53" s="307"/>
      <c r="E53" s="307"/>
      <c r="F53" s="307"/>
      <c r="G53" s="307"/>
      <c r="H53" s="307"/>
      <c r="I53" s="307"/>
      <c r="J53" s="307"/>
      <c r="K53" s="308"/>
      <c r="L53" s="309"/>
      <c r="M53" s="310"/>
      <c r="N53" s="309"/>
      <c r="O53" s="309"/>
      <c r="P53" s="309"/>
      <c r="Q53" s="311"/>
      <c r="R53" s="312"/>
      <c r="S53" s="312"/>
      <c r="T53" s="307"/>
      <c r="U53" s="313"/>
      <c r="V53" s="305"/>
      <c r="W53" s="307"/>
      <c r="X53" s="314"/>
      <c r="Y53" s="307"/>
      <c r="Z53" s="307"/>
      <c r="AA53" s="315"/>
      <c r="AB53" s="315"/>
      <c r="AC53" s="315"/>
      <c r="AD53" s="312"/>
      <c r="AE53" s="316"/>
      <c r="AF53" s="317"/>
      <c r="AG53" s="317"/>
      <c r="AH53" s="311"/>
      <c r="AI53" s="311"/>
      <c r="AJ53" s="311"/>
      <c r="AK53" s="311"/>
      <c r="AL53" s="311"/>
      <c r="AM53" s="307"/>
      <c r="AN53" s="307"/>
      <c r="AO53" s="318"/>
      <c r="AP53" s="318"/>
      <c r="AQ53" s="249"/>
      <c r="AR53" s="249"/>
      <c r="AS53" s="248"/>
      <c r="AT53" s="248"/>
      <c r="AU53" s="248"/>
      <c r="AV53" s="307"/>
      <c r="AW53" s="319"/>
      <c r="AX53" s="251"/>
      <c r="AY53" s="248"/>
    </row>
    <row r="54" spans="1:51" s="235" customFormat="1" ht="16.5" customHeight="1" x14ac:dyDescent="0.25">
      <c r="A54" s="305"/>
      <c r="B54" s="306"/>
      <c r="C54" s="307"/>
      <c r="D54" s="307"/>
      <c r="E54" s="307"/>
      <c r="F54" s="307"/>
      <c r="G54" s="307"/>
      <c r="H54" s="307"/>
      <c r="I54" s="307"/>
      <c r="J54" s="307"/>
      <c r="K54" s="308"/>
      <c r="L54" s="309"/>
      <c r="M54" s="310"/>
      <c r="N54" s="309"/>
      <c r="O54" s="309"/>
      <c r="P54" s="309"/>
      <c r="Q54" s="311"/>
      <c r="R54" s="312"/>
      <c r="S54" s="312"/>
      <c r="T54" s="307"/>
      <c r="U54" s="313"/>
      <c r="V54" s="305"/>
      <c r="W54" s="307"/>
      <c r="X54" s="314"/>
      <c r="Y54" s="307"/>
      <c r="Z54" s="307"/>
      <c r="AA54" s="315"/>
      <c r="AB54" s="315"/>
      <c r="AC54" s="315"/>
      <c r="AD54" s="312"/>
      <c r="AE54" s="316"/>
      <c r="AF54" s="317"/>
      <c r="AG54" s="317"/>
      <c r="AH54" s="311"/>
      <c r="AI54" s="311"/>
      <c r="AJ54" s="311"/>
      <c r="AK54" s="311"/>
      <c r="AL54" s="311"/>
      <c r="AM54" s="307"/>
      <c r="AN54" s="307"/>
      <c r="AO54" s="318"/>
      <c r="AP54" s="318"/>
      <c r="AQ54" s="249"/>
      <c r="AR54" s="249"/>
      <c r="AS54" s="248"/>
      <c r="AT54" s="248"/>
      <c r="AU54" s="248"/>
      <c r="AV54" s="307"/>
      <c r="AW54" s="319"/>
      <c r="AX54" s="251"/>
      <c r="AY54" s="248"/>
    </row>
    <row r="55" spans="1:51" s="235" customFormat="1" ht="16.5" customHeight="1" x14ac:dyDescent="0.25">
      <c r="A55" s="305"/>
      <c r="B55" s="306"/>
      <c r="C55" s="307"/>
      <c r="D55" s="307"/>
      <c r="E55" s="307"/>
      <c r="F55" s="307"/>
      <c r="G55" s="307"/>
      <c r="H55" s="307"/>
      <c r="I55" s="307"/>
      <c r="J55" s="307"/>
      <c r="K55" s="308"/>
      <c r="L55" s="309"/>
      <c r="M55" s="310"/>
      <c r="N55" s="309"/>
      <c r="O55" s="309"/>
      <c r="P55" s="309"/>
      <c r="Q55" s="311"/>
      <c r="R55" s="312"/>
      <c r="S55" s="312"/>
      <c r="T55" s="307"/>
      <c r="U55" s="313"/>
      <c r="V55" s="305"/>
      <c r="W55" s="307"/>
      <c r="X55" s="314"/>
      <c r="Y55" s="307"/>
      <c r="Z55" s="307"/>
      <c r="AA55" s="315"/>
      <c r="AB55" s="315"/>
      <c r="AC55" s="315"/>
      <c r="AD55" s="312"/>
      <c r="AE55" s="316"/>
      <c r="AF55" s="317"/>
      <c r="AG55" s="317"/>
      <c r="AH55" s="311"/>
      <c r="AI55" s="311"/>
      <c r="AJ55" s="311"/>
      <c r="AK55" s="311"/>
      <c r="AL55" s="311"/>
      <c r="AM55" s="307"/>
      <c r="AN55" s="307"/>
      <c r="AO55" s="318"/>
      <c r="AP55" s="318"/>
      <c r="AQ55" s="249"/>
      <c r="AR55" s="249"/>
      <c r="AS55" s="248"/>
      <c r="AT55" s="248"/>
      <c r="AU55" s="248"/>
      <c r="AV55" s="307"/>
      <c r="AW55" s="319"/>
      <c r="AX55" s="251"/>
      <c r="AY55" s="248"/>
    </row>
    <row r="56" spans="1:51" s="235" customFormat="1" ht="16.5" customHeight="1" x14ac:dyDescent="0.25">
      <c r="A56" s="305"/>
      <c r="B56" s="306"/>
      <c r="C56" s="307"/>
      <c r="D56" s="307"/>
      <c r="E56" s="307"/>
      <c r="F56" s="307"/>
      <c r="G56" s="307"/>
      <c r="H56" s="307"/>
      <c r="I56" s="307"/>
      <c r="J56" s="307"/>
      <c r="K56" s="308"/>
      <c r="L56" s="309"/>
      <c r="M56" s="310"/>
      <c r="N56" s="309"/>
      <c r="O56" s="309"/>
      <c r="P56" s="309"/>
      <c r="Q56" s="311"/>
      <c r="R56" s="312"/>
      <c r="S56" s="312"/>
      <c r="T56" s="307"/>
      <c r="U56" s="313"/>
      <c r="V56" s="305"/>
      <c r="W56" s="307"/>
      <c r="X56" s="314"/>
      <c r="Y56" s="307"/>
      <c r="Z56" s="307"/>
      <c r="AA56" s="315"/>
      <c r="AB56" s="315"/>
      <c r="AC56" s="315"/>
      <c r="AD56" s="312"/>
      <c r="AE56" s="316"/>
      <c r="AF56" s="317"/>
      <c r="AG56" s="317"/>
      <c r="AH56" s="311"/>
      <c r="AI56" s="311"/>
      <c r="AJ56" s="311"/>
      <c r="AK56" s="311"/>
      <c r="AL56" s="311"/>
      <c r="AM56" s="307"/>
      <c r="AN56" s="307"/>
      <c r="AO56" s="318"/>
      <c r="AP56" s="318"/>
      <c r="AQ56" s="249"/>
      <c r="AR56" s="249"/>
      <c r="AS56" s="248"/>
      <c r="AT56" s="248"/>
      <c r="AU56" s="248"/>
      <c r="AV56" s="307"/>
      <c r="AW56" s="319"/>
      <c r="AX56" s="251"/>
      <c r="AY56" s="248"/>
    </row>
    <row r="57" spans="1:51" s="235" customFormat="1" ht="16.5" customHeight="1" x14ac:dyDescent="0.25">
      <c r="A57" s="305"/>
      <c r="B57" s="306"/>
      <c r="C57" s="307"/>
      <c r="D57" s="307"/>
      <c r="E57" s="307"/>
      <c r="F57" s="307"/>
      <c r="G57" s="307"/>
      <c r="H57" s="307"/>
      <c r="I57" s="307"/>
      <c r="J57" s="307"/>
      <c r="K57" s="308"/>
      <c r="L57" s="309"/>
      <c r="M57" s="310"/>
      <c r="N57" s="309"/>
      <c r="O57" s="309"/>
      <c r="P57" s="309"/>
      <c r="Q57" s="311"/>
      <c r="R57" s="312"/>
      <c r="S57" s="312"/>
      <c r="T57" s="307"/>
      <c r="U57" s="313"/>
      <c r="V57" s="305"/>
      <c r="W57" s="307"/>
      <c r="X57" s="314"/>
      <c r="Y57" s="307"/>
      <c r="Z57" s="307"/>
      <c r="AA57" s="315"/>
      <c r="AB57" s="315"/>
      <c r="AC57" s="315"/>
      <c r="AD57" s="312"/>
      <c r="AE57" s="316"/>
      <c r="AF57" s="317"/>
      <c r="AG57" s="317"/>
      <c r="AH57" s="311"/>
      <c r="AI57" s="311"/>
      <c r="AJ57" s="311"/>
      <c r="AK57" s="311"/>
      <c r="AL57" s="311"/>
      <c r="AM57" s="307"/>
      <c r="AN57" s="307"/>
      <c r="AO57" s="318"/>
      <c r="AP57" s="318"/>
      <c r="AQ57" s="249"/>
      <c r="AR57" s="249"/>
      <c r="AS57" s="248"/>
      <c r="AT57" s="248"/>
      <c r="AU57" s="248"/>
      <c r="AV57" s="307"/>
      <c r="AW57" s="319"/>
      <c r="AX57" s="251"/>
      <c r="AY57" s="248"/>
    </row>
    <row r="58" spans="1:51" s="235" customFormat="1" ht="16.5" customHeight="1" x14ac:dyDescent="0.25">
      <c r="A58" s="305"/>
      <c r="B58" s="306"/>
      <c r="C58" s="307"/>
      <c r="D58" s="307"/>
      <c r="E58" s="307"/>
      <c r="F58" s="307"/>
      <c r="G58" s="307"/>
      <c r="H58" s="307"/>
      <c r="I58" s="307"/>
      <c r="J58" s="307"/>
      <c r="K58" s="308"/>
      <c r="L58" s="309"/>
      <c r="M58" s="310"/>
      <c r="N58" s="309"/>
      <c r="O58" s="309"/>
      <c r="P58" s="309"/>
      <c r="Q58" s="311"/>
      <c r="R58" s="312"/>
      <c r="S58" s="312"/>
      <c r="T58" s="307"/>
      <c r="U58" s="313"/>
      <c r="V58" s="305"/>
      <c r="W58" s="307"/>
      <c r="X58" s="314"/>
      <c r="Y58" s="307"/>
      <c r="Z58" s="307"/>
      <c r="AA58" s="315"/>
      <c r="AB58" s="315"/>
      <c r="AC58" s="315"/>
      <c r="AD58" s="312"/>
      <c r="AE58" s="316"/>
      <c r="AF58" s="317"/>
      <c r="AG58" s="317"/>
      <c r="AH58" s="311"/>
      <c r="AI58" s="311"/>
      <c r="AJ58" s="311"/>
      <c r="AK58" s="311"/>
      <c r="AL58" s="311"/>
      <c r="AM58" s="307"/>
      <c r="AN58" s="307"/>
      <c r="AO58" s="318"/>
      <c r="AP58" s="318"/>
      <c r="AQ58" s="249"/>
      <c r="AR58" s="249"/>
      <c r="AS58" s="248"/>
      <c r="AT58" s="248"/>
      <c r="AU58" s="248"/>
      <c r="AV58" s="307"/>
      <c r="AW58" s="319"/>
      <c r="AX58" s="251"/>
      <c r="AY58" s="248"/>
    </row>
    <row r="59" spans="1:51" s="235" customFormat="1" ht="16.5" customHeight="1" x14ac:dyDescent="0.25">
      <c r="A59" s="305"/>
      <c r="B59" s="306"/>
      <c r="C59" s="307"/>
      <c r="D59" s="307"/>
      <c r="E59" s="307"/>
      <c r="F59" s="307"/>
      <c r="G59" s="307"/>
      <c r="H59" s="307"/>
      <c r="I59" s="307"/>
      <c r="J59" s="307"/>
      <c r="K59" s="308"/>
      <c r="L59" s="309"/>
      <c r="M59" s="310"/>
      <c r="N59" s="309"/>
      <c r="O59" s="309"/>
      <c r="P59" s="309"/>
      <c r="Q59" s="311"/>
      <c r="R59" s="312"/>
      <c r="S59" s="312"/>
      <c r="T59" s="307"/>
      <c r="U59" s="313"/>
      <c r="V59" s="305"/>
      <c r="W59" s="307"/>
      <c r="X59" s="314"/>
      <c r="Y59" s="307"/>
      <c r="Z59" s="307"/>
      <c r="AA59" s="315"/>
      <c r="AB59" s="315"/>
      <c r="AC59" s="315"/>
      <c r="AD59" s="312"/>
      <c r="AE59" s="316"/>
      <c r="AF59" s="317"/>
      <c r="AG59" s="317"/>
      <c r="AH59" s="311"/>
      <c r="AI59" s="311"/>
      <c r="AJ59" s="311"/>
      <c r="AK59" s="311"/>
      <c r="AL59" s="311"/>
      <c r="AM59" s="307"/>
      <c r="AN59" s="307"/>
      <c r="AO59" s="318"/>
      <c r="AP59" s="318"/>
      <c r="AQ59" s="249"/>
      <c r="AR59" s="249"/>
      <c r="AS59" s="248"/>
      <c r="AT59" s="248"/>
      <c r="AU59" s="248"/>
      <c r="AV59" s="307"/>
      <c r="AW59" s="319"/>
      <c r="AX59" s="251"/>
      <c r="AY59" s="248"/>
    </row>
    <row r="60" spans="1:51" s="235" customFormat="1" ht="16.5" customHeight="1" x14ac:dyDescent="0.25">
      <c r="A60" s="305"/>
      <c r="B60" s="306"/>
      <c r="C60" s="307"/>
      <c r="D60" s="307"/>
      <c r="E60" s="307"/>
      <c r="F60" s="307"/>
      <c r="G60" s="307"/>
      <c r="H60" s="307"/>
      <c r="I60" s="307"/>
      <c r="J60" s="307"/>
      <c r="K60" s="308"/>
      <c r="L60" s="309"/>
      <c r="M60" s="310"/>
      <c r="N60" s="309"/>
      <c r="O60" s="309"/>
      <c r="P60" s="309"/>
      <c r="Q60" s="311"/>
      <c r="R60" s="312"/>
      <c r="S60" s="312"/>
      <c r="T60" s="307"/>
      <c r="U60" s="313"/>
      <c r="V60" s="305"/>
      <c r="W60" s="307"/>
      <c r="X60" s="314"/>
      <c r="Y60" s="307"/>
      <c r="Z60" s="307"/>
      <c r="AA60" s="315"/>
      <c r="AB60" s="315"/>
      <c r="AC60" s="315"/>
      <c r="AD60" s="312"/>
      <c r="AE60" s="316"/>
      <c r="AF60" s="317"/>
      <c r="AG60" s="317"/>
      <c r="AH60" s="311"/>
      <c r="AI60" s="311"/>
      <c r="AJ60" s="311"/>
      <c r="AK60" s="311"/>
      <c r="AL60" s="311"/>
      <c r="AM60" s="307"/>
      <c r="AN60" s="307"/>
      <c r="AO60" s="318"/>
      <c r="AP60" s="318"/>
      <c r="AQ60" s="249"/>
      <c r="AR60" s="249"/>
      <c r="AS60" s="248"/>
      <c r="AT60" s="248"/>
      <c r="AU60" s="248"/>
      <c r="AV60" s="307"/>
      <c r="AW60" s="319"/>
      <c r="AX60" s="251"/>
      <c r="AY60" s="248"/>
    </row>
    <row r="61" spans="1:51" s="235" customFormat="1" ht="16.5" customHeight="1" x14ac:dyDescent="0.25">
      <c r="A61" s="305"/>
      <c r="B61" s="306"/>
      <c r="C61" s="307"/>
      <c r="D61" s="307"/>
      <c r="E61" s="307"/>
      <c r="F61" s="307"/>
      <c r="G61" s="307"/>
      <c r="H61" s="307"/>
      <c r="I61" s="307"/>
      <c r="J61" s="307"/>
      <c r="K61" s="308"/>
      <c r="L61" s="309"/>
      <c r="M61" s="310"/>
      <c r="N61" s="309"/>
      <c r="O61" s="309"/>
      <c r="P61" s="309"/>
      <c r="Q61" s="311"/>
      <c r="R61" s="312"/>
      <c r="S61" s="312"/>
      <c r="T61" s="307"/>
      <c r="U61" s="313"/>
      <c r="V61" s="305"/>
      <c r="W61" s="307"/>
      <c r="X61" s="314"/>
      <c r="Y61" s="307"/>
      <c r="Z61" s="307"/>
      <c r="AA61" s="315"/>
      <c r="AB61" s="315"/>
      <c r="AC61" s="315"/>
      <c r="AD61" s="312"/>
      <c r="AE61" s="316"/>
      <c r="AF61" s="317"/>
      <c r="AG61" s="317"/>
      <c r="AH61" s="311"/>
      <c r="AI61" s="311"/>
      <c r="AJ61" s="311"/>
      <c r="AK61" s="311"/>
      <c r="AL61" s="311"/>
      <c r="AM61" s="307"/>
      <c r="AN61" s="307"/>
      <c r="AO61" s="318"/>
      <c r="AP61" s="318"/>
      <c r="AQ61" s="249"/>
      <c r="AR61" s="249"/>
      <c r="AS61" s="248"/>
      <c r="AT61" s="248"/>
      <c r="AU61" s="248"/>
      <c r="AV61" s="307"/>
      <c r="AW61" s="319"/>
      <c r="AX61" s="251"/>
      <c r="AY61" s="248"/>
    </row>
    <row r="62" spans="1:51" s="235" customFormat="1" ht="16.5" customHeight="1" x14ac:dyDescent="0.25">
      <c r="A62" s="305"/>
      <c r="B62" s="306"/>
      <c r="C62" s="307"/>
      <c r="D62" s="307"/>
      <c r="E62" s="307"/>
      <c r="F62" s="307"/>
      <c r="G62" s="307"/>
      <c r="H62" s="307"/>
      <c r="I62" s="307"/>
      <c r="J62" s="307"/>
      <c r="K62" s="308"/>
      <c r="L62" s="309"/>
      <c r="M62" s="310"/>
      <c r="N62" s="309"/>
      <c r="O62" s="309"/>
      <c r="P62" s="309"/>
      <c r="Q62" s="311"/>
      <c r="R62" s="312"/>
      <c r="S62" s="312"/>
      <c r="T62" s="307"/>
      <c r="U62" s="313"/>
      <c r="V62" s="305"/>
      <c r="W62" s="307"/>
      <c r="X62" s="314"/>
      <c r="Y62" s="307"/>
      <c r="Z62" s="307"/>
      <c r="AA62" s="315"/>
      <c r="AB62" s="315"/>
      <c r="AC62" s="315"/>
      <c r="AD62" s="312"/>
      <c r="AE62" s="316"/>
      <c r="AF62" s="317"/>
      <c r="AG62" s="317"/>
      <c r="AH62" s="311"/>
      <c r="AI62" s="311"/>
      <c r="AJ62" s="311"/>
      <c r="AK62" s="311"/>
      <c r="AL62" s="311"/>
      <c r="AM62" s="307"/>
      <c r="AN62" s="307"/>
      <c r="AO62" s="318"/>
      <c r="AP62" s="318"/>
      <c r="AQ62" s="249"/>
      <c r="AR62" s="249"/>
      <c r="AS62" s="248"/>
      <c r="AT62" s="248"/>
      <c r="AU62" s="248"/>
      <c r="AV62" s="307"/>
      <c r="AW62" s="319"/>
      <c r="AX62" s="251"/>
      <c r="AY62" s="248"/>
    </row>
    <row r="63" spans="1:51" s="235" customFormat="1" ht="16.5" customHeight="1" x14ac:dyDescent="0.25">
      <c r="A63" s="305"/>
      <c r="B63" s="306"/>
      <c r="C63" s="307"/>
      <c r="D63" s="307"/>
      <c r="E63" s="307"/>
      <c r="F63" s="307"/>
      <c r="G63" s="307"/>
      <c r="H63" s="307"/>
      <c r="I63" s="307"/>
      <c r="J63" s="307"/>
      <c r="K63" s="308"/>
      <c r="L63" s="309"/>
      <c r="M63" s="310"/>
      <c r="N63" s="309"/>
      <c r="O63" s="309"/>
      <c r="P63" s="309"/>
      <c r="Q63" s="311"/>
      <c r="R63" s="312"/>
      <c r="S63" s="312"/>
      <c r="T63" s="307"/>
      <c r="U63" s="313"/>
      <c r="V63" s="305"/>
      <c r="W63" s="307"/>
      <c r="X63" s="314"/>
      <c r="Y63" s="307"/>
      <c r="Z63" s="307"/>
      <c r="AA63" s="315"/>
      <c r="AB63" s="315"/>
      <c r="AC63" s="315"/>
      <c r="AD63" s="312"/>
      <c r="AE63" s="316"/>
      <c r="AF63" s="317"/>
      <c r="AG63" s="317"/>
      <c r="AH63" s="311"/>
      <c r="AI63" s="311"/>
      <c r="AJ63" s="311"/>
      <c r="AK63" s="311"/>
      <c r="AL63" s="311"/>
      <c r="AM63" s="307"/>
      <c r="AN63" s="307"/>
      <c r="AO63" s="318"/>
      <c r="AP63" s="318"/>
      <c r="AQ63" s="249"/>
      <c r="AR63" s="249"/>
      <c r="AS63" s="248"/>
      <c r="AT63" s="248"/>
      <c r="AU63" s="248"/>
      <c r="AV63" s="307"/>
      <c r="AW63" s="319"/>
      <c r="AX63" s="251"/>
      <c r="AY63" s="248"/>
    </row>
    <row r="64" spans="1:51" s="235" customFormat="1" ht="16.5" customHeight="1" x14ac:dyDescent="0.25">
      <c r="A64" s="305"/>
      <c r="B64" s="306"/>
      <c r="C64" s="307"/>
      <c r="D64" s="307"/>
      <c r="E64" s="307"/>
      <c r="F64" s="307"/>
      <c r="G64" s="307"/>
      <c r="H64" s="307"/>
      <c r="I64" s="307"/>
      <c r="J64" s="307"/>
      <c r="K64" s="308"/>
      <c r="L64" s="309"/>
      <c r="M64" s="310"/>
      <c r="N64" s="309"/>
      <c r="O64" s="309"/>
      <c r="P64" s="309"/>
      <c r="Q64" s="311"/>
      <c r="R64" s="312"/>
      <c r="S64" s="312"/>
      <c r="T64" s="307"/>
      <c r="U64" s="313"/>
      <c r="V64" s="305"/>
      <c r="W64" s="307"/>
      <c r="X64" s="314"/>
      <c r="Y64" s="307"/>
      <c r="Z64" s="307"/>
      <c r="AA64" s="315"/>
      <c r="AB64" s="315"/>
      <c r="AC64" s="315"/>
      <c r="AD64" s="312"/>
      <c r="AE64" s="316"/>
      <c r="AF64" s="317"/>
      <c r="AG64" s="317"/>
      <c r="AH64" s="311"/>
      <c r="AI64" s="311"/>
      <c r="AJ64" s="311"/>
      <c r="AK64" s="311"/>
      <c r="AL64" s="311"/>
      <c r="AM64" s="307"/>
      <c r="AN64" s="307"/>
      <c r="AO64" s="318"/>
      <c r="AP64" s="318"/>
      <c r="AQ64" s="249"/>
      <c r="AR64" s="249"/>
      <c r="AS64" s="248"/>
      <c r="AT64" s="248"/>
      <c r="AU64" s="248"/>
      <c r="AV64" s="307"/>
      <c r="AW64" s="319"/>
      <c r="AX64" s="251"/>
      <c r="AY64" s="248"/>
    </row>
    <row r="65" spans="1:51" s="235" customFormat="1" ht="16.5" customHeight="1" x14ac:dyDescent="0.25">
      <c r="A65" s="305"/>
      <c r="B65" s="306"/>
      <c r="C65" s="307"/>
      <c r="D65" s="307"/>
      <c r="E65" s="307"/>
      <c r="F65" s="307"/>
      <c r="G65" s="307"/>
      <c r="H65" s="307"/>
      <c r="I65" s="307"/>
      <c r="J65" s="307"/>
      <c r="K65" s="308"/>
      <c r="L65" s="309"/>
      <c r="M65" s="310"/>
      <c r="N65" s="309"/>
      <c r="O65" s="309"/>
      <c r="P65" s="309"/>
      <c r="Q65" s="311"/>
      <c r="R65" s="312"/>
      <c r="S65" s="312"/>
      <c r="T65" s="307"/>
      <c r="U65" s="313"/>
      <c r="V65" s="305"/>
      <c r="W65" s="307"/>
      <c r="X65" s="314"/>
      <c r="Y65" s="307"/>
      <c r="Z65" s="307"/>
      <c r="AA65" s="315"/>
      <c r="AB65" s="315"/>
      <c r="AC65" s="315"/>
      <c r="AD65" s="312"/>
      <c r="AE65" s="316"/>
      <c r="AF65" s="317"/>
      <c r="AG65" s="317"/>
      <c r="AH65" s="311"/>
      <c r="AI65" s="311"/>
      <c r="AJ65" s="311"/>
      <c r="AK65" s="311"/>
      <c r="AL65" s="311"/>
      <c r="AM65" s="307"/>
      <c r="AN65" s="307"/>
      <c r="AO65" s="318"/>
      <c r="AP65" s="318"/>
      <c r="AQ65" s="249"/>
      <c r="AR65" s="249"/>
      <c r="AS65" s="248"/>
      <c r="AT65" s="248"/>
      <c r="AU65" s="248"/>
      <c r="AV65" s="307"/>
      <c r="AW65" s="319"/>
      <c r="AX65" s="251"/>
      <c r="AY65" s="248"/>
    </row>
    <row r="66" spans="1:51" s="235" customFormat="1" ht="16.5" customHeight="1" x14ac:dyDescent="0.25">
      <c r="A66" s="305"/>
      <c r="B66" s="306"/>
      <c r="C66" s="307"/>
      <c r="D66" s="307"/>
      <c r="E66" s="307"/>
      <c r="F66" s="307"/>
      <c r="G66" s="307"/>
      <c r="H66" s="307"/>
      <c r="I66" s="307"/>
      <c r="J66" s="307"/>
      <c r="K66" s="308"/>
      <c r="L66" s="309"/>
      <c r="M66" s="310"/>
      <c r="N66" s="309"/>
      <c r="O66" s="309"/>
      <c r="P66" s="309"/>
      <c r="Q66" s="311"/>
      <c r="R66" s="312"/>
      <c r="S66" s="312"/>
      <c r="T66" s="307"/>
      <c r="U66" s="313"/>
      <c r="V66" s="305"/>
      <c r="W66" s="307"/>
      <c r="X66" s="314"/>
      <c r="Y66" s="307"/>
      <c r="Z66" s="307"/>
      <c r="AA66" s="315"/>
      <c r="AB66" s="315"/>
      <c r="AC66" s="315"/>
      <c r="AD66" s="312"/>
      <c r="AE66" s="316"/>
      <c r="AF66" s="317"/>
      <c r="AG66" s="317"/>
      <c r="AH66" s="311"/>
      <c r="AI66" s="311"/>
      <c r="AJ66" s="311"/>
      <c r="AK66" s="311"/>
      <c r="AL66" s="311"/>
      <c r="AM66" s="307"/>
      <c r="AN66" s="307"/>
      <c r="AO66" s="318"/>
      <c r="AP66" s="318"/>
      <c r="AQ66" s="249"/>
      <c r="AR66" s="249"/>
      <c r="AS66" s="248"/>
      <c r="AT66" s="248"/>
      <c r="AU66" s="248"/>
      <c r="AV66" s="307"/>
      <c r="AW66" s="319"/>
      <c r="AX66" s="251"/>
      <c r="AY66" s="248"/>
    </row>
    <row r="67" spans="1:51" s="235" customFormat="1" ht="16.5" customHeight="1" x14ac:dyDescent="0.25">
      <c r="A67" s="305"/>
      <c r="B67" s="306"/>
      <c r="C67" s="307"/>
      <c r="D67" s="307"/>
      <c r="E67" s="307"/>
      <c r="F67" s="307"/>
      <c r="G67" s="307"/>
      <c r="H67" s="307"/>
      <c r="I67" s="307"/>
      <c r="J67" s="307"/>
      <c r="K67" s="308"/>
      <c r="L67" s="309"/>
      <c r="M67" s="310"/>
      <c r="N67" s="309"/>
      <c r="O67" s="309"/>
      <c r="P67" s="309"/>
      <c r="Q67" s="311"/>
      <c r="R67" s="312"/>
      <c r="S67" s="312"/>
      <c r="T67" s="307"/>
      <c r="U67" s="313"/>
      <c r="V67" s="305"/>
      <c r="W67" s="307"/>
      <c r="X67" s="314"/>
      <c r="Y67" s="307"/>
      <c r="Z67" s="307"/>
      <c r="AA67" s="315"/>
      <c r="AB67" s="315"/>
      <c r="AC67" s="315"/>
      <c r="AD67" s="312"/>
      <c r="AE67" s="316"/>
      <c r="AF67" s="317"/>
      <c r="AG67" s="317"/>
      <c r="AH67" s="311"/>
      <c r="AI67" s="311"/>
      <c r="AJ67" s="311"/>
      <c r="AK67" s="311"/>
      <c r="AL67" s="311"/>
      <c r="AM67" s="307"/>
      <c r="AN67" s="307"/>
      <c r="AO67" s="318"/>
      <c r="AP67" s="318"/>
      <c r="AQ67" s="249"/>
      <c r="AR67" s="249"/>
      <c r="AS67" s="248"/>
      <c r="AT67" s="248"/>
      <c r="AU67" s="248"/>
      <c r="AV67" s="307"/>
      <c r="AW67" s="319"/>
      <c r="AX67" s="251"/>
      <c r="AY67" s="248"/>
    </row>
    <row r="68" spans="1:51" s="235" customFormat="1" ht="16.5" customHeight="1" x14ac:dyDescent="0.25">
      <c r="A68" s="305"/>
      <c r="B68" s="306"/>
      <c r="C68" s="307"/>
      <c r="D68" s="307"/>
      <c r="E68" s="307"/>
      <c r="F68" s="307"/>
      <c r="G68" s="307"/>
      <c r="H68" s="307"/>
      <c r="I68" s="307"/>
      <c r="J68" s="307"/>
      <c r="K68" s="308"/>
      <c r="L68" s="309"/>
      <c r="M68" s="310"/>
      <c r="N68" s="309"/>
      <c r="O68" s="309"/>
      <c r="P68" s="309"/>
      <c r="Q68" s="311"/>
      <c r="R68" s="312"/>
      <c r="S68" s="312"/>
      <c r="T68" s="307"/>
      <c r="U68" s="313"/>
      <c r="V68" s="305"/>
      <c r="W68" s="307"/>
      <c r="X68" s="314"/>
      <c r="Y68" s="307"/>
      <c r="Z68" s="307"/>
      <c r="AA68" s="315"/>
      <c r="AB68" s="315"/>
      <c r="AC68" s="315"/>
      <c r="AD68" s="312"/>
      <c r="AE68" s="316"/>
      <c r="AF68" s="317"/>
      <c r="AG68" s="317"/>
      <c r="AH68" s="311"/>
      <c r="AI68" s="311"/>
      <c r="AJ68" s="311"/>
      <c r="AK68" s="311"/>
      <c r="AL68" s="311"/>
      <c r="AM68" s="307"/>
      <c r="AN68" s="307"/>
      <c r="AO68" s="318"/>
      <c r="AP68" s="318"/>
      <c r="AQ68" s="249"/>
      <c r="AR68" s="249"/>
      <c r="AS68" s="248"/>
      <c r="AT68" s="248"/>
      <c r="AU68" s="248"/>
      <c r="AV68" s="307"/>
      <c r="AW68" s="319"/>
      <c r="AX68" s="251"/>
      <c r="AY68" s="248"/>
    </row>
    <row r="69" spans="1:51" s="235" customFormat="1" ht="16.5" customHeight="1" x14ac:dyDescent="0.25">
      <c r="A69" s="305"/>
      <c r="B69" s="306"/>
      <c r="C69" s="307"/>
      <c r="D69" s="307"/>
      <c r="E69" s="307"/>
      <c r="F69" s="307"/>
      <c r="G69" s="307"/>
      <c r="H69" s="307"/>
      <c r="I69" s="307"/>
      <c r="J69" s="307"/>
      <c r="K69" s="308"/>
      <c r="L69" s="309"/>
      <c r="M69" s="310"/>
      <c r="N69" s="309"/>
      <c r="O69" s="309"/>
      <c r="P69" s="309"/>
      <c r="Q69" s="311"/>
      <c r="R69" s="312"/>
      <c r="S69" s="312"/>
      <c r="T69" s="307"/>
      <c r="U69" s="313"/>
      <c r="V69" s="305"/>
      <c r="W69" s="307"/>
      <c r="X69" s="314"/>
      <c r="Y69" s="307"/>
      <c r="Z69" s="307"/>
      <c r="AA69" s="315"/>
      <c r="AB69" s="315"/>
      <c r="AC69" s="315"/>
      <c r="AD69" s="312"/>
      <c r="AE69" s="316"/>
      <c r="AF69" s="317"/>
      <c r="AG69" s="317"/>
      <c r="AH69" s="311"/>
      <c r="AI69" s="311"/>
      <c r="AJ69" s="311"/>
      <c r="AK69" s="311"/>
      <c r="AL69" s="311"/>
      <c r="AM69" s="307"/>
      <c r="AN69" s="307"/>
      <c r="AO69" s="318"/>
      <c r="AP69" s="318"/>
      <c r="AQ69" s="249"/>
      <c r="AR69" s="249"/>
      <c r="AS69" s="248"/>
      <c r="AT69" s="248"/>
      <c r="AU69" s="248"/>
      <c r="AV69" s="307"/>
      <c r="AW69" s="319"/>
      <c r="AX69" s="251"/>
      <c r="AY69" s="248"/>
    </row>
    <row r="70" spans="1:51" s="235" customFormat="1" ht="16.5" customHeight="1" x14ac:dyDescent="0.25">
      <c r="A70" s="305"/>
      <c r="B70" s="306"/>
      <c r="C70" s="307"/>
      <c r="D70" s="307"/>
      <c r="E70" s="307"/>
      <c r="F70" s="307"/>
      <c r="G70" s="307"/>
      <c r="H70" s="307"/>
      <c r="I70" s="307"/>
      <c r="J70" s="307"/>
      <c r="K70" s="308"/>
      <c r="L70" s="309"/>
      <c r="M70" s="310"/>
      <c r="N70" s="309"/>
      <c r="O70" s="309"/>
      <c r="P70" s="309"/>
      <c r="Q70" s="311"/>
      <c r="R70" s="312"/>
      <c r="S70" s="312"/>
      <c r="T70" s="307"/>
      <c r="U70" s="313"/>
      <c r="V70" s="305"/>
      <c r="W70" s="307"/>
      <c r="X70" s="314"/>
      <c r="Y70" s="307"/>
      <c r="Z70" s="307"/>
      <c r="AA70" s="315"/>
      <c r="AB70" s="315"/>
      <c r="AC70" s="315"/>
      <c r="AD70" s="312"/>
      <c r="AE70" s="316"/>
      <c r="AF70" s="317"/>
      <c r="AG70" s="317"/>
      <c r="AH70" s="311"/>
      <c r="AI70" s="311"/>
      <c r="AJ70" s="311"/>
      <c r="AK70" s="311"/>
      <c r="AL70" s="311"/>
      <c r="AM70" s="307"/>
      <c r="AN70" s="307"/>
      <c r="AO70" s="318"/>
      <c r="AP70" s="318"/>
      <c r="AQ70" s="249"/>
      <c r="AR70" s="249"/>
      <c r="AS70" s="248"/>
      <c r="AT70" s="248"/>
      <c r="AU70" s="248"/>
      <c r="AV70" s="307"/>
      <c r="AW70" s="319"/>
      <c r="AX70" s="251"/>
      <c r="AY70" s="248"/>
    </row>
    <row r="71" spans="1:51" s="235" customFormat="1" ht="16.5" customHeight="1" x14ac:dyDescent="0.25">
      <c r="A71" s="305"/>
      <c r="B71" s="306"/>
      <c r="C71" s="307"/>
      <c r="D71" s="307"/>
      <c r="E71" s="307"/>
      <c r="F71" s="307"/>
      <c r="G71" s="307"/>
      <c r="H71" s="307"/>
      <c r="I71" s="307"/>
      <c r="J71" s="307"/>
      <c r="K71" s="308"/>
      <c r="L71" s="309"/>
      <c r="M71" s="310"/>
      <c r="N71" s="309"/>
      <c r="O71" s="309"/>
      <c r="P71" s="309"/>
      <c r="Q71" s="311"/>
      <c r="R71" s="312"/>
      <c r="S71" s="312"/>
      <c r="T71" s="307"/>
      <c r="U71" s="313"/>
      <c r="V71" s="305"/>
      <c r="W71" s="307"/>
      <c r="X71" s="314"/>
      <c r="Y71" s="307"/>
      <c r="Z71" s="307"/>
      <c r="AA71" s="315"/>
      <c r="AB71" s="315"/>
      <c r="AC71" s="315"/>
      <c r="AD71" s="312"/>
      <c r="AE71" s="316"/>
      <c r="AF71" s="317"/>
      <c r="AG71" s="317"/>
      <c r="AH71" s="311"/>
      <c r="AI71" s="311"/>
      <c r="AJ71" s="311"/>
      <c r="AK71" s="311"/>
      <c r="AL71" s="311"/>
      <c r="AM71" s="307"/>
      <c r="AN71" s="307"/>
      <c r="AO71" s="318"/>
      <c r="AP71" s="318"/>
      <c r="AQ71" s="249"/>
      <c r="AR71" s="249"/>
      <c r="AS71" s="248"/>
      <c r="AT71" s="248"/>
      <c r="AU71" s="248"/>
      <c r="AV71" s="307"/>
      <c r="AW71" s="319"/>
      <c r="AX71" s="251"/>
      <c r="AY71" s="248"/>
    </row>
    <row r="72" spans="1:51" s="235" customFormat="1" ht="16.5" customHeight="1" x14ac:dyDescent="0.25">
      <c r="A72" s="305"/>
      <c r="B72" s="306"/>
      <c r="C72" s="307"/>
      <c r="D72" s="307"/>
      <c r="E72" s="307"/>
      <c r="F72" s="307"/>
      <c r="G72" s="307"/>
      <c r="H72" s="307"/>
      <c r="I72" s="307"/>
      <c r="J72" s="307"/>
      <c r="K72" s="308"/>
      <c r="L72" s="309"/>
      <c r="M72" s="310"/>
      <c r="N72" s="309"/>
      <c r="O72" s="309"/>
      <c r="P72" s="309"/>
      <c r="Q72" s="311"/>
      <c r="R72" s="312"/>
      <c r="S72" s="312"/>
      <c r="T72" s="307"/>
      <c r="U72" s="313"/>
      <c r="V72" s="305"/>
      <c r="W72" s="307"/>
      <c r="X72" s="314"/>
      <c r="Y72" s="307"/>
      <c r="Z72" s="307"/>
      <c r="AA72" s="315"/>
      <c r="AB72" s="315"/>
      <c r="AC72" s="315"/>
      <c r="AD72" s="312"/>
      <c r="AE72" s="316"/>
      <c r="AF72" s="317"/>
      <c r="AG72" s="317"/>
      <c r="AH72" s="311"/>
      <c r="AI72" s="311"/>
      <c r="AJ72" s="311"/>
      <c r="AK72" s="311"/>
      <c r="AL72" s="311"/>
      <c r="AM72" s="307"/>
      <c r="AN72" s="307"/>
      <c r="AO72" s="318"/>
      <c r="AP72" s="318"/>
      <c r="AQ72" s="249"/>
      <c r="AR72" s="249"/>
      <c r="AS72" s="248"/>
      <c r="AT72" s="248"/>
      <c r="AU72" s="248"/>
      <c r="AV72" s="307"/>
      <c r="AW72" s="319"/>
      <c r="AX72" s="251"/>
      <c r="AY72" s="248"/>
    </row>
    <row r="73" spans="1:51" s="235" customFormat="1" ht="16.5" customHeight="1" x14ac:dyDescent="0.25">
      <c r="A73" s="305"/>
      <c r="B73" s="306"/>
      <c r="C73" s="307"/>
      <c r="D73" s="307"/>
      <c r="E73" s="307"/>
      <c r="F73" s="307"/>
      <c r="G73" s="307"/>
      <c r="H73" s="307"/>
      <c r="I73" s="307"/>
      <c r="J73" s="307"/>
      <c r="K73" s="308"/>
      <c r="L73" s="309"/>
      <c r="M73" s="310"/>
      <c r="N73" s="309"/>
      <c r="O73" s="309"/>
      <c r="P73" s="309"/>
      <c r="Q73" s="311"/>
      <c r="R73" s="312"/>
      <c r="S73" s="312"/>
      <c r="T73" s="307"/>
      <c r="U73" s="313"/>
      <c r="V73" s="305"/>
      <c r="W73" s="307"/>
      <c r="X73" s="314"/>
      <c r="Y73" s="307"/>
      <c r="Z73" s="307"/>
      <c r="AA73" s="315"/>
      <c r="AB73" s="315"/>
      <c r="AC73" s="315"/>
      <c r="AD73" s="312"/>
      <c r="AE73" s="316"/>
      <c r="AF73" s="317"/>
      <c r="AG73" s="317"/>
      <c r="AH73" s="311"/>
      <c r="AI73" s="311"/>
      <c r="AJ73" s="311"/>
      <c r="AK73" s="311"/>
      <c r="AL73" s="311"/>
      <c r="AM73" s="307"/>
      <c r="AN73" s="307"/>
      <c r="AO73" s="318"/>
      <c r="AP73" s="318"/>
      <c r="AQ73" s="249"/>
      <c r="AR73" s="249"/>
      <c r="AS73" s="248"/>
      <c r="AT73" s="248"/>
      <c r="AU73" s="248"/>
      <c r="AV73" s="307"/>
      <c r="AW73" s="319"/>
      <c r="AX73" s="251"/>
      <c r="AY73" s="248"/>
    </row>
    <row r="74" spans="1:51" s="235" customFormat="1" ht="16.5" customHeight="1" x14ac:dyDescent="0.25">
      <c r="A74" s="305"/>
      <c r="B74" s="306"/>
      <c r="C74" s="307"/>
      <c r="D74" s="307"/>
      <c r="E74" s="307"/>
      <c r="F74" s="307"/>
      <c r="G74" s="307"/>
      <c r="H74" s="307"/>
      <c r="I74" s="307"/>
      <c r="J74" s="307"/>
      <c r="K74" s="308"/>
      <c r="L74" s="309"/>
      <c r="M74" s="310"/>
      <c r="N74" s="309"/>
      <c r="O74" s="309"/>
      <c r="P74" s="309"/>
      <c r="Q74" s="311"/>
      <c r="R74" s="312"/>
      <c r="S74" s="312"/>
      <c r="T74" s="307"/>
      <c r="U74" s="313"/>
      <c r="V74" s="305"/>
      <c r="W74" s="307"/>
      <c r="X74" s="314"/>
      <c r="Y74" s="307"/>
      <c r="Z74" s="307"/>
      <c r="AA74" s="315"/>
      <c r="AB74" s="315"/>
      <c r="AC74" s="315"/>
      <c r="AD74" s="312"/>
      <c r="AE74" s="316"/>
      <c r="AF74" s="317"/>
      <c r="AG74" s="317"/>
      <c r="AH74" s="311"/>
      <c r="AI74" s="311"/>
      <c r="AJ74" s="311"/>
      <c r="AK74" s="311"/>
      <c r="AL74" s="311"/>
      <c r="AM74" s="307"/>
      <c r="AN74" s="307"/>
      <c r="AO74" s="318"/>
      <c r="AP74" s="318"/>
      <c r="AQ74" s="249"/>
      <c r="AR74" s="249"/>
      <c r="AS74" s="248"/>
      <c r="AT74" s="248"/>
      <c r="AU74" s="248"/>
      <c r="AV74" s="307"/>
      <c r="AW74" s="319"/>
      <c r="AX74" s="251"/>
      <c r="AY74" s="248"/>
    </row>
    <row r="75" spans="1:51" s="235" customFormat="1" ht="16.5" customHeight="1" x14ac:dyDescent="0.25">
      <c r="A75" s="305"/>
      <c r="B75" s="306"/>
      <c r="C75" s="307"/>
      <c r="D75" s="307"/>
      <c r="E75" s="307"/>
      <c r="F75" s="307"/>
      <c r="G75" s="307"/>
      <c r="H75" s="307"/>
      <c r="I75" s="307"/>
      <c r="J75" s="307"/>
      <c r="K75" s="308"/>
      <c r="L75" s="309"/>
      <c r="M75" s="310"/>
      <c r="N75" s="309"/>
      <c r="O75" s="309"/>
      <c r="P75" s="309"/>
      <c r="Q75" s="311"/>
      <c r="R75" s="312"/>
      <c r="S75" s="312"/>
      <c r="T75" s="307"/>
      <c r="U75" s="313"/>
      <c r="V75" s="305"/>
      <c r="W75" s="307"/>
      <c r="X75" s="314"/>
      <c r="Y75" s="307"/>
      <c r="Z75" s="307"/>
      <c r="AA75" s="315"/>
      <c r="AB75" s="315"/>
      <c r="AC75" s="315"/>
      <c r="AD75" s="312"/>
      <c r="AE75" s="316"/>
      <c r="AF75" s="317"/>
      <c r="AG75" s="317"/>
      <c r="AH75" s="311"/>
      <c r="AI75" s="311"/>
      <c r="AJ75" s="311"/>
      <c r="AK75" s="311"/>
      <c r="AL75" s="311"/>
      <c r="AM75" s="307"/>
      <c r="AN75" s="307"/>
      <c r="AO75" s="318"/>
      <c r="AP75" s="318"/>
      <c r="AQ75" s="249"/>
      <c r="AR75" s="249"/>
      <c r="AS75" s="248"/>
      <c r="AT75" s="248"/>
      <c r="AU75" s="248"/>
      <c r="AV75" s="307"/>
      <c r="AW75" s="319"/>
      <c r="AX75" s="251"/>
      <c r="AY75" s="248"/>
    </row>
    <row r="76" spans="1:51" s="235" customFormat="1" ht="16.5" customHeight="1" x14ac:dyDescent="0.25">
      <c r="A76" s="305"/>
      <c r="B76" s="306"/>
      <c r="C76" s="307"/>
      <c r="D76" s="307"/>
      <c r="E76" s="307"/>
      <c r="F76" s="307"/>
      <c r="G76" s="307"/>
      <c r="H76" s="307"/>
      <c r="I76" s="307"/>
      <c r="J76" s="307"/>
      <c r="K76" s="308"/>
      <c r="L76" s="309"/>
      <c r="M76" s="310"/>
      <c r="N76" s="309"/>
      <c r="O76" s="309"/>
      <c r="P76" s="309"/>
      <c r="Q76" s="311"/>
      <c r="R76" s="312"/>
      <c r="S76" s="312"/>
      <c r="T76" s="307"/>
      <c r="U76" s="313"/>
      <c r="V76" s="305"/>
      <c r="W76" s="307"/>
      <c r="X76" s="314"/>
      <c r="Y76" s="307"/>
      <c r="Z76" s="307"/>
      <c r="AA76" s="315"/>
      <c r="AB76" s="315"/>
      <c r="AC76" s="315"/>
      <c r="AD76" s="312"/>
      <c r="AE76" s="316"/>
      <c r="AF76" s="317"/>
      <c r="AG76" s="317"/>
      <c r="AH76" s="311"/>
      <c r="AI76" s="311"/>
      <c r="AJ76" s="311"/>
      <c r="AK76" s="311"/>
      <c r="AL76" s="311"/>
      <c r="AM76" s="307"/>
      <c r="AN76" s="307"/>
      <c r="AO76" s="318"/>
      <c r="AP76" s="318"/>
      <c r="AQ76" s="249"/>
      <c r="AR76" s="249"/>
      <c r="AS76" s="248"/>
      <c r="AT76" s="248"/>
      <c r="AU76" s="248"/>
      <c r="AV76" s="307"/>
      <c r="AW76" s="319"/>
      <c r="AX76" s="251"/>
      <c r="AY76" s="248"/>
    </row>
    <row r="77" spans="1:51" s="235" customFormat="1" ht="16.5" customHeight="1" x14ac:dyDescent="0.25">
      <c r="A77" s="305"/>
      <c r="B77" s="306"/>
      <c r="C77" s="307"/>
      <c r="D77" s="307"/>
      <c r="E77" s="307"/>
      <c r="F77" s="307"/>
      <c r="G77" s="307"/>
      <c r="H77" s="307"/>
      <c r="I77" s="307"/>
      <c r="J77" s="307"/>
      <c r="K77" s="308"/>
      <c r="L77" s="309"/>
      <c r="M77" s="310"/>
      <c r="N77" s="309"/>
      <c r="O77" s="309"/>
      <c r="P77" s="309"/>
      <c r="Q77" s="311"/>
      <c r="R77" s="312"/>
      <c r="S77" s="312"/>
      <c r="T77" s="307"/>
      <c r="U77" s="313"/>
      <c r="V77" s="305"/>
      <c r="W77" s="307"/>
      <c r="X77" s="314"/>
      <c r="Y77" s="307"/>
      <c r="Z77" s="307"/>
      <c r="AA77" s="315"/>
      <c r="AB77" s="315"/>
      <c r="AC77" s="315"/>
      <c r="AD77" s="312"/>
      <c r="AE77" s="316"/>
      <c r="AF77" s="317"/>
      <c r="AG77" s="317"/>
      <c r="AH77" s="311"/>
      <c r="AI77" s="311"/>
      <c r="AJ77" s="311"/>
      <c r="AK77" s="311"/>
      <c r="AL77" s="311"/>
      <c r="AM77" s="307"/>
      <c r="AN77" s="307"/>
      <c r="AO77" s="318"/>
      <c r="AP77" s="318"/>
      <c r="AQ77" s="249"/>
      <c r="AR77" s="249"/>
      <c r="AS77" s="248"/>
      <c r="AT77" s="248"/>
      <c r="AU77" s="248"/>
      <c r="AV77" s="307"/>
      <c r="AW77" s="319"/>
      <c r="AX77" s="251"/>
      <c r="AY77" s="248"/>
    </row>
    <row r="78" spans="1:51" s="235" customFormat="1" ht="16.5" customHeight="1" x14ac:dyDescent="0.25">
      <c r="A78" s="305"/>
      <c r="B78" s="306"/>
      <c r="C78" s="307"/>
      <c r="D78" s="307"/>
      <c r="E78" s="307"/>
      <c r="F78" s="307"/>
      <c r="G78" s="307"/>
      <c r="H78" s="307"/>
      <c r="I78" s="307"/>
      <c r="J78" s="307"/>
      <c r="K78" s="308"/>
      <c r="L78" s="309"/>
      <c r="M78" s="310"/>
      <c r="N78" s="309"/>
      <c r="O78" s="309"/>
      <c r="P78" s="309"/>
      <c r="Q78" s="311"/>
      <c r="R78" s="312"/>
      <c r="S78" s="312"/>
      <c r="T78" s="307"/>
      <c r="U78" s="313"/>
      <c r="V78" s="305"/>
      <c r="W78" s="307"/>
      <c r="X78" s="314"/>
      <c r="Y78" s="307"/>
      <c r="Z78" s="307"/>
      <c r="AA78" s="315"/>
      <c r="AB78" s="315"/>
      <c r="AC78" s="315"/>
      <c r="AD78" s="312"/>
      <c r="AE78" s="316"/>
      <c r="AF78" s="317"/>
      <c r="AG78" s="317"/>
      <c r="AH78" s="311"/>
      <c r="AI78" s="311"/>
      <c r="AJ78" s="311"/>
      <c r="AK78" s="311"/>
      <c r="AL78" s="311"/>
      <c r="AM78" s="307"/>
      <c r="AN78" s="307"/>
      <c r="AO78" s="318"/>
      <c r="AP78" s="318"/>
      <c r="AQ78" s="249"/>
      <c r="AR78" s="249"/>
      <c r="AS78" s="248"/>
      <c r="AT78" s="248"/>
      <c r="AU78" s="248"/>
      <c r="AV78" s="307"/>
      <c r="AW78" s="319"/>
      <c r="AX78" s="251"/>
      <c r="AY78" s="248"/>
    </row>
    <row r="79" spans="1:51" s="235" customFormat="1" ht="16.5" customHeight="1" x14ac:dyDescent="0.25">
      <c r="A79" s="305"/>
      <c r="B79" s="306"/>
      <c r="C79" s="307"/>
      <c r="D79" s="307"/>
      <c r="E79" s="307"/>
      <c r="F79" s="307"/>
      <c r="G79" s="307"/>
      <c r="H79" s="307"/>
      <c r="I79" s="307"/>
      <c r="J79" s="307"/>
      <c r="K79" s="308"/>
      <c r="L79" s="309"/>
      <c r="M79" s="310"/>
      <c r="N79" s="309"/>
      <c r="O79" s="309"/>
      <c r="P79" s="309"/>
      <c r="Q79" s="311"/>
      <c r="R79" s="312"/>
      <c r="S79" s="312"/>
      <c r="T79" s="307"/>
      <c r="U79" s="313"/>
      <c r="V79" s="305"/>
      <c r="W79" s="307"/>
      <c r="X79" s="314"/>
      <c r="Y79" s="307"/>
      <c r="Z79" s="307"/>
      <c r="AA79" s="315"/>
      <c r="AB79" s="315"/>
      <c r="AC79" s="315"/>
      <c r="AD79" s="312"/>
      <c r="AE79" s="316"/>
      <c r="AF79" s="317"/>
      <c r="AG79" s="317"/>
      <c r="AH79" s="311"/>
      <c r="AI79" s="311"/>
      <c r="AJ79" s="311"/>
      <c r="AK79" s="311"/>
      <c r="AL79" s="311"/>
      <c r="AM79" s="307"/>
      <c r="AN79" s="307"/>
      <c r="AO79" s="318"/>
      <c r="AP79" s="318"/>
      <c r="AQ79" s="249"/>
      <c r="AR79" s="249"/>
      <c r="AS79" s="248"/>
      <c r="AT79" s="248"/>
      <c r="AU79" s="248"/>
      <c r="AV79" s="307"/>
      <c r="AW79" s="319"/>
      <c r="AX79" s="251"/>
      <c r="AY79" s="248"/>
    </row>
    <row r="80" spans="1:51" s="235" customFormat="1" ht="16.5" customHeight="1" x14ac:dyDescent="0.25">
      <c r="A80" s="305"/>
      <c r="B80" s="306"/>
      <c r="C80" s="307"/>
      <c r="D80" s="307"/>
      <c r="E80" s="307"/>
      <c r="F80" s="307"/>
      <c r="G80" s="307"/>
      <c r="H80" s="307"/>
      <c r="I80" s="307"/>
      <c r="J80" s="307"/>
      <c r="K80" s="308"/>
      <c r="L80" s="309"/>
      <c r="M80" s="310"/>
      <c r="N80" s="309"/>
      <c r="O80" s="309"/>
      <c r="P80" s="309"/>
      <c r="Q80" s="311"/>
      <c r="R80" s="312"/>
      <c r="S80" s="312"/>
      <c r="T80" s="307"/>
      <c r="U80" s="313"/>
      <c r="V80" s="305"/>
      <c r="W80" s="307"/>
      <c r="X80" s="314"/>
      <c r="Y80" s="307"/>
      <c r="Z80" s="307"/>
      <c r="AA80" s="315"/>
      <c r="AB80" s="315"/>
      <c r="AC80" s="315"/>
      <c r="AD80" s="312"/>
      <c r="AE80" s="316"/>
      <c r="AF80" s="317"/>
      <c r="AG80" s="317"/>
      <c r="AH80" s="311"/>
      <c r="AI80" s="311"/>
      <c r="AJ80" s="311"/>
      <c r="AK80" s="311"/>
      <c r="AL80" s="311"/>
      <c r="AM80" s="307"/>
      <c r="AN80" s="307"/>
      <c r="AO80" s="318"/>
      <c r="AP80" s="318"/>
      <c r="AQ80" s="249"/>
      <c r="AR80" s="249"/>
      <c r="AS80" s="248"/>
      <c r="AT80" s="248"/>
      <c r="AU80" s="248"/>
      <c r="AV80" s="307"/>
      <c r="AW80" s="319"/>
      <c r="AX80" s="251"/>
      <c r="AY80" s="248"/>
    </row>
    <row r="81" spans="1:51" s="235" customFormat="1" ht="16.5" customHeight="1" x14ac:dyDescent="0.25">
      <c r="A81" s="305"/>
      <c r="B81" s="306"/>
      <c r="C81" s="307"/>
      <c r="D81" s="307"/>
      <c r="E81" s="307"/>
      <c r="F81" s="307"/>
      <c r="G81" s="307"/>
      <c r="H81" s="307"/>
      <c r="I81" s="307"/>
      <c r="J81" s="307"/>
      <c r="K81" s="308"/>
      <c r="L81" s="309"/>
      <c r="M81" s="310"/>
      <c r="N81" s="309"/>
      <c r="O81" s="309"/>
      <c r="P81" s="309"/>
      <c r="Q81" s="311"/>
      <c r="R81" s="312"/>
      <c r="S81" s="312"/>
      <c r="T81" s="307"/>
      <c r="U81" s="313"/>
      <c r="V81" s="305"/>
      <c r="W81" s="307"/>
      <c r="X81" s="314"/>
      <c r="Y81" s="307"/>
      <c r="Z81" s="307"/>
      <c r="AA81" s="315"/>
      <c r="AB81" s="315"/>
      <c r="AC81" s="315"/>
      <c r="AD81" s="312"/>
      <c r="AE81" s="316"/>
      <c r="AF81" s="317"/>
      <c r="AG81" s="317"/>
      <c r="AH81" s="311"/>
      <c r="AI81" s="311"/>
      <c r="AJ81" s="311"/>
      <c r="AK81" s="311"/>
      <c r="AL81" s="311"/>
      <c r="AM81" s="307"/>
      <c r="AN81" s="307"/>
      <c r="AO81" s="318"/>
      <c r="AP81" s="318"/>
      <c r="AQ81" s="249"/>
      <c r="AR81" s="249"/>
      <c r="AS81" s="248"/>
      <c r="AT81" s="248"/>
      <c r="AU81" s="248"/>
      <c r="AV81" s="307"/>
      <c r="AW81" s="319"/>
      <c r="AX81" s="251"/>
      <c r="AY81" s="248"/>
    </row>
    <row r="82" spans="1:51" s="235" customFormat="1" ht="16.5" customHeight="1" x14ac:dyDescent="0.25">
      <c r="A82" s="305"/>
      <c r="B82" s="306"/>
      <c r="C82" s="307"/>
      <c r="D82" s="307"/>
      <c r="E82" s="307"/>
      <c r="F82" s="307"/>
      <c r="G82" s="307"/>
      <c r="H82" s="307"/>
      <c r="I82" s="307"/>
      <c r="J82" s="307"/>
      <c r="K82" s="308"/>
      <c r="L82" s="309"/>
      <c r="M82" s="310"/>
      <c r="N82" s="309"/>
      <c r="O82" s="309"/>
      <c r="P82" s="309"/>
      <c r="Q82" s="311"/>
      <c r="R82" s="312"/>
      <c r="S82" s="312"/>
      <c r="T82" s="307"/>
      <c r="U82" s="313"/>
      <c r="V82" s="305"/>
      <c r="W82" s="307"/>
      <c r="X82" s="314"/>
      <c r="Y82" s="307"/>
      <c r="Z82" s="307"/>
      <c r="AA82" s="315"/>
      <c r="AB82" s="315"/>
      <c r="AC82" s="315"/>
      <c r="AD82" s="312"/>
      <c r="AE82" s="316"/>
      <c r="AF82" s="317"/>
      <c r="AG82" s="317"/>
      <c r="AH82" s="311"/>
      <c r="AI82" s="311"/>
      <c r="AJ82" s="311"/>
      <c r="AK82" s="311"/>
      <c r="AL82" s="311"/>
      <c r="AM82" s="307"/>
      <c r="AN82" s="307"/>
      <c r="AO82" s="318"/>
      <c r="AP82" s="318"/>
      <c r="AQ82" s="249"/>
      <c r="AR82" s="249"/>
      <c r="AS82" s="248"/>
      <c r="AT82" s="248"/>
      <c r="AU82" s="248"/>
      <c r="AV82" s="307"/>
      <c r="AW82" s="319"/>
      <c r="AX82" s="251"/>
      <c r="AY82" s="248"/>
    </row>
    <row r="83" spans="1:51" s="235" customFormat="1" ht="16.5" customHeight="1" x14ac:dyDescent="0.25">
      <c r="A83" s="305"/>
      <c r="B83" s="306"/>
      <c r="C83" s="307"/>
      <c r="D83" s="307"/>
      <c r="E83" s="307"/>
      <c r="F83" s="307"/>
      <c r="G83" s="307"/>
      <c r="H83" s="307"/>
      <c r="I83" s="307"/>
      <c r="J83" s="307"/>
      <c r="K83" s="308"/>
      <c r="L83" s="309"/>
      <c r="M83" s="310"/>
      <c r="N83" s="309"/>
      <c r="O83" s="309"/>
      <c r="P83" s="309"/>
      <c r="Q83" s="311"/>
      <c r="R83" s="312"/>
      <c r="S83" s="312"/>
      <c r="T83" s="307"/>
      <c r="U83" s="313"/>
      <c r="V83" s="305"/>
      <c r="W83" s="307"/>
      <c r="X83" s="314"/>
      <c r="Y83" s="307"/>
      <c r="Z83" s="307"/>
      <c r="AA83" s="315"/>
      <c r="AB83" s="315"/>
      <c r="AC83" s="315"/>
      <c r="AD83" s="312"/>
      <c r="AE83" s="316"/>
      <c r="AF83" s="317"/>
      <c r="AG83" s="317"/>
      <c r="AH83" s="311"/>
      <c r="AI83" s="311"/>
      <c r="AJ83" s="311"/>
      <c r="AK83" s="311"/>
      <c r="AL83" s="311"/>
      <c r="AM83" s="307"/>
      <c r="AN83" s="307"/>
      <c r="AO83" s="318"/>
      <c r="AP83" s="318"/>
      <c r="AQ83" s="249"/>
      <c r="AR83" s="249"/>
      <c r="AS83" s="248"/>
      <c r="AT83" s="248"/>
      <c r="AU83" s="248"/>
      <c r="AV83" s="307"/>
      <c r="AW83" s="319"/>
      <c r="AX83" s="251"/>
      <c r="AY83" s="248"/>
    </row>
    <row r="84" spans="1:51" s="235" customFormat="1" ht="16.5" customHeight="1" x14ac:dyDescent="0.25">
      <c r="A84" s="305"/>
      <c r="B84" s="306"/>
      <c r="C84" s="307"/>
      <c r="D84" s="307"/>
      <c r="E84" s="307"/>
      <c r="F84" s="307"/>
      <c r="G84" s="307"/>
      <c r="H84" s="307"/>
      <c r="I84" s="307"/>
      <c r="J84" s="307"/>
      <c r="K84" s="308"/>
      <c r="L84" s="309"/>
      <c r="M84" s="310"/>
      <c r="N84" s="309"/>
      <c r="O84" s="309"/>
      <c r="P84" s="309"/>
      <c r="Q84" s="311"/>
      <c r="R84" s="312"/>
      <c r="S84" s="312"/>
      <c r="T84" s="307"/>
      <c r="U84" s="313"/>
      <c r="V84" s="305"/>
      <c r="W84" s="307"/>
      <c r="X84" s="314"/>
      <c r="Y84" s="307"/>
      <c r="Z84" s="307"/>
      <c r="AA84" s="315"/>
      <c r="AB84" s="315"/>
      <c r="AC84" s="315"/>
      <c r="AD84" s="312"/>
      <c r="AE84" s="316"/>
      <c r="AF84" s="317"/>
      <c r="AG84" s="317"/>
      <c r="AH84" s="311"/>
      <c r="AI84" s="311"/>
      <c r="AJ84" s="311"/>
      <c r="AK84" s="311"/>
      <c r="AL84" s="311"/>
      <c r="AM84" s="307"/>
      <c r="AN84" s="307"/>
      <c r="AO84" s="318"/>
      <c r="AP84" s="318"/>
      <c r="AQ84" s="249"/>
      <c r="AR84" s="249"/>
      <c r="AS84" s="248"/>
      <c r="AT84" s="248"/>
      <c r="AU84" s="248"/>
      <c r="AV84" s="307"/>
      <c r="AW84" s="319"/>
      <c r="AX84" s="251"/>
      <c r="AY84" s="248"/>
    </row>
    <row r="85" spans="1:51" s="252" customFormat="1" ht="16.5" customHeight="1" x14ac:dyDescent="0.25">
      <c r="A85" s="253"/>
      <c r="B85" s="254"/>
      <c r="C85" s="255"/>
      <c r="D85" s="256"/>
      <c r="E85" s="256"/>
      <c r="F85" s="256"/>
      <c r="G85" s="256"/>
      <c r="H85" s="256"/>
      <c r="I85" s="256"/>
      <c r="J85" s="256"/>
      <c r="K85" s="257"/>
      <c r="L85" s="258"/>
      <c r="M85" s="259"/>
      <c r="N85" s="258"/>
      <c r="O85" s="258"/>
      <c r="P85" s="258"/>
      <c r="Q85" s="260"/>
      <c r="R85" s="261"/>
      <c r="S85" s="261"/>
      <c r="T85" s="256"/>
      <c r="U85" s="262"/>
      <c r="V85" s="263" t="s">
        <v>291</v>
      </c>
      <c r="W85" s="256">
        <v>5</v>
      </c>
      <c r="X85" s="264" t="s">
        <v>109</v>
      </c>
      <c r="Y85" s="256" t="s">
        <v>28</v>
      </c>
      <c r="Z85" s="256" t="s">
        <v>53</v>
      </c>
      <c r="AA85" s="265">
        <v>3</v>
      </c>
      <c r="AB85" s="265">
        <v>7</v>
      </c>
      <c r="AC85" s="265">
        <v>2</v>
      </c>
      <c r="AD85" s="261">
        <f>AA85*AB85</f>
        <v>21</v>
      </c>
      <c r="AE85" s="266">
        <v>100</v>
      </c>
      <c r="AF85" s="267">
        <f>รายการ!B1</f>
        <v>6700</v>
      </c>
      <c r="AG85" s="267">
        <f>AD85*AF85</f>
        <v>140700</v>
      </c>
      <c r="AH85" s="260">
        <f>SUM(AI85:AL85)</f>
        <v>21</v>
      </c>
      <c r="AI85" s="260"/>
      <c r="AJ85" s="260">
        <v>21</v>
      </c>
      <c r="AK85" s="260"/>
      <c r="AL85" s="260"/>
      <c r="AM85" s="256">
        <v>10</v>
      </c>
      <c r="AN85" s="256">
        <f>ค่าเสื่อม!K4</f>
        <v>40</v>
      </c>
      <c r="AO85" s="268">
        <f>AG85*AN85/100</f>
        <v>56280</v>
      </c>
      <c r="AP85" s="268">
        <f>AG85-AO85</f>
        <v>84420</v>
      </c>
      <c r="AQ85" s="269">
        <f>P85+AP85</f>
        <v>84420</v>
      </c>
      <c r="AR85" s="269">
        <f>AQ85</f>
        <v>84420</v>
      </c>
      <c r="AS85" s="270">
        <f>((S85*O85)+(AF85*AK85)-(AF85*AK85*AN85/100))</f>
        <v>0</v>
      </c>
      <c r="AT85" s="270">
        <f>AQ85-AS85</f>
        <v>84420</v>
      </c>
      <c r="AU85" s="270">
        <f>AS85</f>
        <v>0</v>
      </c>
      <c r="AV85" s="256"/>
      <c r="AW85" s="271"/>
      <c r="AX85" s="272">
        <f>AU85*AV85/100</f>
        <v>0</v>
      </c>
      <c r="AY85" s="270">
        <f>AX85*10/100</f>
        <v>0</v>
      </c>
    </row>
    <row r="86" spans="1:51" s="235" customFormat="1" ht="16.5" customHeight="1" x14ac:dyDescent="0.25">
      <c r="A86" s="305"/>
      <c r="B86" s="306"/>
      <c r="C86" s="307"/>
      <c r="D86" s="307"/>
      <c r="E86" s="307"/>
      <c r="F86" s="307"/>
      <c r="G86" s="307"/>
      <c r="H86" s="307"/>
      <c r="I86" s="307"/>
      <c r="J86" s="307"/>
      <c r="K86" s="308"/>
      <c r="L86" s="309"/>
      <c r="M86" s="310"/>
      <c r="N86" s="309"/>
      <c r="O86" s="309"/>
      <c r="P86" s="309"/>
      <c r="Q86" s="311"/>
      <c r="R86" s="312"/>
      <c r="S86" s="312"/>
      <c r="T86" s="307"/>
      <c r="U86" s="313"/>
      <c r="V86" s="305"/>
      <c r="W86" s="307"/>
      <c r="X86" s="321"/>
      <c r="Y86" s="307"/>
      <c r="Z86" s="307"/>
      <c r="AA86" s="315"/>
      <c r="AB86" s="315"/>
      <c r="AC86" s="315"/>
      <c r="AD86" s="312"/>
      <c r="AE86" s="316"/>
      <c r="AF86" s="317"/>
      <c r="AG86" s="317"/>
      <c r="AH86" s="311"/>
      <c r="AI86" s="311"/>
      <c r="AJ86" s="311"/>
      <c r="AK86" s="311"/>
      <c r="AL86" s="311"/>
      <c r="AM86" s="307"/>
      <c r="AN86" s="307"/>
      <c r="AO86" s="318"/>
      <c r="AP86" s="318"/>
      <c r="AQ86" s="249"/>
      <c r="AR86" s="249"/>
      <c r="AS86" s="248"/>
      <c r="AT86" s="248"/>
      <c r="AU86" s="248"/>
      <c r="AV86" s="307"/>
      <c r="AW86" s="319"/>
      <c r="AX86" s="251"/>
      <c r="AY86" s="248"/>
    </row>
    <row r="87" spans="1:51" s="235" customFormat="1" ht="16.5" customHeight="1" x14ac:dyDescent="0.25">
      <c r="A87" s="305"/>
      <c r="B87" s="306"/>
      <c r="C87" s="307"/>
      <c r="D87" s="307"/>
      <c r="E87" s="307"/>
      <c r="F87" s="307"/>
      <c r="G87" s="307"/>
      <c r="H87" s="307"/>
      <c r="I87" s="307"/>
      <c r="J87" s="307"/>
      <c r="K87" s="308"/>
      <c r="L87" s="309"/>
      <c r="M87" s="310"/>
      <c r="N87" s="309"/>
      <c r="O87" s="309"/>
      <c r="P87" s="309"/>
      <c r="Q87" s="311"/>
      <c r="R87" s="312"/>
      <c r="S87" s="312"/>
      <c r="T87" s="307"/>
      <c r="U87" s="313"/>
      <c r="V87" s="305"/>
      <c r="W87" s="307"/>
      <c r="X87" s="321"/>
      <c r="Y87" s="307"/>
      <c r="Z87" s="307"/>
      <c r="AA87" s="315"/>
      <c r="AB87" s="315"/>
      <c r="AC87" s="315"/>
      <c r="AD87" s="312"/>
      <c r="AE87" s="316"/>
      <c r="AF87" s="317"/>
      <c r="AG87" s="317"/>
      <c r="AH87" s="311"/>
      <c r="AI87" s="311"/>
      <c r="AJ87" s="311"/>
      <c r="AK87" s="311"/>
      <c r="AL87" s="311"/>
      <c r="AM87" s="307"/>
      <c r="AN87" s="307"/>
      <c r="AO87" s="318"/>
      <c r="AP87" s="318"/>
      <c r="AQ87" s="249"/>
      <c r="AR87" s="249"/>
      <c r="AS87" s="248"/>
      <c r="AT87" s="248"/>
      <c r="AU87" s="248"/>
      <c r="AV87" s="307"/>
      <c r="AW87" s="319"/>
      <c r="AX87" s="251"/>
      <c r="AY87" s="248"/>
    </row>
    <row r="88" spans="1:51" s="235" customFormat="1" ht="16.5" customHeight="1" x14ac:dyDescent="0.25">
      <c r="A88" s="305"/>
      <c r="B88" s="306"/>
      <c r="C88" s="307"/>
      <c r="D88" s="307"/>
      <c r="E88" s="307"/>
      <c r="F88" s="307"/>
      <c r="G88" s="307"/>
      <c r="H88" s="307"/>
      <c r="I88" s="307"/>
      <c r="J88" s="307"/>
      <c r="K88" s="308"/>
      <c r="L88" s="309"/>
      <c r="M88" s="310"/>
      <c r="N88" s="309"/>
      <c r="O88" s="309"/>
      <c r="P88" s="309"/>
      <c r="Q88" s="311"/>
      <c r="R88" s="312"/>
      <c r="S88" s="312"/>
      <c r="T88" s="307"/>
      <c r="U88" s="313"/>
      <c r="V88" s="305"/>
      <c r="W88" s="307"/>
      <c r="X88" s="321"/>
      <c r="Y88" s="307"/>
      <c r="Z88" s="307"/>
      <c r="AA88" s="315"/>
      <c r="AB88" s="315"/>
      <c r="AC88" s="315"/>
      <c r="AD88" s="312"/>
      <c r="AE88" s="316"/>
      <c r="AF88" s="317"/>
      <c r="AG88" s="317"/>
      <c r="AH88" s="311"/>
      <c r="AI88" s="311"/>
      <c r="AJ88" s="311"/>
      <c r="AK88" s="311"/>
      <c r="AL88" s="311"/>
      <c r="AM88" s="307"/>
      <c r="AN88" s="307"/>
      <c r="AO88" s="318"/>
      <c r="AP88" s="318"/>
      <c r="AQ88" s="249"/>
      <c r="AR88" s="249"/>
      <c r="AS88" s="248"/>
      <c r="AT88" s="248"/>
      <c r="AU88" s="248"/>
      <c r="AV88" s="307"/>
      <c r="AW88" s="319"/>
      <c r="AX88" s="251"/>
      <c r="AY88" s="248"/>
    </row>
    <row r="89" spans="1:51" s="235" customFormat="1" ht="16.5" customHeight="1" x14ac:dyDescent="0.25">
      <c r="A89" s="305"/>
      <c r="B89" s="306"/>
      <c r="C89" s="307"/>
      <c r="D89" s="307"/>
      <c r="E89" s="307"/>
      <c r="F89" s="307"/>
      <c r="G89" s="307"/>
      <c r="H89" s="307"/>
      <c r="I89" s="307"/>
      <c r="J89" s="307"/>
      <c r="K89" s="308"/>
      <c r="L89" s="309"/>
      <c r="M89" s="310"/>
      <c r="N89" s="309"/>
      <c r="O89" s="309"/>
      <c r="P89" s="309"/>
      <c r="Q89" s="311"/>
      <c r="R89" s="312"/>
      <c r="S89" s="312"/>
      <c r="T89" s="307"/>
      <c r="U89" s="313"/>
      <c r="V89" s="305"/>
      <c r="W89" s="307"/>
      <c r="X89" s="321"/>
      <c r="Y89" s="307"/>
      <c r="Z89" s="307"/>
      <c r="AA89" s="315"/>
      <c r="AB89" s="315"/>
      <c r="AC89" s="315"/>
      <c r="AD89" s="312"/>
      <c r="AE89" s="316"/>
      <c r="AF89" s="317"/>
      <c r="AG89" s="317"/>
      <c r="AH89" s="311"/>
      <c r="AI89" s="311"/>
      <c r="AJ89" s="311"/>
      <c r="AK89" s="311"/>
      <c r="AL89" s="311"/>
      <c r="AM89" s="307"/>
      <c r="AN89" s="307"/>
      <c r="AO89" s="318"/>
      <c r="AP89" s="318"/>
      <c r="AQ89" s="249"/>
      <c r="AR89" s="249"/>
      <c r="AS89" s="248"/>
      <c r="AT89" s="248"/>
      <c r="AU89" s="248"/>
      <c r="AV89" s="307"/>
      <c r="AW89" s="319"/>
      <c r="AX89" s="251"/>
      <c r="AY89" s="248"/>
    </row>
    <row r="90" spans="1:51" s="235" customFormat="1" ht="16.5" customHeight="1" x14ac:dyDescent="0.25">
      <c r="A90" s="305"/>
      <c r="B90" s="306"/>
      <c r="C90" s="307"/>
      <c r="D90" s="307"/>
      <c r="E90" s="307"/>
      <c r="F90" s="307"/>
      <c r="G90" s="307"/>
      <c r="H90" s="307"/>
      <c r="I90" s="307"/>
      <c r="J90" s="307"/>
      <c r="K90" s="308"/>
      <c r="L90" s="309"/>
      <c r="M90" s="310"/>
      <c r="N90" s="309"/>
      <c r="O90" s="309"/>
      <c r="P90" s="309"/>
      <c r="Q90" s="311"/>
      <c r="R90" s="312"/>
      <c r="S90" s="312"/>
      <c r="T90" s="307"/>
      <c r="U90" s="313"/>
      <c r="V90" s="305"/>
      <c r="W90" s="307"/>
      <c r="X90" s="321"/>
      <c r="Y90" s="307"/>
      <c r="Z90" s="307"/>
      <c r="AA90" s="315"/>
      <c r="AB90" s="315"/>
      <c r="AC90" s="315"/>
      <c r="AD90" s="312"/>
      <c r="AE90" s="316"/>
      <c r="AF90" s="317"/>
      <c r="AG90" s="317"/>
      <c r="AH90" s="311"/>
      <c r="AI90" s="311"/>
      <c r="AJ90" s="311"/>
      <c r="AK90" s="311"/>
      <c r="AL90" s="311"/>
      <c r="AM90" s="307"/>
      <c r="AN90" s="307"/>
      <c r="AO90" s="318"/>
      <c r="AP90" s="318"/>
      <c r="AQ90" s="249"/>
      <c r="AR90" s="249"/>
      <c r="AS90" s="248"/>
      <c r="AT90" s="248"/>
      <c r="AU90" s="248"/>
      <c r="AV90" s="307"/>
      <c r="AW90" s="319"/>
      <c r="AX90" s="251"/>
      <c r="AY90" s="248"/>
    </row>
    <row r="91" spans="1:51" s="235" customFormat="1" ht="16.5" customHeight="1" x14ac:dyDescent="0.25">
      <c r="A91" s="305"/>
      <c r="B91" s="306"/>
      <c r="C91" s="307"/>
      <c r="D91" s="307"/>
      <c r="E91" s="307"/>
      <c r="F91" s="307"/>
      <c r="G91" s="307"/>
      <c r="H91" s="307"/>
      <c r="I91" s="307"/>
      <c r="J91" s="307"/>
      <c r="K91" s="308"/>
      <c r="L91" s="309"/>
      <c r="M91" s="310"/>
      <c r="N91" s="309"/>
      <c r="O91" s="309"/>
      <c r="P91" s="309"/>
      <c r="Q91" s="311"/>
      <c r="R91" s="312"/>
      <c r="S91" s="312"/>
      <c r="T91" s="307"/>
      <c r="U91" s="313"/>
      <c r="V91" s="305"/>
      <c r="W91" s="307"/>
      <c r="X91" s="321"/>
      <c r="Y91" s="307"/>
      <c r="Z91" s="307"/>
      <c r="AA91" s="315"/>
      <c r="AB91" s="315"/>
      <c r="AC91" s="315"/>
      <c r="AD91" s="312"/>
      <c r="AE91" s="316"/>
      <c r="AF91" s="317"/>
      <c r="AG91" s="317"/>
      <c r="AH91" s="311"/>
      <c r="AI91" s="311"/>
      <c r="AJ91" s="311"/>
      <c r="AK91" s="311"/>
      <c r="AL91" s="311"/>
      <c r="AM91" s="307"/>
      <c r="AN91" s="307"/>
      <c r="AO91" s="318"/>
      <c r="AP91" s="318"/>
      <c r="AQ91" s="249"/>
      <c r="AR91" s="249"/>
      <c r="AS91" s="248"/>
      <c r="AT91" s="248"/>
      <c r="AU91" s="248"/>
      <c r="AV91" s="307"/>
      <c r="AW91" s="319"/>
      <c r="AX91" s="251"/>
      <c r="AY91" s="248"/>
    </row>
    <row r="92" spans="1:51" s="235" customFormat="1" ht="16.5" customHeight="1" x14ac:dyDescent="0.25">
      <c r="A92" s="305"/>
      <c r="B92" s="306"/>
      <c r="C92" s="307"/>
      <c r="D92" s="307"/>
      <c r="E92" s="307"/>
      <c r="F92" s="307"/>
      <c r="G92" s="307"/>
      <c r="H92" s="307"/>
      <c r="I92" s="307"/>
      <c r="J92" s="307"/>
      <c r="K92" s="308"/>
      <c r="L92" s="309"/>
      <c r="M92" s="310"/>
      <c r="N92" s="309"/>
      <c r="O92" s="309"/>
      <c r="P92" s="309"/>
      <c r="Q92" s="311"/>
      <c r="R92" s="312"/>
      <c r="S92" s="312"/>
      <c r="T92" s="307"/>
      <c r="U92" s="313"/>
      <c r="V92" s="305"/>
      <c r="W92" s="307"/>
      <c r="X92" s="321"/>
      <c r="Y92" s="307"/>
      <c r="Z92" s="307"/>
      <c r="AA92" s="315"/>
      <c r="AB92" s="315"/>
      <c r="AC92" s="315"/>
      <c r="AD92" s="312"/>
      <c r="AE92" s="316"/>
      <c r="AF92" s="317"/>
      <c r="AG92" s="317"/>
      <c r="AH92" s="311"/>
      <c r="AI92" s="311"/>
      <c r="AJ92" s="311"/>
      <c r="AK92" s="311"/>
      <c r="AL92" s="311"/>
      <c r="AM92" s="307"/>
      <c r="AN92" s="307"/>
      <c r="AO92" s="318"/>
      <c r="AP92" s="318"/>
      <c r="AQ92" s="249"/>
      <c r="AR92" s="249"/>
      <c r="AS92" s="248"/>
      <c r="AT92" s="248"/>
      <c r="AU92" s="248"/>
      <c r="AV92" s="307"/>
      <c r="AW92" s="319"/>
      <c r="AX92" s="251"/>
      <c r="AY92" s="248"/>
    </row>
    <row r="93" spans="1:51" s="235" customFormat="1" ht="16.5" customHeight="1" x14ac:dyDescent="0.25">
      <c r="A93" s="305"/>
      <c r="B93" s="306"/>
      <c r="C93" s="307"/>
      <c r="D93" s="307"/>
      <c r="E93" s="307"/>
      <c r="F93" s="307"/>
      <c r="G93" s="307"/>
      <c r="H93" s="307"/>
      <c r="I93" s="307"/>
      <c r="J93" s="307"/>
      <c r="K93" s="308"/>
      <c r="L93" s="309"/>
      <c r="M93" s="310"/>
      <c r="N93" s="309"/>
      <c r="O93" s="309"/>
      <c r="P93" s="309"/>
      <c r="Q93" s="311"/>
      <c r="R93" s="312"/>
      <c r="S93" s="312"/>
      <c r="T93" s="307"/>
      <c r="U93" s="313"/>
      <c r="V93" s="305"/>
      <c r="W93" s="307"/>
      <c r="X93" s="321"/>
      <c r="Y93" s="307"/>
      <c r="Z93" s="307"/>
      <c r="AA93" s="315"/>
      <c r="AB93" s="315"/>
      <c r="AC93" s="315"/>
      <c r="AD93" s="312"/>
      <c r="AE93" s="316"/>
      <c r="AF93" s="317"/>
      <c r="AG93" s="317"/>
      <c r="AH93" s="311"/>
      <c r="AI93" s="311"/>
      <c r="AJ93" s="311"/>
      <c r="AK93" s="311"/>
      <c r="AL93" s="311"/>
      <c r="AM93" s="307"/>
      <c r="AN93" s="307"/>
      <c r="AO93" s="318"/>
      <c r="AP93" s="318"/>
      <c r="AQ93" s="249"/>
      <c r="AR93" s="249"/>
      <c r="AS93" s="248"/>
      <c r="AT93" s="248"/>
      <c r="AU93" s="248"/>
      <c r="AV93" s="307"/>
      <c r="AW93" s="319"/>
      <c r="AX93" s="251"/>
      <c r="AY93" s="248"/>
    </row>
    <row r="94" spans="1:51" s="235" customFormat="1" ht="16.5" customHeight="1" x14ac:dyDescent="0.25">
      <c r="A94" s="305"/>
      <c r="B94" s="306"/>
      <c r="C94" s="307"/>
      <c r="D94" s="307"/>
      <c r="E94" s="307"/>
      <c r="F94" s="307"/>
      <c r="G94" s="307"/>
      <c r="H94" s="307"/>
      <c r="I94" s="307"/>
      <c r="J94" s="307"/>
      <c r="K94" s="308"/>
      <c r="L94" s="309"/>
      <c r="M94" s="310"/>
      <c r="N94" s="309"/>
      <c r="O94" s="309"/>
      <c r="P94" s="309"/>
      <c r="Q94" s="311"/>
      <c r="R94" s="312"/>
      <c r="S94" s="312"/>
      <c r="T94" s="307"/>
      <c r="U94" s="313"/>
      <c r="V94" s="305"/>
      <c r="W94" s="307"/>
      <c r="X94" s="321"/>
      <c r="Y94" s="307"/>
      <c r="Z94" s="307"/>
      <c r="AA94" s="315"/>
      <c r="AB94" s="315"/>
      <c r="AC94" s="315"/>
      <c r="AD94" s="312"/>
      <c r="AE94" s="316"/>
      <c r="AF94" s="317"/>
      <c r="AG94" s="317"/>
      <c r="AH94" s="311"/>
      <c r="AI94" s="311"/>
      <c r="AJ94" s="311"/>
      <c r="AK94" s="311"/>
      <c r="AL94" s="311"/>
      <c r="AM94" s="307"/>
      <c r="AN94" s="307"/>
      <c r="AO94" s="318"/>
      <c r="AP94" s="318"/>
      <c r="AQ94" s="249"/>
      <c r="AR94" s="249"/>
      <c r="AS94" s="248"/>
      <c r="AT94" s="248"/>
      <c r="AU94" s="248"/>
      <c r="AV94" s="307"/>
      <c r="AW94" s="319"/>
      <c r="AX94" s="251"/>
      <c r="AY94" s="248"/>
    </row>
    <row r="95" spans="1:51" s="235" customFormat="1" ht="16.5" customHeight="1" x14ac:dyDescent="0.25">
      <c r="A95" s="305"/>
      <c r="B95" s="306"/>
      <c r="C95" s="307"/>
      <c r="D95" s="307"/>
      <c r="E95" s="307"/>
      <c r="F95" s="307"/>
      <c r="G95" s="307"/>
      <c r="H95" s="307"/>
      <c r="I95" s="307"/>
      <c r="J95" s="307"/>
      <c r="K95" s="308"/>
      <c r="L95" s="309"/>
      <c r="M95" s="310"/>
      <c r="N95" s="309"/>
      <c r="O95" s="309"/>
      <c r="P95" s="309"/>
      <c r="Q95" s="311"/>
      <c r="R95" s="312"/>
      <c r="S95" s="312"/>
      <c r="T95" s="307"/>
      <c r="U95" s="313"/>
      <c r="V95" s="305"/>
      <c r="W95" s="307"/>
      <c r="X95" s="321"/>
      <c r="Y95" s="307"/>
      <c r="Z95" s="307"/>
      <c r="AA95" s="315"/>
      <c r="AB95" s="315"/>
      <c r="AC95" s="315"/>
      <c r="AD95" s="312"/>
      <c r="AE95" s="316"/>
      <c r="AF95" s="317"/>
      <c r="AG95" s="317"/>
      <c r="AH95" s="311"/>
      <c r="AI95" s="311"/>
      <c r="AJ95" s="311"/>
      <c r="AK95" s="311"/>
      <c r="AL95" s="311"/>
      <c r="AM95" s="307"/>
      <c r="AN95" s="307"/>
      <c r="AO95" s="318"/>
      <c r="AP95" s="318"/>
      <c r="AQ95" s="249"/>
      <c r="AR95" s="249"/>
      <c r="AS95" s="248"/>
      <c r="AT95" s="248"/>
      <c r="AU95" s="248"/>
      <c r="AV95" s="307"/>
      <c r="AW95" s="319"/>
      <c r="AX95" s="251"/>
      <c r="AY95" s="248"/>
    </row>
    <row r="96" spans="1:51" s="235" customFormat="1" ht="16.5" customHeight="1" x14ac:dyDescent="0.25">
      <c r="A96" s="305"/>
      <c r="B96" s="306"/>
      <c r="C96" s="307"/>
      <c r="D96" s="307"/>
      <c r="E96" s="307"/>
      <c r="F96" s="307"/>
      <c r="G96" s="307"/>
      <c r="H96" s="307"/>
      <c r="I96" s="307"/>
      <c r="J96" s="307"/>
      <c r="K96" s="308"/>
      <c r="L96" s="309"/>
      <c r="M96" s="310"/>
      <c r="N96" s="309"/>
      <c r="O96" s="309"/>
      <c r="P96" s="309"/>
      <c r="Q96" s="311"/>
      <c r="R96" s="312"/>
      <c r="S96" s="312"/>
      <c r="T96" s="307"/>
      <c r="U96" s="313"/>
      <c r="V96" s="305"/>
      <c r="W96" s="307"/>
      <c r="X96" s="321"/>
      <c r="Y96" s="307"/>
      <c r="Z96" s="307"/>
      <c r="AA96" s="315"/>
      <c r="AB96" s="315"/>
      <c r="AC96" s="315"/>
      <c r="AD96" s="312"/>
      <c r="AE96" s="316"/>
      <c r="AF96" s="317"/>
      <c r="AG96" s="317"/>
      <c r="AH96" s="311"/>
      <c r="AI96" s="311"/>
      <c r="AJ96" s="311"/>
      <c r="AK96" s="311"/>
      <c r="AL96" s="311"/>
      <c r="AM96" s="307"/>
      <c r="AN96" s="307"/>
      <c r="AO96" s="318"/>
      <c r="AP96" s="318"/>
      <c r="AQ96" s="249"/>
      <c r="AR96" s="249"/>
      <c r="AS96" s="248"/>
      <c r="AT96" s="248"/>
      <c r="AU96" s="248"/>
      <c r="AV96" s="307"/>
      <c r="AW96" s="319"/>
      <c r="AX96" s="251"/>
      <c r="AY96" s="248"/>
    </row>
    <row r="97" spans="1:51" s="235" customFormat="1" ht="16.5" customHeight="1" x14ac:dyDescent="0.25">
      <c r="A97" s="305"/>
      <c r="B97" s="306"/>
      <c r="C97" s="307"/>
      <c r="D97" s="307"/>
      <c r="E97" s="307"/>
      <c r="F97" s="307"/>
      <c r="G97" s="307"/>
      <c r="H97" s="307"/>
      <c r="I97" s="307"/>
      <c r="J97" s="307"/>
      <c r="K97" s="308"/>
      <c r="L97" s="309"/>
      <c r="M97" s="310"/>
      <c r="N97" s="309"/>
      <c r="O97" s="309"/>
      <c r="P97" s="309"/>
      <c r="Q97" s="311"/>
      <c r="R97" s="312"/>
      <c r="S97" s="312"/>
      <c r="T97" s="307"/>
      <c r="U97" s="313"/>
      <c r="V97" s="305"/>
      <c r="W97" s="307"/>
      <c r="X97" s="321"/>
      <c r="Y97" s="307"/>
      <c r="Z97" s="307"/>
      <c r="AA97" s="315"/>
      <c r="AB97" s="315"/>
      <c r="AC97" s="315"/>
      <c r="AD97" s="312"/>
      <c r="AE97" s="316"/>
      <c r="AF97" s="317"/>
      <c r="AG97" s="317"/>
      <c r="AH97" s="311"/>
      <c r="AI97" s="311"/>
      <c r="AJ97" s="311"/>
      <c r="AK97" s="311"/>
      <c r="AL97" s="311"/>
      <c r="AM97" s="307"/>
      <c r="AN97" s="307"/>
      <c r="AO97" s="318"/>
      <c r="AP97" s="318"/>
      <c r="AQ97" s="249"/>
      <c r="AR97" s="249"/>
      <c r="AS97" s="248"/>
      <c r="AT97" s="248"/>
      <c r="AU97" s="248"/>
      <c r="AV97" s="307"/>
      <c r="AW97" s="319"/>
      <c r="AX97" s="251"/>
      <c r="AY97" s="248"/>
    </row>
    <row r="98" spans="1:51" s="235" customFormat="1" ht="16.5" customHeight="1" x14ac:dyDescent="0.25">
      <c r="A98" s="305"/>
      <c r="B98" s="306"/>
      <c r="C98" s="307"/>
      <c r="D98" s="307"/>
      <c r="E98" s="307"/>
      <c r="F98" s="307"/>
      <c r="G98" s="307"/>
      <c r="H98" s="307"/>
      <c r="I98" s="307"/>
      <c r="J98" s="307"/>
      <c r="K98" s="308"/>
      <c r="L98" s="309"/>
      <c r="M98" s="310"/>
      <c r="N98" s="309"/>
      <c r="O98" s="309"/>
      <c r="P98" s="309"/>
      <c r="Q98" s="311"/>
      <c r="R98" s="312"/>
      <c r="S98" s="312"/>
      <c r="T98" s="307"/>
      <c r="U98" s="313"/>
      <c r="V98" s="305"/>
      <c r="W98" s="307"/>
      <c r="X98" s="321"/>
      <c r="Y98" s="307"/>
      <c r="Z98" s="307"/>
      <c r="AA98" s="315"/>
      <c r="AB98" s="315"/>
      <c r="AC98" s="315"/>
      <c r="AD98" s="312"/>
      <c r="AE98" s="316"/>
      <c r="AF98" s="317"/>
      <c r="AG98" s="317"/>
      <c r="AH98" s="311"/>
      <c r="AI98" s="311"/>
      <c r="AJ98" s="311"/>
      <c r="AK98" s="311"/>
      <c r="AL98" s="311"/>
      <c r="AM98" s="307"/>
      <c r="AN98" s="307"/>
      <c r="AO98" s="318"/>
      <c r="AP98" s="318"/>
      <c r="AQ98" s="249"/>
      <c r="AR98" s="249"/>
      <c r="AS98" s="248"/>
      <c r="AT98" s="248"/>
      <c r="AU98" s="248"/>
      <c r="AV98" s="307"/>
      <c r="AW98" s="319"/>
      <c r="AX98" s="251"/>
      <c r="AY98" s="248"/>
    </row>
    <row r="99" spans="1:51" s="235" customFormat="1" ht="16.5" customHeight="1" x14ac:dyDescent="0.25">
      <c r="A99" s="305"/>
      <c r="B99" s="306"/>
      <c r="C99" s="307"/>
      <c r="D99" s="307"/>
      <c r="E99" s="307"/>
      <c r="F99" s="307"/>
      <c r="G99" s="307"/>
      <c r="H99" s="307"/>
      <c r="I99" s="307"/>
      <c r="J99" s="307"/>
      <c r="K99" s="308"/>
      <c r="L99" s="309"/>
      <c r="M99" s="310"/>
      <c r="N99" s="309"/>
      <c r="O99" s="309"/>
      <c r="P99" s="309"/>
      <c r="Q99" s="311"/>
      <c r="R99" s="312"/>
      <c r="S99" s="312"/>
      <c r="T99" s="307"/>
      <c r="U99" s="313"/>
      <c r="V99" s="305"/>
      <c r="W99" s="307"/>
      <c r="X99" s="321"/>
      <c r="Y99" s="307"/>
      <c r="Z99" s="307"/>
      <c r="AA99" s="315"/>
      <c r="AB99" s="315"/>
      <c r="AC99" s="315"/>
      <c r="AD99" s="312"/>
      <c r="AE99" s="316"/>
      <c r="AF99" s="317"/>
      <c r="AG99" s="317"/>
      <c r="AH99" s="311"/>
      <c r="AI99" s="311"/>
      <c r="AJ99" s="311"/>
      <c r="AK99" s="311"/>
      <c r="AL99" s="311"/>
      <c r="AM99" s="307"/>
      <c r="AN99" s="307"/>
      <c r="AO99" s="318"/>
      <c r="AP99" s="318"/>
      <c r="AQ99" s="249"/>
      <c r="AR99" s="249"/>
      <c r="AS99" s="248"/>
      <c r="AT99" s="248"/>
      <c r="AU99" s="248"/>
      <c r="AV99" s="307"/>
      <c r="AW99" s="319"/>
      <c r="AX99" s="251"/>
      <c r="AY99" s="248"/>
    </row>
    <row r="100" spans="1:51" s="235" customFormat="1" ht="16.5" customHeight="1" x14ac:dyDescent="0.25">
      <c r="A100" s="305"/>
      <c r="B100" s="306"/>
      <c r="C100" s="307"/>
      <c r="D100" s="307"/>
      <c r="E100" s="307"/>
      <c r="F100" s="307"/>
      <c r="G100" s="307"/>
      <c r="H100" s="307"/>
      <c r="I100" s="307"/>
      <c r="J100" s="307"/>
      <c r="K100" s="308"/>
      <c r="L100" s="309"/>
      <c r="M100" s="310"/>
      <c r="N100" s="309"/>
      <c r="O100" s="309"/>
      <c r="P100" s="309"/>
      <c r="Q100" s="311"/>
      <c r="R100" s="312"/>
      <c r="S100" s="312"/>
      <c r="T100" s="307"/>
      <c r="U100" s="313"/>
      <c r="V100" s="305"/>
      <c r="W100" s="307"/>
      <c r="X100" s="321"/>
      <c r="Y100" s="307"/>
      <c r="Z100" s="307"/>
      <c r="AA100" s="315"/>
      <c r="AB100" s="315"/>
      <c r="AC100" s="315"/>
      <c r="AD100" s="312"/>
      <c r="AE100" s="316"/>
      <c r="AF100" s="317"/>
      <c r="AG100" s="317"/>
      <c r="AH100" s="311"/>
      <c r="AI100" s="311"/>
      <c r="AJ100" s="311"/>
      <c r="AK100" s="311"/>
      <c r="AL100" s="311"/>
      <c r="AM100" s="307"/>
      <c r="AN100" s="307"/>
      <c r="AO100" s="318"/>
      <c r="AP100" s="318"/>
      <c r="AQ100" s="249"/>
      <c r="AR100" s="249"/>
      <c r="AS100" s="248"/>
      <c r="AT100" s="248"/>
      <c r="AU100" s="248"/>
      <c r="AV100" s="307"/>
      <c r="AW100" s="319"/>
      <c r="AX100" s="251"/>
      <c r="AY100" s="248"/>
    </row>
    <row r="101" spans="1:51" s="235" customFormat="1" ht="16.5" customHeight="1" x14ac:dyDescent="0.25">
      <c r="A101" s="305"/>
      <c r="B101" s="306"/>
      <c r="C101" s="307"/>
      <c r="D101" s="307"/>
      <c r="E101" s="307"/>
      <c r="F101" s="307"/>
      <c r="G101" s="307"/>
      <c r="H101" s="307"/>
      <c r="I101" s="307"/>
      <c r="J101" s="307"/>
      <c r="K101" s="308"/>
      <c r="L101" s="309"/>
      <c r="M101" s="310"/>
      <c r="N101" s="309"/>
      <c r="O101" s="309"/>
      <c r="P101" s="309"/>
      <c r="Q101" s="311"/>
      <c r="R101" s="312"/>
      <c r="S101" s="312"/>
      <c r="T101" s="307"/>
      <c r="U101" s="313"/>
      <c r="V101" s="305"/>
      <c r="W101" s="307"/>
      <c r="X101" s="321"/>
      <c r="Y101" s="307"/>
      <c r="Z101" s="307"/>
      <c r="AA101" s="315"/>
      <c r="AB101" s="315"/>
      <c r="AC101" s="315"/>
      <c r="AD101" s="312"/>
      <c r="AE101" s="316"/>
      <c r="AF101" s="317"/>
      <c r="AG101" s="317"/>
      <c r="AH101" s="311"/>
      <c r="AI101" s="311"/>
      <c r="AJ101" s="311"/>
      <c r="AK101" s="311"/>
      <c r="AL101" s="311"/>
      <c r="AM101" s="307"/>
      <c r="AN101" s="307"/>
      <c r="AO101" s="318"/>
      <c r="AP101" s="318"/>
      <c r="AQ101" s="249"/>
      <c r="AR101" s="249"/>
      <c r="AS101" s="248"/>
      <c r="AT101" s="248"/>
      <c r="AU101" s="248"/>
      <c r="AV101" s="307"/>
      <c r="AW101" s="319"/>
      <c r="AX101" s="251"/>
      <c r="AY101" s="248"/>
    </row>
    <row r="102" spans="1:51" s="235" customFormat="1" ht="16.5" customHeight="1" x14ac:dyDescent="0.25">
      <c r="A102" s="305"/>
      <c r="B102" s="306"/>
      <c r="C102" s="307"/>
      <c r="D102" s="307"/>
      <c r="E102" s="307"/>
      <c r="F102" s="307"/>
      <c r="G102" s="307"/>
      <c r="H102" s="307"/>
      <c r="I102" s="307"/>
      <c r="J102" s="307"/>
      <c r="K102" s="308"/>
      <c r="L102" s="309"/>
      <c r="M102" s="310"/>
      <c r="N102" s="309"/>
      <c r="O102" s="309"/>
      <c r="P102" s="309"/>
      <c r="Q102" s="311"/>
      <c r="R102" s="312"/>
      <c r="S102" s="312"/>
      <c r="T102" s="307"/>
      <c r="U102" s="313"/>
      <c r="V102" s="305"/>
      <c r="W102" s="307"/>
      <c r="X102" s="321"/>
      <c r="Y102" s="307"/>
      <c r="Z102" s="307"/>
      <c r="AA102" s="315"/>
      <c r="AB102" s="315"/>
      <c r="AC102" s="315"/>
      <c r="AD102" s="312"/>
      <c r="AE102" s="316"/>
      <c r="AF102" s="317"/>
      <c r="AG102" s="317"/>
      <c r="AH102" s="311"/>
      <c r="AI102" s="311"/>
      <c r="AJ102" s="311"/>
      <c r="AK102" s="311"/>
      <c r="AL102" s="311"/>
      <c r="AM102" s="307"/>
      <c r="AN102" s="307"/>
      <c r="AO102" s="318"/>
      <c r="AP102" s="318"/>
      <c r="AQ102" s="249"/>
      <c r="AR102" s="249"/>
      <c r="AS102" s="248"/>
      <c r="AT102" s="248"/>
      <c r="AU102" s="248"/>
      <c r="AV102" s="307"/>
      <c r="AW102" s="319"/>
      <c r="AX102" s="251"/>
      <c r="AY102" s="248"/>
    </row>
    <row r="103" spans="1:51" s="235" customFormat="1" ht="16.5" customHeight="1" x14ac:dyDescent="0.25">
      <c r="A103" s="305"/>
      <c r="B103" s="306"/>
      <c r="C103" s="307"/>
      <c r="D103" s="307"/>
      <c r="E103" s="307"/>
      <c r="F103" s="307"/>
      <c r="G103" s="307"/>
      <c r="H103" s="307"/>
      <c r="I103" s="307"/>
      <c r="J103" s="307"/>
      <c r="K103" s="308"/>
      <c r="L103" s="309"/>
      <c r="M103" s="310"/>
      <c r="N103" s="309"/>
      <c r="O103" s="309"/>
      <c r="P103" s="309"/>
      <c r="Q103" s="311"/>
      <c r="R103" s="312"/>
      <c r="S103" s="312"/>
      <c r="T103" s="307"/>
      <c r="U103" s="313"/>
      <c r="V103" s="305"/>
      <c r="W103" s="307"/>
      <c r="X103" s="321"/>
      <c r="Y103" s="307"/>
      <c r="Z103" s="307"/>
      <c r="AA103" s="315"/>
      <c r="AB103" s="315"/>
      <c r="AC103" s="315"/>
      <c r="AD103" s="312"/>
      <c r="AE103" s="316"/>
      <c r="AF103" s="317"/>
      <c r="AG103" s="317"/>
      <c r="AH103" s="311"/>
      <c r="AI103" s="311"/>
      <c r="AJ103" s="311"/>
      <c r="AK103" s="311"/>
      <c r="AL103" s="311"/>
      <c r="AM103" s="307"/>
      <c r="AN103" s="307"/>
      <c r="AO103" s="318"/>
      <c r="AP103" s="318"/>
      <c r="AQ103" s="249"/>
      <c r="AR103" s="249"/>
      <c r="AS103" s="248"/>
      <c r="AT103" s="248"/>
      <c r="AU103" s="248"/>
      <c r="AV103" s="307"/>
      <c r="AW103" s="319"/>
      <c r="AX103" s="251"/>
      <c r="AY103" s="248"/>
    </row>
    <row r="104" spans="1:51" s="235" customFormat="1" ht="16.5" customHeight="1" x14ac:dyDescent="0.25">
      <c r="A104" s="305"/>
      <c r="B104" s="306"/>
      <c r="C104" s="307"/>
      <c r="D104" s="307"/>
      <c r="E104" s="307"/>
      <c r="F104" s="307"/>
      <c r="G104" s="307"/>
      <c r="H104" s="307"/>
      <c r="I104" s="307"/>
      <c r="J104" s="307"/>
      <c r="K104" s="308"/>
      <c r="L104" s="309"/>
      <c r="M104" s="310"/>
      <c r="N104" s="309"/>
      <c r="O104" s="309"/>
      <c r="P104" s="309"/>
      <c r="Q104" s="311"/>
      <c r="R104" s="312"/>
      <c r="S104" s="312"/>
      <c r="T104" s="307"/>
      <c r="U104" s="313"/>
      <c r="V104" s="305"/>
      <c r="W104" s="307"/>
      <c r="X104" s="321"/>
      <c r="Y104" s="307"/>
      <c r="Z104" s="307"/>
      <c r="AA104" s="315"/>
      <c r="AB104" s="315"/>
      <c r="AC104" s="315"/>
      <c r="AD104" s="312"/>
      <c r="AE104" s="316"/>
      <c r="AF104" s="317"/>
      <c r="AG104" s="317"/>
      <c r="AH104" s="311"/>
      <c r="AI104" s="311"/>
      <c r="AJ104" s="311"/>
      <c r="AK104" s="311"/>
      <c r="AL104" s="311"/>
      <c r="AM104" s="307"/>
      <c r="AN104" s="307"/>
      <c r="AO104" s="318"/>
      <c r="AP104" s="318"/>
      <c r="AQ104" s="249"/>
      <c r="AR104" s="249"/>
      <c r="AS104" s="248"/>
      <c r="AT104" s="248"/>
      <c r="AU104" s="248"/>
      <c r="AV104" s="307"/>
      <c r="AW104" s="319"/>
      <c r="AX104" s="251"/>
      <c r="AY104" s="248"/>
    </row>
    <row r="105" spans="1:51" s="235" customFormat="1" ht="16.5" customHeight="1" x14ac:dyDescent="0.25">
      <c r="A105" s="305"/>
      <c r="B105" s="306"/>
      <c r="C105" s="307"/>
      <c r="D105" s="307"/>
      <c r="E105" s="307"/>
      <c r="F105" s="307"/>
      <c r="G105" s="307"/>
      <c r="H105" s="307"/>
      <c r="I105" s="307"/>
      <c r="J105" s="307"/>
      <c r="K105" s="308"/>
      <c r="L105" s="309"/>
      <c r="M105" s="310"/>
      <c r="N105" s="309"/>
      <c r="O105" s="309"/>
      <c r="P105" s="309"/>
      <c r="Q105" s="311"/>
      <c r="R105" s="312"/>
      <c r="S105" s="312"/>
      <c r="T105" s="307"/>
      <c r="U105" s="313"/>
      <c r="V105" s="305"/>
      <c r="W105" s="307"/>
      <c r="X105" s="321"/>
      <c r="Y105" s="307"/>
      <c r="Z105" s="307"/>
      <c r="AA105" s="315"/>
      <c r="AB105" s="315"/>
      <c r="AC105" s="315"/>
      <c r="AD105" s="312"/>
      <c r="AE105" s="316"/>
      <c r="AF105" s="317"/>
      <c r="AG105" s="317"/>
      <c r="AH105" s="311"/>
      <c r="AI105" s="311"/>
      <c r="AJ105" s="311"/>
      <c r="AK105" s="311"/>
      <c r="AL105" s="311"/>
      <c r="AM105" s="307"/>
      <c r="AN105" s="307"/>
      <c r="AO105" s="318"/>
      <c r="AP105" s="318"/>
      <c r="AQ105" s="249"/>
      <c r="AR105" s="249"/>
      <c r="AS105" s="248"/>
      <c r="AT105" s="248"/>
      <c r="AU105" s="248"/>
      <c r="AV105" s="307"/>
      <c r="AW105" s="319"/>
      <c r="AX105" s="251"/>
      <c r="AY105" s="248"/>
    </row>
    <row r="106" spans="1:51" s="235" customFormat="1" ht="16.5" customHeight="1" x14ac:dyDescent="0.25">
      <c r="A106" s="305"/>
      <c r="B106" s="306"/>
      <c r="C106" s="307"/>
      <c r="D106" s="307"/>
      <c r="E106" s="307"/>
      <c r="F106" s="307"/>
      <c r="G106" s="307"/>
      <c r="H106" s="307"/>
      <c r="I106" s="307"/>
      <c r="J106" s="307"/>
      <c r="K106" s="308"/>
      <c r="L106" s="309"/>
      <c r="M106" s="310"/>
      <c r="N106" s="309"/>
      <c r="O106" s="309"/>
      <c r="P106" s="309"/>
      <c r="Q106" s="311"/>
      <c r="R106" s="312"/>
      <c r="S106" s="312"/>
      <c r="T106" s="307"/>
      <c r="U106" s="313"/>
      <c r="V106" s="305"/>
      <c r="W106" s="307"/>
      <c r="X106" s="321"/>
      <c r="Y106" s="307"/>
      <c r="Z106" s="307"/>
      <c r="AA106" s="315"/>
      <c r="AB106" s="315"/>
      <c r="AC106" s="315"/>
      <c r="AD106" s="312"/>
      <c r="AE106" s="316"/>
      <c r="AF106" s="317"/>
      <c r="AG106" s="317"/>
      <c r="AH106" s="311"/>
      <c r="AI106" s="311"/>
      <c r="AJ106" s="311"/>
      <c r="AK106" s="311"/>
      <c r="AL106" s="311"/>
      <c r="AM106" s="307"/>
      <c r="AN106" s="307"/>
      <c r="AO106" s="318"/>
      <c r="AP106" s="318"/>
      <c r="AQ106" s="249"/>
      <c r="AR106" s="249"/>
      <c r="AS106" s="248"/>
      <c r="AT106" s="248"/>
      <c r="AU106" s="248"/>
      <c r="AV106" s="307"/>
      <c r="AW106" s="319"/>
      <c r="AX106" s="251"/>
      <c r="AY106" s="248"/>
    </row>
    <row r="107" spans="1:51" s="235" customFormat="1" ht="16.5" customHeight="1" x14ac:dyDescent="0.25">
      <c r="A107" s="305"/>
      <c r="B107" s="306"/>
      <c r="C107" s="307"/>
      <c r="D107" s="307"/>
      <c r="E107" s="307"/>
      <c r="F107" s="307"/>
      <c r="G107" s="307"/>
      <c r="H107" s="307"/>
      <c r="I107" s="307"/>
      <c r="J107" s="307"/>
      <c r="K107" s="308"/>
      <c r="L107" s="309"/>
      <c r="M107" s="310"/>
      <c r="N107" s="309"/>
      <c r="O107" s="309"/>
      <c r="P107" s="309"/>
      <c r="Q107" s="311"/>
      <c r="R107" s="312"/>
      <c r="S107" s="312"/>
      <c r="T107" s="307"/>
      <c r="U107" s="313"/>
      <c r="V107" s="305"/>
      <c r="W107" s="307"/>
      <c r="X107" s="321"/>
      <c r="Y107" s="307"/>
      <c r="Z107" s="307"/>
      <c r="AA107" s="315"/>
      <c r="AB107" s="315"/>
      <c r="AC107" s="315"/>
      <c r="AD107" s="312"/>
      <c r="AE107" s="316"/>
      <c r="AF107" s="317"/>
      <c r="AG107" s="317"/>
      <c r="AH107" s="311"/>
      <c r="AI107" s="311"/>
      <c r="AJ107" s="311"/>
      <c r="AK107" s="311"/>
      <c r="AL107" s="311"/>
      <c r="AM107" s="307"/>
      <c r="AN107" s="307"/>
      <c r="AO107" s="318"/>
      <c r="AP107" s="318"/>
      <c r="AQ107" s="249"/>
      <c r="AR107" s="249"/>
      <c r="AS107" s="248"/>
      <c r="AT107" s="248"/>
      <c r="AU107" s="248"/>
      <c r="AV107" s="307"/>
      <c r="AW107" s="319"/>
      <c r="AX107" s="251"/>
      <c r="AY107" s="248"/>
    </row>
    <row r="108" spans="1:51" s="235" customFormat="1" ht="16.5" customHeight="1" x14ac:dyDescent="0.25">
      <c r="A108" s="305"/>
      <c r="B108" s="306"/>
      <c r="C108" s="307"/>
      <c r="D108" s="307"/>
      <c r="E108" s="307"/>
      <c r="F108" s="307"/>
      <c r="G108" s="307"/>
      <c r="H108" s="307"/>
      <c r="I108" s="307"/>
      <c r="J108" s="307"/>
      <c r="K108" s="308"/>
      <c r="L108" s="309"/>
      <c r="M108" s="310"/>
      <c r="N108" s="309"/>
      <c r="O108" s="309"/>
      <c r="P108" s="309"/>
      <c r="Q108" s="311"/>
      <c r="R108" s="312"/>
      <c r="S108" s="312"/>
      <c r="T108" s="307"/>
      <c r="U108" s="313"/>
      <c r="V108" s="305"/>
      <c r="W108" s="307"/>
      <c r="X108" s="321"/>
      <c r="Y108" s="307"/>
      <c r="Z108" s="307"/>
      <c r="AA108" s="315"/>
      <c r="AB108" s="315"/>
      <c r="AC108" s="315"/>
      <c r="AD108" s="312"/>
      <c r="AE108" s="316"/>
      <c r="AF108" s="317"/>
      <c r="AG108" s="317"/>
      <c r="AH108" s="311"/>
      <c r="AI108" s="311"/>
      <c r="AJ108" s="311"/>
      <c r="AK108" s="311"/>
      <c r="AL108" s="311"/>
      <c r="AM108" s="307"/>
      <c r="AN108" s="307"/>
      <c r="AO108" s="318"/>
      <c r="AP108" s="318"/>
      <c r="AQ108" s="249"/>
      <c r="AR108" s="249"/>
      <c r="AS108" s="248"/>
      <c r="AT108" s="248"/>
      <c r="AU108" s="248"/>
      <c r="AV108" s="307"/>
      <c r="AW108" s="319"/>
      <c r="AX108" s="251"/>
      <c r="AY108" s="248"/>
    </row>
    <row r="109" spans="1:51" s="235" customFormat="1" ht="16.5" customHeight="1" x14ac:dyDescent="0.25">
      <c r="A109" s="305"/>
      <c r="B109" s="306"/>
      <c r="C109" s="307"/>
      <c r="D109" s="307"/>
      <c r="E109" s="307"/>
      <c r="F109" s="307"/>
      <c r="G109" s="307"/>
      <c r="H109" s="307"/>
      <c r="I109" s="307"/>
      <c r="J109" s="307"/>
      <c r="K109" s="308"/>
      <c r="L109" s="309"/>
      <c r="M109" s="310"/>
      <c r="N109" s="309"/>
      <c r="O109" s="309"/>
      <c r="P109" s="309"/>
      <c r="Q109" s="311"/>
      <c r="R109" s="312"/>
      <c r="S109" s="312"/>
      <c r="T109" s="307"/>
      <c r="U109" s="313"/>
      <c r="V109" s="305"/>
      <c r="W109" s="307"/>
      <c r="X109" s="321"/>
      <c r="Y109" s="307"/>
      <c r="Z109" s="307"/>
      <c r="AA109" s="315"/>
      <c r="AB109" s="315"/>
      <c r="AC109" s="315"/>
      <c r="AD109" s="312"/>
      <c r="AE109" s="316"/>
      <c r="AF109" s="317"/>
      <c r="AG109" s="317"/>
      <c r="AH109" s="311"/>
      <c r="AI109" s="311"/>
      <c r="AJ109" s="311"/>
      <c r="AK109" s="311"/>
      <c r="AL109" s="311"/>
      <c r="AM109" s="307"/>
      <c r="AN109" s="307"/>
      <c r="AO109" s="318"/>
      <c r="AP109" s="318"/>
      <c r="AQ109" s="249"/>
      <c r="AR109" s="249"/>
      <c r="AS109" s="248"/>
      <c r="AT109" s="248"/>
      <c r="AU109" s="248"/>
      <c r="AV109" s="307"/>
      <c r="AW109" s="319"/>
      <c r="AX109" s="251"/>
      <c r="AY109" s="248"/>
    </row>
    <row r="110" spans="1:51" s="235" customFormat="1" ht="16.5" customHeight="1" x14ac:dyDescent="0.25">
      <c r="A110" s="305"/>
      <c r="B110" s="306"/>
      <c r="C110" s="307"/>
      <c r="D110" s="307"/>
      <c r="E110" s="307"/>
      <c r="F110" s="307"/>
      <c r="G110" s="307"/>
      <c r="H110" s="307"/>
      <c r="I110" s="307"/>
      <c r="J110" s="307"/>
      <c r="K110" s="308"/>
      <c r="L110" s="309"/>
      <c r="M110" s="310"/>
      <c r="N110" s="309"/>
      <c r="O110" s="309"/>
      <c r="P110" s="309"/>
      <c r="Q110" s="311"/>
      <c r="R110" s="312"/>
      <c r="S110" s="312"/>
      <c r="T110" s="307"/>
      <c r="U110" s="313"/>
      <c r="V110" s="305"/>
      <c r="W110" s="307"/>
      <c r="X110" s="321"/>
      <c r="Y110" s="307"/>
      <c r="Z110" s="307"/>
      <c r="AA110" s="315"/>
      <c r="AB110" s="315"/>
      <c r="AC110" s="315"/>
      <c r="AD110" s="312"/>
      <c r="AE110" s="316"/>
      <c r="AF110" s="317"/>
      <c r="AG110" s="317"/>
      <c r="AH110" s="311"/>
      <c r="AI110" s="311"/>
      <c r="AJ110" s="311"/>
      <c r="AK110" s="311"/>
      <c r="AL110" s="311"/>
      <c r="AM110" s="307"/>
      <c r="AN110" s="307"/>
      <c r="AO110" s="318"/>
      <c r="AP110" s="318"/>
      <c r="AQ110" s="249"/>
      <c r="AR110" s="249"/>
      <c r="AS110" s="248"/>
      <c r="AT110" s="248"/>
      <c r="AU110" s="248"/>
      <c r="AV110" s="307"/>
      <c r="AW110" s="319"/>
      <c r="AX110" s="251"/>
      <c r="AY110" s="248"/>
    </row>
    <row r="111" spans="1:51" s="235" customFormat="1" ht="16.5" customHeight="1" x14ac:dyDescent="0.25">
      <c r="A111" s="305"/>
      <c r="B111" s="306"/>
      <c r="C111" s="307"/>
      <c r="D111" s="307"/>
      <c r="E111" s="307"/>
      <c r="F111" s="307"/>
      <c r="G111" s="307"/>
      <c r="H111" s="307"/>
      <c r="I111" s="307"/>
      <c r="J111" s="307"/>
      <c r="K111" s="308"/>
      <c r="L111" s="309"/>
      <c r="M111" s="310"/>
      <c r="N111" s="309"/>
      <c r="O111" s="309"/>
      <c r="P111" s="309"/>
      <c r="Q111" s="311"/>
      <c r="R111" s="312"/>
      <c r="S111" s="312"/>
      <c r="T111" s="307"/>
      <c r="U111" s="313"/>
      <c r="V111" s="305"/>
      <c r="W111" s="307"/>
      <c r="X111" s="321"/>
      <c r="Y111" s="307"/>
      <c r="Z111" s="307"/>
      <c r="AA111" s="315"/>
      <c r="AB111" s="315"/>
      <c r="AC111" s="315"/>
      <c r="AD111" s="312"/>
      <c r="AE111" s="316"/>
      <c r="AF111" s="317"/>
      <c r="AG111" s="317"/>
      <c r="AH111" s="311"/>
      <c r="AI111" s="311"/>
      <c r="AJ111" s="311"/>
      <c r="AK111" s="311"/>
      <c r="AL111" s="311"/>
      <c r="AM111" s="307"/>
      <c r="AN111" s="307"/>
      <c r="AO111" s="318"/>
      <c r="AP111" s="318"/>
      <c r="AQ111" s="249"/>
      <c r="AR111" s="249"/>
      <c r="AS111" s="248"/>
      <c r="AT111" s="248"/>
      <c r="AU111" s="248"/>
      <c r="AV111" s="307"/>
      <c r="AW111" s="319"/>
      <c r="AX111" s="251"/>
      <c r="AY111" s="248"/>
    </row>
    <row r="112" spans="1:51" s="235" customFormat="1" ht="16.5" customHeight="1" x14ac:dyDescent="0.25">
      <c r="A112" s="305"/>
      <c r="B112" s="306"/>
      <c r="C112" s="307"/>
      <c r="D112" s="307"/>
      <c r="E112" s="307"/>
      <c r="F112" s="307"/>
      <c r="G112" s="307"/>
      <c r="H112" s="307"/>
      <c r="I112" s="307"/>
      <c r="J112" s="307"/>
      <c r="K112" s="308"/>
      <c r="L112" s="309"/>
      <c r="M112" s="310"/>
      <c r="N112" s="309"/>
      <c r="O112" s="309"/>
      <c r="P112" s="309"/>
      <c r="Q112" s="311"/>
      <c r="R112" s="312"/>
      <c r="S112" s="312"/>
      <c r="T112" s="307"/>
      <c r="U112" s="313"/>
      <c r="V112" s="305"/>
      <c r="W112" s="307"/>
      <c r="X112" s="321"/>
      <c r="Y112" s="307"/>
      <c r="Z112" s="307"/>
      <c r="AA112" s="315"/>
      <c r="AB112" s="315"/>
      <c r="AC112" s="315"/>
      <c r="AD112" s="312"/>
      <c r="AE112" s="316"/>
      <c r="AF112" s="317"/>
      <c r="AG112" s="317"/>
      <c r="AH112" s="311"/>
      <c r="AI112" s="311"/>
      <c r="AJ112" s="311"/>
      <c r="AK112" s="311"/>
      <c r="AL112" s="311"/>
      <c r="AM112" s="307"/>
      <c r="AN112" s="307"/>
      <c r="AO112" s="318"/>
      <c r="AP112" s="318"/>
      <c r="AQ112" s="249"/>
      <c r="AR112" s="249"/>
      <c r="AS112" s="248"/>
      <c r="AT112" s="248"/>
      <c r="AU112" s="248"/>
      <c r="AV112" s="307"/>
      <c r="AW112" s="319"/>
      <c r="AX112" s="251"/>
      <c r="AY112" s="248"/>
    </row>
    <row r="113" spans="1:51" s="235" customFormat="1" ht="16.5" customHeight="1" x14ac:dyDescent="0.25">
      <c r="A113" s="305"/>
      <c r="B113" s="306"/>
      <c r="C113" s="307"/>
      <c r="D113" s="307"/>
      <c r="E113" s="307"/>
      <c r="F113" s="307"/>
      <c r="G113" s="307"/>
      <c r="H113" s="307"/>
      <c r="I113" s="307"/>
      <c r="J113" s="307"/>
      <c r="K113" s="308"/>
      <c r="L113" s="309"/>
      <c r="M113" s="310"/>
      <c r="N113" s="309"/>
      <c r="O113" s="309"/>
      <c r="P113" s="309"/>
      <c r="Q113" s="311"/>
      <c r="R113" s="312"/>
      <c r="S113" s="312"/>
      <c r="T113" s="307"/>
      <c r="U113" s="313"/>
      <c r="V113" s="305"/>
      <c r="W113" s="307"/>
      <c r="X113" s="321"/>
      <c r="Y113" s="307"/>
      <c r="Z113" s="307"/>
      <c r="AA113" s="315"/>
      <c r="AB113" s="315"/>
      <c r="AC113" s="315"/>
      <c r="AD113" s="312"/>
      <c r="AE113" s="316"/>
      <c r="AF113" s="317"/>
      <c r="AG113" s="317"/>
      <c r="AH113" s="311"/>
      <c r="AI113" s="311"/>
      <c r="AJ113" s="311"/>
      <c r="AK113" s="311"/>
      <c r="AL113" s="311"/>
      <c r="AM113" s="307"/>
      <c r="AN113" s="307"/>
      <c r="AO113" s="318"/>
      <c r="AP113" s="318"/>
      <c r="AQ113" s="249"/>
      <c r="AR113" s="249"/>
      <c r="AS113" s="248"/>
      <c r="AT113" s="248"/>
      <c r="AU113" s="248"/>
      <c r="AV113" s="307"/>
      <c r="AW113" s="319"/>
      <c r="AX113" s="251"/>
      <c r="AY113" s="248"/>
    </row>
    <row r="114" spans="1:51" s="235" customFormat="1" ht="16.5" customHeight="1" x14ac:dyDescent="0.25">
      <c r="A114" s="305"/>
      <c r="B114" s="306"/>
      <c r="C114" s="307"/>
      <c r="D114" s="307"/>
      <c r="E114" s="307"/>
      <c r="F114" s="307"/>
      <c r="G114" s="307"/>
      <c r="H114" s="307"/>
      <c r="I114" s="307"/>
      <c r="J114" s="307"/>
      <c r="K114" s="308"/>
      <c r="L114" s="309"/>
      <c r="M114" s="310"/>
      <c r="N114" s="309"/>
      <c r="O114" s="309"/>
      <c r="P114" s="309"/>
      <c r="Q114" s="311"/>
      <c r="R114" s="312"/>
      <c r="S114" s="312"/>
      <c r="T114" s="307"/>
      <c r="U114" s="313"/>
      <c r="V114" s="305"/>
      <c r="W114" s="307"/>
      <c r="X114" s="321"/>
      <c r="Y114" s="307"/>
      <c r="Z114" s="307"/>
      <c r="AA114" s="315"/>
      <c r="AB114" s="315"/>
      <c r="AC114" s="315"/>
      <c r="AD114" s="312"/>
      <c r="AE114" s="316"/>
      <c r="AF114" s="317"/>
      <c r="AG114" s="317"/>
      <c r="AH114" s="311"/>
      <c r="AI114" s="311"/>
      <c r="AJ114" s="311"/>
      <c r="AK114" s="311"/>
      <c r="AL114" s="311"/>
      <c r="AM114" s="307"/>
      <c r="AN114" s="307"/>
      <c r="AO114" s="318"/>
      <c r="AP114" s="318"/>
      <c r="AQ114" s="249"/>
      <c r="AR114" s="249"/>
      <c r="AS114" s="248"/>
      <c r="AT114" s="248"/>
      <c r="AU114" s="248"/>
      <c r="AV114" s="307"/>
      <c r="AW114" s="319"/>
      <c r="AX114" s="251"/>
      <c r="AY114" s="248"/>
    </row>
    <row r="115" spans="1:51" s="235" customFormat="1" ht="16.5" customHeight="1" x14ac:dyDescent="0.25">
      <c r="A115" s="305"/>
      <c r="B115" s="306"/>
      <c r="C115" s="307"/>
      <c r="D115" s="307"/>
      <c r="E115" s="307"/>
      <c r="F115" s="307"/>
      <c r="G115" s="307"/>
      <c r="H115" s="307"/>
      <c r="I115" s="307"/>
      <c r="J115" s="307"/>
      <c r="K115" s="308"/>
      <c r="L115" s="309"/>
      <c r="M115" s="310"/>
      <c r="N115" s="309"/>
      <c r="O115" s="309"/>
      <c r="P115" s="309"/>
      <c r="Q115" s="311"/>
      <c r="R115" s="312"/>
      <c r="S115" s="312"/>
      <c r="T115" s="307"/>
      <c r="U115" s="313"/>
      <c r="V115" s="305"/>
      <c r="W115" s="307"/>
      <c r="X115" s="321"/>
      <c r="Y115" s="307"/>
      <c r="Z115" s="307"/>
      <c r="AA115" s="315"/>
      <c r="AB115" s="315"/>
      <c r="AC115" s="315"/>
      <c r="AD115" s="312"/>
      <c r="AE115" s="316"/>
      <c r="AF115" s="317"/>
      <c r="AG115" s="317"/>
      <c r="AH115" s="311"/>
      <c r="AI115" s="311"/>
      <c r="AJ115" s="311"/>
      <c r="AK115" s="311"/>
      <c r="AL115" s="311"/>
      <c r="AM115" s="307"/>
      <c r="AN115" s="307"/>
      <c r="AO115" s="318"/>
      <c r="AP115" s="318"/>
      <c r="AQ115" s="249"/>
      <c r="AR115" s="249"/>
      <c r="AS115" s="248"/>
      <c r="AT115" s="248"/>
      <c r="AU115" s="248"/>
      <c r="AV115" s="307"/>
      <c r="AW115" s="319"/>
      <c r="AX115" s="251"/>
      <c r="AY115" s="248"/>
    </row>
    <row r="116" spans="1:51" s="235" customFormat="1" ht="16.5" customHeight="1" x14ac:dyDescent="0.25">
      <c r="A116" s="305"/>
      <c r="B116" s="306"/>
      <c r="C116" s="307"/>
      <c r="D116" s="307"/>
      <c r="E116" s="307"/>
      <c r="F116" s="307"/>
      <c r="G116" s="307"/>
      <c r="H116" s="307"/>
      <c r="I116" s="307"/>
      <c r="J116" s="307"/>
      <c r="K116" s="308"/>
      <c r="L116" s="309"/>
      <c r="M116" s="310"/>
      <c r="N116" s="309"/>
      <c r="O116" s="309"/>
      <c r="P116" s="309"/>
      <c r="Q116" s="311"/>
      <c r="R116" s="312"/>
      <c r="S116" s="312"/>
      <c r="T116" s="307"/>
      <c r="U116" s="313"/>
      <c r="V116" s="305"/>
      <c r="W116" s="307"/>
      <c r="X116" s="321"/>
      <c r="Y116" s="307"/>
      <c r="Z116" s="307"/>
      <c r="AA116" s="315"/>
      <c r="AB116" s="315"/>
      <c r="AC116" s="315"/>
      <c r="AD116" s="312"/>
      <c r="AE116" s="316"/>
      <c r="AF116" s="317"/>
      <c r="AG116" s="317"/>
      <c r="AH116" s="311"/>
      <c r="AI116" s="311"/>
      <c r="AJ116" s="311"/>
      <c r="AK116" s="311"/>
      <c r="AL116" s="311"/>
      <c r="AM116" s="307"/>
      <c r="AN116" s="307"/>
      <c r="AO116" s="318"/>
      <c r="AP116" s="318"/>
      <c r="AQ116" s="249"/>
      <c r="AR116" s="249"/>
      <c r="AS116" s="248"/>
      <c r="AT116" s="248"/>
      <c r="AU116" s="248"/>
      <c r="AV116" s="307"/>
      <c r="AW116" s="319"/>
      <c r="AX116" s="251"/>
      <c r="AY116" s="248"/>
    </row>
    <row r="117" spans="1:51" s="235" customFormat="1" ht="16.5" customHeight="1" x14ac:dyDescent="0.25">
      <c r="A117" s="305"/>
      <c r="B117" s="306"/>
      <c r="C117" s="307"/>
      <c r="D117" s="307"/>
      <c r="E117" s="307"/>
      <c r="F117" s="307"/>
      <c r="G117" s="307"/>
      <c r="H117" s="307"/>
      <c r="I117" s="307"/>
      <c r="J117" s="307"/>
      <c r="K117" s="308"/>
      <c r="L117" s="309"/>
      <c r="M117" s="310"/>
      <c r="N117" s="309"/>
      <c r="O117" s="309"/>
      <c r="P117" s="309"/>
      <c r="Q117" s="311"/>
      <c r="R117" s="312"/>
      <c r="S117" s="312"/>
      <c r="T117" s="307"/>
      <c r="U117" s="313"/>
      <c r="V117" s="305"/>
      <c r="W117" s="307"/>
      <c r="X117" s="321"/>
      <c r="Y117" s="307"/>
      <c r="Z117" s="307"/>
      <c r="AA117" s="315"/>
      <c r="AB117" s="315"/>
      <c r="AC117" s="315"/>
      <c r="AD117" s="312"/>
      <c r="AE117" s="316"/>
      <c r="AF117" s="317"/>
      <c r="AG117" s="317"/>
      <c r="AH117" s="311"/>
      <c r="AI117" s="311"/>
      <c r="AJ117" s="311"/>
      <c r="AK117" s="311"/>
      <c r="AL117" s="311"/>
      <c r="AM117" s="307"/>
      <c r="AN117" s="307"/>
      <c r="AO117" s="318"/>
      <c r="AP117" s="318"/>
      <c r="AQ117" s="249"/>
      <c r="AR117" s="249"/>
      <c r="AS117" s="248"/>
      <c r="AT117" s="248"/>
      <c r="AU117" s="248"/>
      <c r="AV117" s="307"/>
      <c r="AW117" s="319"/>
      <c r="AX117" s="251"/>
      <c r="AY117" s="248"/>
    </row>
    <row r="118" spans="1:51" s="235" customFormat="1" ht="16.5" customHeight="1" x14ac:dyDescent="0.25">
      <c r="A118" s="305"/>
      <c r="B118" s="306"/>
      <c r="C118" s="307"/>
      <c r="D118" s="307"/>
      <c r="E118" s="307"/>
      <c r="F118" s="307"/>
      <c r="G118" s="307"/>
      <c r="H118" s="307"/>
      <c r="I118" s="307"/>
      <c r="J118" s="307"/>
      <c r="K118" s="308"/>
      <c r="L118" s="309"/>
      <c r="M118" s="310"/>
      <c r="N118" s="309"/>
      <c r="O118" s="309"/>
      <c r="P118" s="309"/>
      <c r="Q118" s="311"/>
      <c r="R118" s="312"/>
      <c r="S118" s="312"/>
      <c r="T118" s="307"/>
      <c r="U118" s="313"/>
      <c r="V118" s="305"/>
      <c r="W118" s="307"/>
      <c r="X118" s="321"/>
      <c r="Y118" s="307"/>
      <c r="Z118" s="307"/>
      <c r="AA118" s="315"/>
      <c r="AB118" s="315"/>
      <c r="AC118" s="315"/>
      <c r="AD118" s="312"/>
      <c r="AE118" s="316"/>
      <c r="AF118" s="317"/>
      <c r="AG118" s="317"/>
      <c r="AH118" s="311"/>
      <c r="AI118" s="311"/>
      <c r="AJ118" s="311"/>
      <c r="AK118" s="311"/>
      <c r="AL118" s="311"/>
      <c r="AM118" s="307"/>
      <c r="AN118" s="307"/>
      <c r="AO118" s="318"/>
      <c r="AP118" s="318"/>
      <c r="AQ118" s="249"/>
      <c r="AR118" s="249"/>
      <c r="AS118" s="248"/>
      <c r="AT118" s="248"/>
      <c r="AU118" s="248"/>
      <c r="AV118" s="307"/>
      <c r="AW118" s="319"/>
      <c r="AX118" s="251"/>
      <c r="AY118" s="248"/>
    </row>
    <row r="119" spans="1:51" s="235" customFormat="1" ht="16.5" customHeight="1" x14ac:dyDescent="0.25">
      <c r="A119" s="305"/>
      <c r="B119" s="306"/>
      <c r="C119" s="307"/>
      <c r="D119" s="307"/>
      <c r="E119" s="307"/>
      <c r="F119" s="307"/>
      <c r="G119" s="307"/>
      <c r="H119" s="307"/>
      <c r="I119" s="307"/>
      <c r="J119" s="307"/>
      <c r="K119" s="308"/>
      <c r="L119" s="309"/>
      <c r="M119" s="310"/>
      <c r="N119" s="309"/>
      <c r="O119" s="309"/>
      <c r="P119" s="309"/>
      <c r="Q119" s="311"/>
      <c r="R119" s="312"/>
      <c r="S119" s="312"/>
      <c r="T119" s="307"/>
      <c r="U119" s="313"/>
      <c r="V119" s="305"/>
      <c r="W119" s="307"/>
      <c r="X119" s="321"/>
      <c r="Y119" s="307"/>
      <c r="Z119" s="307"/>
      <c r="AA119" s="315"/>
      <c r="AB119" s="315"/>
      <c r="AC119" s="315"/>
      <c r="AD119" s="312"/>
      <c r="AE119" s="316"/>
      <c r="AF119" s="317"/>
      <c r="AG119" s="317"/>
      <c r="AH119" s="311"/>
      <c r="AI119" s="311"/>
      <c r="AJ119" s="311"/>
      <c r="AK119" s="311"/>
      <c r="AL119" s="311"/>
      <c r="AM119" s="307"/>
      <c r="AN119" s="307"/>
      <c r="AO119" s="318"/>
      <c r="AP119" s="318"/>
      <c r="AQ119" s="249"/>
      <c r="AR119" s="249"/>
      <c r="AS119" s="248"/>
      <c r="AT119" s="248"/>
      <c r="AU119" s="248"/>
      <c r="AV119" s="307"/>
      <c r="AW119" s="319"/>
      <c r="AX119" s="251"/>
      <c r="AY119" s="248"/>
    </row>
    <row r="120" spans="1:51" s="235" customFormat="1" ht="16.5" customHeight="1" x14ac:dyDescent="0.25">
      <c r="A120" s="305"/>
      <c r="B120" s="306"/>
      <c r="C120" s="307"/>
      <c r="D120" s="307"/>
      <c r="E120" s="307"/>
      <c r="F120" s="307"/>
      <c r="G120" s="307"/>
      <c r="H120" s="307"/>
      <c r="I120" s="307"/>
      <c r="J120" s="307"/>
      <c r="K120" s="308"/>
      <c r="L120" s="309"/>
      <c r="M120" s="310"/>
      <c r="N120" s="309"/>
      <c r="O120" s="309"/>
      <c r="P120" s="309"/>
      <c r="Q120" s="311"/>
      <c r="R120" s="312"/>
      <c r="S120" s="312"/>
      <c r="T120" s="307"/>
      <c r="U120" s="313"/>
      <c r="V120" s="305"/>
      <c r="W120" s="307"/>
      <c r="X120" s="321"/>
      <c r="Y120" s="307"/>
      <c r="Z120" s="307"/>
      <c r="AA120" s="315"/>
      <c r="AB120" s="315"/>
      <c r="AC120" s="315"/>
      <c r="AD120" s="312"/>
      <c r="AE120" s="316"/>
      <c r="AF120" s="317"/>
      <c r="AG120" s="317"/>
      <c r="AH120" s="311"/>
      <c r="AI120" s="311"/>
      <c r="AJ120" s="311"/>
      <c r="AK120" s="311"/>
      <c r="AL120" s="311"/>
      <c r="AM120" s="307"/>
      <c r="AN120" s="307"/>
      <c r="AO120" s="318"/>
      <c r="AP120" s="318"/>
      <c r="AQ120" s="249"/>
      <c r="AR120" s="249"/>
      <c r="AS120" s="248"/>
      <c r="AT120" s="248"/>
      <c r="AU120" s="248"/>
      <c r="AV120" s="307"/>
      <c r="AW120" s="319"/>
      <c r="AX120" s="251"/>
      <c r="AY120" s="248"/>
    </row>
    <row r="121" spans="1:51" s="235" customFormat="1" ht="16.5" customHeight="1" x14ac:dyDescent="0.25">
      <c r="A121" s="305"/>
      <c r="B121" s="306"/>
      <c r="C121" s="307"/>
      <c r="D121" s="307"/>
      <c r="E121" s="307"/>
      <c r="F121" s="307"/>
      <c r="G121" s="307"/>
      <c r="H121" s="307"/>
      <c r="I121" s="307"/>
      <c r="J121" s="307"/>
      <c r="K121" s="308"/>
      <c r="L121" s="309"/>
      <c r="M121" s="310"/>
      <c r="N121" s="309"/>
      <c r="O121" s="309"/>
      <c r="P121" s="309"/>
      <c r="Q121" s="311"/>
      <c r="R121" s="312"/>
      <c r="S121" s="312"/>
      <c r="T121" s="307"/>
      <c r="U121" s="313"/>
      <c r="V121" s="305"/>
      <c r="W121" s="307"/>
      <c r="X121" s="321"/>
      <c r="Y121" s="307"/>
      <c r="Z121" s="307"/>
      <c r="AA121" s="315"/>
      <c r="AB121" s="315"/>
      <c r="AC121" s="315"/>
      <c r="AD121" s="312"/>
      <c r="AE121" s="316"/>
      <c r="AF121" s="317"/>
      <c r="AG121" s="317"/>
      <c r="AH121" s="311"/>
      <c r="AI121" s="311"/>
      <c r="AJ121" s="311"/>
      <c r="AK121" s="311"/>
      <c r="AL121" s="311"/>
      <c r="AM121" s="307"/>
      <c r="AN121" s="307"/>
      <c r="AO121" s="318"/>
      <c r="AP121" s="318"/>
      <c r="AQ121" s="249"/>
      <c r="AR121" s="249"/>
      <c r="AS121" s="248"/>
      <c r="AT121" s="248"/>
      <c r="AU121" s="248"/>
      <c r="AV121" s="307"/>
      <c r="AW121" s="319"/>
      <c r="AX121" s="251"/>
      <c r="AY121" s="248"/>
    </row>
    <row r="122" spans="1:51" s="183" customFormat="1" ht="16.5" customHeight="1" x14ac:dyDescent="0.25">
      <c r="A122" s="283" t="s">
        <v>93</v>
      </c>
      <c r="B122" s="274">
        <v>2</v>
      </c>
      <c r="C122" s="276" t="s">
        <v>5</v>
      </c>
      <c r="D122" s="276">
        <v>14524</v>
      </c>
      <c r="E122" s="276">
        <v>17</v>
      </c>
      <c r="F122" s="276">
        <v>147</v>
      </c>
      <c r="G122" s="276" t="s">
        <v>26</v>
      </c>
      <c r="H122" s="276">
        <v>0</v>
      </c>
      <c r="I122" s="276">
        <v>2</v>
      </c>
      <c r="J122" s="276">
        <v>49</v>
      </c>
      <c r="K122" s="277">
        <f>H122*400+I122*100+J122</f>
        <v>249</v>
      </c>
      <c r="L122" s="278">
        <f>SUM(Q122:U122)</f>
        <v>249</v>
      </c>
      <c r="M122" s="279">
        <v>5</v>
      </c>
      <c r="N122" s="278">
        <f>L122</f>
        <v>249</v>
      </c>
      <c r="O122" s="278">
        <f>[11]qry_report!$L$125</f>
        <v>175</v>
      </c>
      <c r="P122" s="278">
        <f>N122*O122</f>
        <v>43575</v>
      </c>
      <c r="Q122" s="280"/>
      <c r="R122" s="281">
        <v>242</v>
      </c>
      <c r="S122" s="281">
        <v>7</v>
      </c>
      <c r="T122" s="276"/>
      <c r="U122" s="282"/>
      <c r="V122" s="283" t="s">
        <v>93</v>
      </c>
      <c r="W122" s="276">
        <v>6</v>
      </c>
      <c r="X122" s="320" t="s">
        <v>110</v>
      </c>
      <c r="Y122" s="276" t="s">
        <v>28</v>
      </c>
      <c r="Z122" s="276" t="s">
        <v>53</v>
      </c>
      <c r="AA122" s="285">
        <v>5</v>
      </c>
      <c r="AB122" s="285">
        <v>12</v>
      </c>
      <c r="AC122" s="285">
        <v>2</v>
      </c>
      <c r="AD122" s="281">
        <f>AA122*AB122</f>
        <v>60</v>
      </c>
      <c r="AE122" s="287">
        <v>100</v>
      </c>
      <c r="AF122" s="288">
        <f>รายการ!B1</f>
        <v>6700</v>
      </c>
      <c r="AG122" s="288">
        <f>AD122*AF122</f>
        <v>402000</v>
      </c>
      <c r="AH122" s="281">
        <f>SUM(AI122:AL122)</f>
        <v>60</v>
      </c>
      <c r="AI122" s="280"/>
      <c r="AJ122" s="280">
        <v>60</v>
      </c>
      <c r="AK122" s="280"/>
      <c r="AL122" s="280"/>
      <c r="AM122" s="276">
        <v>20</v>
      </c>
      <c r="AN122" s="276">
        <f>ค่าเสื่อม!T4</f>
        <v>93</v>
      </c>
      <c r="AO122" s="290">
        <f>AG122*AN122/100</f>
        <v>373860</v>
      </c>
      <c r="AP122" s="290">
        <f>AG122-AO122</f>
        <v>28140</v>
      </c>
      <c r="AQ122" s="199">
        <f>P122+AP122</f>
        <v>71715</v>
      </c>
      <c r="AR122" s="199">
        <f>AQ122</f>
        <v>71715</v>
      </c>
      <c r="AS122" s="198">
        <f>((S122*O122)+(AF122*AK122)-(AF122*AK122*AN122/100))</f>
        <v>1225</v>
      </c>
      <c r="AT122" s="198">
        <f>AQ122-AS122</f>
        <v>70490</v>
      </c>
      <c r="AU122" s="198">
        <f>AS122</f>
        <v>1225</v>
      </c>
      <c r="AV122" s="276">
        <f>อัตราภาษี!J5</f>
        <v>0.3</v>
      </c>
      <c r="AW122" s="156" t="s">
        <v>1778</v>
      </c>
      <c r="AX122" s="201">
        <f>AU122*AV122/100</f>
        <v>3.6749999999999998</v>
      </c>
      <c r="AY122" s="198">
        <f>AX122*10/100</f>
        <v>0.36749999999999999</v>
      </c>
    </row>
    <row r="123" spans="1:51" s="235" customFormat="1" ht="16.5" customHeight="1" x14ac:dyDescent="0.25">
      <c r="A123" s="305"/>
      <c r="B123" s="306"/>
      <c r="C123" s="307"/>
      <c r="D123" s="307"/>
      <c r="E123" s="307"/>
      <c r="F123" s="307"/>
      <c r="G123" s="307"/>
      <c r="H123" s="307"/>
      <c r="I123" s="307"/>
      <c r="J123" s="307"/>
      <c r="K123" s="308"/>
      <c r="L123" s="309"/>
      <c r="M123" s="310"/>
      <c r="N123" s="309"/>
      <c r="O123" s="309"/>
      <c r="P123" s="309"/>
      <c r="Q123" s="311"/>
      <c r="R123" s="312"/>
      <c r="S123" s="312"/>
      <c r="T123" s="307"/>
      <c r="U123" s="313"/>
      <c r="V123" s="305"/>
      <c r="W123" s="307"/>
      <c r="X123" s="321"/>
      <c r="Y123" s="307"/>
      <c r="Z123" s="307"/>
      <c r="AA123" s="315"/>
      <c r="AB123" s="315"/>
      <c r="AC123" s="315"/>
      <c r="AD123" s="312"/>
      <c r="AE123" s="316"/>
      <c r="AF123" s="317"/>
      <c r="AG123" s="317"/>
      <c r="AH123" s="312"/>
      <c r="AI123" s="311"/>
      <c r="AJ123" s="311"/>
      <c r="AK123" s="311"/>
      <c r="AL123" s="311"/>
      <c r="AM123" s="307"/>
      <c r="AN123" s="307"/>
      <c r="AO123" s="318"/>
      <c r="AP123" s="318"/>
      <c r="AQ123" s="249"/>
      <c r="AR123" s="249"/>
      <c r="AS123" s="248"/>
      <c r="AT123" s="248"/>
      <c r="AU123" s="248"/>
      <c r="AV123" s="307"/>
      <c r="AW123" s="319"/>
      <c r="AX123" s="251"/>
      <c r="AY123" s="248"/>
    </row>
    <row r="124" spans="1:51" s="235" customFormat="1" ht="16.5" customHeight="1" x14ac:dyDescent="0.25">
      <c r="A124" s="305"/>
      <c r="B124" s="306"/>
      <c r="C124" s="307"/>
      <c r="D124" s="307"/>
      <c r="E124" s="307"/>
      <c r="F124" s="307"/>
      <c r="G124" s="307"/>
      <c r="H124" s="307"/>
      <c r="I124" s="307"/>
      <c r="J124" s="307"/>
      <c r="K124" s="308"/>
      <c r="L124" s="309"/>
      <c r="M124" s="310"/>
      <c r="N124" s="309"/>
      <c r="O124" s="309"/>
      <c r="P124" s="309"/>
      <c r="Q124" s="311"/>
      <c r="R124" s="312"/>
      <c r="S124" s="312"/>
      <c r="T124" s="307"/>
      <c r="U124" s="313"/>
      <c r="V124" s="305"/>
      <c r="W124" s="307"/>
      <c r="X124" s="321"/>
      <c r="Y124" s="307"/>
      <c r="Z124" s="307"/>
      <c r="AA124" s="315"/>
      <c r="AB124" s="315"/>
      <c r="AC124" s="315"/>
      <c r="AD124" s="312"/>
      <c r="AE124" s="316"/>
      <c r="AF124" s="317"/>
      <c r="AG124" s="317"/>
      <c r="AH124" s="312"/>
      <c r="AI124" s="311"/>
      <c r="AJ124" s="311"/>
      <c r="AK124" s="311"/>
      <c r="AL124" s="311"/>
      <c r="AM124" s="307"/>
      <c r="AN124" s="307"/>
      <c r="AO124" s="318"/>
      <c r="AP124" s="318"/>
      <c r="AQ124" s="249"/>
      <c r="AR124" s="249"/>
      <c r="AS124" s="248"/>
      <c r="AT124" s="248"/>
      <c r="AU124" s="248"/>
      <c r="AV124" s="307"/>
      <c r="AW124" s="319"/>
      <c r="AX124" s="251"/>
      <c r="AY124" s="248"/>
    </row>
    <row r="125" spans="1:51" s="235" customFormat="1" ht="16.5" customHeight="1" x14ac:dyDescent="0.25">
      <c r="A125" s="305"/>
      <c r="B125" s="306"/>
      <c r="C125" s="307"/>
      <c r="D125" s="307"/>
      <c r="E125" s="307"/>
      <c r="F125" s="307"/>
      <c r="G125" s="307"/>
      <c r="H125" s="307"/>
      <c r="I125" s="307"/>
      <c r="J125" s="307"/>
      <c r="K125" s="308"/>
      <c r="L125" s="309"/>
      <c r="M125" s="310"/>
      <c r="N125" s="309"/>
      <c r="O125" s="309"/>
      <c r="P125" s="309"/>
      <c r="Q125" s="311"/>
      <c r="R125" s="312"/>
      <c r="S125" s="312"/>
      <c r="T125" s="307"/>
      <c r="U125" s="313"/>
      <c r="V125" s="305"/>
      <c r="W125" s="307"/>
      <c r="X125" s="321"/>
      <c r="Y125" s="307"/>
      <c r="Z125" s="307"/>
      <c r="AA125" s="315"/>
      <c r="AB125" s="315"/>
      <c r="AC125" s="315"/>
      <c r="AD125" s="312"/>
      <c r="AE125" s="316"/>
      <c r="AF125" s="317"/>
      <c r="AG125" s="317"/>
      <c r="AH125" s="312"/>
      <c r="AI125" s="311"/>
      <c r="AJ125" s="311"/>
      <c r="AK125" s="311"/>
      <c r="AL125" s="311"/>
      <c r="AM125" s="307"/>
      <c r="AN125" s="307"/>
      <c r="AO125" s="318"/>
      <c r="AP125" s="318"/>
      <c r="AQ125" s="249"/>
      <c r="AR125" s="249"/>
      <c r="AS125" s="248"/>
      <c r="AT125" s="248"/>
      <c r="AU125" s="248"/>
      <c r="AV125" s="307"/>
      <c r="AW125" s="319"/>
      <c r="AX125" s="251"/>
      <c r="AY125" s="248"/>
    </row>
    <row r="126" spans="1:51" s="235" customFormat="1" ht="16.5" customHeight="1" x14ac:dyDescent="0.25">
      <c r="A126" s="305"/>
      <c r="B126" s="306"/>
      <c r="C126" s="307"/>
      <c r="D126" s="307"/>
      <c r="E126" s="307"/>
      <c r="F126" s="307"/>
      <c r="G126" s="307"/>
      <c r="H126" s="307"/>
      <c r="I126" s="307"/>
      <c r="J126" s="307"/>
      <c r="K126" s="308"/>
      <c r="L126" s="309"/>
      <c r="M126" s="310"/>
      <c r="N126" s="309"/>
      <c r="O126" s="309"/>
      <c r="P126" s="309"/>
      <c r="Q126" s="311"/>
      <c r="R126" s="312"/>
      <c r="S126" s="312"/>
      <c r="T126" s="307"/>
      <c r="U126" s="313"/>
      <c r="V126" s="305"/>
      <c r="W126" s="307"/>
      <c r="X126" s="321"/>
      <c r="Y126" s="307"/>
      <c r="Z126" s="307"/>
      <c r="AA126" s="315"/>
      <c r="AB126" s="315"/>
      <c r="AC126" s="315"/>
      <c r="AD126" s="312"/>
      <c r="AE126" s="316"/>
      <c r="AF126" s="317"/>
      <c r="AG126" s="317"/>
      <c r="AH126" s="312"/>
      <c r="AI126" s="311"/>
      <c r="AJ126" s="311"/>
      <c r="AK126" s="311"/>
      <c r="AL126" s="311"/>
      <c r="AM126" s="307"/>
      <c r="AN126" s="307"/>
      <c r="AO126" s="318"/>
      <c r="AP126" s="318"/>
      <c r="AQ126" s="249"/>
      <c r="AR126" s="249"/>
      <c r="AS126" s="248"/>
      <c r="AT126" s="248"/>
      <c r="AU126" s="248"/>
      <c r="AV126" s="307"/>
      <c r="AW126" s="319"/>
      <c r="AX126" s="251"/>
      <c r="AY126" s="248"/>
    </row>
    <row r="127" spans="1:51" s="235" customFormat="1" ht="16.5" customHeight="1" x14ac:dyDescent="0.25">
      <c r="A127" s="305"/>
      <c r="B127" s="306"/>
      <c r="C127" s="307"/>
      <c r="D127" s="307"/>
      <c r="E127" s="307"/>
      <c r="F127" s="307"/>
      <c r="G127" s="307"/>
      <c r="H127" s="307"/>
      <c r="I127" s="307"/>
      <c r="J127" s="307"/>
      <c r="K127" s="308"/>
      <c r="L127" s="309"/>
      <c r="M127" s="310"/>
      <c r="N127" s="309"/>
      <c r="O127" s="309"/>
      <c r="P127" s="309"/>
      <c r="Q127" s="311"/>
      <c r="R127" s="312"/>
      <c r="S127" s="312"/>
      <c r="T127" s="307"/>
      <c r="U127" s="313"/>
      <c r="V127" s="305"/>
      <c r="W127" s="307"/>
      <c r="X127" s="321"/>
      <c r="Y127" s="307"/>
      <c r="Z127" s="307"/>
      <c r="AA127" s="315"/>
      <c r="AB127" s="315"/>
      <c r="AC127" s="315"/>
      <c r="AD127" s="312"/>
      <c r="AE127" s="316"/>
      <c r="AF127" s="317"/>
      <c r="AG127" s="317"/>
      <c r="AH127" s="312"/>
      <c r="AI127" s="311"/>
      <c r="AJ127" s="311"/>
      <c r="AK127" s="311"/>
      <c r="AL127" s="311"/>
      <c r="AM127" s="307"/>
      <c r="AN127" s="307"/>
      <c r="AO127" s="318"/>
      <c r="AP127" s="318"/>
      <c r="AQ127" s="249"/>
      <c r="AR127" s="249"/>
      <c r="AS127" s="248"/>
      <c r="AT127" s="248"/>
      <c r="AU127" s="248"/>
      <c r="AV127" s="307"/>
      <c r="AW127" s="319"/>
      <c r="AX127" s="251"/>
      <c r="AY127" s="248"/>
    </row>
    <row r="128" spans="1:51" s="235" customFormat="1" ht="16.5" customHeight="1" x14ac:dyDescent="0.25">
      <c r="A128" s="305"/>
      <c r="B128" s="306"/>
      <c r="C128" s="307"/>
      <c r="D128" s="307"/>
      <c r="E128" s="307"/>
      <c r="F128" s="307"/>
      <c r="G128" s="307"/>
      <c r="H128" s="307"/>
      <c r="I128" s="307"/>
      <c r="J128" s="307"/>
      <c r="K128" s="308"/>
      <c r="L128" s="309"/>
      <c r="M128" s="310"/>
      <c r="N128" s="309"/>
      <c r="O128" s="309"/>
      <c r="P128" s="309"/>
      <c r="Q128" s="311"/>
      <c r="R128" s="312"/>
      <c r="S128" s="312"/>
      <c r="T128" s="307"/>
      <c r="U128" s="313"/>
      <c r="V128" s="305"/>
      <c r="W128" s="307"/>
      <c r="X128" s="321"/>
      <c r="Y128" s="307"/>
      <c r="Z128" s="307"/>
      <c r="AA128" s="315"/>
      <c r="AB128" s="315"/>
      <c r="AC128" s="315"/>
      <c r="AD128" s="312"/>
      <c r="AE128" s="316"/>
      <c r="AF128" s="317"/>
      <c r="AG128" s="317"/>
      <c r="AH128" s="312"/>
      <c r="AI128" s="311"/>
      <c r="AJ128" s="311"/>
      <c r="AK128" s="311"/>
      <c r="AL128" s="311"/>
      <c r="AM128" s="307"/>
      <c r="AN128" s="307"/>
      <c r="AO128" s="318"/>
      <c r="AP128" s="318"/>
      <c r="AQ128" s="249"/>
      <c r="AR128" s="249"/>
      <c r="AS128" s="248"/>
      <c r="AT128" s="248"/>
      <c r="AU128" s="248"/>
      <c r="AV128" s="307"/>
      <c r="AW128" s="319"/>
      <c r="AX128" s="251"/>
      <c r="AY128" s="248"/>
    </row>
    <row r="129" spans="1:51" s="235" customFormat="1" ht="16.5" customHeight="1" x14ac:dyDescent="0.25">
      <c r="A129" s="305"/>
      <c r="B129" s="306"/>
      <c r="C129" s="307"/>
      <c r="D129" s="307"/>
      <c r="E129" s="307"/>
      <c r="F129" s="307"/>
      <c r="G129" s="307"/>
      <c r="H129" s="307"/>
      <c r="I129" s="307"/>
      <c r="J129" s="307"/>
      <c r="K129" s="308"/>
      <c r="L129" s="309"/>
      <c r="M129" s="310"/>
      <c r="N129" s="309"/>
      <c r="O129" s="309"/>
      <c r="P129" s="309"/>
      <c r="Q129" s="311"/>
      <c r="R129" s="312"/>
      <c r="S129" s="312"/>
      <c r="T129" s="307"/>
      <c r="U129" s="313"/>
      <c r="V129" s="305"/>
      <c r="W129" s="307"/>
      <c r="X129" s="321"/>
      <c r="Y129" s="307"/>
      <c r="Z129" s="307"/>
      <c r="AA129" s="315"/>
      <c r="AB129" s="315"/>
      <c r="AC129" s="315"/>
      <c r="AD129" s="312"/>
      <c r="AE129" s="316"/>
      <c r="AF129" s="317"/>
      <c r="AG129" s="317"/>
      <c r="AH129" s="312"/>
      <c r="AI129" s="311"/>
      <c r="AJ129" s="311"/>
      <c r="AK129" s="311"/>
      <c r="AL129" s="311"/>
      <c r="AM129" s="307"/>
      <c r="AN129" s="307"/>
      <c r="AO129" s="318"/>
      <c r="AP129" s="318"/>
      <c r="AQ129" s="249"/>
      <c r="AR129" s="249"/>
      <c r="AS129" s="248"/>
      <c r="AT129" s="248"/>
      <c r="AU129" s="248"/>
      <c r="AV129" s="307"/>
      <c r="AW129" s="319"/>
      <c r="AX129" s="251"/>
      <c r="AY129" s="248"/>
    </row>
    <row r="130" spans="1:51" s="235" customFormat="1" ht="16.5" customHeight="1" x14ac:dyDescent="0.25">
      <c r="A130" s="305"/>
      <c r="B130" s="306"/>
      <c r="C130" s="307"/>
      <c r="D130" s="307"/>
      <c r="E130" s="307"/>
      <c r="F130" s="307"/>
      <c r="G130" s="307"/>
      <c r="H130" s="307"/>
      <c r="I130" s="307"/>
      <c r="J130" s="307"/>
      <c r="K130" s="308"/>
      <c r="L130" s="309"/>
      <c r="M130" s="310"/>
      <c r="N130" s="309"/>
      <c r="O130" s="309"/>
      <c r="P130" s="309"/>
      <c r="Q130" s="311"/>
      <c r="R130" s="312"/>
      <c r="S130" s="312"/>
      <c r="T130" s="307"/>
      <c r="U130" s="313"/>
      <c r="V130" s="305"/>
      <c r="W130" s="307"/>
      <c r="X130" s="321"/>
      <c r="Y130" s="307"/>
      <c r="Z130" s="307"/>
      <c r="AA130" s="315"/>
      <c r="AB130" s="315"/>
      <c r="AC130" s="315"/>
      <c r="AD130" s="312"/>
      <c r="AE130" s="316"/>
      <c r="AF130" s="317"/>
      <c r="AG130" s="317"/>
      <c r="AH130" s="312"/>
      <c r="AI130" s="311"/>
      <c r="AJ130" s="311"/>
      <c r="AK130" s="311"/>
      <c r="AL130" s="311"/>
      <c r="AM130" s="307"/>
      <c r="AN130" s="307"/>
      <c r="AO130" s="318"/>
      <c r="AP130" s="318"/>
      <c r="AQ130" s="249"/>
      <c r="AR130" s="249"/>
      <c r="AS130" s="248"/>
      <c r="AT130" s="248"/>
      <c r="AU130" s="248"/>
      <c r="AV130" s="307"/>
      <c r="AW130" s="319"/>
      <c r="AX130" s="251"/>
      <c r="AY130" s="248"/>
    </row>
    <row r="131" spans="1:51" s="235" customFormat="1" ht="16.5" customHeight="1" x14ac:dyDescent="0.25">
      <c r="A131" s="305"/>
      <c r="B131" s="306"/>
      <c r="C131" s="307"/>
      <c r="D131" s="307"/>
      <c r="E131" s="307"/>
      <c r="F131" s="307"/>
      <c r="G131" s="307"/>
      <c r="H131" s="307"/>
      <c r="I131" s="307"/>
      <c r="J131" s="307"/>
      <c r="K131" s="308"/>
      <c r="L131" s="309"/>
      <c r="M131" s="310"/>
      <c r="N131" s="309"/>
      <c r="O131" s="309"/>
      <c r="P131" s="309"/>
      <c r="Q131" s="311"/>
      <c r="R131" s="312"/>
      <c r="S131" s="312"/>
      <c r="T131" s="307"/>
      <c r="U131" s="313"/>
      <c r="V131" s="305"/>
      <c r="W131" s="307"/>
      <c r="X131" s="321"/>
      <c r="Y131" s="307"/>
      <c r="Z131" s="307"/>
      <c r="AA131" s="315"/>
      <c r="AB131" s="315"/>
      <c r="AC131" s="315"/>
      <c r="AD131" s="312"/>
      <c r="AE131" s="316"/>
      <c r="AF131" s="317"/>
      <c r="AG131" s="317"/>
      <c r="AH131" s="312"/>
      <c r="AI131" s="311"/>
      <c r="AJ131" s="311"/>
      <c r="AK131" s="311"/>
      <c r="AL131" s="311"/>
      <c r="AM131" s="307"/>
      <c r="AN131" s="307"/>
      <c r="AO131" s="318"/>
      <c r="AP131" s="318"/>
      <c r="AQ131" s="249"/>
      <c r="AR131" s="249"/>
      <c r="AS131" s="248"/>
      <c r="AT131" s="248"/>
      <c r="AU131" s="248"/>
      <c r="AV131" s="307"/>
      <c r="AW131" s="319"/>
      <c r="AX131" s="251"/>
      <c r="AY131" s="248"/>
    </row>
    <row r="132" spans="1:51" s="235" customFormat="1" ht="16.5" customHeight="1" x14ac:dyDescent="0.25">
      <c r="A132" s="305"/>
      <c r="B132" s="306"/>
      <c r="C132" s="307"/>
      <c r="D132" s="307"/>
      <c r="E132" s="307"/>
      <c r="F132" s="307"/>
      <c r="G132" s="307"/>
      <c r="H132" s="307"/>
      <c r="I132" s="307"/>
      <c r="J132" s="307"/>
      <c r="K132" s="308"/>
      <c r="L132" s="309"/>
      <c r="M132" s="310"/>
      <c r="N132" s="309"/>
      <c r="O132" s="309"/>
      <c r="P132" s="309"/>
      <c r="Q132" s="311"/>
      <c r="R132" s="312"/>
      <c r="S132" s="312"/>
      <c r="T132" s="307"/>
      <c r="U132" s="313"/>
      <c r="V132" s="305"/>
      <c r="W132" s="307"/>
      <c r="X132" s="321"/>
      <c r="Y132" s="307"/>
      <c r="Z132" s="307"/>
      <c r="AA132" s="315"/>
      <c r="AB132" s="315"/>
      <c r="AC132" s="315"/>
      <c r="AD132" s="312"/>
      <c r="AE132" s="316"/>
      <c r="AF132" s="317"/>
      <c r="AG132" s="317"/>
      <c r="AH132" s="312"/>
      <c r="AI132" s="311"/>
      <c r="AJ132" s="311"/>
      <c r="AK132" s="311"/>
      <c r="AL132" s="311"/>
      <c r="AM132" s="307"/>
      <c r="AN132" s="307"/>
      <c r="AO132" s="318"/>
      <c r="AP132" s="318"/>
      <c r="AQ132" s="249"/>
      <c r="AR132" s="249"/>
      <c r="AS132" s="248"/>
      <c r="AT132" s="248"/>
      <c r="AU132" s="248"/>
      <c r="AV132" s="307"/>
      <c r="AW132" s="319"/>
      <c r="AX132" s="251"/>
      <c r="AY132" s="248"/>
    </row>
    <row r="133" spans="1:51" s="235" customFormat="1" ht="16.5" customHeight="1" x14ac:dyDescent="0.25">
      <c r="A133" s="305"/>
      <c r="B133" s="306"/>
      <c r="C133" s="307"/>
      <c r="D133" s="307"/>
      <c r="E133" s="307"/>
      <c r="F133" s="307"/>
      <c r="G133" s="307"/>
      <c r="H133" s="307"/>
      <c r="I133" s="307"/>
      <c r="J133" s="307"/>
      <c r="K133" s="308"/>
      <c r="L133" s="309"/>
      <c r="M133" s="310"/>
      <c r="N133" s="309"/>
      <c r="O133" s="309"/>
      <c r="P133" s="309"/>
      <c r="Q133" s="311"/>
      <c r="R133" s="312"/>
      <c r="S133" s="312"/>
      <c r="T133" s="307"/>
      <c r="U133" s="313"/>
      <c r="V133" s="305"/>
      <c r="W133" s="307"/>
      <c r="X133" s="321"/>
      <c r="Y133" s="307"/>
      <c r="Z133" s="307"/>
      <c r="AA133" s="315"/>
      <c r="AB133" s="315"/>
      <c r="AC133" s="315"/>
      <c r="AD133" s="312"/>
      <c r="AE133" s="316"/>
      <c r="AF133" s="317"/>
      <c r="AG133" s="317"/>
      <c r="AH133" s="312"/>
      <c r="AI133" s="311"/>
      <c r="AJ133" s="311"/>
      <c r="AK133" s="311"/>
      <c r="AL133" s="311"/>
      <c r="AM133" s="307"/>
      <c r="AN133" s="307"/>
      <c r="AO133" s="318"/>
      <c r="AP133" s="318"/>
      <c r="AQ133" s="249"/>
      <c r="AR133" s="249"/>
      <c r="AS133" s="248"/>
      <c r="AT133" s="248"/>
      <c r="AU133" s="248"/>
      <c r="AV133" s="307"/>
      <c r="AW133" s="319"/>
      <c r="AX133" s="251"/>
      <c r="AY133" s="248"/>
    </row>
    <row r="134" spans="1:51" s="235" customFormat="1" ht="16.5" customHeight="1" x14ac:dyDescent="0.25">
      <c r="A134" s="305"/>
      <c r="B134" s="306"/>
      <c r="C134" s="307"/>
      <c r="D134" s="307"/>
      <c r="E134" s="307"/>
      <c r="F134" s="307"/>
      <c r="G134" s="307"/>
      <c r="H134" s="307"/>
      <c r="I134" s="307"/>
      <c r="J134" s="307"/>
      <c r="K134" s="308"/>
      <c r="L134" s="309"/>
      <c r="M134" s="310"/>
      <c r="N134" s="309"/>
      <c r="O134" s="309"/>
      <c r="P134" s="309"/>
      <c r="Q134" s="311"/>
      <c r="R134" s="312"/>
      <c r="S134" s="312"/>
      <c r="T134" s="307"/>
      <c r="U134" s="313"/>
      <c r="V134" s="305"/>
      <c r="W134" s="307"/>
      <c r="X134" s="321"/>
      <c r="Y134" s="307"/>
      <c r="Z134" s="307"/>
      <c r="AA134" s="315"/>
      <c r="AB134" s="315"/>
      <c r="AC134" s="315"/>
      <c r="AD134" s="312"/>
      <c r="AE134" s="316"/>
      <c r="AF134" s="317"/>
      <c r="AG134" s="317"/>
      <c r="AH134" s="312"/>
      <c r="AI134" s="311"/>
      <c r="AJ134" s="311"/>
      <c r="AK134" s="311"/>
      <c r="AL134" s="311"/>
      <c r="AM134" s="307"/>
      <c r="AN134" s="307"/>
      <c r="AO134" s="318"/>
      <c r="AP134" s="318"/>
      <c r="AQ134" s="249"/>
      <c r="AR134" s="249"/>
      <c r="AS134" s="248"/>
      <c r="AT134" s="248"/>
      <c r="AU134" s="248"/>
      <c r="AV134" s="307"/>
      <c r="AW134" s="319"/>
      <c r="AX134" s="251"/>
      <c r="AY134" s="248"/>
    </row>
    <row r="135" spans="1:51" s="235" customFormat="1" ht="16.5" customHeight="1" x14ac:dyDescent="0.25">
      <c r="A135" s="305"/>
      <c r="B135" s="306"/>
      <c r="C135" s="307"/>
      <c r="D135" s="307"/>
      <c r="E135" s="307"/>
      <c r="F135" s="307"/>
      <c r="G135" s="307"/>
      <c r="H135" s="307"/>
      <c r="I135" s="307"/>
      <c r="J135" s="307"/>
      <c r="K135" s="308"/>
      <c r="L135" s="309"/>
      <c r="M135" s="310"/>
      <c r="N135" s="309"/>
      <c r="O135" s="309"/>
      <c r="P135" s="309"/>
      <c r="Q135" s="311"/>
      <c r="R135" s="312"/>
      <c r="S135" s="312"/>
      <c r="T135" s="307"/>
      <c r="U135" s="313"/>
      <c r="V135" s="305"/>
      <c r="W135" s="307"/>
      <c r="X135" s="321"/>
      <c r="Y135" s="307"/>
      <c r="Z135" s="307"/>
      <c r="AA135" s="315"/>
      <c r="AB135" s="315"/>
      <c r="AC135" s="315"/>
      <c r="AD135" s="312"/>
      <c r="AE135" s="316"/>
      <c r="AF135" s="317"/>
      <c r="AG135" s="317"/>
      <c r="AH135" s="312"/>
      <c r="AI135" s="311"/>
      <c r="AJ135" s="311"/>
      <c r="AK135" s="311"/>
      <c r="AL135" s="311"/>
      <c r="AM135" s="307"/>
      <c r="AN135" s="307"/>
      <c r="AO135" s="318"/>
      <c r="AP135" s="318"/>
      <c r="AQ135" s="249"/>
      <c r="AR135" s="249"/>
      <c r="AS135" s="248"/>
      <c r="AT135" s="248"/>
      <c r="AU135" s="248"/>
      <c r="AV135" s="307"/>
      <c r="AW135" s="319"/>
      <c r="AX135" s="251"/>
      <c r="AY135" s="248"/>
    </row>
    <row r="136" spans="1:51" s="235" customFormat="1" ht="16.5" customHeight="1" x14ac:dyDescent="0.25">
      <c r="A136" s="305"/>
      <c r="B136" s="306"/>
      <c r="C136" s="307"/>
      <c r="D136" s="307"/>
      <c r="E136" s="307"/>
      <c r="F136" s="307"/>
      <c r="G136" s="307"/>
      <c r="H136" s="307"/>
      <c r="I136" s="307"/>
      <c r="J136" s="307"/>
      <c r="K136" s="308"/>
      <c r="L136" s="309"/>
      <c r="M136" s="310"/>
      <c r="N136" s="309"/>
      <c r="O136" s="309"/>
      <c r="P136" s="309"/>
      <c r="Q136" s="311"/>
      <c r="R136" s="312"/>
      <c r="S136" s="312"/>
      <c r="T136" s="307"/>
      <c r="U136" s="313"/>
      <c r="V136" s="305"/>
      <c r="W136" s="307"/>
      <c r="X136" s="321"/>
      <c r="Y136" s="307"/>
      <c r="Z136" s="307"/>
      <c r="AA136" s="315"/>
      <c r="AB136" s="315"/>
      <c r="AC136" s="315"/>
      <c r="AD136" s="312"/>
      <c r="AE136" s="316"/>
      <c r="AF136" s="317"/>
      <c r="AG136" s="317"/>
      <c r="AH136" s="312"/>
      <c r="AI136" s="311"/>
      <c r="AJ136" s="311"/>
      <c r="AK136" s="311"/>
      <c r="AL136" s="311"/>
      <c r="AM136" s="307"/>
      <c r="AN136" s="307"/>
      <c r="AO136" s="318"/>
      <c r="AP136" s="318"/>
      <c r="AQ136" s="249"/>
      <c r="AR136" s="249"/>
      <c r="AS136" s="248"/>
      <c r="AT136" s="248"/>
      <c r="AU136" s="248"/>
      <c r="AV136" s="307"/>
      <c r="AW136" s="319"/>
      <c r="AX136" s="251"/>
      <c r="AY136" s="248"/>
    </row>
    <row r="137" spans="1:51" s="235" customFormat="1" ht="16.5" customHeight="1" x14ac:dyDescent="0.25">
      <c r="A137" s="305"/>
      <c r="B137" s="306"/>
      <c r="C137" s="307"/>
      <c r="D137" s="307"/>
      <c r="E137" s="307"/>
      <c r="F137" s="307"/>
      <c r="G137" s="307"/>
      <c r="H137" s="307"/>
      <c r="I137" s="307"/>
      <c r="J137" s="307"/>
      <c r="K137" s="308"/>
      <c r="L137" s="309"/>
      <c r="M137" s="310"/>
      <c r="N137" s="309"/>
      <c r="O137" s="309"/>
      <c r="P137" s="309"/>
      <c r="Q137" s="311"/>
      <c r="R137" s="312"/>
      <c r="S137" s="312"/>
      <c r="T137" s="307"/>
      <c r="U137" s="313"/>
      <c r="V137" s="305"/>
      <c r="W137" s="307"/>
      <c r="X137" s="321"/>
      <c r="Y137" s="307"/>
      <c r="Z137" s="307"/>
      <c r="AA137" s="315"/>
      <c r="AB137" s="315"/>
      <c r="AC137" s="315"/>
      <c r="AD137" s="312"/>
      <c r="AE137" s="316"/>
      <c r="AF137" s="317"/>
      <c r="AG137" s="317"/>
      <c r="AH137" s="312"/>
      <c r="AI137" s="311"/>
      <c r="AJ137" s="311"/>
      <c r="AK137" s="311"/>
      <c r="AL137" s="311"/>
      <c r="AM137" s="307"/>
      <c r="AN137" s="307"/>
      <c r="AO137" s="318"/>
      <c r="AP137" s="318"/>
      <c r="AQ137" s="249"/>
      <c r="AR137" s="249"/>
      <c r="AS137" s="248"/>
      <c r="AT137" s="248"/>
      <c r="AU137" s="248"/>
      <c r="AV137" s="307"/>
      <c r="AW137" s="319"/>
      <c r="AX137" s="251"/>
      <c r="AY137" s="248"/>
    </row>
    <row r="138" spans="1:51" s="235" customFormat="1" ht="16.5" customHeight="1" x14ac:dyDescent="0.25">
      <c r="A138" s="305"/>
      <c r="B138" s="306"/>
      <c r="C138" s="307"/>
      <c r="D138" s="307"/>
      <c r="E138" s="307"/>
      <c r="F138" s="307"/>
      <c r="G138" s="307"/>
      <c r="H138" s="307"/>
      <c r="I138" s="307"/>
      <c r="J138" s="307"/>
      <c r="K138" s="308"/>
      <c r="L138" s="309"/>
      <c r="M138" s="310"/>
      <c r="N138" s="309"/>
      <c r="O138" s="309"/>
      <c r="P138" s="309"/>
      <c r="Q138" s="311"/>
      <c r="R138" s="312"/>
      <c r="S138" s="312"/>
      <c r="T138" s="307"/>
      <c r="U138" s="313"/>
      <c r="V138" s="305"/>
      <c r="W138" s="307"/>
      <c r="X138" s="321"/>
      <c r="Y138" s="307"/>
      <c r="Z138" s="307"/>
      <c r="AA138" s="315"/>
      <c r="AB138" s="315"/>
      <c r="AC138" s="315"/>
      <c r="AD138" s="312"/>
      <c r="AE138" s="316"/>
      <c r="AF138" s="317"/>
      <c r="AG138" s="317"/>
      <c r="AH138" s="312"/>
      <c r="AI138" s="311"/>
      <c r="AJ138" s="311"/>
      <c r="AK138" s="311"/>
      <c r="AL138" s="311"/>
      <c r="AM138" s="307"/>
      <c r="AN138" s="307"/>
      <c r="AO138" s="318"/>
      <c r="AP138" s="318"/>
      <c r="AQ138" s="249"/>
      <c r="AR138" s="249"/>
      <c r="AS138" s="248"/>
      <c r="AT138" s="248"/>
      <c r="AU138" s="248"/>
      <c r="AV138" s="307"/>
      <c r="AW138" s="319"/>
      <c r="AX138" s="251"/>
      <c r="AY138" s="248"/>
    </row>
    <row r="139" spans="1:51" s="235" customFormat="1" ht="16.5" customHeight="1" x14ac:dyDescent="0.25">
      <c r="A139" s="305"/>
      <c r="B139" s="306"/>
      <c r="C139" s="307"/>
      <c r="D139" s="307"/>
      <c r="E139" s="307"/>
      <c r="F139" s="307"/>
      <c r="G139" s="307"/>
      <c r="H139" s="307"/>
      <c r="I139" s="307"/>
      <c r="J139" s="307"/>
      <c r="K139" s="308"/>
      <c r="L139" s="309"/>
      <c r="M139" s="310"/>
      <c r="N139" s="309"/>
      <c r="O139" s="309"/>
      <c r="P139" s="309"/>
      <c r="Q139" s="311"/>
      <c r="R139" s="312"/>
      <c r="S139" s="312"/>
      <c r="T139" s="307"/>
      <c r="U139" s="313"/>
      <c r="V139" s="305"/>
      <c r="W139" s="307"/>
      <c r="X139" s="321"/>
      <c r="Y139" s="307"/>
      <c r="Z139" s="307"/>
      <c r="AA139" s="315"/>
      <c r="AB139" s="315"/>
      <c r="AC139" s="315"/>
      <c r="AD139" s="312"/>
      <c r="AE139" s="316"/>
      <c r="AF139" s="317"/>
      <c r="AG139" s="317"/>
      <c r="AH139" s="312"/>
      <c r="AI139" s="311"/>
      <c r="AJ139" s="311"/>
      <c r="AK139" s="311"/>
      <c r="AL139" s="311"/>
      <c r="AM139" s="307"/>
      <c r="AN139" s="307"/>
      <c r="AO139" s="318"/>
      <c r="AP139" s="318"/>
      <c r="AQ139" s="249"/>
      <c r="AR139" s="249"/>
      <c r="AS139" s="248"/>
      <c r="AT139" s="248"/>
      <c r="AU139" s="248"/>
      <c r="AV139" s="307"/>
      <c r="AW139" s="319"/>
      <c r="AX139" s="251"/>
      <c r="AY139" s="248"/>
    </row>
    <row r="140" spans="1:51" s="235" customFormat="1" ht="16.5" customHeight="1" x14ac:dyDescent="0.25">
      <c r="A140" s="305"/>
      <c r="B140" s="306"/>
      <c r="C140" s="307"/>
      <c r="D140" s="307"/>
      <c r="E140" s="307"/>
      <c r="F140" s="307"/>
      <c r="G140" s="307"/>
      <c r="H140" s="307"/>
      <c r="I140" s="307"/>
      <c r="J140" s="307"/>
      <c r="K140" s="308"/>
      <c r="L140" s="309"/>
      <c r="M140" s="310"/>
      <c r="N140" s="309"/>
      <c r="O140" s="309"/>
      <c r="P140" s="309"/>
      <c r="Q140" s="311"/>
      <c r="R140" s="312"/>
      <c r="S140" s="312"/>
      <c r="T140" s="307"/>
      <c r="U140" s="313"/>
      <c r="V140" s="305"/>
      <c r="W140" s="307"/>
      <c r="X140" s="321"/>
      <c r="Y140" s="307"/>
      <c r="Z140" s="307"/>
      <c r="AA140" s="315"/>
      <c r="AB140" s="315"/>
      <c r="AC140" s="315"/>
      <c r="AD140" s="312"/>
      <c r="AE140" s="316"/>
      <c r="AF140" s="317"/>
      <c r="AG140" s="317"/>
      <c r="AH140" s="312"/>
      <c r="AI140" s="311"/>
      <c r="AJ140" s="311"/>
      <c r="AK140" s="311"/>
      <c r="AL140" s="311"/>
      <c r="AM140" s="307"/>
      <c r="AN140" s="307"/>
      <c r="AO140" s="318"/>
      <c r="AP140" s="318"/>
      <c r="AQ140" s="249"/>
      <c r="AR140" s="249"/>
      <c r="AS140" s="248"/>
      <c r="AT140" s="248"/>
      <c r="AU140" s="248"/>
      <c r="AV140" s="307"/>
      <c r="AW140" s="319"/>
      <c r="AX140" s="251"/>
      <c r="AY140" s="248"/>
    </row>
    <row r="141" spans="1:51" s="235" customFormat="1" ht="16.5" customHeight="1" x14ac:dyDescent="0.25">
      <c r="A141" s="305"/>
      <c r="B141" s="306"/>
      <c r="C141" s="307"/>
      <c r="D141" s="307"/>
      <c r="E141" s="307"/>
      <c r="F141" s="307"/>
      <c r="G141" s="307"/>
      <c r="H141" s="307"/>
      <c r="I141" s="307"/>
      <c r="J141" s="307"/>
      <c r="K141" s="308"/>
      <c r="L141" s="309"/>
      <c r="M141" s="310"/>
      <c r="N141" s="309"/>
      <c r="O141" s="309"/>
      <c r="P141" s="309"/>
      <c r="Q141" s="311"/>
      <c r="R141" s="312"/>
      <c r="S141" s="312"/>
      <c r="T141" s="307"/>
      <c r="U141" s="313"/>
      <c r="V141" s="305"/>
      <c r="W141" s="307"/>
      <c r="X141" s="321"/>
      <c r="Y141" s="307"/>
      <c r="Z141" s="307"/>
      <c r="AA141" s="315"/>
      <c r="AB141" s="315"/>
      <c r="AC141" s="315"/>
      <c r="AD141" s="312"/>
      <c r="AE141" s="316"/>
      <c r="AF141" s="317"/>
      <c r="AG141" s="317"/>
      <c r="AH141" s="312"/>
      <c r="AI141" s="311"/>
      <c r="AJ141" s="311"/>
      <c r="AK141" s="311"/>
      <c r="AL141" s="311"/>
      <c r="AM141" s="307"/>
      <c r="AN141" s="307"/>
      <c r="AO141" s="318"/>
      <c r="AP141" s="318"/>
      <c r="AQ141" s="249"/>
      <c r="AR141" s="249"/>
      <c r="AS141" s="248"/>
      <c r="AT141" s="248"/>
      <c r="AU141" s="248"/>
      <c r="AV141" s="307"/>
      <c r="AW141" s="319"/>
      <c r="AX141" s="251"/>
      <c r="AY141" s="248"/>
    </row>
    <row r="142" spans="1:51" s="235" customFormat="1" ht="16.5" customHeight="1" x14ac:dyDescent="0.25">
      <c r="A142" s="305"/>
      <c r="B142" s="306"/>
      <c r="C142" s="307"/>
      <c r="D142" s="307"/>
      <c r="E142" s="307"/>
      <c r="F142" s="307"/>
      <c r="G142" s="307"/>
      <c r="H142" s="307"/>
      <c r="I142" s="307"/>
      <c r="J142" s="307"/>
      <c r="K142" s="308"/>
      <c r="L142" s="309"/>
      <c r="M142" s="310"/>
      <c r="N142" s="309"/>
      <c r="O142" s="309"/>
      <c r="P142" s="309"/>
      <c r="Q142" s="311"/>
      <c r="R142" s="312"/>
      <c r="S142" s="312"/>
      <c r="T142" s="307"/>
      <c r="U142" s="313"/>
      <c r="V142" s="305"/>
      <c r="W142" s="307"/>
      <c r="X142" s="321"/>
      <c r="Y142" s="307"/>
      <c r="Z142" s="307"/>
      <c r="AA142" s="315"/>
      <c r="AB142" s="315"/>
      <c r="AC142" s="315"/>
      <c r="AD142" s="312"/>
      <c r="AE142" s="316"/>
      <c r="AF142" s="317"/>
      <c r="AG142" s="317"/>
      <c r="AH142" s="312"/>
      <c r="AI142" s="311"/>
      <c r="AJ142" s="311"/>
      <c r="AK142" s="311"/>
      <c r="AL142" s="311"/>
      <c r="AM142" s="307"/>
      <c r="AN142" s="307"/>
      <c r="AO142" s="318"/>
      <c r="AP142" s="318"/>
      <c r="AQ142" s="249"/>
      <c r="AR142" s="249"/>
      <c r="AS142" s="248"/>
      <c r="AT142" s="248"/>
      <c r="AU142" s="248"/>
      <c r="AV142" s="307"/>
      <c r="AW142" s="319"/>
      <c r="AX142" s="251"/>
      <c r="AY142" s="248"/>
    </row>
    <row r="143" spans="1:51" s="235" customFormat="1" ht="16.5" customHeight="1" x14ac:dyDescent="0.25">
      <c r="A143" s="305"/>
      <c r="B143" s="306"/>
      <c r="C143" s="307"/>
      <c r="D143" s="307"/>
      <c r="E143" s="307"/>
      <c r="F143" s="307"/>
      <c r="G143" s="307"/>
      <c r="H143" s="307"/>
      <c r="I143" s="307"/>
      <c r="J143" s="307"/>
      <c r="K143" s="308"/>
      <c r="L143" s="309"/>
      <c r="M143" s="310"/>
      <c r="N143" s="309"/>
      <c r="O143" s="309"/>
      <c r="P143" s="309"/>
      <c r="Q143" s="311"/>
      <c r="R143" s="312"/>
      <c r="S143" s="312"/>
      <c r="T143" s="307"/>
      <c r="U143" s="313"/>
      <c r="V143" s="305"/>
      <c r="W143" s="307"/>
      <c r="X143" s="321"/>
      <c r="Y143" s="307"/>
      <c r="Z143" s="307"/>
      <c r="AA143" s="315"/>
      <c r="AB143" s="315"/>
      <c r="AC143" s="315"/>
      <c r="AD143" s="312"/>
      <c r="AE143" s="316"/>
      <c r="AF143" s="317"/>
      <c r="AG143" s="317"/>
      <c r="AH143" s="312"/>
      <c r="AI143" s="311"/>
      <c r="AJ143" s="311"/>
      <c r="AK143" s="311"/>
      <c r="AL143" s="311"/>
      <c r="AM143" s="307"/>
      <c r="AN143" s="307"/>
      <c r="AO143" s="318"/>
      <c r="AP143" s="318"/>
      <c r="AQ143" s="249"/>
      <c r="AR143" s="249"/>
      <c r="AS143" s="248"/>
      <c r="AT143" s="248"/>
      <c r="AU143" s="248"/>
      <c r="AV143" s="307"/>
      <c r="AW143" s="319"/>
      <c r="AX143" s="251"/>
      <c r="AY143" s="248"/>
    </row>
    <row r="144" spans="1:51" s="235" customFormat="1" ht="16.5" customHeight="1" x14ac:dyDescent="0.25">
      <c r="A144" s="305"/>
      <c r="B144" s="306"/>
      <c r="C144" s="307"/>
      <c r="D144" s="307"/>
      <c r="E144" s="307"/>
      <c r="F144" s="307"/>
      <c r="G144" s="307"/>
      <c r="H144" s="307"/>
      <c r="I144" s="307"/>
      <c r="J144" s="307"/>
      <c r="K144" s="308"/>
      <c r="L144" s="309"/>
      <c r="M144" s="310"/>
      <c r="N144" s="309"/>
      <c r="O144" s="309"/>
      <c r="P144" s="309"/>
      <c r="Q144" s="311"/>
      <c r="R144" s="312"/>
      <c r="S144" s="312"/>
      <c r="T144" s="307"/>
      <c r="U144" s="313"/>
      <c r="V144" s="305"/>
      <c r="W144" s="307"/>
      <c r="X144" s="321"/>
      <c r="Y144" s="307"/>
      <c r="Z144" s="307"/>
      <c r="AA144" s="315"/>
      <c r="AB144" s="315"/>
      <c r="AC144" s="315"/>
      <c r="AD144" s="312"/>
      <c r="AE144" s="316"/>
      <c r="AF144" s="317"/>
      <c r="AG144" s="317"/>
      <c r="AH144" s="312"/>
      <c r="AI144" s="311"/>
      <c r="AJ144" s="311"/>
      <c r="AK144" s="311"/>
      <c r="AL144" s="311"/>
      <c r="AM144" s="307"/>
      <c r="AN144" s="307"/>
      <c r="AO144" s="318"/>
      <c r="AP144" s="318"/>
      <c r="AQ144" s="249"/>
      <c r="AR144" s="249"/>
      <c r="AS144" s="248"/>
      <c r="AT144" s="248"/>
      <c r="AU144" s="248"/>
      <c r="AV144" s="307"/>
      <c r="AW144" s="319"/>
      <c r="AX144" s="251"/>
      <c r="AY144" s="248"/>
    </row>
    <row r="145" spans="1:51" s="235" customFormat="1" ht="16.5" customHeight="1" x14ac:dyDescent="0.25">
      <c r="A145" s="305"/>
      <c r="B145" s="306"/>
      <c r="C145" s="307"/>
      <c r="D145" s="307"/>
      <c r="E145" s="307"/>
      <c r="F145" s="307"/>
      <c r="G145" s="307"/>
      <c r="H145" s="307"/>
      <c r="I145" s="307"/>
      <c r="J145" s="307"/>
      <c r="K145" s="308"/>
      <c r="L145" s="309"/>
      <c r="M145" s="310"/>
      <c r="N145" s="309"/>
      <c r="O145" s="309"/>
      <c r="P145" s="309"/>
      <c r="Q145" s="311"/>
      <c r="R145" s="312"/>
      <c r="S145" s="312"/>
      <c r="T145" s="307"/>
      <c r="U145" s="313"/>
      <c r="V145" s="305"/>
      <c r="W145" s="307"/>
      <c r="X145" s="321"/>
      <c r="Y145" s="307"/>
      <c r="Z145" s="307"/>
      <c r="AA145" s="315"/>
      <c r="AB145" s="315"/>
      <c r="AC145" s="315"/>
      <c r="AD145" s="312"/>
      <c r="AE145" s="316"/>
      <c r="AF145" s="317"/>
      <c r="AG145" s="317"/>
      <c r="AH145" s="312"/>
      <c r="AI145" s="311"/>
      <c r="AJ145" s="311"/>
      <c r="AK145" s="311"/>
      <c r="AL145" s="311"/>
      <c r="AM145" s="307"/>
      <c r="AN145" s="307"/>
      <c r="AO145" s="318"/>
      <c r="AP145" s="318"/>
      <c r="AQ145" s="249"/>
      <c r="AR145" s="249"/>
      <c r="AS145" s="248"/>
      <c r="AT145" s="248"/>
      <c r="AU145" s="248"/>
      <c r="AV145" s="307"/>
      <c r="AW145" s="319"/>
      <c r="AX145" s="251"/>
      <c r="AY145" s="248"/>
    </row>
    <row r="146" spans="1:51" s="235" customFormat="1" ht="16.5" customHeight="1" x14ac:dyDescent="0.25">
      <c r="A146" s="305"/>
      <c r="B146" s="306"/>
      <c r="C146" s="307"/>
      <c r="D146" s="307"/>
      <c r="E146" s="307"/>
      <c r="F146" s="307"/>
      <c r="G146" s="307"/>
      <c r="H146" s="307"/>
      <c r="I146" s="307"/>
      <c r="J146" s="307"/>
      <c r="K146" s="308"/>
      <c r="L146" s="309"/>
      <c r="M146" s="310"/>
      <c r="N146" s="309"/>
      <c r="O146" s="309"/>
      <c r="P146" s="309"/>
      <c r="Q146" s="311"/>
      <c r="R146" s="312"/>
      <c r="S146" s="312"/>
      <c r="T146" s="307"/>
      <c r="U146" s="313"/>
      <c r="V146" s="305"/>
      <c r="W146" s="307"/>
      <c r="X146" s="321"/>
      <c r="Y146" s="307"/>
      <c r="Z146" s="307"/>
      <c r="AA146" s="315"/>
      <c r="AB146" s="315"/>
      <c r="AC146" s="315"/>
      <c r="AD146" s="312"/>
      <c r="AE146" s="316"/>
      <c r="AF146" s="317"/>
      <c r="AG146" s="317"/>
      <c r="AH146" s="312"/>
      <c r="AI146" s="311"/>
      <c r="AJ146" s="311"/>
      <c r="AK146" s="311"/>
      <c r="AL146" s="311"/>
      <c r="AM146" s="307"/>
      <c r="AN146" s="307"/>
      <c r="AO146" s="318"/>
      <c r="AP146" s="318"/>
      <c r="AQ146" s="249"/>
      <c r="AR146" s="249"/>
      <c r="AS146" s="248"/>
      <c r="AT146" s="248"/>
      <c r="AU146" s="248"/>
      <c r="AV146" s="307"/>
      <c r="AW146" s="319"/>
      <c r="AX146" s="251"/>
      <c r="AY146" s="248"/>
    </row>
    <row r="147" spans="1:51" s="235" customFormat="1" ht="16.5" customHeight="1" x14ac:dyDescent="0.25">
      <c r="A147" s="305"/>
      <c r="B147" s="306"/>
      <c r="C147" s="307"/>
      <c r="D147" s="307"/>
      <c r="E147" s="307"/>
      <c r="F147" s="307"/>
      <c r="G147" s="307"/>
      <c r="H147" s="307"/>
      <c r="I147" s="307"/>
      <c r="J147" s="307"/>
      <c r="K147" s="308"/>
      <c r="L147" s="309"/>
      <c r="M147" s="310"/>
      <c r="N147" s="309"/>
      <c r="O147" s="309"/>
      <c r="P147" s="309"/>
      <c r="Q147" s="311"/>
      <c r="R147" s="312"/>
      <c r="S147" s="312"/>
      <c r="T147" s="307"/>
      <c r="U147" s="313"/>
      <c r="V147" s="305"/>
      <c r="W147" s="307"/>
      <c r="X147" s="321"/>
      <c r="Y147" s="307"/>
      <c r="Z147" s="307"/>
      <c r="AA147" s="315"/>
      <c r="AB147" s="315"/>
      <c r="AC147" s="315"/>
      <c r="AD147" s="312"/>
      <c r="AE147" s="316"/>
      <c r="AF147" s="317"/>
      <c r="AG147" s="317"/>
      <c r="AH147" s="312"/>
      <c r="AI147" s="311"/>
      <c r="AJ147" s="311"/>
      <c r="AK147" s="311"/>
      <c r="AL147" s="311"/>
      <c r="AM147" s="307"/>
      <c r="AN147" s="307"/>
      <c r="AO147" s="318"/>
      <c r="AP147" s="318"/>
      <c r="AQ147" s="249"/>
      <c r="AR147" s="249"/>
      <c r="AS147" s="248"/>
      <c r="AT147" s="248"/>
      <c r="AU147" s="248"/>
      <c r="AV147" s="307"/>
      <c r="AW147" s="319"/>
      <c r="AX147" s="251"/>
      <c r="AY147" s="248"/>
    </row>
    <row r="148" spans="1:51" s="235" customFormat="1" ht="16.5" customHeight="1" x14ac:dyDescent="0.25">
      <c r="A148" s="305"/>
      <c r="B148" s="306"/>
      <c r="C148" s="307"/>
      <c r="D148" s="307"/>
      <c r="E148" s="307"/>
      <c r="F148" s="307"/>
      <c r="G148" s="307"/>
      <c r="H148" s="307"/>
      <c r="I148" s="307"/>
      <c r="J148" s="307"/>
      <c r="K148" s="308"/>
      <c r="L148" s="309"/>
      <c r="M148" s="310"/>
      <c r="N148" s="309"/>
      <c r="O148" s="309"/>
      <c r="P148" s="309"/>
      <c r="Q148" s="311"/>
      <c r="R148" s="312"/>
      <c r="S148" s="312"/>
      <c r="T148" s="307"/>
      <c r="U148" s="313"/>
      <c r="V148" s="305"/>
      <c r="W148" s="307"/>
      <c r="X148" s="321"/>
      <c r="Y148" s="307"/>
      <c r="Z148" s="307"/>
      <c r="AA148" s="315"/>
      <c r="AB148" s="315"/>
      <c r="AC148" s="315"/>
      <c r="AD148" s="312"/>
      <c r="AE148" s="316"/>
      <c r="AF148" s="317"/>
      <c r="AG148" s="317"/>
      <c r="AH148" s="312"/>
      <c r="AI148" s="311"/>
      <c r="AJ148" s="311"/>
      <c r="AK148" s="311"/>
      <c r="AL148" s="311"/>
      <c r="AM148" s="307"/>
      <c r="AN148" s="307"/>
      <c r="AO148" s="318"/>
      <c r="AP148" s="318"/>
      <c r="AQ148" s="249"/>
      <c r="AR148" s="249"/>
      <c r="AS148" s="248"/>
      <c r="AT148" s="248"/>
      <c r="AU148" s="248"/>
      <c r="AV148" s="307"/>
      <c r="AW148" s="319"/>
      <c r="AX148" s="251"/>
      <c r="AY148" s="248"/>
    </row>
    <row r="149" spans="1:51" s="235" customFormat="1" ht="16.5" customHeight="1" x14ac:dyDescent="0.25">
      <c r="A149" s="305"/>
      <c r="B149" s="306"/>
      <c r="C149" s="307"/>
      <c r="D149" s="307"/>
      <c r="E149" s="307"/>
      <c r="F149" s="307"/>
      <c r="G149" s="307"/>
      <c r="H149" s="307"/>
      <c r="I149" s="307"/>
      <c r="J149" s="307"/>
      <c r="K149" s="308"/>
      <c r="L149" s="309"/>
      <c r="M149" s="310"/>
      <c r="N149" s="309"/>
      <c r="O149" s="309"/>
      <c r="P149" s="309"/>
      <c r="Q149" s="311"/>
      <c r="R149" s="312"/>
      <c r="S149" s="312"/>
      <c r="T149" s="307"/>
      <c r="U149" s="313"/>
      <c r="V149" s="305"/>
      <c r="W149" s="307"/>
      <c r="X149" s="321"/>
      <c r="Y149" s="307"/>
      <c r="Z149" s="307"/>
      <c r="AA149" s="315"/>
      <c r="AB149" s="315"/>
      <c r="AC149" s="315"/>
      <c r="AD149" s="312"/>
      <c r="AE149" s="316"/>
      <c r="AF149" s="317"/>
      <c r="AG149" s="317"/>
      <c r="AH149" s="312"/>
      <c r="AI149" s="311"/>
      <c r="AJ149" s="311"/>
      <c r="AK149" s="311"/>
      <c r="AL149" s="311"/>
      <c r="AM149" s="307"/>
      <c r="AN149" s="307"/>
      <c r="AO149" s="318"/>
      <c r="AP149" s="318"/>
      <c r="AQ149" s="249"/>
      <c r="AR149" s="249"/>
      <c r="AS149" s="248"/>
      <c r="AT149" s="248"/>
      <c r="AU149" s="248"/>
      <c r="AV149" s="307"/>
      <c r="AW149" s="319"/>
      <c r="AX149" s="251"/>
      <c r="AY149" s="248"/>
    </row>
    <row r="150" spans="1:51" s="235" customFormat="1" ht="16.5" customHeight="1" x14ac:dyDescent="0.25">
      <c r="A150" s="305"/>
      <c r="B150" s="306"/>
      <c r="C150" s="307"/>
      <c r="D150" s="307"/>
      <c r="E150" s="307"/>
      <c r="F150" s="307"/>
      <c r="G150" s="307"/>
      <c r="H150" s="307"/>
      <c r="I150" s="307"/>
      <c r="J150" s="307"/>
      <c r="K150" s="308"/>
      <c r="L150" s="309"/>
      <c r="M150" s="310"/>
      <c r="N150" s="309"/>
      <c r="O150" s="309"/>
      <c r="P150" s="309"/>
      <c r="Q150" s="311"/>
      <c r="R150" s="312"/>
      <c r="S150" s="312"/>
      <c r="T150" s="307"/>
      <c r="U150" s="313"/>
      <c r="V150" s="305"/>
      <c r="W150" s="307"/>
      <c r="X150" s="321"/>
      <c r="Y150" s="307"/>
      <c r="Z150" s="307"/>
      <c r="AA150" s="315"/>
      <c r="AB150" s="315"/>
      <c r="AC150" s="315"/>
      <c r="AD150" s="312"/>
      <c r="AE150" s="316"/>
      <c r="AF150" s="317"/>
      <c r="AG150" s="317"/>
      <c r="AH150" s="312"/>
      <c r="AI150" s="311"/>
      <c r="AJ150" s="311"/>
      <c r="AK150" s="311"/>
      <c r="AL150" s="311"/>
      <c r="AM150" s="307"/>
      <c r="AN150" s="307"/>
      <c r="AO150" s="318"/>
      <c r="AP150" s="318"/>
      <c r="AQ150" s="249"/>
      <c r="AR150" s="249"/>
      <c r="AS150" s="248"/>
      <c r="AT150" s="248"/>
      <c r="AU150" s="248"/>
      <c r="AV150" s="307"/>
      <c r="AW150" s="319"/>
      <c r="AX150" s="251"/>
      <c r="AY150" s="248"/>
    </row>
    <row r="151" spans="1:51" s="235" customFormat="1" ht="16.5" customHeight="1" x14ac:dyDescent="0.25">
      <c r="A151" s="305"/>
      <c r="B151" s="306"/>
      <c r="C151" s="307"/>
      <c r="D151" s="307"/>
      <c r="E151" s="307"/>
      <c r="F151" s="307"/>
      <c r="G151" s="307"/>
      <c r="H151" s="307"/>
      <c r="I151" s="307"/>
      <c r="J151" s="307"/>
      <c r="K151" s="308"/>
      <c r="L151" s="309"/>
      <c r="M151" s="310"/>
      <c r="N151" s="309"/>
      <c r="O151" s="309"/>
      <c r="P151" s="309"/>
      <c r="Q151" s="311"/>
      <c r="R151" s="312"/>
      <c r="S151" s="312"/>
      <c r="T151" s="307"/>
      <c r="U151" s="313"/>
      <c r="V151" s="305"/>
      <c r="W151" s="307"/>
      <c r="X151" s="321"/>
      <c r="Y151" s="307"/>
      <c r="Z151" s="307"/>
      <c r="AA151" s="315"/>
      <c r="AB151" s="315"/>
      <c r="AC151" s="315"/>
      <c r="AD151" s="312"/>
      <c r="AE151" s="316"/>
      <c r="AF151" s="317"/>
      <c r="AG151" s="317"/>
      <c r="AH151" s="312"/>
      <c r="AI151" s="311"/>
      <c r="AJ151" s="311"/>
      <c r="AK151" s="311"/>
      <c r="AL151" s="311"/>
      <c r="AM151" s="307"/>
      <c r="AN151" s="307"/>
      <c r="AO151" s="318"/>
      <c r="AP151" s="318"/>
      <c r="AQ151" s="249"/>
      <c r="AR151" s="249"/>
      <c r="AS151" s="248"/>
      <c r="AT151" s="248"/>
      <c r="AU151" s="248"/>
      <c r="AV151" s="307"/>
      <c r="AW151" s="319"/>
      <c r="AX151" s="251"/>
      <c r="AY151" s="248"/>
    </row>
    <row r="152" spans="1:51" s="235" customFormat="1" ht="16.5" customHeight="1" x14ac:dyDescent="0.25">
      <c r="A152" s="305"/>
      <c r="B152" s="306"/>
      <c r="C152" s="307"/>
      <c r="D152" s="307"/>
      <c r="E152" s="307"/>
      <c r="F152" s="307"/>
      <c r="G152" s="307"/>
      <c r="H152" s="307"/>
      <c r="I152" s="307"/>
      <c r="J152" s="307"/>
      <c r="K152" s="308"/>
      <c r="L152" s="309"/>
      <c r="M152" s="310"/>
      <c r="N152" s="309"/>
      <c r="O152" s="309"/>
      <c r="P152" s="309"/>
      <c r="Q152" s="311"/>
      <c r="R152" s="312"/>
      <c r="S152" s="312"/>
      <c r="T152" s="307"/>
      <c r="U152" s="313"/>
      <c r="V152" s="305"/>
      <c r="W152" s="307"/>
      <c r="X152" s="321"/>
      <c r="Y152" s="307"/>
      <c r="Z152" s="307"/>
      <c r="AA152" s="315"/>
      <c r="AB152" s="315"/>
      <c r="AC152" s="315"/>
      <c r="AD152" s="312"/>
      <c r="AE152" s="316"/>
      <c r="AF152" s="317"/>
      <c r="AG152" s="317"/>
      <c r="AH152" s="312"/>
      <c r="AI152" s="311"/>
      <c r="AJ152" s="311"/>
      <c r="AK152" s="311"/>
      <c r="AL152" s="311"/>
      <c r="AM152" s="307"/>
      <c r="AN152" s="307"/>
      <c r="AO152" s="318"/>
      <c r="AP152" s="318"/>
      <c r="AQ152" s="249"/>
      <c r="AR152" s="249"/>
      <c r="AS152" s="248"/>
      <c r="AT152" s="248"/>
      <c r="AU152" s="248"/>
      <c r="AV152" s="307"/>
      <c r="AW152" s="319"/>
      <c r="AX152" s="251"/>
      <c r="AY152" s="248"/>
    </row>
    <row r="153" spans="1:51" s="235" customFormat="1" ht="16.5" customHeight="1" x14ac:dyDescent="0.25">
      <c r="A153" s="305"/>
      <c r="B153" s="306"/>
      <c r="C153" s="307"/>
      <c r="D153" s="307"/>
      <c r="E153" s="307"/>
      <c r="F153" s="307"/>
      <c r="G153" s="307"/>
      <c r="H153" s="307"/>
      <c r="I153" s="307"/>
      <c r="J153" s="307"/>
      <c r="K153" s="308"/>
      <c r="L153" s="309"/>
      <c r="M153" s="310"/>
      <c r="N153" s="309"/>
      <c r="O153" s="309"/>
      <c r="P153" s="309"/>
      <c r="Q153" s="311"/>
      <c r="R153" s="312"/>
      <c r="S153" s="312"/>
      <c r="T153" s="307"/>
      <c r="U153" s="313"/>
      <c r="V153" s="305"/>
      <c r="W153" s="307"/>
      <c r="X153" s="321"/>
      <c r="Y153" s="307"/>
      <c r="Z153" s="307"/>
      <c r="AA153" s="315"/>
      <c r="AB153" s="315"/>
      <c r="AC153" s="315"/>
      <c r="AD153" s="312"/>
      <c r="AE153" s="316"/>
      <c r="AF153" s="317"/>
      <c r="AG153" s="317"/>
      <c r="AH153" s="312"/>
      <c r="AI153" s="311"/>
      <c r="AJ153" s="311"/>
      <c r="AK153" s="311"/>
      <c r="AL153" s="311"/>
      <c r="AM153" s="307"/>
      <c r="AN153" s="307"/>
      <c r="AO153" s="318"/>
      <c r="AP153" s="318"/>
      <c r="AQ153" s="249"/>
      <c r="AR153" s="249"/>
      <c r="AS153" s="248"/>
      <c r="AT153" s="248"/>
      <c r="AU153" s="248"/>
      <c r="AV153" s="307"/>
      <c r="AW153" s="319"/>
      <c r="AX153" s="251"/>
      <c r="AY153" s="248"/>
    </row>
    <row r="154" spans="1:51" s="235" customFormat="1" ht="16.5" customHeight="1" x14ac:dyDescent="0.25">
      <c r="A154" s="305"/>
      <c r="B154" s="306"/>
      <c r="C154" s="307"/>
      <c r="D154" s="307"/>
      <c r="E154" s="307"/>
      <c r="F154" s="307"/>
      <c r="G154" s="307"/>
      <c r="H154" s="307"/>
      <c r="I154" s="307"/>
      <c r="J154" s="307"/>
      <c r="K154" s="308"/>
      <c r="L154" s="309"/>
      <c r="M154" s="310"/>
      <c r="N154" s="309"/>
      <c r="O154" s="309"/>
      <c r="P154" s="309"/>
      <c r="Q154" s="311"/>
      <c r="R154" s="312"/>
      <c r="S154" s="312"/>
      <c r="T154" s="307"/>
      <c r="U154" s="313"/>
      <c r="V154" s="305"/>
      <c r="W154" s="307"/>
      <c r="X154" s="321"/>
      <c r="Y154" s="307"/>
      <c r="Z154" s="307"/>
      <c r="AA154" s="315"/>
      <c r="AB154" s="315"/>
      <c r="AC154" s="315"/>
      <c r="AD154" s="312"/>
      <c r="AE154" s="316"/>
      <c r="AF154" s="317"/>
      <c r="AG154" s="317"/>
      <c r="AH154" s="312"/>
      <c r="AI154" s="311"/>
      <c r="AJ154" s="311"/>
      <c r="AK154" s="311"/>
      <c r="AL154" s="311"/>
      <c r="AM154" s="307"/>
      <c r="AN154" s="307"/>
      <c r="AO154" s="318"/>
      <c r="AP154" s="318"/>
      <c r="AQ154" s="249"/>
      <c r="AR154" s="249"/>
      <c r="AS154" s="248"/>
      <c r="AT154" s="248"/>
      <c r="AU154" s="248"/>
      <c r="AV154" s="307"/>
      <c r="AW154" s="319"/>
      <c r="AX154" s="251"/>
      <c r="AY154" s="248"/>
    </row>
    <row r="155" spans="1:51" s="235" customFormat="1" ht="16.5" customHeight="1" x14ac:dyDescent="0.25">
      <c r="A155" s="305"/>
      <c r="B155" s="306"/>
      <c r="C155" s="307"/>
      <c r="D155" s="307"/>
      <c r="E155" s="307"/>
      <c r="F155" s="307"/>
      <c r="G155" s="307"/>
      <c r="H155" s="307"/>
      <c r="I155" s="307"/>
      <c r="J155" s="307"/>
      <c r="K155" s="308"/>
      <c r="L155" s="309"/>
      <c r="M155" s="310"/>
      <c r="N155" s="309"/>
      <c r="O155" s="309"/>
      <c r="P155" s="309"/>
      <c r="Q155" s="311"/>
      <c r="R155" s="312"/>
      <c r="S155" s="312"/>
      <c r="T155" s="307"/>
      <c r="U155" s="313"/>
      <c r="V155" s="305"/>
      <c r="W155" s="307"/>
      <c r="X155" s="321"/>
      <c r="Y155" s="307"/>
      <c r="Z155" s="307"/>
      <c r="AA155" s="315"/>
      <c r="AB155" s="315"/>
      <c r="AC155" s="315"/>
      <c r="AD155" s="312"/>
      <c r="AE155" s="316"/>
      <c r="AF155" s="317"/>
      <c r="AG155" s="317"/>
      <c r="AH155" s="312"/>
      <c r="AI155" s="311"/>
      <c r="AJ155" s="311"/>
      <c r="AK155" s="311"/>
      <c r="AL155" s="311"/>
      <c r="AM155" s="307"/>
      <c r="AN155" s="307"/>
      <c r="AO155" s="318"/>
      <c r="AP155" s="318"/>
      <c r="AQ155" s="249"/>
      <c r="AR155" s="249"/>
      <c r="AS155" s="248"/>
      <c r="AT155" s="248"/>
      <c r="AU155" s="248"/>
      <c r="AV155" s="307"/>
      <c r="AW155" s="319"/>
      <c r="AX155" s="251"/>
      <c r="AY155" s="248"/>
    </row>
    <row r="156" spans="1:51" s="235" customFormat="1" ht="16.5" customHeight="1" x14ac:dyDescent="0.25">
      <c r="A156" s="305"/>
      <c r="B156" s="306"/>
      <c r="C156" s="307"/>
      <c r="D156" s="307"/>
      <c r="E156" s="307"/>
      <c r="F156" s="307"/>
      <c r="G156" s="307"/>
      <c r="H156" s="307"/>
      <c r="I156" s="307"/>
      <c r="J156" s="307"/>
      <c r="K156" s="308"/>
      <c r="L156" s="309"/>
      <c r="M156" s="310"/>
      <c r="N156" s="309"/>
      <c r="O156" s="309"/>
      <c r="P156" s="309"/>
      <c r="Q156" s="311"/>
      <c r="R156" s="312"/>
      <c r="S156" s="312"/>
      <c r="T156" s="307"/>
      <c r="U156" s="313"/>
      <c r="V156" s="305"/>
      <c r="W156" s="307"/>
      <c r="X156" s="321"/>
      <c r="Y156" s="307"/>
      <c r="Z156" s="307"/>
      <c r="AA156" s="315"/>
      <c r="AB156" s="315"/>
      <c r="AC156" s="315"/>
      <c r="AD156" s="312"/>
      <c r="AE156" s="316"/>
      <c r="AF156" s="317"/>
      <c r="AG156" s="317"/>
      <c r="AH156" s="312"/>
      <c r="AI156" s="311"/>
      <c r="AJ156" s="311"/>
      <c r="AK156" s="311"/>
      <c r="AL156" s="311"/>
      <c r="AM156" s="307"/>
      <c r="AN156" s="307"/>
      <c r="AO156" s="318"/>
      <c r="AP156" s="318"/>
      <c r="AQ156" s="249"/>
      <c r="AR156" s="249"/>
      <c r="AS156" s="248"/>
      <c r="AT156" s="248"/>
      <c r="AU156" s="248"/>
      <c r="AV156" s="307"/>
      <c r="AW156" s="319"/>
      <c r="AX156" s="251"/>
      <c r="AY156" s="248"/>
    </row>
    <row r="157" spans="1:51" s="235" customFormat="1" ht="16.5" customHeight="1" x14ac:dyDescent="0.25">
      <c r="A157" s="305"/>
      <c r="B157" s="306"/>
      <c r="C157" s="307"/>
      <c r="D157" s="307"/>
      <c r="E157" s="307"/>
      <c r="F157" s="307"/>
      <c r="G157" s="307"/>
      <c r="H157" s="307"/>
      <c r="I157" s="307"/>
      <c r="J157" s="307"/>
      <c r="K157" s="308"/>
      <c r="L157" s="309"/>
      <c r="M157" s="310"/>
      <c r="N157" s="309"/>
      <c r="O157" s="309"/>
      <c r="P157" s="309"/>
      <c r="Q157" s="311"/>
      <c r="R157" s="312"/>
      <c r="S157" s="312"/>
      <c r="T157" s="307"/>
      <c r="U157" s="313"/>
      <c r="V157" s="305"/>
      <c r="W157" s="307"/>
      <c r="X157" s="321"/>
      <c r="Y157" s="307"/>
      <c r="Z157" s="307"/>
      <c r="AA157" s="315"/>
      <c r="AB157" s="315"/>
      <c r="AC157" s="315"/>
      <c r="AD157" s="312"/>
      <c r="AE157" s="316"/>
      <c r="AF157" s="317"/>
      <c r="AG157" s="317"/>
      <c r="AH157" s="312"/>
      <c r="AI157" s="311"/>
      <c r="AJ157" s="311"/>
      <c r="AK157" s="311"/>
      <c r="AL157" s="311"/>
      <c r="AM157" s="307"/>
      <c r="AN157" s="307"/>
      <c r="AO157" s="318"/>
      <c r="AP157" s="318"/>
      <c r="AQ157" s="249"/>
      <c r="AR157" s="249"/>
      <c r="AS157" s="248"/>
      <c r="AT157" s="248"/>
      <c r="AU157" s="248"/>
      <c r="AV157" s="307"/>
      <c r="AW157" s="319"/>
      <c r="AX157" s="251"/>
      <c r="AY157" s="248"/>
    </row>
    <row r="158" spans="1:51" s="235" customFormat="1" ht="16.5" customHeight="1" x14ac:dyDescent="0.25">
      <c r="A158" s="305"/>
      <c r="B158" s="306"/>
      <c r="C158" s="307"/>
      <c r="D158" s="307"/>
      <c r="E158" s="307"/>
      <c r="F158" s="307"/>
      <c r="G158" s="307"/>
      <c r="H158" s="307"/>
      <c r="I158" s="307"/>
      <c r="J158" s="307"/>
      <c r="K158" s="308"/>
      <c r="L158" s="309"/>
      <c r="M158" s="310"/>
      <c r="N158" s="309"/>
      <c r="O158" s="309"/>
      <c r="P158" s="309"/>
      <c r="Q158" s="311"/>
      <c r="R158" s="312"/>
      <c r="S158" s="312"/>
      <c r="T158" s="307"/>
      <c r="U158" s="313"/>
      <c r="V158" s="305"/>
      <c r="W158" s="307"/>
      <c r="X158" s="321"/>
      <c r="Y158" s="307"/>
      <c r="Z158" s="307"/>
      <c r="AA158" s="315"/>
      <c r="AB158" s="315"/>
      <c r="AC158" s="315"/>
      <c r="AD158" s="312"/>
      <c r="AE158" s="316"/>
      <c r="AF158" s="317"/>
      <c r="AG158" s="317"/>
      <c r="AH158" s="312"/>
      <c r="AI158" s="311"/>
      <c r="AJ158" s="311"/>
      <c r="AK158" s="311"/>
      <c r="AL158" s="311"/>
      <c r="AM158" s="307"/>
      <c r="AN158" s="307"/>
      <c r="AO158" s="318"/>
      <c r="AP158" s="318"/>
      <c r="AQ158" s="249"/>
      <c r="AR158" s="249"/>
      <c r="AS158" s="248"/>
      <c r="AT158" s="248"/>
      <c r="AU158" s="248"/>
      <c r="AV158" s="307"/>
      <c r="AW158" s="319"/>
      <c r="AX158" s="251"/>
      <c r="AY158" s="248"/>
    </row>
    <row r="159" spans="1:51" s="183" customFormat="1" ht="16.5" customHeight="1" x14ac:dyDescent="0.25">
      <c r="A159" s="283"/>
      <c r="B159" s="274"/>
      <c r="C159" s="276"/>
      <c r="D159" s="276"/>
      <c r="E159" s="276"/>
      <c r="F159" s="276"/>
      <c r="G159" s="276"/>
      <c r="H159" s="276"/>
      <c r="I159" s="276"/>
      <c r="J159" s="276"/>
      <c r="K159" s="277"/>
      <c r="L159" s="278"/>
      <c r="M159" s="279"/>
      <c r="N159" s="278"/>
      <c r="O159" s="278"/>
      <c r="P159" s="278">
        <f>N159*O159</f>
        <v>0</v>
      </c>
      <c r="Q159" s="280"/>
      <c r="R159" s="281"/>
      <c r="S159" s="281"/>
      <c r="T159" s="276"/>
      <c r="U159" s="282"/>
      <c r="V159" s="283" t="s">
        <v>112</v>
      </c>
      <c r="W159" s="276">
        <v>7</v>
      </c>
      <c r="X159" s="320" t="s">
        <v>111</v>
      </c>
      <c r="Y159" s="276" t="s">
        <v>28</v>
      </c>
      <c r="Z159" s="276" t="s">
        <v>37</v>
      </c>
      <c r="AA159" s="285">
        <v>5</v>
      </c>
      <c r="AB159" s="285">
        <v>9</v>
      </c>
      <c r="AC159" s="285">
        <v>2</v>
      </c>
      <c r="AD159" s="281">
        <f>AA159*AB159</f>
        <v>45</v>
      </c>
      <c r="AE159" s="287">
        <v>100</v>
      </c>
      <c r="AF159" s="288">
        <f>รายการ!B1</f>
        <v>6700</v>
      </c>
      <c r="AG159" s="288">
        <f>AD159*AF159</f>
        <v>301500</v>
      </c>
      <c r="AH159" s="280">
        <f>SUM(AI159:AL159)</f>
        <v>45</v>
      </c>
      <c r="AI159" s="280"/>
      <c r="AJ159" s="280">
        <v>45</v>
      </c>
      <c r="AK159" s="280"/>
      <c r="AL159" s="280"/>
      <c r="AM159" s="276">
        <v>10</v>
      </c>
      <c r="AN159" s="276">
        <f>ค่าเสื่อม!K2</f>
        <v>10</v>
      </c>
      <c r="AO159" s="290">
        <f>AG159*AN159/100</f>
        <v>30150</v>
      </c>
      <c r="AP159" s="290">
        <f>AG159-AO159</f>
        <v>271350</v>
      </c>
      <c r="AQ159" s="199">
        <f>AP159</f>
        <v>271350</v>
      </c>
      <c r="AR159" s="199">
        <f>AQ159</f>
        <v>271350</v>
      </c>
      <c r="AS159" s="198">
        <f>((S159*O159)+(AF159*AK159)-(AF159*AK159*AN159/100))</f>
        <v>0</v>
      </c>
      <c r="AT159" s="198">
        <f>AQ159-AS159</f>
        <v>271350</v>
      </c>
      <c r="AU159" s="198">
        <f>AS159</f>
        <v>0</v>
      </c>
      <c r="AV159" s="276"/>
      <c r="AW159" s="156"/>
      <c r="AX159" s="201">
        <f>AU159*AV159/100</f>
        <v>0</v>
      </c>
      <c r="AY159" s="198">
        <f>AX159*10/100</f>
        <v>0</v>
      </c>
    </row>
    <row r="160" spans="1:51" s="235" customFormat="1" ht="16.5" customHeight="1" x14ac:dyDescent="0.25">
      <c r="A160" s="305"/>
      <c r="B160" s="306"/>
      <c r="C160" s="307"/>
      <c r="D160" s="307"/>
      <c r="E160" s="307"/>
      <c r="F160" s="307"/>
      <c r="G160" s="307"/>
      <c r="H160" s="307"/>
      <c r="I160" s="307"/>
      <c r="J160" s="307"/>
      <c r="K160" s="308"/>
      <c r="L160" s="309"/>
      <c r="M160" s="310"/>
      <c r="N160" s="309"/>
      <c r="O160" s="309"/>
      <c r="P160" s="309"/>
      <c r="Q160" s="311"/>
      <c r="R160" s="312"/>
      <c r="S160" s="312"/>
      <c r="T160" s="307"/>
      <c r="U160" s="313"/>
      <c r="V160" s="305"/>
      <c r="W160" s="307"/>
      <c r="X160" s="321"/>
      <c r="Y160" s="307"/>
      <c r="Z160" s="307"/>
      <c r="AA160" s="315"/>
      <c r="AB160" s="315"/>
      <c r="AC160" s="315"/>
      <c r="AD160" s="312"/>
      <c r="AE160" s="316"/>
      <c r="AF160" s="317"/>
      <c r="AG160" s="317"/>
      <c r="AH160" s="311"/>
      <c r="AI160" s="311"/>
      <c r="AJ160" s="311"/>
      <c r="AK160" s="311"/>
      <c r="AL160" s="311"/>
      <c r="AM160" s="307"/>
      <c r="AN160" s="307"/>
      <c r="AO160" s="318"/>
      <c r="AP160" s="318"/>
      <c r="AQ160" s="249"/>
      <c r="AR160" s="249"/>
      <c r="AS160" s="248"/>
      <c r="AT160" s="248"/>
      <c r="AU160" s="248"/>
      <c r="AV160" s="307"/>
      <c r="AW160" s="319"/>
      <c r="AX160" s="251"/>
      <c r="AY160" s="248"/>
    </row>
    <row r="161" spans="1:51" s="235" customFormat="1" ht="16.5" customHeight="1" x14ac:dyDescent="0.25">
      <c r="A161" s="305"/>
      <c r="B161" s="306"/>
      <c r="C161" s="307"/>
      <c r="D161" s="307"/>
      <c r="E161" s="307"/>
      <c r="F161" s="307"/>
      <c r="G161" s="307"/>
      <c r="H161" s="307"/>
      <c r="I161" s="307"/>
      <c r="J161" s="307"/>
      <c r="K161" s="308"/>
      <c r="L161" s="309"/>
      <c r="M161" s="310"/>
      <c r="N161" s="309"/>
      <c r="O161" s="309"/>
      <c r="P161" s="309"/>
      <c r="Q161" s="311"/>
      <c r="R161" s="312"/>
      <c r="S161" s="312"/>
      <c r="T161" s="307"/>
      <c r="U161" s="313"/>
      <c r="V161" s="305"/>
      <c r="W161" s="307"/>
      <c r="X161" s="321"/>
      <c r="Y161" s="307"/>
      <c r="Z161" s="307"/>
      <c r="AA161" s="315"/>
      <c r="AB161" s="315"/>
      <c r="AC161" s="315"/>
      <c r="AD161" s="312"/>
      <c r="AE161" s="316"/>
      <c r="AF161" s="317"/>
      <c r="AG161" s="317"/>
      <c r="AH161" s="311"/>
      <c r="AI161" s="311"/>
      <c r="AJ161" s="311"/>
      <c r="AK161" s="311"/>
      <c r="AL161" s="311"/>
      <c r="AM161" s="307"/>
      <c r="AN161" s="307"/>
      <c r="AO161" s="318"/>
      <c r="AP161" s="318"/>
      <c r="AQ161" s="249"/>
      <c r="AR161" s="249"/>
      <c r="AS161" s="248"/>
      <c r="AT161" s="248"/>
      <c r="AU161" s="248"/>
      <c r="AV161" s="307"/>
      <c r="AW161" s="319"/>
      <c r="AX161" s="251"/>
      <c r="AY161" s="248"/>
    </row>
    <row r="162" spans="1:51" s="235" customFormat="1" ht="16.5" customHeight="1" x14ac:dyDescent="0.25">
      <c r="A162" s="305"/>
      <c r="B162" s="306"/>
      <c r="C162" s="307"/>
      <c r="D162" s="307"/>
      <c r="E162" s="307"/>
      <c r="F162" s="307"/>
      <c r="G162" s="307"/>
      <c r="H162" s="307"/>
      <c r="I162" s="307"/>
      <c r="J162" s="307"/>
      <c r="K162" s="308"/>
      <c r="L162" s="309"/>
      <c r="M162" s="310"/>
      <c r="N162" s="309"/>
      <c r="O162" s="309"/>
      <c r="P162" s="309"/>
      <c r="Q162" s="311"/>
      <c r="R162" s="312"/>
      <c r="S162" s="312"/>
      <c r="T162" s="307"/>
      <c r="U162" s="313"/>
      <c r="V162" s="305"/>
      <c r="W162" s="307"/>
      <c r="X162" s="321"/>
      <c r="Y162" s="307"/>
      <c r="Z162" s="307"/>
      <c r="AA162" s="315"/>
      <c r="AB162" s="315"/>
      <c r="AC162" s="315"/>
      <c r="AD162" s="312"/>
      <c r="AE162" s="316"/>
      <c r="AF162" s="317"/>
      <c r="AG162" s="317"/>
      <c r="AH162" s="311"/>
      <c r="AI162" s="311"/>
      <c r="AJ162" s="311"/>
      <c r="AK162" s="311"/>
      <c r="AL162" s="311"/>
      <c r="AM162" s="307"/>
      <c r="AN162" s="307"/>
      <c r="AO162" s="318"/>
      <c r="AP162" s="318"/>
      <c r="AQ162" s="249"/>
      <c r="AR162" s="249"/>
      <c r="AS162" s="248"/>
      <c r="AT162" s="248"/>
      <c r="AU162" s="248"/>
      <c r="AV162" s="307"/>
      <c r="AW162" s="319"/>
      <c r="AX162" s="251"/>
      <c r="AY162" s="248"/>
    </row>
    <row r="163" spans="1:51" s="235" customFormat="1" ht="16.5" customHeight="1" x14ac:dyDescent="0.25">
      <c r="A163" s="305"/>
      <c r="B163" s="306"/>
      <c r="C163" s="307"/>
      <c r="D163" s="307"/>
      <c r="E163" s="307"/>
      <c r="F163" s="307"/>
      <c r="G163" s="307"/>
      <c r="H163" s="307"/>
      <c r="I163" s="307"/>
      <c r="J163" s="307"/>
      <c r="K163" s="308"/>
      <c r="L163" s="309"/>
      <c r="M163" s="310"/>
      <c r="N163" s="309"/>
      <c r="O163" s="309"/>
      <c r="P163" s="309"/>
      <c r="Q163" s="311"/>
      <c r="R163" s="312"/>
      <c r="S163" s="312"/>
      <c r="T163" s="307"/>
      <c r="U163" s="313"/>
      <c r="V163" s="305"/>
      <c r="W163" s="307"/>
      <c r="X163" s="321"/>
      <c r="Y163" s="307"/>
      <c r="Z163" s="307"/>
      <c r="AA163" s="315"/>
      <c r="AB163" s="315"/>
      <c r="AC163" s="315"/>
      <c r="AD163" s="312"/>
      <c r="AE163" s="316"/>
      <c r="AF163" s="317"/>
      <c r="AG163" s="317"/>
      <c r="AH163" s="311"/>
      <c r="AI163" s="311"/>
      <c r="AJ163" s="311"/>
      <c r="AK163" s="311"/>
      <c r="AL163" s="311"/>
      <c r="AM163" s="307"/>
      <c r="AN163" s="307"/>
      <c r="AO163" s="318"/>
      <c r="AP163" s="318"/>
      <c r="AQ163" s="249"/>
      <c r="AR163" s="249"/>
      <c r="AS163" s="248"/>
      <c r="AT163" s="248"/>
      <c r="AU163" s="248"/>
      <c r="AV163" s="307"/>
      <c r="AW163" s="319"/>
      <c r="AX163" s="251"/>
      <c r="AY163" s="248"/>
    </row>
    <row r="164" spans="1:51" s="235" customFormat="1" ht="16.5" customHeight="1" x14ac:dyDescent="0.25">
      <c r="A164" s="305"/>
      <c r="B164" s="306"/>
      <c r="C164" s="307"/>
      <c r="D164" s="307"/>
      <c r="E164" s="307"/>
      <c r="F164" s="307"/>
      <c r="G164" s="307"/>
      <c r="H164" s="307"/>
      <c r="I164" s="307"/>
      <c r="J164" s="307"/>
      <c r="K164" s="308"/>
      <c r="L164" s="309"/>
      <c r="M164" s="310"/>
      <c r="N164" s="309"/>
      <c r="O164" s="309"/>
      <c r="P164" s="309"/>
      <c r="Q164" s="311"/>
      <c r="R164" s="312"/>
      <c r="S164" s="312"/>
      <c r="T164" s="307"/>
      <c r="U164" s="313"/>
      <c r="V164" s="305"/>
      <c r="W164" s="307"/>
      <c r="X164" s="321"/>
      <c r="Y164" s="307"/>
      <c r="Z164" s="307"/>
      <c r="AA164" s="315"/>
      <c r="AB164" s="315"/>
      <c r="AC164" s="315"/>
      <c r="AD164" s="312"/>
      <c r="AE164" s="316"/>
      <c r="AF164" s="317"/>
      <c r="AG164" s="317"/>
      <c r="AH164" s="311"/>
      <c r="AI164" s="311"/>
      <c r="AJ164" s="311"/>
      <c r="AK164" s="311"/>
      <c r="AL164" s="311"/>
      <c r="AM164" s="307"/>
      <c r="AN164" s="307"/>
      <c r="AO164" s="318"/>
      <c r="AP164" s="318"/>
      <c r="AQ164" s="249"/>
      <c r="AR164" s="249"/>
      <c r="AS164" s="248"/>
      <c r="AT164" s="248"/>
      <c r="AU164" s="248"/>
      <c r="AV164" s="307"/>
      <c r="AW164" s="319"/>
      <c r="AX164" s="251"/>
      <c r="AY164" s="248"/>
    </row>
    <row r="165" spans="1:51" s="235" customFormat="1" ht="16.5" customHeight="1" x14ac:dyDescent="0.25">
      <c r="A165" s="305"/>
      <c r="B165" s="306"/>
      <c r="C165" s="307"/>
      <c r="D165" s="307"/>
      <c r="E165" s="307"/>
      <c r="F165" s="307"/>
      <c r="G165" s="307"/>
      <c r="H165" s="307"/>
      <c r="I165" s="307"/>
      <c r="J165" s="307"/>
      <c r="K165" s="308"/>
      <c r="L165" s="309"/>
      <c r="M165" s="310"/>
      <c r="N165" s="309"/>
      <c r="O165" s="309"/>
      <c r="P165" s="309"/>
      <c r="Q165" s="311"/>
      <c r="R165" s="312"/>
      <c r="S165" s="312"/>
      <c r="T165" s="307"/>
      <c r="U165" s="313"/>
      <c r="V165" s="305"/>
      <c r="W165" s="307"/>
      <c r="X165" s="321"/>
      <c r="Y165" s="307"/>
      <c r="Z165" s="307"/>
      <c r="AA165" s="315"/>
      <c r="AB165" s="315"/>
      <c r="AC165" s="315"/>
      <c r="AD165" s="312"/>
      <c r="AE165" s="316"/>
      <c r="AF165" s="317"/>
      <c r="AG165" s="317"/>
      <c r="AH165" s="311"/>
      <c r="AI165" s="311"/>
      <c r="AJ165" s="311"/>
      <c r="AK165" s="311"/>
      <c r="AL165" s="311"/>
      <c r="AM165" s="307"/>
      <c r="AN165" s="307"/>
      <c r="AO165" s="318"/>
      <c r="AP165" s="318"/>
      <c r="AQ165" s="249"/>
      <c r="AR165" s="249"/>
      <c r="AS165" s="248"/>
      <c r="AT165" s="248"/>
      <c r="AU165" s="248"/>
      <c r="AV165" s="307"/>
      <c r="AW165" s="319"/>
      <c r="AX165" s="251"/>
      <c r="AY165" s="248"/>
    </row>
    <row r="166" spans="1:51" s="235" customFormat="1" ht="16.5" customHeight="1" x14ac:dyDescent="0.25">
      <c r="A166" s="305"/>
      <c r="B166" s="306"/>
      <c r="C166" s="307"/>
      <c r="D166" s="307"/>
      <c r="E166" s="307"/>
      <c r="F166" s="307"/>
      <c r="G166" s="307"/>
      <c r="H166" s="307"/>
      <c r="I166" s="307"/>
      <c r="J166" s="307"/>
      <c r="K166" s="308"/>
      <c r="L166" s="309"/>
      <c r="M166" s="310"/>
      <c r="N166" s="309"/>
      <c r="O166" s="309"/>
      <c r="P166" s="309"/>
      <c r="Q166" s="311"/>
      <c r="R166" s="312"/>
      <c r="S166" s="312"/>
      <c r="T166" s="307"/>
      <c r="U166" s="313"/>
      <c r="V166" s="305"/>
      <c r="W166" s="307"/>
      <c r="X166" s="321"/>
      <c r="Y166" s="307"/>
      <c r="Z166" s="307"/>
      <c r="AA166" s="315"/>
      <c r="AB166" s="315"/>
      <c r="AC166" s="315"/>
      <c r="AD166" s="312"/>
      <c r="AE166" s="316"/>
      <c r="AF166" s="317"/>
      <c r="AG166" s="317"/>
      <c r="AH166" s="311"/>
      <c r="AI166" s="311"/>
      <c r="AJ166" s="311"/>
      <c r="AK166" s="311"/>
      <c r="AL166" s="311"/>
      <c r="AM166" s="307"/>
      <c r="AN166" s="307"/>
      <c r="AO166" s="318"/>
      <c r="AP166" s="318"/>
      <c r="AQ166" s="249"/>
      <c r="AR166" s="249"/>
      <c r="AS166" s="248"/>
      <c r="AT166" s="248"/>
      <c r="AU166" s="248"/>
      <c r="AV166" s="307"/>
      <c r="AW166" s="319"/>
      <c r="AX166" s="251"/>
      <c r="AY166" s="248"/>
    </row>
    <row r="167" spans="1:51" s="235" customFormat="1" ht="16.5" customHeight="1" x14ac:dyDescent="0.25">
      <c r="A167" s="305"/>
      <c r="B167" s="306"/>
      <c r="C167" s="307"/>
      <c r="D167" s="307"/>
      <c r="E167" s="307"/>
      <c r="F167" s="307"/>
      <c r="G167" s="307"/>
      <c r="H167" s="307"/>
      <c r="I167" s="307"/>
      <c r="J167" s="307"/>
      <c r="K167" s="308"/>
      <c r="L167" s="309"/>
      <c r="M167" s="310"/>
      <c r="N167" s="309"/>
      <c r="O167" s="309"/>
      <c r="P167" s="309"/>
      <c r="Q167" s="311"/>
      <c r="R167" s="312"/>
      <c r="S167" s="312"/>
      <c r="T167" s="307"/>
      <c r="U167" s="313"/>
      <c r="V167" s="305"/>
      <c r="W167" s="307"/>
      <c r="X167" s="321"/>
      <c r="Y167" s="307"/>
      <c r="Z167" s="307"/>
      <c r="AA167" s="315"/>
      <c r="AB167" s="315"/>
      <c r="AC167" s="315"/>
      <c r="AD167" s="312"/>
      <c r="AE167" s="316"/>
      <c r="AF167" s="317"/>
      <c r="AG167" s="317"/>
      <c r="AH167" s="311"/>
      <c r="AI167" s="311"/>
      <c r="AJ167" s="311"/>
      <c r="AK167" s="311"/>
      <c r="AL167" s="311"/>
      <c r="AM167" s="307"/>
      <c r="AN167" s="307"/>
      <c r="AO167" s="318"/>
      <c r="AP167" s="318"/>
      <c r="AQ167" s="249"/>
      <c r="AR167" s="249"/>
      <c r="AS167" s="248"/>
      <c r="AT167" s="248"/>
      <c r="AU167" s="248"/>
      <c r="AV167" s="307"/>
      <c r="AW167" s="319"/>
      <c r="AX167" s="251"/>
      <c r="AY167" s="248"/>
    </row>
    <row r="168" spans="1:51" s="235" customFormat="1" ht="16.5" customHeight="1" x14ac:dyDescent="0.25">
      <c r="A168" s="305"/>
      <c r="B168" s="306"/>
      <c r="C168" s="307"/>
      <c r="D168" s="307"/>
      <c r="E168" s="307"/>
      <c r="F168" s="307"/>
      <c r="G168" s="307"/>
      <c r="H168" s="307"/>
      <c r="I168" s="307"/>
      <c r="J168" s="307"/>
      <c r="K168" s="308"/>
      <c r="L168" s="309"/>
      <c r="M168" s="310"/>
      <c r="N168" s="309"/>
      <c r="O168" s="309"/>
      <c r="P168" s="309"/>
      <c r="Q168" s="311"/>
      <c r="R168" s="312"/>
      <c r="S168" s="312"/>
      <c r="T168" s="307"/>
      <c r="U168" s="313"/>
      <c r="V168" s="305"/>
      <c r="W168" s="307"/>
      <c r="X168" s="321"/>
      <c r="Y168" s="307"/>
      <c r="Z168" s="307"/>
      <c r="AA168" s="315"/>
      <c r="AB168" s="315"/>
      <c r="AC168" s="315"/>
      <c r="AD168" s="312"/>
      <c r="AE168" s="316"/>
      <c r="AF168" s="317"/>
      <c r="AG168" s="317"/>
      <c r="AH168" s="311"/>
      <c r="AI168" s="311"/>
      <c r="AJ168" s="311"/>
      <c r="AK168" s="311"/>
      <c r="AL168" s="311"/>
      <c r="AM168" s="307"/>
      <c r="AN168" s="307"/>
      <c r="AO168" s="318"/>
      <c r="AP168" s="318"/>
      <c r="AQ168" s="249"/>
      <c r="AR168" s="249"/>
      <c r="AS168" s="248"/>
      <c r="AT168" s="248"/>
      <c r="AU168" s="248"/>
      <c r="AV168" s="307"/>
      <c r="AW168" s="319"/>
      <c r="AX168" s="251"/>
      <c r="AY168" s="248"/>
    </row>
    <row r="169" spans="1:51" s="235" customFormat="1" ht="16.5" customHeight="1" x14ac:dyDescent="0.25">
      <c r="A169" s="305"/>
      <c r="B169" s="306"/>
      <c r="C169" s="307"/>
      <c r="D169" s="307"/>
      <c r="E169" s="307"/>
      <c r="F169" s="307"/>
      <c r="G169" s="307"/>
      <c r="H169" s="307"/>
      <c r="I169" s="307"/>
      <c r="J169" s="307"/>
      <c r="K169" s="308"/>
      <c r="L169" s="309"/>
      <c r="M169" s="310"/>
      <c r="N169" s="309"/>
      <c r="O169" s="309"/>
      <c r="P169" s="309"/>
      <c r="Q169" s="311"/>
      <c r="R169" s="312"/>
      <c r="S169" s="312"/>
      <c r="T169" s="307"/>
      <c r="U169" s="313"/>
      <c r="V169" s="305"/>
      <c r="W169" s="307"/>
      <c r="X169" s="321"/>
      <c r="Y169" s="307"/>
      <c r="Z169" s="307"/>
      <c r="AA169" s="315"/>
      <c r="AB169" s="315"/>
      <c r="AC169" s="315"/>
      <c r="AD169" s="312"/>
      <c r="AE169" s="316"/>
      <c r="AF169" s="317"/>
      <c r="AG169" s="317"/>
      <c r="AH169" s="311"/>
      <c r="AI169" s="311"/>
      <c r="AJ169" s="311"/>
      <c r="AK169" s="311"/>
      <c r="AL169" s="311"/>
      <c r="AM169" s="307"/>
      <c r="AN169" s="307"/>
      <c r="AO169" s="318"/>
      <c r="AP169" s="318"/>
      <c r="AQ169" s="249"/>
      <c r="AR169" s="249"/>
      <c r="AS169" s="248"/>
      <c r="AT169" s="248"/>
      <c r="AU169" s="248"/>
      <c r="AV169" s="307"/>
      <c r="AW169" s="319"/>
      <c r="AX169" s="251"/>
      <c r="AY169" s="248"/>
    </row>
    <row r="170" spans="1:51" s="235" customFormat="1" ht="16.5" customHeight="1" x14ac:dyDescent="0.25">
      <c r="A170" s="305"/>
      <c r="B170" s="306"/>
      <c r="C170" s="307"/>
      <c r="D170" s="307"/>
      <c r="E170" s="307"/>
      <c r="F170" s="307"/>
      <c r="G170" s="307"/>
      <c r="H170" s="307"/>
      <c r="I170" s="307"/>
      <c r="J170" s="307"/>
      <c r="K170" s="308"/>
      <c r="L170" s="309"/>
      <c r="M170" s="310"/>
      <c r="N170" s="309"/>
      <c r="O170" s="309"/>
      <c r="P170" s="309"/>
      <c r="Q170" s="311"/>
      <c r="R170" s="312"/>
      <c r="S170" s="312"/>
      <c r="T170" s="307"/>
      <c r="U170" s="313"/>
      <c r="V170" s="305"/>
      <c r="W170" s="307"/>
      <c r="X170" s="321"/>
      <c r="Y170" s="307"/>
      <c r="Z170" s="307"/>
      <c r="AA170" s="315"/>
      <c r="AB170" s="315"/>
      <c r="AC170" s="315"/>
      <c r="AD170" s="312"/>
      <c r="AE170" s="316"/>
      <c r="AF170" s="317"/>
      <c r="AG170" s="317"/>
      <c r="AH170" s="311"/>
      <c r="AI170" s="311"/>
      <c r="AJ170" s="311"/>
      <c r="AK170" s="311"/>
      <c r="AL170" s="311"/>
      <c r="AM170" s="307"/>
      <c r="AN170" s="307"/>
      <c r="AO170" s="318"/>
      <c r="AP170" s="318"/>
      <c r="AQ170" s="249"/>
      <c r="AR170" s="249"/>
      <c r="AS170" s="248"/>
      <c r="AT170" s="248"/>
      <c r="AU170" s="248"/>
      <c r="AV170" s="307"/>
      <c r="AW170" s="319"/>
      <c r="AX170" s="251"/>
      <c r="AY170" s="248"/>
    </row>
    <row r="171" spans="1:51" s="235" customFormat="1" ht="16.5" customHeight="1" x14ac:dyDescent="0.25">
      <c r="A171" s="305"/>
      <c r="B171" s="306"/>
      <c r="C171" s="307"/>
      <c r="D171" s="307"/>
      <c r="E171" s="307"/>
      <c r="F171" s="307"/>
      <c r="G171" s="307"/>
      <c r="H171" s="307"/>
      <c r="I171" s="307"/>
      <c r="J171" s="307"/>
      <c r="K171" s="308"/>
      <c r="L171" s="309"/>
      <c r="M171" s="310"/>
      <c r="N171" s="309"/>
      <c r="O171" s="309"/>
      <c r="P171" s="309"/>
      <c r="Q171" s="311"/>
      <c r="R171" s="312"/>
      <c r="S171" s="312"/>
      <c r="T171" s="307"/>
      <c r="U171" s="313"/>
      <c r="V171" s="305"/>
      <c r="W171" s="307"/>
      <c r="X171" s="321"/>
      <c r="Y171" s="307"/>
      <c r="Z171" s="307"/>
      <c r="AA171" s="315"/>
      <c r="AB171" s="315"/>
      <c r="AC171" s="315"/>
      <c r="AD171" s="312"/>
      <c r="AE171" s="316"/>
      <c r="AF171" s="317"/>
      <c r="AG171" s="317"/>
      <c r="AH171" s="311"/>
      <c r="AI171" s="311"/>
      <c r="AJ171" s="311"/>
      <c r="AK171" s="311"/>
      <c r="AL171" s="311"/>
      <c r="AM171" s="307"/>
      <c r="AN171" s="307"/>
      <c r="AO171" s="318"/>
      <c r="AP171" s="318"/>
      <c r="AQ171" s="249"/>
      <c r="AR171" s="249"/>
      <c r="AS171" s="248"/>
      <c r="AT171" s="248"/>
      <c r="AU171" s="248"/>
      <c r="AV171" s="307"/>
      <c r="AW171" s="319"/>
      <c r="AX171" s="251"/>
      <c r="AY171" s="248"/>
    </row>
    <row r="172" spans="1:51" s="235" customFormat="1" ht="16.5" customHeight="1" x14ac:dyDescent="0.25">
      <c r="A172" s="305"/>
      <c r="B172" s="306"/>
      <c r="C172" s="307"/>
      <c r="D172" s="307"/>
      <c r="E172" s="307"/>
      <c r="F172" s="307"/>
      <c r="G172" s="307"/>
      <c r="H172" s="307"/>
      <c r="I172" s="307"/>
      <c r="J172" s="307"/>
      <c r="K172" s="308"/>
      <c r="L172" s="309"/>
      <c r="M172" s="310"/>
      <c r="N172" s="309"/>
      <c r="O172" s="309"/>
      <c r="P172" s="309"/>
      <c r="Q172" s="311"/>
      <c r="R172" s="312"/>
      <c r="S172" s="312"/>
      <c r="T172" s="307"/>
      <c r="U172" s="313"/>
      <c r="V172" s="305"/>
      <c r="W172" s="307"/>
      <c r="X172" s="321"/>
      <c r="Y172" s="307"/>
      <c r="Z172" s="307"/>
      <c r="AA172" s="315"/>
      <c r="AB172" s="315"/>
      <c r="AC172" s="315"/>
      <c r="AD172" s="312"/>
      <c r="AE172" s="316"/>
      <c r="AF172" s="317"/>
      <c r="AG172" s="317"/>
      <c r="AH172" s="311"/>
      <c r="AI172" s="311"/>
      <c r="AJ172" s="311"/>
      <c r="AK172" s="311"/>
      <c r="AL172" s="311"/>
      <c r="AM172" s="307"/>
      <c r="AN172" s="307"/>
      <c r="AO172" s="318"/>
      <c r="AP172" s="318"/>
      <c r="AQ172" s="249"/>
      <c r="AR172" s="249"/>
      <c r="AS172" s="248"/>
      <c r="AT172" s="248"/>
      <c r="AU172" s="248"/>
      <c r="AV172" s="307"/>
      <c r="AW172" s="319"/>
      <c r="AX172" s="251"/>
      <c r="AY172" s="248"/>
    </row>
    <row r="173" spans="1:51" s="235" customFormat="1" ht="16.5" customHeight="1" x14ac:dyDescent="0.25">
      <c r="A173" s="305"/>
      <c r="B173" s="306"/>
      <c r="C173" s="307"/>
      <c r="D173" s="307"/>
      <c r="E173" s="307"/>
      <c r="F173" s="307"/>
      <c r="G173" s="307"/>
      <c r="H173" s="307"/>
      <c r="I173" s="307"/>
      <c r="J173" s="307"/>
      <c r="K173" s="308"/>
      <c r="L173" s="309"/>
      <c r="M173" s="310"/>
      <c r="N173" s="309"/>
      <c r="O173" s="309"/>
      <c r="P173" s="309"/>
      <c r="Q173" s="311"/>
      <c r="R173" s="312"/>
      <c r="S173" s="312"/>
      <c r="T173" s="307"/>
      <c r="U173" s="313"/>
      <c r="V173" s="305"/>
      <c r="W173" s="307"/>
      <c r="X173" s="321"/>
      <c r="Y173" s="307"/>
      <c r="Z173" s="307"/>
      <c r="AA173" s="315"/>
      <c r="AB173" s="315"/>
      <c r="AC173" s="315"/>
      <c r="AD173" s="312"/>
      <c r="AE173" s="316"/>
      <c r="AF173" s="317"/>
      <c r="AG173" s="317"/>
      <c r="AH173" s="311"/>
      <c r="AI173" s="311"/>
      <c r="AJ173" s="311"/>
      <c r="AK173" s="311"/>
      <c r="AL173" s="311"/>
      <c r="AM173" s="307"/>
      <c r="AN173" s="307"/>
      <c r="AO173" s="318"/>
      <c r="AP173" s="318"/>
      <c r="AQ173" s="249"/>
      <c r="AR173" s="249"/>
      <c r="AS173" s="248"/>
      <c r="AT173" s="248"/>
      <c r="AU173" s="248"/>
      <c r="AV173" s="307"/>
      <c r="AW173" s="319"/>
      <c r="AX173" s="251"/>
      <c r="AY173" s="248"/>
    </row>
    <row r="174" spans="1:51" s="235" customFormat="1" ht="16.5" customHeight="1" x14ac:dyDescent="0.25">
      <c r="A174" s="305"/>
      <c r="B174" s="306"/>
      <c r="C174" s="307"/>
      <c r="D174" s="307"/>
      <c r="E174" s="307"/>
      <c r="F174" s="307"/>
      <c r="G174" s="307"/>
      <c r="H174" s="307"/>
      <c r="I174" s="307"/>
      <c r="J174" s="307"/>
      <c r="K174" s="308"/>
      <c r="L174" s="309"/>
      <c r="M174" s="310"/>
      <c r="N174" s="309"/>
      <c r="O174" s="309"/>
      <c r="P174" s="309"/>
      <c r="Q174" s="311"/>
      <c r="R174" s="312"/>
      <c r="S174" s="312"/>
      <c r="T174" s="307"/>
      <c r="U174" s="313"/>
      <c r="V174" s="305"/>
      <c r="W174" s="307"/>
      <c r="X174" s="321"/>
      <c r="Y174" s="307"/>
      <c r="Z174" s="307"/>
      <c r="AA174" s="315"/>
      <c r="AB174" s="315"/>
      <c r="AC174" s="315"/>
      <c r="AD174" s="312"/>
      <c r="AE174" s="316"/>
      <c r="AF174" s="317"/>
      <c r="AG174" s="317"/>
      <c r="AH174" s="311"/>
      <c r="AI174" s="311"/>
      <c r="AJ174" s="311"/>
      <c r="AK174" s="311"/>
      <c r="AL174" s="311"/>
      <c r="AM174" s="307"/>
      <c r="AN174" s="307"/>
      <c r="AO174" s="318"/>
      <c r="AP174" s="318"/>
      <c r="AQ174" s="249"/>
      <c r="AR174" s="249"/>
      <c r="AS174" s="248"/>
      <c r="AT174" s="248"/>
      <c r="AU174" s="248"/>
      <c r="AV174" s="307"/>
      <c r="AW174" s="319"/>
      <c r="AX174" s="251"/>
      <c r="AY174" s="248"/>
    </row>
    <row r="175" spans="1:51" s="235" customFormat="1" ht="16.5" customHeight="1" x14ac:dyDescent="0.25">
      <c r="A175" s="305"/>
      <c r="B175" s="306"/>
      <c r="C175" s="307"/>
      <c r="D175" s="307"/>
      <c r="E175" s="307"/>
      <c r="F175" s="307"/>
      <c r="G175" s="307"/>
      <c r="H175" s="307"/>
      <c r="I175" s="307"/>
      <c r="J175" s="307"/>
      <c r="K175" s="308"/>
      <c r="L175" s="309"/>
      <c r="M175" s="310"/>
      <c r="N175" s="309"/>
      <c r="O175" s="309"/>
      <c r="P175" s="309"/>
      <c r="Q175" s="311"/>
      <c r="R175" s="312"/>
      <c r="S175" s="312"/>
      <c r="T175" s="307"/>
      <c r="U175" s="313"/>
      <c r="V175" s="305"/>
      <c r="W175" s="307"/>
      <c r="X175" s="321"/>
      <c r="Y175" s="307"/>
      <c r="Z175" s="307"/>
      <c r="AA175" s="315"/>
      <c r="AB175" s="315"/>
      <c r="AC175" s="315"/>
      <c r="AD175" s="312"/>
      <c r="AE175" s="316"/>
      <c r="AF175" s="317"/>
      <c r="AG175" s="317"/>
      <c r="AH175" s="311"/>
      <c r="AI175" s="311"/>
      <c r="AJ175" s="311"/>
      <c r="AK175" s="311"/>
      <c r="AL175" s="311"/>
      <c r="AM175" s="307"/>
      <c r="AN175" s="307"/>
      <c r="AO175" s="318"/>
      <c r="AP175" s="318"/>
      <c r="AQ175" s="249"/>
      <c r="AR175" s="249"/>
      <c r="AS175" s="248"/>
      <c r="AT175" s="248"/>
      <c r="AU175" s="248"/>
      <c r="AV175" s="307"/>
      <c r="AW175" s="319"/>
      <c r="AX175" s="251"/>
      <c r="AY175" s="248"/>
    </row>
    <row r="176" spans="1:51" s="235" customFormat="1" ht="16.5" customHeight="1" x14ac:dyDescent="0.25">
      <c r="A176" s="305"/>
      <c r="B176" s="306"/>
      <c r="C176" s="307"/>
      <c r="D176" s="307"/>
      <c r="E176" s="307"/>
      <c r="F176" s="307"/>
      <c r="G176" s="307"/>
      <c r="H176" s="307"/>
      <c r="I176" s="307"/>
      <c r="J176" s="307"/>
      <c r="K176" s="308"/>
      <c r="L176" s="309"/>
      <c r="M176" s="310"/>
      <c r="N176" s="309"/>
      <c r="O176" s="309"/>
      <c r="P176" s="309"/>
      <c r="Q176" s="311"/>
      <c r="R176" s="312"/>
      <c r="S176" s="312"/>
      <c r="T176" s="307"/>
      <c r="U176" s="313"/>
      <c r="V176" s="305"/>
      <c r="W176" s="307"/>
      <c r="X176" s="321"/>
      <c r="Y176" s="307"/>
      <c r="Z176" s="307"/>
      <c r="AA176" s="315"/>
      <c r="AB176" s="315"/>
      <c r="AC176" s="315"/>
      <c r="AD176" s="312"/>
      <c r="AE176" s="316"/>
      <c r="AF176" s="317"/>
      <c r="AG176" s="317"/>
      <c r="AH176" s="311"/>
      <c r="AI176" s="311"/>
      <c r="AJ176" s="311"/>
      <c r="AK176" s="311"/>
      <c r="AL176" s="311"/>
      <c r="AM176" s="307"/>
      <c r="AN176" s="307"/>
      <c r="AO176" s="318"/>
      <c r="AP176" s="318"/>
      <c r="AQ176" s="249"/>
      <c r="AR176" s="249"/>
      <c r="AS176" s="248"/>
      <c r="AT176" s="248"/>
      <c r="AU176" s="248"/>
      <c r="AV176" s="307"/>
      <c r="AW176" s="319"/>
      <c r="AX176" s="251"/>
      <c r="AY176" s="248"/>
    </row>
    <row r="177" spans="1:51" s="235" customFormat="1" ht="16.5" customHeight="1" x14ac:dyDescent="0.25">
      <c r="A177" s="305"/>
      <c r="B177" s="306"/>
      <c r="C177" s="307"/>
      <c r="D177" s="307"/>
      <c r="E177" s="307"/>
      <c r="F177" s="307"/>
      <c r="G177" s="307"/>
      <c r="H177" s="307"/>
      <c r="I177" s="307"/>
      <c r="J177" s="307"/>
      <c r="K177" s="308"/>
      <c r="L177" s="309"/>
      <c r="M177" s="310"/>
      <c r="N177" s="309"/>
      <c r="O177" s="309"/>
      <c r="P177" s="309"/>
      <c r="Q177" s="311"/>
      <c r="R177" s="312"/>
      <c r="S177" s="312"/>
      <c r="T177" s="307"/>
      <c r="U177" s="313"/>
      <c r="V177" s="305"/>
      <c r="W177" s="307"/>
      <c r="X177" s="321"/>
      <c r="Y177" s="307"/>
      <c r="Z177" s="307"/>
      <c r="AA177" s="315"/>
      <c r="AB177" s="315"/>
      <c r="AC177" s="315"/>
      <c r="AD177" s="312"/>
      <c r="AE177" s="316"/>
      <c r="AF177" s="317"/>
      <c r="AG177" s="317"/>
      <c r="AH177" s="311"/>
      <c r="AI177" s="311"/>
      <c r="AJ177" s="311"/>
      <c r="AK177" s="311"/>
      <c r="AL177" s="311"/>
      <c r="AM177" s="307"/>
      <c r="AN177" s="307"/>
      <c r="AO177" s="318"/>
      <c r="AP177" s="318"/>
      <c r="AQ177" s="249"/>
      <c r="AR177" s="249"/>
      <c r="AS177" s="248"/>
      <c r="AT177" s="248"/>
      <c r="AU177" s="248"/>
      <c r="AV177" s="307"/>
      <c r="AW177" s="319"/>
      <c r="AX177" s="251"/>
      <c r="AY177" s="248"/>
    </row>
    <row r="178" spans="1:51" s="235" customFormat="1" ht="16.5" customHeight="1" x14ac:dyDescent="0.25">
      <c r="A178" s="305"/>
      <c r="B178" s="306"/>
      <c r="C178" s="307"/>
      <c r="D178" s="307"/>
      <c r="E178" s="307"/>
      <c r="F178" s="307"/>
      <c r="G178" s="307"/>
      <c r="H178" s="307"/>
      <c r="I178" s="307"/>
      <c r="J178" s="307"/>
      <c r="K178" s="308"/>
      <c r="L178" s="309"/>
      <c r="M178" s="310"/>
      <c r="N178" s="309"/>
      <c r="O178" s="309"/>
      <c r="P178" s="309"/>
      <c r="Q178" s="311"/>
      <c r="R178" s="312"/>
      <c r="S178" s="312"/>
      <c r="T178" s="307"/>
      <c r="U178" s="313"/>
      <c r="V178" s="305"/>
      <c r="W178" s="307"/>
      <c r="X178" s="321"/>
      <c r="Y178" s="307"/>
      <c r="Z178" s="307"/>
      <c r="AA178" s="315"/>
      <c r="AB178" s="315"/>
      <c r="AC178" s="315"/>
      <c r="AD178" s="312"/>
      <c r="AE178" s="316"/>
      <c r="AF178" s="317"/>
      <c r="AG178" s="317"/>
      <c r="AH178" s="311"/>
      <c r="AI178" s="311"/>
      <c r="AJ178" s="311"/>
      <c r="AK178" s="311"/>
      <c r="AL178" s="311"/>
      <c r="AM178" s="307"/>
      <c r="AN178" s="307"/>
      <c r="AO178" s="318"/>
      <c r="AP178" s="318"/>
      <c r="AQ178" s="249"/>
      <c r="AR178" s="249"/>
      <c r="AS178" s="248"/>
      <c r="AT178" s="248"/>
      <c r="AU178" s="248"/>
      <c r="AV178" s="307"/>
      <c r="AW178" s="319"/>
      <c r="AX178" s="251"/>
      <c r="AY178" s="248"/>
    </row>
    <row r="179" spans="1:51" s="235" customFormat="1" ht="16.5" customHeight="1" x14ac:dyDescent="0.25">
      <c r="A179" s="305"/>
      <c r="B179" s="306"/>
      <c r="C179" s="307"/>
      <c r="D179" s="307"/>
      <c r="E179" s="307"/>
      <c r="F179" s="307"/>
      <c r="G179" s="307"/>
      <c r="H179" s="307"/>
      <c r="I179" s="307"/>
      <c r="J179" s="307"/>
      <c r="K179" s="308"/>
      <c r="L179" s="309"/>
      <c r="M179" s="310"/>
      <c r="N179" s="309"/>
      <c r="O179" s="309"/>
      <c r="P179" s="309"/>
      <c r="Q179" s="311"/>
      <c r="R179" s="312"/>
      <c r="S179" s="312"/>
      <c r="T179" s="307"/>
      <c r="U179" s="313"/>
      <c r="V179" s="305"/>
      <c r="W179" s="307"/>
      <c r="X179" s="321"/>
      <c r="Y179" s="307"/>
      <c r="Z179" s="307"/>
      <c r="AA179" s="315"/>
      <c r="AB179" s="315"/>
      <c r="AC179" s="315"/>
      <c r="AD179" s="312"/>
      <c r="AE179" s="316"/>
      <c r="AF179" s="317"/>
      <c r="AG179" s="317"/>
      <c r="AH179" s="311"/>
      <c r="AI179" s="311"/>
      <c r="AJ179" s="311"/>
      <c r="AK179" s="311"/>
      <c r="AL179" s="311"/>
      <c r="AM179" s="307"/>
      <c r="AN179" s="307"/>
      <c r="AO179" s="318"/>
      <c r="AP179" s="318"/>
      <c r="AQ179" s="249"/>
      <c r="AR179" s="249"/>
      <c r="AS179" s="248"/>
      <c r="AT179" s="248"/>
      <c r="AU179" s="248"/>
      <c r="AV179" s="307"/>
      <c r="AW179" s="319"/>
      <c r="AX179" s="251"/>
      <c r="AY179" s="248"/>
    </row>
    <row r="180" spans="1:51" s="235" customFormat="1" ht="16.5" customHeight="1" x14ac:dyDescent="0.25">
      <c r="A180" s="305"/>
      <c r="B180" s="306"/>
      <c r="C180" s="307"/>
      <c r="D180" s="307"/>
      <c r="E180" s="307"/>
      <c r="F180" s="307"/>
      <c r="G180" s="307"/>
      <c r="H180" s="307"/>
      <c r="I180" s="307"/>
      <c r="J180" s="307"/>
      <c r="K180" s="308"/>
      <c r="L180" s="309"/>
      <c r="M180" s="310"/>
      <c r="N180" s="309"/>
      <c r="O180" s="309"/>
      <c r="P180" s="309"/>
      <c r="Q180" s="311"/>
      <c r="R180" s="312"/>
      <c r="S180" s="312"/>
      <c r="T180" s="307"/>
      <c r="U180" s="313"/>
      <c r="V180" s="305"/>
      <c r="W180" s="307"/>
      <c r="X180" s="321"/>
      <c r="Y180" s="307"/>
      <c r="Z180" s="307"/>
      <c r="AA180" s="315"/>
      <c r="AB180" s="315"/>
      <c r="AC180" s="315"/>
      <c r="AD180" s="312"/>
      <c r="AE180" s="316"/>
      <c r="AF180" s="317"/>
      <c r="AG180" s="317"/>
      <c r="AH180" s="311"/>
      <c r="AI180" s="311"/>
      <c r="AJ180" s="311"/>
      <c r="AK180" s="311"/>
      <c r="AL180" s="311"/>
      <c r="AM180" s="307"/>
      <c r="AN180" s="307"/>
      <c r="AO180" s="318"/>
      <c r="AP180" s="318"/>
      <c r="AQ180" s="249"/>
      <c r="AR180" s="249"/>
      <c r="AS180" s="248"/>
      <c r="AT180" s="248"/>
      <c r="AU180" s="248"/>
      <c r="AV180" s="307"/>
      <c r="AW180" s="319"/>
      <c r="AX180" s="251"/>
      <c r="AY180" s="248"/>
    </row>
    <row r="181" spans="1:51" s="235" customFormat="1" ht="16.5" customHeight="1" x14ac:dyDescent="0.25">
      <c r="A181" s="305"/>
      <c r="B181" s="306"/>
      <c r="C181" s="307"/>
      <c r="D181" s="307"/>
      <c r="E181" s="307"/>
      <c r="F181" s="307"/>
      <c r="G181" s="307"/>
      <c r="H181" s="307"/>
      <c r="I181" s="307"/>
      <c r="J181" s="307"/>
      <c r="K181" s="308"/>
      <c r="L181" s="309"/>
      <c r="M181" s="310"/>
      <c r="N181" s="309"/>
      <c r="O181" s="309"/>
      <c r="P181" s="309"/>
      <c r="Q181" s="311"/>
      <c r="R181" s="312"/>
      <c r="S181" s="312"/>
      <c r="T181" s="307"/>
      <c r="U181" s="313"/>
      <c r="V181" s="305"/>
      <c r="W181" s="307"/>
      <c r="X181" s="321"/>
      <c r="Y181" s="307"/>
      <c r="Z181" s="307"/>
      <c r="AA181" s="315"/>
      <c r="AB181" s="315"/>
      <c r="AC181" s="315"/>
      <c r="AD181" s="312"/>
      <c r="AE181" s="316"/>
      <c r="AF181" s="317"/>
      <c r="AG181" s="317"/>
      <c r="AH181" s="311"/>
      <c r="AI181" s="311"/>
      <c r="AJ181" s="311"/>
      <c r="AK181" s="311"/>
      <c r="AL181" s="311"/>
      <c r="AM181" s="307"/>
      <c r="AN181" s="307"/>
      <c r="AO181" s="318"/>
      <c r="AP181" s="318"/>
      <c r="AQ181" s="249"/>
      <c r="AR181" s="249"/>
      <c r="AS181" s="248"/>
      <c r="AT181" s="248"/>
      <c r="AU181" s="248"/>
      <c r="AV181" s="307"/>
      <c r="AW181" s="319"/>
      <c r="AX181" s="251"/>
      <c r="AY181" s="248"/>
    </row>
    <row r="182" spans="1:51" s="235" customFormat="1" ht="16.5" customHeight="1" x14ac:dyDescent="0.25">
      <c r="A182" s="305"/>
      <c r="B182" s="306"/>
      <c r="C182" s="307"/>
      <c r="D182" s="307"/>
      <c r="E182" s="307"/>
      <c r="F182" s="307"/>
      <c r="G182" s="307"/>
      <c r="H182" s="307"/>
      <c r="I182" s="307"/>
      <c r="J182" s="307"/>
      <c r="K182" s="308"/>
      <c r="L182" s="309"/>
      <c r="M182" s="310"/>
      <c r="N182" s="309"/>
      <c r="O182" s="309"/>
      <c r="P182" s="309"/>
      <c r="Q182" s="311"/>
      <c r="R182" s="312"/>
      <c r="S182" s="312"/>
      <c r="T182" s="307"/>
      <c r="U182" s="313"/>
      <c r="V182" s="305"/>
      <c r="W182" s="307"/>
      <c r="X182" s="321"/>
      <c r="Y182" s="307"/>
      <c r="Z182" s="307"/>
      <c r="AA182" s="315"/>
      <c r="AB182" s="315"/>
      <c r="AC182" s="315"/>
      <c r="AD182" s="312"/>
      <c r="AE182" s="316"/>
      <c r="AF182" s="317"/>
      <c r="AG182" s="317"/>
      <c r="AH182" s="311"/>
      <c r="AI182" s="311"/>
      <c r="AJ182" s="311"/>
      <c r="AK182" s="311"/>
      <c r="AL182" s="311"/>
      <c r="AM182" s="307"/>
      <c r="AN182" s="307"/>
      <c r="AO182" s="318"/>
      <c r="AP182" s="318"/>
      <c r="AQ182" s="249"/>
      <c r="AR182" s="249"/>
      <c r="AS182" s="248"/>
      <c r="AT182" s="248"/>
      <c r="AU182" s="248"/>
      <c r="AV182" s="307"/>
      <c r="AW182" s="319"/>
      <c r="AX182" s="251"/>
      <c r="AY182" s="248"/>
    </row>
    <row r="183" spans="1:51" s="235" customFormat="1" ht="16.5" customHeight="1" x14ac:dyDescent="0.25">
      <c r="A183" s="305"/>
      <c r="B183" s="306"/>
      <c r="C183" s="307"/>
      <c r="D183" s="307"/>
      <c r="E183" s="307"/>
      <c r="F183" s="307"/>
      <c r="G183" s="307"/>
      <c r="H183" s="307"/>
      <c r="I183" s="307"/>
      <c r="J183" s="307"/>
      <c r="K183" s="308"/>
      <c r="L183" s="309"/>
      <c r="M183" s="310"/>
      <c r="N183" s="309"/>
      <c r="O183" s="309"/>
      <c r="P183" s="309"/>
      <c r="Q183" s="311"/>
      <c r="R183" s="312"/>
      <c r="S183" s="312"/>
      <c r="T183" s="307"/>
      <c r="U183" s="313"/>
      <c r="V183" s="305"/>
      <c r="W183" s="307"/>
      <c r="X183" s="321"/>
      <c r="Y183" s="307"/>
      <c r="Z183" s="307"/>
      <c r="AA183" s="315"/>
      <c r="AB183" s="315"/>
      <c r="AC183" s="315"/>
      <c r="AD183" s="312"/>
      <c r="AE183" s="316"/>
      <c r="AF183" s="317"/>
      <c r="AG183" s="317"/>
      <c r="AH183" s="311"/>
      <c r="AI183" s="311"/>
      <c r="AJ183" s="311"/>
      <c r="AK183" s="311"/>
      <c r="AL183" s="311"/>
      <c r="AM183" s="307"/>
      <c r="AN183" s="307"/>
      <c r="AO183" s="318"/>
      <c r="AP183" s="318"/>
      <c r="AQ183" s="249"/>
      <c r="AR183" s="249"/>
      <c r="AS183" s="248"/>
      <c r="AT183" s="248"/>
      <c r="AU183" s="248"/>
      <c r="AV183" s="307"/>
      <c r="AW183" s="319"/>
      <c r="AX183" s="251"/>
      <c r="AY183" s="248"/>
    </row>
    <row r="184" spans="1:51" s="235" customFormat="1" ht="16.5" customHeight="1" x14ac:dyDescent="0.25">
      <c r="A184" s="305"/>
      <c r="B184" s="306"/>
      <c r="C184" s="307"/>
      <c r="D184" s="307"/>
      <c r="E184" s="307"/>
      <c r="F184" s="307"/>
      <c r="G184" s="307"/>
      <c r="H184" s="307"/>
      <c r="I184" s="307"/>
      <c r="J184" s="307"/>
      <c r="K184" s="308"/>
      <c r="L184" s="309"/>
      <c r="M184" s="310"/>
      <c r="N184" s="309"/>
      <c r="O184" s="309"/>
      <c r="P184" s="309"/>
      <c r="Q184" s="311"/>
      <c r="R184" s="312"/>
      <c r="S184" s="312"/>
      <c r="T184" s="307"/>
      <c r="U184" s="313"/>
      <c r="V184" s="305"/>
      <c r="W184" s="307"/>
      <c r="X184" s="321"/>
      <c r="Y184" s="307"/>
      <c r="Z184" s="307"/>
      <c r="AA184" s="315"/>
      <c r="AB184" s="315"/>
      <c r="AC184" s="315"/>
      <c r="AD184" s="312"/>
      <c r="AE184" s="316"/>
      <c r="AF184" s="317"/>
      <c r="AG184" s="317"/>
      <c r="AH184" s="311"/>
      <c r="AI184" s="311"/>
      <c r="AJ184" s="311"/>
      <c r="AK184" s="311"/>
      <c r="AL184" s="311"/>
      <c r="AM184" s="307"/>
      <c r="AN184" s="307"/>
      <c r="AO184" s="318"/>
      <c r="AP184" s="318"/>
      <c r="AQ184" s="249"/>
      <c r="AR184" s="249"/>
      <c r="AS184" s="248"/>
      <c r="AT184" s="248"/>
      <c r="AU184" s="248"/>
      <c r="AV184" s="307"/>
      <c r="AW184" s="319"/>
      <c r="AX184" s="251"/>
      <c r="AY184" s="248"/>
    </row>
    <row r="185" spans="1:51" s="235" customFormat="1" ht="16.5" customHeight="1" x14ac:dyDescent="0.25">
      <c r="A185" s="305"/>
      <c r="B185" s="306"/>
      <c r="C185" s="307"/>
      <c r="D185" s="307"/>
      <c r="E185" s="307"/>
      <c r="F185" s="307"/>
      <c r="G185" s="307"/>
      <c r="H185" s="307"/>
      <c r="I185" s="307"/>
      <c r="J185" s="307"/>
      <c r="K185" s="308"/>
      <c r="L185" s="309"/>
      <c r="M185" s="310"/>
      <c r="N185" s="309"/>
      <c r="O185" s="309"/>
      <c r="P185" s="309"/>
      <c r="Q185" s="311"/>
      <c r="R185" s="312"/>
      <c r="S185" s="312"/>
      <c r="T185" s="307"/>
      <c r="U185" s="313"/>
      <c r="V185" s="305"/>
      <c r="W185" s="307"/>
      <c r="X185" s="321"/>
      <c r="Y185" s="307"/>
      <c r="Z185" s="307"/>
      <c r="AA185" s="315"/>
      <c r="AB185" s="315"/>
      <c r="AC185" s="315"/>
      <c r="AD185" s="312"/>
      <c r="AE185" s="316"/>
      <c r="AF185" s="317"/>
      <c r="AG185" s="317"/>
      <c r="AH185" s="311"/>
      <c r="AI185" s="311"/>
      <c r="AJ185" s="311"/>
      <c r="AK185" s="311"/>
      <c r="AL185" s="311"/>
      <c r="AM185" s="307"/>
      <c r="AN185" s="307"/>
      <c r="AO185" s="318"/>
      <c r="AP185" s="318"/>
      <c r="AQ185" s="249"/>
      <c r="AR185" s="249"/>
      <c r="AS185" s="248"/>
      <c r="AT185" s="248"/>
      <c r="AU185" s="248"/>
      <c r="AV185" s="307"/>
      <c r="AW185" s="319"/>
      <c r="AX185" s="251"/>
      <c r="AY185" s="248"/>
    </row>
    <row r="186" spans="1:51" s="235" customFormat="1" ht="16.5" customHeight="1" x14ac:dyDescent="0.25">
      <c r="A186" s="305"/>
      <c r="B186" s="306"/>
      <c r="C186" s="307"/>
      <c r="D186" s="307"/>
      <c r="E186" s="307"/>
      <c r="F186" s="307"/>
      <c r="G186" s="307"/>
      <c r="H186" s="307"/>
      <c r="I186" s="307"/>
      <c r="J186" s="307"/>
      <c r="K186" s="308"/>
      <c r="L186" s="309"/>
      <c r="M186" s="310"/>
      <c r="N186" s="309"/>
      <c r="O186" s="309"/>
      <c r="P186" s="309"/>
      <c r="Q186" s="311"/>
      <c r="R186" s="312"/>
      <c r="S186" s="312"/>
      <c r="T186" s="307"/>
      <c r="U186" s="313"/>
      <c r="V186" s="305"/>
      <c r="W186" s="307"/>
      <c r="X186" s="321"/>
      <c r="Y186" s="307"/>
      <c r="Z186" s="307"/>
      <c r="AA186" s="315"/>
      <c r="AB186" s="315"/>
      <c r="AC186" s="315"/>
      <c r="AD186" s="312"/>
      <c r="AE186" s="316"/>
      <c r="AF186" s="317"/>
      <c r="AG186" s="317"/>
      <c r="AH186" s="311"/>
      <c r="AI186" s="311"/>
      <c r="AJ186" s="311"/>
      <c r="AK186" s="311"/>
      <c r="AL186" s="311"/>
      <c r="AM186" s="307"/>
      <c r="AN186" s="307"/>
      <c r="AO186" s="318"/>
      <c r="AP186" s="318"/>
      <c r="AQ186" s="249"/>
      <c r="AR186" s="249"/>
      <c r="AS186" s="248"/>
      <c r="AT186" s="248"/>
      <c r="AU186" s="248"/>
      <c r="AV186" s="307"/>
      <c r="AW186" s="319"/>
      <c r="AX186" s="251"/>
      <c r="AY186" s="248"/>
    </row>
    <row r="187" spans="1:51" s="235" customFormat="1" ht="16.5" customHeight="1" x14ac:dyDescent="0.25">
      <c r="A187" s="305"/>
      <c r="B187" s="306"/>
      <c r="C187" s="307"/>
      <c r="D187" s="307"/>
      <c r="E187" s="307"/>
      <c r="F187" s="307"/>
      <c r="G187" s="307"/>
      <c r="H187" s="307"/>
      <c r="I187" s="307"/>
      <c r="J187" s="307"/>
      <c r="K187" s="308"/>
      <c r="L187" s="309"/>
      <c r="M187" s="310"/>
      <c r="N187" s="309"/>
      <c r="O187" s="309"/>
      <c r="P187" s="309"/>
      <c r="Q187" s="311"/>
      <c r="R187" s="312"/>
      <c r="S187" s="312"/>
      <c r="T187" s="307"/>
      <c r="U187" s="313"/>
      <c r="V187" s="305"/>
      <c r="W187" s="307"/>
      <c r="X187" s="321"/>
      <c r="Y187" s="307"/>
      <c r="Z187" s="307"/>
      <c r="AA187" s="315"/>
      <c r="AB187" s="315"/>
      <c r="AC187" s="315"/>
      <c r="AD187" s="312"/>
      <c r="AE187" s="316"/>
      <c r="AF187" s="317"/>
      <c r="AG187" s="317"/>
      <c r="AH187" s="311"/>
      <c r="AI187" s="311"/>
      <c r="AJ187" s="311"/>
      <c r="AK187" s="311"/>
      <c r="AL187" s="311"/>
      <c r="AM187" s="307"/>
      <c r="AN187" s="307"/>
      <c r="AO187" s="318"/>
      <c r="AP187" s="318"/>
      <c r="AQ187" s="249"/>
      <c r="AR187" s="249"/>
      <c r="AS187" s="248"/>
      <c r="AT187" s="248"/>
      <c r="AU187" s="248"/>
      <c r="AV187" s="307"/>
      <c r="AW187" s="319"/>
      <c r="AX187" s="251"/>
      <c r="AY187" s="248"/>
    </row>
    <row r="188" spans="1:51" s="235" customFormat="1" ht="16.5" customHeight="1" x14ac:dyDescent="0.25">
      <c r="A188" s="305"/>
      <c r="B188" s="306"/>
      <c r="C188" s="307"/>
      <c r="D188" s="307"/>
      <c r="E188" s="307"/>
      <c r="F188" s="307"/>
      <c r="G188" s="307"/>
      <c r="H188" s="307"/>
      <c r="I188" s="307"/>
      <c r="J188" s="307"/>
      <c r="K188" s="308"/>
      <c r="L188" s="309"/>
      <c r="M188" s="310"/>
      <c r="N188" s="309"/>
      <c r="O188" s="309"/>
      <c r="P188" s="309"/>
      <c r="Q188" s="311"/>
      <c r="R188" s="312"/>
      <c r="S188" s="312"/>
      <c r="T188" s="307"/>
      <c r="U188" s="313"/>
      <c r="V188" s="305"/>
      <c r="W188" s="307"/>
      <c r="X188" s="321"/>
      <c r="Y188" s="307"/>
      <c r="Z188" s="307"/>
      <c r="AA188" s="315"/>
      <c r="AB188" s="315"/>
      <c r="AC188" s="315"/>
      <c r="AD188" s="312"/>
      <c r="AE188" s="316"/>
      <c r="AF188" s="317"/>
      <c r="AG188" s="317"/>
      <c r="AH188" s="311"/>
      <c r="AI188" s="311"/>
      <c r="AJ188" s="311"/>
      <c r="AK188" s="311"/>
      <c r="AL188" s="311"/>
      <c r="AM188" s="307"/>
      <c r="AN188" s="307"/>
      <c r="AO188" s="318"/>
      <c r="AP188" s="318"/>
      <c r="AQ188" s="249"/>
      <c r="AR188" s="249"/>
      <c r="AS188" s="248"/>
      <c r="AT188" s="248"/>
      <c r="AU188" s="248"/>
      <c r="AV188" s="307"/>
      <c r="AW188" s="319"/>
      <c r="AX188" s="251"/>
      <c r="AY188" s="248"/>
    </row>
    <row r="189" spans="1:51" s="235" customFormat="1" ht="16.5" customHeight="1" x14ac:dyDescent="0.25">
      <c r="A189" s="305"/>
      <c r="B189" s="306"/>
      <c r="C189" s="307"/>
      <c r="D189" s="307"/>
      <c r="E189" s="307"/>
      <c r="F189" s="307"/>
      <c r="G189" s="307"/>
      <c r="H189" s="307"/>
      <c r="I189" s="307"/>
      <c r="J189" s="307"/>
      <c r="K189" s="308"/>
      <c r="L189" s="309"/>
      <c r="M189" s="310"/>
      <c r="N189" s="309"/>
      <c r="O189" s="309"/>
      <c r="P189" s="309"/>
      <c r="Q189" s="311"/>
      <c r="R189" s="312"/>
      <c r="S189" s="312"/>
      <c r="T189" s="307"/>
      <c r="U189" s="313"/>
      <c r="V189" s="305"/>
      <c r="W189" s="307"/>
      <c r="X189" s="321"/>
      <c r="Y189" s="307"/>
      <c r="Z189" s="307"/>
      <c r="AA189" s="315"/>
      <c r="AB189" s="315"/>
      <c r="AC189" s="315"/>
      <c r="AD189" s="312"/>
      <c r="AE189" s="316"/>
      <c r="AF189" s="317"/>
      <c r="AG189" s="317"/>
      <c r="AH189" s="311"/>
      <c r="AI189" s="311"/>
      <c r="AJ189" s="311"/>
      <c r="AK189" s="311"/>
      <c r="AL189" s="311"/>
      <c r="AM189" s="307"/>
      <c r="AN189" s="307"/>
      <c r="AO189" s="318"/>
      <c r="AP189" s="318"/>
      <c r="AQ189" s="249"/>
      <c r="AR189" s="249"/>
      <c r="AS189" s="248"/>
      <c r="AT189" s="248"/>
      <c r="AU189" s="248"/>
      <c r="AV189" s="307"/>
      <c r="AW189" s="319"/>
      <c r="AX189" s="251"/>
      <c r="AY189" s="248"/>
    </row>
    <row r="190" spans="1:51" s="235" customFormat="1" ht="16.5" customHeight="1" x14ac:dyDescent="0.25">
      <c r="A190" s="305"/>
      <c r="B190" s="306"/>
      <c r="C190" s="307"/>
      <c r="D190" s="307"/>
      <c r="E190" s="307"/>
      <c r="F190" s="307"/>
      <c r="G190" s="307"/>
      <c r="H190" s="307"/>
      <c r="I190" s="307"/>
      <c r="J190" s="307"/>
      <c r="K190" s="308"/>
      <c r="L190" s="309"/>
      <c r="M190" s="310"/>
      <c r="N190" s="309"/>
      <c r="O190" s="309"/>
      <c r="P190" s="309"/>
      <c r="Q190" s="311"/>
      <c r="R190" s="312"/>
      <c r="S190" s="312"/>
      <c r="T190" s="307"/>
      <c r="U190" s="313"/>
      <c r="V190" s="305"/>
      <c r="W190" s="307"/>
      <c r="X190" s="321"/>
      <c r="Y190" s="307"/>
      <c r="Z190" s="307"/>
      <c r="AA190" s="315"/>
      <c r="AB190" s="315"/>
      <c r="AC190" s="315"/>
      <c r="AD190" s="312"/>
      <c r="AE190" s="316"/>
      <c r="AF190" s="317"/>
      <c r="AG190" s="317"/>
      <c r="AH190" s="311"/>
      <c r="AI190" s="311"/>
      <c r="AJ190" s="311"/>
      <c r="AK190" s="311"/>
      <c r="AL190" s="311"/>
      <c r="AM190" s="307"/>
      <c r="AN190" s="307"/>
      <c r="AO190" s="318"/>
      <c r="AP190" s="318"/>
      <c r="AQ190" s="249"/>
      <c r="AR190" s="249"/>
      <c r="AS190" s="248"/>
      <c r="AT190" s="248"/>
      <c r="AU190" s="248"/>
      <c r="AV190" s="307"/>
      <c r="AW190" s="319"/>
      <c r="AX190" s="251"/>
      <c r="AY190" s="248"/>
    </row>
    <row r="191" spans="1:51" s="235" customFormat="1" ht="16.5" customHeight="1" x14ac:dyDescent="0.25">
      <c r="A191" s="305"/>
      <c r="B191" s="306"/>
      <c r="C191" s="307"/>
      <c r="D191" s="307"/>
      <c r="E191" s="307"/>
      <c r="F191" s="307"/>
      <c r="G191" s="307"/>
      <c r="H191" s="307"/>
      <c r="I191" s="307"/>
      <c r="J191" s="307"/>
      <c r="K191" s="308"/>
      <c r="L191" s="309"/>
      <c r="M191" s="310"/>
      <c r="N191" s="309"/>
      <c r="O191" s="309"/>
      <c r="P191" s="309"/>
      <c r="Q191" s="311"/>
      <c r="R191" s="312"/>
      <c r="S191" s="312"/>
      <c r="T191" s="307"/>
      <c r="U191" s="313"/>
      <c r="V191" s="305"/>
      <c r="W191" s="307"/>
      <c r="X191" s="321"/>
      <c r="Y191" s="307"/>
      <c r="Z191" s="307"/>
      <c r="AA191" s="315"/>
      <c r="AB191" s="315"/>
      <c r="AC191" s="315"/>
      <c r="AD191" s="312"/>
      <c r="AE191" s="316"/>
      <c r="AF191" s="317"/>
      <c r="AG191" s="317"/>
      <c r="AH191" s="311"/>
      <c r="AI191" s="311"/>
      <c r="AJ191" s="311"/>
      <c r="AK191" s="311"/>
      <c r="AL191" s="311"/>
      <c r="AM191" s="307"/>
      <c r="AN191" s="307"/>
      <c r="AO191" s="318"/>
      <c r="AP191" s="318"/>
      <c r="AQ191" s="249"/>
      <c r="AR191" s="249"/>
      <c r="AS191" s="248"/>
      <c r="AT191" s="248"/>
      <c r="AU191" s="248"/>
      <c r="AV191" s="307"/>
      <c r="AW191" s="319"/>
      <c r="AX191" s="251"/>
      <c r="AY191" s="248"/>
    </row>
    <row r="192" spans="1:51" s="235" customFormat="1" ht="16.5" customHeight="1" x14ac:dyDescent="0.25">
      <c r="A192" s="305"/>
      <c r="B192" s="306"/>
      <c r="C192" s="307"/>
      <c r="D192" s="307"/>
      <c r="E192" s="307"/>
      <c r="F192" s="307"/>
      <c r="G192" s="307"/>
      <c r="H192" s="307"/>
      <c r="I192" s="307"/>
      <c r="J192" s="307"/>
      <c r="K192" s="308"/>
      <c r="L192" s="309"/>
      <c r="M192" s="310"/>
      <c r="N192" s="309"/>
      <c r="O192" s="309"/>
      <c r="P192" s="309"/>
      <c r="Q192" s="311"/>
      <c r="R192" s="312"/>
      <c r="S192" s="312"/>
      <c r="T192" s="307"/>
      <c r="U192" s="313"/>
      <c r="V192" s="305"/>
      <c r="W192" s="307"/>
      <c r="X192" s="321"/>
      <c r="Y192" s="307"/>
      <c r="Z192" s="307"/>
      <c r="AA192" s="315"/>
      <c r="AB192" s="315"/>
      <c r="AC192" s="315"/>
      <c r="AD192" s="312"/>
      <c r="AE192" s="316"/>
      <c r="AF192" s="317"/>
      <c r="AG192" s="317"/>
      <c r="AH192" s="311"/>
      <c r="AI192" s="311"/>
      <c r="AJ192" s="311"/>
      <c r="AK192" s="311"/>
      <c r="AL192" s="311"/>
      <c r="AM192" s="307"/>
      <c r="AN192" s="307"/>
      <c r="AO192" s="318"/>
      <c r="AP192" s="318"/>
      <c r="AQ192" s="249"/>
      <c r="AR192" s="249"/>
      <c r="AS192" s="248"/>
      <c r="AT192" s="248"/>
      <c r="AU192" s="248"/>
      <c r="AV192" s="307"/>
      <c r="AW192" s="319"/>
      <c r="AX192" s="251"/>
      <c r="AY192" s="248"/>
    </row>
    <row r="193" spans="1:51" s="235" customFormat="1" ht="16.5" customHeight="1" x14ac:dyDescent="0.25">
      <c r="A193" s="305"/>
      <c r="B193" s="306"/>
      <c r="C193" s="307"/>
      <c r="D193" s="307"/>
      <c r="E193" s="307"/>
      <c r="F193" s="307"/>
      <c r="G193" s="307"/>
      <c r="H193" s="307"/>
      <c r="I193" s="307"/>
      <c r="J193" s="307"/>
      <c r="K193" s="308"/>
      <c r="L193" s="309"/>
      <c r="M193" s="310"/>
      <c r="N193" s="309"/>
      <c r="O193" s="309"/>
      <c r="P193" s="309"/>
      <c r="Q193" s="311"/>
      <c r="R193" s="312"/>
      <c r="S193" s="312"/>
      <c r="T193" s="307"/>
      <c r="U193" s="313"/>
      <c r="V193" s="305"/>
      <c r="W193" s="307"/>
      <c r="X193" s="321"/>
      <c r="Y193" s="307"/>
      <c r="Z193" s="307"/>
      <c r="AA193" s="315"/>
      <c r="AB193" s="315"/>
      <c r="AC193" s="315"/>
      <c r="AD193" s="312"/>
      <c r="AE193" s="316"/>
      <c r="AF193" s="317"/>
      <c r="AG193" s="317"/>
      <c r="AH193" s="311"/>
      <c r="AI193" s="311"/>
      <c r="AJ193" s="311"/>
      <c r="AK193" s="311"/>
      <c r="AL193" s="311"/>
      <c r="AM193" s="307"/>
      <c r="AN193" s="307"/>
      <c r="AO193" s="318"/>
      <c r="AP193" s="318"/>
      <c r="AQ193" s="249"/>
      <c r="AR193" s="249"/>
      <c r="AS193" s="248"/>
      <c r="AT193" s="248"/>
      <c r="AU193" s="248"/>
      <c r="AV193" s="307"/>
      <c r="AW193" s="319"/>
      <c r="AX193" s="251"/>
      <c r="AY193" s="248"/>
    </row>
    <row r="194" spans="1:51" s="235" customFormat="1" ht="16.5" customHeight="1" x14ac:dyDescent="0.25">
      <c r="A194" s="305"/>
      <c r="B194" s="306"/>
      <c r="C194" s="307"/>
      <c r="D194" s="307"/>
      <c r="E194" s="307"/>
      <c r="F194" s="307"/>
      <c r="G194" s="307"/>
      <c r="H194" s="307"/>
      <c r="I194" s="307"/>
      <c r="J194" s="307"/>
      <c r="K194" s="308"/>
      <c r="L194" s="309"/>
      <c r="M194" s="310"/>
      <c r="N194" s="309"/>
      <c r="O194" s="309"/>
      <c r="P194" s="309"/>
      <c r="Q194" s="311"/>
      <c r="R194" s="312"/>
      <c r="S194" s="312"/>
      <c r="T194" s="307"/>
      <c r="U194" s="313"/>
      <c r="V194" s="305"/>
      <c r="W194" s="307"/>
      <c r="X194" s="321"/>
      <c r="Y194" s="307"/>
      <c r="Z194" s="307"/>
      <c r="AA194" s="315"/>
      <c r="AB194" s="315"/>
      <c r="AC194" s="315"/>
      <c r="AD194" s="312"/>
      <c r="AE194" s="316"/>
      <c r="AF194" s="317"/>
      <c r="AG194" s="317"/>
      <c r="AH194" s="311"/>
      <c r="AI194" s="311"/>
      <c r="AJ194" s="311"/>
      <c r="AK194" s="311"/>
      <c r="AL194" s="311"/>
      <c r="AM194" s="307"/>
      <c r="AN194" s="307"/>
      <c r="AO194" s="318"/>
      <c r="AP194" s="318"/>
      <c r="AQ194" s="249"/>
      <c r="AR194" s="249"/>
      <c r="AS194" s="248"/>
      <c r="AT194" s="248"/>
      <c r="AU194" s="248"/>
      <c r="AV194" s="307"/>
      <c r="AW194" s="319"/>
      <c r="AX194" s="251"/>
      <c r="AY194" s="248"/>
    </row>
    <row r="195" spans="1:51" s="235" customFormat="1" ht="16.5" customHeight="1" x14ac:dyDescent="0.25">
      <c r="A195" s="305"/>
      <c r="B195" s="306"/>
      <c r="C195" s="307"/>
      <c r="D195" s="307"/>
      <c r="E195" s="307"/>
      <c r="F195" s="307"/>
      <c r="G195" s="307"/>
      <c r="H195" s="307"/>
      <c r="I195" s="307"/>
      <c r="J195" s="307"/>
      <c r="K195" s="308"/>
      <c r="L195" s="309"/>
      <c r="M195" s="310"/>
      <c r="N195" s="309"/>
      <c r="O195" s="309"/>
      <c r="P195" s="309"/>
      <c r="Q195" s="311"/>
      <c r="R195" s="312"/>
      <c r="S195" s="312"/>
      <c r="T195" s="307"/>
      <c r="U195" s="313"/>
      <c r="V195" s="305"/>
      <c r="W195" s="307"/>
      <c r="X195" s="321"/>
      <c r="Y195" s="307"/>
      <c r="Z195" s="307"/>
      <c r="AA195" s="315"/>
      <c r="AB195" s="315"/>
      <c r="AC195" s="315"/>
      <c r="AD195" s="312"/>
      <c r="AE195" s="316"/>
      <c r="AF195" s="317"/>
      <c r="AG195" s="317"/>
      <c r="AH195" s="311"/>
      <c r="AI195" s="311"/>
      <c r="AJ195" s="311"/>
      <c r="AK195" s="311"/>
      <c r="AL195" s="311"/>
      <c r="AM195" s="307"/>
      <c r="AN195" s="307"/>
      <c r="AO195" s="318"/>
      <c r="AP195" s="318"/>
      <c r="AQ195" s="249"/>
      <c r="AR195" s="249"/>
      <c r="AS195" s="248"/>
      <c r="AT195" s="248"/>
      <c r="AU195" s="248"/>
      <c r="AV195" s="307"/>
      <c r="AW195" s="319"/>
      <c r="AX195" s="251"/>
      <c r="AY195" s="248"/>
    </row>
    <row r="196" spans="1:51" s="183" customFormat="1" ht="16.5" customHeight="1" x14ac:dyDescent="0.25">
      <c r="A196" s="283" t="s">
        <v>97</v>
      </c>
      <c r="B196" s="274">
        <v>3</v>
      </c>
      <c r="C196" s="276" t="s">
        <v>5</v>
      </c>
      <c r="D196" s="276">
        <v>1090</v>
      </c>
      <c r="E196" s="276">
        <v>78</v>
      </c>
      <c r="F196" s="276">
        <v>80</v>
      </c>
      <c r="G196" s="276" t="s">
        <v>26</v>
      </c>
      <c r="H196" s="276">
        <v>0</v>
      </c>
      <c r="I196" s="276">
        <v>3</v>
      </c>
      <c r="J196" s="276">
        <v>71</v>
      </c>
      <c r="K196" s="277">
        <f>H196*400+I196*100+J196</f>
        <v>371</v>
      </c>
      <c r="L196" s="278">
        <f>SUM(Q196:U196)</f>
        <v>371</v>
      </c>
      <c r="M196" s="279"/>
      <c r="N196" s="278">
        <f>L196</f>
        <v>371</v>
      </c>
      <c r="O196" s="278">
        <v>150</v>
      </c>
      <c r="P196" s="278">
        <f>N196*O196</f>
        <v>55650</v>
      </c>
      <c r="Q196" s="280"/>
      <c r="R196" s="281">
        <v>366.04</v>
      </c>
      <c r="S196" s="281">
        <v>4.96</v>
      </c>
      <c r="T196" s="276"/>
      <c r="U196" s="282"/>
      <c r="V196" s="283" t="str">
        <f>A196</f>
        <v>นางอำพวน  วณิชศิริ</v>
      </c>
      <c r="W196" s="274">
        <v>8</v>
      </c>
      <c r="X196" s="284">
        <v>49</v>
      </c>
      <c r="Y196" s="276" t="s">
        <v>28</v>
      </c>
      <c r="Z196" s="276" t="s">
        <v>41</v>
      </c>
      <c r="AA196" s="285"/>
      <c r="AB196" s="285"/>
      <c r="AC196" s="285">
        <v>5</v>
      </c>
      <c r="AD196" s="281">
        <f>SUM(AD197:AD199)</f>
        <v>283.84000000000003</v>
      </c>
      <c r="AE196" s="287">
        <v>100</v>
      </c>
      <c r="AF196" s="288">
        <f>รายการ!B1</f>
        <v>6700</v>
      </c>
      <c r="AG196" s="288">
        <f>AD196*AF196</f>
        <v>1901728.0000000002</v>
      </c>
      <c r="AH196" s="280">
        <f>SUM(AI196:AL196)</f>
        <v>264</v>
      </c>
      <c r="AI196" s="280"/>
      <c r="AJ196" s="280">
        <v>244.16</v>
      </c>
      <c r="AK196" s="280">
        <v>19.84</v>
      </c>
      <c r="AL196" s="280"/>
      <c r="AM196" s="276">
        <v>42</v>
      </c>
      <c r="AN196" s="276">
        <f>ค่าเสื่อม!W3</f>
        <v>85</v>
      </c>
      <c r="AO196" s="290">
        <f>AG196*AN196/100</f>
        <v>1616468.8000000003</v>
      </c>
      <c r="AP196" s="290">
        <f>AG196-AO196</f>
        <v>285259.19999999995</v>
      </c>
      <c r="AQ196" s="199">
        <f>P196+AP196</f>
        <v>340909.19999999995</v>
      </c>
      <c r="AR196" s="199">
        <f t="shared" ref="AR196:AR204" si="0">AQ196</f>
        <v>340909.19999999995</v>
      </c>
      <c r="AS196" s="198">
        <f>((S196*O196)+(AF196*AK196)-(AF196*AK196*AN196/100))</f>
        <v>20683.199999999997</v>
      </c>
      <c r="AT196" s="198">
        <f>AQ196-AS196</f>
        <v>320225.99999999994</v>
      </c>
      <c r="AU196" s="198">
        <f>AS196</f>
        <v>20683.199999999997</v>
      </c>
      <c r="AV196" s="276">
        <f>อัตราภาษี!J5</f>
        <v>0.3</v>
      </c>
      <c r="AW196" s="156" t="s">
        <v>1779</v>
      </c>
      <c r="AX196" s="201">
        <f>AU196*AV196/100</f>
        <v>62.049599999999991</v>
      </c>
      <c r="AY196" s="198">
        <f>AX196*10/100</f>
        <v>6.2049599999999989</v>
      </c>
    </row>
    <row r="197" spans="1:51" s="183" customFormat="1" ht="16.5" customHeight="1" x14ac:dyDescent="0.25">
      <c r="A197" s="283"/>
      <c r="B197" s="274"/>
      <c r="C197" s="276"/>
      <c r="D197" s="276"/>
      <c r="E197" s="276"/>
      <c r="F197" s="276"/>
      <c r="G197" s="276"/>
      <c r="H197" s="276"/>
      <c r="I197" s="276"/>
      <c r="J197" s="276"/>
      <c r="K197" s="288" t="s">
        <v>108</v>
      </c>
      <c r="L197" s="288" t="s">
        <v>108</v>
      </c>
      <c r="M197" s="279"/>
      <c r="N197" s="288"/>
      <c r="O197" s="288"/>
      <c r="P197" s="278">
        <f>N197*O197</f>
        <v>0</v>
      </c>
      <c r="Q197" s="280"/>
      <c r="R197" s="322"/>
      <c r="S197" s="322"/>
      <c r="T197" s="276"/>
      <c r="U197" s="282"/>
      <c r="V197" s="283"/>
      <c r="W197" s="274"/>
      <c r="X197" s="291"/>
      <c r="Y197" s="276"/>
      <c r="Z197" s="283" t="s">
        <v>42</v>
      </c>
      <c r="AA197" s="285">
        <v>9</v>
      </c>
      <c r="AB197" s="285">
        <v>11</v>
      </c>
      <c r="AC197" s="285">
        <v>5</v>
      </c>
      <c r="AD197" s="281">
        <f>AA197*AB197</f>
        <v>99</v>
      </c>
      <c r="AE197" s="286">
        <v>39.979999999999997</v>
      </c>
      <c r="AF197" s="288">
        <f>รายการ!B1</f>
        <v>6700</v>
      </c>
      <c r="AG197" s="288">
        <f>AD197*AF197</f>
        <v>663300</v>
      </c>
      <c r="AH197" s="280">
        <f>SUM(AI197:AL197)</f>
        <v>99</v>
      </c>
      <c r="AI197" s="280"/>
      <c r="AJ197" s="280">
        <v>79.16</v>
      </c>
      <c r="AK197" s="280">
        <v>19.84</v>
      </c>
      <c r="AL197" s="280"/>
      <c r="AM197" s="276"/>
      <c r="AN197" s="276">
        <f>AN196</f>
        <v>85</v>
      </c>
      <c r="AO197" s="290">
        <f>AG197*AN197/100</f>
        <v>563805</v>
      </c>
      <c r="AP197" s="290">
        <f>AG197-AO197</f>
        <v>99495</v>
      </c>
      <c r="AQ197" s="199">
        <f>P197+AP197</f>
        <v>99495</v>
      </c>
      <c r="AR197" s="199">
        <f t="shared" si="0"/>
        <v>99495</v>
      </c>
      <c r="AS197" s="198">
        <f>((S197*O197)+(AF197*AK197)-(AF197*AK197*AN197/100))</f>
        <v>19939.199999999997</v>
      </c>
      <c r="AT197" s="198">
        <f>AQ197-AS197</f>
        <v>79555.8</v>
      </c>
      <c r="AU197" s="198">
        <f>AS197</f>
        <v>19939.199999999997</v>
      </c>
      <c r="AV197" s="276"/>
      <c r="AW197" s="156"/>
      <c r="AX197" s="201">
        <f>AU197*AV197/100</f>
        <v>0</v>
      </c>
      <c r="AY197" s="198">
        <f>AX197*10/100</f>
        <v>0</v>
      </c>
    </row>
    <row r="198" spans="1:51" s="207" customFormat="1" ht="16.5" customHeight="1" x14ac:dyDescent="0.25">
      <c r="A198" s="330"/>
      <c r="B198" s="323"/>
      <c r="C198" s="324"/>
      <c r="D198" s="324"/>
      <c r="E198" s="324"/>
      <c r="F198" s="324"/>
      <c r="G198" s="324"/>
      <c r="H198" s="324"/>
      <c r="I198" s="324"/>
      <c r="J198" s="324"/>
      <c r="K198" s="325"/>
      <c r="L198" s="325"/>
      <c r="M198" s="326"/>
      <c r="N198" s="325"/>
      <c r="O198" s="325"/>
      <c r="P198" s="327"/>
      <c r="Q198" s="289"/>
      <c r="R198" s="328"/>
      <c r="S198" s="328"/>
      <c r="T198" s="324"/>
      <c r="U198" s="329"/>
      <c r="V198" s="330"/>
      <c r="W198" s="323"/>
      <c r="X198" s="331"/>
      <c r="Y198" s="324"/>
      <c r="Z198" s="330" t="s">
        <v>42</v>
      </c>
      <c r="AA198" s="332"/>
      <c r="AB198" s="332"/>
      <c r="AC198" s="332">
        <v>3</v>
      </c>
      <c r="AD198" s="286">
        <v>19.84</v>
      </c>
      <c r="AE198" s="286">
        <v>10.02</v>
      </c>
      <c r="AF198" s="325"/>
      <c r="AG198" s="325"/>
      <c r="AH198" s="289"/>
      <c r="AI198" s="289"/>
      <c r="AJ198" s="289"/>
      <c r="AK198" s="289">
        <v>19.84</v>
      </c>
      <c r="AL198" s="289"/>
      <c r="AM198" s="324"/>
      <c r="AN198" s="324"/>
      <c r="AO198" s="333"/>
      <c r="AP198" s="333"/>
      <c r="AQ198" s="199"/>
      <c r="AR198" s="199">
        <f t="shared" si="0"/>
        <v>0</v>
      </c>
      <c r="AS198" s="214">
        <v>19939.2</v>
      </c>
      <c r="AT198" s="214"/>
      <c r="AU198" s="214">
        <v>19939.2</v>
      </c>
      <c r="AV198" s="324"/>
      <c r="AW198" s="334"/>
      <c r="AX198" s="215"/>
      <c r="AY198" s="214"/>
    </row>
    <row r="199" spans="1:51" s="183" customFormat="1" ht="16.5" customHeight="1" x14ac:dyDescent="0.25">
      <c r="A199" s="283"/>
      <c r="B199" s="274"/>
      <c r="C199" s="276"/>
      <c r="D199" s="276"/>
      <c r="E199" s="276"/>
      <c r="F199" s="276"/>
      <c r="G199" s="276"/>
      <c r="H199" s="276"/>
      <c r="I199" s="276"/>
      <c r="J199" s="276"/>
      <c r="K199" s="288" t="s">
        <v>108</v>
      </c>
      <c r="L199" s="288" t="s">
        <v>108</v>
      </c>
      <c r="M199" s="279"/>
      <c r="N199" s="288"/>
      <c r="O199" s="288"/>
      <c r="P199" s="278">
        <f t="shared" ref="P199:P204" si="1">N199*O199</f>
        <v>0</v>
      </c>
      <c r="Q199" s="280"/>
      <c r="R199" s="322"/>
      <c r="S199" s="322"/>
      <c r="T199" s="276"/>
      <c r="U199" s="282"/>
      <c r="V199" s="283"/>
      <c r="W199" s="274"/>
      <c r="X199" s="284"/>
      <c r="Y199" s="276"/>
      <c r="Z199" s="283" t="s">
        <v>43</v>
      </c>
      <c r="AA199" s="285">
        <v>11</v>
      </c>
      <c r="AB199" s="285">
        <v>15</v>
      </c>
      <c r="AC199" s="285">
        <v>2</v>
      </c>
      <c r="AD199" s="281">
        <f>AA199*AB199</f>
        <v>165</v>
      </c>
      <c r="AE199" s="286">
        <v>50</v>
      </c>
      <c r="AF199" s="288">
        <f>AF197</f>
        <v>6700</v>
      </c>
      <c r="AG199" s="288">
        <f>AD199*AF199</f>
        <v>1105500</v>
      </c>
      <c r="AH199" s="280">
        <f>SUM(AI199:AL199)</f>
        <v>165</v>
      </c>
      <c r="AI199" s="280"/>
      <c r="AJ199" s="280">
        <v>165</v>
      </c>
      <c r="AK199" s="280"/>
      <c r="AL199" s="280"/>
      <c r="AM199" s="276"/>
      <c r="AN199" s="276">
        <f>AN197</f>
        <v>85</v>
      </c>
      <c r="AO199" s="290">
        <f t="shared" ref="AO199:AO204" si="2">AG199*AN199/100</f>
        <v>939675</v>
      </c>
      <c r="AP199" s="290">
        <f t="shared" ref="AP199:AP204" si="3">AG199-AO199</f>
        <v>165825</v>
      </c>
      <c r="AQ199" s="199">
        <f>P199+AP199</f>
        <v>165825</v>
      </c>
      <c r="AR199" s="199">
        <f t="shared" si="0"/>
        <v>165825</v>
      </c>
      <c r="AS199" s="198">
        <f t="shared" ref="AS199:AS204" si="4">((S199*O199)+(AF199*AK199)-(AF199*AK199*AN199/100))</f>
        <v>0</v>
      </c>
      <c r="AT199" s="198">
        <f t="shared" ref="AT199:AT204" si="5">AQ199-AS199</f>
        <v>165825</v>
      </c>
      <c r="AU199" s="198">
        <f t="shared" ref="AU199:AU204" si="6">AS199</f>
        <v>0</v>
      </c>
      <c r="AV199" s="276"/>
      <c r="AW199" s="156"/>
      <c r="AX199" s="201">
        <f t="shared" ref="AX199:AX204" si="7">AU199*AV199/100</f>
        <v>0</v>
      </c>
      <c r="AY199" s="198">
        <f t="shared" ref="AY199:AY204" si="8">AX199*10/100</f>
        <v>0</v>
      </c>
    </row>
    <row r="200" spans="1:51" s="183" customFormat="1" ht="16.5" customHeight="1" x14ac:dyDescent="0.25">
      <c r="A200" s="283"/>
      <c r="B200" s="274"/>
      <c r="C200" s="276"/>
      <c r="D200" s="276"/>
      <c r="E200" s="276"/>
      <c r="F200" s="276"/>
      <c r="G200" s="276"/>
      <c r="H200" s="276"/>
      <c r="I200" s="276"/>
      <c r="J200" s="276"/>
      <c r="K200" s="288" t="s">
        <v>108</v>
      </c>
      <c r="L200" s="288" t="s">
        <v>108</v>
      </c>
      <c r="M200" s="279"/>
      <c r="N200" s="288"/>
      <c r="O200" s="288"/>
      <c r="P200" s="278">
        <f t="shared" si="1"/>
        <v>0</v>
      </c>
      <c r="Q200" s="280"/>
      <c r="R200" s="322"/>
      <c r="S200" s="322"/>
      <c r="T200" s="276"/>
      <c r="U200" s="282"/>
      <c r="V200" s="283"/>
      <c r="W200" s="274">
        <v>9</v>
      </c>
      <c r="X200" s="284"/>
      <c r="Y200" s="276" t="s">
        <v>34</v>
      </c>
      <c r="Z200" s="276" t="s">
        <v>6</v>
      </c>
      <c r="AA200" s="285">
        <v>8.5</v>
      </c>
      <c r="AB200" s="285">
        <v>9</v>
      </c>
      <c r="AC200" s="285">
        <v>2</v>
      </c>
      <c r="AD200" s="281">
        <f>AA200*AB200</f>
        <v>76.5</v>
      </c>
      <c r="AE200" s="287">
        <v>100</v>
      </c>
      <c r="AF200" s="288">
        <f>รายการ!B8</f>
        <v>2600</v>
      </c>
      <c r="AG200" s="288">
        <f>AD200*AF200</f>
        <v>198900</v>
      </c>
      <c r="AH200" s="280">
        <f>SUM(AI200:AL200)</f>
        <v>76.5</v>
      </c>
      <c r="AI200" s="280"/>
      <c r="AJ200" s="280">
        <v>76.5</v>
      </c>
      <c r="AK200" s="280"/>
      <c r="AL200" s="280"/>
      <c r="AM200" s="276">
        <v>1</v>
      </c>
      <c r="AN200" s="276">
        <f>ค่าเสื่อม!B2</f>
        <v>1</v>
      </c>
      <c r="AO200" s="290">
        <f t="shared" si="2"/>
        <v>1989</v>
      </c>
      <c r="AP200" s="290">
        <f t="shared" si="3"/>
        <v>196911</v>
      </c>
      <c r="AQ200" s="199">
        <f>P200+AP200</f>
        <v>196911</v>
      </c>
      <c r="AR200" s="199">
        <f t="shared" si="0"/>
        <v>196911</v>
      </c>
      <c r="AS200" s="198">
        <f t="shared" si="4"/>
        <v>0</v>
      </c>
      <c r="AT200" s="198">
        <f t="shared" si="5"/>
        <v>196911</v>
      </c>
      <c r="AU200" s="198">
        <f t="shared" si="6"/>
        <v>0</v>
      </c>
      <c r="AV200" s="276"/>
      <c r="AW200" s="156"/>
      <c r="AX200" s="201">
        <f t="shared" si="7"/>
        <v>0</v>
      </c>
      <c r="AY200" s="198">
        <f t="shared" si="8"/>
        <v>0</v>
      </c>
    </row>
    <row r="201" spans="1:51" s="183" customFormat="1" ht="16.5" customHeight="1" x14ac:dyDescent="0.25">
      <c r="A201" s="283"/>
      <c r="B201" s="274"/>
      <c r="C201" s="276"/>
      <c r="D201" s="276"/>
      <c r="E201" s="276"/>
      <c r="F201" s="276"/>
      <c r="G201" s="276"/>
      <c r="H201" s="276"/>
      <c r="I201" s="276"/>
      <c r="J201" s="276"/>
      <c r="K201" s="288" t="s">
        <v>108</v>
      </c>
      <c r="L201" s="288" t="s">
        <v>108</v>
      </c>
      <c r="M201" s="279"/>
      <c r="N201" s="288"/>
      <c r="O201" s="288"/>
      <c r="P201" s="278">
        <f t="shared" si="1"/>
        <v>0</v>
      </c>
      <c r="Q201" s="280"/>
      <c r="R201" s="322"/>
      <c r="S201" s="322"/>
      <c r="T201" s="276"/>
      <c r="U201" s="282"/>
      <c r="V201" s="283"/>
      <c r="W201" s="274">
        <v>10</v>
      </c>
      <c r="X201" s="291"/>
      <c r="Y201" s="276" t="s">
        <v>38</v>
      </c>
      <c r="Z201" s="276" t="s">
        <v>7</v>
      </c>
      <c r="AA201" s="285">
        <v>8</v>
      </c>
      <c r="AB201" s="285">
        <v>15</v>
      </c>
      <c r="AC201" s="285">
        <v>2</v>
      </c>
      <c r="AD201" s="281">
        <f>AA201*AB201</f>
        <v>120</v>
      </c>
      <c r="AE201" s="287">
        <v>100</v>
      </c>
      <c r="AF201" s="288">
        <f>รายการ!B34</f>
        <v>2050</v>
      </c>
      <c r="AG201" s="288">
        <f>AD201*AF201</f>
        <v>246000</v>
      </c>
      <c r="AH201" s="280">
        <f>SUM(AI201:AL201)</f>
        <v>120</v>
      </c>
      <c r="AI201" s="280"/>
      <c r="AJ201" s="280">
        <v>120</v>
      </c>
      <c r="AK201" s="280"/>
      <c r="AL201" s="280"/>
      <c r="AM201" s="276">
        <v>20</v>
      </c>
      <c r="AN201" s="276">
        <f>ค่าเสื่อม!T4</f>
        <v>93</v>
      </c>
      <c r="AO201" s="290">
        <f t="shared" si="2"/>
        <v>228780</v>
      </c>
      <c r="AP201" s="290">
        <f t="shared" si="3"/>
        <v>17220</v>
      </c>
      <c r="AQ201" s="199">
        <f>P201+AP201</f>
        <v>17220</v>
      </c>
      <c r="AR201" s="199">
        <f t="shared" si="0"/>
        <v>17220</v>
      </c>
      <c r="AS201" s="198">
        <f t="shared" si="4"/>
        <v>0</v>
      </c>
      <c r="AT201" s="198">
        <f t="shared" si="5"/>
        <v>17220</v>
      </c>
      <c r="AU201" s="198">
        <f t="shared" si="6"/>
        <v>0</v>
      </c>
      <c r="AV201" s="276"/>
      <c r="AW201" s="156" t="s">
        <v>51</v>
      </c>
      <c r="AX201" s="201">
        <f t="shared" si="7"/>
        <v>0</v>
      </c>
      <c r="AY201" s="198">
        <f t="shared" si="8"/>
        <v>0</v>
      </c>
    </row>
    <row r="202" spans="1:51" s="183" customFormat="1" ht="16.5" customHeight="1" x14ac:dyDescent="0.25">
      <c r="A202" s="283"/>
      <c r="B202" s="274">
        <v>4</v>
      </c>
      <c r="C202" s="276" t="s">
        <v>5</v>
      </c>
      <c r="D202" s="276">
        <v>37385</v>
      </c>
      <c r="E202" s="276">
        <v>792</v>
      </c>
      <c r="F202" s="276">
        <v>2350</v>
      </c>
      <c r="G202" s="276" t="s">
        <v>26</v>
      </c>
      <c r="H202" s="276">
        <v>0</v>
      </c>
      <c r="I202" s="276">
        <v>3</v>
      </c>
      <c r="J202" s="276">
        <v>55</v>
      </c>
      <c r="K202" s="277">
        <v>355</v>
      </c>
      <c r="L202" s="278">
        <v>355</v>
      </c>
      <c r="M202" s="279"/>
      <c r="N202" s="278">
        <f>L202</f>
        <v>355</v>
      </c>
      <c r="O202" s="278">
        <v>150</v>
      </c>
      <c r="P202" s="278">
        <f t="shared" si="1"/>
        <v>53250</v>
      </c>
      <c r="Q202" s="280">
        <v>355</v>
      </c>
      <c r="R202" s="322"/>
      <c r="S202" s="322"/>
      <c r="T202" s="276"/>
      <c r="U202" s="282"/>
      <c r="V202" s="283"/>
      <c r="W202" s="274"/>
      <c r="X202" s="291"/>
      <c r="Y202" s="276"/>
      <c r="Z202" s="276"/>
      <c r="AA202" s="285"/>
      <c r="AB202" s="285"/>
      <c r="AC202" s="285"/>
      <c r="AD202" s="281"/>
      <c r="AE202" s="287"/>
      <c r="AF202" s="288"/>
      <c r="AG202" s="288"/>
      <c r="AH202" s="280"/>
      <c r="AI202" s="280"/>
      <c r="AJ202" s="280"/>
      <c r="AK202" s="280"/>
      <c r="AL202" s="280"/>
      <c r="AM202" s="276"/>
      <c r="AN202" s="276"/>
      <c r="AO202" s="290">
        <f t="shared" si="2"/>
        <v>0</v>
      </c>
      <c r="AP202" s="290">
        <f t="shared" si="3"/>
        <v>0</v>
      </c>
      <c r="AQ202" s="199"/>
      <c r="AR202" s="199">
        <f t="shared" si="0"/>
        <v>0</v>
      </c>
      <c r="AS202" s="198">
        <f t="shared" si="4"/>
        <v>0</v>
      </c>
      <c r="AT202" s="198">
        <f t="shared" si="5"/>
        <v>0</v>
      </c>
      <c r="AU202" s="198">
        <f t="shared" si="6"/>
        <v>0</v>
      </c>
      <c r="AV202" s="276"/>
      <c r="AW202" s="156"/>
      <c r="AX202" s="201">
        <f t="shared" si="7"/>
        <v>0</v>
      </c>
      <c r="AY202" s="198">
        <f t="shared" si="8"/>
        <v>0</v>
      </c>
    </row>
    <row r="203" spans="1:51" s="183" customFormat="1" ht="16.5" customHeight="1" x14ac:dyDescent="0.25">
      <c r="A203" s="283"/>
      <c r="B203" s="274">
        <v>5</v>
      </c>
      <c r="C203" s="276" t="s">
        <v>5</v>
      </c>
      <c r="D203" s="276">
        <v>37383</v>
      </c>
      <c r="E203" s="276">
        <v>390</v>
      </c>
      <c r="F203" s="276">
        <v>2348</v>
      </c>
      <c r="G203" s="276" t="s">
        <v>26</v>
      </c>
      <c r="H203" s="276">
        <v>1</v>
      </c>
      <c r="I203" s="276">
        <v>2</v>
      </c>
      <c r="J203" s="276">
        <v>67</v>
      </c>
      <c r="K203" s="277">
        <v>667</v>
      </c>
      <c r="L203" s="277">
        <v>667</v>
      </c>
      <c r="M203" s="279"/>
      <c r="N203" s="277">
        <f>L203</f>
        <v>667</v>
      </c>
      <c r="O203" s="277">
        <v>150</v>
      </c>
      <c r="P203" s="278">
        <f t="shared" si="1"/>
        <v>100050</v>
      </c>
      <c r="Q203" s="280">
        <v>667</v>
      </c>
      <c r="R203" s="322"/>
      <c r="S203" s="322"/>
      <c r="T203" s="276"/>
      <c r="U203" s="282"/>
      <c r="V203" s="283"/>
      <c r="W203" s="274"/>
      <c r="X203" s="291"/>
      <c r="Y203" s="276"/>
      <c r="Z203" s="276"/>
      <c r="AA203" s="285"/>
      <c r="AB203" s="285"/>
      <c r="AC203" s="285"/>
      <c r="AD203" s="281"/>
      <c r="AE203" s="287"/>
      <c r="AF203" s="288"/>
      <c r="AG203" s="288"/>
      <c r="AH203" s="280"/>
      <c r="AI203" s="280"/>
      <c r="AJ203" s="280"/>
      <c r="AK203" s="280"/>
      <c r="AL203" s="280"/>
      <c r="AM203" s="276"/>
      <c r="AN203" s="276"/>
      <c r="AO203" s="290">
        <f t="shared" si="2"/>
        <v>0</v>
      </c>
      <c r="AP203" s="290">
        <f t="shared" si="3"/>
        <v>0</v>
      </c>
      <c r="AQ203" s="199"/>
      <c r="AR203" s="199">
        <f t="shared" si="0"/>
        <v>0</v>
      </c>
      <c r="AS203" s="198">
        <f t="shared" si="4"/>
        <v>0</v>
      </c>
      <c r="AT203" s="198">
        <f t="shared" si="5"/>
        <v>0</v>
      </c>
      <c r="AU203" s="198">
        <f t="shared" si="6"/>
        <v>0</v>
      </c>
      <c r="AV203" s="276"/>
      <c r="AW203" s="156"/>
      <c r="AX203" s="201">
        <f t="shared" si="7"/>
        <v>0</v>
      </c>
      <c r="AY203" s="198">
        <f t="shared" si="8"/>
        <v>0</v>
      </c>
    </row>
    <row r="204" spans="1:51" s="183" customFormat="1" ht="16.5" customHeight="1" x14ac:dyDescent="0.25">
      <c r="A204" s="283"/>
      <c r="B204" s="274">
        <v>6</v>
      </c>
      <c r="C204" s="276" t="s">
        <v>5</v>
      </c>
      <c r="D204" s="276">
        <v>37381</v>
      </c>
      <c r="E204" s="276">
        <v>788</v>
      </c>
      <c r="F204" s="276">
        <v>2346</v>
      </c>
      <c r="G204" s="276" t="s">
        <v>26</v>
      </c>
      <c r="H204" s="276">
        <v>2</v>
      </c>
      <c r="I204" s="276">
        <v>2</v>
      </c>
      <c r="J204" s="276">
        <v>80</v>
      </c>
      <c r="K204" s="277">
        <v>1080</v>
      </c>
      <c r="L204" s="278">
        <v>1080</v>
      </c>
      <c r="M204" s="279"/>
      <c r="N204" s="278">
        <f>L204</f>
        <v>1080</v>
      </c>
      <c r="O204" s="278">
        <v>100</v>
      </c>
      <c r="P204" s="278">
        <f t="shared" si="1"/>
        <v>108000</v>
      </c>
      <c r="Q204" s="280">
        <v>1080</v>
      </c>
      <c r="R204" s="322"/>
      <c r="S204" s="322"/>
      <c r="T204" s="276"/>
      <c r="U204" s="282"/>
      <c r="V204" s="283"/>
      <c r="W204" s="274"/>
      <c r="X204" s="291"/>
      <c r="Y204" s="276"/>
      <c r="Z204" s="276"/>
      <c r="AA204" s="285"/>
      <c r="AB204" s="285"/>
      <c r="AC204" s="285"/>
      <c r="AD204" s="281"/>
      <c r="AE204" s="287"/>
      <c r="AF204" s="288"/>
      <c r="AG204" s="288"/>
      <c r="AH204" s="280"/>
      <c r="AI204" s="280"/>
      <c r="AJ204" s="280"/>
      <c r="AK204" s="280"/>
      <c r="AL204" s="280"/>
      <c r="AM204" s="276"/>
      <c r="AN204" s="276"/>
      <c r="AO204" s="290">
        <f t="shared" si="2"/>
        <v>0</v>
      </c>
      <c r="AP204" s="290">
        <f t="shared" si="3"/>
        <v>0</v>
      </c>
      <c r="AQ204" s="199"/>
      <c r="AR204" s="199">
        <f t="shared" si="0"/>
        <v>0</v>
      </c>
      <c r="AS204" s="198">
        <f t="shared" si="4"/>
        <v>0</v>
      </c>
      <c r="AT204" s="198">
        <f t="shared" si="5"/>
        <v>0</v>
      </c>
      <c r="AU204" s="198">
        <f t="shared" si="6"/>
        <v>0</v>
      </c>
      <c r="AV204" s="276"/>
      <c r="AW204" s="156"/>
      <c r="AX204" s="201">
        <f t="shared" si="7"/>
        <v>0</v>
      </c>
      <c r="AY204" s="198">
        <f t="shared" si="8"/>
        <v>0</v>
      </c>
    </row>
    <row r="205" spans="1:51" s="235" customFormat="1" ht="16.5" customHeight="1" x14ac:dyDescent="0.25">
      <c r="A205" s="305"/>
      <c r="B205" s="306"/>
      <c r="C205" s="307"/>
      <c r="D205" s="307"/>
      <c r="E205" s="307"/>
      <c r="F205" s="307"/>
      <c r="G205" s="307"/>
      <c r="H205" s="307"/>
      <c r="I205" s="307"/>
      <c r="J205" s="307"/>
      <c r="K205" s="308"/>
      <c r="L205" s="309"/>
      <c r="M205" s="310"/>
      <c r="N205" s="309"/>
      <c r="O205" s="309"/>
      <c r="P205" s="309"/>
      <c r="Q205" s="311"/>
      <c r="R205" s="424"/>
      <c r="S205" s="424"/>
      <c r="T205" s="307"/>
      <c r="U205" s="313"/>
      <c r="V205" s="305"/>
      <c r="W205" s="306"/>
      <c r="X205" s="314"/>
      <c r="Y205" s="307"/>
      <c r="Z205" s="307"/>
      <c r="AA205" s="315"/>
      <c r="AB205" s="315"/>
      <c r="AC205" s="315"/>
      <c r="AD205" s="312"/>
      <c r="AE205" s="316"/>
      <c r="AF205" s="317"/>
      <c r="AG205" s="317"/>
      <c r="AH205" s="311"/>
      <c r="AI205" s="311"/>
      <c r="AJ205" s="311"/>
      <c r="AK205" s="311"/>
      <c r="AL205" s="311"/>
      <c r="AM205" s="307"/>
      <c r="AN205" s="307"/>
      <c r="AO205" s="318"/>
      <c r="AP205" s="318"/>
      <c r="AQ205" s="249"/>
      <c r="AR205" s="249"/>
      <c r="AS205" s="248"/>
      <c r="AT205" s="248"/>
      <c r="AU205" s="248"/>
      <c r="AV205" s="307"/>
      <c r="AW205" s="319"/>
      <c r="AX205" s="251"/>
      <c r="AY205" s="248"/>
    </row>
    <row r="206" spans="1:51" s="235" customFormat="1" ht="16.5" customHeight="1" x14ac:dyDescent="0.25">
      <c r="A206" s="305"/>
      <c r="B206" s="306"/>
      <c r="C206" s="307"/>
      <c r="D206" s="307"/>
      <c r="E206" s="307"/>
      <c r="F206" s="307"/>
      <c r="G206" s="307"/>
      <c r="H206" s="307"/>
      <c r="I206" s="307"/>
      <c r="J206" s="307"/>
      <c r="K206" s="308"/>
      <c r="L206" s="309"/>
      <c r="M206" s="310"/>
      <c r="N206" s="309"/>
      <c r="O206" s="309"/>
      <c r="P206" s="309"/>
      <c r="Q206" s="311"/>
      <c r="R206" s="424"/>
      <c r="S206" s="424"/>
      <c r="T206" s="307"/>
      <c r="U206" s="313"/>
      <c r="V206" s="305"/>
      <c r="W206" s="306"/>
      <c r="X206" s="314"/>
      <c r="Y206" s="307"/>
      <c r="Z206" s="307"/>
      <c r="AA206" s="315"/>
      <c r="AB206" s="315"/>
      <c r="AC206" s="315"/>
      <c r="AD206" s="312"/>
      <c r="AE206" s="316"/>
      <c r="AF206" s="317"/>
      <c r="AG206" s="317"/>
      <c r="AH206" s="311"/>
      <c r="AI206" s="311"/>
      <c r="AJ206" s="311"/>
      <c r="AK206" s="311"/>
      <c r="AL206" s="311"/>
      <c r="AM206" s="307"/>
      <c r="AN206" s="307"/>
      <c r="AO206" s="318"/>
      <c r="AP206" s="318"/>
      <c r="AQ206" s="249"/>
      <c r="AR206" s="249"/>
      <c r="AS206" s="248"/>
      <c r="AT206" s="248"/>
      <c r="AU206" s="248"/>
      <c r="AV206" s="307"/>
      <c r="AW206" s="319"/>
      <c r="AX206" s="251"/>
      <c r="AY206" s="248"/>
    </row>
    <row r="207" spans="1:51" s="235" customFormat="1" ht="16.5" customHeight="1" x14ac:dyDescent="0.25">
      <c r="A207" s="305"/>
      <c r="B207" s="306"/>
      <c r="C207" s="307"/>
      <c r="D207" s="307"/>
      <c r="E207" s="307"/>
      <c r="F207" s="307"/>
      <c r="G207" s="307"/>
      <c r="H207" s="307"/>
      <c r="I207" s="307"/>
      <c r="J207" s="307"/>
      <c r="K207" s="308"/>
      <c r="L207" s="309"/>
      <c r="M207" s="310"/>
      <c r="N207" s="309"/>
      <c r="O207" s="309"/>
      <c r="P207" s="309"/>
      <c r="Q207" s="311"/>
      <c r="R207" s="424"/>
      <c r="S207" s="424"/>
      <c r="T207" s="307"/>
      <c r="U207" s="313"/>
      <c r="V207" s="305"/>
      <c r="W207" s="306"/>
      <c r="X207" s="314"/>
      <c r="Y207" s="307"/>
      <c r="Z207" s="307"/>
      <c r="AA207" s="315"/>
      <c r="AB207" s="315"/>
      <c r="AC207" s="315"/>
      <c r="AD207" s="312"/>
      <c r="AE207" s="316"/>
      <c r="AF207" s="317"/>
      <c r="AG207" s="317"/>
      <c r="AH207" s="311"/>
      <c r="AI207" s="311"/>
      <c r="AJ207" s="311"/>
      <c r="AK207" s="311"/>
      <c r="AL207" s="311"/>
      <c r="AM207" s="307"/>
      <c r="AN207" s="307"/>
      <c r="AO207" s="318"/>
      <c r="AP207" s="318"/>
      <c r="AQ207" s="249"/>
      <c r="AR207" s="249"/>
      <c r="AS207" s="248"/>
      <c r="AT207" s="248"/>
      <c r="AU207" s="248"/>
      <c r="AV207" s="307"/>
      <c r="AW207" s="319"/>
      <c r="AX207" s="251"/>
      <c r="AY207" s="248"/>
    </row>
    <row r="208" spans="1:51" s="235" customFormat="1" ht="16.5" customHeight="1" x14ac:dyDescent="0.25">
      <c r="A208" s="305"/>
      <c r="B208" s="306"/>
      <c r="C208" s="307"/>
      <c r="D208" s="307"/>
      <c r="E208" s="307"/>
      <c r="F208" s="307"/>
      <c r="G208" s="307"/>
      <c r="H208" s="307"/>
      <c r="I208" s="307"/>
      <c r="J208" s="307"/>
      <c r="K208" s="308"/>
      <c r="L208" s="309"/>
      <c r="M208" s="310"/>
      <c r="N208" s="309"/>
      <c r="O208" s="309"/>
      <c r="P208" s="309"/>
      <c r="Q208" s="311"/>
      <c r="R208" s="424"/>
      <c r="S208" s="424"/>
      <c r="T208" s="307"/>
      <c r="U208" s="313"/>
      <c r="V208" s="305"/>
      <c r="W208" s="306"/>
      <c r="X208" s="314"/>
      <c r="Y208" s="307"/>
      <c r="Z208" s="307"/>
      <c r="AA208" s="315"/>
      <c r="AB208" s="315"/>
      <c r="AC208" s="315"/>
      <c r="AD208" s="312"/>
      <c r="AE208" s="316"/>
      <c r="AF208" s="317"/>
      <c r="AG208" s="317"/>
      <c r="AH208" s="311"/>
      <c r="AI208" s="311"/>
      <c r="AJ208" s="311"/>
      <c r="AK208" s="311"/>
      <c r="AL208" s="311"/>
      <c r="AM208" s="307"/>
      <c r="AN208" s="307"/>
      <c r="AO208" s="318"/>
      <c r="AP208" s="318"/>
      <c r="AQ208" s="249"/>
      <c r="AR208" s="249"/>
      <c r="AS208" s="248"/>
      <c r="AT208" s="248"/>
      <c r="AU208" s="248"/>
      <c r="AV208" s="307"/>
      <c r="AW208" s="319"/>
      <c r="AX208" s="251"/>
      <c r="AY208" s="248"/>
    </row>
    <row r="209" spans="1:51" s="235" customFormat="1" ht="16.5" customHeight="1" x14ac:dyDescent="0.25">
      <c r="A209" s="305"/>
      <c r="B209" s="306"/>
      <c r="C209" s="307"/>
      <c r="D209" s="307"/>
      <c r="E209" s="307"/>
      <c r="F209" s="307"/>
      <c r="G209" s="307"/>
      <c r="H209" s="307"/>
      <c r="I209" s="307"/>
      <c r="J209" s="307"/>
      <c r="K209" s="308"/>
      <c r="L209" s="309"/>
      <c r="M209" s="310"/>
      <c r="N209" s="309"/>
      <c r="O209" s="309"/>
      <c r="P209" s="309"/>
      <c r="Q209" s="311"/>
      <c r="R209" s="424"/>
      <c r="S209" s="424"/>
      <c r="T209" s="307"/>
      <c r="U209" s="313"/>
      <c r="V209" s="305"/>
      <c r="W209" s="306"/>
      <c r="X209" s="314"/>
      <c r="Y209" s="307"/>
      <c r="Z209" s="307"/>
      <c r="AA209" s="315"/>
      <c r="AB209" s="315"/>
      <c r="AC209" s="315"/>
      <c r="AD209" s="312"/>
      <c r="AE209" s="316"/>
      <c r="AF209" s="317"/>
      <c r="AG209" s="317"/>
      <c r="AH209" s="311"/>
      <c r="AI209" s="311"/>
      <c r="AJ209" s="311"/>
      <c r="AK209" s="311"/>
      <c r="AL209" s="311"/>
      <c r="AM209" s="307"/>
      <c r="AN209" s="307"/>
      <c r="AO209" s="318"/>
      <c r="AP209" s="318"/>
      <c r="AQ209" s="249"/>
      <c r="AR209" s="249"/>
      <c r="AS209" s="248"/>
      <c r="AT209" s="248"/>
      <c r="AU209" s="248"/>
      <c r="AV209" s="307"/>
      <c r="AW209" s="319"/>
      <c r="AX209" s="251"/>
      <c r="AY209" s="248"/>
    </row>
    <row r="210" spans="1:51" s="235" customFormat="1" ht="16.5" customHeight="1" x14ac:dyDescent="0.25">
      <c r="A210" s="305"/>
      <c r="B210" s="306"/>
      <c r="C210" s="307"/>
      <c r="D210" s="307"/>
      <c r="E210" s="307"/>
      <c r="F210" s="307"/>
      <c r="G210" s="307"/>
      <c r="H210" s="307"/>
      <c r="I210" s="307"/>
      <c r="J210" s="307"/>
      <c r="K210" s="308"/>
      <c r="L210" s="309"/>
      <c r="M210" s="310"/>
      <c r="N210" s="309"/>
      <c r="O210" s="309"/>
      <c r="P210" s="309"/>
      <c r="Q210" s="311"/>
      <c r="R210" s="424"/>
      <c r="S210" s="424"/>
      <c r="T210" s="307"/>
      <c r="U210" s="313"/>
      <c r="V210" s="305"/>
      <c r="W210" s="306"/>
      <c r="X210" s="314"/>
      <c r="Y210" s="307"/>
      <c r="Z210" s="307"/>
      <c r="AA210" s="315"/>
      <c r="AB210" s="315"/>
      <c r="AC210" s="315"/>
      <c r="AD210" s="312"/>
      <c r="AE210" s="316"/>
      <c r="AF210" s="317"/>
      <c r="AG210" s="317"/>
      <c r="AH210" s="311"/>
      <c r="AI210" s="311"/>
      <c r="AJ210" s="311"/>
      <c r="AK210" s="311"/>
      <c r="AL210" s="311"/>
      <c r="AM210" s="307"/>
      <c r="AN210" s="307"/>
      <c r="AO210" s="318"/>
      <c r="AP210" s="318"/>
      <c r="AQ210" s="249"/>
      <c r="AR210" s="249"/>
      <c r="AS210" s="248"/>
      <c r="AT210" s="248"/>
      <c r="AU210" s="248"/>
      <c r="AV210" s="307"/>
      <c r="AW210" s="319"/>
      <c r="AX210" s="251"/>
      <c r="AY210" s="248"/>
    </row>
    <row r="211" spans="1:51" s="235" customFormat="1" ht="16.5" customHeight="1" x14ac:dyDescent="0.25">
      <c r="A211" s="305"/>
      <c r="B211" s="306"/>
      <c r="C211" s="307"/>
      <c r="D211" s="307"/>
      <c r="E211" s="307"/>
      <c r="F211" s="307"/>
      <c r="G211" s="307"/>
      <c r="H211" s="307"/>
      <c r="I211" s="307"/>
      <c r="J211" s="307"/>
      <c r="K211" s="308"/>
      <c r="L211" s="309"/>
      <c r="M211" s="310"/>
      <c r="N211" s="309"/>
      <c r="O211" s="309"/>
      <c r="P211" s="309"/>
      <c r="Q211" s="311"/>
      <c r="R211" s="424"/>
      <c r="S211" s="424"/>
      <c r="T211" s="307"/>
      <c r="U211" s="313"/>
      <c r="V211" s="305"/>
      <c r="W211" s="306"/>
      <c r="X211" s="314"/>
      <c r="Y211" s="307"/>
      <c r="Z211" s="307"/>
      <c r="AA211" s="315"/>
      <c r="AB211" s="315"/>
      <c r="AC211" s="315"/>
      <c r="AD211" s="312"/>
      <c r="AE211" s="316"/>
      <c r="AF211" s="317"/>
      <c r="AG211" s="317"/>
      <c r="AH211" s="311"/>
      <c r="AI211" s="311"/>
      <c r="AJ211" s="311"/>
      <c r="AK211" s="311"/>
      <c r="AL211" s="311"/>
      <c r="AM211" s="307"/>
      <c r="AN211" s="307"/>
      <c r="AO211" s="318"/>
      <c r="AP211" s="318"/>
      <c r="AQ211" s="249"/>
      <c r="AR211" s="249"/>
      <c r="AS211" s="248"/>
      <c r="AT211" s="248"/>
      <c r="AU211" s="248"/>
      <c r="AV211" s="307"/>
      <c r="AW211" s="319"/>
      <c r="AX211" s="251"/>
      <c r="AY211" s="248"/>
    </row>
    <row r="212" spans="1:51" s="235" customFormat="1" ht="16.5" customHeight="1" x14ac:dyDescent="0.25">
      <c r="A212" s="305"/>
      <c r="B212" s="306"/>
      <c r="C212" s="307"/>
      <c r="D212" s="307"/>
      <c r="E212" s="307"/>
      <c r="F212" s="307"/>
      <c r="G212" s="307"/>
      <c r="H212" s="307"/>
      <c r="I212" s="307"/>
      <c r="J212" s="307"/>
      <c r="K212" s="308"/>
      <c r="L212" s="309"/>
      <c r="M212" s="310"/>
      <c r="N212" s="309"/>
      <c r="O212" s="309"/>
      <c r="P212" s="309"/>
      <c r="Q212" s="311"/>
      <c r="R212" s="424"/>
      <c r="S212" s="424"/>
      <c r="T212" s="307"/>
      <c r="U212" s="313"/>
      <c r="V212" s="305"/>
      <c r="W212" s="306"/>
      <c r="X212" s="314"/>
      <c r="Y212" s="307"/>
      <c r="Z212" s="307"/>
      <c r="AA212" s="315"/>
      <c r="AB212" s="315"/>
      <c r="AC212" s="315"/>
      <c r="AD212" s="312"/>
      <c r="AE212" s="316"/>
      <c r="AF212" s="317"/>
      <c r="AG212" s="317"/>
      <c r="AH212" s="311"/>
      <c r="AI212" s="311"/>
      <c r="AJ212" s="311"/>
      <c r="AK212" s="311"/>
      <c r="AL212" s="311"/>
      <c r="AM212" s="307"/>
      <c r="AN212" s="307"/>
      <c r="AO212" s="318"/>
      <c r="AP212" s="318"/>
      <c r="AQ212" s="249"/>
      <c r="AR212" s="249"/>
      <c r="AS212" s="248"/>
      <c r="AT212" s="248"/>
      <c r="AU212" s="248"/>
      <c r="AV212" s="307"/>
      <c r="AW212" s="319"/>
      <c r="AX212" s="251"/>
      <c r="AY212" s="248"/>
    </row>
    <row r="213" spans="1:51" s="235" customFormat="1" ht="16.5" customHeight="1" x14ac:dyDescent="0.25">
      <c r="A213" s="305"/>
      <c r="B213" s="306"/>
      <c r="C213" s="307"/>
      <c r="D213" s="307"/>
      <c r="E213" s="307"/>
      <c r="F213" s="307"/>
      <c r="G213" s="307"/>
      <c r="H213" s="307"/>
      <c r="I213" s="307"/>
      <c r="J213" s="307"/>
      <c r="K213" s="308"/>
      <c r="L213" s="309"/>
      <c r="M213" s="310"/>
      <c r="N213" s="309"/>
      <c r="O213" s="309"/>
      <c r="P213" s="309"/>
      <c r="Q213" s="311"/>
      <c r="R213" s="424"/>
      <c r="S213" s="424"/>
      <c r="T213" s="307"/>
      <c r="U213" s="313"/>
      <c r="V213" s="305"/>
      <c r="W213" s="306"/>
      <c r="X213" s="314"/>
      <c r="Y213" s="307"/>
      <c r="Z213" s="307"/>
      <c r="AA213" s="315"/>
      <c r="AB213" s="315"/>
      <c r="AC213" s="315"/>
      <c r="AD213" s="312"/>
      <c r="AE213" s="316"/>
      <c r="AF213" s="317"/>
      <c r="AG213" s="317"/>
      <c r="AH213" s="311"/>
      <c r="AI213" s="311"/>
      <c r="AJ213" s="311"/>
      <c r="AK213" s="311"/>
      <c r="AL213" s="311"/>
      <c r="AM213" s="307"/>
      <c r="AN213" s="307"/>
      <c r="AO213" s="318"/>
      <c r="AP213" s="318"/>
      <c r="AQ213" s="249"/>
      <c r="AR213" s="249"/>
      <c r="AS213" s="248"/>
      <c r="AT213" s="248"/>
      <c r="AU213" s="248"/>
      <c r="AV213" s="307"/>
      <c r="AW213" s="319"/>
      <c r="AX213" s="251"/>
      <c r="AY213" s="248"/>
    </row>
    <row r="214" spans="1:51" s="235" customFormat="1" ht="16.5" customHeight="1" x14ac:dyDescent="0.25">
      <c r="A214" s="305"/>
      <c r="B214" s="306"/>
      <c r="C214" s="307"/>
      <c r="D214" s="307"/>
      <c r="E214" s="307"/>
      <c r="F214" s="307"/>
      <c r="G214" s="307"/>
      <c r="H214" s="307"/>
      <c r="I214" s="307"/>
      <c r="J214" s="307"/>
      <c r="K214" s="308"/>
      <c r="L214" s="309"/>
      <c r="M214" s="310"/>
      <c r="N214" s="309"/>
      <c r="O214" s="309"/>
      <c r="P214" s="309"/>
      <c r="Q214" s="311"/>
      <c r="R214" s="424"/>
      <c r="S214" s="424"/>
      <c r="T214" s="307"/>
      <c r="U214" s="313"/>
      <c r="V214" s="305"/>
      <c r="W214" s="306"/>
      <c r="X214" s="314"/>
      <c r="Y214" s="307"/>
      <c r="Z214" s="307"/>
      <c r="AA214" s="315"/>
      <c r="AB214" s="315"/>
      <c r="AC214" s="315"/>
      <c r="AD214" s="312"/>
      <c r="AE214" s="316"/>
      <c r="AF214" s="317"/>
      <c r="AG214" s="317"/>
      <c r="AH214" s="311"/>
      <c r="AI214" s="311"/>
      <c r="AJ214" s="311"/>
      <c r="AK214" s="311"/>
      <c r="AL214" s="311"/>
      <c r="AM214" s="307"/>
      <c r="AN214" s="307"/>
      <c r="AO214" s="318"/>
      <c r="AP214" s="318"/>
      <c r="AQ214" s="249"/>
      <c r="AR214" s="249"/>
      <c r="AS214" s="248"/>
      <c r="AT214" s="248"/>
      <c r="AU214" s="248"/>
      <c r="AV214" s="307"/>
      <c r="AW214" s="319"/>
      <c r="AX214" s="251"/>
      <c r="AY214" s="248"/>
    </row>
    <row r="215" spans="1:51" s="235" customFormat="1" ht="16.5" customHeight="1" x14ac:dyDescent="0.25">
      <c r="A215" s="305"/>
      <c r="B215" s="306"/>
      <c r="C215" s="307"/>
      <c r="D215" s="307"/>
      <c r="E215" s="307"/>
      <c r="F215" s="307"/>
      <c r="G215" s="307"/>
      <c r="H215" s="307"/>
      <c r="I215" s="307"/>
      <c r="J215" s="307"/>
      <c r="K215" s="308"/>
      <c r="L215" s="309"/>
      <c r="M215" s="310"/>
      <c r="N215" s="309"/>
      <c r="O215" s="309"/>
      <c r="P215" s="309"/>
      <c r="Q215" s="311"/>
      <c r="R215" s="424"/>
      <c r="S215" s="424"/>
      <c r="T215" s="307"/>
      <c r="U215" s="313"/>
      <c r="V215" s="305"/>
      <c r="W215" s="306"/>
      <c r="X215" s="314"/>
      <c r="Y215" s="307"/>
      <c r="Z215" s="307"/>
      <c r="AA215" s="315"/>
      <c r="AB215" s="315"/>
      <c r="AC215" s="315"/>
      <c r="AD215" s="312"/>
      <c r="AE215" s="316"/>
      <c r="AF215" s="317"/>
      <c r="AG215" s="317"/>
      <c r="AH215" s="311"/>
      <c r="AI215" s="311"/>
      <c r="AJ215" s="311"/>
      <c r="AK215" s="311"/>
      <c r="AL215" s="311"/>
      <c r="AM215" s="307"/>
      <c r="AN215" s="307"/>
      <c r="AO215" s="318"/>
      <c r="AP215" s="318"/>
      <c r="AQ215" s="249"/>
      <c r="AR215" s="249"/>
      <c r="AS215" s="248"/>
      <c r="AT215" s="248"/>
      <c r="AU215" s="248"/>
      <c r="AV215" s="307"/>
      <c r="AW215" s="319"/>
      <c r="AX215" s="251"/>
      <c r="AY215" s="248"/>
    </row>
    <row r="216" spans="1:51" s="235" customFormat="1" ht="16.5" customHeight="1" x14ac:dyDescent="0.25">
      <c r="A216" s="305"/>
      <c r="B216" s="306"/>
      <c r="C216" s="307"/>
      <c r="D216" s="307"/>
      <c r="E216" s="307"/>
      <c r="F216" s="307"/>
      <c r="G216" s="307"/>
      <c r="H216" s="307"/>
      <c r="I216" s="307"/>
      <c r="J216" s="307"/>
      <c r="K216" s="308"/>
      <c r="L216" s="309"/>
      <c r="M216" s="310"/>
      <c r="N216" s="309"/>
      <c r="O216" s="309"/>
      <c r="P216" s="309"/>
      <c r="Q216" s="311"/>
      <c r="R216" s="424"/>
      <c r="S216" s="424"/>
      <c r="T216" s="307"/>
      <c r="U216" s="313"/>
      <c r="V216" s="305"/>
      <c r="W216" s="306"/>
      <c r="X216" s="314"/>
      <c r="Y216" s="307"/>
      <c r="Z216" s="307"/>
      <c r="AA216" s="315"/>
      <c r="AB216" s="315"/>
      <c r="AC216" s="315"/>
      <c r="AD216" s="312"/>
      <c r="AE216" s="316"/>
      <c r="AF216" s="317"/>
      <c r="AG216" s="317"/>
      <c r="AH216" s="311"/>
      <c r="AI216" s="311"/>
      <c r="AJ216" s="311"/>
      <c r="AK216" s="311"/>
      <c r="AL216" s="311"/>
      <c r="AM216" s="307"/>
      <c r="AN216" s="307"/>
      <c r="AO216" s="318"/>
      <c r="AP216" s="318"/>
      <c r="AQ216" s="249"/>
      <c r="AR216" s="249"/>
      <c r="AS216" s="248"/>
      <c r="AT216" s="248"/>
      <c r="AU216" s="248"/>
      <c r="AV216" s="307"/>
      <c r="AW216" s="319"/>
      <c r="AX216" s="251"/>
      <c r="AY216" s="248"/>
    </row>
    <row r="217" spans="1:51" s="235" customFormat="1" ht="16.5" customHeight="1" x14ac:dyDescent="0.25">
      <c r="A217" s="305"/>
      <c r="B217" s="306"/>
      <c r="C217" s="307"/>
      <c r="D217" s="307"/>
      <c r="E217" s="307"/>
      <c r="F217" s="307"/>
      <c r="G217" s="307"/>
      <c r="H217" s="307"/>
      <c r="I217" s="307"/>
      <c r="J217" s="307"/>
      <c r="K217" s="308"/>
      <c r="L217" s="309"/>
      <c r="M217" s="310"/>
      <c r="N217" s="309"/>
      <c r="O217" s="309"/>
      <c r="P217" s="309"/>
      <c r="Q217" s="311"/>
      <c r="R217" s="424"/>
      <c r="S217" s="424"/>
      <c r="T217" s="307"/>
      <c r="U217" s="313"/>
      <c r="V217" s="305"/>
      <c r="W217" s="306"/>
      <c r="X217" s="314"/>
      <c r="Y217" s="307"/>
      <c r="Z217" s="307"/>
      <c r="AA217" s="315"/>
      <c r="AB217" s="315"/>
      <c r="AC217" s="315"/>
      <c r="AD217" s="312"/>
      <c r="AE217" s="316"/>
      <c r="AF217" s="317"/>
      <c r="AG217" s="317"/>
      <c r="AH217" s="311"/>
      <c r="AI217" s="311"/>
      <c r="AJ217" s="311"/>
      <c r="AK217" s="311"/>
      <c r="AL217" s="311"/>
      <c r="AM217" s="307"/>
      <c r="AN217" s="307"/>
      <c r="AO217" s="318"/>
      <c r="AP217" s="318"/>
      <c r="AQ217" s="249"/>
      <c r="AR217" s="249"/>
      <c r="AS217" s="248"/>
      <c r="AT217" s="248"/>
      <c r="AU217" s="248"/>
      <c r="AV217" s="307"/>
      <c r="AW217" s="319"/>
      <c r="AX217" s="251"/>
      <c r="AY217" s="248"/>
    </row>
    <row r="218" spans="1:51" s="235" customFormat="1" ht="16.5" customHeight="1" x14ac:dyDescent="0.25">
      <c r="A218" s="305"/>
      <c r="B218" s="306"/>
      <c r="C218" s="307"/>
      <c r="D218" s="307"/>
      <c r="E218" s="307"/>
      <c r="F218" s="307"/>
      <c r="G218" s="307"/>
      <c r="H218" s="307"/>
      <c r="I218" s="307"/>
      <c r="J218" s="307"/>
      <c r="K218" s="308"/>
      <c r="L218" s="309"/>
      <c r="M218" s="310"/>
      <c r="N218" s="309"/>
      <c r="O218" s="309"/>
      <c r="P218" s="309"/>
      <c r="Q218" s="311"/>
      <c r="R218" s="424"/>
      <c r="S218" s="424"/>
      <c r="T218" s="307"/>
      <c r="U218" s="313"/>
      <c r="V218" s="305"/>
      <c r="W218" s="306"/>
      <c r="X218" s="314"/>
      <c r="Y218" s="307"/>
      <c r="Z218" s="307"/>
      <c r="AA218" s="315"/>
      <c r="AB218" s="315"/>
      <c r="AC218" s="315"/>
      <c r="AD218" s="312"/>
      <c r="AE218" s="316"/>
      <c r="AF218" s="317"/>
      <c r="AG218" s="317"/>
      <c r="AH218" s="311"/>
      <c r="AI218" s="311"/>
      <c r="AJ218" s="311"/>
      <c r="AK218" s="311"/>
      <c r="AL218" s="311"/>
      <c r="AM218" s="307"/>
      <c r="AN218" s="307"/>
      <c r="AO218" s="318"/>
      <c r="AP218" s="318"/>
      <c r="AQ218" s="249"/>
      <c r="AR218" s="249"/>
      <c r="AS218" s="248"/>
      <c r="AT218" s="248"/>
      <c r="AU218" s="248"/>
      <c r="AV218" s="307"/>
      <c r="AW218" s="319"/>
      <c r="AX218" s="251"/>
      <c r="AY218" s="248"/>
    </row>
    <row r="219" spans="1:51" s="235" customFormat="1" ht="16.5" customHeight="1" x14ac:dyDescent="0.25">
      <c r="A219" s="305"/>
      <c r="B219" s="306"/>
      <c r="C219" s="307"/>
      <c r="D219" s="307"/>
      <c r="E219" s="307"/>
      <c r="F219" s="307"/>
      <c r="G219" s="307"/>
      <c r="H219" s="307"/>
      <c r="I219" s="307"/>
      <c r="J219" s="307"/>
      <c r="K219" s="308"/>
      <c r="L219" s="309"/>
      <c r="M219" s="310"/>
      <c r="N219" s="309"/>
      <c r="O219" s="309"/>
      <c r="P219" s="309"/>
      <c r="Q219" s="311"/>
      <c r="R219" s="424"/>
      <c r="S219" s="424"/>
      <c r="T219" s="307"/>
      <c r="U219" s="313"/>
      <c r="V219" s="305"/>
      <c r="W219" s="306"/>
      <c r="X219" s="314"/>
      <c r="Y219" s="307"/>
      <c r="Z219" s="307"/>
      <c r="AA219" s="315"/>
      <c r="AB219" s="315"/>
      <c r="AC219" s="315"/>
      <c r="AD219" s="312"/>
      <c r="AE219" s="316"/>
      <c r="AF219" s="317"/>
      <c r="AG219" s="317"/>
      <c r="AH219" s="311"/>
      <c r="AI219" s="311"/>
      <c r="AJ219" s="311"/>
      <c r="AK219" s="311"/>
      <c r="AL219" s="311"/>
      <c r="AM219" s="307"/>
      <c r="AN219" s="307"/>
      <c r="AO219" s="318"/>
      <c r="AP219" s="318"/>
      <c r="AQ219" s="249"/>
      <c r="AR219" s="249"/>
      <c r="AS219" s="248"/>
      <c r="AT219" s="248"/>
      <c r="AU219" s="248"/>
      <c r="AV219" s="307"/>
      <c r="AW219" s="319"/>
      <c r="AX219" s="251"/>
      <c r="AY219" s="248"/>
    </row>
    <row r="220" spans="1:51" s="235" customFormat="1" ht="16.5" customHeight="1" x14ac:dyDescent="0.25">
      <c r="A220" s="305"/>
      <c r="B220" s="306"/>
      <c r="C220" s="307"/>
      <c r="D220" s="307"/>
      <c r="E220" s="307"/>
      <c r="F220" s="307"/>
      <c r="G220" s="307"/>
      <c r="H220" s="307"/>
      <c r="I220" s="307"/>
      <c r="J220" s="307"/>
      <c r="K220" s="308"/>
      <c r="L220" s="309"/>
      <c r="M220" s="310"/>
      <c r="N220" s="309"/>
      <c r="O220" s="309"/>
      <c r="P220" s="309"/>
      <c r="Q220" s="311"/>
      <c r="R220" s="424"/>
      <c r="S220" s="424"/>
      <c r="T220" s="307"/>
      <c r="U220" s="313"/>
      <c r="V220" s="305"/>
      <c r="W220" s="306"/>
      <c r="X220" s="314"/>
      <c r="Y220" s="307"/>
      <c r="Z220" s="307"/>
      <c r="AA220" s="315"/>
      <c r="AB220" s="315"/>
      <c r="AC220" s="315"/>
      <c r="AD220" s="312"/>
      <c r="AE220" s="316"/>
      <c r="AF220" s="317"/>
      <c r="AG220" s="317"/>
      <c r="AH220" s="311"/>
      <c r="AI220" s="311"/>
      <c r="AJ220" s="311"/>
      <c r="AK220" s="311"/>
      <c r="AL220" s="311"/>
      <c r="AM220" s="307"/>
      <c r="AN220" s="307"/>
      <c r="AO220" s="318"/>
      <c r="AP220" s="318"/>
      <c r="AQ220" s="249"/>
      <c r="AR220" s="249"/>
      <c r="AS220" s="248"/>
      <c r="AT220" s="248"/>
      <c r="AU220" s="248"/>
      <c r="AV220" s="307"/>
      <c r="AW220" s="319"/>
      <c r="AX220" s="251"/>
      <c r="AY220" s="248"/>
    </row>
    <row r="221" spans="1:51" s="235" customFormat="1" ht="16.5" customHeight="1" x14ac:dyDescent="0.25">
      <c r="A221" s="305"/>
      <c r="B221" s="306"/>
      <c r="C221" s="307"/>
      <c r="D221" s="307"/>
      <c r="E221" s="307"/>
      <c r="F221" s="307"/>
      <c r="G221" s="307"/>
      <c r="H221" s="307"/>
      <c r="I221" s="307"/>
      <c r="J221" s="307"/>
      <c r="K221" s="308"/>
      <c r="L221" s="309"/>
      <c r="M221" s="310"/>
      <c r="N221" s="309"/>
      <c r="O221" s="309"/>
      <c r="P221" s="309"/>
      <c r="Q221" s="311"/>
      <c r="R221" s="424"/>
      <c r="S221" s="424"/>
      <c r="T221" s="307"/>
      <c r="U221" s="313"/>
      <c r="V221" s="305"/>
      <c r="W221" s="306"/>
      <c r="X221" s="314"/>
      <c r="Y221" s="307"/>
      <c r="Z221" s="307"/>
      <c r="AA221" s="315"/>
      <c r="AB221" s="315"/>
      <c r="AC221" s="315"/>
      <c r="AD221" s="312"/>
      <c r="AE221" s="316"/>
      <c r="AF221" s="317"/>
      <c r="AG221" s="317"/>
      <c r="AH221" s="311"/>
      <c r="AI221" s="311"/>
      <c r="AJ221" s="311"/>
      <c r="AK221" s="311"/>
      <c r="AL221" s="311"/>
      <c r="AM221" s="307"/>
      <c r="AN221" s="307"/>
      <c r="AO221" s="318"/>
      <c r="AP221" s="318"/>
      <c r="AQ221" s="249"/>
      <c r="AR221" s="249"/>
      <c r="AS221" s="248"/>
      <c r="AT221" s="248"/>
      <c r="AU221" s="248"/>
      <c r="AV221" s="307"/>
      <c r="AW221" s="319"/>
      <c r="AX221" s="251"/>
      <c r="AY221" s="248"/>
    </row>
    <row r="222" spans="1:51" s="235" customFormat="1" ht="16.5" customHeight="1" x14ac:dyDescent="0.25">
      <c r="A222" s="305"/>
      <c r="B222" s="306"/>
      <c r="C222" s="307"/>
      <c r="D222" s="307"/>
      <c r="E222" s="307"/>
      <c r="F222" s="307"/>
      <c r="G222" s="307"/>
      <c r="H222" s="307"/>
      <c r="I222" s="307"/>
      <c r="J222" s="307"/>
      <c r="K222" s="308"/>
      <c r="L222" s="309"/>
      <c r="M222" s="310"/>
      <c r="N222" s="309"/>
      <c r="O222" s="309"/>
      <c r="P222" s="309"/>
      <c r="Q222" s="311"/>
      <c r="R222" s="424"/>
      <c r="S222" s="424"/>
      <c r="T222" s="307"/>
      <c r="U222" s="313"/>
      <c r="V222" s="305"/>
      <c r="W222" s="306"/>
      <c r="X222" s="314"/>
      <c r="Y222" s="307"/>
      <c r="Z222" s="307"/>
      <c r="AA222" s="315"/>
      <c r="AB222" s="315"/>
      <c r="AC222" s="315"/>
      <c r="AD222" s="312"/>
      <c r="AE222" s="316"/>
      <c r="AF222" s="317"/>
      <c r="AG222" s="317"/>
      <c r="AH222" s="311"/>
      <c r="AI222" s="311"/>
      <c r="AJ222" s="311"/>
      <c r="AK222" s="311"/>
      <c r="AL222" s="311"/>
      <c r="AM222" s="307"/>
      <c r="AN222" s="307"/>
      <c r="AO222" s="318"/>
      <c r="AP222" s="318"/>
      <c r="AQ222" s="249"/>
      <c r="AR222" s="249"/>
      <c r="AS222" s="248"/>
      <c r="AT222" s="248"/>
      <c r="AU222" s="248"/>
      <c r="AV222" s="307"/>
      <c r="AW222" s="319"/>
      <c r="AX222" s="251"/>
      <c r="AY222" s="248"/>
    </row>
    <row r="223" spans="1:51" s="235" customFormat="1" ht="16.5" customHeight="1" x14ac:dyDescent="0.25">
      <c r="A223" s="305"/>
      <c r="B223" s="306"/>
      <c r="C223" s="307"/>
      <c r="D223" s="307"/>
      <c r="E223" s="307"/>
      <c r="F223" s="307"/>
      <c r="G223" s="307"/>
      <c r="H223" s="307"/>
      <c r="I223" s="307"/>
      <c r="J223" s="307"/>
      <c r="K223" s="308"/>
      <c r="L223" s="309"/>
      <c r="M223" s="310"/>
      <c r="N223" s="309"/>
      <c r="O223" s="309"/>
      <c r="P223" s="309"/>
      <c r="Q223" s="311"/>
      <c r="R223" s="424"/>
      <c r="S223" s="424"/>
      <c r="T223" s="307"/>
      <c r="U223" s="313"/>
      <c r="V223" s="305"/>
      <c r="W223" s="306"/>
      <c r="X223" s="314"/>
      <c r="Y223" s="307"/>
      <c r="Z223" s="307"/>
      <c r="AA223" s="315"/>
      <c r="AB223" s="315"/>
      <c r="AC223" s="315"/>
      <c r="AD223" s="312"/>
      <c r="AE223" s="316"/>
      <c r="AF223" s="317"/>
      <c r="AG223" s="317"/>
      <c r="AH223" s="311"/>
      <c r="AI223" s="311"/>
      <c r="AJ223" s="311"/>
      <c r="AK223" s="311"/>
      <c r="AL223" s="311"/>
      <c r="AM223" s="307"/>
      <c r="AN223" s="307"/>
      <c r="AO223" s="318"/>
      <c r="AP223" s="318"/>
      <c r="AQ223" s="249"/>
      <c r="AR223" s="249"/>
      <c r="AS223" s="248"/>
      <c r="AT223" s="248"/>
      <c r="AU223" s="248"/>
      <c r="AV223" s="307"/>
      <c r="AW223" s="319"/>
      <c r="AX223" s="251"/>
      <c r="AY223" s="248"/>
    </row>
    <row r="224" spans="1:51" s="235" customFormat="1" ht="16.5" customHeight="1" x14ac:dyDescent="0.25">
      <c r="A224" s="305"/>
      <c r="B224" s="306"/>
      <c r="C224" s="307"/>
      <c r="D224" s="307"/>
      <c r="E224" s="307"/>
      <c r="F224" s="307"/>
      <c r="G224" s="307"/>
      <c r="H224" s="307"/>
      <c r="I224" s="307"/>
      <c r="J224" s="307"/>
      <c r="K224" s="308"/>
      <c r="L224" s="309"/>
      <c r="M224" s="310"/>
      <c r="N224" s="309"/>
      <c r="O224" s="309"/>
      <c r="P224" s="309"/>
      <c r="Q224" s="311"/>
      <c r="R224" s="424"/>
      <c r="S224" s="424"/>
      <c r="T224" s="307"/>
      <c r="U224" s="313"/>
      <c r="V224" s="305"/>
      <c r="W224" s="306"/>
      <c r="X224" s="314"/>
      <c r="Y224" s="307"/>
      <c r="Z224" s="307"/>
      <c r="AA224" s="315"/>
      <c r="AB224" s="315"/>
      <c r="AC224" s="315"/>
      <c r="AD224" s="312"/>
      <c r="AE224" s="316"/>
      <c r="AF224" s="317"/>
      <c r="AG224" s="317"/>
      <c r="AH224" s="311"/>
      <c r="AI224" s="311"/>
      <c r="AJ224" s="311"/>
      <c r="AK224" s="311"/>
      <c r="AL224" s="311"/>
      <c r="AM224" s="307"/>
      <c r="AN224" s="307"/>
      <c r="AO224" s="318"/>
      <c r="AP224" s="318"/>
      <c r="AQ224" s="249"/>
      <c r="AR224" s="249"/>
      <c r="AS224" s="248"/>
      <c r="AT224" s="248"/>
      <c r="AU224" s="248"/>
      <c r="AV224" s="307"/>
      <c r="AW224" s="319"/>
      <c r="AX224" s="251"/>
      <c r="AY224" s="248"/>
    </row>
    <row r="225" spans="1:51" s="235" customFormat="1" ht="16.5" customHeight="1" x14ac:dyDescent="0.25">
      <c r="A225" s="305"/>
      <c r="B225" s="306"/>
      <c r="C225" s="307"/>
      <c r="D225" s="307"/>
      <c r="E225" s="307"/>
      <c r="F225" s="307"/>
      <c r="G225" s="307"/>
      <c r="H225" s="307"/>
      <c r="I225" s="307"/>
      <c r="J225" s="307"/>
      <c r="K225" s="308"/>
      <c r="L225" s="309"/>
      <c r="M225" s="310"/>
      <c r="N225" s="309"/>
      <c r="O225" s="309"/>
      <c r="P225" s="309"/>
      <c r="Q225" s="311"/>
      <c r="R225" s="424"/>
      <c r="S225" s="424"/>
      <c r="T225" s="307"/>
      <c r="U225" s="313"/>
      <c r="V225" s="305"/>
      <c r="W225" s="306"/>
      <c r="X225" s="314"/>
      <c r="Y225" s="307"/>
      <c r="Z225" s="307"/>
      <c r="AA225" s="315"/>
      <c r="AB225" s="315"/>
      <c r="AC225" s="315"/>
      <c r="AD225" s="312"/>
      <c r="AE225" s="316"/>
      <c r="AF225" s="317"/>
      <c r="AG225" s="317"/>
      <c r="AH225" s="311"/>
      <c r="AI225" s="311"/>
      <c r="AJ225" s="311"/>
      <c r="AK225" s="311"/>
      <c r="AL225" s="311"/>
      <c r="AM225" s="307"/>
      <c r="AN225" s="307"/>
      <c r="AO225" s="318"/>
      <c r="AP225" s="318"/>
      <c r="AQ225" s="249"/>
      <c r="AR225" s="249"/>
      <c r="AS225" s="248"/>
      <c r="AT225" s="248"/>
      <c r="AU225" s="248"/>
      <c r="AV225" s="307"/>
      <c r="AW225" s="319"/>
      <c r="AX225" s="251"/>
      <c r="AY225" s="248"/>
    </row>
    <row r="226" spans="1:51" s="235" customFormat="1" ht="16.5" customHeight="1" x14ac:dyDescent="0.25">
      <c r="A226" s="305"/>
      <c r="B226" s="306"/>
      <c r="C226" s="307"/>
      <c r="D226" s="307"/>
      <c r="E226" s="307"/>
      <c r="F226" s="307"/>
      <c r="G226" s="307"/>
      <c r="H226" s="307"/>
      <c r="I226" s="307"/>
      <c r="J226" s="307"/>
      <c r="K226" s="308"/>
      <c r="L226" s="309"/>
      <c r="M226" s="310"/>
      <c r="N226" s="309"/>
      <c r="O226" s="309"/>
      <c r="P226" s="309"/>
      <c r="Q226" s="311"/>
      <c r="R226" s="424"/>
      <c r="S226" s="424"/>
      <c r="T226" s="307"/>
      <c r="U226" s="313"/>
      <c r="V226" s="305"/>
      <c r="W226" s="306"/>
      <c r="X226" s="314"/>
      <c r="Y226" s="307"/>
      <c r="Z226" s="307"/>
      <c r="AA226" s="315"/>
      <c r="AB226" s="315"/>
      <c r="AC226" s="315"/>
      <c r="AD226" s="312"/>
      <c r="AE226" s="316"/>
      <c r="AF226" s="317"/>
      <c r="AG226" s="317"/>
      <c r="AH226" s="311"/>
      <c r="AI226" s="311"/>
      <c r="AJ226" s="311"/>
      <c r="AK226" s="311"/>
      <c r="AL226" s="311"/>
      <c r="AM226" s="307"/>
      <c r="AN226" s="307"/>
      <c r="AO226" s="318"/>
      <c r="AP226" s="318"/>
      <c r="AQ226" s="249"/>
      <c r="AR226" s="249"/>
      <c r="AS226" s="248"/>
      <c r="AT226" s="248"/>
      <c r="AU226" s="248"/>
      <c r="AV226" s="307"/>
      <c r="AW226" s="319"/>
      <c r="AX226" s="251"/>
      <c r="AY226" s="248"/>
    </row>
    <row r="227" spans="1:51" s="235" customFormat="1" ht="16.5" customHeight="1" x14ac:dyDescent="0.25">
      <c r="A227" s="305"/>
      <c r="B227" s="306"/>
      <c r="C227" s="307"/>
      <c r="D227" s="307"/>
      <c r="E227" s="307"/>
      <c r="F227" s="307"/>
      <c r="G227" s="307"/>
      <c r="H227" s="307"/>
      <c r="I227" s="307"/>
      <c r="J227" s="307"/>
      <c r="K227" s="308"/>
      <c r="L227" s="309"/>
      <c r="M227" s="310"/>
      <c r="N227" s="309"/>
      <c r="O227" s="309"/>
      <c r="P227" s="309"/>
      <c r="Q227" s="311"/>
      <c r="R227" s="424"/>
      <c r="S227" s="424"/>
      <c r="T227" s="307"/>
      <c r="U227" s="313"/>
      <c r="V227" s="305"/>
      <c r="W227" s="306"/>
      <c r="X227" s="314"/>
      <c r="Y227" s="307"/>
      <c r="Z227" s="307"/>
      <c r="AA227" s="315"/>
      <c r="AB227" s="315"/>
      <c r="AC227" s="315"/>
      <c r="AD227" s="312"/>
      <c r="AE227" s="316"/>
      <c r="AF227" s="317"/>
      <c r="AG227" s="317"/>
      <c r="AH227" s="311"/>
      <c r="AI227" s="311"/>
      <c r="AJ227" s="311"/>
      <c r="AK227" s="311"/>
      <c r="AL227" s="311"/>
      <c r="AM227" s="307"/>
      <c r="AN227" s="307"/>
      <c r="AO227" s="318"/>
      <c r="AP227" s="318"/>
      <c r="AQ227" s="249"/>
      <c r="AR227" s="249"/>
      <c r="AS227" s="248"/>
      <c r="AT227" s="248"/>
      <c r="AU227" s="248"/>
      <c r="AV227" s="307"/>
      <c r="AW227" s="319"/>
      <c r="AX227" s="251"/>
      <c r="AY227" s="248"/>
    </row>
    <row r="228" spans="1:51" s="235" customFormat="1" ht="16.5" customHeight="1" x14ac:dyDescent="0.25">
      <c r="A228" s="305"/>
      <c r="B228" s="306"/>
      <c r="C228" s="307"/>
      <c r="D228" s="307"/>
      <c r="E228" s="307"/>
      <c r="F228" s="307"/>
      <c r="G228" s="307"/>
      <c r="H228" s="307"/>
      <c r="I228" s="307"/>
      <c r="J228" s="307"/>
      <c r="K228" s="308"/>
      <c r="L228" s="309"/>
      <c r="M228" s="310"/>
      <c r="N228" s="309"/>
      <c r="O228" s="309"/>
      <c r="P228" s="309"/>
      <c r="Q228" s="311"/>
      <c r="R228" s="424"/>
      <c r="S228" s="424"/>
      <c r="T228" s="307"/>
      <c r="U228" s="313"/>
      <c r="V228" s="305"/>
      <c r="W228" s="306"/>
      <c r="X228" s="314"/>
      <c r="Y228" s="307"/>
      <c r="Z228" s="307"/>
      <c r="AA228" s="315"/>
      <c r="AB228" s="315"/>
      <c r="AC228" s="315"/>
      <c r="AD228" s="312"/>
      <c r="AE228" s="316"/>
      <c r="AF228" s="317"/>
      <c r="AG228" s="317"/>
      <c r="AH228" s="311"/>
      <c r="AI228" s="311"/>
      <c r="AJ228" s="311"/>
      <c r="AK228" s="311"/>
      <c r="AL228" s="311"/>
      <c r="AM228" s="307"/>
      <c r="AN228" s="307"/>
      <c r="AO228" s="318"/>
      <c r="AP228" s="318"/>
      <c r="AQ228" s="249"/>
      <c r="AR228" s="249"/>
      <c r="AS228" s="248"/>
      <c r="AT228" s="248"/>
      <c r="AU228" s="248"/>
      <c r="AV228" s="307"/>
      <c r="AW228" s="319"/>
      <c r="AX228" s="251"/>
      <c r="AY228" s="248"/>
    </row>
    <row r="229" spans="1:51" s="235" customFormat="1" ht="16.5" customHeight="1" x14ac:dyDescent="0.25">
      <c r="A229" s="305"/>
      <c r="B229" s="306"/>
      <c r="C229" s="307"/>
      <c r="D229" s="307"/>
      <c r="E229" s="307"/>
      <c r="F229" s="307"/>
      <c r="G229" s="307"/>
      <c r="H229" s="307"/>
      <c r="I229" s="307"/>
      <c r="J229" s="307"/>
      <c r="K229" s="308"/>
      <c r="L229" s="309"/>
      <c r="M229" s="310"/>
      <c r="N229" s="309"/>
      <c r="O229" s="309"/>
      <c r="P229" s="309"/>
      <c r="Q229" s="311"/>
      <c r="R229" s="424"/>
      <c r="S229" s="424"/>
      <c r="T229" s="307"/>
      <c r="U229" s="313"/>
      <c r="V229" s="305"/>
      <c r="W229" s="306"/>
      <c r="X229" s="314"/>
      <c r="Y229" s="307"/>
      <c r="Z229" s="307"/>
      <c r="AA229" s="315"/>
      <c r="AB229" s="315"/>
      <c r="AC229" s="315"/>
      <c r="AD229" s="312"/>
      <c r="AE229" s="316"/>
      <c r="AF229" s="317"/>
      <c r="AG229" s="317"/>
      <c r="AH229" s="311"/>
      <c r="AI229" s="311"/>
      <c r="AJ229" s="311"/>
      <c r="AK229" s="311"/>
      <c r="AL229" s="311"/>
      <c r="AM229" s="307"/>
      <c r="AN229" s="307"/>
      <c r="AO229" s="318"/>
      <c r="AP229" s="318"/>
      <c r="AQ229" s="249"/>
      <c r="AR229" s="249"/>
      <c r="AS229" s="248"/>
      <c r="AT229" s="248"/>
      <c r="AU229" s="248"/>
      <c r="AV229" s="307"/>
      <c r="AW229" s="319"/>
      <c r="AX229" s="251"/>
      <c r="AY229" s="248"/>
    </row>
    <row r="230" spans="1:51" s="235" customFormat="1" ht="16.5" customHeight="1" x14ac:dyDescent="0.25">
      <c r="A230" s="305"/>
      <c r="B230" s="306"/>
      <c r="C230" s="307"/>
      <c r="D230" s="307"/>
      <c r="E230" s="307"/>
      <c r="F230" s="307"/>
      <c r="G230" s="307"/>
      <c r="H230" s="307"/>
      <c r="I230" s="307"/>
      <c r="J230" s="307"/>
      <c r="K230" s="308"/>
      <c r="L230" s="309"/>
      <c r="M230" s="310"/>
      <c r="N230" s="309"/>
      <c r="O230" s="309"/>
      <c r="P230" s="309"/>
      <c r="Q230" s="311"/>
      <c r="R230" s="424"/>
      <c r="S230" s="424"/>
      <c r="T230" s="307"/>
      <c r="U230" s="313"/>
      <c r="V230" s="305"/>
      <c r="W230" s="306"/>
      <c r="X230" s="314"/>
      <c r="Y230" s="307"/>
      <c r="Z230" s="307"/>
      <c r="AA230" s="315"/>
      <c r="AB230" s="315"/>
      <c r="AC230" s="315"/>
      <c r="AD230" s="312"/>
      <c r="AE230" s="316"/>
      <c r="AF230" s="317"/>
      <c r="AG230" s="317"/>
      <c r="AH230" s="311"/>
      <c r="AI230" s="311"/>
      <c r="AJ230" s="311"/>
      <c r="AK230" s="311"/>
      <c r="AL230" s="311"/>
      <c r="AM230" s="307"/>
      <c r="AN230" s="307"/>
      <c r="AO230" s="318"/>
      <c r="AP230" s="318"/>
      <c r="AQ230" s="249"/>
      <c r="AR230" s="249"/>
      <c r="AS230" s="248"/>
      <c r="AT230" s="248"/>
      <c r="AU230" s="248"/>
      <c r="AV230" s="307"/>
      <c r="AW230" s="319"/>
      <c r="AX230" s="251"/>
      <c r="AY230" s="248"/>
    </row>
    <row r="231" spans="1:51" s="235" customFormat="1" ht="16.5" customHeight="1" x14ac:dyDescent="0.25">
      <c r="A231" s="305"/>
      <c r="B231" s="306"/>
      <c r="C231" s="307"/>
      <c r="D231" s="307"/>
      <c r="E231" s="307"/>
      <c r="F231" s="307"/>
      <c r="G231" s="307"/>
      <c r="H231" s="307"/>
      <c r="I231" s="307"/>
      <c r="J231" s="307"/>
      <c r="K231" s="308"/>
      <c r="L231" s="309"/>
      <c r="M231" s="310"/>
      <c r="N231" s="309"/>
      <c r="O231" s="309"/>
      <c r="P231" s="309"/>
      <c r="Q231" s="311"/>
      <c r="R231" s="424"/>
      <c r="S231" s="424"/>
      <c r="T231" s="307"/>
      <c r="U231" s="313"/>
      <c r="V231" s="305"/>
      <c r="W231" s="306"/>
      <c r="X231" s="314"/>
      <c r="Y231" s="307"/>
      <c r="Z231" s="307"/>
      <c r="AA231" s="315"/>
      <c r="AB231" s="315"/>
      <c r="AC231" s="315"/>
      <c r="AD231" s="312"/>
      <c r="AE231" s="316"/>
      <c r="AF231" s="317"/>
      <c r="AG231" s="317"/>
      <c r="AH231" s="311"/>
      <c r="AI231" s="311"/>
      <c r="AJ231" s="311"/>
      <c r="AK231" s="311"/>
      <c r="AL231" s="311"/>
      <c r="AM231" s="307"/>
      <c r="AN231" s="307"/>
      <c r="AO231" s="318"/>
      <c r="AP231" s="318"/>
      <c r="AQ231" s="249"/>
      <c r="AR231" s="249"/>
      <c r="AS231" s="248"/>
      <c r="AT231" s="248"/>
      <c r="AU231" s="248"/>
      <c r="AV231" s="307"/>
      <c r="AW231" s="319"/>
      <c r="AX231" s="251"/>
      <c r="AY231" s="248"/>
    </row>
    <row r="232" spans="1:51" s="235" customFormat="1" ht="16.5" customHeight="1" x14ac:dyDescent="0.25">
      <c r="A232" s="305"/>
      <c r="B232" s="306"/>
      <c r="C232" s="307"/>
      <c r="D232" s="307"/>
      <c r="E232" s="307"/>
      <c r="F232" s="307"/>
      <c r="G232" s="307"/>
      <c r="H232" s="307"/>
      <c r="I232" s="307"/>
      <c r="J232" s="307"/>
      <c r="K232" s="308"/>
      <c r="L232" s="309"/>
      <c r="M232" s="310"/>
      <c r="N232" s="309"/>
      <c r="O232" s="309"/>
      <c r="P232" s="309"/>
      <c r="Q232" s="311"/>
      <c r="R232" s="424"/>
      <c r="S232" s="424"/>
      <c r="T232" s="307"/>
      <c r="U232" s="313"/>
      <c r="V232" s="305"/>
      <c r="W232" s="306"/>
      <c r="X232" s="314"/>
      <c r="Y232" s="307"/>
      <c r="Z232" s="307"/>
      <c r="AA232" s="315"/>
      <c r="AB232" s="315"/>
      <c r="AC232" s="315"/>
      <c r="AD232" s="312"/>
      <c r="AE232" s="316"/>
      <c r="AF232" s="317"/>
      <c r="AG232" s="317"/>
      <c r="AH232" s="311"/>
      <c r="AI232" s="311"/>
      <c r="AJ232" s="311"/>
      <c r="AK232" s="311"/>
      <c r="AL232" s="311"/>
      <c r="AM232" s="307"/>
      <c r="AN232" s="307"/>
      <c r="AO232" s="318"/>
      <c r="AP232" s="318"/>
      <c r="AQ232" s="249"/>
      <c r="AR232" s="249"/>
      <c r="AS232" s="248"/>
      <c r="AT232" s="248"/>
      <c r="AU232" s="248"/>
      <c r="AV232" s="307"/>
      <c r="AW232" s="319"/>
      <c r="AX232" s="251"/>
      <c r="AY232" s="248"/>
    </row>
    <row r="233" spans="1:51" s="183" customFormat="1" ht="16.5" customHeight="1" x14ac:dyDescent="0.25">
      <c r="A233" s="283" t="s">
        <v>292</v>
      </c>
      <c r="B233" s="276">
        <v>7</v>
      </c>
      <c r="C233" s="283" t="s">
        <v>35</v>
      </c>
      <c r="D233" s="276"/>
      <c r="E233" s="276"/>
      <c r="F233" s="276"/>
      <c r="G233" s="276" t="s">
        <v>26</v>
      </c>
      <c r="H233" s="276"/>
      <c r="I233" s="276"/>
      <c r="J233" s="276"/>
      <c r="K233" s="288"/>
      <c r="L233" s="288"/>
      <c r="M233" s="279"/>
      <c r="N233" s="288"/>
      <c r="O233" s="288"/>
      <c r="P233" s="278">
        <f>N233*O233</f>
        <v>0</v>
      </c>
      <c r="Q233" s="280"/>
      <c r="R233" s="281"/>
      <c r="S233" s="281"/>
      <c r="T233" s="276"/>
      <c r="U233" s="282"/>
      <c r="V233" s="283" t="s">
        <v>292</v>
      </c>
      <c r="W233" s="274">
        <v>11</v>
      </c>
      <c r="X233" s="335" t="s">
        <v>33</v>
      </c>
      <c r="Y233" s="276" t="s">
        <v>28</v>
      </c>
      <c r="Z233" s="276" t="s">
        <v>40</v>
      </c>
      <c r="AA233" s="285">
        <v>6</v>
      </c>
      <c r="AB233" s="285">
        <v>18</v>
      </c>
      <c r="AC233" s="285">
        <v>5</v>
      </c>
      <c r="AD233" s="281">
        <v>108</v>
      </c>
      <c r="AE233" s="286">
        <v>77.78</v>
      </c>
      <c r="AF233" s="288">
        <f>รายการ!B1</f>
        <v>6700</v>
      </c>
      <c r="AG233" s="288">
        <f>AD233*AF233</f>
        <v>723600</v>
      </c>
      <c r="AH233" s="280">
        <f>SUM(AI233:AL233)</f>
        <v>108</v>
      </c>
      <c r="AI233" s="280"/>
      <c r="AJ233" s="280">
        <v>84</v>
      </c>
      <c r="AK233" s="280">
        <v>24</v>
      </c>
      <c r="AL233" s="280"/>
      <c r="AM233" s="276">
        <v>20</v>
      </c>
      <c r="AN233" s="276">
        <f>ค่าเสื่อม!U3</f>
        <v>75</v>
      </c>
      <c r="AO233" s="290">
        <f>AG233*AN233/100</f>
        <v>542700</v>
      </c>
      <c r="AP233" s="290">
        <f>AG233-AO233</f>
        <v>180900</v>
      </c>
      <c r="AQ233" s="199">
        <f>P233+AP233</f>
        <v>180900</v>
      </c>
      <c r="AR233" s="199">
        <f>AQ233</f>
        <v>180900</v>
      </c>
      <c r="AS233" s="198">
        <f>((S233*O233)+(AF233*AK233)-(AF233*AK233*AN233/100))</f>
        <v>40200</v>
      </c>
      <c r="AT233" s="198">
        <f>AQ233-AS233</f>
        <v>140700</v>
      </c>
      <c r="AU233" s="198">
        <f>AS233</f>
        <v>40200</v>
      </c>
      <c r="AV233" s="276">
        <f>อัตราภาษี!J5</f>
        <v>0.3</v>
      </c>
      <c r="AW233" s="156" t="s">
        <v>47</v>
      </c>
      <c r="AX233" s="201">
        <f>AU233*AV233/100</f>
        <v>120.6</v>
      </c>
      <c r="AY233" s="198">
        <f>AX233*10/100</f>
        <v>12.06</v>
      </c>
    </row>
    <row r="234" spans="1:51" s="207" customFormat="1" ht="16.5" customHeight="1" x14ac:dyDescent="0.25">
      <c r="A234" s="330"/>
      <c r="B234" s="324"/>
      <c r="C234" s="330"/>
      <c r="D234" s="324"/>
      <c r="E234" s="324"/>
      <c r="F234" s="324"/>
      <c r="G234" s="324"/>
      <c r="H234" s="324"/>
      <c r="I234" s="324"/>
      <c r="J234" s="324"/>
      <c r="K234" s="325"/>
      <c r="L234" s="325"/>
      <c r="M234" s="326"/>
      <c r="N234" s="325"/>
      <c r="O234" s="325"/>
      <c r="P234" s="327"/>
      <c r="Q234" s="289"/>
      <c r="R234" s="286"/>
      <c r="S234" s="286"/>
      <c r="T234" s="324"/>
      <c r="U234" s="329"/>
      <c r="V234" s="330"/>
      <c r="W234" s="323"/>
      <c r="X234" s="336"/>
      <c r="Y234" s="324"/>
      <c r="Z234" s="276" t="s">
        <v>40</v>
      </c>
      <c r="AA234" s="332"/>
      <c r="AB234" s="332"/>
      <c r="AC234" s="332">
        <v>3</v>
      </c>
      <c r="AD234" s="286">
        <v>24</v>
      </c>
      <c r="AE234" s="286">
        <v>22.22</v>
      </c>
      <c r="AF234" s="325"/>
      <c r="AG234" s="325"/>
      <c r="AH234" s="289"/>
      <c r="AI234" s="289"/>
      <c r="AJ234" s="289"/>
      <c r="AK234" s="289"/>
      <c r="AL234" s="289"/>
      <c r="AM234" s="324"/>
      <c r="AN234" s="324"/>
      <c r="AO234" s="333"/>
      <c r="AP234" s="333"/>
      <c r="AQ234" s="199"/>
      <c r="AR234" s="199"/>
      <c r="AS234" s="214">
        <v>40200</v>
      </c>
      <c r="AT234" s="214"/>
      <c r="AU234" s="214">
        <f>AS234</f>
        <v>40200</v>
      </c>
      <c r="AV234" s="324"/>
      <c r="AW234" s="334"/>
      <c r="AX234" s="215"/>
      <c r="AY234" s="214"/>
    </row>
    <row r="235" spans="1:51" s="183" customFormat="1" ht="16.5" customHeight="1" x14ac:dyDescent="0.25">
      <c r="A235" s="274"/>
      <c r="B235" s="274"/>
      <c r="C235" s="276"/>
      <c r="D235" s="276"/>
      <c r="E235" s="276"/>
      <c r="F235" s="276"/>
      <c r="G235" s="276"/>
      <c r="H235" s="276"/>
      <c r="I235" s="276"/>
      <c r="J235" s="276"/>
      <c r="K235" s="288"/>
      <c r="L235" s="288"/>
      <c r="M235" s="279"/>
      <c r="N235" s="288"/>
      <c r="O235" s="288"/>
      <c r="P235" s="278">
        <f>N235*O235</f>
        <v>0</v>
      </c>
      <c r="Q235" s="280"/>
      <c r="R235" s="281"/>
      <c r="S235" s="281"/>
      <c r="T235" s="276"/>
      <c r="U235" s="282"/>
      <c r="V235" s="283"/>
      <c r="W235" s="274">
        <v>12</v>
      </c>
      <c r="X235" s="284"/>
      <c r="Y235" s="276" t="s">
        <v>34</v>
      </c>
      <c r="Z235" s="276" t="s">
        <v>7</v>
      </c>
      <c r="AA235" s="285">
        <v>4</v>
      </c>
      <c r="AB235" s="285">
        <v>9</v>
      </c>
      <c r="AC235" s="285">
        <v>2</v>
      </c>
      <c r="AD235" s="281">
        <f>AA235*AB235</f>
        <v>36</v>
      </c>
      <c r="AE235" s="287">
        <v>100</v>
      </c>
      <c r="AF235" s="288">
        <f>รายการ!B8</f>
        <v>2600</v>
      </c>
      <c r="AG235" s="288">
        <f>AD235*AF235</f>
        <v>93600</v>
      </c>
      <c r="AH235" s="280">
        <f>SUM(AI235:AL235)</f>
        <v>36</v>
      </c>
      <c r="AI235" s="280"/>
      <c r="AJ235" s="280">
        <v>36</v>
      </c>
      <c r="AK235" s="280"/>
      <c r="AL235" s="280"/>
      <c r="AM235" s="276">
        <v>20</v>
      </c>
      <c r="AN235" s="276">
        <f>ค่าเสื่อม!T4</f>
        <v>93</v>
      </c>
      <c r="AO235" s="290">
        <f>AG235*AN235/100</f>
        <v>87048</v>
      </c>
      <c r="AP235" s="290">
        <f>AG235-AO235</f>
        <v>6552</v>
      </c>
      <c r="AQ235" s="199">
        <f>P235+AP235</f>
        <v>6552</v>
      </c>
      <c r="AR235" s="199">
        <f>AQ235</f>
        <v>6552</v>
      </c>
      <c r="AS235" s="198">
        <f>((S235*O235)+(AF235*AK235)-(AF235*AK235*AN235/100))</f>
        <v>0</v>
      </c>
      <c r="AT235" s="198">
        <f>AQ235-AS235</f>
        <v>6552</v>
      </c>
      <c r="AU235" s="198">
        <f>AS235</f>
        <v>0</v>
      </c>
      <c r="AV235" s="276"/>
      <c r="AW235" s="156"/>
      <c r="AX235" s="201">
        <f>AU235*AV235/100</f>
        <v>0</v>
      </c>
      <c r="AY235" s="198">
        <f>AX235*10/100</f>
        <v>0</v>
      </c>
    </row>
    <row r="236" spans="1:51" s="183" customFormat="1" ht="16.5" customHeight="1" x14ac:dyDescent="0.25">
      <c r="A236" s="283"/>
      <c r="B236" s="274">
        <v>8</v>
      </c>
      <c r="C236" s="276" t="s">
        <v>5</v>
      </c>
      <c r="D236" s="276">
        <v>14533</v>
      </c>
      <c r="E236" s="276">
        <v>10</v>
      </c>
      <c r="F236" s="276">
        <v>156</v>
      </c>
      <c r="G236" s="276" t="s">
        <v>26</v>
      </c>
      <c r="H236" s="276">
        <v>0</v>
      </c>
      <c r="I236" s="276">
        <v>1</v>
      </c>
      <c r="J236" s="276">
        <v>85</v>
      </c>
      <c r="K236" s="288">
        <v>185</v>
      </c>
      <c r="L236" s="288">
        <v>185</v>
      </c>
      <c r="M236" s="279">
        <v>1</v>
      </c>
      <c r="N236" s="288">
        <f>L236</f>
        <v>185</v>
      </c>
      <c r="O236" s="288">
        <f>[11]qry_report!$L$134</f>
        <v>100</v>
      </c>
      <c r="P236" s="278">
        <f>N236*O236</f>
        <v>18500</v>
      </c>
      <c r="Q236" s="280">
        <v>185</v>
      </c>
      <c r="R236" s="281"/>
      <c r="S236" s="281"/>
      <c r="T236" s="276"/>
      <c r="U236" s="282"/>
      <c r="V236" s="283"/>
      <c r="W236" s="274"/>
      <c r="X236" s="284"/>
      <c r="Y236" s="276"/>
      <c r="Z236" s="276"/>
      <c r="AA236" s="285"/>
      <c r="AB236" s="285"/>
      <c r="AC236" s="285"/>
      <c r="AD236" s="281"/>
      <c r="AE236" s="287"/>
      <c r="AF236" s="288"/>
      <c r="AG236" s="288"/>
      <c r="AH236" s="280"/>
      <c r="AI236" s="280"/>
      <c r="AJ236" s="280"/>
      <c r="AK236" s="280"/>
      <c r="AL236" s="280"/>
      <c r="AM236" s="276"/>
      <c r="AN236" s="276"/>
      <c r="AO236" s="290">
        <f>AG236*AN236/100</f>
        <v>0</v>
      </c>
      <c r="AP236" s="290">
        <f>AG236-AO236</f>
        <v>0</v>
      </c>
      <c r="AQ236" s="199"/>
      <c r="AR236" s="199">
        <f>AQ236</f>
        <v>0</v>
      </c>
      <c r="AS236" s="198">
        <f>((S236*O236)+(AF236*AK236)-(AF236*AK236*AN236/100))</f>
        <v>0</v>
      </c>
      <c r="AT236" s="198">
        <f>AQ236-AS236</f>
        <v>0</v>
      </c>
      <c r="AU236" s="198">
        <f>AS236</f>
        <v>0</v>
      </c>
      <c r="AV236" s="276"/>
      <c r="AW236" s="156"/>
      <c r="AX236" s="201">
        <f>AU236*AV236/100</f>
        <v>0</v>
      </c>
      <c r="AY236" s="198">
        <f>AX236*10/100</f>
        <v>0</v>
      </c>
    </row>
    <row r="237" spans="1:51" s="235" customFormat="1" ht="16.5" customHeight="1" x14ac:dyDescent="0.25">
      <c r="A237" s="305"/>
      <c r="B237" s="306"/>
      <c r="C237" s="307"/>
      <c r="D237" s="307"/>
      <c r="E237" s="307"/>
      <c r="F237" s="307"/>
      <c r="G237" s="307"/>
      <c r="H237" s="307"/>
      <c r="I237" s="307"/>
      <c r="J237" s="307"/>
      <c r="K237" s="317"/>
      <c r="L237" s="317"/>
      <c r="M237" s="310"/>
      <c r="N237" s="317"/>
      <c r="O237" s="317"/>
      <c r="P237" s="309"/>
      <c r="Q237" s="311"/>
      <c r="R237" s="312"/>
      <c r="S237" s="312"/>
      <c r="T237" s="307"/>
      <c r="U237" s="313"/>
      <c r="V237" s="305"/>
      <c r="W237" s="306"/>
      <c r="X237" s="425"/>
      <c r="Y237" s="307"/>
      <c r="Z237" s="307"/>
      <c r="AA237" s="315"/>
      <c r="AB237" s="315"/>
      <c r="AC237" s="315"/>
      <c r="AD237" s="312"/>
      <c r="AE237" s="316"/>
      <c r="AF237" s="317"/>
      <c r="AG237" s="317"/>
      <c r="AH237" s="311"/>
      <c r="AI237" s="311"/>
      <c r="AJ237" s="311"/>
      <c r="AK237" s="311"/>
      <c r="AL237" s="311"/>
      <c r="AM237" s="307"/>
      <c r="AN237" s="307"/>
      <c r="AO237" s="318"/>
      <c r="AP237" s="318"/>
      <c r="AQ237" s="249"/>
      <c r="AR237" s="249"/>
      <c r="AS237" s="248"/>
      <c r="AT237" s="248"/>
      <c r="AU237" s="248"/>
      <c r="AV237" s="307"/>
      <c r="AW237" s="319"/>
      <c r="AX237" s="251"/>
      <c r="AY237" s="248"/>
    </row>
    <row r="238" spans="1:51" s="235" customFormat="1" ht="16.5" customHeight="1" x14ac:dyDescent="0.25">
      <c r="A238" s="305"/>
      <c r="B238" s="306"/>
      <c r="C238" s="307"/>
      <c r="D238" s="307"/>
      <c r="E238" s="307"/>
      <c r="F238" s="307"/>
      <c r="G238" s="307"/>
      <c r="H238" s="307"/>
      <c r="I238" s="307"/>
      <c r="J238" s="307"/>
      <c r="K238" s="317"/>
      <c r="L238" s="317"/>
      <c r="M238" s="310"/>
      <c r="N238" s="317"/>
      <c r="O238" s="317"/>
      <c r="P238" s="309"/>
      <c r="Q238" s="311"/>
      <c r="R238" s="312"/>
      <c r="S238" s="312"/>
      <c r="T238" s="307"/>
      <c r="U238" s="313"/>
      <c r="V238" s="305"/>
      <c r="W238" s="306"/>
      <c r="X238" s="425"/>
      <c r="Y238" s="307"/>
      <c r="Z238" s="307"/>
      <c r="AA238" s="315"/>
      <c r="AB238" s="315"/>
      <c r="AC238" s="315"/>
      <c r="AD238" s="312"/>
      <c r="AE238" s="316"/>
      <c r="AF238" s="317"/>
      <c r="AG238" s="317"/>
      <c r="AH238" s="311"/>
      <c r="AI238" s="311"/>
      <c r="AJ238" s="311"/>
      <c r="AK238" s="311"/>
      <c r="AL238" s="311"/>
      <c r="AM238" s="307"/>
      <c r="AN238" s="307"/>
      <c r="AO238" s="318"/>
      <c r="AP238" s="318"/>
      <c r="AQ238" s="249"/>
      <c r="AR238" s="249"/>
      <c r="AS238" s="248"/>
      <c r="AT238" s="248"/>
      <c r="AU238" s="248"/>
      <c r="AV238" s="307"/>
      <c r="AW238" s="319"/>
      <c r="AX238" s="251"/>
      <c r="AY238" s="248"/>
    </row>
    <row r="239" spans="1:51" s="235" customFormat="1" ht="16.5" customHeight="1" x14ac:dyDescent="0.25">
      <c r="A239" s="305"/>
      <c r="B239" s="306"/>
      <c r="C239" s="307"/>
      <c r="D239" s="307"/>
      <c r="E239" s="307"/>
      <c r="F239" s="307"/>
      <c r="G239" s="307"/>
      <c r="H239" s="307"/>
      <c r="I239" s="307"/>
      <c r="J239" s="307"/>
      <c r="K239" s="317"/>
      <c r="L239" s="317"/>
      <c r="M239" s="310"/>
      <c r="N239" s="317"/>
      <c r="O239" s="317"/>
      <c r="P239" s="309"/>
      <c r="Q239" s="311"/>
      <c r="R239" s="312"/>
      <c r="S239" s="312"/>
      <c r="T239" s="307"/>
      <c r="U239" s="313"/>
      <c r="V239" s="305"/>
      <c r="W239" s="306"/>
      <c r="X239" s="425"/>
      <c r="Y239" s="307"/>
      <c r="Z239" s="307"/>
      <c r="AA239" s="315"/>
      <c r="AB239" s="315"/>
      <c r="AC239" s="315"/>
      <c r="AD239" s="312"/>
      <c r="AE239" s="316"/>
      <c r="AF239" s="317"/>
      <c r="AG239" s="317"/>
      <c r="AH239" s="311"/>
      <c r="AI239" s="311"/>
      <c r="AJ239" s="311"/>
      <c r="AK239" s="311"/>
      <c r="AL239" s="311"/>
      <c r="AM239" s="307"/>
      <c r="AN239" s="307"/>
      <c r="AO239" s="318"/>
      <c r="AP239" s="318"/>
      <c r="AQ239" s="249"/>
      <c r="AR239" s="249"/>
      <c r="AS239" s="248"/>
      <c r="AT239" s="248"/>
      <c r="AU239" s="248"/>
      <c r="AV239" s="307"/>
      <c r="AW239" s="319"/>
      <c r="AX239" s="251"/>
      <c r="AY239" s="248"/>
    </row>
    <row r="240" spans="1:51" s="235" customFormat="1" ht="16.5" customHeight="1" x14ac:dyDescent="0.25">
      <c r="A240" s="305"/>
      <c r="B240" s="306"/>
      <c r="C240" s="307"/>
      <c r="D240" s="307"/>
      <c r="E240" s="307"/>
      <c r="F240" s="307"/>
      <c r="G240" s="307"/>
      <c r="H240" s="307"/>
      <c r="I240" s="307"/>
      <c r="J240" s="307"/>
      <c r="K240" s="317"/>
      <c r="L240" s="317"/>
      <c r="M240" s="310"/>
      <c r="N240" s="317"/>
      <c r="O240" s="317"/>
      <c r="P240" s="309"/>
      <c r="Q240" s="311"/>
      <c r="R240" s="312"/>
      <c r="S240" s="312"/>
      <c r="T240" s="307"/>
      <c r="U240" s="313"/>
      <c r="V240" s="305"/>
      <c r="W240" s="306"/>
      <c r="X240" s="425"/>
      <c r="Y240" s="307"/>
      <c r="Z240" s="307"/>
      <c r="AA240" s="315"/>
      <c r="AB240" s="315"/>
      <c r="AC240" s="315"/>
      <c r="AD240" s="312"/>
      <c r="AE240" s="316"/>
      <c r="AF240" s="317"/>
      <c r="AG240" s="317"/>
      <c r="AH240" s="311"/>
      <c r="AI240" s="311"/>
      <c r="AJ240" s="311"/>
      <c r="AK240" s="311"/>
      <c r="AL240" s="311"/>
      <c r="AM240" s="307"/>
      <c r="AN240" s="307"/>
      <c r="AO240" s="318"/>
      <c r="AP240" s="318"/>
      <c r="AQ240" s="249"/>
      <c r="AR240" s="249"/>
      <c r="AS240" s="248"/>
      <c r="AT240" s="248"/>
      <c r="AU240" s="248"/>
      <c r="AV240" s="307"/>
      <c r="AW240" s="319"/>
      <c r="AX240" s="251"/>
      <c r="AY240" s="248"/>
    </row>
    <row r="241" spans="1:51" s="235" customFormat="1" ht="16.5" customHeight="1" x14ac:dyDescent="0.25">
      <c r="A241" s="305"/>
      <c r="B241" s="306"/>
      <c r="C241" s="307"/>
      <c r="D241" s="307"/>
      <c r="E241" s="307"/>
      <c r="F241" s="307"/>
      <c r="G241" s="307"/>
      <c r="H241" s="307"/>
      <c r="I241" s="307"/>
      <c r="J241" s="307"/>
      <c r="K241" s="317"/>
      <c r="L241" s="317"/>
      <c r="M241" s="310"/>
      <c r="N241" s="317"/>
      <c r="O241" s="317"/>
      <c r="P241" s="309"/>
      <c r="Q241" s="311"/>
      <c r="R241" s="312"/>
      <c r="S241" s="312"/>
      <c r="T241" s="307"/>
      <c r="U241" s="313"/>
      <c r="V241" s="305"/>
      <c r="W241" s="306"/>
      <c r="X241" s="425"/>
      <c r="Y241" s="307"/>
      <c r="Z241" s="307"/>
      <c r="AA241" s="315"/>
      <c r="AB241" s="315"/>
      <c r="AC241" s="315"/>
      <c r="AD241" s="312"/>
      <c r="AE241" s="316"/>
      <c r="AF241" s="317"/>
      <c r="AG241" s="317"/>
      <c r="AH241" s="311"/>
      <c r="AI241" s="311"/>
      <c r="AJ241" s="311"/>
      <c r="AK241" s="311"/>
      <c r="AL241" s="311"/>
      <c r="AM241" s="307"/>
      <c r="AN241" s="307"/>
      <c r="AO241" s="318"/>
      <c r="AP241" s="318"/>
      <c r="AQ241" s="249"/>
      <c r="AR241" s="249"/>
      <c r="AS241" s="248"/>
      <c r="AT241" s="248"/>
      <c r="AU241" s="248"/>
      <c r="AV241" s="307"/>
      <c r="AW241" s="319"/>
      <c r="AX241" s="251"/>
      <c r="AY241" s="248"/>
    </row>
    <row r="242" spans="1:51" s="235" customFormat="1" ht="16.5" customHeight="1" x14ac:dyDescent="0.25">
      <c r="A242" s="305"/>
      <c r="B242" s="306"/>
      <c r="C242" s="307"/>
      <c r="D242" s="307"/>
      <c r="E242" s="307"/>
      <c r="F242" s="307"/>
      <c r="G242" s="307"/>
      <c r="H242" s="307"/>
      <c r="I242" s="307"/>
      <c r="J242" s="307"/>
      <c r="K242" s="317"/>
      <c r="L242" s="317"/>
      <c r="M242" s="310"/>
      <c r="N242" s="317"/>
      <c r="O242" s="317"/>
      <c r="P242" s="309"/>
      <c r="Q242" s="311"/>
      <c r="R242" s="312"/>
      <c r="S242" s="312"/>
      <c r="T242" s="307"/>
      <c r="U242" s="313"/>
      <c r="V242" s="305"/>
      <c r="W242" s="306"/>
      <c r="X242" s="425"/>
      <c r="Y242" s="307"/>
      <c r="Z242" s="307"/>
      <c r="AA242" s="315"/>
      <c r="AB242" s="315"/>
      <c r="AC242" s="315"/>
      <c r="AD242" s="312"/>
      <c r="AE242" s="316"/>
      <c r="AF242" s="317"/>
      <c r="AG242" s="317"/>
      <c r="AH242" s="311"/>
      <c r="AI242" s="311"/>
      <c r="AJ242" s="311"/>
      <c r="AK242" s="311"/>
      <c r="AL242" s="311"/>
      <c r="AM242" s="307"/>
      <c r="AN242" s="307"/>
      <c r="AO242" s="318"/>
      <c r="AP242" s="318"/>
      <c r="AQ242" s="249"/>
      <c r="AR242" s="249"/>
      <c r="AS242" s="248"/>
      <c r="AT242" s="248"/>
      <c r="AU242" s="248"/>
      <c r="AV242" s="307"/>
      <c r="AW242" s="319"/>
      <c r="AX242" s="251"/>
      <c r="AY242" s="248"/>
    </row>
    <row r="243" spans="1:51" s="235" customFormat="1" ht="16.5" customHeight="1" x14ac:dyDescent="0.25">
      <c r="A243" s="305"/>
      <c r="B243" s="306"/>
      <c r="C243" s="307"/>
      <c r="D243" s="307"/>
      <c r="E243" s="307"/>
      <c r="F243" s="307"/>
      <c r="G243" s="307"/>
      <c r="H243" s="307"/>
      <c r="I243" s="307"/>
      <c r="J243" s="307"/>
      <c r="K243" s="317"/>
      <c r="L243" s="317"/>
      <c r="M243" s="310"/>
      <c r="N243" s="317"/>
      <c r="O243" s="317"/>
      <c r="P243" s="309"/>
      <c r="Q243" s="311"/>
      <c r="R243" s="312"/>
      <c r="S243" s="312"/>
      <c r="T243" s="307"/>
      <c r="U243" s="313"/>
      <c r="V243" s="305"/>
      <c r="W243" s="306"/>
      <c r="X243" s="425"/>
      <c r="Y243" s="307"/>
      <c r="Z243" s="307"/>
      <c r="AA243" s="315"/>
      <c r="AB243" s="315"/>
      <c r="AC243" s="315"/>
      <c r="AD243" s="312"/>
      <c r="AE243" s="316"/>
      <c r="AF243" s="317"/>
      <c r="AG243" s="317"/>
      <c r="AH243" s="311"/>
      <c r="AI243" s="311"/>
      <c r="AJ243" s="311"/>
      <c r="AK243" s="311"/>
      <c r="AL243" s="311"/>
      <c r="AM243" s="307"/>
      <c r="AN243" s="307"/>
      <c r="AO243" s="318"/>
      <c r="AP243" s="318"/>
      <c r="AQ243" s="249"/>
      <c r="AR243" s="249"/>
      <c r="AS243" s="248"/>
      <c r="AT243" s="248"/>
      <c r="AU243" s="248"/>
      <c r="AV243" s="307"/>
      <c r="AW243" s="319"/>
      <c r="AX243" s="251"/>
      <c r="AY243" s="248"/>
    </row>
    <row r="244" spans="1:51" s="235" customFormat="1" ht="16.5" customHeight="1" x14ac:dyDescent="0.25">
      <c r="A244" s="305"/>
      <c r="B244" s="306"/>
      <c r="C244" s="307"/>
      <c r="D244" s="307"/>
      <c r="E244" s="307"/>
      <c r="F244" s="307"/>
      <c r="G244" s="307"/>
      <c r="H244" s="307"/>
      <c r="I244" s="307"/>
      <c r="J244" s="307"/>
      <c r="K244" s="317"/>
      <c r="L244" s="317"/>
      <c r="M244" s="310"/>
      <c r="N244" s="317"/>
      <c r="O244" s="317"/>
      <c r="P244" s="309"/>
      <c r="Q244" s="311"/>
      <c r="R244" s="312"/>
      <c r="S244" s="312"/>
      <c r="T244" s="307"/>
      <c r="U244" s="313"/>
      <c r="V244" s="305"/>
      <c r="W244" s="306"/>
      <c r="X244" s="425"/>
      <c r="Y244" s="307"/>
      <c r="Z244" s="307"/>
      <c r="AA244" s="315"/>
      <c r="AB244" s="315"/>
      <c r="AC244" s="315"/>
      <c r="AD244" s="312"/>
      <c r="AE244" s="316"/>
      <c r="AF244" s="317"/>
      <c r="AG244" s="317"/>
      <c r="AH244" s="311"/>
      <c r="AI244" s="311"/>
      <c r="AJ244" s="311"/>
      <c r="AK244" s="311"/>
      <c r="AL244" s="311"/>
      <c r="AM244" s="307"/>
      <c r="AN244" s="307"/>
      <c r="AO244" s="318"/>
      <c r="AP244" s="318"/>
      <c r="AQ244" s="249"/>
      <c r="AR244" s="249"/>
      <c r="AS244" s="248"/>
      <c r="AT244" s="248"/>
      <c r="AU244" s="248"/>
      <c r="AV244" s="307"/>
      <c r="AW244" s="319"/>
      <c r="AX244" s="251"/>
      <c r="AY244" s="248"/>
    </row>
    <row r="245" spans="1:51" s="235" customFormat="1" ht="16.5" customHeight="1" x14ac:dyDescent="0.25">
      <c r="A245" s="305"/>
      <c r="B245" s="306"/>
      <c r="C245" s="307"/>
      <c r="D245" s="307"/>
      <c r="E245" s="307"/>
      <c r="F245" s="307"/>
      <c r="G245" s="307"/>
      <c r="H245" s="307"/>
      <c r="I245" s="307"/>
      <c r="J245" s="307"/>
      <c r="K245" s="317"/>
      <c r="L245" s="317"/>
      <c r="M245" s="310"/>
      <c r="N245" s="317"/>
      <c r="O245" s="317"/>
      <c r="P245" s="309"/>
      <c r="Q245" s="311"/>
      <c r="R245" s="312"/>
      <c r="S245" s="312"/>
      <c r="T245" s="307"/>
      <c r="U245" s="313"/>
      <c r="V245" s="305"/>
      <c r="W245" s="306"/>
      <c r="X245" s="425"/>
      <c r="Y245" s="307"/>
      <c r="Z245" s="307"/>
      <c r="AA245" s="315"/>
      <c r="AB245" s="315"/>
      <c r="AC245" s="315"/>
      <c r="AD245" s="312"/>
      <c r="AE245" s="316"/>
      <c r="AF245" s="317"/>
      <c r="AG245" s="317"/>
      <c r="AH245" s="311"/>
      <c r="AI245" s="311"/>
      <c r="AJ245" s="311"/>
      <c r="AK245" s="311"/>
      <c r="AL245" s="311"/>
      <c r="AM245" s="307"/>
      <c r="AN245" s="307"/>
      <c r="AO245" s="318"/>
      <c r="AP245" s="318"/>
      <c r="AQ245" s="249"/>
      <c r="AR245" s="249"/>
      <c r="AS245" s="248"/>
      <c r="AT245" s="248"/>
      <c r="AU245" s="248"/>
      <c r="AV245" s="307"/>
      <c r="AW245" s="319"/>
      <c r="AX245" s="251"/>
      <c r="AY245" s="248"/>
    </row>
    <row r="246" spans="1:51" s="235" customFormat="1" ht="16.5" customHeight="1" x14ac:dyDescent="0.25">
      <c r="A246" s="305"/>
      <c r="B246" s="306"/>
      <c r="C246" s="307"/>
      <c r="D246" s="307"/>
      <c r="E246" s="307"/>
      <c r="F246" s="307"/>
      <c r="G246" s="307"/>
      <c r="H246" s="307"/>
      <c r="I246" s="307"/>
      <c r="J246" s="307"/>
      <c r="K246" s="317"/>
      <c r="L246" s="317"/>
      <c r="M246" s="310"/>
      <c r="N246" s="317"/>
      <c r="O246" s="317"/>
      <c r="P246" s="309"/>
      <c r="Q246" s="311"/>
      <c r="R246" s="312"/>
      <c r="S246" s="312"/>
      <c r="T246" s="307"/>
      <c r="U246" s="313"/>
      <c r="V246" s="305"/>
      <c r="W246" s="306"/>
      <c r="X246" s="425"/>
      <c r="Y246" s="307"/>
      <c r="Z246" s="307"/>
      <c r="AA246" s="315"/>
      <c r="AB246" s="315"/>
      <c r="AC246" s="315"/>
      <c r="AD246" s="312"/>
      <c r="AE246" s="316"/>
      <c r="AF246" s="317"/>
      <c r="AG246" s="317"/>
      <c r="AH246" s="311"/>
      <c r="AI246" s="311"/>
      <c r="AJ246" s="311"/>
      <c r="AK246" s="311"/>
      <c r="AL246" s="311"/>
      <c r="AM246" s="307"/>
      <c r="AN246" s="307"/>
      <c r="AO246" s="318"/>
      <c r="AP246" s="318"/>
      <c r="AQ246" s="249"/>
      <c r="AR246" s="249"/>
      <c r="AS246" s="248"/>
      <c r="AT246" s="248"/>
      <c r="AU246" s="248"/>
      <c r="AV246" s="307"/>
      <c r="AW246" s="319"/>
      <c r="AX246" s="251"/>
      <c r="AY246" s="248"/>
    </row>
    <row r="247" spans="1:51" s="235" customFormat="1" ht="16.5" customHeight="1" x14ac:dyDescent="0.25">
      <c r="A247" s="305"/>
      <c r="B247" s="306"/>
      <c r="C247" s="307"/>
      <c r="D247" s="307"/>
      <c r="E247" s="307"/>
      <c r="F247" s="307"/>
      <c r="G247" s="307"/>
      <c r="H247" s="307"/>
      <c r="I247" s="307"/>
      <c r="J247" s="307"/>
      <c r="K247" s="317"/>
      <c r="L247" s="317"/>
      <c r="M247" s="310"/>
      <c r="N247" s="317"/>
      <c r="O247" s="317"/>
      <c r="P247" s="309"/>
      <c r="Q247" s="311"/>
      <c r="R247" s="312"/>
      <c r="S247" s="312"/>
      <c r="T247" s="307"/>
      <c r="U247" s="313"/>
      <c r="V247" s="305"/>
      <c r="W247" s="306"/>
      <c r="X247" s="425"/>
      <c r="Y247" s="307"/>
      <c r="Z247" s="307"/>
      <c r="AA247" s="315"/>
      <c r="AB247" s="315"/>
      <c r="AC247" s="315"/>
      <c r="AD247" s="312"/>
      <c r="AE247" s="316"/>
      <c r="AF247" s="317"/>
      <c r="AG247" s="317"/>
      <c r="AH247" s="311"/>
      <c r="AI247" s="311"/>
      <c r="AJ247" s="311"/>
      <c r="AK247" s="311"/>
      <c r="AL247" s="311"/>
      <c r="AM247" s="307"/>
      <c r="AN247" s="307"/>
      <c r="AO247" s="318"/>
      <c r="AP247" s="318"/>
      <c r="AQ247" s="249"/>
      <c r="AR247" s="249"/>
      <c r="AS247" s="248"/>
      <c r="AT247" s="248"/>
      <c r="AU247" s="248"/>
      <c r="AV247" s="307"/>
      <c r="AW247" s="319"/>
      <c r="AX247" s="251"/>
      <c r="AY247" s="248"/>
    </row>
    <row r="248" spans="1:51" s="235" customFormat="1" ht="16.5" customHeight="1" x14ac:dyDescent="0.25">
      <c r="A248" s="305"/>
      <c r="B248" s="306"/>
      <c r="C248" s="307"/>
      <c r="D248" s="307"/>
      <c r="E248" s="307"/>
      <c r="F248" s="307"/>
      <c r="G248" s="307"/>
      <c r="H248" s="307"/>
      <c r="I248" s="307"/>
      <c r="J248" s="307"/>
      <c r="K248" s="317"/>
      <c r="L248" s="317"/>
      <c r="M248" s="310"/>
      <c r="N248" s="317"/>
      <c r="O248" s="317"/>
      <c r="P248" s="309"/>
      <c r="Q248" s="311"/>
      <c r="R248" s="312"/>
      <c r="S248" s="312"/>
      <c r="T248" s="307"/>
      <c r="U248" s="313"/>
      <c r="V248" s="305"/>
      <c r="W248" s="306"/>
      <c r="X248" s="425"/>
      <c r="Y248" s="307"/>
      <c r="Z248" s="307"/>
      <c r="AA248" s="315"/>
      <c r="AB248" s="315"/>
      <c r="AC248" s="315"/>
      <c r="AD248" s="312"/>
      <c r="AE248" s="316"/>
      <c r="AF248" s="317"/>
      <c r="AG248" s="317"/>
      <c r="AH248" s="311"/>
      <c r="AI248" s="311"/>
      <c r="AJ248" s="311"/>
      <c r="AK248" s="311"/>
      <c r="AL248" s="311"/>
      <c r="AM248" s="307"/>
      <c r="AN248" s="307"/>
      <c r="AO248" s="318"/>
      <c r="AP248" s="318"/>
      <c r="AQ248" s="249"/>
      <c r="AR248" s="249"/>
      <c r="AS248" s="248"/>
      <c r="AT248" s="248"/>
      <c r="AU248" s="248"/>
      <c r="AV248" s="307"/>
      <c r="AW248" s="319"/>
      <c r="AX248" s="251"/>
      <c r="AY248" s="248"/>
    </row>
    <row r="249" spans="1:51" s="235" customFormat="1" ht="16.5" customHeight="1" x14ac:dyDescent="0.25">
      <c r="A249" s="305"/>
      <c r="B249" s="306"/>
      <c r="C249" s="307"/>
      <c r="D249" s="307"/>
      <c r="E249" s="307"/>
      <c r="F249" s="307"/>
      <c r="G249" s="307"/>
      <c r="H249" s="307"/>
      <c r="I249" s="307"/>
      <c r="J249" s="307"/>
      <c r="K249" s="317"/>
      <c r="L249" s="317"/>
      <c r="M249" s="310"/>
      <c r="N249" s="317"/>
      <c r="O249" s="317"/>
      <c r="P249" s="309"/>
      <c r="Q249" s="311"/>
      <c r="R249" s="312"/>
      <c r="S249" s="312"/>
      <c r="T249" s="307"/>
      <c r="U249" s="313"/>
      <c r="V249" s="305"/>
      <c r="W249" s="306"/>
      <c r="X249" s="425"/>
      <c r="Y249" s="307"/>
      <c r="Z249" s="307"/>
      <c r="AA249" s="315"/>
      <c r="AB249" s="315"/>
      <c r="AC249" s="315"/>
      <c r="AD249" s="312"/>
      <c r="AE249" s="316"/>
      <c r="AF249" s="317"/>
      <c r="AG249" s="317"/>
      <c r="AH249" s="311"/>
      <c r="AI249" s="311"/>
      <c r="AJ249" s="311"/>
      <c r="AK249" s="311"/>
      <c r="AL249" s="311"/>
      <c r="AM249" s="307"/>
      <c r="AN249" s="307"/>
      <c r="AO249" s="318"/>
      <c r="AP249" s="318"/>
      <c r="AQ249" s="249"/>
      <c r="AR249" s="249"/>
      <c r="AS249" s="248"/>
      <c r="AT249" s="248"/>
      <c r="AU249" s="248"/>
      <c r="AV249" s="307"/>
      <c r="AW249" s="319"/>
      <c r="AX249" s="251"/>
      <c r="AY249" s="248"/>
    </row>
    <row r="250" spans="1:51" s="235" customFormat="1" ht="16.5" customHeight="1" x14ac:dyDescent="0.25">
      <c r="A250" s="305"/>
      <c r="B250" s="306"/>
      <c r="C250" s="307"/>
      <c r="D250" s="307"/>
      <c r="E250" s="307"/>
      <c r="F250" s="307"/>
      <c r="G250" s="307"/>
      <c r="H250" s="307"/>
      <c r="I250" s="307"/>
      <c r="J250" s="307"/>
      <c r="K250" s="317"/>
      <c r="L250" s="317"/>
      <c r="M250" s="310"/>
      <c r="N250" s="317"/>
      <c r="O250" s="317"/>
      <c r="P250" s="309"/>
      <c r="Q250" s="311"/>
      <c r="R250" s="312"/>
      <c r="S250" s="312"/>
      <c r="T250" s="307"/>
      <c r="U250" s="313"/>
      <c r="V250" s="305"/>
      <c r="W250" s="306"/>
      <c r="X250" s="425"/>
      <c r="Y250" s="307"/>
      <c r="Z250" s="307"/>
      <c r="AA250" s="315"/>
      <c r="AB250" s="315"/>
      <c r="AC250" s="315"/>
      <c r="AD250" s="312"/>
      <c r="AE250" s="316"/>
      <c r="AF250" s="317"/>
      <c r="AG250" s="317"/>
      <c r="AH250" s="311"/>
      <c r="AI250" s="311"/>
      <c r="AJ250" s="311"/>
      <c r="AK250" s="311"/>
      <c r="AL250" s="311"/>
      <c r="AM250" s="307"/>
      <c r="AN250" s="307"/>
      <c r="AO250" s="318"/>
      <c r="AP250" s="318"/>
      <c r="AQ250" s="249"/>
      <c r="AR250" s="249"/>
      <c r="AS250" s="248"/>
      <c r="AT250" s="248"/>
      <c r="AU250" s="248"/>
      <c r="AV250" s="307"/>
      <c r="AW250" s="319"/>
      <c r="AX250" s="251"/>
      <c r="AY250" s="248"/>
    </row>
    <row r="251" spans="1:51" s="235" customFormat="1" ht="16.5" customHeight="1" x14ac:dyDescent="0.25">
      <c r="A251" s="305"/>
      <c r="B251" s="306"/>
      <c r="C251" s="307"/>
      <c r="D251" s="307"/>
      <c r="E251" s="307"/>
      <c r="F251" s="307"/>
      <c r="G251" s="307"/>
      <c r="H251" s="307"/>
      <c r="I251" s="307"/>
      <c r="J251" s="307"/>
      <c r="K251" s="317"/>
      <c r="L251" s="317"/>
      <c r="M251" s="310"/>
      <c r="N251" s="317"/>
      <c r="O251" s="317"/>
      <c r="P251" s="309"/>
      <c r="Q251" s="311"/>
      <c r="R251" s="312"/>
      <c r="S251" s="312"/>
      <c r="T251" s="307"/>
      <c r="U251" s="313"/>
      <c r="V251" s="305"/>
      <c r="W251" s="306"/>
      <c r="X251" s="425"/>
      <c r="Y251" s="307"/>
      <c r="Z251" s="307"/>
      <c r="AA251" s="315"/>
      <c r="AB251" s="315"/>
      <c r="AC251" s="315"/>
      <c r="AD251" s="312"/>
      <c r="AE251" s="316"/>
      <c r="AF251" s="317"/>
      <c r="AG251" s="317"/>
      <c r="AH251" s="311"/>
      <c r="AI251" s="311"/>
      <c r="AJ251" s="311"/>
      <c r="AK251" s="311"/>
      <c r="AL251" s="311"/>
      <c r="AM251" s="307"/>
      <c r="AN251" s="307"/>
      <c r="AO251" s="318"/>
      <c r="AP251" s="318"/>
      <c r="AQ251" s="249"/>
      <c r="AR251" s="249"/>
      <c r="AS251" s="248"/>
      <c r="AT251" s="248"/>
      <c r="AU251" s="248"/>
      <c r="AV251" s="307"/>
      <c r="AW251" s="319"/>
      <c r="AX251" s="251"/>
      <c r="AY251" s="248"/>
    </row>
    <row r="252" spans="1:51" s="235" customFormat="1" ht="16.5" customHeight="1" x14ac:dyDescent="0.25">
      <c r="A252" s="305"/>
      <c r="B252" s="306"/>
      <c r="C252" s="307"/>
      <c r="D252" s="307"/>
      <c r="E252" s="307"/>
      <c r="F252" s="307"/>
      <c r="G252" s="307"/>
      <c r="H252" s="307"/>
      <c r="I252" s="307"/>
      <c r="J252" s="307"/>
      <c r="K252" s="317"/>
      <c r="L252" s="317"/>
      <c r="M252" s="310"/>
      <c r="N252" s="317"/>
      <c r="O252" s="317"/>
      <c r="P252" s="309"/>
      <c r="Q252" s="311"/>
      <c r="R252" s="312"/>
      <c r="S252" s="312"/>
      <c r="T252" s="307"/>
      <c r="U252" s="313"/>
      <c r="V252" s="305"/>
      <c r="W252" s="306"/>
      <c r="X252" s="425"/>
      <c r="Y252" s="307"/>
      <c r="Z252" s="307"/>
      <c r="AA252" s="315"/>
      <c r="AB252" s="315"/>
      <c r="AC252" s="315"/>
      <c r="AD252" s="312"/>
      <c r="AE252" s="316"/>
      <c r="AF252" s="317"/>
      <c r="AG252" s="317"/>
      <c r="AH252" s="311"/>
      <c r="AI252" s="311"/>
      <c r="AJ252" s="311"/>
      <c r="AK252" s="311"/>
      <c r="AL252" s="311"/>
      <c r="AM252" s="307"/>
      <c r="AN252" s="307"/>
      <c r="AO252" s="318"/>
      <c r="AP252" s="318"/>
      <c r="AQ252" s="249"/>
      <c r="AR252" s="249"/>
      <c r="AS252" s="248"/>
      <c r="AT252" s="248"/>
      <c r="AU252" s="248"/>
      <c r="AV252" s="307"/>
      <c r="AW252" s="319"/>
      <c r="AX252" s="251"/>
      <c r="AY252" s="248"/>
    </row>
    <row r="253" spans="1:51" s="235" customFormat="1" ht="16.5" customHeight="1" x14ac:dyDescent="0.25">
      <c r="A253" s="305"/>
      <c r="B253" s="306"/>
      <c r="C253" s="307"/>
      <c r="D253" s="307"/>
      <c r="E253" s="307"/>
      <c r="F253" s="307"/>
      <c r="G253" s="307"/>
      <c r="H253" s="307"/>
      <c r="I253" s="307"/>
      <c r="J253" s="307"/>
      <c r="K253" s="317"/>
      <c r="L253" s="317"/>
      <c r="M253" s="310"/>
      <c r="N253" s="317"/>
      <c r="O253" s="317"/>
      <c r="P253" s="309"/>
      <c r="Q253" s="311"/>
      <c r="R253" s="312"/>
      <c r="S253" s="312"/>
      <c r="T253" s="307"/>
      <c r="U253" s="313"/>
      <c r="V253" s="305"/>
      <c r="W253" s="306"/>
      <c r="X253" s="425"/>
      <c r="Y253" s="307"/>
      <c r="Z253" s="307"/>
      <c r="AA253" s="315"/>
      <c r="AB253" s="315"/>
      <c r="AC253" s="315"/>
      <c r="AD253" s="312"/>
      <c r="AE253" s="316"/>
      <c r="AF253" s="317"/>
      <c r="AG253" s="317"/>
      <c r="AH253" s="311"/>
      <c r="AI253" s="311"/>
      <c r="AJ253" s="311"/>
      <c r="AK253" s="311"/>
      <c r="AL253" s="311"/>
      <c r="AM253" s="307"/>
      <c r="AN253" s="307"/>
      <c r="AO253" s="318"/>
      <c r="AP253" s="318"/>
      <c r="AQ253" s="249"/>
      <c r="AR253" s="249"/>
      <c r="AS253" s="248"/>
      <c r="AT253" s="248"/>
      <c r="AU253" s="248"/>
      <c r="AV253" s="307"/>
      <c r="AW253" s="319"/>
      <c r="AX253" s="251"/>
      <c r="AY253" s="248"/>
    </row>
    <row r="254" spans="1:51" s="235" customFormat="1" ht="16.5" customHeight="1" x14ac:dyDescent="0.25">
      <c r="A254" s="305"/>
      <c r="B254" s="306"/>
      <c r="C254" s="307"/>
      <c r="D254" s="307"/>
      <c r="E254" s="307"/>
      <c r="F254" s="307"/>
      <c r="G254" s="307"/>
      <c r="H254" s="307"/>
      <c r="I254" s="307"/>
      <c r="J254" s="307"/>
      <c r="K254" s="317"/>
      <c r="L254" s="317"/>
      <c r="M254" s="310"/>
      <c r="N254" s="317"/>
      <c r="O254" s="317"/>
      <c r="P254" s="309"/>
      <c r="Q254" s="311"/>
      <c r="R254" s="312"/>
      <c r="S254" s="312"/>
      <c r="T254" s="307"/>
      <c r="U254" s="313"/>
      <c r="V254" s="305"/>
      <c r="W254" s="306"/>
      <c r="X254" s="425"/>
      <c r="Y254" s="307"/>
      <c r="Z254" s="307"/>
      <c r="AA254" s="315"/>
      <c r="AB254" s="315"/>
      <c r="AC254" s="315"/>
      <c r="AD254" s="312"/>
      <c r="AE254" s="316"/>
      <c r="AF254" s="317"/>
      <c r="AG254" s="317"/>
      <c r="AH254" s="311"/>
      <c r="AI254" s="311"/>
      <c r="AJ254" s="311"/>
      <c r="AK254" s="311"/>
      <c r="AL254" s="311"/>
      <c r="AM254" s="307"/>
      <c r="AN254" s="307"/>
      <c r="AO254" s="318"/>
      <c r="AP254" s="318"/>
      <c r="AQ254" s="249"/>
      <c r="AR254" s="249"/>
      <c r="AS254" s="248"/>
      <c r="AT254" s="248"/>
      <c r="AU254" s="248"/>
      <c r="AV254" s="307"/>
      <c r="AW254" s="319"/>
      <c r="AX254" s="251"/>
      <c r="AY254" s="248"/>
    </row>
    <row r="255" spans="1:51" s="235" customFormat="1" ht="16.5" customHeight="1" x14ac:dyDescent="0.25">
      <c r="A255" s="305"/>
      <c r="B255" s="306"/>
      <c r="C255" s="307"/>
      <c r="D255" s="307"/>
      <c r="E255" s="307"/>
      <c r="F255" s="307"/>
      <c r="G255" s="307"/>
      <c r="H255" s="307"/>
      <c r="I255" s="307"/>
      <c r="J255" s="307"/>
      <c r="K255" s="317"/>
      <c r="L255" s="317"/>
      <c r="M255" s="310"/>
      <c r="N255" s="317"/>
      <c r="O255" s="317"/>
      <c r="P255" s="309"/>
      <c r="Q255" s="311"/>
      <c r="R255" s="312"/>
      <c r="S255" s="312"/>
      <c r="T255" s="307"/>
      <c r="U255" s="313"/>
      <c r="V255" s="305"/>
      <c r="W255" s="306"/>
      <c r="X255" s="425"/>
      <c r="Y255" s="307"/>
      <c r="Z255" s="307"/>
      <c r="AA255" s="315"/>
      <c r="AB255" s="315"/>
      <c r="AC255" s="315"/>
      <c r="AD255" s="312"/>
      <c r="AE255" s="316"/>
      <c r="AF255" s="317"/>
      <c r="AG255" s="317"/>
      <c r="AH255" s="311"/>
      <c r="AI255" s="311"/>
      <c r="AJ255" s="311"/>
      <c r="AK255" s="311"/>
      <c r="AL255" s="311"/>
      <c r="AM255" s="307"/>
      <c r="AN255" s="307"/>
      <c r="AO255" s="318"/>
      <c r="AP255" s="318"/>
      <c r="AQ255" s="249"/>
      <c r="AR255" s="249"/>
      <c r="AS255" s="248"/>
      <c r="AT255" s="248"/>
      <c r="AU255" s="248"/>
      <c r="AV255" s="307"/>
      <c r="AW255" s="319"/>
      <c r="AX255" s="251"/>
      <c r="AY255" s="248"/>
    </row>
    <row r="256" spans="1:51" s="235" customFormat="1" ht="16.5" customHeight="1" x14ac:dyDescent="0.25">
      <c r="A256" s="305"/>
      <c r="B256" s="306"/>
      <c r="C256" s="307"/>
      <c r="D256" s="307"/>
      <c r="E256" s="307"/>
      <c r="F256" s="307"/>
      <c r="G256" s="307"/>
      <c r="H256" s="307"/>
      <c r="I256" s="307"/>
      <c r="J256" s="307"/>
      <c r="K256" s="317"/>
      <c r="L256" s="317"/>
      <c r="M256" s="310"/>
      <c r="N256" s="317"/>
      <c r="O256" s="317"/>
      <c r="P256" s="309"/>
      <c r="Q256" s="311"/>
      <c r="R256" s="312"/>
      <c r="S256" s="312"/>
      <c r="T256" s="307"/>
      <c r="U256" s="313"/>
      <c r="V256" s="305"/>
      <c r="W256" s="306"/>
      <c r="X256" s="425"/>
      <c r="Y256" s="307"/>
      <c r="Z256" s="307"/>
      <c r="AA256" s="315"/>
      <c r="AB256" s="315"/>
      <c r="AC256" s="315"/>
      <c r="AD256" s="312"/>
      <c r="AE256" s="316"/>
      <c r="AF256" s="317"/>
      <c r="AG256" s="317"/>
      <c r="AH256" s="311"/>
      <c r="AI256" s="311"/>
      <c r="AJ256" s="311"/>
      <c r="AK256" s="311"/>
      <c r="AL256" s="311"/>
      <c r="AM256" s="307"/>
      <c r="AN256" s="307"/>
      <c r="AO256" s="318"/>
      <c r="AP256" s="318"/>
      <c r="AQ256" s="249"/>
      <c r="AR256" s="249"/>
      <c r="AS256" s="248"/>
      <c r="AT256" s="248"/>
      <c r="AU256" s="248"/>
      <c r="AV256" s="307"/>
      <c r="AW256" s="319"/>
      <c r="AX256" s="251"/>
      <c r="AY256" s="248"/>
    </row>
    <row r="257" spans="1:51" s="235" customFormat="1" ht="16.5" customHeight="1" x14ac:dyDescent="0.25">
      <c r="A257" s="305"/>
      <c r="B257" s="306"/>
      <c r="C257" s="307"/>
      <c r="D257" s="307"/>
      <c r="E257" s="307"/>
      <c r="F257" s="307"/>
      <c r="G257" s="307"/>
      <c r="H257" s="307"/>
      <c r="I257" s="307"/>
      <c r="J257" s="307"/>
      <c r="K257" s="317"/>
      <c r="L257" s="317"/>
      <c r="M257" s="310"/>
      <c r="N257" s="317"/>
      <c r="O257" s="317"/>
      <c r="P257" s="309"/>
      <c r="Q257" s="311"/>
      <c r="R257" s="312"/>
      <c r="S257" s="312"/>
      <c r="T257" s="307"/>
      <c r="U257" s="313"/>
      <c r="V257" s="305"/>
      <c r="W257" s="306"/>
      <c r="X257" s="425"/>
      <c r="Y257" s="307"/>
      <c r="Z257" s="307"/>
      <c r="AA257" s="315"/>
      <c r="AB257" s="315"/>
      <c r="AC257" s="315"/>
      <c r="AD257" s="312"/>
      <c r="AE257" s="316"/>
      <c r="AF257" s="317"/>
      <c r="AG257" s="317"/>
      <c r="AH257" s="311"/>
      <c r="AI257" s="311"/>
      <c r="AJ257" s="311"/>
      <c r="AK257" s="311"/>
      <c r="AL257" s="311"/>
      <c r="AM257" s="307"/>
      <c r="AN257" s="307"/>
      <c r="AO257" s="318"/>
      <c r="AP257" s="318"/>
      <c r="AQ257" s="249"/>
      <c r="AR257" s="249"/>
      <c r="AS257" s="248"/>
      <c r="AT257" s="248"/>
      <c r="AU257" s="248"/>
      <c r="AV257" s="307"/>
      <c r="AW257" s="319"/>
      <c r="AX257" s="251"/>
      <c r="AY257" s="248"/>
    </row>
    <row r="258" spans="1:51" s="235" customFormat="1" ht="16.5" customHeight="1" x14ac:dyDescent="0.25">
      <c r="A258" s="305"/>
      <c r="B258" s="306"/>
      <c r="C258" s="307"/>
      <c r="D258" s="307"/>
      <c r="E258" s="307"/>
      <c r="F258" s="307"/>
      <c r="G258" s="307"/>
      <c r="H258" s="307"/>
      <c r="I258" s="307"/>
      <c r="J258" s="307"/>
      <c r="K258" s="317"/>
      <c r="L258" s="317"/>
      <c r="M258" s="310"/>
      <c r="N258" s="317"/>
      <c r="O258" s="317"/>
      <c r="P258" s="309"/>
      <c r="Q258" s="311"/>
      <c r="R258" s="312"/>
      <c r="S258" s="312"/>
      <c r="T258" s="307"/>
      <c r="U258" s="313"/>
      <c r="V258" s="305"/>
      <c r="W258" s="306"/>
      <c r="X258" s="425"/>
      <c r="Y258" s="307"/>
      <c r="Z258" s="307"/>
      <c r="AA258" s="315"/>
      <c r="AB258" s="315"/>
      <c r="AC258" s="315"/>
      <c r="AD258" s="312"/>
      <c r="AE258" s="316"/>
      <c r="AF258" s="317"/>
      <c r="AG258" s="317"/>
      <c r="AH258" s="311"/>
      <c r="AI258" s="311"/>
      <c r="AJ258" s="311"/>
      <c r="AK258" s="311"/>
      <c r="AL258" s="311"/>
      <c r="AM258" s="307"/>
      <c r="AN258" s="307"/>
      <c r="AO258" s="318"/>
      <c r="AP258" s="318"/>
      <c r="AQ258" s="249"/>
      <c r="AR258" s="249"/>
      <c r="AS258" s="248"/>
      <c r="AT258" s="248"/>
      <c r="AU258" s="248"/>
      <c r="AV258" s="307"/>
      <c r="AW258" s="319"/>
      <c r="AX258" s="251"/>
      <c r="AY258" s="248"/>
    </row>
    <row r="259" spans="1:51" s="235" customFormat="1" ht="16.5" customHeight="1" x14ac:dyDescent="0.25">
      <c r="A259" s="305"/>
      <c r="B259" s="306"/>
      <c r="C259" s="307"/>
      <c r="D259" s="307"/>
      <c r="E259" s="307"/>
      <c r="F259" s="307"/>
      <c r="G259" s="307"/>
      <c r="H259" s="307"/>
      <c r="I259" s="307"/>
      <c r="J259" s="307"/>
      <c r="K259" s="317"/>
      <c r="L259" s="317"/>
      <c r="M259" s="310"/>
      <c r="N259" s="317"/>
      <c r="O259" s="317"/>
      <c r="P259" s="309"/>
      <c r="Q259" s="311"/>
      <c r="R259" s="312"/>
      <c r="S259" s="312"/>
      <c r="T259" s="307"/>
      <c r="U259" s="313"/>
      <c r="V259" s="305"/>
      <c r="W259" s="306"/>
      <c r="X259" s="425"/>
      <c r="Y259" s="307"/>
      <c r="Z259" s="307"/>
      <c r="AA259" s="315"/>
      <c r="AB259" s="315"/>
      <c r="AC259" s="315"/>
      <c r="AD259" s="312"/>
      <c r="AE259" s="316"/>
      <c r="AF259" s="317"/>
      <c r="AG259" s="317"/>
      <c r="AH259" s="311"/>
      <c r="AI259" s="311"/>
      <c r="AJ259" s="311"/>
      <c r="AK259" s="311"/>
      <c r="AL259" s="311"/>
      <c r="AM259" s="307"/>
      <c r="AN259" s="307"/>
      <c r="AO259" s="318"/>
      <c r="AP259" s="318"/>
      <c r="AQ259" s="249"/>
      <c r="AR259" s="249"/>
      <c r="AS259" s="248"/>
      <c r="AT259" s="248"/>
      <c r="AU259" s="248"/>
      <c r="AV259" s="307"/>
      <c r="AW259" s="319"/>
      <c r="AX259" s="251"/>
      <c r="AY259" s="248"/>
    </row>
    <row r="260" spans="1:51" s="235" customFormat="1" ht="16.5" customHeight="1" x14ac:dyDescent="0.25">
      <c r="A260" s="305"/>
      <c r="B260" s="306"/>
      <c r="C260" s="307"/>
      <c r="D260" s="307"/>
      <c r="E260" s="307"/>
      <c r="F260" s="307"/>
      <c r="G260" s="307"/>
      <c r="H260" s="307"/>
      <c r="I260" s="307"/>
      <c r="J260" s="307"/>
      <c r="K260" s="317"/>
      <c r="L260" s="317"/>
      <c r="M260" s="310"/>
      <c r="N260" s="317"/>
      <c r="O260" s="317"/>
      <c r="P260" s="309"/>
      <c r="Q260" s="311"/>
      <c r="R260" s="312"/>
      <c r="S260" s="312"/>
      <c r="T260" s="307"/>
      <c r="U260" s="313"/>
      <c r="V260" s="305"/>
      <c r="W260" s="306"/>
      <c r="X260" s="425"/>
      <c r="Y260" s="307"/>
      <c r="Z260" s="307"/>
      <c r="AA260" s="315"/>
      <c r="AB260" s="315"/>
      <c r="AC260" s="315"/>
      <c r="AD260" s="312"/>
      <c r="AE260" s="316"/>
      <c r="AF260" s="317"/>
      <c r="AG260" s="317"/>
      <c r="AH260" s="311"/>
      <c r="AI260" s="311"/>
      <c r="AJ260" s="311"/>
      <c r="AK260" s="311"/>
      <c r="AL260" s="311"/>
      <c r="AM260" s="307"/>
      <c r="AN260" s="307"/>
      <c r="AO260" s="318"/>
      <c r="AP260" s="318"/>
      <c r="AQ260" s="249"/>
      <c r="AR260" s="249"/>
      <c r="AS260" s="248"/>
      <c r="AT260" s="248"/>
      <c r="AU260" s="248"/>
      <c r="AV260" s="307"/>
      <c r="AW260" s="319"/>
      <c r="AX260" s="251"/>
      <c r="AY260" s="248"/>
    </row>
    <row r="261" spans="1:51" s="235" customFormat="1" ht="16.5" customHeight="1" x14ac:dyDescent="0.25">
      <c r="A261" s="305"/>
      <c r="B261" s="306"/>
      <c r="C261" s="307"/>
      <c r="D261" s="307"/>
      <c r="E261" s="307"/>
      <c r="F261" s="307"/>
      <c r="G261" s="307"/>
      <c r="H261" s="307"/>
      <c r="I261" s="307"/>
      <c r="J261" s="307"/>
      <c r="K261" s="317"/>
      <c r="L261" s="317"/>
      <c r="M261" s="310"/>
      <c r="N261" s="317"/>
      <c r="O261" s="317"/>
      <c r="P261" s="309"/>
      <c r="Q261" s="311"/>
      <c r="R261" s="312"/>
      <c r="S261" s="312"/>
      <c r="T261" s="307"/>
      <c r="U261" s="313"/>
      <c r="V261" s="305"/>
      <c r="W261" s="306"/>
      <c r="X261" s="425"/>
      <c r="Y261" s="307"/>
      <c r="Z261" s="307"/>
      <c r="AA261" s="315"/>
      <c r="AB261" s="315"/>
      <c r="AC261" s="315"/>
      <c r="AD261" s="312"/>
      <c r="AE261" s="316"/>
      <c r="AF261" s="317"/>
      <c r="AG261" s="317"/>
      <c r="AH261" s="311"/>
      <c r="AI261" s="311"/>
      <c r="AJ261" s="311"/>
      <c r="AK261" s="311"/>
      <c r="AL261" s="311"/>
      <c r="AM261" s="307"/>
      <c r="AN261" s="307"/>
      <c r="AO261" s="318"/>
      <c r="AP261" s="318"/>
      <c r="AQ261" s="249"/>
      <c r="AR261" s="249"/>
      <c r="AS261" s="248"/>
      <c r="AT261" s="248"/>
      <c r="AU261" s="248"/>
      <c r="AV261" s="307"/>
      <c r="AW261" s="319"/>
      <c r="AX261" s="251"/>
      <c r="AY261" s="248"/>
    </row>
    <row r="262" spans="1:51" s="235" customFormat="1" ht="16.5" customHeight="1" x14ac:dyDescent="0.25">
      <c r="A262" s="305"/>
      <c r="B262" s="306"/>
      <c r="C262" s="307"/>
      <c r="D262" s="307"/>
      <c r="E262" s="307"/>
      <c r="F262" s="307"/>
      <c r="G262" s="307"/>
      <c r="H262" s="307"/>
      <c r="I262" s="307"/>
      <c r="J262" s="307"/>
      <c r="K262" s="317"/>
      <c r="L262" s="317"/>
      <c r="M262" s="310"/>
      <c r="N262" s="317"/>
      <c r="O262" s="317"/>
      <c r="P262" s="309"/>
      <c r="Q262" s="311"/>
      <c r="R262" s="312"/>
      <c r="S262" s="312"/>
      <c r="T262" s="307"/>
      <c r="U262" s="313"/>
      <c r="V262" s="305"/>
      <c r="W262" s="306"/>
      <c r="X262" s="425"/>
      <c r="Y262" s="307"/>
      <c r="Z262" s="307"/>
      <c r="AA262" s="315"/>
      <c r="AB262" s="315"/>
      <c r="AC262" s="315"/>
      <c r="AD262" s="312"/>
      <c r="AE262" s="316"/>
      <c r="AF262" s="317"/>
      <c r="AG262" s="317"/>
      <c r="AH262" s="311"/>
      <c r="AI262" s="311"/>
      <c r="AJ262" s="311"/>
      <c r="AK262" s="311"/>
      <c r="AL262" s="311"/>
      <c r="AM262" s="307"/>
      <c r="AN262" s="307"/>
      <c r="AO262" s="318"/>
      <c r="AP262" s="318"/>
      <c r="AQ262" s="249"/>
      <c r="AR262" s="249"/>
      <c r="AS262" s="248"/>
      <c r="AT262" s="248"/>
      <c r="AU262" s="248"/>
      <c r="AV262" s="307"/>
      <c r="AW262" s="319"/>
      <c r="AX262" s="251"/>
      <c r="AY262" s="248"/>
    </row>
    <row r="263" spans="1:51" s="235" customFormat="1" ht="16.5" customHeight="1" x14ac:dyDescent="0.25">
      <c r="A263" s="305"/>
      <c r="B263" s="306"/>
      <c r="C263" s="307"/>
      <c r="D263" s="307"/>
      <c r="E263" s="307"/>
      <c r="F263" s="307"/>
      <c r="G263" s="307"/>
      <c r="H263" s="307"/>
      <c r="I263" s="307"/>
      <c r="J263" s="307"/>
      <c r="K263" s="317"/>
      <c r="L263" s="317"/>
      <c r="M263" s="310"/>
      <c r="N263" s="317"/>
      <c r="O263" s="317"/>
      <c r="P263" s="309"/>
      <c r="Q263" s="311"/>
      <c r="R263" s="312"/>
      <c r="S263" s="312"/>
      <c r="T263" s="307"/>
      <c r="U263" s="313"/>
      <c r="V263" s="305"/>
      <c r="W263" s="306"/>
      <c r="X263" s="425"/>
      <c r="Y263" s="307"/>
      <c r="Z263" s="307"/>
      <c r="AA263" s="315"/>
      <c r="AB263" s="315"/>
      <c r="AC263" s="315"/>
      <c r="AD263" s="312"/>
      <c r="AE263" s="316"/>
      <c r="AF263" s="317"/>
      <c r="AG263" s="317"/>
      <c r="AH263" s="311"/>
      <c r="AI263" s="311"/>
      <c r="AJ263" s="311"/>
      <c r="AK263" s="311"/>
      <c r="AL263" s="311"/>
      <c r="AM263" s="307"/>
      <c r="AN263" s="307"/>
      <c r="AO263" s="318"/>
      <c r="AP263" s="318"/>
      <c r="AQ263" s="249"/>
      <c r="AR263" s="249"/>
      <c r="AS263" s="248"/>
      <c r="AT263" s="248"/>
      <c r="AU263" s="248"/>
      <c r="AV263" s="307"/>
      <c r="AW263" s="319"/>
      <c r="AX263" s="251"/>
      <c r="AY263" s="248"/>
    </row>
    <row r="264" spans="1:51" s="235" customFormat="1" ht="16.5" customHeight="1" x14ac:dyDescent="0.25">
      <c r="A264" s="305"/>
      <c r="B264" s="306"/>
      <c r="C264" s="307"/>
      <c r="D264" s="307"/>
      <c r="E264" s="307"/>
      <c r="F264" s="307"/>
      <c r="G264" s="307"/>
      <c r="H264" s="307"/>
      <c r="I264" s="307"/>
      <c r="J264" s="307"/>
      <c r="K264" s="317"/>
      <c r="L264" s="317"/>
      <c r="M264" s="310"/>
      <c r="N264" s="317"/>
      <c r="O264" s="317"/>
      <c r="P264" s="309"/>
      <c r="Q264" s="311"/>
      <c r="R264" s="312"/>
      <c r="S264" s="312"/>
      <c r="T264" s="307"/>
      <c r="U264" s="313"/>
      <c r="V264" s="305"/>
      <c r="W264" s="306"/>
      <c r="X264" s="425"/>
      <c r="Y264" s="307"/>
      <c r="Z264" s="307"/>
      <c r="AA264" s="315"/>
      <c r="AB264" s="315"/>
      <c r="AC264" s="315"/>
      <c r="AD264" s="312"/>
      <c r="AE264" s="316"/>
      <c r="AF264" s="317"/>
      <c r="AG264" s="317"/>
      <c r="AH264" s="311"/>
      <c r="AI264" s="311"/>
      <c r="AJ264" s="311"/>
      <c r="AK264" s="311"/>
      <c r="AL264" s="311"/>
      <c r="AM264" s="307"/>
      <c r="AN264" s="307"/>
      <c r="AO264" s="318"/>
      <c r="AP264" s="318"/>
      <c r="AQ264" s="249"/>
      <c r="AR264" s="249"/>
      <c r="AS264" s="248"/>
      <c r="AT264" s="248"/>
      <c r="AU264" s="248"/>
      <c r="AV264" s="307"/>
      <c r="AW264" s="319"/>
      <c r="AX264" s="251"/>
      <c r="AY264" s="248"/>
    </row>
    <row r="265" spans="1:51" s="235" customFormat="1" ht="16.5" customHeight="1" x14ac:dyDescent="0.25">
      <c r="A265" s="305"/>
      <c r="B265" s="306"/>
      <c r="C265" s="307"/>
      <c r="D265" s="307"/>
      <c r="E265" s="307"/>
      <c r="F265" s="307"/>
      <c r="G265" s="307"/>
      <c r="H265" s="307"/>
      <c r="I265" s="307"/>
      <c r="J265" s="307"/>
      <c r="K265" s="317"/>
      <c r="L265" s="317"/>
      <c r="M265" s="310"/>
      <c r="N265" s="317"/>
      <c r="O265" s="317"/>
      <c r="P265" s="309"/>
      <c r="Q265" s="311"/>
      <c r="R265" s="312"/>
      <c r="S265" s="312"/>
      <c r="T265" s="307"/>
      <c r="U265" s="313"/>
      <c r="V265" s="305"/>
      <c r="W265" s="306"/>
      <c r="X265" s="425"/>
      <c r="Y265" s="307"/>
      <c r="Z265" s="307"/>
      <c r="AA265" s="315"/>
      <c r="AB265" s="315"/>
      <c r="AC265" s="315"/>
      <c r="AD265" s="312"/>
      <c r="AE265" s="316"/>
      <c r="AF265" s="317"/>
      <c r="AG265" s="317"/>
      <c r="AH265" s="311"/>
      <c r="AI265" s="311"/>
      <c r="AJ265" s="311"/>
      <c r="AK265" s="311"/>
      <c r="AL265" s="311"/>
      <c r="AM265" s="307"/>
      <c r="AN265" s="307"/>
      <c r="AO265" s="318"/>
      <c r="AP265" s="318"/>
      <c r="AQ265" s="249"/>
      <c r="AR265" s="249"/>
      <c r="AS265" s="248"/>
      <c r="AT265" s="248"/>
      <c r="AU265" s="248"/>
      <c r="AV265" s="307"/>
      <c r="AW265" s="319"/>
      <c r="AX265" s="251"/>
      <c r="AY265" s="248"/>
    </row>
    <row r="266" spans="1:51" s="235" customFormat="1" ht="16.5" customHeight="1" x14ac:dyDescent="0.25">
      <c r="A266" s="305"/>
      <c r="B266" s="306"/>
      <c r="C266" s="307"/>
      <c r="D266" s="307"/>
      <c r="E266" s="307"/>
      <c r="F266" s="307"/>
      <c r="G266" s="307"/>
      <c r="H266" s="307"/>
      <c r="I266" s="307"/>
      <c r="J266" s="307"/>
      <c r="K266" s="317"/>
      <c r="L266" s="317"/>
      <c r="M266" s="310"/>
      <c r="N266" s="317"/>
      <c r="O266" s="317"/>
      <c r="P266" s="309"/>
      <c r="Q266" s="311"/>
      <c r="R266" s="312"/>
      <c r="S266" s="312"/>
      <c r="T266" s="307"/>
      <c r="U266" s="313"/>
      <c r="V266" s="305"/>
      <c r="W266" s="306"/>
      <c r="X266" s="425"/>
      <c r="Y266" s="307"/>
      <c r="Z266" s="307"/>
      <c r="AA266" s="315"/>
      <c r="AB266" s="315"/>
      <c r="AC266" s="315"/>
      <c r="AD266" s="312"/>
      <c r="AE266" s="316"/>
      <c r="AF266" s="317"/>
      <c r="AG266" s="317"/>
      <c r="AH266" s="311"/>
      <c r="AI266" s="311"/>
      <c r="AJ266" s="311"/>
      <c r="AK266" s="311"/>
      <c r="AL266" s="311"/>
      <c r="AM266" s="307"/>
      <c r="AN266" s="307"/>
      <c r="AO266" s="318"/>
      <c r="AP266" s="318"/>
      <c r="AQ266" s="249"/>
      <c r="AR266" s="249"/>
      <c r="AS266" s="248"/>
      <c r="AT266" s="248"/>
      <c r="AU266" s="248"/>
      <c r="AV266" s="307"/>
      <c r="AW266" s="319"/>
      <c r="AX266" s="251"/>
      <c r="AY266" s="248"/>
    </row>
    <row r="267" spans="1:51" s="235" customFormat="1" ht="16.5" customHeight="1" x14ac:dyDescent="0.25">
      <c r="A267" s="305"/>
      <c r="B267" s="306"/>
      <c r="C267" s="307"/>
      <c r="D267" s="307"/>
      <c r="E267" s="307"/>
      <c r="F267" s="307"/>
      <c r="G267" s="307"/>
      <c r="H267" s="307"/>
      <c r="I267" s="307"/>
      <c r="J267" s="307"/>
      <c r="K267" s="317"/>
      <c r="L267" s="317"/>
      <c r="M267" s="310"/>
      <c r="N267" s="317"/>
      <c r="O267" s="317"/>
      <c r="P267" s="309"/>
      <c r="Q267" s="311"/>
      <c r="R267" s="312"/>
      <c r="S267" s="312"/>
      <c r="T267" s="307"/>
      <c r="U267" s="313"/>
      <c r="V267" s="305"/>
      <c r="W267" s="306"/>
      <c r="X267" s="425"/>
      <c r="Y267" s="307"/>
      <c r="Z267" s="307"/>
      <c r="AA267" s="315"/>
      <c r="AB267" s="315"/>
      <c r="AC267" s="315"/>
      <c r="AD267" s="312"/>
      <c r="AE267" s="316"/>
      <c r="AF267" s="317"/>
      <c r="AG267" s="317"/>
      <c r="AH267" s="311"/>
      <c r="AI267" s="311"/>
      <c r="AJ267" s="311"/>
      <c r="AK267" s="311"/>
      <c r="AL267" s="311"/>
      <c r="AM267" s="307"/>
      <c r="AN267" s="307"/>
      <c r="AO267" s="318"/>
      <c r="AP267" s="318"/>
      <c r="AQ267" s="249"/>
      <c r="AR267" s="249"/>
      <c r="AS267" s="248"/>
      <c r="AT267" s="248"/>
      <c r="AU267" s="248"/>
      <c r="AV267" s="307"/>
      <c r="AW267" s="319"/>
      <c r="AX267" s="251"/>
      <c r="AY267" s="248"/>
    </row>
    <row r="268" spans="1:51" s="235" customFormat="1" ht="16.5" customHeight="1" x14ac:dyDescent="0.25">
      <c r="A268" s="305"/>
      <c r="B268" s="306"/>
      <c r="C268" s="307"/>
      <c r="D268" s="307"/>
      <c r="E268" s="307"/>
      <c r="F268" s="307"/>
      <c r="G268" s="307"/>
      <c r="H268" s="307"/>
      <c r="I268" s="307"/>
      <c r="J268" s="307"/>
      <c r="K268" s="317"/>
      <c r="L268" s="317"/>
      <c r="M268" s="310"/>
      <c r="N268" s="317"/>
      <c r="O268" s="317"/>
      <c r="P268" s="309"/>
      <c r="Q268" s="311"/>
      <c r="R268" s="312"/>
      <c r="S268" s="312"/>
      <c r="T268" s="307"/>
      <c r="U268" s="313"/>
      <c r="V268" s="305"/>
      <c r="W268" s="306"/>
      <c r="X268" s="425"/>
      <c r="Y268" s="307"/>
      <c r="Z268" s="307"/>
      <c r="AA268" s="315"/>
      <c r="AB268" s="315"/>
      <c r="AC268" s="315"/>
      <c r="AD268" s="312"/>
      <c r="AE268" s="316"/>
      <c r="AF268" s="317"/>
      <c r="AG268" s="317"/>
      <c r="AH268" s="311"/>
      <c r="AI268" s="311"/>
      <c r="AJ268" s="311"/>
      <c r="AK268" s="311"/>
      <c r="AL268" s="311"/>
      <c r="AM268" s="307"/>
      <c r="AN268" s="307"/>
      <c r="AO268" s="318"/>
      <c r="AP268" s="318"/>
      <c r="AQ268" s="249"/>
      <c r="AR268" s="249"/>
      <c r="AS268" s="248"/>
      <c r="AT268" s="248"/>
      <c r="AU268" s="248"/>
      <c r="AV268" s="307"/>
      <c r="AW268" s="319"/>
      <c r="AX268" s="251"/>
      <c r="AY268" s="248"/>
    </row>
    <row r="269" spans="1:51" s="235" customFormat="1" ht="16.5" customHeight="1" x14ac:dyDescent="0.25">
      <c r="A269" s="305"/>
      <c r="B269" s="306"/>
      <c r="C269" s="307"/>
      <c r="D269" s="307"/>
      <c r="E269" s="307"/>
      <c r="F269" s="307"/>
      <c r="G269" s="307"/>
      <c r="H269" s="307"/>
      <c r="I269" s="307"/>
      <c r="J269" s="307"/>
      <c r="K269" s="317"/>
      <c r="L269" s="317"/>
      <c r="M269" s="310"/>
      <c r="N269" s="317"/>
      <c r="O269" s="317"/>
      <c r="P269" s="309"/>
      <c r="Q269" s="311"/>
      <c r="R269" s="312"/>
      <c r="S269" s="312"/>
      <c r="T269" s="307"/>
      <c r="U269" s="313"/>
      <c r="V269" s="305"/>
      <c r="W269" s="306"/>
      <c r="X269" s="425"/>
      <c r="Y269" s="307"/>
      <c r="Z269" s="307"/>
      <c r="AA269" s="315"/>
      <c r="AB269" s="315"/>
      <c r="AC269" s="315"/>
      <c r="AD269" s="312"/>
      <c r="AE269" s="316"/>
      <c r="AF269" s="317"/>
      <c r="AG269" s="317"/>
      <c r="AH269" s="311"/>
      <c r="AI269" s="311"/>
      <c r="AJ269" s="311"/>
      <c r="AK269" s="311"/>
      <c r="AL269" s="311"/>
      <c r="AM269" s="307"/>
      <c r="AN269" s="307"/>
      <c r="AO269" s="318"/>
      <c r="AP269" s="318"/>
      <c r="AQ269" s="249"/>
      <c r="AR269" s="249"/>
      <c r="AS269" s="248"/>
      <c r="AT269" s="248"/>
      <c r="AU269" s="248"/>
      <c r="AV269" s="307"/>
      <c r="AW269" s="319"/>
      <c r="AX269" s="251"/>
      <c r="AY269" s="248"/>
    </row>
    <row r="270" spans="1:51" s="183" customFormat="1" ht="16.5" customHeight="1" x14ac:dyDescent="0.25">
      <c r="A270" s="283" t="s">
        <v>100</v>
      </c>
      <c r="B270" s="274">
        <v>9</v>
      </c>
      <c r="C270" s="276" t="s">
        <v>5</v>
      </c>
      <c r="D270" s="276">
        <v>29622</v>
      </c>
      <c r="E270" s="276">
        <v>120</v>
      </c>
      <c r="F270" s="276">
        <v>1374</v>
      </c>
      <c r="G270" s="276" t="s">
        <v>26</v>
      </c>
      <c r="H270" s="276">
        <v>0</v>
      </c>
      <c r="I270" s="276">
        <v>0</v>
      </c>
      <c r="J270" s="276">
        <v>93</v>
      </c>
      <c r="K270" s="277">
        <f>H270*400+I270*100+J270</f>
        <v>93</v>
      </c>
      <c r="L270" s="278">
        <f>SUM(Q270:U270)</f>
        <v>93</v>
      </c>
      <c r="M270" s="279">
        <v>5</v>
      </c>
      <c r="N270" s="278">
        <f>L270</f>
        <v>93</v>
      </c>
      <c r="O270" s="278">
        <f>[11]qry_report!$L$961</f>
        <v>175</v>
      </c>
      <c r="P270" s="278">
        <f>N270*O270</f>
        <v>16275</v>
      </c>
      <c r="Q270" s="280"/>
      <c r="R270" s="281">
        <v>84</v>
      </c>
      <c r="S270" s="281">
        <v>9</v>
      </c>
      <c r="T270" s="276"/>
      <c r="U270" s="282"/>
      <c r="V270" s="283"/>
      <c r="W270" s="274"/>
      <c r="X270" s="284"/>
      <c r="Y270" s="276"/>
      <c r="Z270" s="276"/>
      <c r="AA270" s="285"/>
      <c r="AB270" s="285"/>
      <c r="AC270" s="285"/>
      <c r="AD270" s="281"/>
      <c r="AE270" s="287"/>
      <c r="AF270" s="288"/>
      <c r="AG270" s="288"/>
      <c r="AH270" s="280"/>
      <c r="AI270" s="280"/>
      <c r="AJ270" s="280"/>
      <c r="AK270" s="280"/>
      <c r="AL270" s="280"/>
      <c r="AM270" s="276"/>
      <c r="AN270" s="276"/>
      <c r="AO270" s="290"/>
      <c r="AP270" s="290"/>
      <c r="AQ270" s="199">
        <f>P270</f>
        <v>16275</v>
      </c>
      <c r="AR270" s="199">
        <f>AQ270</f>
        <v>16275</v>
      </c>
      <c r="AS270" s="198">
        <f>((S270*O270)+(AF270*AK270)-(AF270*AK270*AN270/100))</f>
        <v>1575</v>
      </c>
      <c r="AT270" s="198">
        <f>AQ270-AS270</f>
        <v>14700</v>
      </c>
      <c r="AU270" s="198">
        <f>AS270</f>
        <v>1575</v>
      </c>
      <c r="AV270" s="276">
        <f>อัตราภาษี!J5</f>
        <v>0.3</v>
      </c>
      <c r="AW270" s="156" t="s">
        <v>1780</v>
      </c>
      <c r="AX270" s="201">
        <f>AU270*AV270/100</f>
        <v>4.7249999999999996</v>
      </c>
      <c r="AY270" s="198">
        <f>AX270*10/100</f>
        <v>0.47249999999999998</v>
      </c>
    </row>
    <row r="271" spans="1:51" s="235" customFormat="1" ht="16.5" customHeight="1" x14ac:dyDescent="0.25">
      <c r="A271" s="305"/>
      <c r="B271" s="306"/>
      <c r="C271" s="307"/>
      <c r="D271" s="307"/>
      <c r="E271" s="307"/>
      <c r="F271" s="307"/>
      <c r="G271" s="307"/>
      <c r="H271" s="307"/>
      <c r="I271" s="307"/>
      <c r="J271" s="307"/>
      <c r="K271" s="308"/>
      <c r="L271" s="309"/>
      <c r="M271" s="310"/>
      <c r="N271" s="309"/>
      <c r="O271" s="309"/>
      <c r="P271" s="309"/>
      <c r="Q271" s="311"/>
      <c r="R271" s="312"/>
      <c r="S271" s="312"/>
      <c r="T271" s="307"/>
      <c r="U271" s="313"/>
      <c r="V271" s="305"/>
      <c r="W271" s="306"/>
      <c r="X271" s="425"/>
      <c r="Y271" s="307"/>
      <c r="Z271" s="307"/>
      <c r="AA271" s="315"/>
      <c r="AB271" s="315"/>
      <c r="AC271" s="315"/>
      <c r="AD271" s="312"/>
      <c r="AE271" s="316"/>
      <c r="AF271" s="317"/>
      <c r="AG271" s="317"/>
      <c r="AH271" s="311"/>
      <c r="AI271" s="311"/>
      <c r="AJ271" s="311"/>
      <c r="AK271" s="311"/>
      <c r="AL271" s="311"/>
      <c r="AM271" s="307"/>
      <c r="AN271" s="307"/>
      <c r="AO271" s="318"/>
      <c r="AP271" s="318"/>
      <c r="AQ271" s="249"/>
      <c r="AR271" s="249"/>
      <c r="AS271" s="248"/>
      <c r="AT271" s="248"/>
      <c r="AU271" s="248"/>
      <c r="AV271" s="307"/>
      <c r="AW271" s="319"/>
      <c r="AX271" s="251"/>
      <c r="AY271" s="248"/>
    </row>
    <row r="272" spans="1:51" s="235" customFormat="1" ht="16.5" customHeight="1" x14ac:dyDescent="0.25">
      <c r="A272" s="305"/>
      <c r="B272" s="306"/>
      <c r="C272" s="307"/>
      <c r="D272" s="307"/>
      <c r="E272" s="307"/>
      <c r="F272" s="307"/>
      <c r="G272" s="307"/>
      <c r="H272" s="307"/>
      <c r="I272" s="307"/>
      <c r="J272" s="307"/>
      <c r="K272" s="308"/>
      <c r="L272" s="309"/>
      <c r="M272" s="310"/>
      <c r="N272" s="309"/>
      <c r="O272" s="309"/>
      <c r="P272" s="309"/>
      <c r="Q272" s="311"/>
      <c r="R272" s="312"/>
      <c r="S272" s="312"/>
      <c r="T272" s="307"/>
      <c r="U272" s="313"/>
      <c r="V272" s="305"/>
      <c r="W272" s="306"/>
      <c r="X272" s="425"/>
      <c r="Y272" s="307"/>
      <c r="Z272" s="307"/>
      <c r="AA272" s="315"/>
      <c r="AB272" s="315"/>
      <c r="AC272" s="315"/>
      <c r="AD272" s="312"/>
      <c r="AE272" s="316"/>
      <c r="AF272" s="317"/>
      <c r="AG272" s="317"/>
      <c r="AH272" s="311"/>
      <c r="AI272" s="311"/>
      <c r="AJ272" s="311"/>
      <c r="AK272" s="311"/>
      <c r="AL272" s="311"/>
      <c r="AM272" s="307"/>
      <c r="AN272" s="307"/>
      <c r="AO272" s="318"/>
      <c r="AP272" s="318"/>
      <c r="AQ272" s="249"/>
      <c r="AR272" s="249"/>
      <c r="AS272" s="248"/>
      <c r="AT272" s="248"/>
      <c r="AU272" s="248"/>
      <c r="AV272" s="307"/>
      <c r="AW272" s="319"/>
      <c r="AX272" s="251"/>
      <c r="AY272" s="248"/>
    </row>
    <row r="273" spans="1:51" s="235" customFormat="1" ht="16.5" customHeight="1" x14ac:dyDescent="0.25">
      <c r="A273" s="305"/>
      <c r="B273" s="306"/>
      <c r="C273" s="307"/>
      <c r="D273" s="307"/>
      <c r="E273" s="307"/>
      <c r="F273" s="307"/>
      <c r="G273" s="307"/>
      <c r="H273" s="307"/>
      <c r="I273" s="307"/>
      <c r="J273" s="307"/>
      <c r="K273" s="308"/>
      <c r="L273" s="309"/>
      <c r="M273" s="310"/>
      <c r="N273" s="309"/>
      <c r="O273" s="309"/>
      <c r="P273" s="309"/>
      <c r="Q273" s="311"/>
      <c r="R273" s="312"/>
      <c r="S273" s="312"/>
      <c r="T273" s="307"/>
      <c r="U273" s="313"/>
      <c r="V273" s="305"/>
      <c r="W273" s="306"/>
      <c r="X273" s="425"/>
      <c r="Y273" s="307"/>
      <c r="Z273" s="307"/>
      <c r="AA273" s="315"/>
      <c r="AB273" s="315"/>
      <c r="AC273" s="315"/>
      <c r="AD273" s="312"/>
      <c r="AE273" s="316"/>
      <c r="AF273" s="317"/>
      <c r="AG273" s="317"/>
      <c r="AH273" s="311"/>
      <c r="AI273" s="311"/>
      <c r="AJ273" s="311"/>
      <c r="AK273" s="311"/>
      <c r="AL273" s="311"/>
      <c r="AM273" s="307"/>
      <c r="AN273" s="307"/>
      <c r="AO273" s="318"/>
      <c r="AP273" s="318"/>
      <c r="AQ273" s="249"/>
      <c r="AR273" s="249"/>
      <c r="AS273" s="248"/>
      <c r="AT273" s="248"/>
      <c r="AU273" s="248"/>
      <c r="AV273" s="307"/>
      <c r="AW273" s="319"/>
      <c r="AX273" s="251"/>
      <c r="AY273" s="248"/>
    </row>
    <row r="274" spans="1:51" s="235" customFormat="1" ht="16.5" customHeight="1" x14ac:dyDescent="0.25">
      <c r="A274" s="305"/>
      <c r="B274" s="306"/>
      <c r="C274" s="307"/>
      <c r="D274" s="307"/>
      <c r="E274" s="307"/>
      <c r="F274" s="307"/>
      <c r="G274" s="307"/>
      <c r="H274" s="307"/>
      <c r="I274" s="307"/>
      <c r="J274" s="307"/>
      <c r="K274" s="308"/>
      <c r="L274" s="309"/>
      <c r="M274" s="310"/>
      <c r="N274" s="309"/>
      <c r="O274" s="309"/>
      <c r="P274" s="309"/>
      <c r="Q274" s="311"/>
      <c r="R274" s="312"/>
      <c r="S274" s="312"/>
      <c r="T274" s="307"/>
      <c r="U274" s="313"/>
      <c r="V274" s="305"/>
      <c r="W274" s="306"/>
      <c r="X274" s="425"/>
      <c r="Y274" s="307"/>
      <c r="Z274" s="307"/>
      <c r="AA274" s="315"/>
      <c r="AB274" s="315"/>
      <c r="AC274" s="315"/>
      <c r="AD274" s="312"/>
      <c r="AE274" s="316"/>
      <c r="AF274" s="317"/>
      <c r="AG274" s="317"/>
      <c r="AH274" s="311"/>
      <c r="AI274" s="311"/>
      <c r="AJ274" s="311"/>
      <c r="AK274" s="311"/>
      <c r="AL274" s="311"/>
      <c r="AM274" s="307"/>
      <c r="AN274" s="307"/>
      <c r="AO274" s="318"/>
      <c r="AP274" s="318"/>
      <c r="AQ274" s="249"/>
      <c r="AR274" s="249"/>
      <c r="AS274" s="248"/>
      <c r="AT274" s="248"/>
      <c r="AU274" s="248"/>
      <c r="AV274" s="307"/>
      <c r="AW274" s="319"/>
      <c r="AX274" s="251"/>
      <c r="AY274" s="248"/>
    </row>
    <row r="275" spans="1:51" s="235" customFormat="1" ht="16.5" customHeight="1" x14ac:dyDescent="0.25">
      <c r="A275" s="305"/>
      <c r="B275" s="306"/>
      <c r="C275" s="307"/>
      <c r="D275" s="307"/>
      <c r="E275" s="307"/>
      <c r="F275" s="307"/>
      <c r="G275" s="307"/>
      <c r="H275" s="307"/>
      <c r="I275" s="307"/>
      <c r="J275" s="307"/>
      <c r="K275" s="308"/>
      <c r="L275" s="309"/>
      <c r="M275" s="310"/>
      <c r="N275" s="309"/>
      <c r="O275" s="309"/>
      <c r="P275" s="309"/>
      <c r="Q275" s="311"/>
      <c r="R275" s="312"/>
      <c r="S275" s="312"/>
      <c r="T275" s="307"/>
      <c r="U275" s="313"/>
      <c r="V275" s="305"/>
      <c r="W275" s="306"/>
      <c r="X275" s="425"/>
      <c r="Y275" s="307"/>
      <c r="Z275" s="307"/>
      <c r="AA275" s="315"/>
      <c r="AB275" s="315"/>
      <c r="AC275" s="315"/>
      <c r="AD275" s="312"/>
      <c r="AE275" s="316"/>
      <c r="AF275" s="317"/>
      <c r="AG275" s="317"/>
      <c r="AH275" s="311"/>
      <c r="AI275" s="311"/>
      <c r="AJ275" s="311"/>
      <c r="AK275" s="311"/>
      <c r="AL275" s="311"/>
      <c r="AM275" s="307"/>
      <c r="AN275" s="307"/>
      <c r="AO275" s="318"/>
      <c r="AP275" s="318"/>
      <c r="AQ275" s="249"/>
      <c r="AR275" s="249"/>
      <c r="AS275" s="248"/>
      <c r="AT275" s="248"/>
      <c r="AU275" s="248"/>
      <c r="AV275" s="307"/>
      <c r="AW275" s="319"/>
      <c r="AX275" s="251"/>
      <c r="AY275" s="248"/>
    </row>
    <row r="276" spans="1:51" s="235" customFormat="1" ht="16.5" customHeight="1" x14ac:dyDescent="0.25">
      <c r="A276" s="305"/>
      <c r="B276" s="306"/>
      <c r="C276" s="307"/>
      <c r="D276" s="307"/>
      <c r="E276" s="307"/>
      <c r="F276" s="307"/>
      <c r="G276" s="307"/>
      <c r="H276" s="307"/>
      <c r="I276" s="307"/>
      <c r="J276" s="307"/>
      <c r="K276" s="308"/>
      <c r="L276" s="309"/>
      <c r="M276" s="310"/>
      <c r="N276" s="309"/>
      <c r="O276" s="309"/>
      <c r="P276" s="309"/>
      <c r="Q276" s="311"/>
      <c r="R276" s="312"/>
      <c r="S276" s="312"/>
      <c r="T276" s="307"/>
      <c r="U276" s="313"/>
      <c r="V276" s="305"/>
      <c r="W276" s="306"/>
      <c r="X276" s="425"/>
      <c r="Y276" s="307"/>
      <c r="Z276" s="307"/>
      <c r="AA276" s="315"/>
      <c r="AB276" s="315"/>
      <c r="AC276" s="315"/>
      <c r="AD276" s="312"/>
      <c r="AE276" s="316"/>
      <c r="AF276" s="317"/>
      <c r="AG276" s="317"/>
      <c r="AH276" s="311"/>
      <c r="AI276" s="311"/>
      <c r="AJ276" s="311"/>
      <c r="AK276" s="311"/>
      <c r="AL276" s="311"/>
      <c r="AM276" s="307"/>
      <c r="AN276" s="307"/>
      <c r="AO276" s="318"/>
      <c r="AP276" s="318"/>
      <c r="AQ276" s="249"/>
      <c r="AR276" s="249"/>
      <c r="AS276" s="248"/>
      <c r="AT276" s="248"/>
      <c r="AU276" s="248"/>
      <c r="AV276" s="307"/>
      <c r="AW276" s="319"/>
      <c r="AX276" s="251"/>
      <c r="AY276" s="248"/>
    </row>
    <row r="277" spans="1:51" s="235" customFormat="1" ht="16.5" customHeight="1" x14ac:dyDescent="0.25">
      <c r="A277" s="305"/>
      <c r="B277" s="306"/>
      <c r="C277" s="307"/>
      <c r="D277" s="307"/>
      <c r="E277" s="307"/>
      <c r="F277" s="307"/>
      <c r="G277" s="307"/>
      <c r="H277" s="307"/>
      <c r="I277" s="307"/>
      <c r="J277" s="307"/>
      <c r="K277" s="308"/>
      <c r="L277" s="309"/>
      <c r="M277" s="310"/>
      <c r="N277" s="309"/>
      <c r="O277" s="309"/>
      <c r="P277" s="309"/>
      <c r="Q277" s="311"/>
      <c r="R277" s="312"/>
      <c r="S277" s="312"/>
      <c r="T277" s="307"/>
      <c r="U277" s="313"/>
      <c r="V277" s="305"/>
      <c r="W277" s="306"/>
      <c r="X277" s="425"/>
      <c r="Y277" s="307"/>
      <c r="Z277" s="307"/>
      <c r="AA277" s="315"/>
      <c r="AB277" s="315"/>
      <c r="AC277" s="315"/>
      <c r="AD277" s="312"/>
      <c r="AE277" s="316"/>
      <c r="AF277" s="317"/>
      <c r="AG277" s="317"/>
      <c r="AH277" s="311"/>
      <c r="AI277" s="311"/>
      <c r="AJ277" s="311"/>
      <c r="AK277" s="311"/>
      <c r="AL277" s="311"/>
      <c r="AM277" s="307"/>
      <c r="AN277" s="307"/>
      <c r="AO277" s="318"/>
      <c r="AP277" s="318"/>
      <c r="AQ277" s="249"/>
      <c r="AR277" s="249"/>
      <c r="AS277" s="248"/>
      <c r="AT277" s="248"/>
      <c r="AU277" s="248"/>
      <c r="AV277" s="307"/>
      <c r="AW277" s="319"/>
      <c r="AX277" s="251"/>
      <c r="AY277" s="248"/>
    </row>
    <row r="278" spans="1:51" s="235" customFormat="1" ht="16.5" customHeight="1" x14ac:dyDescent="0.25">
      <c r="A278" s="305"/>
      <c r="B278" s="306"/>
      <c r="C278" s="307"/>
      <c r="D278" s="307"/>
      <c r="E278" s="307"/>
      <c r="F278" s="307"/>
      <c r="G278" s="307"/>
      <c r="H278" s="307"/>
      <c r="I278" s="307"/>
      <c r="J278" s="307"/>
      <c r="K278" s="308"/>
      <c r="L278" s="309"/>
      <c r="M278" s="310"/>
      <c r="N278" s="309"/>
      <c r="O278" s="309"/>
      <c r="P278" s="309"/>
      <c r="Q278" s="311"/>
      <c r="R278" s="312"/>
      <c r="S278" s="312"/>
      <c r="T278" s="307"/>
      <c r="U278" s="313"/>
      <c r="V278" s="305"/>
      <c r="W278" s="306"/>
      <c r="X278" s="425"/>
      <c r="Y278" s="307"/>
      <c r="Z278" s="307"/>
      <c r="AA278" s="315"/>
      <c r="AB278" s="315"/>
      <c r="AC278" s="315"/>
      <c r="AD278" s="312"/>
      <c r="AE278" s="316"/>
      <c r="AF278" s="317"/>
      <c r="AG278" s="317"/>
      <c r="AH278" s="311"/>
      <c r="AI278" s="311"/>
      <c r="AJ278" s="311"/>
      <c r="AK278" s="311"/>
      <c r="AL278" s="311"/>
      <c r="AM278" s="307"/>
      <c r="AN278" s="307"/>
      <c r="AO278" s="318"/>
      <c r="AP278" s="318"/>
      <c r="AQ278" s="249"/>
      <c r="AR278" s="249"/>
      <c r="AS278" s="248"/>
      <c r="AT278" s="248"/>
      <c r="AU278" s="248"/>
      <c r="AV278" s="307"/>
      <c r="AW278" s="319"/>
      <c r="AX278" s="251"/>
      <c r="AY278" s="248"/>
    </row>
    <row r="279" spans="1:51" s="235" customFormat="1" ht="16.5" customHeight="1" x14ac:dyDescent="0.25">
      <c r="A279" s="305"/>
      <c r="B279" s="306"/>
      <c r="C279" s="307"/>
      <c r="D279" s="307"/>
      <c r="E279" s="307"/>
      <c r="F279" s="307"/>
      <c r="G279" s="307"/>
      <c r="H279" s="307"/>
      <c r="I279" s="307"/>
      <c r="J279" s="307"/>
      <c r="K279" s="308"/>
      <c r="L279" s="309"/>
      <c r="M279" s="310"/>
      <c r="N279" s="309"/>
      <c r="O279" s="309"/>
      <c r="P279" s="309"/>
      <c r="Q279" s="311"/>
      <c r="R279" s="312"/>
      <c r="S279" s="312"/>
      <c r="T279" s="307"/>
      <c r="U279" s="313"/>
      <c r="V279" s="305"/>
      <c r="W279" s="306"/>
      <c r="X279" s="425"/>
      <c r="Y279" s="307"/>
      <c r="Z279" s="307"/>
      <c r="AA279" s="315"/>
      <c r="AB279" s="315"/>
      <c r="AC279" s="315"/>
      <c r="AD279" s="312"/>
      <c r="AE279" s="316"/>
      <c r="AF279" s="317"/>
      <c r="AG279" s="317"/>
      <c r="AH279" s="311"/>
      <c r="AI279" s="311"/>
      <c r="AJ279" s="311"/>
      <c r="AK279" s="311"/>
      <c r="AL279" s="311"/>
      <c r="AM279" s="307"/>
      <c r="AN279" s="307"/>
      <c r="AO279" s="318"/>
      <c r="AP279" s="318"/>
      <c r="AQ279" s="249"/>
      <c r="AR279" s="249"/>
      <c r="AS279" s="248"/>
      <c r="AT279" s="248"/>
      <c r="AU279" s="248"/>
      <c r="AV279" s="307"/>
      <c r="AW279" s="319"/>
      <c r="AX279" s="251"/>
      <c r="AY279" s="248"/>
    </row>
    <row r="280" spans="1:51" s="235" customFormat="1" ht="16.5" customHeight="1" x14ac:dyDescent="0.25">
      <c r="A280" s="305"/>
      <c r="B280" s="306"/>
      <c r="C280" s="307"/>
      <c r="D280" s="307"/>
      <c r="E280" s="307"/>
      <c r="F280" s="307"/>
      <c r="G280" s="307"/>
      <c r="H280" s="307"/>
      <c r="I280" s="307"/>
      <c r="J280" s="307"/>
      <c r="K280" s="308"/>
      <c r="L280" s="309"/>
      <c r="M280" s="310"/>
      <c r="N280" s="309"/>
      <c r="O280" s="309"/>
      <c r="P280" s="309"/>
      <c r="Q280" s="311"/>
      <c r="R280" s="312"/>
      <c r="S280" s="312"/>
      <c r="T280" s="307"/>
      <c r="U280" s="313"/>
      <c r="V280" s="305"/>
      <c r="W280" s="306"/>
      <c r="X280" s="425"/>
      <c r="Y280" s="307"/>
      <c r="Z280" s="307"/>
      <c r="AA280" s="315"/>
      <c r="AB280" s="315"/>
      <c r="AC280" s="315"/>
      <c r="AD280" s="312"/>
      <c r="AE280" s="316"/>
      <c r="AF280" s="317"/>
      <c r="AG280" s="317"/>
      <c r="AH280" s="311"/>
      <c r="AI280" s="311"/>
      <c r="AJ280" s="311"/>
      <c r="AK280" s="311"/>
      <c r="AL280" s="311"/>
      <c r="AM280" s="307"/>
      <c r="AN280" s="307"/>
      <c r="AO280" s="318"/>
      <c r="AP280" s="318"/>
      <c r="AQ280" s="249"/>
      <c r="AR280" s="249"/>
      <c r="AS280" s="248"/>
      <c r="AT280" s="248"/>
      <c r="AU280" s="248"/>
      <c r="AV280" s="307"/>
      <c r="AW280" s="319"/>
      <c r="AX280" s="251"/>
      <c r="AY280" s="248"/>
    </row>
    <row r="281" spans="1:51" s="235" customFormat="1" ht="16.5" customHeight="1" x14ac:dyDescent="0.25">
      <c r="A281" s="305"/>
      <c r="B281" s="306"/>
      <c r="C281" s="307"/>
      <c r="D281" s="307"/>
      <c r="E281" s="307"/>
      <c r="F281" s="307"/>
      <c r="G281" s="307"/>
      <c r="H281" s="307"/>
      <c r="I281" s="307"/>
      <c r="J281" s="307"/>
      <c r="K281" s="308"/>
      <c r="L281" s="309"/>
      <c r="M281" s="310"/>
      <c r="N281" s="309"/>
      <c r="O281" s="309"/>
      <c r="P281" s="309"/>
      <c r="Q281" s="311"/>
      <c r="R281" s="312"/>
      <c r="S281" s="312"/>
      <c r="T281" s="307"/>
      <c r="U281" s="313"/>
      <c r="V281" s="305"/>
      <c r="W281" s="306"/>
      <c r="X281" s="425"/>
      <c r="Y281" s="307"/>
      <c r="Z281" s="307"/>
      <c r="AA281" s="315"/>
      <c r="AB281" s="315"/>
      <c r="AC281" s="315"/>
      <c r="AD281" s="312"/>
      <c r="AE281" s="316"/>
      <c r="AF281" s="317"/>
      <c r="AG281" s="317"/>
      <c r="AH281" s="311"/>
      <c r="AI281" s="311"/>
      <c r="AJ281" s="311"/>
      <c r="AK281" s="311"/>
      <c r="AL281" s="311"/>
      <c r="AM281" s="307"/>
      <c r="AN281" s="307"/>
      <c r="AO281" s="318"/>
      <c r="AP281" s="318"/>
      <c r="AQ281" s="249"/>
      <c r="AR281" s="249"/>
      <c r="AS281" s="248"/>
      <c r="AT281" s="248"/>
      <c r="AU281" s="248"/>
      <c r="AV281" s="307"/>
      <c r="AW281" s="319"/>
      <c r="AX281" s="251"/>
      <c r="AY281" s="248"/>
    </row>
    <row r="282" spans="1:51" s="235" customFormat="1" ht="16.5" customHeight="1" x14ac:dyDescent="0.25">
      <c r="A282" s="305"/>
      <c r="B282" s="306"/>
      <c r="C282" s="307"/>
      <c r="D282" s="307"/>
      <c r="E282" s="307"/>
      <c r="F282" s="307"/>
      <c r="G282" s="307"/>
      <c r="H282" s="307"/>
      <c r="I282" s="307"/>
      <c r="J282" s="307"/>
      <c r="K282" s="308"/>
      <c r="L282" s="309"/>
      <c r="M282" s="310"/>
      <c r="N282" s="309"/>
      <c r="O282" s="309"/>
      <c r="P282" s="309"/>
      <c r="Q282" s="311"/>
      <c r="R282" s="312"/>
      <c r="S282" s="312"/>
      <c r="T282" s="307"/>
      <c r="U282" s="313"/>
      <c r="V282" s="305"/>
      <c r="W282" s="306"/>
      <c r="X282" s="425"/>
      <c r="Y282" s="307"/>
      <c r="Z282" s="307"/>
      <c r="AA282" s="315"/>
      <c r="AB282" s="315"/>
      <c r="AC282" s="315"/>
      <c r="AD282" s="312"/>
      <c r="AE282" s="316"/>
      <c r="AF282" s="317"/>
      <c r="AG282" s="317"/>
      <c r="AH282" s="311"/>
      <c r="AI282" s="311"/>
      <c r="AJ282" s="311"/>
      <c r="AK282" s="311"/>
      <c r="AL282" s="311"/>
      <c r="AM282" s="307"/>
      <c r="AN282" s="307"/>
      <c r="AO282" s="318"/>
      <c r="AP282" s="318"/>
      <c r="AQ282" s="249"/>
      <c r="AR282" s="249"/>
      <c r="AS282" s="248"/>
      <c r="AT282" s="248"/>
      <c r="AU282" s="248"/>
      <c r="AV282" s="307"/>
      <c r="AW282" s="319"/>
      <c r="AX282" s="251"/>
      <c r="AY282" s="248"/>
    </row>
    <row r="283" spans="1:51" s="235" customFormat="1" ht="16.5" customHeight="1" x14ac:dyDescent="0.25">
      <c r="A283" s="305"/>
      <c r="B283" s="306"/>
      <c r="C283" s="307"/>
      <c r="D283" s="307"/>
      <c r="E283" s="307"/>
      <c r="F283" s="307"/>
      <c r="G283" s="307"/>
      <c r="H283" s="307"/>
      <c r="I283" s="307"/>
      <c r="J283" s="307"/>
      <c r="K283" s="308"/>
      <c r="L283" s="309"/>
      <c r="M283" s="310"/>
      <c r="N283" s="309"/>
      <c r="O283" s="309"/>
      <c r="P283" s="309"/>
      <c r="Q283" s="311"/>
      <c r="R283" s="312"/>
      <c r="S283" s="312"/>
      <c r="T283" s="307"/>
      <c r="U283" s="313"/>
      <c r="V283" s="305"/>
      <c r="W283" s="306"/>
      <c r="X283" s="425"/>
      <c r="Y283" s="307"/>
      <c r="Z283" s="307"/>
      <c r="AA283" s="315"/>
      <c r="AB283" s="315"/>
      <c r="AC283" s="315"/>
      <c r="AD283" s="312"/>
      <c r="AE283" s="316"/>
      <c r="AF283" s="317"/>
      <c r="AG283" s="317"/>
      <c r="AH283" s="311"/>
      <c r="AI283" s="311"/>
      <c r="AJ283" s="311"/>
      <c r="AK283" s="311"/>
      <c r="AL283" s="311"/>
      <c r="AM283" s="307"/>
      <c r="AN283" s="307"/>
      <c r="AO283" s="318"/>
      <c r="AP283" s="318"/>
      <c r="AQ283" s="249"/>
      <c r="AR283" s="249"/>
      <c r="AS283" s="248"/>
      <c r="AT283" s="248"/>
      <c r="AU283" s="248"/>
      <c r="AV283" s="307"/>
      <c r="AW283" s="319"/>
      <c r="AX283" s="251"/>
      <c r="AY283" s="248"/>
    </row>
    <row r="284" spans="1:51" s="235" customFormat="1" ht="16.5" customHeight="1" x14ac:dyDescent="0.25">
      <c r="A284" s="305"/>
      <c r="B284" s="306"/>
      <c r="C284" s="307"/>
      <c r="D284" s="307"/>
      <c r="E284" s="307"/>
      <c r="F284" s="307"/>
      <c r="G284" s="307"/>
      <c r="H284" s="307"/>
      <c r="I284" s="307"/>
      <c r="J284" s="307"/>
      <c r="K284" s="308"/>
      <c r="L284" s="309"/>
      <c r="M284" s="310"/>
      <c r="N284" s="309"/>
      <c r="O284" s="309"/>
      <c r="P284" s="309"/>
      <c r="Q284" s="311"/>
      <c r="R284" s="312"/>
      <c r="S284" s="312"/>
      <c r="T284" s="307"/>
      <c r="U284" s="313"/>
      <c r="V284" s="305"/>
      <c r="W284" s="306"/>
      <c r="X284" s="425"/>
      <c r="Y284" s="307"/>
      <c r="Z284" s="307"/>
      <c r="AA284" s="315"/>
      <c r="AB284" s="315"/>
      <c r="AC284" s="315"/>
      <c r="AD284" s="312"/>
      <c r="AE284" s="316"/>
      <c r="AF284" s="317"/>
      <c r="AG284" s="317"/>
      <c r="AH284" s="311"/>
      <c r="AI284" s="311"/>
      <c r="AJ284" s="311"/>
      <c r="AK284" s="311"/>
      <c r="AL284" s="311"/>
      <c r="AM284" s="307"/>
      <c r="AN284" s="307"/>
      <c r="AO284" s="318"/>
      <c r="AP284" s="318"/>
      <c r="AQ284" s="249"/>
      <c r="AR284" s="249"/>
      <c r="AS284" s="248"/>
      <c r="AT284" s="248"/>
      <c r="AU284" s="248"/>
      <c r="AV284" s="307"/>
      <c r="AW284" s="319"/>
      <c r="AX284" s="251"/>
      <c r="AY284" s="248"/>
    </row>
    <row r="285" spans="1:51" s="235" customFormat="1" ht="16.5" customHeight="1" x14ac:dyDescent="0.25">
      <c r="A285" s="305"/>
      <c r="B285" s="306"/>
      <c r="C285" s="307"/>
      <c r="D285" s="307"/>
      <c r="E285" s="307"/>
      <c r="F285" s="307"/>
      <c r="G285" s="307"/>
      <c r="H285" s="307"/>
      <c r="I285" s="307"/>
      <c r="J285" s="307"/>
      <c r="K285" s="308"/>
      <c r="L285" s="309"/>
      <c r="M285" s="310"/>
      <c r="N285" s="309"/>
      <c r="O285" s="309"/>
      <c r="P285" s="309"/>
      <c r="Q285" s="311"/>
      <c r="R285" s="312"/>
      <c r="S285" s="312"/>
      <c r="T285" s="307"/>
      <c r="U285" s="313"/>
      <c r="V285" s="305"/>
      <c r="W285" s="306"/>
      <c r="X285" s="425"/>
      <c r="Y285" s="307"/>
      <c r="Z285" s="307"/>
      <c r="AA285" s="315"/>
      <c r="AB285" s="315"/>
      <c r="AC285" s="315"/>
      <c r="AD285" s="312"/>
      <c r="AE285" s="316"/>
      <c r="AF285" s="317"/>
      <c r="AG285" s="317"/>
      <c r="AH285" s="311"/>
      <c r="AI285" s="311"/>
      <c r="AJ285" s="311"/>
      <c r="AK285" s="311"/>
      <c r="AL285" s="311"/>
      <c r="AM285" s="307"/>
      <c r="AN285" s="307"/>
      <c r="AO285" s="318"/>
      <c r="AP285" s="318"/>
      <c r="AQ285" s="249"/>
      <c r="AR285" s="249"/>
      <c r="AS285" s="248"/>
      <c r="AT285" s="248"/>
      <c r="AU285" s="248"/>
      <c r="AV285" s="307"/>
      <c r="AW285" s="319"/>
      <c r="AX285" s="251"/>
      <c r="AY285" s="248"/>
    </row>
    <row r="286" spans="1:51" s="235" customFormat="1" ht="16.5" customHeight="1" x14ac:dyDescent="0.25">
      <c r="A286" s="305"/>
      <c r="B286" s="306"/>
      <c r="C286" s="307"/>
      <c r="D286" s="307"/>
      <c r="E286" s="307"/>
      <c r="F286" s="307"/>
      <c r="G286" s="307"/>
      <c r="H286" s="307"/>
      <c r="I286" s="307"/>
      <c r="J286" s="307"/>
      <c r="K286" s="308"/>
      <c r="L286" s="309"/>
      <c r="M286" s="310"/>
      <c r="N286" s="309"/>
      <c r="O286" s="309"/>
      <c r="P286" s="309"/>
      <c r="Q286" s="311"/>
      <c r="R286" s="312"/>
      <c r="S286" s="312"/>
      <c r="T286" s="307"/>
      <c r="U286" s="313"/>
      <c r="V286" s="305"/>
      <c r="W286" s="306"/>
      <c r="X286" s="425"/>
      <c r="Y286" s="307"/>
      <c r="Z286" s="307"/>
      <c r="AA286" s="315"/>
      <c r="AB286" s="315"/>
      <c r="AC286" s="315"/>
      <c r="AD286" s="312"/>
      <c r="AE286" s="316"/>
      <c r="AF286" s="317"/>
      <c r="AG286" s="317"/>
      <c r="AH286" s="311"/>
      <c r="AI286" s="311"/>
      <c r="AJ286" s="311"/>
      <c r="AK286" s="311"/>
      <c r="AL286" s="311"/>
      <c r="AM286" s="307"/>
      <c r="AN286" s="307"/>
      <c r="AO286" s="318"/>
      <c r="AP286" s="318"/>
      <c r="AQ286" s="249"/>
      <c r="AR286" s="249"/>
      <c r="AS286" s="248"/>
      <c r="AT286" s="248"/>
      <c r="AU286" s="248"/>
      <c r="AV286" s="307"/>
      <c r="AW286" s="319"/>
      <c r="AX286" s="251"/>
      <c r="AY286" s="248"/>
    </row>
    <row r="287" spans="1:51" s="235" customFormat="1" ht="16.5" customHeight="1" x14ac:dyDescent="0.25">
      <c r="A287" s="305"/>
      <c r="B287" s="306"/>
      <c r="C287" s="307"/>
      <c r="D287" s="307"/>
      <c r="E287" s="307"/>
      <c r="F287" s="307"/>
      <c r="G287" s="307"/>
      <c r="H287" s="307"/>
      <c r="I287" s="307"/>
      <c r="J287" s="307"/>
      <c r="K287" s="308"/>
      <c r="L287" s="309"/>
      <c r="M287" s="310"/>
      <c r="N287" s="309"/>
      <c r="O287" s="309"/>
      <c r="P287" s="309"/>
      <c r="Q287" s="311"/>
      <c r="R287" s="312"/>
      <c r="S287" s="312"/>
      <c r="T287" s="307"/>
      <c r="U287" s="313"/>
      <c r="V287" s="305"/>
      <c r="W287" s="306"/>
      <c r="X287" s="425"/>
      <c r="Y287" s="307"/>
      <c r="Z287" s="307"/>
      <c r="AA287" s="315"/>
      <c r="AB287" s="315"/>
      <c r="AC287" s="315"/>
      <c r="AD287" s="312"/>
      <c r="AE287" s="316"/>
      <c r="AF287" s="317"/>
      <c r="AG287" s="317"/>
      <c r="AH287" s="311"/>
      <c r="AI287" s="311"/>
      <c r="AJ287" s="311"/>
      <c r="AK287" s="311"/>
      <c r="AL287" s="311"/>
      <c r="AM287" s="307"/>
      <c r="AN287" s="307"/>
      <c r="AO287" s="318"/>
      <c r="AP287" s="318"/>
      <c r="AQ287" s="249"/>
      <c r="AR287" s="249"/>
      <c r="AS287" s="248"/>
      <c r="AT287" s="248"/>
      <c r="AU287" s="248"/>
      <c r="AV287" s="307"/>
      <c r="AW287" s="319"/>
      <c r="AX287" s="251"/>
      <c r="AY287" s="248"/>
    </row>
    <row r="288" spans="1:51" s="235" customFormat="1" ht="16.5" customHeight="1" x14ac:dyDescent="0.25">
      <c r="A288" s="305"/>
      <c r="B288" s="306"/>
      <c r="C288" s="307"/>
      <c r="D288" s="307"/>
      <c r="E288" s="307"/>
      <c r="F288" s="307"/>
      <c r="G288" s="307"/>
      <c r="H288" s="307"/>
      <c r="I288" s="307"/>
      <c r="J288" s="307"/>
      <c r="K288" s="308"/>
      <c r="L288" s="309"/>
      <c r="M288" s="310"/>
      <c r="N288" s="309"/>
      <c r="O288" s="309"/>
      <c r="P288" s="309"/>
      <c r="Q288" s="311"/>
      <c r="R288" s="312"/>
      <c r="S288" s="312"/>
      <c r="T288" s="307"/>
      <c r="U288" s="313"/>
      <c r="V288" s="305"/>
      <c r="W288" s="306"/>
      <c r="X288" s="425"/>
      <c r="Y288" s="307"/>
      <c r="Z288" s="307"/>
      <c r="AA288" s="315"/>
      <c r="AB288" s="315"/>
      <c r="AC288" s="315"/>
      <c r="AD288" s="312"/>
      <c r="AE288" s="316"/>
      <c r="AF288" s="317"/>
      <c r="AG288" s="317"/>
      <c r="AH288" s="311"/>
      <c r="AI288" s="311"/>
      <c r="AJ288" s="311"/>
      <c r="AK288" s="311"/>
      <c r="AL288" s="311"/>
      <c r="AM288" s="307"/>
      <c r="AN288" s="307"/>
      <c r="AO288" s="318"/>
      <c r="AP288" s="318"/>
      <c r="AQ288" s="249"/>
      <c r="AR288" s="249"/>
      <c r="AS288" s="248"/>
      <c r="AT288" s="248"/>
      <c r="AU288" s="248"/>
      <c r="AV288" s="307"/>
      <c r="AW288" s="319"/>
      <c r="AX288" s="251"/>
      <c r="AY288" s="248"/>
    </row>
    <row r="289" spans="1:51" s="235" customFormat="1" ht="16.5" customHeight="1" x14ac:dyDescent="0.25">
      <c r="A289" s="305"/>
      <c r="B289" s="306"/>
      <c r="C289" s="307"/>
      <c r="D289" s="307"/>
      <c r="E289" s="307"/>
      <c r="F289" s="307"/>
      <c r="G289" s="307"/>
      <c r="H289" s="307"/>
      <c r="I289" s="307"/>
      <c r="J289" s="307"/>
      <c r="K289" s="308"/>
      <c r="L289" s="309"/>
      <c r="M289" s="310"/>
      <c r="N289" s="309"/>
      <c r="O289" s="309"/>
      <c r="P289" s="309"/>
      <c r="Q289" s="311"/>
      <c r="R289" s="312"/>
      <c r="S289" s="312"/>
      <c r="T289" s="307"/>
      <c r="U289" s="313"/>
      <c r="V289" s="305"/>
      <c r="W289" s="306"/>
      <c r="X289" s="425"/>
      <c r="Y289" s="307"/>
      <c r="Z289" s="307"/>
      <c r="AA289" s="315"/>
      <c r="AB289" s="315"/>
      <c r="AC289" s="315"/>
      <c r="AD289" s="312"/>
      <c r="AE289" s="316"/>
      <c r="AF289" s="317"/>
      <c r="AG289" s="317"/>
      <c r="AH289" s="311"/>
      <c r="AI289" s="311"/>
      <c r="AJ289" s="311"/>
      <c r="AK289" s="311"/>
      <c r="AL289" s="311"/>
      <c r="AM289" s="307"/>
      <c r="AN289" s="307"/>
      <c r="AO289" s="318"/>
      <c r="AP289" s="318"/>
      <c r="AQ289" s="249"/>
      <c r="AR289" s="249"/>
      <c r="AS289" s="248"/>
      <c r="AT289" s="248"/>
      <c r="AU289" s="248"/>
      <c r="AV289" s="307"/>
      <c r="AW289" s="319"/>
      <c r="AX289" s="251"/>
      <c r="AY289" s="248"/>
    </row>
    <row r="290" spans="1:51" s="235" customFormat="1" ht="16.5" customHeight="1" x14ac:dyDescent="0.25">
      <c r="A290" s="305"/>
      <c r="B290" s="306"/>
      <c r="C290" s="307"/>
      <c r="D290" s="307"/>
      <c r="E290" s="307"/>
      <c r="F290" s="307"/>
      <c r="G290" s="307"/>
      <c r="H290" s="307"/>
      <c r="I290" s="307"/>
      <c r="J290" s="307"/>
      <c r="K290" s="308"/>
      <c r="L290" s="309"/>
      <c r="M290" s="310"/>
      <c r="N290" s="309"/>
      <c r="O290" s="309"/>
      <c r="P290" s="309"/>
      <c r="Q290" s="311"/>
      <c r="R290" s="312"/>
      <c r="S290" s="312"/>
      <c r="T290" s="307"/>
      <c r="U290" s="313"/>
      <c r="V290" s="305"/>
      <c r="W290" s="306"/>
      <c r="X290" s="425"/>
      <c r="Y290" s="307"/>
      <c r="Z290" s="307"/>
      <c r="AA290" s="315"/>
      <c r="AB290" s="315"/>
      <c r="AC290" s="315"/>
      <c r="AD290" s="312"/>
      <c r="AE290" s="316"/>
      <c r="AF290" s="317"/>
      <c r="AG290" s="317"/>
      <c r="AH290" s="311"/>
      <c r="AI290" s="311"/>
      <c r="AJ290" s="311"/>
      <c r="AK290" s="311"/>
      <c r="AL290" s="311"/>
      <c r="AM290" s="307"/>
      <c r="AN290" s="307"/>
      <c r="AO290" s="318"/>
      <c r="AP290" s="318"/>
      <c r="AQ290" s="249"/>
      <c r="AR290" s="249"/>
      <c r="AS290" s="248"/>
      <c r="AT290" s="248"/>
      <c r="AU290" s="248"/>
      <c r="AV290" s="307"/>
      <c r="AW290" s="319"/>
      <c r="AX290" s="251"/>
      <c r="AY290" s="248"/>
    </row>
    <row r="291" spans="1:51" s="235" customFormat="1" ht="16.5" customHeight="1" x14ac:dyDescent="0.25">
      <c r="A291" s="305"/>
      <c r="B291" s="306"/>
      <c r="C291" s="307"/>
      <c r="D291" s="307"/>
      <c r="E291" s="307"/>
      <c r="F291" s="307"/>
      <c r="G291" s="307"/>
      <c r="H291" s="307"/>
      <c r="I291" s="307"/>
      <c r="J291" s="307"/>
      <c r="K291" s="308"/>
      <c r="L291" s="309"/>
      <c r="M291" s="310"/>
      <c r="N291" s="309"/>
      <c r="O291" s="309"/>
      <c r="P291" s="309"/>
      <c r="Q291" s="311"/>
      <c r="R291" s="312"/>
      <c r="S291" s="312"/>
      <c r="T291" s="307"/>
      <c r="U291" s="313"/>
      <c r="V291" s="305"/>
      <c r="W291" s="306"/>
      <c r="X291" s="425"/>
      <c r="Y291" s="307"/>
      <c r="Z291" s="307"/>
      <c r="AA291" s="315"/>
      <c r="AB291" s="315"/>
      <c r="AC291" s="315"/>
      <c r="AD291" s="312"/>
      <c r="AE291" s="316"/>
      <c r="AF291" s="317"/>
      <c r="AG291" s="317"/>
      <c r="AH291" s="311"/>
      <c r="AI291" s="311"/>
      <c r="AJ291" s="311"/>
      <c r="AK291" s="311"/>
      <c r="AL291" s="311"/>
      <c r="AM291" s="307"/>
      <c r="AN291" s="307"/>
      <c r="AO291" s="318"/>
      <c r="AP291" s="318"/>
      <c r="AQ291" s="249"/>
      <c r="AR291" s="249"/>
      <c r="AS291" s="248"/>
      <c r="AT291" s="248"/>
      <c r="AU291" s="248"/>
      <c r="AV291" s="307"/>
      <c r="AW291" s="319"/>
      <c r="AX291" s="251"/>
      <c r="AY291" s="248"/>
    </row>
    <row r="292" spans="1:51" s="235" customFormat="1" ht="16.5" customHeight="1" x14ac:dyDescent="0.25">
      <c r="A292" s="305"/>
      <c r="B292" s="306"/>
      <c r="C292" s="307"/>
      <c r="D292" s="307"/>
      <c r="E292" s="307"/>
      <c r="F292" s="307"/>
      <c r="G292" s="307"/>
      <c r="H292" s="307"/>
      <c r="I292" s="307"/>
      <c r="J292" s="307"/>
      <c r="K292" s="308"/>
      <c r="L292" s="309"/>
      <c r="M292" s="310"/>
      <c r="N292" s="309"/>
      <c r="O292" s="309"/>
      <c r="P292" s="309"/>
      <c r="Q292" s="311"/>
      <c r="R292" s="312"/>
      <c r="S292" s="312"/>
      <c r="T292" s="307"/>
      <c r="U292" s="313"/>
      <c r="V292" s="305"/>
      <c r="W292" s="306"/>
      <c r="X292" s="425"/>
      <c r="Y292" s="307"/>
      <c r="Z292" s="307"/>
      <c r="AA292" s="315"/>
      <c r="AB292" s="315"/>
      <c r="AC292" s="315"/>
      <c r="AD292" s="312"/>
      <c r="AE292" s="316"/>
      <c r="AF292" s="317"/>
      <c r="AG292" s="317"/>
      <c r="AH292" s="311"/>
      <c r="AI292" s="311"/>
      <c r="AJ292" s="311"/>
      <c r="AK292" s="311"/>
      <c r="AL292" s="311"/>
      <c r="AM292" s="307"/>
      <c r="AN292" s="307"/>
      <c r="AO292" s="318"/>
      <c r="AP292" s="318"/>
      <c r="AQ292" s="249"/>
      <c r="AR292" s="249"/>
      <c r="AS292" s="248"/>
      <c r="AT292" s="248"/>
      <c r="AU292" s="248"/>
      <c r="AV292" s="307"/>
      <c r="AW292" s="319"/>
      <c r="AX292" s="251"/>
      <c r="AY292" s="248"/>
    </row>
    <row r="293" spans="1:51" s="235" customFormat="1" ht="16.5" customHeight="1" x14ac:dyDescent="0.25">
      <c r="A293" s="305"/>
      <c r="B293" s="306"/>
      <c r="C293" s="307"/>
      <c r="D293" s="307"/>
      <c r="E293" s="307"/>
      <c r="F293" s="307"/>
      <c r="G293" s="307"/>
      <c r="H293" s="307"/>
      <c r="I293" s="307"/>
      <c r="J293" s="307"/>
      <c r="K293" s="308"/>
      <c r="L293" s="309"/>
      <c r="M293" s="310"/>
      <c r="N293" s="309"/>
      <c r="O293" s="309"/>
      <c r="P293" s="309"/>
      <c r="Q293" s="311"/>
      <c r="R293" s="312"/>
      <c r="S293" s="312"/>
      <c r="T293" s="307"/>
      <c r="U293" s="313"/>
      <c r="V293" s="305"/>
      <c r="W293" s="306"/>
      <c r="X293" s="425"/>
      <c r="Y293" s="307"/>
      <c r="Z293" s="307"/>
      <c r="AA293" s="315"/>
      <c r="AB293" s="315"/>
      <c r="AC293" s="315"/>
      <c r="AD293" s="312"/>
      <c r="AE293" s="316"/>
      <c r="AF293" s="317"/>
      <c r="AG293" s="317"/>
      <c r="AH293" s="311"/>
      <c r="AI293" s="311"/>
      <c r="AJ293" s="311"/>
      <c r="AK293" s="311"/>
      <c r="AL293" s="311"/>
      <c r="AM293" s="307"/>
      <c r="AN293" s="307"/>
      <c r="AO293" s="318"/>
      <c r="AP293" s="318"/>
      <c r="AQ293" s="249"/>
      <c r="AR293" s="249"/>
      <c r="AS293" s="248"/>
      <c r="AT293" s="248"/>
      <c r="AU293" s="248"/>
      <c r="AV293" s="307"/>
      <c r="AW293" s="319"/>
      <c r="AX293" s="251"/>
      <c r="AY293" s="248"/>
    </row>
    <row r="294" spans="1:51" s="235" customFormat="1" ht="16.5" customHeight="1" x14ac:dyDescent="0.25">
      <c r="A294" s="305"/>
      <c r="B294" s="306"/>
      <c r="C294" s="307"/>
      <c r="D294" s="307"/>
      <c r="E294" s="307"/>
      <c r="F294" s="307"/>
      <c r="G294" s="307"/>
      <c r="H294" s="307"/>
      <c r="I294" s="307"/>
      <c r="J294" s="307"/>
      <c r="K294" s="308"/>
      <c r="L294" s="309"/>
      <c r="M294" s="310"/>
      <c r="N294" s="309"/>
      <c r="O294" s="309"/>
      <c r="P294" s="309"/>
      <c r="Q294" s="311"/>
      <c r="R294" s="312"/>
      <c r="S294" s="312"/>
      <c r="T294" s="307"/>
      <c r="U294" s="313"/>
      <c r="V294" s="305"/>
      <c r="W294" s="306"/>
      <c r="X294" s="425"/>
      <c r="Y294" s="307"/>
      <c r="Z294" s="307"/>
      <c r="AA294" s="315"/>
      <c r="AB294" s="315"/>
      <c r="AC294" s="315"/>
      <c r="AD294" s="312"/>
      <c r="AE294" s="316"/>
      <c r="AF294" s="317"/>
      <c r="AG294" s="317"/>
      <c r="AH294" s="311"/>
      <c r="AI294" s="311"/>
      <c r="AJ294" s="311"/>
      <c r="AK294" s="311"/>
      <c r="AL294" s="311"/>
      <c r="AM294" s="307"/>
      <c r="AN294" s="307"/>
      <c r="AO294" s="318"/>
      <c r="AP294" s="318"/>
      <c r="AQ294" s="249"/>
      <c r="AR294" s="249"/>
      <c r="AS294" s="248"/>
      <c r="AT294" s="248"/>
      <c r="AU294" s="248"/>
      <c r="AV294" s="307"/>
      <c r="AW294" s="319"/>
      <c r="AX294" s="251"/>
      <c r="AY294" s="248"/>
    </row>
    <row r="295" spans="1:51" s="235" customFormat="1" ht="16.5" customHeight="1" x14ac:dyDescent="0.25">
      <c r="A295" s="305"/>
      <c r="B295" s="306"/>
      <c r="C295" s="307"/>
      <c r="D295" s="307"/>
      <c r="E295" s="307"/>
      <c r="F295" s="307"/>
      <c r="G295" s="307"/>
      <c r="H295" s="307"/>
      <c r="I295" s="307"/>
      <c r="J295" s="307"/>
      <c r="K295" s="308"/>
      <c r="L295" s="309"/>
      <c r="M295" s="310"/>
      <c r="N295" s="309"/>
      <c r="O295" s="309"/>
      <c r="P295" s="309"/>
      <c r="Q295" s="311"/>
      <c r="R295" s="312"/>
      <c r="S295" s="312"/>
      <c r="T295" s="307"/>
      <c r="U295" s="313"/>
      <c r="V295" s="305"/>
      <c r="W295" s="306"/>
      <c r="X295" s="425"/>
      <c r="Y295" s="307"/>
      <c r="Z295" s="307"/>
      <c r="AA295" s="315"/>
      <c r="AB295" s="315"/>
      <c r="AC295" s="315"/>
      <c r="AD295" s="312"/>
      <c r="AE295" s="316"/>
      <c r="AF295" s="317"/>
      <c r="AG295" s="317"/>
      <c r="AH295" s="311"/>
      <c r="AI295" s="311"/>
      <c r="AJ295" s="311"/>
      <c r="AK295" s="311"/>
      <c r="AL295" s="311"/>
      <c r="AM295" s="307"/>
      <c r="AN295" s="307"/>
      <c r="AO295" s="318"/>
      <c r="AP295" s="318"/>
      <c r="AQ295" s="249"/>
      <c r="AR295" s="249"/>
      <c r="AS295" s="248"/>
      <c r="AT295" s="248"/>
      <c r="AU295" s="248"/>
      <c r="AV295" s="307"/>
      <c r="AW295" s="319"/>
      <c r="AX295" s="251"/>
      <c r="AY295" s="248"/>
    </row>
    <row r="296" spans="1:51" s="235" customFormat="1" ht="16.5" customHeight="1" x14ac:dyDescent="0.25">
      <c r="A296" s="305"/>
      <c r="B296" s="306"/>
      <c r="C296" s="307"/>
      <c r="D296" s="307"/>
      <c r="E296" s="307"/>
      <c r="F296" s="307"/>
      <c r="G296" s="307"/>
      <c r="H296" s="307"/>
      <c r="I296" s="307"/>
      <c r="J296" s="307"/>
      <c r="K296" s="308"/>
      <c r="L296" s="309"/>
      <c r="M296" s="310"/>
      <c r="N296" s="309"/>
      <c r="O296" s="309"/>
      <c r="P296" s="309"/>
      <c r="Q296" s="311"/>
      <c r="R296" s="312"/>
      <c r="S296" s="312"/>
      <c r="T296" s="307"/>
      <c r="U296" s="313"/>
      <c r="V296" s="305"/>
      <c r="W296" s="306"/>
      <c r="X296" s="425"/>
      <c r="Y296" s="307"/>
      <c r="Z296" s="307"/>
      <c r="AA296" s="315"/>
      <c r="AB296" s="315"/>
      <c r="AC296" s="315"/>
      <c r="AD296" s="312"/>
      <c r="AE296" s="316"/>
      <c r="AF296" s="317"/>
      <c r="AG296" s="317"/>
      <c r="AH296" s="311"/>
      <c r="AI296" s="311"/>
      <c r="AJ296" s="311"/>
      <c r="AK296" s="311"/>
      <c r="AL296" s="311"/>
      <c r="AM296" s="307"/>
      <c r="AN296" s="307"/>
      <c r="AO296" s="318"/>
      <c r="AP296" s="318"/>
      <c r="AQ296" s="249"/>
      <c r="AR296" s="249"/>
      <c r="AS296" s="248"/>
      <c r="AT296" s="248"/>
      <c r="AU296" s="248"/>
      <c r="AV296" s="307"/>
      <c r="AW296" s="319"/>
      <c r="AX296" s="251"/>
      <c r="AY296" s="248"/>
    </row>
    <row r="297" spans="1:51" s="235" customFormat="1" ht="16.5" customHeight="1" x14ac:dyDescent="0.25">
      <c r="A297" s="305"/>
      <c r="B297" s="306"/>
      <c r="C297" s="307"/>
      <c r="D297" s="307"/>
      <c r="E297" s="307"/>
      <c r="F297" s="307"/>
      <c r="G297" s="307"/>
      <c r="H297" s="307"/>
      <c r="I297" s="307"/>
      <c r="J297" s="307"/>
      <c r="K297" s="308"/>
      <c r="L297" s="309"/>
      <c r="M297" s="310"/>
      <c r="N297" s="309"/>
      <c r="O297" s="309"/>
      <c r="P297" s="309"/>
      <c r="Q297" s="311"/>
      <c r="R297" s="312"/>
      <c r="S297" s="312"/>
      <c r="T297" s="307"/>
      <c r="U297" s="313"/>
      <c r="V297" s="305"/>
      <c r="W297" s="306"/>
      <c r="X297" s="425"/>
      <c r="Y297" s="307"/>
      <c r="Z297" s="307"/>
      <c r="AA297" s="315"/>
      <c r="AB297" s="315"/>
      <c r="AC297" s="315"/>
      <c r="AD297" s="312"/>
      <c r="AE297" s="316"/>
      <c r="AF297" s="317"/>
      <c r="AG297" s="317"/>
      <c r="AH297" s="311"/>
      <c r="AI297" s="311"/>
      <c r="AJ297" s="311"/>
      <c r="AK297" s="311"/>
      <c r="AL297" s="311"/>
      <c r="AM297" s="307"/>
      <c r="AN297" s="307"/>
      <c r="AO297" s="318"/>
      <c r="AP297" s="318"/>
      <c r="AQ297" s="249"/>
      <c r="AR297" s="249"/>
      <c r="AS297" s="248"/>
      <c r="AT297" s="248"/>
      <c r="AU297" s="248"/>
      <c r="AV297" s="307"/>
      <c r="AW297" s="319"/>
      <c r="AX297" s="251"/>
      <c r="AY297" s="248"/>
    </row>
    <row r="298" spans="1:51" s="235" customFormat="1" ht="16.5" customHeight="1" x14ac:dyDescent="0.25">
      <c r="A298" s="305"/>
      <c r="B298" s="306"/>
      <c r="C298" s="307"/>
      <c r="D298" s="307"/>
      <c r="E298" s="307"/>
      <c r="F298" s="307"/>
      <c r="G298" s="307"/>
      <c r="H298" s="307"/>
      <c r="I298" s="307"/>
      <c r="J298" s="307"/>
      <c r="K298" s="308"/>
      <c r="L298" s="309"/>
      <c r="M298" s="310"/>
      <c r="N298" s="309"/>
      <c r="O298" s="309"/>
      <c r="P298" s="309"/>
      <c r="Q298" s="311"/>
      <c r="R298" s="312"/>
      <c r="S298" s="312"/>
      <c r="T298" s="307"/>
      <c r="U298" s="313"/>
      <c r="V298" s="305"/>
      <c r="W298" s="306"/>
      <c r="X298" s="425"/>
      <c r="Y298" s="307"/>
      <c r="Z298" s="307"/>
      <c r="AA298" s="315"/>
      <c r="AB298" s="315"/>
      <c r="AC298" s="315"/>
      <c r="AD298" s="312"/>
      <c r="AE298" s="316"/>
      <c r="AF298" s="317"/>
      <c r="AG298" s="317"/>
      <c r="AH298" s="311"/>
      <c r="AI298" s="311"/>
      <c r="AJ298" s="311"/>
      <c r="AK298" s="311"/>
      <c r="AL298" s="311"/>
      <c r="AM298" s="307"/>
      <c r="AN298" s="307"/>
      <c r="AO298" s="318"/>
      <c r="AP298" s="318"/>
      <c r="AQ298" s="249"/>
      <c r="AR298" s="249"/>
      <c r="AS298" s="248"/>
      <c r="AT298" s="248"/>
      <c r="AU298" s="248"/>
      <c r="AV298" s="307"/>
      <c r="AW298" s="319"/>
      <c r="AX298" s="251"/>
      <c r="AY298" s="248"/>
    </row>
    <row r="299" spans="1:51" s="235" customFormat="1" ht="16.5" customHeight="1" x14ac:dyDescent="0.25">
      <c r="A299" s="305"/>
      <c r="B299" s="306"/>
      <c r="C299" s="307"/>
      <c r="D299" s="307"/>
      <c r="E299" s="307"/>
      <c r="F299" s="307"/>
      <c r="G299" s="307"/>
      <c r="H299" s="307"/>
      <c r="I299" s="307"/>
      <c r="J299" s="307"/>
      <c r="K299" s="308"/>
      <c r="L299" s="309"/>
      <c r="M299" s="310"/>
      <c r="N299" s="309"/>
      <c r="O299" s="309"/>
      <c r="P299" s="309"/>
      <c r="Q299" s="311"/>
      <c r="R299" s="312"/>
      <c r="S299" s="312"/>
      <c r="T299" s="307"/>
      <c r="U299" s="313"/>
      <c r="V299" s="305"/>
      <c r="W299" s="306"/>
      <c r="X299" s="425"/>
      <c r="Y299" s="307"/>
      <c r="Z299" s="307"/>
      <c r="AA299" s="315"/>
      <c r="AB299" s="315"/>
      <c r="AC299" s="315"/>
      <c r="AD299" s="312"/>
      <c r="AE299" s="316"/>
      <c r="AF299" s="317"/>
      <c r="AG299" s="317"/>
      <c r="AH299" s="311"/>
      <c r="AI299" s="311"/>
      <c r="AJ299" s="311"/>
      <c r="AK299" s="311"/>
      <c r="AL299" s="311"/>
      <c r="AM299" s="307"/>
      <c r="AN299" s="307"/>
      <c r="AO299" s="318"/>
      <c r="AP299" s="318"/>
      <c r="AQ299" s="249"/>
      <c r="AR299" s="249"/>
      <c r="AS299" s="248"/>
      <c r="AT299" s="248"/>
      <c r="AU299" s="248"/>
      <c r="AV299" s="307"/>
      <c r="AW299" s="319"/>
      <c r="AX299" s="251"/>
      <c r="AY299" s="248"/>
    </row>
    <row r="300" spans="1:51" s="235" customFormat="1" ht="16.5" customHeight="1" x14ac:dyDescent="0.25">
      <c r="A300" s="305"/>
      <c r="B300" s="306"/>
      <c r="C300" s="307"/>
      <c r="D300" s="307"/>
      <c r="E300" s="307"/>
      <c r="F300" s="307"/>
      <c r="G300" s="307"/>
      <c r="H300" s="307"/>
      <c r="I300" s="307"/>
      <c r="J300" s="307"/>
      <c r="K300" s="308"/>
      <c r="L300" s="309"/>
      <c r="M300" s="310"/>
      <c r="N300" s="309"/>
      <c r="O300" s="309"/>
      <c r="P300" s="309"/>
      <c r="Q300" s="311"/>
      <c r="R300" s="312"/>
      <c r="S300" s="312"/>
      <c r="T300" s="307"/>
      <c r="U300" s="313"/>
      <c r="V300" s="305"/>
      <c r="W300" s="306"/>
      <c r="X300" s="425"/>
      <c r="Y300" s="307"/>
      <c r="Z300" s="307"/>
      <c r="AA300" s="315"/>
      <c r="AB300" s="315"/>
      <c r="AC300" s="315"/>
      <c r="AD300" s="312"/>
      <c r="AE300" s="316"/>
      <c r="AF300" s="317"/>
      <c r="AG300" s="317"/>
      <c r="AH300" s="311"/>
      <c r="AI300" s="311"/>
      <c r="AJ300" s="311"/>
      <c r="AK300" s="311"/>
      <c r="AL300" s="311"/>
      <c r="AM300" s="307"/>
      <c r="AN300" s="307"/>
      <c r="AO300" s="318"/>
      <c r="AP300" s="318"/>
      <c r="AQ300" s="249"/>
      <c r="AR300" s="249"/>
      <c r="AS300" s="248"/>
      <c r="AT300" s="248"/>
      <c r="AU300" s="248"/>
      <c r="AV300" s="307"/>
      <c r="AW300" s="319"/>
      <c r="AX300" s="251"/>
      <c r="AY300" s="248"/>
    </row>
    <row r="301" spans="1:51" s="235" customFormat="1" ht="16.5" customHeight="1" x14ac:dyDescent="0.25">
      <c r="A301" s="305"/>
      <c r="B301" s="306"/>
      <c r="C301" s="307"/>
      <c r="D301" s="307"/>
      <c r="E301" s="307"/>
      <c r="F301" s="307"/>
      <c r="G301" s="307"/>
      <c r="H301" s="307"/>
      <c r="I301" s="307"/>
      <c r="J301" s="307"/>
      <c r="K301" s="308"/>
      <c r="L301" s="309"/>
      <c r="M301" s="310"/>
      <c r="N301" s="309"/>
      <c r="O301" s="309"/>
      <c r="P301" s="309"/>
      <c r="Q301" s="311"/>
      <c r="R301" s="312"/>
      <c r="S301" s="312"/>
      <c r="T301" s="307"/>
      <c r="U301" s="313"/>
      <c r="V301" s="305"/>
      <c r="W301" s="306"/>
      <c r="X301" s="425"/>
      <c r="Y301" s="307"/>
      <c r="Z301" s="307"/>
      <c r="AA301" s="315"/>
      <c r="AB301" s="315"/>
      <c r="AC301" s="315"/>
      <c r="AD301" s="312"/>
      <c r="AE301" s="316"/>
      <c r="AF301" s="317"/>
      <c r="AG301" s="317"/>
      <c r="AH301" s="311"/>
      <c r="AI301" s="311"/>
      <c r="AJ301" s="311"/>
      <c r="AK301" s="311"/>
      <c r="AL301" s="311"/>
      <c r="AM301" s="307"/>
      <c r="AN301" s="307"/>
      <c r="AO301" s="318"/>
      <c r="AP301" s="318"/>
      <c r="AQ301" s="249"/>
      <c r="AR301" s="249"/>
      <c r="AS301" s="248"/>
      <c r="AT301" s="248"/>
      <c r="AU301" s="248"/>
      <c r="AV301" s="307"/>
      <c r="AW301" s="319"/>
      <c r="AX301" s="251"/>
      <c r="AY301" s="248"/>
    </row>
    <row r="302" spans="1:51" s="235" customFormat="1" ht="16.5" customHeight="1" x14ac:dyDescent="0.25">
      <c r="A302" s="305"/>
      <c r="B302" s="306"/>
      <c r="C302" s="307"/>
      <c r="D302" s="307"/>
      <c r="E302" s="307"/>
      <c r="F302" s="307"/>
      <c r="G302" s="307"/>
      <c r="H302" s="307"/>
      <c r="I302" s="307"/>
      <c r="J302" s="307"/>
      <c r="K302" s="308"/>
      <c r="L302" s="309"/>
      <c r="M302" s="310"/>
      <c r="N302" s="309"/>
      <c r="O302" s="309"/>
      <c r="P302" s="309"/>
      <c r="Q302" s="311"/>
      <c r="R302" s="312"/>
      <c r="S302" s="312"/>
      <c r="T302" s="307"/>
      <c r="U302" s="313"/>
      <c r="V302" s="305"/>
      <c r="W302" s="306"/>
      <c r="X302" s="425"/>
      <c r="Y302" s="307"/>
      <c r="Z302" s="307"/>
      <c r="AA302" s="315"/>
      <c r="AB302" s="315"/>
      <c r="AC302" s="315"/>
      <c r="AD302" s="312"/>
      <c r="AE302" s="316"/>
      <c r="AF302" s="317"/>
      <c r="AG302" s="317"/>
      <c r="AH302" s="311"/>
      <c r="AI302" s="311"/>
      <c r="AJ302" s="311"/>
      <c r="AK302" s="311"/>
      <c r="AL302" s="311"/>
      <c r="AM302" s="307"/>
      <c r="AN302" s="307"/>
      <c r="AO302" s="318"/>
      <c r="AP302" s="318"/>
      <c r="AQ302" s="249"/>
      <c r="AR302" s="249"/>
      <c r="AS302" s="248"/>
      <c r="AT302" s="248"/>
      <c r="AU302" s="248"/>
      <c r="AV302" s="307"/>
      <c r="AW302" s="319"/>
      <c r="AX302" s="251"/>
      <c r="AY302" s="248"/>
    </row>
    <row r="303" spans="1:51" s="235" customFormat="1" ht="16.5" customHeight="1" x14ac:dyDescent="0.25">
      <c r="A303" s="305"/>
      <c r="B303" s="306"/>
      <c r="C303" s="307"/>
      <c r="D303" s="307"/>
      <c r="E303" s="307"/>
      <c r="F303" s="307"/>
      <c r="G303" s="307"/>
      <c r="H303" s="307"/>
      <c r="I303" s="307"/>
      <c r="J303" s="307"/>
      <c r="K303" s="308"/>
      <c r="L303" s="309"/>
      <c r="M303" s="310"/>
      <c r="N303" s="309"/>
      <c r="O303" s="309"/>
      <c r="P303" s="309"/>
      <c r="Q303" s="311"/>
      <c r="R303" s="312"/>
      <c r="S303" s="312"/>
      <c r="T303" s="307"/>
      <c r="U303" s="313"/>
      <c r="V303" s="305"/>
      <c r="W303" s="306"/>
      <c r="X303" s="425"/>
      <c r="Y303" s="307"/>
      <c r="Z303" s="307"/>
      <c r="AA303" s="315"/>
      <c r="AB303" s="315"/>
      <c r="AC303" s="315"/>
      <c r="AD303" s="312"/>
      <c r="AE303" s="316"/>
      <c r="AF303" s="317"/>
      <c r="AG303" s="317"/>
      <c r="AH303" s="311"/>
      <c r="AI303" s="311"/>
      <c r="AJ303" s="311"/>
      <c r="AK303" s="311"/>
      <c r="AL303" s="311"/>
      <c r="AM303" s="307"/>
      <c r="AN303" s="307"/>
      <c r="AO303" s="318"/>
      <c r="AP303" s="318"/>
      <c r="AQ303" s="249"/>
      <c r="AR303" s="249"/>
      <c r="AS303" s="248"/>
      <c r="AT303" s="248"/>
      <c r="AU303" s="248"/>
      <c r="AV303" s="307"/>
      <c r="AW303" s="319"/>
      <c r="AX303" s="251"/>
      <c r="AY303" s="248"/>
    </row>
    <row r="304" spans="1:51" s="235" customFormat="1" ht="16.5" customHeight="1" x14ac:dyDescent="0.25">
      <c r="A304" s="305"/>
      <c r="B304" s="306"/>
      <c r="C304" s="307"/>
      <c r="D304" s="307"/>
      <c r="E304" s="307"/>
      <c r="F304" s="307"/>
      <c r="G304" s="307"/>
      <c r="H304" s="307"/>
      <c r="I304" s="307"/>
      <c r="J304" s="307"/>
      <c r="K304" s="308"/>
      <c r="L304" s="309"/>
      <c r="M304" s="310"/>
      <c r="N304" s="309"/>
      <c r="O304" s="309"/>
      <c r="P304" s="309"/>
      <c r="Q304" s="311"/>
      <c r="R304" s="312"/>
      <c r="S304" s="312"/>
      <c r="T304" s="307"/>
      <c r="U304" s="313"/>
      <c r="V304" s="305"/>
      <c r="W304" s="306"/>
      <c r="X304" s="425"/>
      <c r="Y304" s="307"/>
      <c r="Z304" s="307"/>
      <c r="AA304" s="315"/>
      <c r="AB304" s="315"/>
      <c r="AC304" s="315"/>
      <c r="AD304" s="312"/>
      <c r="AE304" s="316"/>
      <c r="AF304" s="317"/>
      <c r="AG304" s="317"/>
      <c r="AH304" s="311"/>
      <c r="AI304" s="311"/>
      <c r="AJ304" s="311"/>
      <c r="AK304" s="311"/>
      <c r="AL304" s="311"/>
      <c r="AM304" s="307"/>
      <c r="AN304" s="307"/>
      <c r="AO304" s="318"/>
      <c r="AP304" s="318"/>
      <c r="AQ304" s="249"/>
      <c r="AR304" s="249"/>
      <c r="AS304" s="248"/>
      <c r="AT304" s="248"/>
      <c r="AU304" s="248"/>
      <c r="AV304" s="307"/>
      <c r="AW304" s="319"/>
      <c r="AX304" s="251"/>
      <c r="AY304" s="248"/>
    </row>
    <row r="305" spans="1:51" s="235" customFormat="1" ht="16.5" customHeight="1" x14ac:dyDescent="0.25">
      <c r="A305" s="305"/>
      <c r="B305" s="306"/>
      <c r="C305" s="307"/>
      <c r="D305" s="307"/>
      <c r="E305" s="307"/>
      <c r="F305" s="307"/>
      <c r="G305" s="307"/>
      <c r="H305" s="307"/>
      <c r="I305" s="307"/>
      <c r="J305" s="307"/>
      <c r="K305" s="308"/>
      <c r="L305" s="309"/>
      <c r="M305" s="310"/>
      <c r="N305" s="309"/>
      <c r="O305" s="309"/>
      <c r="P305" s="309"/>
      <c r="Q305" s="311"/>
      <c r="R305" s="312"/>
      <c r="S305" s="312"/>
      <c r="T305" s="307"/>
      <c r="U305" s="313"/>
      <c r="V305" s="305"/>
      <c r="W305" s="306"/>
      <c r="X305" s="425"/>
      <c r="Y305" s="307"/>
      <c r="Z305" s="307"/>
      <c r="AA305" s="315"/>
      <c r="AB305" s="315"/>
      <c r="AC305" s="315"/>
      <c r="AD305" s="312"/>
      <c r="AE305" s="316"/>
      <c r="AF305" s="317"/>
      <c r="AG305" s="317"/>
      <c r="AH305" s="311"/>
      <c r="AI305" s="311"/>
      <c r="AJ305" s="311"/>
      <c r="AK305" s="311"/>
      <c r="AL305" s="311"/>
      <c r="AM305" s="307"/>
      <c r="AN305" s="307"/>
      <c r="AO305" s="318"/>
      <c r="AP305" s="318"/>
      <c r="AQ305" s="249"/>
      <c r="AR305" s="249"/>
      <c r="AS305" s="248"/>
      <c r="AT305" s="248"/>
      <c r="AU305" s="248"/>
      <c r="AV305" s="307"/>
      <c r="AW305" s="319"/>
      <c r="AX305" s="251"/>
      <c r="AY305" s="248"/>
    </row>
    <row r="306" spans="1:51" s="235" customFormat="1" ht="16.5" customHeight="1" x14ac:dyDescent="0.25">
      <c r="A306" s="305"/>
      <c r="B306" s="306"/>
      <c r="C306" s="307"/>
      <c r="D306" s="307"/>
      <c r="E306" s="307"/>
      <c r="F306" s="307"/>
      <c r="G306" s="307"/>
      <c r="H306" s="307"/>
      <c r="I306" s="307"/>
      <c r="J306" s="307"/>
      <c r="K306" s="308"/>
      <c r="L306" s="309"/>
      <c r="M306" s="310"/>
      <c r="N306" s="309"/>
      <c r="O306" s="309"/>
      <c r="P306" s="309"/>
      <c r="Q306" s="311"/>
      <c r="R306" s="312"/>
      <c r="S306" s="312"/>
      <c r="T306" s="307"/>
      <c r="U306" s="313"/>
      <c r="V306" s="305"/>
      <c r="W306" s="306"/>
      <c r="X306" s="425"/>
      <c r="Y306" s="307"/>
      <c r="Z306" s="307"/>
      <c r="AA306" s="315"/>
      <c r="AB306" s="315"/>
      <c r="AC306" s="315"/>
      <c r="AD306" s="312"/>
      <c r="AE306" s="316"/>
      <c r="AF306" s="317"/>
      <c r="AG306" s="317"/>
      <c r="AH306" s="311"/>
      <c r="AI306" s="311"/>
      <c r="AJ306" s="311"/>
      <c r="AK306" s="311"/>
      <c r="AL306" s="311"/>
      <c r="AM306" s="307"/>
      <c r="AN306" s="307"/>
      <c r="AO306" s="318"/>
      <c r="AP306" s="318"/>
      <c r="AQ306" s="249"/>
      <c r="AR306" s="249"/>
      <c r="AS306" s="248"/>
      <c r="AT306" s="248"/>
      <c r="AU306" s="248"/>
      <c r="AV306" s="307"/>
      <c r="AW306" s="319"/>
      <c r="AX306" s="251"/>
      <c r="AY306" s="248"/>
    </row>
    <row r="307" spans="1:51" s="183" customFormat="1" ht="16.5" customHeight="1" x14ac:dyDescent="0.25">
      <c r="A307" s="283"/>
      <c r="B307" s="274"/>
      <c r="C307" s="276"/>
      <c r="D307" s="276"/>
      <c r="E307" s="276"/>
      <c r="F307" s="276"/>
      <c r="G307" s="276"/>
      <c r="H307" s="276"/>
      <c r="I307" s="276"/>
      <c r="J307" s="276"/>
      <c r="K307" s="277"/>
      <c r="L307" s="278"/>
      <c r="M307" s="279"/>
      <c r="N307" s="278"/>
      <c r="O307" s="278"/>
      <c r="P307" s="278"/>
      <c r="Q307" s="280"/>
      <c r="R307" s="281"/>
      <c r="S307" s="281"/>
      <c r="T307" s="276"/>
      <c r="U307" s="282"/>
      <c r="V307" s="283" t="s">
        <v>107</v>
      </c>
      <c r="W307" s="274">
        <v>13</v>
      </c>
      <c r="X307" s="291"/>
      <c r="Y307" s="276" t="s">
        <v>38</v>
      </c>
      <c r="Z307" s="276" t="s">
        <v>7</v>
      </c>
      <c r="AA307" s="285">
        <v>4</v>
      </c>
      <c r="AB307" s="285">
        <v>9</v>
      </c>
      <c r="AC307" s="285">
        <v>3</v>
      </c>
      <c r="AD307" s="281">
        <f>AA307*AB307</f>
        <v>36</v>
      </c>
      <c r="AE307" s="287">
        <v>100</v>
      </c>
      <c r="AF307" s="288">
        <f>รายการ!B34</f>
        <v>2050</v>
      </c>
      <c r="AG307" s="288">
        <f>AD307*AF307</f>
        <v>73800</v>
      </c>
      <c r="AH307" s="280">
        <f>SUM(AI307:AL307)</f>
        <v>36</v>
      </c>
      <c r="AI307" s="280"/>
      <c r="AJ307" s="280"/>
      <c r="AK307" s="280">
        <v>36</v>
      </c>
      <c r="AL307" s="280"/>
      <c r="AM307" s="276" t="s">
        <v>45</v>
      </c>
      <c r="AN307" s="276">
        <f>ค่าเสื่อม!B4</f>
        <v>3</v>
      </c>
      <c r="AO307" s="290">
        <f>AG307*AN307/100</f>
        <v>2214</v>
      </c>
      <c r="AP307" s="290">
        <f>AG307-AO307</f>
        <v>71586</v>
      </c>
      <c r="AQ307" s="199">
        <f>AP307</f>
        <v>71586</v>
      </c>
      <c r="AR307" s="199">
        <f>AQ307</f>
        <v>71586</v>
      </c>
      <c r="AS307" s="198">
        <f>((S307*O307)+(AF307*AK307)-(AF307*AK307*AN307/100))</f>
        <v>71586</v>
      </c>
      <c r="AT307" s="198">
        <f>AQ307-AS307</f>
        <v>0</v>
      </c>
      <c r="AU307" s="198">
        <f>AS307</f>
        <v>71586</v>
      </c>
      <c r="AV307" s="276">
        <f>อัตราภาษี!J5</f>
        <v>0.3</v>
      </c>
      <c r="AW307" s="156" t="s">
        <v>52</v>
      </c>
      <c r="AX307" s="201">
        <f>AU307*AV307/100</f>
        <v>214.75799999999998</v>
      </c>
      <c r="AY307" s="198">
        <f>AX307*10/100</f>
        <v>21.4758</v>
      </c>
    </row>
    <row r="308" spans="1:51" s="235" customFormat="1" ht="16.5" customHeight="1" x14ac:dyDescent="0.25">
      <c r="A308" s="305"/>
      <c r="B308" s="306"/>
      <c r="C308" s="307"/>
      <c r="D308" s="307"/>
      <c r="E308" s="307"/>
      <c r="F308" s="307"/>
      <c r="G308" s="307"/>
      <c r="H308" s="307"/>
      <c r="I308" s="307"/>
      <c r="J308" s="307"/>
      <c r="K308" s="308"/>
      <c r="L308" s="309"/>
      <c r="M308" s="310"/>
      <c r="N308" s="309"/>
      <c r="O308" s="309"/>
      <c r="P308" s="309"/>
      <c r="Q308" s="311"/>
      <c r="R308" s="312"/>
      <c r="S308" s="312"/>
      <c r="T308" s="307"/>
      <c r="U308" s="313"/>
      <c r="V308" s="305"/>
      <c r="W308" s="306"/>
      <c r="X308" s="314"/>
      <c r="Y308" s="307"/>
      <c r="Z308" s="307"/>
      <c r="AA308" s="315"/>
      <c r="AB308" s="315"/>
      <c r="AC308" s="315"/>
      <c r="AD308" s="312"/>
      <c r="AE308" s="316"/>
      <c r="AF308" s="317"/>
      <c r="AG308" s="317"/>
      <c r="AH308" s="311"/>
      <c r="AI308" s="311"/>
      <c r="AJ308" s="311"/>
      <c r="AK308" s="311"/>
      <c r="AL308" s="311"/>
      <c r="AM308" s="307"/>
      <c r="AN308" s="307"/>
      <c r="AO308" s="318"/>
      <c r="AP308" s="318"/>
      <c r="AQ308" s="249"/>
      <c r="AR308" s="249"/>
      <c r="AS308" s="248"/>
      <c r="AT308" s="248"/>
      <c r="AU308" s="248"/>
      <c r="AV308" s="307"/>
      <c r="AW308" s="319"/>
      <c r="AX308" s="251"/>
      <c r="AY308" s="248"/>
    </row>
    <row r="309" spans="1:51" s="235" customFormat="1" ht="16.5" customHeight="1" x14ac:dyDescent="0.25">
      <c r="A309" s="305"/>
      <c r="B309" s="306"/>
      <c r="C309" s="307"/>
      <c r="D309" s="307"/>
      <c r="E309" s="307"/>
      <c r="F309" s="307"/>
      <c r="G309" s="307"/>
      <c r="H309" s="307"/>
      <c r="I309" s="307"/>
      <c r="J309" s="307"/>
      <c r="K309" s="308"/>
      <c r="L309" s="309"/>
      <c r="M309" s="310"/>
      <c r="N309" s="309"/>
      <c r="O309" s="309"/>
      <c r="P309" s="309"/>
      <c r="Q309" s="311"/>
      <c r="R309" s="312"/>
      <c r="S309" s="312"/>
      <c r="T309" s="307"/>
      <c r="U309" s="313"/>
      <c r="V309" s="305"/>
      <c r="W309" s="306"/>
      <c r="X309" s="314"/>
      <c r="Y309" s="307"/>
      <c r="Z309" s="307"/>
      <c r="AA309" s="315"/>
      <c r="AB309" s="315"/>
      <c r="AC309" s="315"/>
      <c r="AD309" s="312"/>
      <c r="AE309" s="316"/>
      <c r="AF309" s="317"/>
      <c r="AG309" s="317"/>
      <c r="AH309" s="311"/>
      <c r="AI309" s="311"/>
      <c r="AJ309" s="311"/>
      <c r="AK309" s="311"/>
      <c r="AL309" s="311"/>
      <c r="AM309" s="307"/>
      <c r="AN309" s="307"/>
      <c r="AO309" s="318"/>
      <c r="AP309" s="318"/>
      <c r="AQ309" s="249"/>
      <c r="AR309" s="249"/>
      <c r="AS309" s="248"/>
      <c r="AT309" s="248"/>
      <c r="AU309" s="248"/>
      <c r="AV309" s="307"/>
      <c r="AW309" s="319"/>
      <c r="AX309" s="251"/>
      <c r="AY309" s="248"/>
    </row>
    <row r="310" spans="1:51" s="235" customFormat="1" ht="16.5" customHeight="1" x14ac:dyDescent="0.25">
      <c r="A310" s="305"/>
      <c r="B310" s="306"/>
      <c r="C310" s="307"/>
      <c r="D310" s="307"/>
      <c r="E310" s="307"/>
      <c r="F310" s="307"/>
      <c r="G310" s="307"/>
      <c r="H310" s="307"/>
      <c r="I310" s="307"/>
      <c r="J310" s="307"/>
      <c r="K310" s="308"/>
      <c r="L310" s="309"/>
      <c r="M310" s="310"/>
      <c r="N310" s="309"/>
      <c r="O310" s="309"/>
      <c r="P310" s="309"/>
      <c r="Q310" s="311"/>
      <c r="R310" s="312"/>
      <c r="S310" s="312"/>
      <c r="T310" s="307"/>
      <c r="U310" s="313"/>
      <c r="V310" s="305"/>
      <c r="W310" s="306"/>
      <c r="X310" s="314"/>
      <c r="Y310" s="307"/>
      <c r="Z310" s="307"/>
      <c r="AA310" s="315"/>
      <c r="AB310" s="315"/>
      <c r="AC310" s="315"/>
      <c r="AD310" s="312"/>
      <c r="AE310" s="316"/>
      <c r="AF310" s="317"/>
      <c r="AG310" s="317"/>
      <c r="AH310" s="311"/>
      <c r="AI310" s="311"/>
      <c r="AJ310" s="311"/>
      <c r="AK310" s="311"/>
      <c r="AL310" s="311"/>
      <c r="AM310" s="307"/>
      <c r="AN310" s="307"/>
      <c r="AO310" s="318"/>
      <c r="AP310" s="318"/>
      <c r="AQ310" s="249"/>
      <c r="AR310" s="249"/>
      <c r="AS310" s="248"/>
      <c r="AT310" s="248"/>
      <c r="AU310" s="248"/>
      <c r="AV310" s="307"/>
      <c r="AW310" s="319"/>
      <c r="AX310" s="251"/>
      <c r="AY310" s="248"/>
    </row>
    <row r="311" spans="1:51" s="235" customFormat="1" ht="16.5" customHeight="1" x14ac:dyDescent="0.25">
      <c r="A311" s="305"/>
      <c r="B311" s="306"/>
      <c r="C311" s="307"/>
      <c r="D311" s="307"/>
      <c r="E311" s="307"/>
      <c r="F311" s="307"/>
      <c r="G311" s="307"/>
      <c r="H311" s="307"/>
      <c r="I311" s="307"/>
      <c r="J311" s="307"/>
      <c r="K311" s="308"/>
      <c r="L311" s="309"/>
      <c r="M311" s="310"/>
      <c r="N311" s="309"/>
      <c r="O311" s="309"/>
      <c r="P311" s="309"/>
      <c r="Q311" s="311"/>
      <c r="R311" s="312"/>
      <c r="S311" s="312"/>
      <c r="T311" s="307"/>
      <c r="U311" s="313"/>
      <c r="V311" s="305"/>
      <c r="W311" s="306"/>
      <c r="X311" s="314"/>
      <c r="Y311" s="307"/>
      <c r="Z311" s="307"/>
      <c r="AA311" s="315"/>
      <c r="AB311" s="315"/>
      <c r="AC311" s="315"/>
      <c r="AD311" s="312"/>
      <c r="AE311" s="316"/>
      <c r="AF311" s="317"/>
      <c r="AG311" s="317"/>
      <c r="AH311" s="311"/>
      <c r="AI311" s="311"/>
      <c r="AJ311" s="311"/>
      <c r="AK311" s="311"/>
      <c r="AL311" s="311"/>
      <c r="AM311" s="307"/>
      <c r="AN311" s="307"/>
      <c r="AO311" s="318"/>
      <c r="AP311" s="318"/>
      <c r="AQ311" s="249"/>
      <c r="AR311" s="249"/>
      <c r="AS311" s="248"/>
      <c r="AT311" s="248"/>
      <c r="AU311" s="248"/>
      <c r="AV311" s="307"/>
      <c r="AW311" s="319"/>
      <c r="AX311" s="251"/>
      <c r="AY311" s="248"/>
    </row>
    <row r="312" spans="1:51" s="235" customFormat="1" ht="16.5" customHeight="1" x14ac:dyDescent="0.25">
      <c r="A312" s="305"/>
      <c r="B312" s="306"/>
      <c r="C312" s="307"/>
      <c r="D312" s="307"/>
      <c r="E312" s="307"/>
      <c r="F312" s="307"/>
      <c r="G312" s="307"/>
      <c r="H312" s="307"/>
      <c r="I312" s="307"/>
      <c r="J312" s="307"/>
      <c r="K312" s="308"/>
      <c r="L312" s="309"/>
      <c r="M312" s="310"/>
      <c r="N312" s="309"/>
      <c r="O312" s="309"/>
      <c r="P312" s="309"/>
      <c r="Q312" s="311"/>
      <c r="R312" s="312"/>
      <c r="S312" s="312"/>
      <c r="T312" s="307"/>
      <c r="U312" s="313"/>
      <c r="V312" s="305"/>
      <c r="W312" s="306"/>
      <c r="X312" s="314"/>
      <c r="Y312" s="307"/>
      <c r="Z312" s="307"/>
      <c r="AA312" s="315"/>
      <c r="AB312" s="315"/>
      <c r="AC312" s="315"/>
      <c r="AD312" s="312"/>
      <c r="AE312" s="316"/>
      <c r="AF312" s="317"/>
      <c r="AG312" s="317"/>
      <c r="AH312" s="311"/>
      <c r="AI312" s="311"/>
      <c r="AJ312" s="311"/>
      <c r="AK312" s="311"/>
      <c r="AL312" s="311"/>
      <c r="AM312" s="307"/>
      <c r="AN312" s="307"/>
      <c r="AO312" s="318"/>
      <c r="AP312" s="318"/>
      <c r="AQ312" s="249"/>
      <c r="AR312" s="249"/>
      <c r="AS312" s="248"/>
      <c r="AT312" s="248"/>
      <c r="AU312" s="248"/>
      <c r="AV312" s="307"/>
      <c r="AW312" s="319"/>
      <c r="AX312" s="251"/>
      <c r="AY312" s="248"/>
    </row>
    <row r="313" spans="1:51" s="235" customFormat="1" ht="16.5" customHeight="1" x14ac:dyDescent="0.25">
      <c r="A313" s="305"/>
      <c r="B313" s="306"/>
      <c r="C313" s="307"/>
      <c r="D313" s="307"/>
      <c r="E313" s="307"/>
      <c r="F313" s="307"/>
      <c r="G313" s="307"/>
      <c r="H313" s="307"/>
      <c r="I313" s="307"/>
      <c r="J313" s="307"/>
      <c r="K313" s="308"/>
      <c r="L313" s="309"/>
      <c r="M313" s="310"/>
      <c r="N313" s="309"/>
      <c r="O313" s="309"/>
      <c r="P313" s="309"/>
      <c r="Q313" s="311"/>
      <c r="R313" s="312"/>
      <c r="S313" s="312"/>
      <c r="T313" s="307"/>
      <c r="U313" s="313"/>
      <c r="V313" s="305"/>
      <c r="W313" s="306"/>
      <c r="X313" s="314"/>
      <c r="Y313" s="307"/>
      <c r="Z313" s="307"/>
      <c r="AA313" s="315"/>
      <c r="AB313" s="315"/>
      <c r="AC313" s="315"/>
      <c r="AD313" s="312"/>
      <c r="AE313" s="316"/>
      <c r="AF313" s="317"/>
      <c r="AG313" s="317"/>
      <c r="AH313" s="311"/>
      <c r="AI313" s="311"/>
      <c r="AJ313" s="311"/>
      <c r="AK313" s="311"/>
      <c r="AL313" s="311"/>
      <c r="AM313" s="307"/>
      <c r="AN313" s="307"/>
      <c r="AO313" s="318"/>
      <c r="AP313" s="318"/>
      <c r="AQ313" s="249"/>
      <c r="AR313" s="249"/>
      <c r="AS313" s="248"/>
      <c r="AT313" s="248"/>
      <c r="AU313" s="248"/>
      <c r="AV313" s="307"/>
      <c r="AW313" s="319"/>
      <c r="AX313" s="251"/>
      <c r="AY313" s="248"/>
    </row>
    <row r="314" spans="1:51" s="235" customFormat="1" ht="16.5" customHeight="1" x14ac:dyDescent="0.25">
      <c r="A314" s="305"/>
      <c r="B314" s="306"/>
      <c r="C314" s="307"/>
      <c r="D314" s="307"/>
      <c r="E314" s="307"/>
      <c r="F314" s="307"/>
      <c r="G314" s="307"/>
      <c r="H314" s="307"/>
      <c r="I314" s="307"/>
      <c r="J314" s="307"/>
      <c r="K314" s="308"/>
      <c r="L314" s="309"/>
      <c r="M314" s="310"/>
      <c r="N314" s="309"/>
      <c r="O314" s="309"/>
      <c r="P314" s="309"/>
      <c r="Q314" s="311"/>
      <c r="R314" s="312"/>
      <c r="S314" s="312"/>
      <c r="T314" s="307"/>
      <c r="U314" s="313"/>
      <c r="V314" s="305"/>
      <c r="W314" s="306"/>
      <c r="X314" s="314"/>
      <c r="Y314" s="307"/>
      <c r="Z314" s="307"/>
      <c r="AA314" s="315"/>
      <c r="AB314" s="315"/>
      <c r="AC314" s="315"/>
      <c r="AD314" s="312"/>
      <c r="AE314" s="316"/>
      <c r="AF314" s="317"/>
      <c r="AG314" s="317"/>
      <c r="AH314" s="311"/>
      <c r="AI314" s="311"/>
      <c r="AJ314" s="311"/>
      <c r="AK314" s="311"/>
      <c r="AL314" s="311"/>
      <c r="AM314" s="307"/>
      <c r="AN314" s="307"/>
      <c r="AO314" s="318"/>
      <c r="AP314" s="318"/>
      <c r="AQ314" s="249"/>
      <c r="AR314" s="249"/>
      <c r="AS314" s="248"/>
      <c r="AT314" s="248"/>
      <c r="AU314" s="248"/>
      <c r="AV314" s="307"/>
      <c r="AW314" s="319"/>
      <c r="AX314" s="251"/>
      <c r="AY314" s="248"/>
    </row>
    <row r="315" spans="1:51" s="235" customFormat="1" ht="16.5" customHeight="1" x14ac:dyDescent="0.25">
      <c r="A315" s="305"/>
      <c r="B315" s="306"/>
      <c r="C315" s="307"/>
      <c r="D315" s="307"/>
      <c r="E315" s="307"/>
      <c r="F315" s="307"/>
      <c r="G315" s="307"/>
      <c r="H315" s="307"/>
      <c r="I315" s="307"/>
      <c r="J315" s="307"/>
      <c r="K315" s="308"/>
      <c r="L315" s="309"/>
      <c r="M315" s="310"/>
      <c r="N315" s="309"/>
      <c r="O315" s="309"/>
      <c r="P315" s="309"/>
      <c r="Q315" s="311"/>
      <c r="R315" s="312"/>
      <c r="S315" s="312"/>
      <c r="T315" s="307"/>
      <c r="U315" s="313"/>
      <c r="V315" s="305"/>
      <c r="W315" s="306"/>
      <c r="X315" s="314"/>
      <c r="Y315" s="307"/>
      <c r="Z315" s="307"/>
      <c r="AA315" s="315"/>
      <c r="AB315" s="315"/>
      <c r="AC315" s="315"/>
      <c r="AD315" s="312"/>
      <c r="AE315" s="316"/>
      <c r="AF315" s="317"/>
      <c r="AG315" s="317"/>
      <c r="AH315" s="311"/>
      <c r="AI315" s="311"/>
      <c r="AJ315" s="311"/>
      <c r="AK315" s="311"/>
      <c r="AL315" s="311"/>
      <c r="AM315" s="307"/>
      <c r="AN315" s="307"/>
      <c r="AO315" s="318"/>
      <c r="AP315" s="318"/>
      <c r="AQ315" s="249"/>
      <c r="AR315" s="249"/>
      <c r="AS315" s="248"/>
      <c r="AT315" s="248"/>
      <c r="AU315" s="248"/>
      <c r="AV315" s="307"/>
      <c r="AW315" s="319"/>
      <c r="AX315" s="251"/>
      <c r="AY315" s="248"/>
    </row>
    <row r="316" spans="1:51" s="235" customFormat="1" ht="16.5" customHeight="1" x14ac:dyDescent="0.25">
      <c r="A316" s="305"/>
      <c r="B316" s="306"/>
      <c r="C316" s="307"/>
      <c r="D316" s="307"/>
      <c r="E316" s="307"/>
      <c r="F316" s="307"/>
      <c r="G316" s="307"/>
      <c r="H316" s="307"/>
      <c r="I316" s="307"/>
      <c r="J316" s="307"/>
      <c r="K316" s="308"/>
      <c r="L316" s="309"/>
      <c r="M316" s="310"/>
      <c r="N316" s="309"/>
      <c r="O316" s="309"/>
      <c r="P316" s="309"/>
      <c r="Q316" s="311"/>
      <c r="R316" s="312"/>
      <c r="S316" s="312"/>
      <c r="T316" s="307"/>
      <c r="U316" s="313"/>
      <c r="V316" s="305"/>
      <c r="W316" s="306"/>
      <c r="X316" s="314"/>
      <c r="Y316" s="307"/>
      <c r="Z316" s="307"/>
      <c r="AA316" s="315"/>
      <c r="AB316" s="315"/>
      <c r="AC316" s="315"/>
      <c r="AD316" s="312"/>
      <c r="AE316" s="316"/>
      <c r="AF316" s="317"/>
      <c r="AG316" s="317"/>
      <c r="AH316" s="311"/>
      <c r="AI316" s="311"/>
      <c r="AJ316" s="311"/>
      <c r="AK316" s="311"/>
      <c r="AL316" s="311"/>
      <c r="AM316" s="307"/>
      <c r="AN316" s="307"/>
      <c r="AO316" s="318"/>
      <c r="AP316" s="318"/>
      <c r="AQ316" s="249"/>
      <c r="AR316" s="249"/>
      <c r="AS316" s="248"/>
      <c r="AT316" s="248"/>
      <c r="AU316" s="248"/>
      <c r="AV316" s="307"/>
      <c r="AW316" s="319"/>
      <c r="AX316" s="251"/>
      <c r="AY316" s="248"/>
    </row>
    <row r="317" spans="1:51" s="235" customFormat="1" ht="16.5" customHeight="1" x14ac:dyDescent="0.25">
      <c r="A317" s="305"/>
      <c r="B317" s="306"/>
      <c r="C317" s="307"/>
      <c r="D317" s="307"/>
      <c r="E317" s="307"/>
      <c r="F317" s="307"/>
      <c r="G317" s="307"/>
      <c r="H317" s="307"/>
      <c r="I317" s="307"/>
      <c r="J317" s="307"/>
      <c r="K317" s="308"/>
      <c r="L317" s="309"/>
      <c r="M317" s="310"/>
      <c r="N317" s="309"/>
      <c r="O317" s="309"/>
      <c r="P317" s="309"/>
      <c r="Q317" s="311"/>
      <c r="R317" s="312"/>
      <c r="S317" s="312"/>
      <c r="T317" s="307"/>
      <c r="U317" s="313"/>
      <c r="V317" s="305"/>
      <c r="W317" s="306"/>
      <c r="X317" s="314"/>
      <c r="Y317" s="307"/>
      <c r="Z317" s="307"/>
      <c r="AA317" s="315"/>
      <c r="AB317" s="315"/>
      <c r="AC317" s="315"/>
      <c r="AD317" s="312"/>
      <c r="AE317" s="316"/>
      <c r="AF317" s="317"/>
      <c r="AG317" s="317"/>
      <c r="AH317" s="311"/>
      <c r="AI317" s="311"/>
      <c r="AJ317" s="311"/>
      <c r="AK317" s="311"/>
      <c r="AL317" s="311"/>
      <c r="AM317" s="307"/>
      <c r="AN317" s="307"/>
      <c r="AO317" s="318"/>
      <c r="AP317" s="318"/>
      <c r="AQ317" s="249"/>
      <c r="AR317" s="249"/>
      <c r="AS317" s="248"/>
      <c r="AT317" s="248"/>
      <c r="AU317" s="248"/>
      <c r="AV317" s="307"/>
      <c r="AW317" s="319"/>
      <c r="AX317" s="251"/>
      <c r="AY317" s="248"/>
    </row>
    <row r="318" spans="1:51" s="235" customFormat="1" ht="16.5" customHeight="1" x14ac:dyDescent="0.25">
      <c r="A318" s="305"/>
      <c r="B318" s="306"/>
      <c r="C318" s="307"/>
      <c r="D318" s="307"/>
      <c r="E318" s="307"/>
      <c r="F318" s="307"/>
      <c r="G318" s="307"/>
      <c r="H318" s="307"/>
      <c r="I318" s="307"/>
      <c r="J318" s="307"/>
      <c r="K318" s="308"/>
      <c r="L318" s="309"/>
      <c r="M318" s="310"/>
      <c r="N318" s="309"/>
      <c r="O318" s="309"/>
      <c r="P318" s="309"/>
      <c r="Q318" s="311"/>
      <c r="R318" s="312"/>
      <c r="S318" s="312"/>
      <c r="T318" s="307"/>
      <c r="U318" s="313"/>
      <c r="V318" s="305"/>
      <c r="W318" s="306"/>
      <c r="X318" s="314"/>
      <c r="Y318" s="307"/>
      <c r="Z318" s="307"/>
      <c r="AA318" s="315"/>
      <c r="AB318" s="315"/>
      <c r="AC318" s="315"/>
      <c r="AD318" s="312"/>
      <c r="AE318" s="316"/>
      <c r="AF318" s="317"/>
      <c r="AG318" s="317"/>
      <c r="AH318" s="311"/>
      <c r="AI318" s="311"/>
      <c r="AJ318" s="311"/>
      <c r="AK318" s="311"/>
      <c r="AL318" s="311"/>
      <c r="AM318" s="307"/>
      <c r="AN318" s="307"/>
      <c r="AO318" s="318"/>
      <c r="AP318" s="318"/>
      <c r="AQ318" s="249"/>
      <c r="AR318" s="249"/>
      <c r="AS318" s="248"/>
      <c r="AT318" s="248"/>
      <c r="AU318" s="248"/>
      <c r="AV318" s="307"/>
      <c r="AW318" s="319"/>
      <c r="AX318" s="251"/>
      <c r="AY318" s="248"/>
    </row>
    <row r="319" spans="1:51" s="235" customFormat="1" ht="16.5" customHeight="1" x14ac:dyDescent="0.25">
      <c r="A319" s="305"/>
      <c r="B319" s="306"/>
      <c r="C319" s="307"/>
      <c r="D319" s="307"/>
      <c r="E319" s="307"/>
      <c r="F319" s="307"/>
      <c r="G319" s="307"/>
      <c r="H319" s="307"/>
      <c r="I319" s="307"/>
      <c r="J319" s="307"/>
      <c r="K319" s="308"/>
      <c r="L319" s="309"/>
      <c r="M319" s="310"/>
      <c r="N319" s="309"/>
      <c r="O319" s="309"/>
      <c r="P319" s="309"/>
      <c r="Q319" s="311"/>
      <c r="R319" s="312"/>
      <c r="S319" s="312"/>
      <c r="T319" s="307"/>
      <c r="U319" s="313"/>
      <c r="V319" s="305"/>
      <c r="W319" s="306"/>
      <c r="X319" s="314"/>
      <c r="Y319" s="307"/>
      <c r="Z319" s="307"/>
      <c r="AA319" s="315"/>
      <c r="AB319" s="315"/>
      <c r="AC319" s="315"/>
      <c r="AD319" s="312"/>
      <c r="AE319" s="316"/>
      <c r="AF319" s="317"/>
      <c r="AG319" s="317"/>
      <c r="AH319" s="311"/>
      <c r="AI319" s="311"/>
      <c r="AJ319" s="311"/>
      <c r="AK319" s="311"/>
      <c r="AL319" s="311"/>
      <c r="AM319" s="307"/>
      <c r="AN319" s="307"/>
      <c r="AO319" s="318"/>
      <c r="AP319" s="318"/>
      <c r="AQ319" s="249"/>
      <c r="AR319" s="249"/>
      <c r="AS319" s="248"/>
      <c r="AT319" s="248"/>
      <c r="AU319" s="248"/>
      <c r="AV319" s="307"/>
      <c r="AW319" s="319"/>
      <c r="AX319" s="251"/>
      <c r="AY319" s="248"/>
    </row>
    <row r="320" spans="1:51" s="235" customFormat="1" ht="16.5" customHeight="1" x14ac:dyDescent="0.25">
      <c r="A320" s="305"/>
      <c r="B320" s="306"/>
      <c r="C320" s="307"/>
      <c r="D320" s="307"/>
      <c r="E320" s="307"/>
      <c r="F320" s="307"/>
      <c r="G320" s="307"/>
      <c r="H320" s="307"/>
      <c r="I320" s="307"/>
      <c r="J320" s="307"/>
      <c r="K320" s="308"/>
      <c r="L320" s="309"/>
      <c r="M320" s="310"/>
      <c r="N320" s="309"/>
      <c r="O320" s="309"/>
      <c r="P320" s="309"/>
      <c r="Q320" s="311"/>
      <c r="R320" s="312"/>
      <c r="S320" s="312"/>
      <c r="T320" s="307"/>
      <c r="U320" s="313"/>
      <c r="V320" s="305"/>
      <c r="W320" s="306"/>
      <c r="X320" s="314"/>
      <c r="Y320" s="307"/>
      <c r="Z320" s="307"/>
      <c r="AA320" s="315"/>
      <c r="AB320" s="315"/>
      <c r="AC320" s="315"/>
      <c r="AD320" s="312"/>
      <c r="AE320" s="316"/>
      <c r="AF320" s="317"/>
      <c r="AG320" s="317"/>
      <c r="AH320" s="311"/>
      <c r="AI320" s="311"/>
      <c r="AJ320" s="311"/>
      <c r="AK320" s="311"/>
      <c r="AL320" s="311"/>
      <c r="AM320" s="307"/>
      <c r="AN320" s="307"/>
      <c r="AO320" s="318"/>
      <c r="AP320" s="318"/>
      <c r="AQ320" s="249"/>
      <c r="AR320" s="249"/>
      <c r="AS320" s="248"/>
      <c r="AT320" s="248"/>
      <c r="AU320" s="248"/>
      <c r="AV320" s="307"/>
      <c r="AW320" s="319"/>
      <c r="AX320" s="251"/>
      <c r="AY320" s="248"/>
    </row>
    <row r="321" spans="1:51" s="235" customFormat="1" ht="16.5" customHeight="1" x14ac:dyDescent="0.25">
      <c r="A321" s="305"/>
      <c r="B321" s="306"/>
      <c r="C321" s="307"/>
      <c r="D321" s="307"/>
      <c r="E321" s="307"/>
      <c r="F321" s="307"/>
      <c r="G321" s="307"/>
      <c r="H321" s="307"/>
      <c r="I321" s="307"/>
      <c r="J321" s="307"/>
      <c r="K321" s="308"/>
      <c r="L321" s="309"/>
      <c r="M321" s="310"/>
      <c r="N321" s="309"/>
      <c r="O321" s="309"/>
      <c r="P321" s="309"/>
      <c r="Q321" s="311"/>
      <c r="R321" s="312"/>
      <c r="S321" s="312"/>
      <c r="T321" s="307"/>
      <c r="U321" s="313"/>
      <c r="V321" s="305"/>
      <c r="W321" s="306"/>
      <c r="X321" s="314"/>
      <c r="Y321" s="307"/>
      <c r="Z321" s="307"/>
      <c r="AA321" s="315"/>
      <c r="AB321" s="315"/>
      <c r="AC321" s="315"/>
      <c r="AD321" s="312"/>
      <c r="AE321" s="316"/>
      <c r="AF321" s="317"/>
      <c r="AG321" s="317"/>
      <c r="AH321" s="311"/>
      <c r="AI321" s="311"/>
      <c r="AJ321" s="311"/>
      <c r="AK321" s="311"/>
      <c r="AL321" s="311"/>
      <c r="AM321" s="307"/>
      <c r="AN321" s="307"/>
      <c r="AO321" s="318"/>
      <c r="AP321" s="318"/>
      <c r="AQ321" s="249"/>
      <c r="AR321" s="249"/>
      <c r="AS321" s="248"/>
      <c r="AT321" s="248"/>
      <c r="AU321" s="248"/>
      <c r="AV321" s="307"/>
      <c r="AW321" s="319"/>
      <c r="AX321" s="251"/>
      <c r="AY321" s="248"/>
    </row>
    <row r="322" spans="1:51" s="235" customFormat="1" ht="16.5" customHeight="1" x14ac:dyDescent="0.25">
      <c r="A322" s="305"/>
      <c r="B322" s="306"/>
      <c r="C322" s="307"/>
      <c r="D322" s="307"/>
      <c r="E322" s="307"/>
      <c r="F322" s="307"/>
      <c r="G322" s="307"/>
      <c r="H322" s="307"/>
      <c r="I322" s="307"/>
      <c r="J322" s="307"/>
      <c r="K322" s="308"/>
      <c r="L322" s="309"/>
      <c r="M322" s="310"/>
      <c r="N322" s="309"/>
      <c r="O322" s="309"/>
      <c r="P322" s="309"/>
      <c r="Q322" s="311"/>
      <c r="R322" s="312"/>
      <c r="S322" s="312"/>
      <c r="T322" s="307"/>
      <c r="U322" s="313"/>
      <c r="V322" s="305"/>
      <c r="W322" s="306"/>
      <c r="X322" s="314"/>
      <c r="Y322" s="307"/>
      <c r="Z322" s="307"/>
      <c r="AA322" s="315"/>
      <c r="AB322" s="315"/>
      <c r="AC322" s="315"/>
      <c r="AD322" s="312"/>
      <c r="AE322" s="316"/>
      <c r="AF322" s="317"/>
      <c r="AG322" s="317"/>
      <c r="AH322" s="311"/>
      <c r="AI322" s="311"/>
      <c r="AJ322" s="311"/>
      <c r="AK322" s="311"/>
      <c r="AL322" s="311"/>
      <c r="AM322" s="307"/>
      <c r="AN322" s="307"/>
      <c r="AO322" s="318"/>
      <c r="AP322" s="318"/>
      <c r="AQ322" s="249"/>
      <c r="AR322" s="249"/>
      <c r="AS322" s="248"/>
      <c r="AT322" s="248"/>
      <c r="AU322" s="248"/>
      <c r="AV322" s="307"/>
      <c r="AW322" s="319"/>
      <c r="AX322" s="251"/>
      <c r="AY322" s="248"/>
    </row>
    <row r="323" spans="1:51" s="235" customFormat="1" ht="16.5" customHeight="1" x14ac:dyDescent="0.25">
      <c r="A323" s="305"/>
      <c r="B323" s="306"/>
      <c r="C323" s="307"/>
      <c r="D323" s="307"/>
      <c r="E323" s="307"/>
      <c r="F323" s="307"/>
      <c r="G323" s="307"/>
      <c r="H323" s="307"/>
      <c r="I323" s="307"/>
      <c r="J323" s="307"/>
      <c r="K323" s="308"/>
      <c r="L323" s="309"/>
      <c r="M323" s="310"/>
      <c r="N323" s="309"/>
      <c r="O323" s="309"/>
      <c r="P323" s="309"/>
      <c r="Q323" s="311"/>
      <c r="R323" s="312"/>
      <c r="S323" s="312"/>
      <c r="T323" s="307"/>
      <c r="U323" s="313"/>
      <c r="V323" s="305"/>
      <c r="W323" s="306"/>
      <c r="X323" s="314"/>
      <c r="Y323" s="307"/>
      <c r="Z323" s="307"/>
      <c r="AA323" s="315"/>
      <c r="AB323" s="315"/>
      <c r="AC323" s="315"/>
      <c r="AD323" s="312"/>
      <c r="AE323" s="316"/>
      <c r="AF323" s="317"/>
      <c r="AG323" s="317"/>
      <c r="AH323" s="311"/>
      <c r="AI323" s="311"/>
      <c r="AJ323" s="311"/>
      <c r="AK323" s="311"/>
      <c r="AL323" s="311"/>
      <c r="AM323" s="307"/>
      <c r="AN323" s="307"/>
      <c r="AO323" s="318"/>
      <c r="AP323" s="318"/>
      <c r="AQ323" s="249"/>
      <c r="AR323" s="249"/>
      <c r="AS323" s="248"/>
      <c r="AT323" s="248"/>
      <c r="AU323" s="248"/>
      <c r="AV323" s="307"/>
      <c r="AW323" s="319"/>
      <c r="AX323" s="251"/>
      <c r="AY323" s="248"/>
    </row>
    <row r="324" spans="1:51" s="235" customFormat="1" ht="16.5" customHeight="1" x14ac:dyDescent="0.25">
      <c r="A324" s="305"/>
      <c r="B324" s="306"/>
      <c r="C324" s="307"/>
      <c r="D324" s="307"/>
      <c r="E324" s="307"/>
      <c r="F324" s="307"/>
      <c r="G324" s="307"/>
      <c r="H324" s="307"/>
      <c r="I324" s="307"/>
      <c r="J324" s="307"/>
      <c r="K324" s="308"/>
      <c r="L324" s="309"/>
      <c r="M324" s="310"/>
      <c r="N324" s="309"/>
      <c r="O324" s="309"/>
      <c r="P324" s="309"/>
      <c r="Q324" s="311"/>
      <c r="R324" s="312"/>
      <c r="S324" s="312"/>
      <c r="T324" s="307"/>
      <c r="U324" s="313"/>
      <c r="V324" s="305"/>
      <c r="W324" s="306"/>
      <c r="X324" s="314"/>
      <c r="Y324" s="307"/>
      <c r="Z324" s="307"/>
      <c r="AA324" s="315"/>
      <c r="AB324" s="315"/>
      <c r="AC324" s="315"/>
      <c r="AD324" s="312"/>
      <c r="AE324" s="316"/>
      <c r="AF324" s="317"/>
      <c r="AG324" s="317"/>
      <c r="AH324" s="311"/>
      <c r="AI324" s="311"/>
      <c r="AJ324" s="311"/>
      <c r="AK324" s="311"/>
      <c r="AL324" s="311"/>
      <c r="AM324" s="307"/>
      <c r="AN324" s="307"/>
      <c r="AO324" s="318"/>
      <c r="AP324" s="318"/>
      <c r="AQ324" s="249"/>
      <c r="AR324" s="249"/>
      <c r="AS324" s="248"/>
      <c r="AT324" s="248"/>
      <c r="AU324" s="248"/>
      <c r="AV324" s="307"/>
      <c r="AW324" s="319"/>
      <c r="AX324" s="251"/>
      <c r="AY324" s="248"/>
    </row>
    <row r="325" spans="1:51" s="235" customFormat="1" ht="16.5" customHeight="1" x14ac:dyDescent="0.25">
      <c r="A325" s="305"/>
      <c r="B325" s="306"/>
      <c r="C325" s="307"/>
      <c r="D325" s="307"/>
      <c r="E325" s="307"/>
      <c r="F325" s="307"/>
      <c r="G325" s="307"/>
      <c r="H325" s="307"/>
      <c r="I325" s="307"/>
      <c r="J325" s="307"/>
      <c r="K325" s="308"/>
      <c r="L325" s="309"/>
      <c r="M325" s="310"/>
      <c r="N325" s="309"/>
      <c r="O325" s="309"/>
      <c r="P325" s="309"/>
      <c r="Q325" s="311"/>
      <c r="R325" s="312"/>
      <c r="S325" s="312"/>
      <c r="T325" s="307"/>
      <c r="U325" s="313"/>
      <c r="V325" s="305"/>
      <c r="W325" s="306"/>
      <c r="X325" s="314"/>
      <c r="Y325" s="307"/>
      <c r="Z325" s="307"/>
      <c r="AA325" s="315"/>
      <c r="AB325" s="315"/>
      <c r="AC325" s="315"/>
      <c r="AD325" s="312"/>
      <c r="AE325" s="316"/>
      <c r="AF325" s="317"/>
      <c r="AG325" s="317"/>
      <c r="AH325" s="311"/>
      <c r="AI325" s="311"/>
      <c r="AJ325" s="311"/>
      <c r="AK325" s="311"/>
      <c r="AL325" s="311"/>
      <c r="AM325" s="307"/>
      <c r="AN325" s="307"/>
      <c r="AO325" s="318"/>
      <c r="AP325" s="318"/>
      <c r="AQ325" s="249"/>
      <c r="AR325" s="249"/>
      <c r="AS325" s="248"/>
      <c r="AT325" s="248"/>
      <c r="AU325" s="248"/>
      <c r="AV325" s="307"/>
      <c r="AW325" s="319"/>
      <c r="AX325" s="251"/>
      <c r="AY325" s="248"/>
    </row>
    <row r="326" spans="1:51" s="235" customFormat="1" ht="16.5" customHeight="1" x14ac:dyDescent="0.25">
      <c r="A326" s="305"/>
      <c r="B326" s="306"/>
      <c r="C326" s="307"/>
      <c r="D326" s="307"/>
      <c r="E326" s="307"/>
      <c r="F326" s="307"/>
      <c r="G326" s="307"/>
      <c r="H326" s="307"/>
      <c r="I326" s="307"/>
      <c r="J326" s="307"/>
      <c r="K326" s="308"/>
      <c r="L326" s="309"/>
      <c r="M326" s="310"/>
      <c r="N326" s="309"/>
      <c r="O326" s="309"/>
      <c r="P326" s="309"/>
      <c r="Q326" s="311"/>
      <c r="R326" s="312"/>
      <c r="S326" s="312"/>
      <c r="T326" s="307"/>
      <c r="U326" s="313"/>
      <c r="V326" s="305"/>
      <c r="W326" s="306"/>
      <c r="X326" s="314"/>
      <c r="Y326" s="307"/>
      <c r="Z326" s="307"/>
      <c r="AA326" s="315"/>
      <c r="AB326" s="315"/>
      <c r="AC326" s="315"/>
      <c r="AD326" s="312"/>
      <c r="AE326" s="316"/>
      <c r="AF326" s="317"/>
      <c r="AG326" s="317"/>
      <c r="AH326" s="311"/>
      <c r="AI326" s="311"/>
      <c r="AJ326" s="311"/>
      <c r="AK326" s="311"/>
      <c r="AL326" s="311"/>
      <c r="AM326" s="307"/>
      <c r="AN326" s="307"/>
      <c r="AO326" s="318"/>
      <c r="AP326" s="318"/>
      <c r="AQ326" s="249"/>
      <c r="AR326" s="249"/>
      <c r="AS326" s="248"/>
      <c r="AT326" s="248"/>
      <c r="AU326" s="248"/>
      <c r="AV326" s="307"/>
      <c r="AW326" s="319"/>
      <c r="AX326" s="251"/>
      <c r="AY326" s="248"/>
    </row>
    <row r="327" spans="1:51" s="235" customFormat="1" ht="16.5" customHeight="1" x14ac:dyDescent="0.25">
      <c r="A327" s="305"/>
      <c r="B327" s="306"/>
      <c r="C327" s="307"/>
      <c r="D327" s="307"/>
      <c r="E327" s="307"/>
      <c r="F327" s="307"/>
      <c r="G327" s="307"/>
      <c r="H327" s="307"/>
      <c r="I327" s="307"/>
      <c r="J327" s="307"/>
      <c r="K327" s="308"/>
      <c r="L327" s="309"/>
      <c r="M327" s="310"/>
      <c r="N327" s="309"/>
      <c r="O327" s="309"/>
      <c r="P327" s="309"/>
      <c r="Q327" s="311"/>
      <c r="R327" s="312"/>
      <c r="S327" s="312"/>
      <c r="T327" s="307"/>
      <c r="U327" s="313"/>
      <c r="V327" s="305"/>
      <c r="W327" s="306"/>
      <c r="X327" s="314"/>
      <c r="Y327" s="307"/>
      <c r="Z327" s="307"/>
      <c r="AA327" s="315"/>
      <c r="AB327" s="315"/>
      <c r="AC327" s="315"/>
      <c r="AD327" s="312"/>
      <c r="AE327" s="316"/>
      <c r="AF327" s="317"/>
      <c r="AG327" s="317"/>
      <c r="AH327" s="311"/>
      <c r="AI327" s="311"/>
      <c r="AJ327" s="311"/>
      <c r="AK327" s="311"/>
      <c r="AL327" s="311"/>
      <c r="AM327" s="307"/>
      <c r="AN327" s="307"/>
      <c r="AO327" s="318"/>
      <c r="AP327" s="318"/>
      <c r="AQ327" s="249"/>
      <c r="AR327" s="249"/>
      <c r="AS327" s="248"/>
      <c r="AT327" s="248"/>
      <c r="AU327" s="248"/>
      <c r="AV327" s="307"/>
      <c r="AW327" s="319"/>
      <c r="AX327" s="251"/>
      <c r="AY327" s="248"/>
    </row>
    <row r="328" spans="1:51" s="235" customFormat="1" ht="16.5" customHeight="1" x14ac:dyDescent="0.25">
      <c r="A328" s="305"/>
      <c r="B328" s="306"/>
      <c r="C328" s="307"/>
      <c r="D328" s="307"/>
      <c r="E328" s="307"/>
      <c r="F328" s="307"/>
      <c r="G328" s="307"/>
      <c r="H328" s="307"/>
      <c r="I328" s="307"/>
      <c r="J328" s="307"/>
      <c r="K328" s="308"/>
      <c r="L328" s="309"/>
      <c r="M328" s="310"/>
      <c r="N328" s="309"/>
      <c r="O328" s="309"/>
      <c r="P328" s="309"/>
      <c r="Q328" s="311"/>
      <c r="R328" s="312"/>
      <c r="S328" s="312"/>
      <c r="T328" s="307"/>
      <c r="U328" s="313"/>
      <c r="V328" s="305"/>
      <c r="W328" s="306"/>
      <c r="X328" s="314"/>
      <c r="Y328" s="307"/>
      <c r="Z328" s="307"/>
      <c r="AA328" s="315"/>
      <c r="AB328" s="315"/>
      <c r="AC328" s="315"/>
      <c r="AD328" s="312"/>
      <c r="AE328" s="316"/>
      <c r="AF328" s="317"/>
      <c r="AG328" s="317"/>
      <c r="AH328" s="311"/>
      <c r="AI328" s="311"/>
      <c r="AJ328" s="311"/>
      <c r="AK328" s="311"/>
      <c r="AL328" s="311"/>
      <c r="AM328" s="307"/>
      <c r="AN328" s="307"/>
      <c r="AO328" s="318"/>
      <c r="AP328" s="318"/>
      <c r="AQ328" s="249"/>
      <c r="AR328" s="249"/>
      <c r="AS328" s="248"/>
      <c r="AT328" s="248"/>
      <c r="AU328" s="248"/>
      <c r="AV328" s="307"/>
      <c r="AW328" s="319"/>
      <c r="AX328" s="251"/>
      <c r="AY328" s="248"/>
    </row>
    <row r="329" spans="1:51" s="235" customFormat="1" ht="16.5" customHeight="1" x14ac:dyDescent="0.25">
      <c r="A329" s="305"/>
      <c r="B329" s="306"/>
      <c r="C329" s="307"/>
      <c r="D329" s="307"/>
      <c r="E329" s="307"/>
      <c r="F329" s="307"/>
      <c r="G329" s="307"/>
      <c r="H329" s="307"/>
      <c r="I329" s="307"/>
      <c r="J329" s="307"/>
      <c r="K329" s="308"/>
      <c r="L329" s="309"/>
      <c r="M329" s="310"/>
      <c r="N329" s="309"/>
      <c r="O329" s="309"/>
      <c r="P329" s="309"/>
      <c r="Q329" s="311"/>
      <c r="R329" s="312"/>
      <c r="S329" s="312"/>
      <c r="T329" s="307"/>
      <c r="U329" s="313"/>
      <c r="V329" s="305"/>
      <c r="W329" s="306"/>
      <c r="X329" s="314"/>
      <c r="Y329" s="307"/>
      <c r="Z329" s="307"/>
      <c r="AA329" s="315"/>
      <c r="AB329" s="315"/>
      <c r="AC329" s="315"/>
      <c r="AD329" s="312"/>
      <c r="AE329" s="316"/>
      <c r="AF329" s="317"/>
      <c r="AG329" s="317"/>
      <c r="AH329" s="311"/>
      <c r="AI329" s="311"/>
      <c r="AJ329" s="311"/>
      <c r="AK329" s="311"/>
      <c r="AL329" s="311"/>
      <c r="AM329" s="307"/>
      <c r="AN329" s="307"/>
      <c r="AO329" s="318"/>
      <c r="AP329" s="318"/>
      <c r="AQ329" s="249"/>
      <c r="AR329" s="249"/>
      <c r="AS329" s="248"/>
      <c r="AT329" s="248"/>
      <c r="AU329" s="248"/>
      <c r="AV329" s="307"/>
      <c r="AW329" s="319"/>
      <c r="AX329" s="251"/>
      <c r="AY329" s="248"/>
    </row>
    <row r="330" spans="1:51" s="235" customFormat="1" ht="16.5" customHeight="1" x14ac:dyDescent="0.25">
      <c r="A330" s="305"/>
      <c r="B330" s="306"/>
      <c r="C330" s="307"/>
      <c r="D330" s="307"/>
      <c r="E330" s="307"/>
      <c r="F330" s="307"/>
      <c r="G330" s="307"/>
      <c r="H330" s="307"/>
      <c r="I330" s="307"/>
      <c r="J330" s="307"/>
      <c r="K330" s="308"/>
      <c r="L330" s="309"/>
      <c r="M330" s="310"/>
      <c r="N330" s="309"/>
      <c r="O330" s="309"/>
      <c r="P330" s="309"/>
      <c r="Q330" s="311"/>
      <c r="R330" s="312"/>
      <c r="S330" s="312"/>
      <c r="T330" s="307"/>
      <c r="U330" s="313"/>
      <c r="V330" s="305"/>
      <c r="W330" s="306"/>
      <c r="X330" s="314"/>
      <c r="Y330" s="307"/>
      <c r="Z330" s="307"/>
      <c r="AA330" s="315"/>
      <c r="AB330" s="315"/>
      <c r="AC330" s="315"/>
      <c r="AD330" s="312"/>
      <c r="AE330" s="316"/>
      <c r="AF330" s="317"/>
      <c r="AG330" s="317"/>
      <c r="AH330" s="311"/>
      <c r="AI330" s="311"/>
      <c r="AJ330" s="311"/>
      <c r="AK330" s="311"/>
      <c r="AL330" s="311"/>
      <c r="AM330" s="307"/>
      <c r="AN330" s="307"/>
      <c r="AO330" s="318"/>
      <c r="AP330" s="318"/>
      <c r="AQ330" s="249"/>
      <c r="AR330" s="249"/>
      <c r="AS330" s="248"/>
      <c r="AT330" s="248"/>
      <c r="AU330" s="248"/>
      <c r="AV330" s="307"/>
      <c r="AW330" s="319"/>
      <c r="AX330" s="251"/>
      <c r="AY330" s="248"/>
    </row>
    <row r="331" spans="1:51" s="235" customFormat="1" ht="16.5" customHeight="1" x14ac:dyDescent="0.25">
      <c r="A331" s="305"/>
      <c r="B331" s="306"/>
      <c r="C331" s="307"/>
      <c r="D331" s="307"/>
      <c r="E331" s="307"/>
      <c r="F331" s="307"/>
      <c r="G331" s="307"/>
      <c r="H331" s="307"/>
      <c r="I331" s="307"/>
      <c r="J331" s="307"/>
      <c r="K331" s="308"/>
      <c r="L331" s="309"/>
      <c r="M331" s="310"/>
      <c r="N331" s="309"/>
      <c r="O331" s="309"/>
      <c r="P331" s="309"/>
      <c r="Q331" s="311"/>
      <c r="R331" s="312"/>
      <c r="S331" s="312"/>
      <c r="T331" s="307"/>
      <c r="U331" s="313"/>
      <c r="V331" s="305"/>
      <c r="W331" s="306"/>
      <c r="X331" s="314"/>
      <c r="Y331" s="307"/>
      <c r="Z331" s="307"/>
      <c r="AA331" s="315"/>
      <c r="AB331" s="315"/>
      <c r="AC331" s="315"/>
      <c r="AD331" s="312"/>
      <c r="AE331" s="316"/>
      <c r="AF331" s="317"/>
      <c r="AG331" s="317"/>
      <c r="AH331" s="311"/>
      <c r="AI331" s="311"/>
      <c r="AJ331" s="311"/>
      <c r="AK331" s="311"/>
      <c r="AL331" s="311"/>
      <c r="AM331" s="307"/>
      <c r="AN331" s="307"/>
      <c r="AO331" s="318"/>
      <c r="AP331" s="318"/>
      <c r="AQ331" s="249"/>
      <c r="AR331" s="249"/>
      <c r="AS331" s="248"/>
      <c r="AT331" s="248"/>
      <c r="AU331" s="248"/>
      <c r="AV331" s="307"/>
      <c r="AW331" s="319"/>
      <c r="AX331" s="251"/>
      <c r="AY331" s="248"/>
    </row>
    <row r="332" spans="1:51" s="235" customFormat="1" ht="16.5" customHeight="1" x14ac:dyDescent="0.25">
      <c r="A332" s="305"/>
      <c r="B332" s="306"/>
      <c r="C332" s="307"/>
      <c r="D332" s="307"/>
      <c r="E332" s="307"/>
      <c r="F332" s="307"/>
      <c r="G332" s="307"/>
      <c r="H332" s="307"/>
      <c r="I332" s="307"/>
      <c r="J332" s="307"/>
      <c r="K332" s="308"/>
      <c r="L332" s="309"/>
      <c r="M332" s="310"/>
      <c r="N332" s="309"/>
      <c r="O332" s="309"/>
      <c r="P332" s="309"/>
      <c r="Q332" s="311"/>
      <c r="R332" s="312"/>
      <c r="S332" s="312"/>
      <c r="T332" s="307"/>
      <c r="U332" s="313"/>
      <c r="V332" s="305"/>
      <c r="W332" s="306"/>
      <c r="X332" s="314"/>
      <c r="Y332" s="307"/>
      <c r="Z332" s="307"/>
      <c r="AA332" s="315"/>
      <c r="AB332" s="315"/>
      <c r="AC332" s="315"/>
      <c r="AD332" s="312"/>
      <c r="AE332" s="316"/>
      <c r="AF332" s="317"/>
      <c r="AG332" s="317"/>
      <c r="AH332" s="311"/>
      <c r="AI332" s="311"/>
      <c r="AJ332" s="311"/>
      <c r="AK332" s="311"/>
      <c r="AL332" s="311"/>
      <c r="AM332" s="307"/>
      <c r="AN332" s="307"/>
      <c r="AO332" s="318"/>
      <c r="AP332" s="318"/>
      <c r="AQ332" s="249"/>
      <c r="AR332" s="249"/>
      <c r="AS332" s="248"/>
      <c r="AT332" s="248"/>
      <c r="AU332" s="248"/>
      <c r="AV332" s="307"/>
      <c r="AW332" s="319"/>
      <c r="AX332" s="251"/>
      <c r="AY332" s="248"/>
    </row>
    <row r="333" spans="1:51" s="235" customFormat="1" ht="16.5" customHeight="1" x14ac:dyDescent="0.25">
      <c r="A333" s="305"/>
      <c r="B333" s="306"/>
      <c r="C333" s="307"/>
      <c r="D333" s="307"/>
      <c r="E333" s="307"/>
      <c r="F333" s="307"/>
      <c r="G333" s="307"/>
      <c r="H333" s="307"/>
      <c r="I333" s="307"/>
      <c r="J333" s="307"/>
      <c r="K333" s="308"/>
      <c r="L333" s="309"/>
      <c r="M333" s="310"/>
      <c r="N333" s="309"/>
      <c r="O333" s="309"/>
      <c r="P333" s="309"/>
      <c r="Q333" s="311"/>
      <c r="R333" s="312"/>
      <c r="S333" s="312"/>
      <c r="T333" s="307"/>
      <c r="U333" s="313"/>
      <c r="V333" s="305"/>
      <c r="W333" s="306"/>
      <c r="X333" s="314"/>
      <c r="Y333" s="307"/>
      <c r="Z333" s="307"/>
      <c r="AA333" s="315"/>
      <c r="AB333" s="315"/>
      <c r="AC333" s="315"/>
      <c r="AD333" s="312"/>
      <c r="AE333" s="316"/>
      <c r="AF333" s="317"/>
      <c r="AG333" s="317"/>
      <c r="AH333" s="311"/>
      <c r="AI333" s="311"/>
      <c r="AJ333" s="311"/>
      <c r="AK333" s="311"/>
      <c r="AL333" s="311"/>
      <c r="AM333" s="307"/>
      <c r="AN333" s="307"/>
      <c r="AO333" s="318"/>
      <c r="AP333" s="318"/>
      <c r="AQ333" s="249"/>
      <c r="AR333" s="249"/>
      <c r="AS333" s="248"/>
      <c r="AT333" s="248"/>
      <c r="AU333" s="248"/>
      <c r="AV333" s="307"/>
      <c r="AW333" s="319"/>
      <c r="AX333" s="251"/>
      <c r="AY333" s="248"/>
    </row>
    <row r="334" spans="1:51" s="235" customFormat="1" ht="16.5" customHeight="1" x14ac:dyDescent="0.25">
      <c r="A334" s="305"/>
      <c r="B334" s="306"/>
      <c r="C334" s="307"/>
      <c r="D334" s="307"/>
      <c r="E334" s="307"/>
      <c r="F334" s="307"/>
      <c r="G334" s="307"/>
      <c r="H334" s="307"/>
      <c r="I334" s="307"/>
      <c r="J334" s="307"/>
      <c r="K334" s="308"/>
      <c r="L334" s="309"/>
      <c r="M334" s="310"/>
      <c r="N334" s="309"/>
      <c r="O334" s="309"/>
      <c r="P334" s="309"/>
      <c r="Q334" s="311"/>
      <c r="R334" s="312"/>
      <c r="S334" s="312"/>
      <c r="T334" s="307"/>
      <c r="U334" s="313"/>
      <c r="V334" s="305"/>
      <c r="W334" s="306"/>
      <c r="X334" s="314"/>
      <c r="Y334" s="307"/>
      <c r="Z334" s="307"/>
      <c r="AA334" s="315"/>
      <c r="AB334" s="315"/>
      <c r="AC334" s="315"/>
      <c r="AD334" s="312"/>
      <c r="AE334" s="316"/>
      <c r="AF334" s="317"/>
      <c r="AG334" s="317"/>
      <c r="AH334" s="311"/>
      <c r="AI334" s="311"/>
      <c r="AJ334" s="311"/>
      <c r="AK334" s="311"/>
      <c r="AL334" s="311"/>
      <c r="AM334" s="307"/>
      <c r="AN334" s="307"/>
      <c r="AO334" s="318"/>
      <c r="AP334" s="318"/>
      <c r="AQ334" s="249"/>
      <c r="AR334" s="249"/>
      <c r="AS334" s="248"/>
      <c r="AT334" s="248"/>
      <c r="AU334" s="248"/>
      <c r="AV334" s="307"/>
      <c r="AW334" s="319"/>
      <c r="AX334" s="251"/>
      <c r="AY334" s="248"/>
    </row>
    <row r="335" spans="1:51" s="235" customFormat="1" ht="16.5" customHeight="1" x14ac:dyDescent="0.25">
      <c r="A335" s="305"/>
      <c r="B335" s="306"/>
      <c r="C335" s="307"/>
      <c r="D335" s="307"/>
      <c r="E335" s="307"/>
      <c r="F335" s="307"/>
      <c r="G335" s="307"/>
      <c r="H335" s="307"/>
      <c r="I335" s="307"/>
      <c r="J335" s="307"/>
      <c r="K335" s="308"/>
      <c r="L335" s="309"/>
      <c r="M335" s="310"/>
      <c r="N335" s="309"/>
      <c r="O335" s="309"/>
      <c r="P335" s="309"/>
      <c r="Q335" s="311"/>
      <c r="R335" s="312"/>
      <c r="S335" s="312"/>
      <c r="T335" s="307"/>
      <c r="U335" s="313"/>
      <c r="V335" s="305"/>
      <c r="W335" s="306"/>
      <c r="X335" s="314"/>
      <c r="Y335" s="307"/>
      <c r="Z335" s="307"/>
      <c r="AA335" s="315"/>
      <c r="AB335" s="315"/>
      <c r="AC335" s="315"/>
      <c r="AD335" s="312"/>
      <c r="AE335" s="316"/>
      <c r="AF335" s="317"/>
      <c r="AG335" s="317"/>
      <c r="AH335" s="311"/>
      <c r="AI335" s="311"/>
      <c r="AJ335" s="311"/>
      <c r="AK335" s="311"/>
      <c r="AL335" s="311"/>
      <c r="AM335" s="307"/>
      <c r="AN335" s="307"/>
      <c r="AO335" s="318"/>
      <c r="AP335" s="318"/>
      <c r="AQ335" s="249"/>
      <c r="AR335" s="249"/>
      <c r="AS335" s="248"/>
      <c r="AT335" s="248"/>
      <c r="AU335" s="248"/>
      <c r="AV335" s="307"/>
      <c r="AW335" s="319"/>
      <c r="AX335" s="251"/>
      <c r="AY335" s="248"/>
    </row>
    <row r="336" spans="1:51" s="235" customFormat="1" ht="16.5" customHeight="1" x14ac:dyDescent="0.25">
      <c r="A336" s="305"/>
      <c r="B336" s="306"/>
      <c r="C336" s="307"/>
      <c r="D336" s="307"/>
      <c r="E336" s="307"/>
      <c r="F336" s="307"/>
      <c r="G336" s="307"/>
      <c r="H336" s="307"/>
      <c r="I336" s="307"/>
      <c r="J336" s="307"/>
      <c r="K336" s="308"/>
      <c r="L336" s="309"/>
      <c r="M336" s="310"/>
      <c r="N336" s="309"/>
      <c r="O336" s="309"/>
      <c r="P336" s="309"/>
      <c r="Q336" s="311"/>
      <c r="R336" s="312"/>
      <c r="S336" s="312"/>
      <c r="T336" s="307"/>
      <c r="U336" s="313"/>
      <c r="V336" s="305"/>
      <c r="W336" s="306"/>
      <c r="X336" s="314"/>
      <c r="Y336" s="307"/>
      <c r="Z336" s="307"/>
      <c r="AA336" s="315"/>
      <c r="AB336" s="315"/>
      <c r="AC336" s="315"/>
      <c r="AD336" s="312"/>
      <c r="AE336" s="316"/>
      <c r="AF336" s="317"/>
      <c r="AG336" s="317"/>
      <c r="AH336" s="311"/>
      <c r="AI336" s="311"/>
      <c r="AJ336" s="311"/>
      <c r="AK336" s="311"/>
      <c r="AL336" s="311"/>
      <c r="AM336" s="307"/>
      <c r="AN336" s="307"/>
      <c r="AO336" s="318"/>
      <c r="AP336" s="318"/>
      <c r="AQ336" s="249"/>
      <c r="AR336" s="249"/>
      <c r="AS336" s="248"/>
      <c r="AT336" s="248"/>
      <c r="AU336" s="248"/>
      <c r="AV336" s="307"/>
      <c r="AW336" s="319"/>
      <c r="AX336" s="251"/>
      <c r="AY336" s="248"/>
    </row>
    <row r="337" spans="1:51" s="235" customFormat="1" ht="16.5" customHeight="1" x14ac:dyDescent="0.25">
      <c r="A337" s="305"/>
      <c r="B337" s="306"/>
      <c r="C337" s="307"/>
      <c r="D337" s="307"/>
      <c r="E337" s="307"/>
      <c r="F337" s="307"/>
      <c r="G337" s="307"/>
      <c r="H337" s="307"/>
      <c r="I337" s="307"/>
      <c r="J337" s="307"/>
      <c r="K337" s="308"/>
      <c r="L337" s="309"/>
      <c r="M337" s="310"/>
      <c r="N337" s="309"/>
      <c r="O337" s="309"/>
      <c r="P337" s="309"/>
      <c r="Q337" s="311"/>
      <c r="R337" s="312"/>
      <c r="S337" s="312"/>
      <c r="T337" s="307"/>
      <c r="U337" s="313"/>
      <c r="V337" s="305"/>
      <c r="W337" s="306"/>
      <c r="X337" s="314"/>
      <c r="Y337" s="307"/>
      <c r="Z337" s="307"/>
      <c r="AA337" s="315"/>
      <c r="AB337" s="315"/>
      <c r="AC337" s="315"/>
      <c r="AD337" s="312"/>
      <c r="AE337" s="316"/>
      <c r="AF337" s="317"/>
      <c r="AG337" s="317"/>
      <c r="AH337" s="311"/>
      <c r="AI337" s="311"/>
      <c r="AJ337" s="311"/>
      <c r="AK337" s="311"/>
      <c r="AL337" s="311"/>
      <c r="AM337" s="307"/>
      <c r="AN337" s="307"/>
      <c r="AO337" s="318"/>
      <c r="AP337" s="318"/>
      <c r="AQ337" s="249"/>
      <c r="AR337" s="249"/>
      <c r="AS337" s="248"/>
      <c r="AT337" s="248"/>
      <c r="AU337" s="248"/>
      <c r="AV337" s="307"/>
      <c r="AW337" s="319"/>
      <c r="AX337" s="251"/>
      <c r="AY337" s="248"/>
    </row>
    <row r="338" spans="1:51" s="235" customFormat="1" ht="16.5" customHeight="1" x14ac:dyDescent="0.25">
      <c r="A338" s="305"/>
      <c r="B338" s="306"/>
      <c r="C338" s="307"/>
      <c r="D338" s="307"/>
      <c r="E338" s="307"/>
      <c r="F338" s="307"/>
      <c r="G338" s="307"/>
      <c r="H338" s="307"/>
      <c r="I338" s="307"/>
      <c r="J338" s="307"/>
      <c r="K338" s="308"/>
      <c r="L338" s="309"/>
      <c r="M338" s="310"/>
      <c r="N338" s="309"/>
      <c r="O338" s="309"/>
      <c r="P338" s="309"/>
      <c r="Q338" s="311"/>
      <c r="R338" s="312"/>
      <c r="S338" s="312"/>
      <c r="T338" s="307"/>
      <c r="U338" s="313"/>
      <c r="V338" s="305"/>
      <c r="W338" s="306"/>
      <c r="X338" s="314"/>
      <c r="Y338" s="307"/>
      <c r="Z338" s="307"/>
      <c r="AA338" s="315"/>
      <c r="AB338" s="315"/>
      <c r="AC338" s="315"/>
      <c r="AD338" s="312"/>
      <c r="AE338" s="316"/>
      <c r="AF338" s="317"/>
      <c r="AG338" s="317"/>
      <c r="AH338" s="311"/>
      <c r="AI338" s="311"/>
      <c r="AJ338" s="311"/>
      <c r="AK338" s="311"/>
      <c r="AL338" s="311"/>
      <c r="AM338" s="307"/>
      <c r="AN338" s="307"/>
      <c r="AO338" s="318"/>
      <c r="AP338" s="318"/>
      <c r="AQ338" s="249"/>
      <c r="AR338" s="249"/>
      <c r="AS338" s="248"/>
      <c r="AT338" s="248"/>
      <c r="AU338" s="248"/>
      <c r="AV338" s="307"/>
      <c r="AW338" s="319"/>
      <c r="AX338" s="251"/>
      <c r="AY338" s="248"/>
    </row>
    <row r="339" spans="1:51" s="235" customFormat="1" ht="16.5" customHeight="1" x14ac:dyDescent="0.25">
      <c r="A339" s="305"/>
      <c r="B339" s="306"/>
      <c r="C339" s="307"/>
      <c r="D339" s="307"/>
      <c r="E339" s="307"/>
      <c r="F339" s="307"/>
      <c r="G339" s="307"/>
      <c r="H339" s="307"/>
      <c r="I339" s="307"/>
      <c r="J339" s="307"/>
      <c r="K339" s="308"/>
      <c r="L339" s="309"/>
      <c r="M339" s="310"/>
      <c r="N339" s="309"/>
      <c r="O339" s="309"/>
      <c r="P339" s="309"/>
      <c r="Q339" s="311"/>
      <c r="R339" s="312"/>
      <c r="S339" s="312"/>
      <c r="T339" s="307"/>
      <c r="U339" s="313"/>
      <c r="V339" s="305"/>
      <c r="W339" s="306"/>
      <c r="X339" s="314"/>
      <c r="Y339" s="307"/>
      <c r="Z339" s="307"/>
      <c r="AA339" s="315"/>
      <c r="AB339" s="315"/>
      <c r="AC339" s="315"/>
      <c r="AD339" s="312"/>
      <c r="AE339" s="316"/>
      <c r="AF339" s="317"/>
      <c r="AG339" s="317"/>
      <c r="AH339" s="311"/>
      <c r="AI339" s="311"/>
      <c r="AJ339" s="311"/>
      <c r="AK339" s="311"/>
      <c r="AL339" s="311"/>
      <c r="AM339" s="307"/>
      <c r="AN339" s="307"/>
      <c r="AO339" s="318"/>
      <c r="AP339" s="318"/>
      <c r="AQ339" s="249"/>
      <c r="AR339" s="249"/>
      <c r="AS339" s="248"/>
      <c r="AT339" s="248"/>
      <c r="AU339" s="248"/>
      <c r="AV339" s="307"/>
      <c r="AW339" s="319"/>
      <c r="AX339" s="251"/>
      <c r="AY339" s="248"/>
    </row>
    <row r="340" spans="1:51" s="235" customFormat="1" ht="16.5" customHeight="1" x14ac:dyDescent="0.25">
      <c r="A340" s="305"/>
      <c r="B340" s="306"/>
      <c r="C340" s="307"/>
      <c r="D340" s="307"/>
      <c r="E340" s="307"/>
      <c r="F340" s="307"/>
      <c r="G340" s="307"/>
      <c r="H340" s="307"/>
      <c r="I340" s="307"/>
      <c r="J340" s="307"/>
      <c r="K340" s="308"/>
      <c r="L340" s="309"/>
      <c r="M340" s="310"/>
      <c r="N340" s="309"/>
      <c r="O340" s="309"/>
      <c r="P340" s="309"/>
      <c r="Q340" s="311"/>
      <c r="R340" s="312"/>
      <c r="S340" s="312"/>
      <c r="T340" s="307"/>
      <c r="U340" s="313"/>
      <c r="V340" s="305"/>
      <c r="W340" s="306"/>
      <c r="X340" s="314"/>
      <c r="Y340" s="307"/>
      <c r="Z340" s="307"/>
      <c r="AA340" s="315"/>
      <c r="AB340" s="315"/>
      <c r="AC340" s="315"/>
      <c r="AD340" s="312"/>
      <c r="AE340" s="316"/>
      <c r="AF340" s="317"/>
      <c r="AG340" s="317"/>
      <c r="AH340" s="311"/>
      <c r="AI340" s="311"/>
      <c r="AJ340" s="311"/>
      <c r="AK340" s="311"/>
      <c r="AL340" s="311"/>
      <c r="AM340" s="307"/>
      <c r="AN340" s="307"/>
      <c r="AO340" s="318"/>
      <c r="AP340" s="318"/>
      <c r="AQ340" s="249"/>
      <c r="AR340" s="249"/>
      <c r="AS340" s="248"/>
      <c r="AT340" s="248"/>
      <c r="AU340" s="248"/>
      <c r="AV340" s="307"/>
      <c r="AW340" s="319"/>
      <c r="AX340" s="251"/>
      <c r="AY340" s="248"/>
    </row>
    <row r="341" spans="1:51" s="235" customFormat="1" ht="16.5" customHeight="1" x14ac:dyDescent="0.25">
      <c r="A341" s="305"/>
      <c r="B341" s="306"/>
      <c r="C341" s="307"/>
      <c r="D341" s="307"/>
      <c r="E341" s="307"/>
      <c r="F341" s="307"/>
      <c r="G341" s="307"/>
      <c r="H341" s="307"/>
      <c r="I341" s="307"/>
      <c r="J341" s="307"/>
      <c r="K341" s="308"/>
      <c r="L341" s="309"/>
      <c r="M341" s="310"/>
      <c r="N341" s="309"/>
      <c r="O341" s="309"/>
      <c r="P341" s="309"/>
      <c r="Q341" s="311"/>
      <c r="R341" s="312"/>
      <c r="S341" s="312"/>
      <c r="T341" s="307"/>
      <c r="U341" s="313"/>
      <c r="V341" s="305"/>
      <c r="W341" s="306"/>
      <c r="X341" s="314"/>
      <c r="Y341" s="307"/>
      <c r="Z341" s="307"/>
      <c r="AA341" s="315"/>
      <c r="AB341" s="315"/>
      <c r="AC341" s="315"/>
      <c r="AD341" s="312"/>
      <c r="AE341" s="316"/>
      <c r="AF341" s="317"/>
      <c r="AG341" s="317"/>
      <c r="AH341" s="311"/>
      <c r="AI341" s="311"/>
      <c r="AJ341" s="311"/>
      <c r="AK341" s="311"/>
      <c r="AL341" s="311"/>
      <c r="AM341" s="307"/>
      <c r="AN341" s="307"/>
      <c r="AO341" s="318"/>
      <c r="AP341" s="318"/>
      <c r="AQ341" s="249"/>
      <c r="AR341" s="249"/>
      <c r="AS341" s="248"/>
      <c r="AT341" s="248"/>
      <c r="AU341" s="248"/>
      <c r="AV341" s="307"/>
      <c r="AW341" s="319"/>
      <c r="AX341" s="251"/>
      <c r="AY341" s="248"/>
    </row>
    <row r="342" spans="1:51" s="235" customFormat="1" ht="16.5" customHeight="1" x14ac:dyDescent="0.25">
      <c r="A342" s="305"/>
      <c r="B342" s="306"/>
      <c r="C342" s="307"/>
      <c r="D342" s="307"/>
      <c r="E342" s="307"/>
      <c r="F342" s="307"/>
      <c r="G342" s="307"/>
      <c r="H342" s="307"/>
      <c r="I342" s="307"/>
      <c r="J342" s="307"/>
      <c r="K342" s="308"/>
      <c r="L342" s="309"/>
      <c r="M342" s="310"/>
      <c r="N342" s="309"/>
      <c r="O342" s="309"/>
      <c r="P342" s="309"/>
      <c r="Q342" s="311"/>
      <c r="R342" s="312"/>
      <c r="S342" s="312"/>
      <c r="T342" s="307"/>
      <c r="U342" s="313"/>
      <c r="V342" s="305"/>
      <c r="W342" s="306"/>
      <c r="X342" s="314"/>
      <c r="Y342" s="307"/>
      <c r="Z342" s="307"/>
      <c r="AA342" s="315"/>
      <c r="AB342" s="315"/>
      <c r="AC342" s="315"/>
      <c r="AD342" s="312"/>
      <c r="AE342" s="316"/>
      <c r="AF342" s="317"/>
      <c r="AG342" s="317"/>
      <c r="AH342" s="311"/>
      <c r="AI342" s="311"/>
      <c r="AJ342" s="311"/>
      <c r="AK342" s="311"/>
      <c r="AL342" s="311"/>
      <c r="AM342" s="307"/>
      <c r="AN342" s="307"/>
      <c r="AO342" s="318"/>
      <c r="AP342" s="318"/>
      <c r="AQ342" s="249"/>
      <c r="AR342" s="249"/>
      <c r="AS342" s="248"/>
      <c r="AT342" s="248"/>
      <c r="AU342" s="248"/>
      <c r="AV342" s="307"/>
      <c r="AW342" s="319"/>
      <c r="AX342" s="251"/>
      <c r="AY342" s="248"/>
    </row>
    <row r="343" spans="1:51" s="235" customFormat="1" ht="16.5" customHeight="1" x14ac:dyDescent="0.25">
      <c r="A343" s="305"/>
      <c r="B343" s="306"/>
      <c r="C343" s="307"/>
      <c r="D343" s="307"/>
      <c r="E343" s="307"/>
      <c r="F343" s="307"/>
      <c r="G343" s="307"/>
      <c r="H343" s="307"/>
      <c r="I343" s="307"/>
      <c r="J343" s="307"/>
      <c r="K343" s="308"/>
      <c r="L343" s="309"/>
      <c r="M343" s="310"/>
      <c r="N343" s="309"/>
      <c r="O343" s="309"/>
      <c r="P343" s="309"/>
      <c r="Q343" s="311"/>
      <c r="R343" s="312"/>
      <c r="S343" s="312"/>
      <c r="T343" s="307"/>
      <c r="U343" s="313"/>
      <c r="V343" s="305"/>
      <c r="W343" s="306"/>
      <c r="X343" s="314"/>
      <c r="Y343" s="307"/>
      <c r="Z343" s="307"/>
      <c r="AA343" s="315"/>
      <c r="AB343" s="315"/>
      <c r="AC343" s="315"/>
      <c r="AD343" s="312"/>
      <c r="AE343" s="316"/>
      <c r="AF343" s="317"/>
      <c r="AG343" s="317"/>
      <c r="AH343" s="311"/>
      <c r="AI343" s="311"/>
      <c r="AJ343" s="311"/>
      <c r="AK343" s="311"/>
      <c r="AL343" s="311"/>
      <c r="AM343" s="307"/>
      <c r="AN343" s="307"/>
      <c r="AO343" s="318"/>
      <c r="AP343" s="318"/>
      <c r="AQ343" s="249"/>
      <c r="AR343" s="249"/>
      <c r="AS343" s="248"/>
      <c r="AT343" s="248"/>
      <c r="AU343" s="248"/>
      <c r="AV343" s="307"/>
      <c r="AW343" s="319"/>
      <c r="AX343" s="251"/>
      <c r="AY343" s="248"/>
    </row>
    <row r="344" spans="1:51" s="183" customFormat="1" ht="16.5" customHeight="1" x14ac:dyDescent="0.25">
      <c r="A344" s="283"/>
      <c r="B344" s="274"/>
      <c r="C344" s="276"/>
      <c r="D344" s="276"/>
      <c r="E344" s="276"/>
      <c r="F344" s="276"/>
      <c r="G344" s="276"/>
      <c r="H344" s="276"/>
      <c r="I344" s="276"/>
      <c r="J344" s="276"/>
      <c r="K344" s="277"/>
      <c r="L344" s="278"/>
      <c r="M344" s="279"/>
      <c r="N344" s="278"/>
      <c r="O344" s="278"/>
      <c r="P344" s="278"/>
      <c r="Q344" s="280"/>
      <c r="R344" s="281"/>
      <c r="S344" s="281"/>
      <c r="T344" s="276"/>
      <c r="U344" s="282"/>
      <c r="V344" s="283" t="s">
        <v>96</v>
      </c>
      <c r="W344" s="274">
        <v>14</v>
      </c>
      <c r="X344" s="335" t="s">
        <v>39</v>
      </c>
      <c r="Y344" s="276" t="s">
        <v>28</v>
      </c>
      <c r="Z344" s="276" t="s">
        <v>37</v>
      </c>
      <c r="AA344" s="285">
        <v>7.5</v>
      </c>
      <c r="AB344" s="285">
        <v>7.5</v>
      </c>
      <c r="AC344" s="285">
        <v>2</v>
      </c>
      <c r="AD344" s="281">
        <f>AA344*AB344</f>
        <v>56.25</v>
      </c>
      <c r="AE344" s="286">
        <v>88.89</v>
      </c>
      <c r="AF344" s="288">
        <f>รายการ!B1</f>
        <v>6700</v>
      </c>
      <c r="AG344" s="288">
        <f>AD344*AF344</f>
        <v>376875</v>
      </c>
      <c r="AH344" s="280">
        <f>SUM(AI344:AL344)</f>
        <v>56.25</v>
      </c>
      <c r="AI344" s="280"/>
      <c r="AJ344" s="280">
        <v>50</v>
      </c>
      <c r="AK344" s="280">
        <v>6.25</v>
      </c>
      <c r="AL344" s="280"/>
      <c r="AM344" s="276">
        <v>10</v>
      </c>
      <c r="AN344" s="276">
        <f>ค่าเสื่อม!K2</f>
        <v>10</v>
      </c>
      <c r="AO344" s="290">
        <f>AG344*AN344/100</f>
        <v>37687.5</v>
      </c>
      <c r="AP344" s="290">
        <f>AG344-AO344</f>
        <v>339187.5</v>
      </c>
      <c r="AQ344" s="199">
        <f>AP344</f>
        <v>339187.5</v>
      </c>
      <c r="AR344" s="199">
        <f>AQ344</f>
        <v>339187.5</v>
      </c>
      <c r="AS344" s="198">
        <f>((S344*O344)+(AF344*AK344)-(AF344*AK344*AN344/100))</f>
        <v>37687.5</v>
      </c>
      <c r="AT344" s="198">
        <f>AQ344-AS344</f>
        <v>301500</v>
      </c>
      <c r="AU344" s="198">
        <f>AS344</f>
        <v>37687.5</v>
      </c>
      <c r="AV344" s="276">
        <f>อัตราภาษี!J5</f>
        <v>0.3</v>
      </c>
      <c r="AW344" s="156" t="s">
        <v>49</v>
      </c>
      <c r="AX344" s="201">
        <f>AU344*AV344/100</f>
        <v>113.0625</v>
      </c>
      <c r="AY344" s="198">
        <f>AX344*10/100</f>
        <v>11.30625</v>
      </c>
    </row>
    <row r="345" spans="1:51" s="207" customFormat="1" ht="16.5" customHeight="1" x14ac:dyDescent="0.25">
      <c r="A345" s="330"/>
      <c r="B345" s="323"/>
      <c r="C345" s="324"/>
      <c r="D345" s="324"/>
      <c r="E345" s="324"/>
      <c r="F345" s="324"/>
      <c r="G345" s="324"/>
      <c r="H345" s="324"/>
      <c r="I345" s="324"/>
      <c r="J345" s="324"/>
      <c r="K345" s="338"/>
      <c r="L345" s="327"/>
      <c r="M345" s="326"/>
      <c r="N345" s="327"/>
      <c r="O345" s="327"/>
      <c r="P345" s="327"/>
      <c r="Q345" s="289"/>
      <c r="R345" s="286"/>
      <c r="S345" s="286"/>
      <c r="T345" s="324"/>
      <c r="U345" s="329"/>
      <c r="V345" s="330"/>
      <c r="W345" s="323"/>
      <c r="X345" s="336"/>
      <c r="Y345" s="324"/>
      <c r="Z345" s="324" t="s">
        <v>37</v>
      </c>
      <c r="AA345" s="332"/>
      <c r="AB345" s="332"/>
      <c r="AC345" s="332"/>
      <c r="AD345" s="286">
        <v>6.25</v>
      </c>
      <c r="AE345" s="286">
        <v>11.11</v>
      </c>
      <c r="AF345" s="325"/>
      <c r="AG345" s="325"/>
      <c r="AH345" s="289">
        <v>6.25</v>
      </c>
      <c r="AI345" s="289"/>
      <c r="AJ345" s="289"/>
      <c r="AK345" s="289">
        <v>6.25</v>
      </c>
      <c r="AL345" s="289"/>
      <c r="AM345" s="324"/>
      <c r="AN345" s="324"/>
      <c r="AO345" s="333"/>
      <c r="AP345" s="333"/>
      <c r="AQ345" s="199"/>
      <c r="AR345" s="199"/>
      <c r="AS345" s="214">
        <v>37921.5</v>
      </c>
      <c r="AT345" s="214"/>
      <c r="AU345" s="214">
        <f>AS345</f>
        <v>37921.5</v>
      </c>
      <c r="AV345" s="324"/>
      <c r="AW345" s="334"/>
      <c r="AX345" s="215"/>
      <c r="AY345" s="214"/>
    </row>
    <row r="346" spans="1:51" s="440" customFormat="1" ht="16.5" customHeight="1" x14ac:dyDescent="0.25">
      <c r="A346" s="427"/>
      <c r="B346" s="428"/>
      <c r="C346" s="344"/>
      <c r="D346" s="344"/>
      <c r="E346" s="344"/>
      <c r="F346" s="344"/>
      <c r="G346" s="344"/>
      <c r="H346" s="344"/>
      <c r="I346" s="344"/>
      <c r="J346" s="344"/>
      <c r="K346" s="442"/>
      <c r="L346" s="431"/>
      <c r="M346" s="430"/>
      <c r="N346" s="431"/>
      <c r="O346" s="431"/>
      <c r="P346" s="431"/>
      <c r="Q346" s="432"/>
      <c r="R346" s="426"/>
      <c r="S346" s="426"/>
      <c r="T346" s="344"/>
      <c r="U346" s="433"/>
      <c r="V346" s="427"/>
      <c r="W346" s="428"/>
      <c r="X346" s="441"/>
      <c r="Y346" s="344"/>
      <c r="Z346" s="344"/>
      <c r="AA346" s="435"/>
      <c r="AB346" s="435"/>
      <c r="AC346" s="435"/>
      <c r="AD346" s="426"/>
      <c r="AE346" s="426"/>
      <c r="AF346" s="429"/>
      <c r="AG346" s="429"/>
      <c r="AH346" s="432"/>
      <c r="AI346" s="432"/>
      <c r="AJ346" s="432"/>
      <c r="AK346" s="432"/>
      <c r="AL346" s="432"/>
      <c r="AM346" s="344"/>
      <c r="AN346" s="344"/>
      <c r="AO346" s="436"/>
      <c r="AP346" s="436"/>
      <c r="AQ346" s="249"/>
      <c r="AR346" s="249"/>
      <c r="AS346" s="437"/>
      <c r="AT346" s="437"/>
      <c r="AU346" s="437"/>
      <c r="AV346" s="344"/>
      <c r="AW346" s="438"/>
      <c r="AX346" s="439"/>
      <c r="AY346" s="437"/>
    </row>
    <row r="347" spans="1:51" s="440" customFormat="1" ht="16.5" customHeight="1" x14ac:dyDescent="0.25">
      <c r="A347" s="427"/>
      <c r="B347" s="428"/>
      <c r="C347" s="344"/>
      <c r="D347" s="344"/>
      <c r="E347" s="344"/>
      <c r="F347" s="344"/>
      <c r="G347" s="344"/>
      <c r="H347" s="344"/>
      <c r="I347" s="344"/>
      <c r="J347" s="344"/>
      <c r="K347" s="442"/>
      <c r="L347" s="431"/>
      <c r="M347" s="430"/>
      <c r="N347" s="431"/>
      <c r="O347" s="431"/>
      <c r="P347" s="431"/>
      <c r="Q347" s="432"/>
      <c r="R347" s="426"/>
      <c r="S347" s="426"/>
      <c r="T347" s="344"/>
      <c r="U347" s="433"/>
      <c r="V347" s="427"/>
      <c r="W347" s="428"/>
      <c r="X347" s="441"/>
      <c r="Y347" s="344"/>
      <c r="Z347" s="344"/>
      <c r="AA347" s="435"/>
      <c r="AB347" s="435"/>
      <c r="AC347" s="435"/>
      <c r="AD347" s="426"/>
      <c r="AE347" s="426"/>
      <c r="AF347" s="429"/>
      <c r="AG347" s="429"/>
      <c r="AH347" s="432"/>
      <c r="AI347" s="432"/>
      <c r="AJ347" s="432"/>
      <c r="AK347" s="432"/>
      <c r="AL347" s="432"/>
      <c r="AM347" s="344"/>
      <c r="AN347" s="344"/>
      <c r="AO347" s="436"/>
      <c r="AP347" s="436"/>
      <c r="AQ347" s="249"/>
      <c r="AR347" s="249"/>
      <c r="AS347" s="437"/>
      <c r="AT347" s="437"/>
      <c r="AU347" s="437"/>
      <c r="AV347" s="344"/>
      <c r="AW347" s="438"/>
      <c r="AX347" s="439"/>
      <c r="AY347" s="437"/>
    </row>
    <row r="348" spans="1:51" s="440" customFormat="1" ht="16.5" customHeight="1" x14ac:dyDescent="0.25">
      <c r="A348" s="427"/>
      <c r="B348" s="428"/>
      <c r="C348" s="344"/>
      <c r="D348" s="344"/>
      <c r="E348" s="344"/>
      <c r="F348" s="344"/>
      <c r="G348" s="344"/>
      <c r="H348" s="344"/>
      <c r="I348" s="344"/>
      <c r="J348" s="344"/>
      <c r="K348" s="442"/>
      <c r="L348" s="431"/>
      <c r="M348" s="430"/>
      <c r="N348" s="431"/>
      <c r="O348" s="431"/>
      <c r="P348" s="431"/>
      <c r="Q348" s="432"/>
      <c r="R348" s="426"/>
      <c r="S348" s="426"/>
      <c r="T348" s="344"/>
      <c r="U348" s="433"/>
      <c r="V348" s="427"/>
      <c r="W348" s="428"/>
      <c r="X348" s="441"/>
      <c r="Y348" s="344"/>
      <c r="Z348" s="344"/>
      <c r="AA348" s="435"/>
      <c r="AB348" s="435"/>
      <c r="AC348" s="435"/>
      <c r="AD348" s="426"/>
      <c r="AE348" s="426"/>
      <c r="AF348" s="429"/>
      <c r="AG348" s="429"/>
      <c r="AH348" s="432"/>
      <c r="AI348" s="432"/>
      <c r="AJ348" s="432"/>
      <c r="AK348" s="432"/>
      <c r="AL348" s="432"/>
      <c r="AM348" s="344"/>
      <c r="AN348" s="344"/>
      <c r="AO348" s="436"/>
      <c r="AP348" s="436"/>
      <c r="AQ348" s="249"/>
      <c r="AR348" s="249"/>
      <c r="AS348" s="437"/>
      <c r="AT348" s="437"/>
      <c r="AU348" s="437"/>
      <c r="AV348" s="344"/>
      <c r="AW348" s="438"/>
      <c r="AX348" s="439"/>
      <c r="AY348" s="437"/>
    </row>
    <row r="349" spans="1:51" s="440" customFormat="1" ht="16.5" customHeight="1" x14ac:dyDescent="0.25">
      <c r="A349" s="427"/>
      <c r="B349" s="428"/>
      <c r="C349" s="344"/>
      <c r="D349" s="344"/>
      <c r="E349" s="344"/>
      <c r="F349" s="344"/>
      <c r="G349" s="344"/>
      <c r="H349" s="344"/>
      <c r="I349" s="344"/>
      <c r="J349" s="344"/>
      <c r="K349" s="442"/>
      <c r="L349" s="431"/>
      <c r="M349" s="430"/>
      <c r="N349" s="431"/>
      <c r="O349" s="431"/>
      <c r="P349" s="431"/>
      <c r="Q349" s="432"/>
      <c r="R349" s="426"/>
      <c r="S349" s="426"/>
      <c r="T349" s="344"/>
      <c r="U349" s="433"/>
      <c r="V349" s="427"/>
      <c r="W349" s="428"/>
      <c r="X349" s="441"/>
      <c r="Y349" s="344"/>
      <c r="Z349" s="344"/>
      <c r="AA349" s="435"/>
      <c r="AB349" s="435"/>
      <c r="AC349" s="435"/>
      <c r="AD349" s="426"/>
      <c r="AE349" s="426"/>
      <c r="AF349" s="429"/>
      <c r="AG349" s="429"/>
      <c r="AH349" s="432"/>
      <c r="AI349" s="432"/>
      <c r="AJ349" s="432"/>
      <c r="AK349" s="432"/>
      <c r="AL349" s="432"/>
      <c r="AM349" s="344"/>
      <c r="AN349" s="344"/>
      <c r="AO349" s="436"/>
      <c r="AP349" s="436"/>
      <c r="AQ349" s="249"/>
      <c r="AR349" s="249"/>
      <c r="AS349" s="437"/>
      <c r="AT349" s="437"/>
      <c r="AU349" s="437"/>
      <c r="AV349" s="344"/>
      <c r="AW349" s="438"/>
      <c r="AX349" s="439"/>
      <c r="AY349" s="437"/>
    </row>
    <row r="350" spans="1:51" s="440" customFormat="1" ht="16.5" customHeight="1" x14ac:dyDescent="0.25">
      <c r="A350" s="427"/>
      <c r="B350" s="428"/>
      <c r="C350" s="344"/>
      <c r="D350" s="344"/>
      <c r="E350" s="344"/>
      <c r="F350" s="344"/>
      <c r="G350" s="344"/>
      <c r="H350" s="344"/>
      <c r="I350" s="344"/>
      <c r="J350" s="344"/>
      <c r="K350" s="442"/>
      <c r="L350" s="431"/>
      <c r="M350" s="430"/>
      <c r="N350" s="431"/>
      <c r="O350" s="431"/>
      <c r="P350" s="431"/>
      <c r="Q350" s="432"/>
      <c r="R350" s="426"/>
      <c r="S350" s="426"/>
      <c r="T350" s="344"/>
      <c r="U350" s="433"/>
      <c r="V350" s="427"/>
      <c r="W350" s="428"/>
      <c r="X350" s="441"/>
      <c r="Y350" s="344"/>
      <c r="Z350" s="344"/>
      <c r="AA350" s="435"/>
      <c r="AB350" s="435"/>
      <c r="AC350" s="435"/>
      <c r="AD350" s="426"/>
      <c r="AE350" s="426"/>
      <c r="AF350" s="429"/>
      <c r="AG350" s="429"/>
      <c r="AH350" s="432"/>
      <c r="AI350" s="432"/>
      <c r="AJ350" s="432"/>
      <c r="AK350" s="432"/>
      <c r="AL350" s="432"/>
      <c r="AM350" s="344"/>
      <c r="AN350" s="344"/>
      <c r="AO350" s="436"/>
      <c r="AP350" s="436"/>
      <c r="AQ350" s="249"/>
      <c r="AR350" s="249"/>
      <c r="AS350" s="437"/>
      <c r="AT350" s="437"/>
      <c r="AU350" s="437"/>
      <c r="AV350" s="344"/>
      <c r="AW350" s="438"/>
      <c r="AX350" s="439"/>
      <c r="AY350" s="437"/>
    </row>
    <row r="351" spans="1:51" s="440" customFormat="1" ht="16.5" customHeight="1" x14ac:dyDescent="0.25">
      <c r="A351" s="427"/>
      <c r="B351" s="428"/>
      <c r="C351" s="344"/>
      <c r="D351" s="344"/>
      <c r="E351" s="344"/>
      <c r="F351" s="344"/>
      <c r="G351" s="344"/>
      <c r="H351" s="344"/>
      <c r="I351" s="344"/>
      <c r="J351" s="344"/>
      <c r="K351" s="442"/>
      <c r="L351" s="431"/>
      <c r="M351" s="430"/>
      <c r="N351" s="431"/>
      <c r="O351" s="431"/>
      <c r="P351" s="431"/>
      <c r="Q351" s="432"/>
      <c r="R351" s="426"/>
      <c r="S351" s="426"/>
      <c r="T351" s="344"/>
      <c r="U351" s="433"/>
      <c r="V351" s="427"/>
      <c r="W351" s="428"/>
      <c r="X351" s="441"/>
      <c r="Y351" s="344"/>
      <c r="Z351" s="344"/>
      <c r="AA351" s="435"/>
      <c r="AB351" s="435"/>
      <c r="AC351" s="435"/>
      <c r="AD351" s="426"/>
      <c r="AE351" s="426"/>
      <c r="AF351" s="429"/>
      <c r="AG351" s="429"/>
      <c r="AH351" s="432"/>
      <c r="AI351" s="432"/>
      <c r="AJ351" s="432"/>
      <c r="AK351" s="432"/>
      <c r="AL351" s="432"/>
      <c r="AM351" s="344"/>
      <c r="AN351" s="344"/>
      <c r="AO351" s="436"/>
      <c r="AP351" s="436"/>
      <c r="AQ351" s="249"/>
      <c r="AR351" s="249"/>
      <c r="AS351" s="437"/>
      <c r="AT351" s="437"/>
      <c r="AU351" s="437"/>
      <c r="AV351" s="344"/>
      <c r="AW351" s="438"/>
      <c r="AX351" s="439"/>
      <c r="AY351" s="437"/>
    </row>
    <row r="352" spans="1:51" s="440" customFormat="1" ht="16.5" customHeight="1" x14ac:dyDescent="0.25">
      <c r="A352" s="427"/>
      <c r="B352" s="428"/>
      <c r="C352" s="344"/>
      <c r="D352" s="344"/>
      <c r="E352" s="344"/>
      <c r="F352" s="344"/>
      <c r="G352" s="344"/>
      <c r="H352" s="344"/>
      <c r="I352" s="344"/>
      <c r="J352" s="344"/>
      <c r="K352" s="442"/>
      <c r="L352" s="431"/>
      <c r="M352" s="430"/>
      <c r="N352" s="431"/>
      <c r="O352" s="431"/>
      <c r="P352" s="431"/>
      <c r="Q352" s="432"/>
      <c r="R352" s="426"/>
      <c r="S352" s="426"/>
      <c r="T352" s="344"/>
      <c r="U352" s="433"/>
      <c r="V352" s="427"/>
      <c r="W352" s="428"/>
      <c r="X352" s="441"/>
      <c r="Y352" s="344"/>
      <c r="Z352" s="344"/>
      <c r="AA352" s="435"/>
      <c r="AB352" s="435"/>
      <c r="AC352" s="435"/>
      <c r="AD352" s="426"/>
      <c r="AE352" s="426"/>
      <c r="AF352" s="429"/>
      <c r="AG352" s="429"/>
      <c r="AH352" s="432"/>
      <c r="AI352" s="432"/>
      <c r="AJ352" s="432"/>
      <c r="AK352" s="432"/>
      <c r="AL352" s="432"/>
      <c r="AM352" s="344"/>
      <c r="AN352" s="344"/>
      <c r="AO352" s="436"/>
      <c r="AP352" s="436"/>
      <c r="AQ352" s="249"/>
      <c r="AR352" s="249"/>
      <c r="AS352" s="437"/>
      <c r="AT352" s="437"/>
      <c r="AU352" s="437"/>
      <c r="AV352" s="344"/>
      <c r="AW352" s="438"/>
      <c r="AX352" s="439"/>
      <c r="AY352" s="437"/>
    </row>
    <row r="353" spans="1:51" s="440" customFormat="1" ht="16.5" customHeight="1" x14ac:dyDescent="0.25">
      <c r="A353" s="427"/>
      <c r="B353" s="428"/>
      <c r="C353" s="344"/>
      <c r="D353" s="344"/>
      <c r="E353" s="344"/>
      <c r="F353" s="344"/>
      <c r="G353" s="344"/>
      <c r="H353" s="344"/>
      <c r="I353" s="344"/>
      <c r="J353" s="344"/>
      <c r="K353" s="442"/>
      <c r="L353" s="431"/>
      <c r="M353" s="430"/>
      <c r="N353" s="431"/>
      <c r="O353" s="431"/>
      <c r="P353" s="431"/>
      <c r="Q353" s="432"/>
      <c r="R353" s="426"/>
      <c r="S353" s="426"/>
      <c r="T353" s="344"/>
      <c r="U353" s="433"/>
      <c r="V353" s="427"/>
      <c r="W353" s="428"/>
      <c r="X353" s="441"/>
      <c r="Y353" s="344"/>
      <c r="Z353" s="344"/>
      <c r="AA353" s="435"/>
      <c r="AB353" s="435"/>
      <c r="AC353" s="435"/>
      <c r="AD353" s="426"/>
      <c r="AE353" s="426"/>
      <c r="AF353" s="429"/>
      <c r="AG353" s="429"/>
      <c r="AH353" s="432"/>
      <c r="AI353" s="432"/>
      <c r="AJ353" s="432"/>
      <c r="AK353" s="432"/>
      <c r="AL353" s="432"/>
      <c r="AM353" s="344"/>
      <c r="AN353" s="344"/>
      <c r="AO353" s="436"/>
      <c r="AP353" s="436"/>
      <c r="AQ353" s="249"/>
      <c r="AR353" s="249"/>
      <c r="AS353" s="437"/>
      <c r="AT353" s="437"/>
      <c r="AU353" s="437"/>
      <c r="AV353" s="344"/>
      <c r="AW353" s="438"/>
      <c r="AX353" s="439"/>
      <c r="AY353" s="437"/>
    </row>
    <row r="354" spans="1:51" s="440" customFormat="1" ht="16.5" customHeight="1" x14ac:dyDescent="0.25">
      <c r="A354" s="427"/>
      <c r="B354" s="428"/>
      <c r="C354" s="344"/>
      <c r="D354" s="344"/>
      <c r="E354" s="344"/>
      <c r="F354" s="344"/>
      <c r="G354" s="344"/>
      <c r="H354" s="344"/>
      <c r="I354" s="344"/>
      <c r="J354" s="344"/>
      <c r="K354" s="442"/>
      <c r="L354" s="431"/>
      <c r="M354" s="430"/>
      <c r="N354" s="431"/>
      <c r="O354" s="431"/>
      <c r="P354" s="431"/>
      <c r="Q354" s="432"/>
      <c r="R354" s="426"/>
      <c r="S354" s="426"/>
      <c r="T354" s="344"/>
      <c r="U354" s="433"/>
      <c r="V354" s="427"/>
      <c r="W354" s="428"/>
      <c r="X354" s="441"/>
      <c r="Y354" s="344"/>
      <c r="Z354" s="344"/>
      <c r="AA354" s="435"/>
      <c r="AB354" s="435"/>
      <c r="AC354" s="435"/>
      <c r="AD354" s="426"/>
      <c r="AE354" s="426"/>
      <c r="AF354" s="429"/>
      <c r="AG354" s="429"/>
      <c r="AH354" s="432"/>
      <c r="AI354" s="432"/>
      <c r="AJ354" s="432"/>
      <c r="AK354" s="432"/>
      <c r="AL354" s="432"/>
      <c r="AM354" s="344"/>
      <c r="AN354" s="344"/>
      <c r="AO354" s="436"/>
      <c r="AP354" s="436"/>
      <c r="AQ354" s="249"/>
      <c r="AR354" s="249"/>
      <c r="AS354" s="437"/>
      <c r="AT354" s="437"/>
      <c r="AU354" s="437"/>
      <c r="AV354" s="344"/>
      <c r="AW354" s="438"/>
      <c r="AX354" s="439"/>
      <c r="AY354" s="437"/>
    </row>
    <row r="355" spans="1:51" s="440" customFormat="1" ht="16.5" customHeight="1" x14ac:dyDescent="0.25">
      <c r="A355" s="427"/>
      <c r="B355" s="428"/>
      <c r="C355" s="344"/>
      <c r="D355" s="344"/>
      <c r="E355" s="344"/>
      <c r="F355" s="344"/>
      <c r="G355" s="344"/>
      <c r="H355" s="344"/>
      <c r="I355" s="344"/>
      <c r="J355" s="344"/>
      <c r="K355" s="442"/>
      <c r="L355" s="431"/>
      <c r="M355" s="430"/>
      <c r="N355" s="431"/>
      <c r="O355" s="431"/>
      <c r="P355" s="431"/>
      <c r="Q355" s="432"/>
      <c r="R355" s="426"/>
      <c r="S355" s="426"/>
      <c r="T355" s="344"/>
      <c r="U355" s="433"/>
      <c r="V355" s="427"/>
      <c r="W355" s="428"/>
      <c r="X355" s="441"/>
      <c r="Y355" s="344"/>
      <c r="Z355" s="344"/>
      <c r="AA355" s="435"/>
      <c r="AB355" s="435"/>
      <c r="AC355" s="435"/>
      <c r="AD355" s="426"/>
      <c r="AE355" s="426"/>
      <c r="AF355" s="429"/>
      <c r="AG355" s="429"/>
      <c r="AH355" s="432"/>
      <c r="AI355" s="432"/>
      <c r="AJ355" s="432"/>
      <c r="AK355" s="432"/>
      <c r="AL355" s="432"/>
      <c r="AM355" s="344"/>
      <c r="AN355" s="344"/>
      <c r="AO355" s="436"/>
      <c r="AP355" s="436"/>
      <c r="AQ355" s="249"/>
      <c r="AR355" s="249"/>
      <c r="AS355" s="437"/>
      <c r="AT355" s="437"/>
      <c r="AU355" s="437"/>
      <c r="AV355" s="344"/>
      <c r="AW355" s="438"/>
      <c r="AX355" s="439"/>
      <c r="AY355" s="437"/>
    </row>
    <row r="356" spans="1:51" s="440" customFormat="1" ht="16.5" customHeight="1" x14ac:dyDescent="0.25">
      <c r="A356" s="427"/>
      <c r="B356" s="428"/>
      <c r="C356" s="344"/>
      <c r="D356" s="344"/>
      <c r="E356" s="344"/>
      <c r="F356" s="344"/>
      <c r="G356" s="344"/>
      <c r="H356" s="344"/>
      <c r="I356" s="344"/>
      <c r="J356" s="344"/>
      <c r="K356" s="442"/>
      <c r="L356" s="431"/>
      <c r="M356" s="430"/>
      <c r="N356" s="431"/>
      <c r="O356" s="431"/>
      <c r="P356" s="431"/>
      <c r="Q356" s="432"/>
      <c r="R356" s="426"/>
      <c r="S356" s="426"/>
      <c r="T356" s="344"/>
      <c r="U356" s="433"/>
      <c r="V356" s="427"/>
      <c r="W356" s="428"/>
      <c r="X356" s="441"/>
      <c r="Y356" s="344"/>
      <c r="Z356" s="344"/>
      <c r="AA356" s="435"/>
      <c r="AB356" s="435"/>
      <c r="AC356" s="435"/>
      <c r="AD356" s="426"/>
      <c r="AE356" s="426"/>
      <c r="AF356" s="429"/>
      <c r="AG356" s="429"/>
      <c r="AH356" s="432"/>
      <c r="AI356" s="432"/>
      <c r="AJ356" s="432"/>
      <c r="AK356" s="432"/>
      <c r="AL356" s="432"/>
      <c r="AM356" s="344"/>
      <c r="AN356" s="344"/>
      <c r="AO356" s="436"/>
      <c r="AP356" s="436"/>
      <c r="AQ356" s="249"/>
      <c r="AR356" s="249"/>
      <c r="AS356" s="437"/>
      <c r="AT356" s="437"/>
      <c r="AU356" s="437"/>
      <c r="AV356" s="344"/>
      <c r="AW356" s="438"/>
      <c r="AX356" s="439"/>
      <c r="AY356" s="437"/>
    </row>
    <row r="357" spans="1:51" s="440" customFormat="1" ht="16.5" customHeight="1" x14ac:dyDescent="0.25">
      <c r="A357" s="427"/>
      <c r="B357" s="428"/>
      <c r="C357" s="344"/>
      <c r="D357" s="344"/>
      <c r="E357" s="344"/>
      <c r="F357" s="344"/>
      <c r="G357" s="344"/>
      <c r="H357" s="344"/>
      <c r="I357" s="344"/>
      <c r="J357" s="344"/>
      <c r="K357" s="442"/>
      <c r="L357" s="431"/>
      <c r="M357" s="430"/>
      <c r="N357" s="431"/>
      <c r="O357" s="431"/>
      <c r="P357" s="431"/>
      <c r="Q357" s="432"/>
      <c r="R357" s="426"/>
      <c r="S357" s="426"/>
      <c r="T357" s="344"/>
      <c r="U357" s="433"/>
      <c r="V357" s="427"/>
      <c r="W357" s="428"/>
      <c r="X357" s="441"/>
      <c r="Y357" s="344"/>
      <c r="Z357" s="344"/>
      <c r="AA357" s="435"/>
      <c r="AB357" s="435"/>
      <c r="AC357" s="435"/>
      <c r="AD357" s="426"/>
      <c r="AE357" s="426"/>
      <c r="AF357" s="429"/>
      <c r="AG357" s="429"/>
      <c r="AH357" s="432"/>
      <c r="AI357" s="432"/>
      <c r="AJ357" s="432"/>
      <c r="AK357" s="432"/>
      <c r="AL357" s="432"/>
      <c r="AM357" s="344"/>
      <c r="AN357" s="344"/>
      <c r="AO357" s="436"/>
      <c r="AP357" s="436"/>
      <c r="AQ357" s="249"/>
      <c r="AR357" s="249"/>
      <c r="AS357" s="437"/>
      <c r="AT357" s="437"/>
      <c r="AU357" s="437"/>
      <c r="AV357" s="344"/>
      <c r="AW357" s="438"/>
      <c r="AX357" s="439"/>
      <c r="AY357" s="437"/>
    </row>
    <row r="358" spans="1:51" s="440" customFormat="1" ht="16.5" customHeight="1" x14ac:dyDescent="0.25">
      <c r="A358" s="427"/>
      <c r="B358" s="428"/>
      <c r="C358" s="344"/>
      <c r="D358" s="344"/>
      <c r="E358" s="344"/>
      <c r="F358" s="344"/>
      <c r="G358" s="344"/>
      <c r="H358" s="344"/>
      <c r="I358" s="344"/>
      <c r="J358" s="344"/>
      <c r="K358" s="442"/>
      <c r="L358" s="431"/>
      <c r="M358" s="430"/>
      <c r="N358" s="431"/>
      <c r="O358" s="431"/>
      <c r="P358" s="431"/>
      <c r="Q358" s="432"/>
      <c r="R358" s="426"/>
      <c r="S358" s="426"/>
      <c r="T358" s="344"/>
      <c r="U358" s="433"/>
      <c r="V358" s="427"/>
      <c r="W358" s="428"/>
      <c r="X358" s="441"/>
      <c r="Y358" s="344"/>
      <c r="Z358" s="344"/>
      <c r="AA358" s="435"/>
      <c r="AB358" s="435"/>
      <c r="AC358" s="435"/>
      <c r="AD358" s="426"/>
      <c r="AE358" s="426"/>
      <c r="AF358" s="429"/>
      <c r="AG358" s="429"/>
      <c r="AH358" s="432"/>
      <c r="AI358" s="432"/>
      <c r="AJ358" s="432"/>
      <c r="AK358" s="432"/>
      <c r="AL358" s="432"/>
      <c r="AM358" s="344"/>
      <c r="AN358" s="344"/>
      <c r="AO358" s="436"/>
      <c r="AP358" s="436"/>
      <c r="AQ358" s="249"/>
      <c r="AR358" s="249"/>
      <c r="AS358" s="437"/>
      <c r="AT358" s="437"/>
      <c r="AU358" s="437"/>
      <c r="AV358" s="344"/>
      <c r="AW358" s="438"/>
      <c r="AX358" s="439"/>
      <c r="AY358" s="437"/>
    </row>
    <row r="359" spans="1:51" s="440" customFormat="1" ht="16.5" customHeight="1" x14ac:dyDescent="0.25">
      <c r="A359" s="427"/>
      <c r="B359" s="428"/>
      <c r="C359" s="344"/>
      <c r="D359" s="344"/>
      <c r="E359" s="344"/>
      <c r="F359" s="344"/>
      <c r="G359" s="344"/>
      <c r="H359" s="344"/>
      <c r="I359" s="344"/>
      <c r="J359" s="344"/>
      <c r="K359" s="442"/>
      <c r="L359" s="431"/>
      <c r="M359" s="430"/>
      <c r="N359" s="431"/>
      <c r="O359" s="431"/>
      <c r="P359" s="431"/>
      <c r="Q359" s="432"/>
      <c r="R359" s="426"/>
      <c r="S359" s="426"/>
      <c r="T359" s="344"/>
      <c r="U359" s="433"/>
      <c r="V359" s="427"/>
      <c r="W359" s="428"/>
      <c r="X359" s="441"/>
      <c r="Y359" s="344"/>
      <c r="Z359" s="344"/>
      <c r="AA359" s="435"/>
      <c r="AB359" s="435"/>
      <c r="AC359" s="435"/>
      <c r="AD359" s="426"/>
      <c r="AE359" s="426"/>
      <c r="AF359" s="429"/>
      <c r="AG359" s="429"/>
      <c r="AH359" s="432"/>
      <c r="AI359" s="432"/>
      <c r="AJ359" s="432"/>
      <c r="AK359" s="432"/>
      <c r="AL359" s="432"/>
      <c r="AM359" s="344"/>
      <c r="AN359" s="344"/>
      <c r="AO359" s="436"/>
      <c r="AP359" s="436"/>
      <c r="AQ359" s="249"/>
      <c r="AR359" s="249"/>
      <c r="AS359" s="437"/>
      <c r="AT359" s="437"/>
      <c r="AU359" s="437"/>
      <c r="AV359" s="344"/>
      <c r="AW359" s="438"/>
      <c r="AX359" s="439"/>
      <c r="AY359" s="437"/>
    </row>
    <row r="360" spans="1:51" s="440" customFormat="1" ht="16.5" customHeight="1" x14ac:dyDescent="0.25">
      <c r="A360" s="427"/>
      <c r="B360" s="428"/>
      <c r="C360" s="344"/>
      <c r="D360" s="344"/>
      <c r="E360" s="344"/>
      <c r="F360" s="344"/>
      <c r="G360" s="344"/>
      <c r="H360" s="344"/>
      <c r="I360" s="344"/>
      <c r="J360" s="344"/>
      <c r="K360" s="442"/>
      <c r="L360" s="431"/>
      <c r="M360" s="430"/>
      <c r="N360" s="431"/>
      <c r="O360" s="431"/>
      <c r="P360" s="431"/>
      <c r="Q360" s="432"/>
      <c r="R360" s="426"/>
      <c r="S360" s="426"/>
      <c r="T360" s="344"/>
      <c r="U360" s="433"/>
      <c r="V360" s="427"/>
      <c r="W360" s="428"/>
      <c r="X360" s="441"/>
      <c r="Y360" s="344"/>
      <c r="Z360" s="344"/>
      <c r="AA360" s="435"/>
      <c r="AB360" s="435"/>
      <c r="AC360" s="435"/>
      <c r="AD360" s="426"/>
      <c r="AE360" s="426"/>
      <c r="AF360" s="429"/>
      <c r="AG360" s="429"/>
      <c r="AH360" s="432"/>
      <c r="AI360" s="432"/>
      <c r="AJ360" s="432"/>
      <c r="AK360" s="432"/>
      <c r="AL360" s="432"/>
      <c r="AM360" s="344"/>
      <c r="AN360" s="344"/>
      <c r="AO360" s="436"/>
      <c r="AP360" s="436"/>
      <c r="AQ360" s="249"/>
      <c r="AR360" s="249"/>
      <c r="AS360" s="437"/>
      <c r="AT360" s="437"/>
      <c r="AU360" s="437"/>
      <c r="AV360" s="344"/>
      <c r="AW360" s="438"/>
      <c r="AX360" s="439"/>
      <c r="AY360" s="437"/>
    </row>
    <row r="361" spans="1:51" s="440" customFormat="1" ht="16.5" customHeight="1" x14ac:dyDescent="0.25">
      <c r="A361" s="427"/>
      <c r="B361" s="428"/>
      <c r="C361" s="344"/>
      <c r="D361" s="344"/>
      <c r="E361" s="344"/>
      <c r="F361" s="344"/>
      <c r="G361" s="344"/>
      <c r="H361" s="344"/>
      <c r="I361" s="344"/>
      <c r="J361" s="344"/>
      <c r="K361" s="442"/>
      <c r="L361" s="431"/>
      <c r="M361" s="430"/>
      <c r="N361" s="431"/>
      <c r="O361" s="431"/>
      <c r="P361" s="431"/>
      <c r="Q361" s="432"/>
      <c r="R361" s="426"/>
      <c r="S361" s="426"/>
      <c r="T361" s="344"/>
      <c r="U361" s="433"/>
      <c r="V361" s="427"/>
      <c r="W361" s="428"/>
      <c r="X361" s="441"/>
      <c r="Y361" s="344"/>
      <c r="Z361" s="344"/>
      <c r="AA361" s="435"/>
      <c r="AB361" s="435"/>
      <c r="AC361" s="435"/>
      <c r="AD361" s="426"/>
      <c r="AE361" s="426"/>
      <c r="AF361" s="429"/>
      <c r="AG361" s="429"/>
      <c r="AH361" s="432"/>
      <c r="AI361" s="432"/>
      <c r="AJ361" s="432"/>
      <c r="AK361" s="432"/>
      <c r="AL361" s="432"/>
      <c r="AM361" s="344"/>
      <c r="AN361" s="344"/>
      <c r="AO361" s="436"/>
      <c r="AP361" s="436"/>
      <c r="AQ361" s="249"/>
      <c r="AR361" s="249"/>
      <c r="AS361" s="437"/>
      <c r="AT361" s="437"/>
      <c r="AU361" s="437"/>
      <c r="AV361" s="344"/>
      <c r="AW361" s="438"/>
      <c r="AX361" s="439"/>
      <c r="AY361" s="437"/>
    </row>
    <row r="362" spans="1:51" s="440" customFormat="1" ht="16.5" customHeight="1" x14ac:dyDescent="0.25">
      <c r="A362" s="427"/>
      <c r="B362" s="428"/>
      <c r="C362" s="344"/>
      <c r="D362" s="344"/>
      <c r="E362" s="344"/>
      <c r="F362" s="344"/>
      <c r="G362" s="344"/>
      <c r="H362" s="344"/>
      <c r="I362" s="344"/>
      <c r="J362" s="344"/>
      <c r="K362" s="442"/>
      <c r="L362" s="431"/>
      <c r="M362" s="430"/>
      <c r="N362" s="431"/>
      <c r="O362" s="431"/>
      <c r="P362" s="431"/>
      <c r="Q362" s="432"/>
      <c r="R362" s="426"/>
      <c r="S362" s="426"/>
      <c r="T362" s="344"/>
      <c r="U362" s="433"/>
      <c r="V362" s="427"/>
      <c r="W362" s="428"/>
      <c r="X362" s="441"/>
      <c r="Y362" s="344"/>
      <c r="Z362" s="344"/>
      <c r="AA362" s="435"/>
      <c r="AB362" s="435"/>
      <c r="AC362" s="435"/>
      <c r="AD362" s="426"/>
      <c r="AE362" s="426"/>
      <c r="AF362" s="429"/>
      <c r="AG362" s="429"/>
      <c r="AH362" s="432"/>
      <c r="AI362" s="432"/>
      <c r="AJ362" s="432"/>
      <c r="AK362" s="432"/>
      <c r="AL362" s="432"/>
      <c r="AM362" s="344"/>
      <c r="AN362" s="344"/>
      <c r="AO362" s="436"/>
      <c r="AP362" s="436"/>
      <c r="AQ362" s="249"/>
      <c r="AR362" s="249"/>
      <c r="AS362" s="437"/>
      <c r="AT362" s="437"/>
      <c r="AU362" s="437"/>
      <c r="AV362" s="344"/>
      <c r="AW362" s="438"/>
      <c r="AX362" s="439"/>
      <c r="AY362" s="437"/>
    </row>
    <row r="363" spans="1:51" s="440" customFormat="1" ht="16.5" customHeight="1" x14ac:dyDescent="0.25">
      <c r="A363" s="427"/>
      <c r="B363" s="428"/>
      <c r="C363" s="344"/>
      <c r="D363" s="344"/>
      <c r="E363" s="344"/>
      <c r="F363" s="344"/>
      <c r="G363" s="344"/>
      <c r="H363" s="344"/>
      <c r="I363" s="344"/>
      <c r="J363" s="344"/>
      <c r="K363" s="442"/>
      <c r="L363" s="431"/>
      <c r="M363" s="430"/>
      <c r="N363" s="431"/>
      <c r="O363" s="431"/>
      <c r="P363" s="431"/>
      <c r="Q363" s="432"/>
      <c r="R363" s="426"/>
      <c r="S363" s="426"/>
      <c r="T363" s="344"/>
      <c r="U363" s="433"/>
      <c r="V363" s="427"/>
      <c r="W363" s="428"/>
      <c r="X363" s="441"/>
      <c r="Y363" s="344"/>
      <c r="Z363" s="344"/>
      <c r="AA363" s="435"/>
      <c r="AB363" s="435"/>
      <c r="AC363" s="435"/>
      <c r="AD363" s="426"/>
      <c r="AE363" s="426"/>
      <c r="AF363" s="429"/>
      <c r="AG363" s="429"/>
      <c r="AH363" s="432"/>
      <c r="AI363" s="432"/>
      <c r="AJ363" s="432"/>
      <c r="AK363" s="432"/>
      <c r="AL363" s="432"/>
      <c r="AM363" s="344"/>
      <c r="AN363" s="344"/>
      <c r="AO363" s="436"/>
      <c r="AP363" s="436"/>
      <c r="AQ363" s="249"/>
      <c r="AR363" s="249"/>
      <c r="AS363" s="437"/>
      <c r="AT363" s="437"/>
      <c r="AU363" s="437"/>
      <c r="AV363" s="344"/>
      <c r="AW363" s="438"/>
      <c r="AX363" s="439"/>
      <c r="AY363" s="437"/>
    </row>
    <row r="364" spans="1:51" s="440" customFormat="1" ht="16.5" customHeight="1" x14ac:dyDescent="0.25">
      <c r="A364" s="427"/>
      <c r="B364" s="428"/>
      <c r="C364" s="344"/>
      <c r="D364" s="344"/>
      <c r="E364" s="344"/>
      <c r="F364" s="344"/>
      <c r="G364" s="344"/>
      <c r="H364" s="344"/>
      <c r="I364" s="344"/>
      <c r="J364" s="344"/>
      <c r="K364" s="442"/>
      <c r="L364" s="431"/>
      <c r="M364" s="430"/>
      <c r="N364" s="431"/>
      <c r="O364" s="431"/>
      <c r="P364" s="431"/>
      <c r="Q364" s="432"/>
      <c r="R364" s="426"/>
      <c r="S364" s="426"/>
      <c r="T364" s="344"/>
      <c r="U364" s="433"/>
      <c r="V364" s="427"/>
      <c r="W364" s="428"/>
      <c r="X364" s="441"/>
      <c r="Y364" s="344"/>
      <c r="Z364" s="344"/>
      <c r="AA364" s="435"/>
      <c r="AB364" s="435"/>
      <c r="AC364" s="435"/>
      <c r="AD364" s="426"/>
      <c r="AE364" s="426"/>
      <c r="AF364" s="429"/>
      <c r="AG364" s="429"/>
      <c r="AH364" s="432"/>
      <c r="AI364" s="432"/>
      <c r="AJ364" s="432"/>
      <c r="AK364" s="432"/>
      <c r="AL364" s="432"/>
      <c r="AM364" s="344"/>
      <c r="AN364" s="344"/>
      <c r="AO364" s="436"/>
      <c r="AP364" s="436"/>
      <c r="AQ364" s="249"/>
      <c r="AR364" s="249"/>
      <c r="AS364" s="437"/>
      <c r="AT364" s="437"/>
      <c r="AU364" s="437"/>
      <c r="AV364" s="344"/>
      <c r="AW364" s="438"/>
      <c r="AX364" s="439"/>
      <c r="AY364" s="437"/>
    </row>
    <row r="365" spans="1:51" s="440" customFormat="1" ht="16.5" customHeight="1" x14ac:dyDescent="0.25">
      <c r="A365" s="427"/>
      <c r="B365" s="428"/>
      <c r="C365" s="344"/>
      <c r="D365" s="344"/>
      <c r="E365" s="344"/>
      <c r="F365" s="344"/>
      <c r="G365" s="344"/>
      <c r="H365" s="344"/>
      <c r="I365" s="344"/>
      <c r="J365" s="344"/>
      <c r="K365" s="442"/>
      <c r="L365" s="431"/>
      <c r="M365" s="430"/>
      <c r="N365" s="431"/>
      <c r="O365" s="431"/>
      <c r="P365" s="431"/>
      <c r="Q365" s="432"/>
      <c r="R365" s="426"/>
      <c r="S365" s="426"/>
      <c r="T365" s="344"/>
      <c r="U365" s="433"/>
      <c r="V365" s="427"/>
      <c r="W365" s="428"/>
      <c r="X365" s="441"/>
      <c r="Y365" s="344"/>
      <c r="Z365" s="344"/>
      <c r="AA365" s="435"/>
      <c r="AB365" s="435"/>
      <c r="AC365" s="435"/>
      <c r="AD365" s="426"/>
      <c r="AE365" s="426"/>
      <c r="AF365" s="429"/>
      <c r="AG365" s="429"/>
      <c r="AH365" s="432"/>
      <c r="AI365" s="432"/>
      <c r="AJ365" s="432"/>
      <c r="AK365" s="432"/>
      <c r="AL365" s="432"/>
      <c r="AM365" s="344"/>
      <c r="AN365" s="344"/>
      <c r="AO365" s="436"/>
      <c r="AP365" s="436"/>
      <c r="AQ365" s="249"/>
      <c r="AR365" s="249"/>
      <c r="AS365" s="437"/>
      <c r="AT365" s="437"/>
      <c r="AU365" s="437"/>
      <c r="AV365" s="344"/>
      <c r="AW365" s="438"/>
      <c r="AX365" s="439"/>
      <c r="AY365" s="437"/>
    </row>
    <row r="366" spans="1:51" s="440" customFormat="1" ht="16.5" customHeight="1" x14ac:dyDescent="0.25">
      <c r="A366" s="427"/>
      <c r="B366" s="428"/>
      <c r="C366" s="344"/>
      <c r="D366" s="344"/>
      <c r="E366" s="344"/>
      <c r="F366" s="344"/>
      <c r="G366" s="344"/>
      <c r="H366" s="344"/>
      <c r="I366" s="344"/>
      <c r="J366" s="344"/>
      <c r="K366" s="442"/>
      <c r="L366" s="431"/>
      <c r="M366" s="430"/>
      <c r="N366" s="431"/>
      <c r="O366" s="431"/>
      <c r="P366" s="431"/>
      <c r="Q366" s="432"/>
      <c r="R366" s="426"/>
      <c r="S366" s="426"/>
      <c r="T366" s="344"/>
      <c r="U366" s="433"/>
      <c r="V366" s="427"/>
      <c r="W366" s="428"/>
      <c r="X366" s="441"/>
      <c r="Y366" s="344"/>
      <c r="Z366" s="344"/>
      <c r="AA366" s="435"/>
      <c r="AB366" s="435"/>
      <c r="AC366" s="435"/>
      <c r="AD366" s="426"/>
      <c r="AE366" s="426"/>
      <c r="AF366" s="429"/>
      <c r="AG366" s="429"/>
      <c r="AH366" s="432"/>
      <c r="AI366" s="432"/>
      <c r="AJ366" s="432"/>
      <c r="AK366" s="432"/>
      <c r="AL366" s="432"/>
      <c r="AM366" s="344"/>
      <c r="AN366" s="344"/>
      <c r="AO366" s="436"/>
      <c r="AP366" s="436"/>
      <c r="AQ366" s="249"/>
      <c r="AR366" s="249"/>
      <c r="AS366" s="437"/>
      <c r="AT366" s="437"/>
      <c r="AU366" s="437"/>
      <c r="AV366" s="344"/>
      <c r="AW366" s="438"/>
      <c r="AX366" s="439"/>
      <c r="AY366" s="437"/>
    </row>
    <row r="367" spans="1:51" s="440" customFormat="1" ht="16.5" customHeight="1" x14ac:dyDescent="0.25">
      <c r="A367" s="427"/>
      <c r="B367" s="428"/>
      <c r="C367" s="344"/>
      <c r="D367" s="344"/>
      <c r="E367" s="344"/>
      <c r="F367" s="344"/>
      <c r="G367" s="344"/>
      <c r="H367" s="344"/>
      <c r="I367" s="344"/>
      <c r="J367" s="344"/>
      <c r="K367" s="442"/>
      <c r="L367" s="431"/>
      <c r="M367" s="430"/>
      <c r="N367" s="431"/>
      <c r="O367" s="431"/>
      <c r="P367" s="431"/>
      <c r="Q367" s="432"/>
      <c r="R367" s="426"/>
      <c r="S367" s="426"/>
      <c r="T367" s="344"/>
      <c r="U367" s="433"/>
      <c r="V367" s="427"/>
      <c r="W367" s="428"/>
      <c r="X367" s="441"/>
      <c r="Y367" s="344"/>
      <c r="Z367" s="344"/>
      <c r="AA367" s="435"/>
      <c r="AB367" s="435"/>
      <c r="AC367" s="435"/>
      <c r="AD367" s="426"/>
      <c r="AE367" s="426"/>
      <c r="AF367" s="429"/>
      <c r="AG367" s="429"/>
      <c r="AH367" s="432"/>
      <c r="AI367" s="432"/>
      <c r="AJ367" s="432"/>
      <c r="AK367" s="432"/>
      <c r="AL367" s="432"/>
      <c r="AM367" s="344"/>
      <c r="AN367" s="344"/>
      <c r="AO367" s="436"/>
      <c r="AP367" s="436"/>
      <c r="AQ367" s="249"/>
      <c r="AR367" s="249"/>
      <c r="AS367" s="437"/>
      <c r="AT367" s="437"/>
      <c r="AU367" s="437"/>
      <c r="AV367" s="344"/>
      <c r="AW367" s="438"/>
      <c r="AX367" s="439"/>
      <c r="AY367" s="437"/>
    </row>
    <row r="368" spans="1:51" s="440" customFormat="1" ht="16.5" customHeight="1" x14ac:dyDescent="0.25">
      <c r="A368" s="427"/>
      <c r="B368" s="428"/>
      <c r="C368" s="344"/>
      <c r="D368" s="344"/>
      <c r="E368" s="344"/>
      <c r="F368" s="344"/>
      <c r="G368" s="344"/>
      <c r="H368" s="344"/>
      <c r="I368" s="344"/>
      <c r="J368" s="344"/>
      <c r="K368" s="442"/>
      <c r="L368" s="431"/>
      <c r="M368" s="430"/>
      <c r="N368" s="431"/>
      <c r="O368" s="431"/>
      <c r="P368" s="431"/>
      <c r="Q368" s="432"/>
      <c r="R368" s="426"/>
      <c r="S368" s="426"/>
      <c r="T368" s="344"/>
      <c r="U368" s="433"/>
      <c r="V368" s="427"/>
      <c r="W368" s="428"/>
      <c r="X368" s="441"/>
      <c r="Y368" s="344"/>
      <c r="Z368" s="344"/>
      <c r="AA368" s="435"/>
      <c r="AB368" s="435"/>
      <c r="AC368" s="435"/>
      <c r="AD368" s="426"/>
      <c r="AE368" s="426"/>
      <c r="AF368" s="429"/>
      <c r="AG368" s="429"/>
      <c r="AH368" s="432"/>
      <c r="AI368" s="432"/>
      <c r="AJ368" s="432"/>
      <c r="AK368" s="432"/>
      <c r="AL368" s="432"/>
      <c r="AM368" s="344"/>
      <c r="AN368" s="344"/>
      <c r="AO368" s="436"/>
      <c r="AP368" s="436"/>
      <c r="AQ368" s="249"/>
      <c r="AR368" s="249"/>
      <c r="AS368" s="437"/>
      <c r="AT368" s="437"/>
      <c r="AU368" s="437"/>
      <c r="AV368" s="344"/>
      <c r="AW368" s="438"/>
      <c r="AX368" s="439"/>
      <c r="AY368" s="437"/>
    </row>
    <row r="369" spans="1:51" s="440" customFormat="1" ht="16.5" customHeight="1" x14ac:dyDescent="0.25">
      <c r="A369" s="427"/>
      <c r="B369" s="428"/>
      <c r="C369" s="344"/>
      <c r="D369" s="344"/>
      <c r="E369" s="344"/>
      <c r="F369" s="344"/>
      <c r="G369" s="344"/>
      <c r="H369" s="344"/>
      <c r="I369" s="344"/>
      <c r="J369" s="344"/>
      <c r="K369" s="442"/>
      <c r="L369" s="431"/>
      <c r="M369" s="430"/>
      <c r="N369" s="431"/>
      <c r="O369" s="431"/>
      <c r="P369" s="431"/>
      <c r="Q369" s="432"/>
      <c r="R369" s="426"/>
      <c r="S369" s="426"/>
      <c r="T369" s="344"/>
      <c r="U369" s="433"/>
      <c r="V369" s="427"/>
      <c r="W369" s="428"/>
      <c r="X369" s="441"/>
      <c r="Y369" s="344"/>
      <c r="Z369" s="344"/>
      <c r="AA369" s="435"/>
      <c r="AB369" s="435"/>
      <c r="AC369" s="435"/>
      <c r="AD369" s="426"/>
      <c r="AE369" s="426"/>
      <c r="AF369" s="429"/>
      <c r="AG369" s="429"/>
      <c r="AH369" s="432"/>
      <c r="AI369" s="432"/>
      <c r="AJ369" s="432"/>
      <c r="AK369" s="432"/>
      <c r="AL369" s="432"/>
      <c r="AM369" s="344"/>
      <c r="AN369" s="344"/>
      <c r="AO369" s="436"/>
      <c r="AP369" s="436"/>
      <c r="AQ369" s="249"/>
      <c r="AR369" s="249"/>
      <c r="AS369" s="437"/>
      <c r="AT369" s="437"/>
      <c r="AU369" s="437"/>
      <c r="AV369" s="344"/>
      <c r="AW369" s="438"/>
      <c r="AX369" s="439"/>
      <c r="AY369" s="437"/>
    </row>
    <row r="370" spans="1:51" s="440" customFormat="1" ht="16.5" customHeight="1" x14ac:dyDescent="0.25">
      <c r="A370" s="427"/>
      <c r="B370" s="428"/>
      <c r="C370" s="344"/>
      <c r="D370" s="344"/>
      <c r="E370" s="344"/>
      <c r="F370" s="344"/>
      <c r="G370" s="344"/>
      <c r="H370" s="344"/>
      <c r="I370" s="344"/>
      <c r="J370" s="344"/>
      <c r="K370" s="442"/>
      <c r="L370" s="431"/>
      <c r="M370" s="430"/>
      <c r="N370" s="431"/>
      <c r="O370" s="431"/>
      <c r="P370" s="431"/>
      <c r="Q370" s="432"/>
      <c r="R370" s="426"/>
      <c r="S370" s="426"/>
      <c r="T370" s="344"/>
      <c r="U370" s="433"/>
      <c r="V370" s="427"/>
      <c r="W370" s="428"/>
      <c r="X370" s="441"/>
      <c r="Y370" s="344"/>
      <c r="Z370" s="344"/>
      <c r="AA370" s="435"/>
      <c r="AB370" s="435"/>
      <c r="AC370" s="435"/>
      <c r="AD370" s="426"/>
      <c r="AE370" s="426"/>
      <c r="AF370" s="429"/>
      <c r="AG370" s="429"/>
      <c r="AH370" s="432"/>
      <c r="AI370" s="432"/>
      <c r="AJ370" s="432"/>
      <c r="AK370" s="432"/>
      <c r="AL370" s="432"/>
      <c r="AM370" s="344"/>
      <c r="AN370" s="344"/>
      <c r="AO370" s="436"/>
      <c r="AP370" s="436"/>
      <c r="AQ370" s="249"/>
      <c r="AR370" s="249"/>
      <c r="AS370" s="437"/>
      <c r="AT370" s="437"/>
      <c r="AU370" s="437"/>
      <c r="AV370" s="344"/>
      <c r="AW370" s="438"/>
      <c r="AX370" s="439"/>
      <c r="AY370" s="437"/>
    </row>
    <row r="371" spans="1:51" s="440" customFormat="1" ht="16.5" customHeight="1" x14ac:dyDescent="0.25">
      <c r="A371" s="427"/>
      <c r="B371" s="428"/>
      <c r="C371" s="344"/>
      <c r="D371" s="344"/>
      <c r="E371" s="344"/>
      <c r="F371" s="344"/>
      <c r="G371" s="344"/>
      <c r="H371" s="344"/>
      <c r="I371" s="344"/>
      <c r="J371" s="344"/>
      <c r="K371" s="442"/>
      <c r="L371" s="431"/>
      <c r="M371" s="430"/>
      <c r="N371" s="431"/>
      <c r="O371" s="431"/>
      <c r="P371" s="431"/>
      <c r="Q371" s="432"/>
      <c r="R371" s="426"/>
      <c r="S371" s="426"/>
      <c r="T371" s="344"/>
      <c r="U371" s="433"/>
      <c r="V371" s="427"/>
      <c r="W371" s="428"/>
      <c r="X371" s="441"/>
      <c r="Y371" s="344"/>
      <c r="Z371" s="344"/>
      <c r="AA371" s="435"/>
      <c r="AB371" s="435"/>
      <c r="AC371" s="435"/>
      <c r="AD371" s="426"/>
      <c r="AE371" s="426"/>
      <c r="AF371" s="429"/>
      <c r="AG371" s="429"/>
      <c r="AH371" s="432"/>
      <c r="AI371" s="432"/>
      <c r="AJ371" s="432"/>
      <c r="AK371" s="432"/>
      <c r="AL371" s="432"/>
      <c r="AM371" s="344"/>
      <c r="AN371" s="344"/>
      <c r="AO371" s="436"/>
      <c r="AP371" s="436"/>
      <c r="AQ371" s="249"/>
      <c r="AR371" s="249"/>
      <c r="AS371" s="437"/>
      <c r="AT371" s="437"/>
      <c r="AU371" s="437"/>
      <c r="AV371" s="344"/>
      <c r="AW371" s="438"/>
      <c r="AX371" s="439"/>
      <c r="AY371" s="437"/>
    </row>
    <row r="372" spans="1:51" s="440" customFormat="1" ht="16.5" customHeight="1" x14ac:dyDescent="0.25">
      <c r="A372" s="427"/>
      <c r="B372" s="428"/>
      <c r="C372" s="344"/>
      <c r="D372" s="344"/>
      <c r="E372" s="344"/>
      <c r="F372" s="344"/>
      <c r="G372" s="344"/>
      <c r="H372" s="344"/>
      <c r="I372" s="344"/>
      <c r="J372" s="344"/>
      <c r="K372" s="442"/>
      <c r="L372" s="431"/>
      <c r="M372" s="430"/>
      <c r="N372" s="431"/>
      <c r="O372" s="431"/>
      <c r="P372" s="431"/>
      <c r="Q372" s="432"/>
      <c r="R372" s="426"/>
      <c r="S372" s="426"/>
      <c r="T372" s="344"/>
      <c r="U372" s="433"/>
      <c r="V372" s="427"/>
      <c r="W372" s="428"/>
      <c r="X372" s="441"/>
      <c r="Y372" s="344"/>
      <c r="Z372" s="344"/>
      <c r="AA372" s="435"/>
      <c r="AB372" s="435"/>
      <c r="AC372" s="435"/>
      <c r="AD372" s="426"/>
      <c r="AE372" s="426"/>
      <c r="AF372" s="429"/>
      <c r="AG372" s="429"/>
      <c r="AH372" s="432"/>
      <c r="AI372" s="432"/>
      <c r="AJ372" s="432"/>
      <c r="AK372" s="432"/>
      <c r="AL372" s="432"/>
      <c r="AM372" s="344"/>
      <c r="AN372" s="344"/>
      <c r="AO372" s="436"/>
      <c r="AP372" s="436"/>
      <c r="AQ372" s="249"/>
      <c r="AR372" s="249"/>
      <c r="AS372" s="437"/>
      <c r="AT372" s="437"/>
      <c r="AU372" s="437"/>
      <c r="AV372" s="344"/>
      <c r="AW372" s="438"/>
      <c r="AX372" s="439"/>
      <c r="AY372" s="437"/>
    </row>
    <row r="373" spans="1:51" s="440" customFormat="1" ht="16.5" customHeight="1" x14ac:dyDescent="0.25">
      <c r="A373" s="427"/>
      <c r="B373" s="428"/>
      <c r="C373" s="344"/>
      <c r="D373" s="344"/>
      <c r="E373" s="344"/>
      <c r="F373" s="344"/>
      <c r="G373" s="344"/>
      <c r="H373" s="344"/>
      <c r="I373" s="344"/>
      <c r="J373" s="344"/>
      <c r="K373" s="442"/>
      <c r="L373" s="431"/>
      <c r="M373" s="430"/>
      <c r="N373" s="431"/>
      <c r="O373" s="431"/>
      <c r="P373" s="431"/>
      <c r="Q373" s="432"/>
      <c r="R373" s="426"/>
      <c r="S373" s="426"/>
      <c r="T373" s="344"/>
      <c r="U373" s="433"/>
      <c r="V373" s="427"/>
      <c r="W373" s="428"/>
      <c r="X373" s="441"/>
      <c r="Y373" s="344"/>
      <c r="Z373" s="344"/>
      <c r="AA373" s="435"/>
      <c r="AB373" s="435"/>
      <c r="AC373" s="435"/>
      <c r="AD373" s="426"/>
      <c r="AE373" s="426"/>
      <c r="AF373" s="429"/>
      <c r="AG373" s="429"/>
      <c r="AH373" s="432"/>
      <c r="AI373" s="432"/>
      <c r="AJ373" s="432"/>
      <c r="AK373" s="432"/>
      <c r="AL373" s="432"/>
      <c r="AM373" s="344"/>
      <c r="AN373" s="344"/>
      <c r="AO373" s="436"/>
      <c r="AP373" s="436"/>
      <c r="AQ373" s="249"/>
      <c r="AR373" s="249"/>
      <c r="AS373" s="437"/>
      <c r="AT373" s="437"/>
      <c r="AU373" s="437"/>
      <c r="AV373" s="344"/>
      <c r="AW373" s="438"/>
      <c r="AX373" s="439"/>
      <c r="AY373" s="437"/>
    </row>
    <row r="374" spans="1:51" s="440" customFormat="1" ht="16.5" customHeight="1" x14ac:dyDescent="0.25">
      <c r="A374" s="427"/>
      <c r="B374" s="428"/>
      <c r="C374" s="344"/>
      <c r="D374" s="344"/>
      <c r="E374" s="344"/>
      <c r="F374" s="344"/>
      <c r="G374" s="344"/>
      <c r="H374" s="344"/>
      <c r="I374" s="344"/>
      <c r="J374" s="344"/>
      <c r="K374" s="442"/>
      <c r="L374" s="431"/>
      <c r="M374" s="430"/>
      <c r="N374" s="431"/>
      <c r="O374" s="431"/>
      <c r="P374" s="431"/>
      <c r="Q374" s="432"/>
      <c r="R374" s="426"/>
      <c r="S374" s="426"/>
      <c r="T374" s="344"/>
      <c r="U374" s="433"/>
      <c r="V374" s="427"/>
      <c r="W374" s="428"/>
      <c r="X374" s="441"/>
      <c r="Y374" s="344"/>
      <c r="Z374" s="344"/>
      <c r="AA374" s="435"/>
      <c r="AB374" s="435"/>
      <c r="AC374" s="435"/>
      <c r="AD374" s="426"/>
      <c r="AE374" s="426"/>
      <c r="AF374" s="429"/>
      <c r="AG374" s="429"/>
      <c r="AH374" s="432"/>
      <c r="AI374" s="432"/>
      <c r="AJ374" s="432"/>
      <c r="AK374" s="432"/>
      <c r="AL374" s="432"/>
      <c r="AM374" s="344"/>
      <c r="AN374" s="344"/>
      <c r="AO374" s="436"/>
      <c r="AP374" s="436"/>
      <c r="AQ374" s="249"/>
      <c r="AR374" s="249"/>
      <c r="AS374" s="437"/>
      <c r="AT374" s="437"/>
      <c r="AU374" s="437"/>
      <c r="AV374" s="344"/>
      <c r="AW374" s="438"/>
      <c r="AX374" s="439"/>
      <c r="AY374" s="437"/>
    </row>
    <row r="375" spans="1:51" s="440" customFormat="1" ht="16.5" customHeight="1" x14ac:dyDescent="0.25">
      <c r="A375" s="427"/>
      <c r="B375" s="428"/>
      <c r="C375" s="344"/>
      <c r="D375" s="344"/>
      <c r="E375" s="344"/>
      <c r="F375" s="344"/>
      <c r="G375" s="344"/>
      <c r="H375" s="344"/>
      <c r="I375" s="344"/>
      <c r="J375" s="344"/>
      <c r="K375" s="442"/>
      <c r="L375" s="431"/>
      <c r="M375" s="430"/>
      <c r="N375" s="431"/>
      <c r="O375" s="431"/>
      <c r="P375" s="431"/>
      <c r="Q375" s="432"/>
      <c r="R375" s="426"/>
      <c r="S375" s="426"/>
      <c r="T375" s="344"/>
      <c r="U375" s="433"/>
      <c r="V375" s="427"/>
      <c r="W375" s="428"/>
      <c r="X375" s="441"/>
      <c r="Y375" s="344"/>
      <c r="Z375" s="344"/>
      <c r="AA375" s="435"/>
      <c r="AB375" s="435"/>
      <c r="AC375" s="435"/>
      <c r="AD375" s="426"/>
      <c r="AE375" s="426"/>
      <c r="AF375" s="429"/>
      <c r="AG375" s="429"/>
      <c r="AH375" s="432"/>
      <c r="AI375" s="432"/>
      <c r="AJ375" s="432"/>
      <c r="AK375" s="432"/>
      <c r="AL375" s="432"/>
      <c r="AM375" s="344"/>
      <c r="AN375" s="344"/>
      <c r="AO375" s="436"/>
      <c r="AP375" s="436"/>
      <c r="AQ375" s="249"/>
      <c r="AR375" s="249"/>
      <c r="AS375" s="437"/>
      <c r="AT375" s="437"/>
      <c r="AU375" s="437"/>
      <c r="AV375" s="344"/>
      <c r="AW375" s="438"/>
      <c r="AX375" s="439"/>
      <c r="AY375" s="437"/>
    </row>
    <row r="376" spans="1:51" s="440" customFormat="1" ht="16.5" customHeight="1" x14ac:dyDescent="0.25">
      <c r="A376" s="427"/>
      <c r="B376" s="428"/>
      <c r="C376" s="344"/>
      <c r="D376" s="344"/>
      <c r="E376" s="344"/>
      <c r="F376" s="344"/>
      <c r="G376" s="344"/>
      <c r="H376" s="344"/>
      <c r="I376" s="344"/>
      <c r="J376" s="344"/>
      <c r="K376" s="442"/>
      <c r="L376" s="431"/>
      <c r="M376" s="430"/>
      <c r="N376" s="431"/>
      <c r="O376" s="431"/>
      <c r="P376" s="431"/>
      <c r="Q376" s="432"/>
      <c r="R376" s="426"/>
      <c r="S376" s="426"/>
      <c r="T376" s="344"/>
      <c r="U376" s="433"/>
      <c r="V376" s="427"/>
      <c r="W376" s="428"/>
      <c r="X376" s="441"/>
      <c r="Y376" s="344"/>
      <c r="Z376" s="344"/>
      <c r="AA376" s="435"/>
      <c r="AB376" s="435"/>
      <c r="AC376" s="435"/>
      <c r="AD376" s="426"/>
      <c r="AE376" s="426"/>
      <c r="AF376" s="429"/>
      <c r="AG376" s="429"/>
      <c r="AH376" s="432"/>
      <c r="AI376" s="432"/>
      <c r="AJ376" s="432"/>
      <c r="AK376" s="432"/>
      <c r="AL376" s="432"/>
      <c r="AM376" s="344"/>
      <c r="AN376" s="344"/>
      <c r="AO376" s="436"/>
      <c r="AP376" s="436"/>
      <c r="AQ376" s="249"/>
      <c r="AR376" s="249"/>
      <c r="AS376" s="437"/>
      <c r="AT376" s="437"/>
      <c r="AU376" s="437"/>
      <c r="AV376" s="344"/>
      <c r="AW376" s="438"/>
      <c r="AX376" s="439"/>
      <c r="AY376" s="437"/>
    </row>
    <row r="377" spans="1:51" s="440" customFormat="1" ht="16.5" customHeight="1" x14ac:dyDescent="0.25">
      <c r="A377" s="427"/>
      <c r="B377" s="428"/>
      <c r="C377" s="344"/>
      <c r="D377" s="344"/>
      <c r="E377" s="344"/>
      <c r="F377" s="344"/>
      <c r="G377" s="344"/>
      <c r="H377" s="344"/>
      <c r="I377" s="344"/>
      <c r="J377" s="344"/>
      <c r="K377" s="442"/>
      <c r="L377" s="431"/>
      <c r="M377" s="430"/>
      <c r="N377" s="431"/>
      <c r="O377" s="431"/>
      <c r="P377" s="431"/>
      <c r="Q377" s="432"/>
      <c r="R377" s="426"/>
      <c r="S377" s="426"/>
      <c r="T377" s="344"/>
      <c r="U377" s="433"/>
      <c r="V377" s="427"/>
      <c r="W377" s="428"/>
      <c r="X377" s="441"/>
      <c r="Y377" s="344"/>
      <c r="Z377" s="344"/>
      <c r="AA377" s="435"/>
      <c r="AB377" s="435"/>
      <c r="AC377" s="435"/>
      <c r="AD377" s="426"/>
      <c r="AE377" s="426"/>
      <c r="AF377" s="429"/>
      <c r="AG377" s="429"/>
      <c r="AH377" s="432"/>
      <c r="AI377" s="432"/>
      <c r="AJ377" s="432"/>
      <c r="AK377" s="432"/>
      <c r="AL377" s="432"/>
      <c r="AM377" s="344"/>
      <c r="AN377" s="344"/>
      <c r="AO377" s="436"/>
      <c r="AP377" s="436"/>
      <c r="AQ377" s="249"/>
      <c r="AR377" s="249"/>
      <c r="AS377" s="437"/>
      <c r="AT377" s="437"/>
      <c r="AU377" s="437"/>
      <c r="AV377" s="344"/>
      <c r="AW377" s="438"/>
      <c r="AX377" s="439"/>
      <c r="AY377" s="437"/>
    </row>
    <row r="378" spans="1:51" s="440" customFormat="1" ht="16.5" customHeight="1" x14ac:dyDescent="0.25">
      <c r="A378" s="427"/>
      <c r="B378" s="428"/>
      <c r="C378" s="344"/>
      <c r="D378" s="344"/>
      <c r="E378" s="344"/>
      <c r="F378" s="344"/>
      <c r="G378" s="344"/>
      <c r="H378" s="344"/>
      <c r="I378" s="344"/>
      <c r="J378" s="344"/>
      <c r="K378" s="442"/>
      <c r="L378" s="431"/>
      <c r="M378" s="430"/>
      <c r="N378" s="431"/>
      <c r="O378" s="431"/>
      <c r="P378" s="431"/>
      <c r="Q378" s="432"/>
      <c r="R378" s="426"/>
      <c r="S378" s="426"/>
      <c r="T378" s="344"/>
      <c r="U378" s="433"/>
      <c r="V378" s="427"/>
      <c r="W378" s="428"/>
      <c r="X378" s="441"/>
      <c r="Y378" s="344"/>
      <c r="Z378" s="344"/>
      <c r="AA378" s="435"/>
      <c r="AB378" s="435"/>
      <c r="AC378" s="435"/>
      <c r="AD378" s="426"/>
      <c r="AE378" s="426"/>
      <c r="AF378" s="429"/>
      <c r="AG378" s="429"/>
      <c r="AH378" s="432"/>
      <c r="AI378" s="432"/>
      <c r="AJ378" s="432"/>
      <c r="AK378" s="432"/>
      <c r="AL378" s="432"/>
      <c r="AM378" s="344"/>
      <c r="AN378" s="344"/>
      <c r="AO378" s="436"/>
      <c r="AP378" s="436"/>
      <c r="AQ378" s="249"/>
      <c r="AR378" s="249"/>
      <c r="AS378" s="437"/>
      <c r="AT378" s="437"/>
      <c r="AU378" s="437"/>
      <c r="AV378" s="344"/>
      <c r="AW378" s="438"/>
      <c r="AX378" s="439"/>
      <c r="AY378" s="437"/>
    </row>
    <row r="379" spans="1:51" s="440" customFormat="1" ht="16.5" customHeight="1" x14ac:dyDescent="0.25">
      <c r="A379" s="427"/>
      <c r="B379" s="428"/>
      <c r="C379" s="344"/>
      <c r="D379" s="344"/>
      <c r="E379" s="344"/>
      <c r="F379" s="344"/>
      <c r="G379" s="344"/>
      <c r="H379" s="344"/>
      <c r="I379" s="344"/>
      <c r="J379" s="344"/>
      <c r="K379" s="442"/>
      <c r="L379" s="431"/>
      <c r="M379" s="430"/>
      <c r="N379" s="431"/>
      <c r="O379" s="431"/>
      <c r="P379" s="431"/>
      <c r="Q379" s="432"/>
      <c r="R379" s="426"/>
      <c r="S379" s="426"/>
      <c r="T379" s="344"/>
      <c r="U379" s="433"/>
      <c r="V379" s="427"/>
      <c r="W379" s="428"/>
      <c r="X379" s="441"/>
      <c r="Y379" s="344"/>
      <c r="Z379" s="344"/>
      <c r="AA379" s="435"/>
      <c r="AB379" s="435"/>
      <c r="AC379" s="435"/>
      <c r="AD379" s="426"/>
      <c r="AE379" s="426"/>
      <c r="AF379" s="429"/>
      <c r="AG379" s="429"/>
      <c r="AH379" s="432"/>
      <c r="AI379" s="432"/>
      <c r="AJ379" s="432"/>
      <c r="AK379" s="432"/>
      <c r="AL379" s="432"/>
      <c r="AM379" s="344"/>
      <c r="AN379" s="344"/>
      <c r="AO379" s="436"/>
      <c r="AP379" s="436"/>
      <c r="AQ379" s="249"/>
      <c r="AR379" s="249"/>
      <c r="AS379" s="437"/>
      <c r="AT379" s="437"/>
      <c r="AU379" s="437"/>
      <c r="AV379" s="344"/>
      <c r="AW379" s="438"/>
      <c r="AX379" s="439"/>
      <c r="AY379" s="437"/>
    </row>
    <row r="380" spans="1:51" s="440" customFormat="1" ht="16.5" customHeight="1" x14ac:dyDescent="0.25">
      <c r="A380" s="427"/>
      <c r="B380" s="428"/>
      <c r="C380" s="344"/>
      <c r="D380" s="344"/>
      <c r="E380" s="344"/>
      <c r="F380" s="344"/>
      <c r="G380" s="344"/>
      <c r="H380" s="344"/>
      <c r="I380" s="344"/>
      <c r="J380" s="344"/>
      <c r="K380" s="442"/>
      <c r="L380" s="431"/>
      <c r="M380" s="430"/>
      <c r="N380" s="431"/>
      <c r="O380" s="431"/>
      <c r="P380" s="431"/>
      <c r="Q380" s="432"/>
      <c r="R380" s="426"/>
      <c r="S380" s="426"/>
      <c r="T380" s="344"/>
      <c r="U380" s="433"/>
      <c r="V380" s="427"/>
      <c r="W380" s="428"/>
      <c r="X380" s="441"/>
      <c r="Y380" s="344"/>
      <c r="Z380" s="344"/>
      <c r="AA380" s="435"/>
      <c r="AB380" s="435"/>
      <c r="AC380" s="435"/>
      <c r="AD380" s="426"/>
      <c r="AE380" s="426"/>
      <c r="AF380" s="429"/>
      <c r="AG380" s="429"/>
      <c r="AH380" s="432"/>
      <c r="AI380" s="432"/>
      <c r="AJ380" s="432"/>
      <c r="AK380" s="432"/>
      <c r="AL380" s="432"/>
      <c r="AM380" s="344"/>
      <c r="AN380" s="344"/>
      <c r="AO380" s="436"/>
      <c r="AP380" s="436"/>
      <c r="AQ380" s="249"/>
      <c r="AR380" s="249"/>
      <c r="AS380" s="437"/>
      <c r="AT380" s="437"/>
      <c r="AU380" s="437"/>
      <c r="AV380" s="344"/>
      <c r="AW380" s="438"/>
      <c r="AX380" s="439"/>
      <c r="AY380" s="437"/>
    </row>
    <row r="381" spans="1:51" s="235" customFormat="1" ht="16.5" customHeight="1" x14ac:dyDescent="0.25">
      <c r="A381" s="305"/>
      <c r="B381" s="306"/>
      <c r="C381" s="307"/>
      <c r="D381" s="307"/>
      <c r="E381" s="307"/>
      <c r="F381" s="307"/>
      <c r="G381" s="307"/>
      <c r="H381" s="307"/>
      <c r="I381" s="307"/>
      <c r="J381" s="307"/>
      <c r="K381" s="317"/>
      <c r="L381" s="317"/>
      <c r="M381" s="310"/>
      <c r="N381" s="317"/>
      <c r="O381" s="317"/>
      <c r="P381" s="309">
        <f>N381*O381</f>
        <v>0</v>
      </c>
      <c r="Q381" s="311"/>
      <c r="R381" s="312"/>
      <c r="S381" s="312"/>
      <c r="T381" s="307"/>
      <c r="U381" s="313"/>
      <c r="V381" s="305" t="s">
        <v>293</v>
      </c>
      <c r="W381" s="306">
        <v>15</v>
      </c>
      <c r="X381" s="425" t="s">
        <v>113</v>
      </c>
      <c r="Y381" s="307" t="s">
        <v>28</v>
      </c>
      <c r="Z381" s="307" t="s">
        <v>37</v>
      </c>
      <c r="AA381" s="315">
        <v>10</v>
      </c>
      <c r="AB381" s="315">
        <v>19</v>
      </c>
      <c r="AC381" s="315">
        <v>2</v>
      </c>
      <c r="AD381" s="312">
        <f>AA381*AB381</f>
        <v>190</v>
      </c>
      <c r="AE381" s="316">
        <v>100</v>
      </c>
      <c r="AF381" s="317">
        <f>รายการ!B1</f>
        <v>6700</v>
      </c>
      <c r="AG381" s="317">
        <f>AD381*AF381</f>
        <v>1273000</v>
      </c>
      <c r="AH381" s="311">
        <f>AD381</f>
        <v>190</v>
      </c>
      <c r="AI381" s="311"/>
      <c r="AJ381" s="311">
        <f>AH381</f>
        <v>190</v>
      </c>
      <c r="AK381" s="311"/>
      <c r="AL381" s="311"/>
      <c r="AM381" s="307">
        <v>10</v>
      </c>
      <c r="AN381" s="307">
        <f>ค่าเสื่อม!K2</f>
        <v>10</v>
      </c>
      <c r="AO381" s="318">
        <f>AG381*AN381/100</f>
        <v>127300</v>
      </c>
      <c r="AP381" s="318">
        <f>AG381-AO381</f>
        <v>1145700</v>
      </c>
      <c r="AQ381" s="249">
        <f t="shared" ref="AQ381:AR383" si="9">AP381</f>
        <v>1145700</v>
      </c>
      <c r="AR381" s="249">
        <f t="shared" si="9"/>
        <v>1145700</v>
      </c>
      <c r="AS381" s="248">
        <f>((S381*O381)+(AF381*AK381)-(AF381*AK381*AN381/100))</f>
        <v>0</v>
      </c>
      <c r="AT381" s="248">
        <f>AQ381-AS381</f>
        <v>1145700</v>
      </c>
      <c r="AU381" s="248">
        <f>AS381</f>
        <v>0</v>
      </c>
      <c r="AV381" s="307"/>
      <c r="AW381" s="319"/>
      <c r="AX381" s="251">
        <f>AU381*AV381/100</f>
        <v>0</v>
      </c>
      <c r="AY381" s="248">
        <f>AX381*10/100</f>
        <v>0</v>
      </c>
    </row>
    <row r="382" spans="1:51" s="235" customFormat="1" ht="16.5" customHeight="1" x14ac:dyDescent="0.25">
      <c r="A382" s="305"/>
      <c r="B382" s="306"/>
      <c r="C382" s="307"/>
      <c r="D382" s="307"/>
      <c r="E382" s="307"/>
      <c r="F382" s="307"/>
      <c r="G382" s="307"/>
      <c r="H382" s="307"/>
      <c r="I382" s="307"/>
      <c r="J382" s="307"/>
      <c r="K382" s="317"/>
      <c r="L382" s="317"/>
      <c r="M382" s="310"/>
      <c r="N382" s="317"/>
      <c r="O382" s="317"/>
      <c r="P382" s="309">
        <f>N382*O382</f>
        <v>0</v>
      </c>
      <c r="Q382" s="311"/>
      <c r="R382" s="312"/>
      <c r="S382" s="312"/>
      <c r="T382" s="307"/>
      <c r="U382" s="313"/>
      <c r="V382" s="305"/>
      <c r="W382" s="306">
        <v>16</v>
      </c>
      <c r="X382" s="425"/>
      <c r="Y382" s="307" t="s">
        <v>38</v>
      </c>
      <c r="Z382" s="307" t="s">
        <v>7</v>
      </c>
      <c r="AA382" s="315">
        <v>7</v>
      </c>
      <c r="AB382" s="315">
        <v>12</v>
      </c>
      <c r="AC382" s="315">
        <v>2</v>
      </c>
      <c r="AD382" s="312">
        <f>AA382*AB382</f>
        <v>84</v>
      </c>
      <c r="AE382" s="316">
        <v>100</v>
      </c>
      <c r="AF382" s="317">
        <f>รายการ!B34</f>
        <v>2050</v>
      </c>
      <c r="AG382" s="317">
        <f>AD382*AF382</f>
        <v>172200</v>
      </c>
      <c r="AH382" s="311">
        <f>AD382</f>
        <v>84</v>
      </c>
      <c r="AI382" s="311"/>
      <c r="AJ382" s="311">
        <f>AH382</f>
        <v>84</v>
      </c>
      <c r="AK382" s="311"/>
      <c r="AL382" s="311"/>
      <c r="AM382" s="307">
        <v>10</v>
      </c>
      <c r="AN382" s="307">
        <f>ค่าเสื่อม!K4</f>
        <v>40</v>
      </c>
      <c r="AO382" s="318">
        <f>AG382*AN382/100</f>
        <v>68880</v>
      </c>
      <c r="AP382" s="318">
        <f>AG382-AO382</f>
        <v>103320</v>
      </c>
      <c r="AQ382" s="249">
        <f t="shared" si="9"/>
        <v>103320</v>
      </c>
      <c r="AR382" s="249">
        <f t="shared" si="9"/>
        <v>103320</v>
      </c>
      <c r="AS382" s="248">
        <f>((S382*O382)+(AF382*AK382)-(AF382*AK382*AN382/100))</f>
        <v>0</v>
      </c>
      <c r="AT382" s="248">
        <f>AQ382-AS382</f>
        <v>103320</v>
      </c>
      <c r="AU382" s="248">
        <f>AS382</f>
        <v>0</v>
      </c>
      <c r="AV382" s="307"/>
      <c r="AW382" s="319" t="s">
        <v>51</v>
      </c>
      <c r="AX382" s="251">
        <f>AU382*AV382/100</f>
        <v>0</v>
      </c>
      <c r="AY382" s="248">
        <f>AX382*10/100</f>
        <v>0</v>
      </c>
    </row>
    <row r="383" spans="1:51" s="235" customFormat="1" ht="16.5" customHeight="1" x14ac:dyDescent="0.25">
      <c r="A383" s="305"/>
      <c r="B383" s="306"/>
      <c r="C383" s="307"/>
      <c r="D383" s="307"/>
      <c r="E383" s="307"/>
      <c r="F383" s="307"/>
      <c r="G383" s="307"/>
      <c r="H383" s="307"/>
      <c r="I383" s="307"/>
      <c r="J383" s="307"/>
      <c r="K383" s="317"/>
      <c r="L383" s="317"/>
      <c r="M383" s="310"/>
      <c r="N383" s="317"/>
      <c r="O383" s="317"/>
      <c r="P383" s="309">
        <f>N383*O383</f>
        <v>0</v>
      </c>
      <c r="Q383" s="311"/>
      <c r="R383" s="312"/>
      <c r="S383" s="312"/>
      <c r="T383" s="307"/>
      <c r="U383" s="313"/>
      <c r="V383" s="305"/>
      <c r="W383" s="306">
        <v>17</v>
      </c>
      <c r="X383" s="425"/>
      <c r="Y383" s="307" t="s">
        <v>38</v>
      </c>
      <c r="Z383" s="307" t="s">
        <v>7</v>
      </c>
      <c r="AA383" s="315">
        <v>6</v>
      </c>
      <c r="AB383" s="315">
        <v>9</v>
      </c>
      <c r="AC383" s="315">
        <v>2</v>
      </c>
      <c r="AD383" s="312">
        <v>54</v>
      </c>
      <c r="AE383" s="316">
        <v>100</v>
      </c>
      <c r="AF383" s="317">
        <f>รายการ!B34</f>
        <v>2050</v>
      </c>
      <c r="AG383" s="317">
        <f>AD383*AF383</f>
        <v>110700</v>
      </c>
      <c r="AH383" s="311">
        <f>AD383</f>
        <v>54</v>
      </c>
      <c r="AI383" s="311"/>
      <c r="AJ383" s="311">
        <f>AH383</f>
        <v>54</v>
      </c>
      <c r="AK383" s="311"/>
      <c r="AL383" s="311"/>
      <c r="AM383" s="307">
        <v>10</v>
      </c>
      <c r="AN383" s="307">
        <f>ค่าเสื่อม!K4</f>
        <v>40</v>
      </c>
      <c r="AO383" s="318">
        <f>AG383*AN383/100</f>
        <v>44280</v>
      </c>
      <c r="AP383" s="318">
        <f>AG383-AO383</f>
        <v>66420</v>
      </c>
      <c r="AQ383" s="249">
        <f t="shared" si="9"/>
        <v>66420</v>
      </c>
      <c r="AR383" s="249">
        <f t="shared" si="9"/>
        <v>66420</v>
      </c>
      <c r="AS383" s="248">
        <f>((S383*O383)+(AF383*AK383)-(AF383*AK383*AN383/100))</f>
        <v>0</v>
      </c>
      <c r="AT383" s="248">
        <f>AQ383-AS383</f>
        <v>66420</v>
      </c>
      <c r="AU383" s="248">
        <f>AS383</f>
        <v>0</v>
      </c>
      <c r="AV383" s="307"/>
      <c r="AW383" s="319" t="s">
        <v>51</v>
      </c>
      <c r="AX383" s="251">
        <f>AU383*AV383/100</f>
        <v>0</v>
      </c>
      <c r="AY383" s="248">
        <f>AX383*10/100</f>
        <v>0</v>
      </c>
    </row>
    <row r="384" spans="1:51" s="235" customFormat="1" ht="16.5" customHeight="1" x14ac:dyDescent="0.25">
      <c r="A384" s="305"/>
      <c r="B384" s="306"/>
      <c r="C384" s="307"/>
      <c r="D384" s="307"/>
      <c r="E384" s="307"/>
      <c r="F384" s="307"/>
      <c r="G384" s="307"/>
      <c r="H384" s="307"/>
      <c r="I384" s="307"/>
      <c r="J384" s="307"/>
      <c r="K384" s="317"/>
      <c r="L384" s="317"/>
      <c r="M384" s="310"/>
      <c r="N384" s="317"/>
      <c r="O384" s="317"/>
      <c r="P384" s="309"/>
      <c r="Q384" s="311"/>
      <c r="R384" s="312"/>
      <c r="S384" s="312"/>
      <c r="T384" s="307"/>
      <c r="U384" s="313"/>
      <c r="V384" s="305"/>
      <c r="W384" s="306"/>
      <c r="X384" s="425"/>
      <c r="Y384" s="307"/>
      <c r="Z384" s="307"/>
      <c r="AA384" s="315"/>
      <c r="AB384" s="315"/>
      <c r="AC384" s="315"/>
      <c r="AD384" s="312"/>
      <c r="AE384" s="316"/>
      <c r="AF384" s="317"/>
      <c r="AG384" s="317"/>
      <c r="AH384" s="311"/>
      <c r="AI384" s="311"/>
      <c r="AJ384" s="311"/>
      <c r="AK384" s="311"/>
      <c r="AL384" s="311"/>
      <c r="AM384" s="307"/>
      <c r="AN384" s="307"/>
      <c r="AO384" s="318"/>
      <c r="AP384" s="318"/>
      <c r="AQ384" s="249"/>
      <c r="AR384" s="249"/>
      <c r="AS384" s="248"/>
      <c r="AT384" s="248"/>
      <c r="AU384" s="248"/>
      <c r="AV384" s="307"/>
      <c r="AW384" s="319"/>
      <c r="AX384" s="251"/>
      <c r="AY384" s="248"/>
    </row>
    <row r="385" spans="1:51" s="235" customFormat="1" ht="16.5" customHeight="1" x14ac:dyDescent="0.25">
      <c r="A385" s="305"/>
      <c r="B385" s="306"/>
      <c r="C385" s="307"/>
      <c r="D385" s="307"/>
      <c r="E385" s="307"/>
      <c r="F385" s="307"/>
      <c r="G385" s="307"/>
      <c r="H385" s="307"/>
      <c r="I385" s="307"/>
      <c r="J385" s="307"/>
      <c r="K385" s="317"/>
      <c r="L385" s="317"/>
      <c r="M385" s="310"/>
      <c r="N385" s="317"/>
      <c r="O385" s="317"/>
      <c r="P385" s="309"/>
      <c r="Q385" s="311"/>
      <c r="R385" s="312"/>
      <c r="S385" s="312"/>
      <c r="T385" s="307"/>
      <c r="U385" s="313"/>
      <c r="V385" s="305"/>
      <c r="W385" s="306"/>
      <c r="X385" s="425"/>
      <c r="Y385" s="307"/>
      <c r="Z385" s="307"/>
      <c r="AA385" s="315"/>
      <c r="AB385" s="315"/>
      <c r="AC385" s="315"/>
      <c r="AD385" s="312"/>
      <c r="AE385" s="316"/>
      <c r="AF385" s="317"/>
      <c r="AG385" s="317"/>
      <c r="AH385" s="311"/>
      <c r="AI385" s="311"/>
      <c r="AJ385" s="311"/>
      <c r="AK385" s="311"/>
      <c r="AL385" s="311"/>
      <c r="AM385" s="307"/>
      <c r="AN385" s="307"/>
      <c r="AO385" s="318"/>
      <c r="AP385" s="318"/>
      <c r="AQ385" s="249"/>
      <c r="AR385" s="249"/>
      <c r="AS385" s="248"/>
      <c r="AT385" s="248"/>
      <c r="AU385" s="248"/>
      <c r="AV385" s="307"/>
      <c r="AW385" s="319"/>
      <c r="AX385" s="251"/>
      <c r="AY385" s="248"/>
    </row>
    <row r="386" spans="1:51" s="235" customFormat="1" ht="16.5" customHeight="1" x14ac:dyDescent="0.25">
      <c r="A386" s="305"/>
      <c r="B386" s="306"/>
      <c r="C386" s="307"/>
      <c r="D386" s="307"/>
      <c r="E386" s="307"/>
      <c r="F386" s="307"/>
      <c r="G386" s="307"/>
      <c r="H386" s="307"/>
      <c r="I386" s="307"/>
      <c r="J386" s="307"/>
      <c r="K386" s="317"/>
      <c r="L386" s="317"/>
      <c r="M386" s="310"/>
      <c r="N386" s="317"/>
      <c r="O386" s="317"/>
      <c r="P386" s="309"/>
      <c r="Q386" s="311"/>
      <c r="R386" s="312"/>
      <c r="S386" s="312"/>
      <c r="T386" s="307"/>
      <c r="U386" s="313"/>
      <c r="V386" s="305"/>
      <c r="W386" s="306"/>
      <c r="X386" s="425"/>
      <c r="Y386" s="307"/>
      <c r="Z386" s="307"/>
      <c r="AA386" s="315"/>
      <c r="AB386" s="315"/>
      <c r="AC386" s="315"/>
      <c r="AD386" s="312"/>
      <c r="AE386" s="316"/>
      <c r="AF386" s="317"/>
      <c r="AG386" s="317"/>
      <c r="AH386" s="311"/>
      <c r="AI386" s="311"/>
      <c r="AJ386" s="311"/>
      <c r="AK386" s="311"/>
      <c r="AL386" s="311"/>
      <c r="AM386" s="307"/>
      <c r="AN386" s="307"/>
      <c r="AO386" s="318"/>
      <c r="AP386" s="318"/>
      <c r="AQ386" s="249"/>
      <c r="AR386" s="249"/>
      <c r="AS386" s="248"/>
      <c r="AT386" s="248"/>
      <c r="AU386" s="248"/>
      <c r="AV386" s="307"/>
      <c r="AW386" s="319"/>
      <c r="AX386" s="251"/>
      <c r="AY386" s="248"/>
    </row>
    <row r="387" spans="1:51" s="235" customFormat="1" ht="16.5" customHeight="1" x14ac:dyDescent="0.25">
      <c r="A387" s="305"/>
      <c r="B387" s="306"/>
      <c r="C387" s="307"/>
      <c r="D387" s="307"/>
      <c r="E387" s="307"/>
      <c r="F387" s="307"/>
      <c r="G387" s="307"/>
      <c r="H387" s="307"/>
      <c r="I387" s="307"/>
      <c r="J387" s="307"/>
      <c r="K387" s="317"/>
      <c r="L387" s="317"/>
      <c r="M387" s="310"/>
      <c r="N387" s="317"/>
      <c r="O387" s="317"/>
      <c r="P387" s="309"/>
      <c r="Q387" s="311"/>
      <c r="R387" s="312"/>
      <c r="S387" s="312"/>
      <c r="T387" s="307"/>
      <c r="U387" s="313"/>
      <c r="V387" s="305"/>
      <c r="W387" s="306"/>
      <c r="X387" s="425"/>
      <c r="Y387" s="307"/>
      <c r="Z387" s="307"/>
      <c r="AA387" s="315"/>
      <c r="AB387" s="315"/>
      <c r="AC387" s="315"/>
      <c r="AD387" s="312"/>
      <c r="AE387" s="316"/>
      <c r="AF387" s="317"/>
      <c r="AG387" s="317"/>
      <c r="AH387" s="311"/>
      <c r="AI387" s="311"/>
      <c r="AJ387" s="311"/>
      <c r="AK387" s="311"/>
      <c r="AL387" s="311"/>
      <c r="AM387" s="307"/>
      <c r="AN387" s="307"/>
      <c r="AO387" s="318"/>
      <c r="AP387" s="318"/>
      <c r="AQ387" s="249"/>
      <c r="AR387" s="249"/>
      <c r="AS387" s="248"/>
      <c r="AT387" s="248"/>
      <c r="AU387" s="248"/>
      <c r="AV387" s="307"/>
      <c r="AW387" s="319"/>
      <c r="AX387" s="251"/>
      <c r="AY387" s="248"/>
    </row>
    <row r="388" spans="1:51" s="235" customFormat="1" ht="16.5" customHeight="1" x14ac:dyDescent="0.25">
      <c r="A388" s="305"/>
      <c r="B388" s="306"/>
      <c r="C388" s="307"/>
      <c r="D388" s="307"/>
      <c r="E388" s="307"/>
      <c r="F388" s="307"/>
      <c r="G388" s="307"/>
      <c r="H388" s="307"/>
      <c r="I388" s="307"/>
      <c r="J388" s="307"/>
      <c r="K388" s="317"/>
      <c r="L388" s="317"/>
      <c r="M388" s="310"/>
      <c r="N388" s="317"/>
      <c r="O388" s="317"/>
      <c r="P388" s="309"/>
      <c r="Q388" s="311"/>
      <c r="R388" s="312"/>
      <c r="S388" s="312"/>
      <c r="T388" s="307"/>
      <c r="U388" s="313"/>
      <c r="V388" s="305"/>
      <c r="W388" s="306"/>
      <c r="X388" s="425"/>
      <c r="Y388" s="307"/>
      <c r="Z388" s="307"/>
      <c r="AA388" s="315"/>
      <c r="AB388" s="315"/>
      <c r="AC388" s="315"/>
      <c r="AD388" s="312"/>
      <c r="AE388" s="316"/>
      <c r="AF388" s="317"/>
      <c r="AG388" s="317"/>
      <c r="AH388" s="311"/>
      <c r="AI388" s="311"/>
      <c r="AJ388" s="311"/>
      <c r="AK388" s="311"/>
      <c r="AL388" s="311"/>
      <c r="AM388" s="307"/>
      <c r="AN388" s="307"/>
      <c r="AO388" s="318"/>
      <c r="AP388" s="318"/>
      <c r="AQ388" s="249"/>
      <c r="AR388" s="249"/>
      <c r="AS388" s="248"/>
      <c r="AT388" s="248"/>
      <c r="AU388" s="248"/>
      <c r="AV388" s="307"/>
      <c r="AW388" s="319"/>
      <c r="AX388" s="251"/>
      <c r="AY388" s="248"/>
    </row>
    <row r="389" spans="1:51" s="235" customFormat="1" ht="16.5" customHeight="1" x14ac:dyDescent="0.25">
      <c r="A389" s="305"/>
      <c r="B389" s="306"/>
      <c r="C389" s="307"/>
      <c r="D389" s="307"/>
      <c r="E389" s="307"/>
      <c r="F389" s="307"/>
      <c r="G389" s="307"/>
      <c r="H389" s="307"/>
      <c r="I389" s="307"/>
      <c r="J389" s="307"/>
      <c r="K389" s="317"/>
      <c r="L389" s="317"/>
      <c r="M389" s="310"/>
      <c r="N389" s="317"/>
      <c r="O389" s="317"/>
      <c r="P389" s="309"/>
      <c r="Q389" s="311"/>
      <c r="R389" s="312"/>
      <c r="S389" s="312"/>
      <c r="T389" s="307"/>
      <c r="U389" s="313"/>
      <c r="V389" s="305"/>
      <c r="W389" s="306"/>
      <c r="X389" s="425"/>
      <c r="Y389" s="307"/>
      <c r="Z389" s="307"/>
      <c r="AA389" s="315"/>
      <c r="AB389" s="315"/>
      <c r="AC389" s="315"/>
      <c r="AD389" s="312"/>
      <c r="AE389" s="316"/>
      <c r="AF389" s="317"/>
      <c r="AG389" s="317"/>
      <c r="AH389" s="311"/>
      <c r="AI389" s="311"/>
      <c r="AJ389" s="311"/>
      <c r="AK389" s="311"/>
      <c r="AL389" s="311"/>
      <c r="AM389" s="307"/>
      <c r="AN389" s="307"/>
      <c r="AO389" s="318"/>
      <c r="AP389" s="318"/>
      <c r="AQ389" s="249"/>
      <c r="AR389" s="249"/>
      <c r="AS389" s="248"/>
      <c r="AT389" s="248"/>
      <c r="AU389" s="248"/>
      <c r="AV389" s="307"/>
      <c r="AW389" s="319"/>
      <c r="AX389" s="251"/>
      <c r="AY389" s="248"/>
    </row>
    <row r="390" spans="1:51" s="235" customFormat="1" ht="16.5" customHeight="1" x14ac:dyDescent="0.25">
      <c r="A390" s="305"/>
      <c r="B390" s="306"/>
      <c r="C390" s="307"/>
      <c r="D390" s="307"/>
      <c r="E390" s="307"/>
      <c r="F390" s="307"/>
      <c r="G390" s="307"/>
      <c r="H390" s="307"/>
      <c r="I390" s="307"/>
      <c r="J390" s="307"/>
      <c r="K390" s="317"/>
      <c r="L390" s="317"/>
      <c r="M390" s="310"/>
      <c r="N390" s="317"/>
      <c r="O390" s="317"/>
      <c r="P390" s="309"/>
      <c r="Q390" s="311"/>
      <c r="R390" s="312"/>
      <c r="S390" s="312"/>
      <c r="T390" s="307"/>
      <c r="U390" s="313"/>
      <c r="V390" s="305"/>
      <c r="W390" s="306"/>
      <c r="X390" s="425"/>
      <c r="Y390" s="307"/>
      <c r="Z390" s="307"/>
      <c r="AA390" s="315"/>
      <c r="AB390" s="315"/>
      <c r="AC390" s="315"/>
      <c r="AD390" s="312"/>
      <c r="AE390" s="316"/>
      <c r="AF390" s="317"/>
      <c r="AG390" s="317"/>
      <c r="AH390" s="311"/>
      <c r="AI390" s="311"/>
      <c r="AJ390" s="311"/>
      <c r="AK390" s="311"/>
      <c r="AL390" s="311"/>
      <c r="AM390" s="307"/>
      <c r="AN390" s="307"/>
      <c r="AO390" s="318"/>
      <c r="AP390" s="318"/>
      <c r="AQ390" s="249"/>
      <c r="AR390" s="249"/>
      <c r="AS390" s="248"/>
      <c r="AT390" s="248"/>
      <c r="AU390" s="248"/>
      <c r="AV390" s="307"/>
      <c r="AW390" s="319"/>
      <c r="AX390" s="251"/>
      <c r="AY390" s="248"/>
    </row>
    <row r="391" spans="1:51" s="235" customFormat="1" ht="16.5" customHeight="1" x14ac:dyDescent="0.25">
      <c r="A391" s="305"/>
      <c r="B391" s="306"/>
      <c r="C391" s="307"/>
      <c r="D391" s="307"/>
      <c r="E391" s="307"/>
      <c r="F391" s="307"/>
      <c r="G391" s="307"/>
      <c r="H391" s="307"/>
      <c r="I391" s="307"/>
      <c r="J391" s="307"/>
      <c r="K391" s="317"/>
      <c r="L391" s="317"/>
      <c r="M391" s="310"/>
      <c r="N391" s="317"/>
      <c r="O391" s="317"/>
      <c r="P391" s="309"/>
      <c r="Q391" s="311"/>
      <c r="R391" s="312"/>
      <c r="S391" s="312"/>
      <c r="T391" s="307"/>
      <c r="U391" s="313"/>
      <c r="V391" s="305"/>
      <c r="W391" s="306"/>
      <c r="X391" s="425"/>
      <c r="Y391" s="307"/>
      <c r="Z391" s="307"/>
      <c r="AA391" s="315"/>
      <c r="AB391" s="315"/>
      <c r="AC391" s="315"/>
      <c r="AD391" s="312"/>
      <c r="AE391" s="316"/>
      <c r="AF391" s="317"/>
      <c r="AG391" s="317"/>
      <c r="AH391" s="311"/>
      <c r="AI391" s="311"/>
      <c r="AJ391" s="311"/>
      <c r="AK391" s="311"/>
      <c r="AL391" s="311"/>
      <c r="AM391" s="307"/>
      <c r="AN391" s="307"/>
      <c r="AO391" s="318"/>
      <c r="AP391" s="318"/>
      <c r="AQ391" s="249"/>
      <c r="AR391" s="249"/>
      <c r="AS391" s="248"/>
      <c r="AT391" s="248"/>
      <c r="AU391" s="248"/>
      <c r="AV391" s="307"/>
      <c r="AW391" s="319"/>
      <c r="AX391" s="251"/>
      <c r="AY391" s="248"/>
    </row>
    <row r="392" spans="1:51" s="235" customFormat="1" ht="16.5" customHeight="1" x14ac:dyDescent="0.25">
      <c r="A392" s="305"/>
      <c r="B392" s="306"/>
      <c r="C392" s="307"/>
      <c r="D392" s="307"/>
      <c r="E392" s="307"/>
      <c r="F392" s="307"/>
      <c r="G392" s="307"/>
      <c r="H392" s="307"/>
      <c r="I392" s="307"/>
      <c r="J392" s="307"/>
      <c r="K392" s="317"/>
      <c r="L392" s="317"/>
      <c r="M392" s="310"/>
      <c r="N392" s="317"/>
      <c r="O392" s="317"/>
      <c r="P392" s="309"/>
      <c r="Q392" s="311"/>
      <c r="R392" s="312"/>
      <c r="S392" s="312"/>
      <c r="T392" s="307"/>
      <c r="U392" s="313"/>
      <c r="V392" s="305"/>
      <c r="W392" s="306"/>
      <c r="X392" s="425"/>
      <c r="Y392" s="307"/>
      <c r="Z392" s="307"/>
      <c r="AA392" s="315"/>
      <c r="AB392" s="315"/>
      <c r="AC392" s="315"/>
      <c r="AD392" s="312"/>
      <c r="AE392" s="316"/>
      <c r="AF392" s="317"/>
      <c r="AG392" s="317"/>
      <c r="AH392" s="311"/>
      <c r="AI392" s="311"/>
      <c r="AJ392" s="311"/>
      <c r="AK392" s="311"/>
      <c r="AL392" s="311"/>
      <c r="AM392" s="307"/>
      <c r="AN392" s="307"/>
      <c r="AO392" s="318"/>
      <c r="AP392" s="318"/>
      <c r="AQ392" s="249"/>
      <c r="AR392" s="249"/>
      <c r="AS392" s="248"/>
      <c r="AT392" s="248"/>
      <c r="AU392" s="248"/>
      <c r="AV392" s="307"/>
      <c r="AW392" s="319"/>
      <c r="AX392" s="251"/>
      <c r="AY392" s="248"/>
    </row>
    <row r="393" spans="1:51" s="235" customFormat="1" ht="16.5" customHeight="1" x14ac:dyDescent="0.25">
      <c r="A393" s="305"/>
      <c r="B393" s="306"/>
      <c r="C393" s="307"/>
      <c r="D393" s="307"/>
      <c r="E393" s="307"/>
      <c r="F393" s="307"/>
      <c r="G393" s="307"/>
      <c r="H393" s="307"/>
      <c r="I393" s="307"/>
      <c r="J393" s="307"/>
      <c r="K393" s="317"/>
      <c r="L393" s="317"/>
      <c r="M393" s="310"/>
      <c r="N393" s="317"/>
      <c r="O393" s="317"/>
      <c r="P393" s="309"/>
      <c r="Q393" s="311"/>
      <c r="R393" s="312"/>
      <c r="S393" s="312"/>
      <c r="T393" s="307"/>
      <c r="U393" s="313"/>
      <c r="V393" s="305"/>
      <c r="W393" s="306"/>
      <c r="X393" s="425"/>
      <c r="Y393" s="307"/>
      <c r="Z393" s="307"/>
      <c r="AA393" s="315"/>
      <c r="AB393" s="315"/>
      <c r="AC393" s="315"/>
      <c r="AD393" s="312"/>
      <c r="AE393" s="316"/>
      <c r="AF393" s="317"/>
      <c r="AG393" s="317"/>
      <c r="AH393" s="311"/>
      <c r="AI393" s="311"/>
      <c r="AJ393" s="311"/>
      <c r="AK393" s="311"/>
      <c r="AL393" s="311"/>
      <c r="AM393" s="307"/>
      <c r="AN393" s="307"/>
      <c r="AO393" s="318"/>
      <c r="AP393" s="318"/>
      <c r="AQ393" s="249"/>
      <c r="AR393" s="249"/>
      <c r="AS393" s="248"/>
      <c r="AT393" s="248"/>
      <c r="AU393" s="248"/>
      <c r="AV393" s="307"/>
      <c r="AW393" s="319"/>
      <c r="AX393" s="251"/>
      <c r="AY393" s="248"/>
    </row>
    <row r="394" spans="1:51" s="235" customFormat="1" ht="16.5" customHeight="1" x14ac:dyDescent="0.25">
      <c r="A394" s="305"/>
      <c r="B394" s="306"/>
      <c r="C394" s="307"/>
      <c r="D394" s="307"/>
      <c r="E394" s="307"/>
      <c r="F394" s="307"/>
      <c r="G394" s="307"/>
      <c r="H394" s="307"/>
      <c r="I394" s="307"/>
      <c r="J394" s="307"/>
      <c r="K394" s="317"/>
      <c r="L394" s="317"/>
      <c r="M394" s="310"/>
      <c r="N394" s="317"/>
      <c r="O394" s="317"/>
      <c r="P394" s="309"/>
      <c r="Q394" s="311"/>
      <c r="R394" s="312"/>
      <c r="S394" s="312"/>
      <c r="T394" s="307"/>
      <c r="U394" s="313"/>
      <c r="V394" s="305"/>
      <c r="W394" s="306"/>
      <c r="X394" s="425"/>
      <c r="Y394" s="307"/>
      <c r="Z394" s="307"/>
      <c r="AA394" s="315"/>
      <c r="AB394" s="315"/>
      <c r="AC394" s="315"/>
      <c r="AD394" s="312"/>
      <c r="AE394" s="316"/>
      <c r="AF394" s="317"/>
      <c r="AG394" s="317"/>
      <c r="AH394" s="311"/>
      <c r="AI394" s="311"/>
      <c r="AJ394" s="311"/>
      <c r="AK394" s="311"/>
      <c r="AL394" s="311"/>
      <c r="AM394" s="307"/>
      <c r="AN394" s="307"/>
      <c r="AO394" s="318"/>
      <c r="AP394" s="318"/>
      <c r="AQ394" s="249"/>
      <c r="AR394" s="249"/>
      <c r="AS394" s="248"/>
      <c r="AT394" s="248"/>
      <c r="AU394" s="248"/>
      <c r="AV394" s="307"/>
      <c r="AW394" s="319"/>
      <c r="AX394" s="251"/>
      <c r="AY394" s="248"/>
    </row>
    <row r="395" spans="1:51" s="235" customFormat="1" ht="16.5" customHeight="1" x14ac:dyDescent="0.25">
      <c r="A395" s="305"/>
      <c r="B395" s="306"/>
      <c r="C395" s="307"/>
      <c r="D395" s="307"/>
      <c r="E395" s="307"/>
      <c r="F395" s="307"/>
      <c r="G395" s="307"/>
      <c r="H395" s="307"/>
      <c r="I395" s="307"/>
      <c r="J395" s="307"/>
      <c r="K395" s="317"/>
      <c r="L395" s="317"/>
      <c r="M395" s="310"/>
      <c r="N395" s="317"/>
      <c r="O395" s="317"/>
      <c r="P395" s="309"/>
      <c r="Q395" s="311"/>
      <c r="R395" s="312"/>
      <c r="S395" s="312"/>
      <c r="T395" s="307"/>
      <c r="U395" s="313"/>
      <c r="V395" s="305"/>
      <c r="W395" s="306"/>
      <c r="X395" s="425"/>
      <c r="Y395" s="307"/>
      <c r="Z395" s="307"/>
      <c r="AA395" s="315"/>
      <c r="AB395" s="315"/>
      <c r="AC395" s="315"/>
      <c r="AD395" s="312"/>
      <c r="AE395" s="316"/>
      <c r="AF395" s="317"/>
      <c r="AG395" s="317"/>
      <c r="AH395" s="311"/>
      <c r="AI395" s="311"/>
      <c r="AJ395" s="311"/>
      <c r="AK395" s="311"/>
      <c r="AL395" s="311"/>
      <c r="AM395" s="307"/>
      <c r="AN395" s="307"/>
      <c r="AO395" s="318"/>
      <c r="AP395" s="318"/>
      <c r="AQ395" s="249"/>
      <c r="AR395" s="249"/>
      <c r="AS395" s="248"/>
      <c r="AT395" s="248"/>
      <c r="AU395" s="248"/>
      <c r="AV395" s="307"/>
      <c r="AW395" s="319"/>
      <c r="AX395" s="251"/>
      <c r="AY395" s="248"/>
    </row>
    <row r="396" spans="1:51" s="235" customFormat="1" ht="16.5" customHeight="1" x14ac:dyDescent="0.25">
      <c r="A396" s="305"/>
      <c r="B396" s="306"/>
      <c r="C396" s="307"/>
      <c r="D396" s="307"/>
      <c r="E396" s="307"/>
      <c r="F396" s="307"/>
      <c r="G396" s="307"/>
      <c r="H396" s="307"/>
      <c r="I396" s="307"/>
      <c r="J396" s="307"/>
      <c r="K396" s="317"/>
      <c r="L396" s="317"/>
      <c r="M396" s="310"/>
      <c r="N396" s="317"/>
      <c r="O396" s="317"/>
      <c r="P396" s="309"/>
      <c r="Q396" s="311"/>
      <c r="R396" s="312"/>
      <c r="S396" s="312"/>
      <c r="T396" s="307"/>
      <c r="U396" s="313"/>
      <c r="V396" s="305"/>
      <c r="W396" s="306"/>
      <c r="X396" s="425"/>
      <c r="Y396" s="307"/>
      <c r="Z396" s="307"/>
      <c r="AA396" s="315"/>
      <c r="AB396" s="315"/>
      <c r="AC396" s="315"/>
      <c r="AD396" s="312"/>
      <c r="AE396" s="316"/>
      <c r="AF396" s="317"/>
      <c r="AG396" s="317"/>
      <c r="AH396" s="311"/>
      <c r="AI396" s="311"/>
      <c r="AJ396" s="311"/>
      <c r="AK396" s="311"/>
      <c r="AL396" s="311"/>
      <c r="AM396" s="307"/>
      <c r="AN396" s="307"/>
      <c r="AO396" s="318"/>
      <c r="AP396" s="318"/>
      <c r="AQ396" s="249"/>
      <c r="AR396" s="249"/>
      <c r="AS396" s="248"/>
      <c r="AT396" s="248"/>
      <c r="AU396" s="248"/>
      <c r="AV396" s="307"/>
      <c r="AW396" s="319"/>
      <c r="AX396" s="251"/>
      <c r="AY396" s="248"/>
    </row>
    <row r="397" spans="1:51" s="235" customFormat="1" ht="16.5" customHeight="1" x14ac:dyDescent="0.25">
      <c r="A397" s="305"/>
      <c r="B397" s="306"/>
      <c r="C397" s="307"/>
      <c r="D397" s="307"/>
      <c r="E397" s="307"/>
      <c r="F397" s="307"/>
      <c r="G397" s="307"/>
      <c r="H397" s="307"/>
      <c r="I397" s="307"/>
      <c r="J397" s="307"/>
      <c r="K397" s="317"/>
      <c r="L397" s="317"/>
      <c r="M397" s="310"/>
      <c r="N397" s="317"/>
      <c r="O397" s="317"/>
      <c r="P397" s="309"/>
      <c r="Q397" s="311"/>
      <c r="R397" s="312"/>
      <c r="S397" s="312"/>
      <c r="T397" s="307"/>
      <c r="U397" s="313"/>
      <c r="V397" s="305"/>
      <c r="W397" s="306"/>
      <c r="X397" s="425"/>
      <c r="Y397" s="307"/>
      <c r="Z397" s="307"/>
      <c r="AA397" s="315"/>
      <c r="AB397" s="315"/>
      <c r="AC397" s="315"/>
      <c r="AD397" s="312"/>
      <c r="AE397" s="316"/>
      <c r="AF397" s="317"/>
      <c r="AG397" s="317"/>
      <c r="AH397" s="311"/>
      <c r="AI397" s="311"/>
      <c r="AJ397" s="311"/>
      <c r="AK397" s="311"/>
      <c r="AL397" s="311"/>
      <c r="AM397" s="307"/>
      <c r="AN397" s="307"/>
      <c r="AO397" s="318"/>
      <c r="AP397" s="318"/>
      <c r="AQ397" s="249"/>
      <c r="AR397" s="249"/>
      <c r="AS397" s="248"/>
      <c r="AT397" s="248"/>
      <c r="AU397" s="248"/>
      <c r="AV397" s="307"/>
      <c r="AW397" s="319"/>
      <c r="AX397" s="251"/>
      <c r="AY397" s="248"/>
    </row>
    <row r="398" spans="1:51" s="235" customFormat="1" ht="16.5" customHeight="1" x14ac:dyDescent="0.25">
      <c r="A398" s="305"/>
      <c r="B398" s="306"/>
      <c r="C398" s="307"/>
      <c r="D398" s="307"/>
      <c r="E398" s="307"/>
      <c r="F398" s="307"/>
      <c r="G398" s="307"/>
      <c r="H398" s="307"/>
      <c r="I398" s="307"/>
      <c r="J398" s="307"/>
      <c r="K398" s="317"/>
      <c r="L398" s="317"/>
      <c r="M398" s="310"/>
      <c r="N398" s="317"/>
      <c r="O398" s="317"/>
      <c r="P398" s="309"/>
      <c r="Q398" s="311"/>
      <c r="R398" s="312"/>
      <c r="S398" s="312"/>
      <c r="T398" s="307"/>
      <c r="U398" s="313"/>
      <c r="V398" s="305"/>
      <c r="W398" s="306"/>
      <c r="X398" s="425"/>
      <c r="Y398" s="307"/>
      <c r="Z398" s="307"/>
      <c r="AA398" s="315"/>
      <c r="AB398" s="315"/>
      <c r="AC398" s="315"/>
      <c r="AD398" s="312"/>
      <c r="AE398" s="316"/>
      <c r="AF398" s="317"/>
      <c r="AG398" s="317"/>
      <c r="AH398" s="311"/>
      <c r="AI398" s="311"/>
      <c r="AJ398" s="311"/>
      <c r="AK398" s="311"/>
      <c r="AL398" s="311"/>
      <c r="AM398" s="307"/>
      <c r="AN398" s="307"/>
      <c r="AO398" s="318"/>
      <c r="AP398" s="318"/>
      <c r="AQ398" s="249"/>
      <c r="AR398" s="249"/>
      <c r="AS398" s="248"/>
      <c r="AT398" s="248"/>
      <c r="AU398" s="248"/>
      <c r="AV398" s="307"/>
      <c r="AW398" s="319"/>
      <c r="AX398" s="251"/>
      <c r="AY398" s="248"/>
    </row>
    <row r="399" spans="1:51" s="235" customFormat="1" ht="16.5" customHeight="1" x14ac:dyDescent="0.25">
      <c r="A399" s="305"/>
      <c r="B399" s="306"/>
      <c r="C399" s="307"/>
      <c r="D399" s="307"/>
      <c r="E399" s="307"/>
      <c r="F399" s="307"/>
      <c r="G399" s="307"/>
      <c r="H399" s="307"/>
      <c r="I399" s="307"/>
      <c r="J399" s="307"/>
      <c r="K399" s="317"/>
      <c r="L399" s="317"/>
      <c r="M399" s="310"/>
      <c r="N399" s="317"/>
      <c r="O399" s="317"/>
      <c r="P399" s="309"/>
      <c r="Q399" s="311"/>
      <c r="R399" s="312"/>
      <c r="S399" s="312"/>
      <c r="T399" s="307"/>
      <c r="U399" s="313"/>
      <c r="V399" s="305"/>
      <c r="W399" s="306"/>
      <c r="X399" s="425"/>
      <c r="Y399" s="307"/>
      <c r="Z399" s="307"/>
      <c r="AA399" s="315"/>
      <c r="AB399" s="315"/>
      <c r="AC399" s="315"/>
      <c r="AD399" s="312"/>
      <c r="AE399" s="316"/>
      <c r="AF399" s="317"/>
      <c r="AG399" s="317"/>
      <c r="AH399" s="311"/>
      <c r="AI399" s="311"/>
      <c r="AJ399" s="311"/>
      <c r="AK399" s="311"/>
      <c r="AL399" s="311"/>
      <c r="AM399" s="307"/>
      <c r="AN399" s="307"/>
      <c r="AO399" s="318"/>
      <c r="AP399" s="318"/>
      <c r="AQ399" s="249"/>
      <c r="AR399" s="249"/>
      <c r="AS399" s="248"/>
      <c r="AT399" s="248"/>
      <c r="AU399" s="248"/>
      <c r="AV399" s="307"/>
      <c r="AW399" s="319"/>
      <c r="AX399" s="251"/>
      <c r="AY399" s="248"/>
    </row>
    <row r="400" spans="1:51" s="235" customFormat="1" ht="16.5" customHeight="1" x14ac:dyDescent="0.25">
      <c r="A400" s="305"/>
      <c r="B400" s="306"/>
      <c r="C400" s="307"/>
      <c r="D400" s="307"/>
      <c r="E400" s="307"/>
      <c r="F400" s="307"/>
      <c r="G400" s="307"/>
      <c r="H400" s="307"/>
      <c r="I400" s="307"/>
      <c r="J400" s="307"/>
      <c r="K400" s="317"/>
      <c r="L400" s="317"/>
      <c r="M400" s="310"/>
      <c r="N400" s="317"/>
      <c r="O400" s="317"/>
      <c r="P400" s="309"/>
      <c r="Q400" s="311"/>
      <c r="R400" s="312"/>
      <c r="S400" s="312"/>
      <c r="T400" s="307"/>
      <c r="U400" s="313"/>
      <c r="V400" s="305"/>
      <c r="W400" s="306"/>
      <c r="X400" s="425"/>
      <c r="Y400" s="307"/>
      <c r="Z400" s="307"/>
      <c r="AA400" s="315"/>
      <c r="AB400" s="315"/>
      <c r="AC400" s="315"/>
      <c r="AD400" s="312"/>
      <c r="AE400" s="316"/>
      <c r="AF400" s="317"/>
      <c r="AG400" s="317"/>
      <c r="AH400" s="311"/>
      <c r="AI400" s="311"/>
      <c r="AJ400" s="311"/>
      <c r="AK400" s="311"/>
      <c r="AL400" s="311"/>
      <c r="AM400" s="307"/>
      <c r="AN400" s="307"/>
      <c r="AO400" s="318"/>
      <c r="AP400" s="318"/>
      <c r="AQ400" s="249"/>
      <c r="AR400" s="249"/>
      <c r="AS400" s="248"/>
      <c r="AT400" s="248"/>
      <c r="AU400" s="248"/>
      <c r="AV400" s="307"/>
      <c r="AW400" s="319"/>
      <c r="AX400" s="251"/>
      <c r="AY400" s="248"/>
    </row>
    <row r="401" spans="1:51" s="235" customFormat="1" ht="16.5" customHeight="1" x14ac:dyDescent="0.25">
      <c r="A401" s="305"/>
      <c r="B401" s="306"/>
      <c r="C401" s="307"/>
      <c r="D401" s="307"/>
      <c r="E401" s="307"/>
      <c r="F401" s="307"/>
      <c r="G401" s="307"/>
      <c r="H401" s="307"/>
      <c r="I401" s="307"/>
      <c r="J401" s="307"/>
      <c r="K401" s="317"/>
      <c r="L401" s="317"/>
      <c r="M401" s="310"/>
      <c r="N401" s="317"/>
      <c r="O401" s="317"/>
      <c r="P401" s="309"/>
      <c r="Q401" s="311"/>
      <c r="R401" s="312"/>
      <c r="S401" s="312"/>
      <c r="T401" s="307"/>
      <c r="U401" s="313"/>
      <c r="V401" s="305"/>
      <c r="W401" s="306"/>
      <c r="X401" s="425"/>
      <c r="Y401" s="307"/>
      <c r="Z401" s="307"/>
      <c r="AA401" s="315"/>
      <c r="AB401" s="315"/>
      <c r="AC401" s="315"/>
      <c r="AD401" s="312"/>
      <c r="AE401" s="316"/>
      <c r="AF401" s="317"/>
      <c r="AG401" s="317"/>
      <c r="AH401" s="311"/>
      <c r="AI401" s="311"/>
      <c r="AJ401" s="311"/>
      <c r="AK401" s="311"/>
      <c r="AL401" s="311"/>
      <c r="AM401" s="307"/>
      <c r="AN401" s="307"/>
      <c r="AO401" s="318"/>
      <c r="AP401" s="318"/>
      <c r="AQ401" s="249"/>
      <c r="AR401" s="249"/>
      <c r="AS401" s="248"/>
      <c r="AT401" s="248"/>
      <c r="AU401" s="248"/>
      <c r="AV401" s="307"/>
      <c r="AW401" s="319"/>
      <c r="AX401" s="251"/>
      <c r="AY401" s="248"/>
    </row>
    <row r="402" spans="1:51" s="235" customFormat="1" ht="16.5" customHeight="1" x14ac:dyDescent="0.25">
      <c r="A402" s="305"/>
      <c r="B402" s="306"/>
      <c r="C402" s="307"/>
      <c r="D402" s="307"/>
      <c r="E402" s="307"/>
      <c r="F402" s="307"/>
      <c r="G402" s="307"/>
      <c r="H402" s="307"/>
      <c r="I402" s="307"/>
      <c r="J402" s="307"/>
      <c r="K402" s="317"/>
      <c r="L402" s="317"/>
      <c r="M402" s="310"/>
      <c r="N402" s="317"/>
      <c r="O402" s="317"/>
      <c r="P402" s="309"/>
      <c r="Q402" s="311"/>
      <c r="R402" s="312"/>
      <c r="S402" s="312"/>
      <c r="T402" s="307"/>
      <c r="U402" s="313"/>
      <c r="V402" s="305"/>
      <c r="W402" s="306"/>
      <c r="X402" s="425"/>
      <c r="Y402" s="307"/>
      <c r="Z402" s="307"/>
      <c r="AA402" s="315"/>
      <c r="AB402" s="315"/>
      <c r="AC402" s="315"/>
      <c r="AD402" s="312"/>
      <c r="AE402" s="316"/>
      <c r="AF402" s="317"/>
      <c r="AG402" s="317"/>
      <c r="AH402" s="311"/>
      <c r="AI402" s="311"/>
      <c r="AJ402" s="311"/>
      <c r="AK402" s="311"/>
      <c r="AL402" s="311"/>
      <c r="AM402" s="307"/>
      <c r="AN402" s="307"/>
      <c r="AO402" s="318"/>
      <c r="AP402" s="318"/>
      <c r="AQ402" s="249"/>
      <c r="AR402" s="249"/>
      <c r="AS402" s="248"/>
      <c r="AT402" s="248"/>
      <c r="AU402" s="248"/>
      <c r="AV402" s="307"/>
      <c r="AW402" s="319"/>
      <c r="AX402" s="251"/>
      <c r="AY402" s="248"/>
    </row>
    <row r="403" spans="1:51" s="235" customFormat="1" ht="16.5" customHeight="1" x14ac:dyDescent="0.25">
      <c r="A403" s="305"/>
      <c r="B403" s="306"/>
      <c r="C403" s="307"/>
      <c r="D403" s="307"/>
      <c r="E403" s="307"/>
      <c r="F403" s="307"/>
      <c r="G403" s="307"/>
      <c r="H403" s="307"/>
      <c r="I403" s="307"/>
      <c r="J403" s="307"/>
      <c r="K403" s="317"/>
      <c r="L403" s="317"/>
      <c r="M403" s="310"/>
      <c r="N403" s="317"/>
      <c r="O403" s="317"/>
      <c r="P403" s="309"/>
      <c r="Q403" s="311"/>
      <c r="R403" s="312"/>
      <c r="S403" s="312"/>
      <c r="T403" s="307"/>
      <c r="U403" s="313"/>
      <c r="V403" s="305"/>
      <c r="W403" s="306"/>
      <c r="X403" s="425"/>
      <c r="Y403" s="307"/>
      <c r="Z403" s="307"/>
      <c r="AA403" s="315"/>
      <c r="AB403" s="315"/>
      <c r="AC403" s="315"/>
      <c r="AD403" s="312"/>
      <c r="AE403" s="316"/>
      <c r="AF403" s="317"/>
      <c r="AG403" s="317"/>
      <c r="AH403" s="311"/>
      <c r="AI403" s="311"/>
      <c r="AJ403" s="311"/>
      <c r="AK403" s="311"/>
      <c r="AL403" s="311"/>
      <c r="AM403" s="307"/>
      <c r="AN403" s="307"/>
      <c r="AO403" s="318"/>
      <c r="AP403" s="318"/>
      <c r="AQ403" s="249"/>
      <c r="AR403" s="249"/>
      <c r="AS403" s="248"/>
      <c r="AT403" s="248"/>
      <c r="AU403" s="248"/>
      <c r="AV403" s="307"/>
      <c r="AW403" s="319"/>
      <c r="AX403" s="251"/>
      <c r="AY403" s="248"/>
    </row>
    <row r="404" spans="1:51" s="235" customFormat="1" ht="16.5" customHeight="1" x14ac:dyDescent="0.25">
      <c r="A404" s="305"/>
      <c r="B404" s="306"/>
      <c r="C404" s="307"/>
      <c r="D404" s="307"/>
      <c r="E404" s="307"/>
      <c r="F404" s="307"/>
      <c r="G404" s="307"/>
      <c r="H404" s="307"/>
      <c r="I404" s="307"/>
      <c r="J404" s="307"/>
      <c r="K404" s="317"/>
      <c r="L404" s="317"/>
      <c r="M404" s="310"/>
      <c r="N404" s="317"/>
      <c r="O404" s="317"/>
      <c r="P404" s="309"/>
      <c r="Q404" s="311"/>
      <c r="R404" s="312"/>
      <c r="S404" s="312"/>
      <c r="T404" s="307"/>
      <c r="U404" s="313"/>
      <c r="V404" s="305"/>
      <c r="W404" s="306"/>
      <c r="X404" s="425"/>
      <c r="Y404" s="307"/>
      <c r="Z404" s="307"/>
      <c r="AA404" s="315"/>
      <c r="AB404" s="315"/>
      <c r="AC404" s="315"/>
      <c r="AD404" s="312"/>
      <c r="AE404" s="316"/>
      <c r="AF404" s="317"/>
      <c r="AG404" s="317"/>
      <c r="AH404" s="311"/>
      <c r="AI404" s="311"/>
      <c r="AJ404" s="311"/>
      <c r="AK404" s="311"/>
      <c r="AL404" s="311"/>
      <c r="AM404" s="307"/>
      <c r="AN404" s="307"/>
      <c r="AO404" s="318"/>
      <c r="AP404" s="318"/>
      <c r="AQ404" s="249"/>
      <c r="AR404" s="249"/>
      <c r="AS404" s="248"/>
      <c r="AT404" s="248"/>
      <c r="AU404" s="248"/>
      <c r="AV404" s="307"/>
      <c r="AW404" s="319"/>
      <c r="AX404" s="251"/>
      <c r="AY404" s="248"/>
    </row>
    <row r="405" spans="1:51" s="235" customFormat="1" ht="16.5" customHeight="1" x14ac:dyDescent="0.25">
      <c r="A405" s="305"/>
      <c r="B405" s="306"/>
      <c r="C405" s="307"/>
      <c r="D405" s="307"/>
      <c r="E405" s="307"/>
      <c r="F405" s="307"/>
      <c r="G405" s="307"/>
      <c r="H405" s="307"/>
      <c r="I405" s="307"/>
      <c r="J405" s="307"/>
      <c r="K405" s="317"/>
      <c r="L405" s="317"/>
      <c r="M405" s="310"/>
      <c r="N405" s="317"/>
      <c r="O405" s="317"/>
      <c r="P405" s="309"/>
      <c r="Q405" s="311"/>
      <c r="R405" s="312"/>
      <c r="S405" s="312"/>
      <c r="T405" s="307"/>
      <c r="U405" s="313"/>
      <c r="V405" s="305"/>
      <c r="W405" s="306"/>
      <c r="X405" s="425"/>
      <c r="Y405" s="307"/>
      <c r="Z405" s="307"/>
      <c r="AA405" s="315"/>
      <c r="AB405" s="315"/>
      <c r="AC405" s="315"/>
      <c r="AD405" s="312"/>
      <c r="AE405" s="316"/>
      <c r="AF405" s="317"/>
      <c r="AG405" s="317"/>
      <c r="AH405" s="311"/>
      <c r="AI405" s="311"/>
      <c r="AJ405" s="311"/>
      <c r="AK405" s="311"/>
      <c r="AL405" s="311"/>
      <c r="AM405" s="307"/>
      <c r="AN405" s="307"/>
      <c r="AO405" s="318"/>
      <c r="AP405" s="318"/>
      <c r="AQ405" s="249"/>
      <c r="AR405" s="249"/>
      <c r="AS405" s="248"/>
      <c r="AT405" s="248"/>
      <c r="AU405" s="248"/>
      <c r="AV405" s="307"/>
      <c r="AW405" s="319"/>
      <c r="AX405" s="251"/>
      <c r="AY405" s="248"/>
    </row>
    <row r="406" spans="1:51" s="235" customFormat="1" ht="16.5" customHeight="1" x14ac:dyDescent="0.25">
      <c r="A406" s="305"/>
      <c r="B406" s="306"/>
      <c r="C406" s="307"/>
      <c r="D406" s="307"/>
      <c r="E406" s="307"/>
      <c r="F406" s="307"/>
      <c r="G406" s="307"/>
      <c r="H406" s="307"/>
      <c r="I406" s="307"/>
      <c r="J406" s="307"/>
      <c r="K406" s="317"/>
      <c r="L406" s="317"/>
      <c r="M406" s="310"/>
      <c r="N406" s="317"/>
      <c r="O406" s="317"/>
      <c r="P406" s="309"/>
      <c r="Q406" s="311"/>
      <c r="R406" s="312"/>
      <c r="S406" s="312"/>
      <c r="T406" s="307"/>
      <c r="U406" s="313"/>
      <c r="V406" s="305"/>
      <c r="W406" s="306"/>
      <c r="X406" s="425"/>
      <c r="Y406" s="307"/>
      <c r="Z406" s="307"/>
      <c r="AA406" s="315"/>
      <c r="AB406" s="315"/>
      <c r="AC406" s="315"/>
      <c r="AD406" s="312"/>
      <c r="AE406" s="316"/>
      <c r="AF406" s="317"/>
      <c r="AG406" s="317"/>
      <c r="AH406" s="311"/>
      <c r="AI406" s="311"/>
      <c r="AJ406" s="311"/>
      <c r="AK406" s="311"/>
      <c r="AL406" s="311"/>
      <c r="AM406" s="307"/>
      <c r="AN406" s="307"/>
      <c r="AO406" s="318"/>
      <c r="AP406" s="318"/>
      <c r="AQ406" s="249"/>
      <c r="AR406" s="249"/>
      <c r="AS406" s="248"/>
      <c r="AT406" s="248"/>
      <c r="AU406" s="248"/>
      <c r="AV406" s="307"/>
      <c r="AW406" s="319"/>
      <c r="AX406" s="251"/>
      <c r="AY406" s="248"/>
    </row>
    <row r="407" spans="1:51" s="235" customFormat="1" ht="16.5" customHeight="1" x14ac:dyDescent="0.25">
      <c r="A407" s="305"/>
      <c r="B407" s="306"/>
      <c r="C407" s="307"/>
      <c r="D407" s="307"/>
      <c r="E407" s="307"/>
      <c r="F407" s="307"/>
      <c r="G407" s="307"/>
      <c r="H407" s="307"/>
      <c r="I407" s="307"/>
      <c r="J407" s="307"/>
      <c r="K407" s="317"/>
      <c r="L407" s="317"/>
      <c r="M407" s="310"/>
      <c r="N407" s="317"/>
      <c r="O407" s="317"/>
      <c r="P407" s="309"/>
      <c r="Q407" s="311"/>
      <c r="R407" s="312"/>
      <c r="S407" s="312"/>
      <c r="T407" s="307"/>
      <c r="U407" s="313"/>
      <c r="V407" s="305"/>
      <c r="W407" s="306"/>
      <c r="X407" s="425"/>
      <c r="Y407" s="307"/>
      <c r="Z407" s="307"/>
      <c r="AA407" s="315"/>
      <c r="AB407" s="315"/>
      <c r="AC407" s="315"/>
      <c r="AD407" s="312"/>
      <c r="AE407" s="316"/>
      <c r="AF407" s="317"/>
      <c r="AG407" s="317"/>
      <c r="AH407" s="311"/>
      <c r="AI407" s="311"/>
      <c r="AJ407" s="311"/>
      <c r="AK407" s="311"/>
      <c r="AL407" s="311"/>
      <c r="AM407" s="307"/>
      <c r="AN407" s="307"/>
      <c r="AO407" s="318"/>
      <c r="AP407" s="318"/>
      <c r="AQ407" s="249"/>
      <c r="AR407" s="249"/>
      <c r="AS407" s="248"/>
      <c r="AT407" s="248"/>
      <c r="AU407" s="248"/>
      <c r="AV407" s="307"/>
      <c r="AW407" s="319"/>
      <c r="AX407" s="251"/>
      <c r="AY407" s="248"/>
    </row>
    <row r="408" spans="1:51" s="235" customFormat="1" ht="16.5" customHeight="1" x14ac:dyDescent="0.25">
      <c r="A408" s="305"/>
      <c r="B408" s="306"/>
      <c r="C408" s="307"/>
      <c r="D408" s="307"/>
      <c r="E408" s="307"/>
      <c r="F408" s="307"/>
      <c r="G408" s="307"/>
      <c r="H408" s="307"/>
      <c r="I408" s="307"/>
      <c r="J408" s="307"/>
      <c r="K408" s="317"/>
      <c r="L408" s="317"/>
      <c r="M408" s="310"/>
      <c r="N408" s="317"/>
      <c r="O408" s="317"/>
      <c r="P408" s="309"/>
      <c r="Q408" s="311"/>
      <c r="R408" s="312"/>
      <c r="S408" s="312"/>
      <c r="T408" s="307"/>
      <c r="U408" s="313"/>
      <c r="V408" s="305"/>
      <c r="W408" s="306"/>
      <c r="X408" s="425"/>
      <c r="Y408" s="307"/>
      <c r="Z408" s="307"/>
      <c r="AA408" s="315"/>
      <c r="AB408" s="315"/>
      <c r="AC408" s="315"/>
      <c r="AD408" s="312"/>
      <c r="AE408" s="316"/>
      <c r="AF408" s="317"/>
      <c r="AG408" s="317"/>
      <c r="AH408" s="311"/>
      <c r="AI408" s="311"/>
      <c r="AJ408" s="311"/>
      <c r="AK408" s="311"/>
      <c r="AL408" s="311"/>
      <c r="AM408" s="307"/>
      <c r="AN408" s="307"/>
      <c r="AO408" s="318"/>
      <c r="AP408" s="318"/>
      <c r="AQ408" s="249"/>
      <c r="AR408" s="249"/>
      <c r="AS408" s="248"/>
      <c r="AT408" s="248"/>
      <c r="AU408" s="248"/>
      <c r="AV408" s="307"/>
      <c r="AW408" s="319"/>
      <c r="AX408" s="251"/>
      <c r="AY408" s="248"/>
    </row>
    <row r="409" spans="1:51" s="235" customFormat="1" ht="16.5" customHeight="1" x14ac:dyDescent="0.25">
      <c r="A409" s="305"/>
      <c r="B409" s="306"/>
      <c r="C409" s="307"/>
      <c r="D409" s="307"/>
      <c r="E409" s="307"/>
      <c r="F409" s="307"/>
      <c r="G409" s="307"/>
      <c r="H409" s="307"/>
      <c r="I409" s="307"/>
      <c r="J409" s="307"/>
      <c r="K409" s="317"/>
      <c r="L409" s="317"/>
      <c r="M409" s="310"/>
      <c r="N409" s="317"/>
      <c r="O409" s="317"/>
      <c r="P409" s="309"/>
      <c r="Q409" s="311"/>
      <c r="R409" s="312"/>
      <c r="S409" s="312"/>
      <c r="T409" s="307"/>
      <c r="U409" s="313"/>
      <c r="V409" s="305"/>
      <c r="W409" s="306"/>
      <c r="X409" s="425"/>
      <c r="Y409" s="307"/>
      <c r="Z409" s="307"/>
      <c r="AA409" s="315"/>
      <c r="AB409" s="315"/>
      <c r="AC409" s="315"/>
      <c r="AD409" s="312"/>
      <c r="AE409" s="316"/>
      <c r="AF409" s="317"/>
      <c r="AG409" s="317"/>
      <c r="AH409" s="311"/>
      <c r="AI409" s="311"/>
      <c r="AJ409" s="311"/>
      <c r="AK409" s="311"/>
      <c r="AL409" s="311"/>
      <c r="AM409" s="307"/>
      <c r="AN409" s="307"/>
      <c r="AO409" s="318"/>
      <c r="AP409" s="318"/>
      <c r="AQ409" s="249"/>
      <c r="AR409" s="249"/>
      <c r="AS409" s="248"/>
      <c r="AT409" s="248"/>
      <c r="AU409" s="248"/>
      <c r="AV409" s="307"/>
      <c r="AW409" s="319"/>
      <c r="AX409" s="251"/>
      <c r="AY409" s="248"/>
    </row>
    <row r="410" spans="1:51" s="235" customFormat="1" ht="16.5" customHeight="1" x14ac:dyDescent="0.25">
      <c r="A410" s="305"/>
      <c r="B410" s="306"/>
      <c r="C410" s="307"/>
      <c r="D410" s="307"/>
      <c r="E410" s="307"/>
      <c r="F410" s="307"/>
      <c r="G410" s="307"/>
      <c r="H410" s="307"/>
      <c r="I410" s="307"/>
      <c r="J410" s="307"/>
      <c r="K410" s="317"/>
      <c r="L410" s="317"/>
      <c r="M410" s="310"/>
      <c r="N410" s="317"/>
      <c r="O410" s="317"/>
      <c r="P410" s="309"/>
      <c r="Q410" s="311"/>
      <c r="R410" s="312"/>
      <c r="S410" s="312"/>
      <c r="T410" s="307"/>
      <c r="U410" s="313"/>
      <c r="V410" s="305"/>
      <c r="W410" s="306"/>
      <c r="X410" s="425"/>
      <c r="Y410" s="307"/>
      <c r="Z410" s="307"/>
      <c r="AA410" s="315"/>
      <c r="AB410" s="315"/>
      <c r="AC410" s="315"/>
      <c r="AD410" s="312"/>
      <c r="AE410" s="316"/>
      <c r="AF410" s="317"/>
      <c r="AG410" s="317"/>
      <c r="AH410" s="311"/>
      <c r="AI410" s="311"/>
      <c r="AJ410" s="311"/>
      <c r="AK410" s="311"/>
      <c r="AL410" s="311"/>
      <c r="AM410" s="307"/>
      <c r="AN410" s="307"/>
      <c r="AO410" s="318"/>
      <c r="AP410" s="318"/>
      <c r="AQ410" s="249"/>
      <c r="AR410" s="249"/>
      <c r="AS410" s="248"/>
      <c r="AT410" s="248"/>
      <c r="AU410" s="248"/>
      <c r="AV410" s="307"/>
      <c r="AW410" s="319"/>
      <c r="AX410" s="251"/>
      <c r="AY410" s="248"/>
    </row>
    <row r="411" spans="1:51" s="235" customFormat="1" ht="16.5" customHeight="1" x14ac:dyDescent="0.25">
      <c r="A411" s="305"/>
      <c r="B411" s="306"/>
      <c r="C411" s="307"/>
      <c r="D411" s="307"/>
      <c r="E411" s="307"/>
      <c r="F411" s="307"/>
      <c r="G411" s="307"/>
      <c r="H411" s="307"/>
      <c r="I411" s="307"/>
      <c r="J411" s="307"/>
      <c r="K411" s="317"/>
      <c r="L411" s="317"/>
      <c r="M411" s="310"/>
      <c r="N411" s="317"/>
      <c r="O411" s="317"/>
      <c r="P411" s="309"/>
      <c r="Q411" s="311"/>
      <c r="R411" s="312"/>
      <c r="S411" s="312"/>
      <c r="T411" s="307"/>
      <c r="U411" s="313"/>
      <c r="V411" s="305"/>
      <c r="W411" s="306"/>
      <c r="X411" s="425"/>
      <c r="Y411" s="307"/>
      <c r="Z411" s="307"/>
      <c r="AA411" s="315"/>
      <c r="AB411" s="315"/>
      <c r="AC411" s="315"/>
      <c r="AD411" s="312"/>
      <c r="AE411" s="316"/>
      <c r="AF411" s="317"/>
      <c r="AG411" s="317"/>
      <c r="AH411" s="311"/>
      <c r="AI411" s="311"/>
      <c r="AJ411" s="311"/>
      <c r="AK411" s="311"/>
      <c r="AL411" s="311"/>
      <c r="AM411" s="307"/>
      <c r="AN411" s="307"/>
      <c r="AO411" s="318"/>
      <c r="AP411" s="318"/>
      <c r="AQ411" s="249"/>
      <c r="AR411" s="249"/>
      <c r="AS411" s="248"/>
      <c r="AT411" s="248"/>
      <c r="AU411" s="248"/>
      <c r="AV411" s="307"/>
      <c r="AW411" s="319"/>
      <c r="AX411" s="251"/>
      <c r="AY411" s="248"/>
    </row>
    <row r="412" spans="1:51" s="235" customFormat="1" ht="16.5" customHeight="1" x14ac:dyDescent="0.25">
      <c r="A412" s="305"/>
      <c r="B412" s="306"/>
      <c r="C412" s="307"/>
      <c r="D412" s="307"/>
      <c r="E412" s="307"/>
      <c r="F412" s="307"/>
      <c r="G412" s="307"/>
      <c r="H412" s="307"/>
      <c r="I412" s="307"/>
      <c r="J412" s="307"/>
      <c r="K412" s="317"/>
      <c r="L412" s="317"/>
      <c r="M412" s="310"/>
      <c r="N412" s="317"/>
      <c r="O412" s="317"/>
      <c r="P412" s="309"/>
      <c r="Q412" s="311"/>
      <c r="R412" s="312"/>
      <c r="S412" s="312"/>
      <c r="T412" s="307"/>
      <c r="U412" s="313"/>
      <c r="V412" s="305"/>
      <c r="W412" s="306"/>
      <c r="X412" s="425"/>
      <c r="Y412" s="307"/>
      <c r="Z412" s="307"/>
      <c r="AA412" s="315"/>
      <c r="AB412" s="315"/>
      <c r="AC412" s="315"/>
      <c r="AD412" s="312"/>
      <c r="AE412" s="316"/>
      <c r="AF412" s="317"/>
      <c r="AG412" s="317"/>
      <c r="AH412" s="311"/>
      <c r="AI412" s="311"/>
      <c r="AJ412" s="311"/>
      <c r="AK412" s="311"/>
      <c r="AL412" s="311"/>
      <c r="AM412" s="307"/>
      <c r="AN412" s="307"/>
      <c r="AO412" s="318"/>
      <c r="AP412" s="318"/>
      <c r="AQ412" s="249"/>
      <c r="AR412" s="249"/>
      <c r="AS412" s="248"/>
      <c r="AT412" s="248"/>
      <c r="AU412" s="248"/>
      <c r="AV412" s="307"/>
      <c r="AW412" s="319"/>
      <c r="AX412" s="251"/>
      <c r="AY412" s="248"/>
    </row>
    <row r="413" spans="1:51" s="235" customFormat="1" ht="16.5" customHeight="1" x14ac:dyDescent="0.25">
      <c r="A413" s="305"/>
      <c r="B413" s="306"/>
      <c r="C413" s="307"/>
      <c r="D413" s="307"/>
      <c r="E413" s="307"/>
      <c r="F413" s="307"/>
      <c r="G413" s="307"/>
      <c r="H413" s="307"/>
      <c r="I413" s="307"/>
      <c r="J413" s="307"/>
      <c r="K413" s="317"/>
      <c r="L413" s="317"/>
      <c r="M413" s="310"/>
      <c r="N413" s="317"/>
      <c r="O413" s="317"/>
      <c r="P413" s="309"/>
      <c r="Q413" s="311"/>
      <c r="R413" s="312"/>
      <c r="S413" s="312"/>
      <c r="T413" s="307"/>
      <c r="U413" s="313"/>
      <c r="V413" s="305"/>
      <c r="W413" s="306"/>
      <c r="X413" s="425"/>
      <c r="Y413" s="307"/>
      <c r="Z413" s="307"/>
      <c r="AA413" s="315"/>
      <c r="AB413" s="315"/>
      <c r="AC413" s="315"/>
      <c r="AD413" s="312"/>
      <c r="AE413" s="316"/>
      <c r="AF413" s="317"/>
      <c r="AG413" s="317"/>
      <c r="AH413" s="311"/>
      <c r="AI413" s="311"/>
      <c r="AJ413" s="311"/>
      <c r="AK413" s="311"/>
      <c r="AL413" s="311"/>
      <c r="AM413" s="307"/>
      <c r="AN413" s="307"/>
      <c r="AO413" s="318"/>
      <c r="AP413" s="318"/>
      <c r="AQ413" s="249"/>
      <c r="AR413" s="249"/>
      <c r="AS413" s="248"/>
      <c r="AT413" s="248"/>
      <c r="AU413" s="248"/>
      <c r="AV413" s="307"/>
      <c r="AW413" s="319"/>
      <c r="AX413" s="251"/>
      <c r="AY413" s="248"/>
    </row>
    <row r="414" spans="1:51" s="235" customFormat="1" ht="16.5" customHeight="1" x14ac:dyDescent="0.25">
      <c r="A414" s="305"/>
      <c r="B414" s="306"/>
      <c r="C414" s="307"/>
      <c r="D414" s="307"/>
      <c r="E414" s="307"/>
      <c r="F414" s="307"/>
      <c r="G414" s="307"/>
      <c r="H414" s="307"/>
      <c r="I414" s="307"/>
      <c r="J414" s="307"/>
      <c r="K414" s="317"/>
      <c r="L414" s="317"/>
      <c r="M414" s="310"/>
      <c r="N414" s="317"/>
      <c r="O414" s="317"/>
      <c r="P414" s="309"/>
      <c r="Q414" s="311"/>
      <c r="R414" s="312"/>
      <c r="S414" s="312"/>
      <c r="T414" s="307"/>
      <c r="U414" s="313"/>
      <c r="V414" s="305"/>
      <c r="W414" s="306"/>
      <c r="X414" s="425"/>
      <c r="Y414" s="307"/>
      <c r="Z414" s="307"/>
      <c r="AA414" s="315"/>
      <c r="AB414" s="315"/>
      <c r="AC414" s="315"/>
      <c r="AD414" s="312"/>
      <c r="AE414" s="316"/>
      <c r="AF414" s="317"/>
      <c r="AG414" s="317"/>
      <c r="AH414" s="311"/>
      <c r="AI414" s="311"/>
      <c r="AJ414" s="311"/>
      <c r="AK414" s="311"/>
      <c r="AL414" s="311"/>
      <c r="AM414" s="307"/>
      <c r="AN414" s="307"/>
      <c r="AO414" s="318"/>
      <c r="AP414" s="318"/>
      <c r="AQ414" s="249"/>
      <c r="AR414" s="249"/>
      <c r="AS414" s="248"/>
      <c r="AT414" s="248"/>
      <c r="AU414" s="248"/>
      <c r="AV414" s="307"/>
      <c r="AW414" s="319"/>
      <c r="AX414" s="251"/>
      <c r="AY414" s="248"/>
    </row>
    <row r="415" spans="1:51" s="235" customFormat="1" ht="16.5" customHeight="1" x14ac:dyDescent="0.25">
      <c r="A415" s="305"/>
      <c r="B415" s="306"/>
      <c r="C415" s="307"/>
      <c r="D415" s="307"/>
      <c r="E415" s="307"/>
      <c r="F415" s="307"/>
      <c r="G415" s="307"/>
      <c r="H415" s="307"/>
      <c r="I415" s="307"/>
      <c r="J415" s="307"/>
      <c r="K415" s="317"/>
      <c r="L415" s="317"/>
      <c r="M415" s="310"/>
      <c r="N415" s="317"/>
      <c r="O415" s="317"/>
      <c r="P415" s="309"/>
      <c r="Q415" s="311"/>
      <c r="R415" s="312"/>
      <c r="S415" s="312"/>
      <c r="T415" s="307"/>
      <c r="U415" s="313"/>
      <c r="V415" s="305"/>
      <c r="W415" s="306"/>
      <c r="X415" s="425"/>
      <c r="Y415" s="307"/>
      <c r="Z415" s="307"/>
      <c r="AA415" s="315"/>
      <c r="AB415" s="315"/>
      <c r="AC415" s="315"/>
      <c r="AD415" s="312"/>
      <c r="AE415" s="316"/>
      <c r="AF415" s="317"/>
      <c r="AG415" s="317"/>
      <c r="AH415" s="311"/>
      <c r="AI415" s="311"/>
      <c r="AJ415" s="311"/>
      <c r="AK415" s="311"/>
      <c r="AL415" s="311"/>
      <c r="AM415" s="307"/>
      <c r="AN415" s="307"/>
      <c r="AO415" s="318"/>
      <c r="AP415" s="318"/>
      <c r="AQ415" s="249"/>
      <c r="AR415" s="249"/>
      <c r="AS415" s="248"/>
      <c r="AT415" s="248"/>
      <c r="AU415" s="248"/>
      <c r="AV415" s="307"/>
      <c r="AW415" s="319"/>
      <c r="AX415" s="251"/>
      <c r="AY415" s="248"/>
    </row>
    <row r="416" spans="1:51" s="235" customFormat="1" ht="16.5" customHeight="1" x14ac:dyDescent="0.25">
      <c r="A416" s="305"/>
      <c r="B416" s="306"/>
      <c r="C416" s="307"/>
      <c r="D416" s="307"/>
      <c r="E416" s="307"/>
      <c r="F416" s="307"/>
      <c r="G416" s="307"/>
      <c r="H416" s="307"/>
      <c r="I416" s="307"/>
      <c r="J416" s="307"/>
      <c r="K416" s="317"/>
      <c r="L416" s="317"/>
      <c r="M416" s="310"/>
      <c r="N416" s="317"/>
      <c r="O416" s="317"/>
      <c r="P416" s="309"/>
      <c r="Q416" s="311"/>
      <c r="R416" s="312"/>
      <c r="S416" s="312"/>
      <c r="T416" s="307"/>
      <c r="U416" s="313"/>
      <c r="V416" s="305"/>
      <c r="W416" s="306"/>
      <c r="X416" s="425"/>
      <c r="Y416" s="307"/>
      <c r="Z416" s="307"/>
      <c r="AA416" s="315"/>
      <c r="AB416" s="315"/>
      <c r="AC416" s="315"/>
      <c r="AD416" s="312"/>
      <c r="AE416" s="316"/>
      <c r="AF416" s="317"/>
      <c r="AG416" s="317"/>
      <c r="AH416" s="311"/>
      <c r="AI416" s="311"/>
      <c r="AJ416" s="311"/>
      <c r="AK416" s="311"/>
      <c r="AL416" s="311"/>
      <c r="AM416" s="307"/>
      <c r="AN416" s="307"/>
      <c r="AO416" s="318"/>
      <c r="AP416" s="318"/>
      <c r="AQ416" s="249"/>
      <c r="AR416" s="249"/>
      <c r="AS416" s="248"/>
      <c r="AT416" s="248"/>
      <c r="AU416" s="248"/>
      <c r="AV416" s="307"/>
      <c r="AW416" s="319"/>
      <c r="AX416" s="251"/>
      <c r="AY416" s="248"/>
    </row>
    <row r="417" spans="1:51" s="235" customFormat="1" ht="16.5" customHeight="1" x14ac:dyDescent="0.25">
      <c r="A417" s="305"/>
      <c r="B417" s="306"/>
      <c r="C417" s="307"/>
      <c r="D417" s="307"/>
      <c r="E417" s="307"/>
      <c r="F417" s="307"/>
      <c r="G417" s="307"/>
      <c r="H417" s="307"/>
      <c r="I417" s="307"/>
      <c r="J417" s="307"/>
      <c r="K417" s="317"/>
      <c r="L417" s="317"/>
      <c r="M417" s="310"/>
      <c r="N417" s="317"/>
      <c r="O417" s="317"/>
      <c r="P417" s="309"/>
      <c r="Q417" s="311"/>
      <c r="R417" s="312"/>
      <c r="S417" s="312"/>
      <c r="T417" s="307"/>
      <c r="U417" s="313"/>
      <c r="V417" s="305"/>
      <c r="W417" s="306"/>
      <c r="X417" s="425"/>
      <c r="Y417" s="307"/>
      <c r="Z417" s="307"/>
      <c r="AA417" s="315"/>
      <c r="AB417" s="315"/>
      <c r="AC417" s="315"/>
      <c r="AD417" s="312"/>
      <c r="AE417" s="316"/>
      <c r="AF417" s="317"/>
      <c r="AG417" s="317"/>
      <c r="AH417" s="311"/>
      <c r="AI417" s="311"/>
      <c r="AJ417" s="311"/>
      <c r="AK417" s="311"/>
      <c r="AL417" s="311"/>
      <c r="AM417" s="307"/>
      <c r="AN417" s="307"/>
      <c r="AO417" s="318"/>
      <c r="AP417" s="318"/>
      <c r="AQ417" s="249"/>
      <c r="AR417" s="249"/>
      <c r="AS417" s="248"/>
      <c r="AT417" s="248"/>
      <c r="AU417" s="248"/>
      <c r="AV417" s="307"/>
      <c r="AW417" s="319"/>
      <c r="AX417" s="251"/>
      <c r="AY417" s="248"/>
    </row>
    <row r="418" spans="1:51" s="183" customFormat="1" ht="16.5" customHeight="1" x14ac:dyDescent="0.25">
      <c r="A418" s="283" t="s">
        <v>95</v>
      </c>
      <c r="B418" s="274">
        <v>10</v>
      </c>
      <c r="C418" s="276" t="s">
        <v>5</v>
      </c>
      <c r="D418" s="276">
        <v>39496</v>
      </c>
      <c r="E418" s="276">
        <v>45</v>
      </c>
      <c r="F418" s="276">
        <v>1977</v>
      </c>
      <c r="G418" s="276" t="s">
        <v>26</v>
      </c>
      <c r="H418" s="276">
        <v>5</v>
      </c>
      <c r="I418" s="276">
        <v>0</v>
      </c>
      <c r="J418" s="276">
        <v>44</v>
      </c>
      <c r="K418" s="277">
        <f>H418*400+I418*100+J418</f>
        <v>2044</v>
      </c>
      <c r="L418" s="278">
        <f>SUM(Q418:U418)</f>
        <v>2044</v>
      </c>
      <c r="M418" s="279">
        <v>5</v>
      </c>
      <c r="N418" s="278">
        <f>L418</f>
        <v>2044</v>
      </c>
      <c r="O418" s="278">
        <f>[11]qry_report!$L$1429</f>
        <v>150</v>
      </c>
      <c r="P418" s="278">
        <f>N418*O418</f>
        <v>306600</v>
      </c>
      <c r="Q418" s="280">
        <v>1200</v>
      </c>
      <c r="R418" s="281">
        <v>842.44</v>
      </c>
      <c r="S418" s="281">
        <v>1.56</v>
      </c>
      <c r="T418" s="276"/>
      <c r="U418" s="282"/>
      <c r="V418" s="283" t="s">
        <v>1776</v>
      </c>
      <c r="W418" s="274">
        <v>18</v>
      </c>
      <c r="X418" s="284">
        <v>46</v>
      </c>
      <c r="Y418" s="276" t="s">
        <v>28</v>
      </c>
      <c r="Z418" s="276" t="s">
        <v>53</v>
      </c>
      <c r="AA418" s="285">
        <v>15</v>
      </c>
      <c r="AB418" s="285">
        <v>16</v>
      </c>
      <c r="AC418" s="285">
        <v>2</v>
      </c>
      <c r="AD418" s="281">
        <f>AA418*AB418</f>
        <v>240</v>
      </c>
      <c r="AE418" s="287">
        <v>100</v>
      </c>
      <c r="AF418" s="288">
        <f>รายการ!B1</f>
        <v>6700</v>
      </c>
      <c r="AG418" s="288">
        <f>AD418*AF418</f>
        <v>1608000</v>
      </c>
      <c r="AH418" s="280">
        <f>AD418</f>
        <v>240</v>
      </c>
      <c r="AI418" s="280"/>
      <c r="AJ418" s="280">
        <f>AH418</f>
        <v>240</v>
      </c>
      <c r="AK418" s="280"/>
      <c r="AL418" s="280"/>
      <c r="AM418" s="276">
        <v>30</v>
      </c>
      <c r="AN418" s="276">
        <f>ค่าเสื่อม!T4</f>
        <v>93</v>
      </c>
      <c r="AO418" s="290">
        <f>AG418*AN418/100</f>
        <v>1495440</v>
      </c>
      <c r="AP418" s="290">
        <f>AG418-AO418</f>
        <v>112560</v>
      </c>
      <c r="AQ418" s="199">
        <f>P418+AP418</f>
        <v>419160</v>
      </c>
      <c r="AR418" s="199">
        <f>AQ418</f>
        <v>419160</v>
      </c>
      <c r="AS418" s="198">
        <f>((S418*O418)+(AF418*AK418)-(AF418*AK418*AN418/100))</f>
        <v>234</v>
      </c>
      <c r="AT418" s="198">
        <f>AQ418-AS418</f>
        <v>418926</v>
      </c>
      <c r="AU418" s="198">
        <f>AS418</f>
        <v>234</v>
      </c>
      <c r="AV418" s="276">
        <f>อัตราภาษี!J5</f>
        <v>0.3</v>
      </c>
      <c r="AW418" s="156" t="s">
        <v>1781</v>
      </c>
      <c r="AX418" s="201">
        <f>AU418*AV418/100</f>
        <v>0.70200000000000007</v>
      </c>
      <c r="AY418" s="198">
        <f>AX418*10/100</f>
        <v>7.0199999999999999E-2</v>
      </c>
    </row>
    <row r="419" spans="1:51" s="235" customFormat="1" ht="16.5" customHeight="1" x14ac:dyDescent="0.25">
      <c r="A419" s="305"/>
      <c r="B419" s="306"/>
      <c r="C419" s="307"/>
      <c r="D419" s="307"/>
      <c r="E419" s="307"/>
      <c r="F419" s="307"/>
      <c r="G419" s="307"/>
      <c r="H419" s="307"/>
      <c r="I419" s="307"/>
      <c r="J419" s="307"/>
      <c r="K419" s="308"/>
      <c r="L419" s="309"/>
      <c r="M419" s="310"/>
      <c r="N419" s="309"/>
      <c r="O419" s="309"/>
      <c r="P419" s="309"/>
      <c r="Q419" s="311"/>
      <c r="R419" s="312"/>
      <c r="S419" s="312"/>
      <c r="T419" s="307"/>
      <c r="U419" s="313"/>
      <c r="V419" s="305"/>
      <c r="W419" s="306"/>
      <c r="X419" s="425"/>
      <c r="Y419" s="307"/>
      <c r="Z419" s="307"/>
      <c r="AA419" s="315"/>
      <c r="AB419" s="315"/>
      <c r="AC419" s="315"/>
      <c r="AD419" s="312"/>
      <c r="AE419" s="316"/>
      <c r="AF419" s="317"/>
      <c r="AG419" s="317"/>
      <c r="AH419" s="311"/>
      <c r="AI419" s="311"/>
      <c r="AJ419" s="311"/>
      <c r="AK419" s="311"/>
      <c r="AL419" s="311"/>
      <c r="AM419" s="307"/>
      <c r="AN419" s="307"/>
      <c r="AO419" s="318"/>
      <c r="AP419" s="318"/>
      <c r="AQ419" s="249"/>
      <c r="AR419" s="249"/>
      <c r="AS419" s="248"/>
      <c r="AT419" s="248"/>
      <c r="AU419" s="248"/>
      <c r="AV419" s="307"/>
      <c r="AW419" s="319"/>
      <c r="AX419" s="251"/>
      <c r="AY419" s="248"/>
    </row>
    <row r="420" spans="1:51" s="235" customFormat="1" ht="16.5" customHeight="1" x14ac:dyDescent="0.25">
      <c r="A420" s="305"/>
      <c r="B420" s="306"/>
      <c r="C420" s="307"/>
      <c r="D420" s="307"/>
      <c r="E420" s="307"/>
      <c r="F420" s="307"/>
      <c r="G420" s="307"/>
      <c r="H420" s="307"/>
      <c r="I420" s="307"/>
      <c r="J420" s="307"/>
      <c r="K420" s="308"/>
      <c r="L420" s="309"/>
      <c r="M420" s="310"/>
      <c r="N420" s="309"/>
      <c r="O420" s="309"/>
      <c r="P420" s="309"/>
      <c r="Q420" s="311"/>
      <c r="R420" s="312"/>
      <c r="S420" s="312"/>
      <c r="T420" s="307"/>
      <c r="U420" s="313"/>
      <c r="V420" s="305"/>
      <c r="W420" s="306"/>
      <c r="X420" s="425"/>
      <c r="Y420" s="307"/>
      <c r="Z420" s="307"/>
      <c r="AA420" s="315"/>
      <c r="AB420" s="315"/>
      <c r="AC420" s="315"/>
      <c r="AD420" s="312"/>
      <c r="AE420" s="316"/>
      <c r="AF420" s="317"/>
      <c r="AG420" s="317"/>
      <c r="AH420" s="311"/>
      <c r="AI420" s="311"/>
      <c r="AJ420" s="311"/>
      <c r="AK420" s="311"/>
      <c r="AL420" s="311"/>
      <c r="AM420" s="307"/>
      <c r="AN420" s="307"/>
      <c r="AO420" s="318"/>
      <c r="AP420" s="318"/>
      <c r="AQ420" s="249"/>
      <c r="AR420" s="249"/>
      <c r="AS420" s="248"/>
      <c r="AT420" s="248"/>
      <c r="AU420" s="248"/>
      <c r="AV420" s="307"/>
      <c r="AW420" s="319"/>
      <c r="AX420" s="251"/>
      <c r="AY420" s="248"/>
    </row>
    <row r="421" spans="1:51" s="235" customFormat="1" ht="16.5" customHeight="1" x14ac:dyDescent="0.25">
      <c r="A421" s="305"/>
      <c r="B421" s="306"/>
      <c r="C421" s="307"/>
      <c r="D421" s="307"/>
      <c r="E421" s="307"/>
      <c r="F421" s="307"/>
      <c r="G421" s="307"/>
      <c r="H421" s="307"/>
      <c r="I421" s="307"/>
      <c r="J421" s="307"/>
      <c r="K421" s="308"/>
      <c r="L421" s="309"/>
      <c r="M421" s="310"/>
      <c r="N421" s="309"/>
      <c r="O421" s="309"/>
      <c r="P421" s="309"/>
      <c r="Q421" s="311"/>
      <c r="R421" s="312"/>
      <c r="S421" s="312"/>
      <c r="T421" s="307"/>
      <c r="U421" s="313"/>
      <c r="V421" s="305"/>
      <c r="W421" s="306"/>
      <c r="X421" s="425"/>
      <c r="Y421" s="307"/>
      <c r="Z421" s="307"/>
      <c r="AA421" s="315"/>
      <c r="AB421" s="315"/>
      <c r="AC421" s="315"/>
      <c r="AD421" s="312"/>
      <c r="AE421" s="316"/>
      <c r="AF421" s="317"/>
      <c r="AG421" s="317"/>
      <c r="AH421" s="311"/>
      <c r="AI421" s="311"/>
      <c r="AJ421" s="311"/>
      <c r="AK421" s="311"/>
      <c r="AL421" s="311"/>
      <c r="AM421" s="307"/>
      <c r="AN421" s="307"/>
      <c r="AO421" s="318"/>
      <c r="AP421" s="318"/>
      <c r="AQ421" s="249"/>
      <c r="AR421" s="249"/>
      <c r="AS421" s="248"/>
      <c r="AT421" s="248"/>
      <c r="AU421" s="248"/>
      <c r="AV421" s="307"/>
      <c r="AW421" s="319"/>
      <c r="AX421" s="251"/>
      <c r="AY421" s="248"/>
    </row>
    <row r="422" spans="1:51" s="235" customFormat="1" ht="16.5" customHeight="1" x14ac:dyDescent="0.25">
      <c r="A422" s="305"/>
      <c r="B422" s="306"/>
      <c r="C422" s="307"/>
      <c r="D422" s="307"/>
      <c r="E422" s="307"/>
      <c r="F422" s="307"/>
      <c r="G422" s="307"/>
      <c r="H422" s="307"/>
      <c r="I422" s="307"/>
      <c r="J422" s="307"/>
      <c r="K422" s="308"/>
      <c r="L422" s="309"/>
      <c r="M422" s="310"/>
      <c r="N422" s="309"/>
      <c r="O422" s="309"/>
      <c r="P422" s="309"/>
      <c r="Q422" s="311"/>
      <c r="R422" s="312"/>
      <c r="S422" s="312"/>
      <c r="T422" s="307"/>
      <c r="U422" s="313"/>
      <c r="V422" s="305"/>
      <c r="W422" s="306"/>
      <c r="X422" s="425"/>
      <c r="Y422" s="307"/>
      <c r="Z422" s="307"/>
      <c r="AA422" s="315"/>
      <c r="AB422" s="315"/>
      <c r="AC422" s="315"/>
      <c r="AD422" s="312"/>
      <c r="AE422" s="316"/>
      <c r="AF422" s="317"/>
      <c r="AG422" s="317"/>
      <c r="AH422" s="311"/>
      <c r="AI422" s="311"/>
      <c r="AJ422" s="311"/>
      <c r="AK422" s="311"/>
      <c r="AL422" s="311"/>
      <c r="AM422" s="307"/>
      <c r="AN422" s="307"/>
      <c r="AO422" s="318"/>
      <c r="AP422" s="318"/>
      <c r="AQ422" s="249"/>
      <c r="AR422" s="249"/>
      <c r="AS422" s="248"/>
      <c r="AT422" s="248"/>
      <c r="AU422" s="248"/>
      <c r="AV422" s="307"/>
      <c r="AW422" s="319"/>
      <c r="AX422" s="251"/>
      <c r="AY422" s="248"/>
    </row>
    <row r="423" spans="1:51" s="235" customFormat="1" ht="16.5" customHeight="1" x14ac:dyDescent="0.25">
      <c r="A423" s="305"/>
      <c r="B423" s="306"/>
      <c r="C423" s="307"/>
      <c r="D423" s="307"/>
      <c r="E423" s="307"/>
      <c r="F423" s="307"/>
      <c r="G423" s="307"/>
      <c r="H423" s="307"/>
      <c r="I423" s="307"/>
      <c r="J423" s="307"/>
      <c r="K423" s="308"/>
      <c r="L423" s="309"/>
      <c r="M423" s="310"/>
      <c r="N423" s="309"/>
      <c r="O423" s="309"/>
      <c r="P423" s="309"/>
      <c r="Q423" s="311"/>
      <c r="R423" s="312"/>
      <c r="S423" s="312"/>
      <c r="T423" s="307"/>
      <c r="U423" s="313"/>
      <c r="V423" s="305"/>
      <c r="W423" s="306"/>
      <c r="X423" s="425"/>
      <c r="Y423" s="307"/>
      <c r="Z423" s="307"/>
      <c r="AA423" s="315"/>
      <c r="AB423" s="315"/>
      <c r="AC423" s="315"/>
      <c r="AD423" s="312"/>
      <c r="AE423" s="316"/>
      <c r="AF423" s="317"/>
      <c r="AG423" s="317"/>
      <c r="AH423" s="311"/>
      <c r="AI423" s="311"/>
      <c r="AJ423" s="311"/>
      <c r="AK423" s="311"/>
      <c r="AL423" s="311"/>
      <c r="AM423" s="307"/>
      <c r="AN423" s="307"/>
      <c r="AO423" s="318"/>
      <c r="AP423" s="318"/>
      <c r="AQ423" s="249"/>
      <c r="AR423" s="249"/>
      <c r="AS423" s="248"/>
      <c r="AT423" s="248"/>
      <c r="AU423" s="248"/>
      <c r="AV423" s="307"/>
      <c r="AW423" s="319"/>
      <c r="AX423" s="251"/>
      <c r="AY423" s="248"/>
    </row>
    <row r="424" spans="1:51" s="235" customFormat="1" ht="16.5" customHeight="1" x14ac:dyDescent="0.25">
      <c r="A424" s="305"/>
      <c r="B424" s="306"/>
      <c r="C424" s="307"/>
      <c r="D424" s="307"/>
      <c r="E424" s="307"/>
      <c r="F424" s="307"/>
      <c r="G424" s="307"/>
      <c r="H424" s="307"/>
      <c r="I424" s="307"/>
      <c r="J424" s="307"/>
      <c r="K424" s="308"/>
      <c r="L424" s="309"/>
      <c r="M424" s="310"/>
      <c r="N424" s="309"/>
      <c r="O424" s="309"/>
      <c r="P424" s="309"/>
      <c r="Q424" s="311"/>
      <c r="R424" s="312"/>
      <c r="S424" s="312"/>
      <c r="T424" s="307"/>
      <c r="U424" s="313"/>
      <c r="V424" s="305"/>
      <c r="W424" s="306"/>
      <c r="X424" s="425"/>
      <c r="Y424" s="307"/>
      <c r="Z424" s="307"/>
      <c r="AA424" s="315"/>
      <c r="AB424" s="315"/>
      <c r="AC424" s="315"/>
      <c r="AD424" s="312"/>
      <c r="AE424" s="316"/>
      <c r="AF424" s="317"/>
      <c r="AG424" s="317"/>
      <c r="AH424" s="311"/>
      <c r="AI424" s="311"/>
      <c r="AJ424" s="311"/>
      <c r="AK424" s="311"/>
      <c r="AL424" s="311"/>
      <c r="AM424" s="307"/>
      <c r="AN424" s="307"/>
      <c r="AO424" s="318"/>
      <c r="AP424" s="318"/>
      <c r="AQ424" s="249"/>
      <c r="AR424" s="249"/>
      <c r="AS424" s="248"/>
      <c r="AT424" s="248"/>
      <c r="AU424" s="248"/>
      <c r="AV424" s="307"/>
      <c r="AW424" s="319"/>
      <c r="AX424" s="251"/>
      <c r="AY424" s="248"/>
    </row>
    <row r="425" spans="1:51" s="235" customFormat="1" ht="16.5" customHeight="1" x14ac:dyDescent="0.25">
      <c r="A425" s="305"/>
      <c r="B425" s="306"/>
      <c r="C425" s="307"/>
      <c r="D425" s="307"/>
      <c r="E425" s="307"/>
      <c r="F425" s="307"/>
      <c r="G425" s="307"/>
      <c r="H425" s="307"/>
      <c r="I425" s="307"/>
      <c r="J425" s="307"/>
      <c r="K425" s="308"/>
      <c r="L425" s="309"/>
      <c r="M425" s="310"/>
      <c r="N425" s="309"/>
      <c r="O425" s="309"/>
      <c r="P425" s="309"/>
      <c r="Q425" s="311"/>
      <c r="R425" s="312"/>
      <c r="S425" s="312"/>
      <c r="T425" s="307"/>
      <c r="U425" s="313"/>
      <c r="V425" s="305"/>
      <c r="W425" s="306"/>
      <c r="X425" s="425"/>
      <c r="Y425" s="307"/>
      <c r="Z425" s="307"/>
      <c r="AA425" s="315"/>
      <c r="AB425" s="315"/>
      <c r="AC425" s="315"/>
      <c r="AD425" s="312"/>
      <c r="AE425" s="316"/>
      <c r="AF425" s="317"/>
      <c r="AG425" s="317"/>
      <c r="AH425" s="311"/>
      <c r="AI425" s="311"/>
      <c r="AJ425" s="311"/>
      <c r="AK425" s="311"/>
      <c r="AL425" s="311"/>
      <c r="AM425" s="307"/>
      <c r="AN425" s="307"/>
      <c r="AO425" s="318"/>
      <c r="AP425" s="318"/>
      <c r="AQ425" s="249"/>
      <c r="AR425" s="249"/>
      <c r="AS425" s="248"/>
      <c r="AT425" s="248"/>
      <c r="AU425" s="248"/>
      <c r="AV425" s="307"/>
      <c r="AW425" s="319"/>
      <c r="AX425" s="251"/>
      <c r="AY425" s="248"/>
    </row>
    <row r="426" spans="1:51" s="235" customFormat="1" ht="16.5" customHeight="1" x14ac:dyDescent="0.25">
      <c r="A426" s="305"/>
      <c r="B426" s="306"/>
      <c r="C426" s="307"/>
      <c r="D426" s="307"/>
      <c r="E426" s="307"/>
      <c r="F426" s="307"/>
      <c r="G426" s="307"/>
      <c r="H426" s="307"/>
      <c r="I426" s="307"/>
      <c r="J426" s="307"/>
      <c r="K426" s="308"/>
      <c r="L426" s="309"/>
      <c r="M426" s="310"/>
      <c r="N426" s="309"/>
      <c r="O426" s="309"/>
      <c r="P426" s="309"/>
      <c r="Q426" s="311"/>
      <c r="R426" s="312"/>
      <c r="S426" s="312"/>
      <c r="T426" s="307"/>
      <c r="U426" s="313"/>
      <c r="V426" s="305"/>
      <c r="W426" s="306"/>
      <c r="X426" s="425"/>
      <c r="Y426" s="307"/>
      <c r="Z426" s="307"/>
      <c r="AA426" s="315"/>
      <c r="AB426" s="315"/>
      <c r="AC426" s="315"/>
      <c r="AD426" s="312"/>
      <c r="AE426" s="316"/>
      <c r="AF426" s="317"/>
      <c r="AG426" s="317"/>
      <c r="AH426" s="311"/>
      <c r="AI426" s="311"/>
      <c r="AJ426" s="311"/>
      <c r="AK426" s="311"/>
      <c r="AL426" s="311"/>
      <c r="AM426" s="307"/>
      <c r="AN426" s="307"/>
      <c r="AO426" s="318"/>
      <c r="AP426" s="318"/>
      <c r="AQ426" s="249"/>
      <c r="AR426" s="249"/>
      <c r="AS426" s="248"/>
      <c r="AT426" s="248"/>
      <c r="AU426" s="248"/>
      <c r="AV426" s="307"/>
      <c r="AW426" s="319"/>
      <c r="AX426" s="251"/>
      <c r="AY426" s="248"/>
    </row>
    <row r="427" spans="1:51" s="235" customFormat="1" ht="16.5" customHeight="1" x14ac:dyDescent="0.25">
      <c r="A427" s="305"/>
      <c r="B427" s="306"/>
      <c r="C427" s="307"/>
      <c r="D427" s="307"/>
      <c r="E427" s="307"/>
      <c r="F427" s="307"/>
      <c r="G427" s="307"/>
      <c r="H427" s="307"/>
      <c r="I427" s="307"/>
      <c r="J427" s="307"/>
      <c r="K427" s="308"/>
      <c r="L427" s="309"/>
      <c r="M427" s="310"/>
      <c r="N427" s="309"/>
      <c r="O427" s="309"/>
      <c r="P427" s="309"/>
      <c r="Q427" s="311"/>
      <c r="R427" s="312"/>
      <c r="S427" s="312"/>
      <c r="T427" s="307"/>
      <c r="U427" s="313"/>
      <c r="V427" s="305"/>
      <c r="W427" s="306"/>
      <c r="X427" s="425"/>
      <c r="Y427" s="307"/>
      <c r="Z427" s="307"/>
      <c r="AA427" s="315"/>
      <c r="AB427" s="315"/>
      <c r="AC427" s="315"/>
      <c r="AD427" s="312"/>
      <c r="AE427" s="316"/>
      <c r="AF427" s="317"/>
      <c r="AG427" s="317"/>
      <c r="AH427" s="311"/>
      <c r="AI427" s="311"/>
      <c r="AJ427" s="311"/>
      <c r="AK427" s="311"/>
      <c r="AL427" s="311"/>
      <c r="AM427" s="307"/>
      <c r="AN427" s="307"/>
      <c r="AO427" s="318"/>
      <c r="AP427" s="318"/>
      <c r="AQ427" s="249"/>
      <c r="AR427" s="249"/>
      <c r="AS427" s="248"/>
      <c r="AT427" s="248"/>
      <c r="AU427" s="248"/>
      <c r="AV427" s="307"/>
      <c r="AW427" s="319"/>
      <c r="AX427" s="251"/>
      <c r="AY427" s="248"/>
    </row>
    <row r="428" spans="1:51" s="235" customFormat="1" ht="16.5" customHeight="1" x14ac:dyDescent="0.25">
      <c r="A428" s="305"/>
      <c r="B428" s="306"/>
      <c r="C428" s="307"/>
      <c r="D428" s="307"/>
      <c r="E428" s="307"/>
      <c r="F428" s="307"/>
      <c r="G428" s="307"/>
      <c r="H428" s="307"/>
      <c r="I428" s="307"/>
      <c r="J428" s="307"/>
      <c r="K428" s="308"/>
      <c r="L428" s="309"/>
      <c r="M428" s="310"/>
      <c r="N428" s="309"/>
      <c r="O428" s="309"/>
      <c r="P428" s="309"/>
      <c r="Q428" s="311"/>
      <c r="R428" s="312"/>
      <c r="S428" s="312"/>
      <c r="T428" s="307"/>
      <c r="U428" s="313"/>
      <c r="V428" s="305"/>
      <c r="W428" s="306"/>
      <c r="X428" s="425"/>
      <c r="Y428" s="307"/>
      <c r="Z428" s="307"/>
      <c r="AA428" s="315"/>
      <c r="AB428" s="315"/>
      <c r="AC428" s="315"/>
      <c r="AD428" s="312"/>
      <c r="AE428" s="316"/>
      <c r="AF428" s="317"/>
      <c r="AG428" s="317"/>
      <c r="AH428" s="311"/>
      <c r="AI428" s="311"/>
      <c r="AJ428" s="311"/>
      <c r="AK428" s="311"/>
      <c r="AL428" s="311"/>
      <c r="AM428" s="307"/>
      <c r="AN428" s="307"/>
      <c r="AO428" s="318"/>
      <c r="AP428" s="318"/>
      <c r="AQ428" s="249"/>
      <c r="AR428" s="249"/>
      <c r="AS428" s="248"/>
      <c r="AT428" s="248"/>
      <c r="AU428" s="248"/>
      <c r="AV428" s="307"/>
      <c r="AW428" s="319"/>
      <c r="AX428" s="251"/>
      <c r="AY428" s="248"/>
    </row>
    <row r="429" spans="1:51" s="235" customFormat="1" ht="16.5" customHeight="1" x14ac:dyDescent="0.25">
      <c r="A429" s="305"/>
      <c r="B429" s="306"/>
      <c r="C429" s="307"/>
      <c r="D429" s="307"/>
      <c r="E429" s="307"/>
      <c r="F429" s="307"/>
      <c r="G429" s="307"/>
      <c r="H429" s="307"/>
      <c r="I429" s="307"/>
      <c r="J429" s="307"/>
      <c r="K429" s="308"/>
      <c r="L429" s="309"/>
      <c r="M429" s="310"/>
      <c r="N429" s="309"/>
      <c r="O429" s="309"/>
      <c r="P429" s="309"/>
      <c r="Q429" s="311"/>
      <c r="R429" s="312"/>
      <c r="S429" s="312"/>
      <c r="T429" s="307"/>
      <c r="U429" s="313"/>
      <c r="V429" s="305"/>
      <c r="W429" s="306"/>
      <c r="X429" s="425"/>
      <c r="Y429" s="307"/>
      <c r="Z429" s="307"/>
      <c r="AA429" s="315"/>
      <c r="AB429" s="315"/>
      <c r="AC429" s="315"/>
      <c r="AD429" s="312"/>
      <c r="AE429" s="316"/>
      <c r="AF429" s="317"/>
      <c r="AG429" s="317"/>
      <c r="AH429" s="311"/>
      <c r="AI429" s="311"/>
      <c r="AJ429" s="311"/>
      <c r="AK429" s="311"/>
      <c r="AL429" s="311"/>
      <c r="AM429" s="307"/>
      <c r="AN429" s="307"/>
      <c r="AO429" s="318"/>
      <c r="AP429" s="318"/>
      <c r="AQ429" s="249"/>
      <c r="AR429" s="249"/>
      <c r="AS429" s="248"/>
      <c r="AT429" s="248"/>
      <c r="AU429" s="248"/>
      <c r="AV429" s="307"/>
      <c r="AW429" s="319"/>
      <c r="AX429" s="251"/>
      <c r="AY429" s="248"/>
    </row>
    <row r="430" spans="1:51" s="235" customFormat="1" ht="16.5" customHeight="1" x14ac:dyDescent="0.25">
      <c r="A430" s="305"/>
      <c r="B430" s="306"/>
      <c r="C430" s="307"/>
      <c r="D430" s="307"/>
      <c r="E430" s="307"/>
      <c r="F430" s="307"/>
      <c r="G430" s="307"/>
      <c r="H430" s="307"/>
      <c r="I430" s="307"/>
      <c r="J430" s="307"/>
      <c r="K430" s="308"/>
      <c r="L430" s="309"/>
      <c r="M430" s="310"/>
      <c r="N430" s="309"/>
      <c r="O430" s="309"/>
      <c r="P430" s="309"/>
      <c r="Q430" s="311"/>
      <c r="R430" s="312"/>
      <c r="S430" s="312"/>
      <c r="T430" s="307"/>
      <c r="U430" s="313"/>
      <c r="V430" s="305"/>
      <c r="W430" s="306"/>
      <c r="X430" s="425"/>
      <c r="Y430" s="307"/>
      <c r="Z430" s="307"/>
      <c r="AA430" s="315"/>
      <c r="AB430" s="315"/>
      <c r="AC430" s="315"/>
      <c r="AD430" s="312"/>
      <c r="AE430" s="316"/>
      <c r="AF430" s="317"/>
      <c r="AG430" s="317"/>
      <c r="AH430" s="311"/>
      <c r="AI430" s="311"/>
      <c r="AJ430" s="311"/>
      <c r="AK430" s="311"/>
      <c r="AL430" s="311"/>
      <c r="AM430" s="307"/>
      <c r="AN430" s="307"/>
      <c r="AO430" s="318"/>
      <c r="AP430" s="318"/>
      <c r="AQ430" s="249"/>
      <c r="AR430" s="249"/>
      <c r="AS430" s="248"/>
      <c r="AT430" s="248"/>
      <c r="AU430" s="248"/>
      <c r="AV430" s="307"/>
      <c r="AW430" s="319"/>
      <c r="AX430" s="251"/>
      <c r="AY430" s="248"/>
    </row>
    <row r="431" spans="1:51" s="235" customFormat="1" ht="16.5" customHeight="1" x14ac:dyDescent="0.25">
      <c r="A431" s="305"/>
      <c r="B431" s="306"/>
      <c r="C431" s="307"/>
      <c r="D431" s="307"/>
      <c r="E431" s="307"/>
      <c r="F431" s="307"/>
      <c r="G431" s="307"/>
      <c r="H431" s="307"/>
      <c r="I431" s="307"/>
      <c r="J431" s="307"/>
      <c r="K431" s="308"/>
      <c r="L431" s="309"/>
      <c r="M431" s="310"/>
      <c r="N431" s="309"/>
      <c r="O431" s="309"/>
      <c r="P431" s="309"/>
      <c r="Q431" s="311"/>
      <c r="R431" s="312"/>
      <c r="S431" s="312"/>
      <c r="T431" s="307"/>
      <c r="U431" s="313"/>
      <c r="V431" s="305"/>
      <c r="W431" s="306"/>
      <c r="X431" s="425"/>
      <c r="Y431" s="307"/>
      <c r="Z431" s="307"/>
      <c r="AA431" s="315"/>
      <c r="AB431" s="315"/>
      <c r="AC431" s="315"/>
      <c r="AD431" s="312"/>
      <c r="AE431" s="316"/>
      <c r="AF431" s="317"/>
      <c r="AG431" s="317"/>
      <c r="AH431" s="311"/>
      <c r="AI431" s="311"/>
      <c r="AJ431" s="311"/>
      <c r="AK431" s="311"/>
      <c r="AL431" s="311"/>
      <c r="AM431" s="307"/>
      <c r="AN431" s="307"/>
      <c r="AO431" s="318"/>
      <c r="AP431" s="318"/>
      <c r="AQ431" s="249"/>
      <c r="AR431" s="249"/>
      <c r="AS431" s="248"/>
      <c r="AT431" s="248"/>
      <c r="AU431" s="248"/>
      <c r="AV431" s="307"/>
      <c r="AW431" s="319"/>
      <c r="AX431" s="251"/>
      <c r="AY431" s="248"/>
    </row>
    <row r="432" spans="1:51" s="235" customFormat="1" ht="16.5" customHeight="1" x14ac:dyDescent="0.25">
      <c r="A432" s="305"/>
      <c r="B432" s="306"/>
      <c r="C432" s="307"/>
      <c r="D432" s="307"/>
      <c r="E432" s="307"/>
      <c r="F432" s="307"/>
      <c r="G432" s="307"/>
      <c r="H432" s="307"/>
      <c r="I432" s="307"/>
      <c r="J432" s="307"/>
      <c r="K432" s="308"/>
      <c r="L432" s="309"/>
      <c r="M432" s="310"/>
      <c r="N432" s="309"/>
      <c r="O432" s="309"/>
      <c r="P432" s="309"/>
      <c r="Q432" s="311"/>
      <c r="R432" s="312"/>
      <c r="S432" s="312"/>
      <c r="T432" s="307"/>
      <c r="U432" s="313"/>
      <c r="V432" s="305"/>
      <c r="W432" s="306"/>
      <c r="X432" s="425"/>
      <c r="Y432" s="307"/>
      <c r="Z432" s="307"/>
      <c r="AA432" s="315"/>
      <c r="AB432" s="315"/>
      <c r="AC432" s="315"/>
      <c r="AD432" s="312"/>
      <c r="AE432" s="316"/>
      <c r="AF432" s="317"/>
      <c r="AG432" s="317"/>
      <c r="AH432" s="311"/>
      <c r="AI432" s="311"/>
      <c r="AJ432" s="311"/>
      <c r="AK432" s="311"/>
      <c r="AL432" s="311"/>
      <c r="AM432" s="307"/>
      <c r="AN432" s="307"/>
      <c r="AO432" s="318"/>
      <c r="AP432" s="318"/>
      <c r="AQ432" s="249"/>
      <c r="AR432" s="249"/>
      <c r="AS432" s="248"/>
      <c r="AT432" s="248"/>
      <c r="AU432" s="248"/>
      <c r="AV432" s="307"/>
      <c r="AW432" s="319"/>
      <c r="AX432" s="251"/>
      <c r="AY432" s="248"/>
    </row>
    <row r="433" spans="1:51" s="235" customFormat="1" ht="16.5" customHeight="1" x14ac:dyDescent="0.25">
      <c r="A433" s="305"/>
      <c r="B433" s="306"/>
      <c r="C433" s="307"/>
      <c r="D433" s="307"/>
      <c r="E433" s="307"/>
      <c r="F433" s="307"/>
      <c r="G433" s="307"/>
      <c r="H433" s="307"/>
      <c r="I433" s="307"/>
      <c r="J433" s="307"/>
      <c r="K433" s="308"/>
      <c r="L433" s="309"/>
      <c r="M433" s="310"/>
      <c r="N433" s="309"/>
      <c r="O433" s="309"/>
      <c r="P433" s="309"/>
      <c r="Q433" s="311"/>
      <c r="R433" s="312"/>
      <c r="S433" s="312"/>
      <c r="T433" s="307"/>
      <c r="U433" s="313"/>
      <c r="V433" s="305"/>
      <c r="W433" s="306"/>
      <c r="X433" s="425"/>
      <c r="Y433" s="307"/>
      <c r="Z433" s="307"/>
      <c r="AA433" s="315"/>
      <c r="AB433" s="315"/>
      <c r="AC433" s="315"/>
      <c r="AD433" s="312"/>
      <c r="AE433" s="316"/>
      <c r="AF433" s="317"/>
      <c r="AG433" s="317"/>
      <c r="AH433" s="311"/>
      <c r="AI433" s="311"/>
      <c r="AJ433" s="311"/>
      <c r="AK433" s="311"/>
      <c r="AL433" s="311"/>
      <c r="AM433" s="307"/>
      <c r="AN433" s="307"/>
      <c r="AO433" s="318"/>
      <c r="AP433" s="318"/>
      <c r="AQ433" s="249"/>
      <c r="AR433" s="249"/>
      <c r="AS433" s="248"/>
      <c r="AT433" s="248"/>
      <c r="AU433" s="248"/>
      <c r="AV433" s="307"/>
      <c r="AW433" s="319"/>
      <c r="AX433" s="251"/>
      <c r="AY433" s="248"/>
    </row>
    <row r="434" spans="1:51" s="235" customFormat="1" ht="16.5" customHeight="1" x14ac:dyDescent="0.25">
      <c r="A434" s="305"/>
      <c r="B434" s="306"/>
      <c r="C434" s="307"/>
      <c r="D434" s="307"/>
      <c r="E434" s="307"/>
      <c r="F434" s="307"/>
      <c r="G434" s="307"/>
      <c r="H434" s="307"/>
      <c r="I434" s="307"/>
      <c r="J434" s="307"/>
      <c r="K434" s="308"/>
      <c r="L434" s="309"/>
      <c r="M434" s="310"/>
      <c r="N434" s="309"/>
      <c r="O434" s="309"/>
      <c r="P434" s="309"/>
      <c r="Q434" s="311"/>
      <c r="R434" s="312"/>
      <c r="S434" s="312"/>
      <c r="T434" s="307"/>
      <c r="U434" s="313"/>
      <c r="V434" s="305"/>
      <c r="W434" s="306"/>
      <c r="X434" s="425"/>
      <c r="Y434" s="307"/>
      <c r="Z434" s="307"/>
      <c r="AA434" s="315"/>
      <c r="AB434" s="315"/>
      <c r="AC434" s="315"/>
      <c r="AD434" s="312"/>
      <c r="AE434" s="316"/>
      <c r="AF434" s="317"/>
      <c r="AG434" s="317"/>
      <c r="AH434" s="311"/>
      <c r="AI434" s="311"/>
      <c r="AJ434" s="311"/>
      <c r="AK434" s="311"/>
      <c r="AL434" s="311"/>
      <c r="AM434" s="307"/>
      <c r="AN434" s="307"/>
      <c r="AO434" s="318"/>
      <c r="AP434" s="318"/>
      <c r="AQ434" s="249"/>
      <c r="AR434" s="249"/>
      <c r="AS434" s="248"/>
      <c r="AT434" s="248"/>
      <c r="AU434" s="248"/>
      <c r="AV434" s="307"/>
      <c r="AW434" s="319"/>
      <c r="AX434" s="251"/>
      <c r="AY434" s="248"/>
    </row>
    <row r="435" spans="1:51" s="235" customFormat="1" ht="16.5" customHeight="1" x14ac:dyDescent="0.25">
      <c r="A435" s="305"/>
      <c r="B435" s="306"/>
      <c r="C435" s="307"/>
      <c r="D435" s="307"/>
      <c r="E435" s="307"/>
      <c r="F435" s="307"/>
      <c r="G435" s="307"/>
      <c r="H435" s="307"/>
      <c r="I435" s="307"/>
      <c r="J435" s="307"/>
      <c r="K435" s="308"/>
      <c r="L435" s="309"/>
      <c r="M435" s="310"/>
      <c r="N435" s="309"/>
      <c r="O435" s="309"/>
      <c r="P435" s="309"/>
      <c r="Q435" s="311"/>
      <c r="R435" s="312"/>
      <c r="S435" s="312"/>
      <c r="T435" s="307"/>
      <c r="U435" s="313"/>
      <c r="V435" s="305"/>
      <c r="W435" s="306"/>
      <c r="X435" s="425"/>
      <c r="Y435" s="307"/>
      <c r="Z435" s="307"/>
      <c r="AA435" s="315"/>
      <c r="AB435" s="315"/>
      <c r="AC435" s="315"/>
      <c r="AD435" s="312"/>
      <c r="AE435" s="316"/>
      <c r="AF435" s="317"/>
      <c r="AG435" s="317"/>
      <c r="AH435" s="311"/>
      <c r="AI435" s="311"/>
      <c r="AJ435" s="311"/>
      <c r="AK435" s="311"/>
      <c r="AL435" s="311"/>
      <c r="AM435" s="307"/>
      <c r="AN435" s="307"/>
      <c r="AO435" s="318"/>
      <c r="AP435" s="318"/>
      <c r="AQ435" s="249"/>
      <c r="AR435" s="249"/>
      <c r="AS435" s="248"/>
      <c r="AT435" s="248"/>
      <c r="AU435" s="248"/>
      <c r="AV435" s="307"/>
      <c r="AW435" s="319"/>
      <c r="AX435" s="251"/>
      <c r="AY435" s="248"/>
    </row>
    <row r="436" spans="1:51" s="235" customFormat="1" ht="16.5" customHeight="1" x14ac:dyDescent="0.25">
      <c r="A436" s="305"/>
      <c r="B436" s="306"/>
      <c r="C436" s="307"/>
      <c r="D436" s="307"/>
      <c r="E436" s="307"/>
      <c r="F436" s="307"/>
      <c r="G436" s="307"/>
      <c r="H436" s="307"/>
      <c r="I436" s="307"/>
      <c r="J436" s="307"/>
      <c r="K436" s="308"/>
      <c r="L436" s="309"/>
      <c r="M436" s="310"/>
      <c r="N436" s="309"/>
      <c r="O436" s="309"/>
      <c r="P436" s="309"/>
      <c r="Q436" s="311"/>
      <c r="R436" s="312"/>
      <c r="S436" s="312"/>
      <c r="T436" s="307"/>
      <c r="U436" s="313"/>
      <c r="V436" s="305"/>
      <c r="W436" s="306"/>
      <c r="X436" s="425"/>
      <c r="Y436" s="307"/>
      <c r="Z436" s="307"/>
      <c r="AA436" s="315"/>
      <c r="AB436" s="315"/>
      <c r="AC436" s="315"/>
      <c r="AD436" s="312"/>
      <c r="AE436" s="316"/>
      <c r="AF436" s="317"/>
      <c r="AG436" s="317"/>
      <c r="AH436" s="311"/>
      <c r="AI436" s="311"/>
      <c r="AJ436" s="311"/>
      <c r="AK436" s="311"/>
      <c r="AL436" s="311"/>
      <c r="AM436" s="307"/>
      <c r="AN436" s="307"/>
      <c r="AO436" s="318"/>
      <c r="AP436" s="318"/>
      <c r="AQ436" s="249"/>
      <c r="AR436" s="249"/>
      <c r="AS436" s="248"/>
      <c r="AT436" s="248"/>
      <c r="AU436" s="248"/>
      <c r="AV436" s="307"/>
      <c r="AW436" s="319"/>
      <c r="AX436" s="251"/>
      <c r="AY436" s="248"/>
    </row>
    <row r="437" spans="1:51" s="235" customFormat="1" ht="16.5" customHeight="1" x14ac:dyDescent="0.25">
      <c r="A437" s="305"/>
      <c r="B437" s="306"/>
      <c r="C437" s="307"/>
      <c r="D437" s="307"/>
      <c r="E437" s="307"/>
      <c r="F437" s="307"/>
      <c r="G437" s="307"/>
      <c r="H437" s="307"/>
      <c r="I437" s="307"/>
      <c r="J437" s="307"/>
      <c r="K437" s="308"/>
      <c r="L437" s="309"/>
      <c r="M437" s="310"/>
      <c r="N437" s="309"/>
      <c r="O437" s="309"/>
      <c r="P437" s="309"/>
      <c r="Q437" s="311"/>
      <c r="R437" s="312"/>
      <c r="S437" s="312"/>
      <c r="T437" s="307"/>
      <c r="U437" s="313"/>
      <c r="V437" s="305"/>
      <c r="W437" s="306"/>
      <c r="X437" s="425"/>
      <c r="Y437" s="307"/>
      <c r="Z437" s="307"/>
      <c r="AA437" s="315"/>
      <c r="AB437" s="315"/>
      <c r="AC437" s="315"/>
      <c r="AD437" s="312"/>
      <c r="AE437" s="316"/>
      <c r="AF437" s="317"/>
      <c r="AG437" s="317"/>
      <c r="AH437" s="311"/>
      <c r="AI437" s="311"/>
      <c r="AJ437" s="311"/>
      <c r="AK437" s="311"/>
      <c r="AL437" s="311"/>
      <c r="AM437" s="307"/>
      <c r="AN437" s="307"/>
      <c r="AO437" s="318"/>
      <c r="AP437" s="318"/>
      <c r="AQ437" s="249"/>
      <c r="AR437" s="249"/>
      <c r="AS437" s="248"/>
      <c r="AT437" s="248"/>
      <c r="AU437" s="248"/>
      <c r="AV437" s="307"/>
      <c r="AW437" s="319"/>
      <c r="AX437" s="251"/>
      <c r="AY437" s="248"/>
    </row>
    <row r="438" spans="1:51" s="235" customFormat="1" ht="16.5" customHeight="1" x14ac:dyDescent="0.25">
      <c r="A438" s="305"/>
      <c r="B438" s="306"/>
      <c r="C438" s="307"/>
      <c r="D438" s="307"/>
      <c r="E438" s="307"/>
      <c r="F438" s="307"/>
      <c r="G438" s="307"/>
      <c r="H438" s="307"/>
      <c r="I438" s="307"/>
      <c r="J438" s="307"/>
      <c r="K438" s="308"/>
      <c r="L438" s="309"/>
      <c r="M438" s="310"/>
      <c r="N438" s="309"/>
      <c r="O438" s="309"/>
      <c r="P438" s="309"/>
      <c r="Q438" s="311"/>
      <c r="R438" s="312"/>
      <c r="S438" s="312"/>
      <c r="T438" s="307"/>
      <c r="U438" s="313"/>
      <c r="V438" s="305"/>
      <c r="W438" s="306"/>
      <c r="X438" s="425"/>
      <c r="Y438" s="307"/>
      <c r="Z438" s="307"/>
      <c r="AA438" s="315"/>
      <c r="AB438" s="315"/>
      <c r="AC438" s="315"/>
      <c r="AD438" s="312"/>
      <c r="AE438" s="316"/>
      <c r="AF438" s="317"/>
      <c r="AG438" s="317"/>
      <c r="AH438" s="311"/>
      <c r="AI438" s="311"/>
      <c r="AJ438" s="311"/>
      <c r="AK438" s="311"/>
      <c r="AL438" s="311"/>
      <c r="AM438" s="307"/>
      <c r="AN438" s="307"/>
      <c r="AO438" s="318"/>
      <c r="AP438" s="318"/>
      <c r="AQ438" s="249"/>
      <c r="AR438" s="249"/>
      <c r="AS438" s="248"/>
      <c r="AT438" s="248"/>
      <c r="AU438" s="248"/>
      <c r="AV438" s="307"/>
      <c r="AW438" s="319"/>
      <c r="AX438" s="251"/>
      <c r="AY438" s="248"/>
    </row>
    <row r="439" spans="1:51" s="235" customFormat="1" ht="16.5" customHeight="1" x14ac:dyDescent="0.25">
      <c r="A439" s="305"/>
      <c r="B439" s="306"/>
      <c r="C439" s="307"/>
      <c r="D439" s="307"/>
      <c r="E439" s="307"/>
      <c r="F439" s="307"/>
      <c r="G439" s="307"/>
      <c r="H439" s="307"/>
      <c r="I439" s="307"/>
      <c r="J439" s="307"/>
      <c r="K439" s="308"/>
      <c r="L439" s="309"/>
      <c r="M439" s="310"/>
      <c r="N439" s="309"/>
      <c r="O439" s="309"/>
      <c r="P439" s="309"/>
      <c r="Q439" s="311"/>
      <c r="R439" s="312"/>
      <c r="S439" s="312"/>
      <c r="T439" s="307"/>
      <c r="U439" s="313"/>
      <c r="V439" s="305"/>
      <c r="W439" s="306"/>
      <c r="X439" s="425"/>
      <c r="Y439" s="307"/>
      <c r="Z439" s="307"/>
      <c r="AA439" s="315"/>
      <c r="AB439" s="315"/>
      <c r="AC439" s="315"/>
      <c r="AD439" s="312"/>
      <c r="AE439" s="316"/>
      <c r="AF439" s="317"/>
      <c r="AG439" s="317"/>
      <c r="AH439" s="311"/>
      <c r="AI439" s="311"/>
      <c r="AJ439" s="311"/>
      <c r="AK439" s="311"/>
      <c r="AL439" s="311"/>
      <c r="AM439" s="307"/>
      <c r="AN439" s="307"/>
      <c r="AO439" s="318"/>
      <c r="AP439" s="318"/>
      <c r="AQ439" s="249"/>
      <c r="AR439" s="249"/>
      <c r="AS439" s="248"/>
      <c r="AT439" s="248"/>
      <c r="AU439" s="248"/>
      <c r="AV439" s="307"/>
      <c r="AW439" s="319"/>
      <c r="AX439" s="251"/>
      <c r="AY439" s="248"/>
    </row>
    <row r="440" spans="1:51" s="235" customFormat="1" ht="16.5" customHeight="1" x14ac:dyDescent="0.25">
      <c r="A440" s="305"/>
      <c r="B440" s="306"/>
      <c r="C440" s="307"/>
      <c r="D440" s="307"/>
      <c r="E440" s="307"/>
      <c r="F440" s="307"/>
      <c r="G440" s="307"/>
      <c r="H440" s="307"/>
      <c r="I440" s="307"/>
      <c r="J440" s="307"/>
      <c r="K440" s="308"/>
      <c r="L440" s="309"/>
      <c r="M440" s="310"/>
      <c r="N440" s="309"/>
      <c r="O440" s="309"/>
      <c r="P440" s="309"/>
      <c r="Q440" s="311"/>
      <c r="R440" s="312"/>
      <c r="S440" s="312"/>
      <c r="T440" s="307"/>
      <c r="U440" s="313"/>
      <c r="V440" s="305"/>
      <c r="W440" s="306"/>
      <c r="X440" s="425"/>
      <c r="Y440" s="307"/>
      <c r="Z440" s="307"/>
      <c r="AA440" s="315"/>
      <c r="AB440" s="315"/>
      <c r="AC440" s="315"/>
      <c r="AD440" s="312"/>
      <c r="AE440" s="316"/>
      <c r="AF440" s="317"/>
      <c r="AG440" s="317"/>
      <c r="AH440" s="311"/>
      <c r="AI440" s="311"/>
      <c r="AJ440" s="311"/>
      <c r="AK440" s="311"/>
      <c r="AL440" s="311"/>
      <c r="AM440" s="307"/>
      <c r="AN440" s="307"/>
      <c r="AO440" s="318"/>
      <c r="AP440" s="318"/>
      <c r="AQ440" s="249"/>
      <c r="AR440" s="249"/>
      <c r="AS440" s="248"/>
      <c r="AT440" s="248"/>
      <c r="AU440" s="248"/>
      <c r="AV440" s="307"/>
      <c r="AW440" s="319"/>
      <c r="AX440" s="251"/>
      <c r="AY440" s="248"/>
    </row>
    <row r="441" spans="1:51" s="235" customFormat="1" ht="16.5" customHeight="1" x14ac:dyDescent="0.25">
      <c r="A441" s="305"/>
      <c r="B441" s="306"/>
      <c r="C441" s="307"/>
      <c r="D441" s="307"/>
      <c r="E441" s="307"/>
      <c r="F441" s="307"/>
      <c r="G441" s="307"/>
      <c r="H441" s="307"/>
      <c r="I441" s="307"/>
      <c r="J441" s="307"/>
      <c r="K441" s="308"/>
      <c r="L441" s="309"/>
      <c r="M441" s="310"/>
      <c r="N441" s="309"/>
      <c r="O441" s="309"/>
      <c r="P441" s="309"/>
      <c r="Q441" s="311"/>
      <c r="R441" s="312"/>
      <c r="S441" s="312"/>
      <c r="T441" s="307"/>
      <c r="U441" s="313"/>
      <c r="V441" s="305"/>
      <c r="W441" s="306"/>
      <c r="X441" s="425"/>
      <c r="Y441" s="307"/>
      <c r="Z441" s="307"/>
      <c r="AA441" s="315"/>
      <c r="AB441" s="315"/>
      <c r="AC441" s="315"/>
      <c r="AD441" s="312"/>
      <c r="AE441" s="316"/>
      <c r="AF441" s="317"/>
      <c r="AG441" s="317"/>
      <c r="AH441" s="311"/>
      <c r="AI441" s="311"/>
      <c r="AJ441" s="311"/>
      <c r="AK441" s="311"/>
      <c r="AL441" s="311"/>
      <c r="AM441" s="307"/>
      <c r="AN441" s="307"/>
      <c r="AO441" s="318"/>
      <c r="AP441" s="318"/>
      <c r="AQ441" s="249"/>
      <c r="AR441" s="249"/>
      <c r="AS441" s="248"/>
      <c r="AT441" s="248"/>
      <c r="AU441" s="248"/>
      <c r="AV441" s="307"/>
      <c r="AW441" s="319"/>
      <c r="AX441" s="251"/>
      <c r="AY441" s="248"/>
    </row>
    <row r="442" spans="1:51" s="235" customFormat="1" ht="16.5" customHeight="1" x14ac:dyDescent="0.25">
      <c r="A442" s="305"/>
      <c r="B442" s="306"/>
      <c r="C442" s="307"/>
      <c r="D442" s="307"/>
      <c r="E442" s="307"/>
      <c r="F442" s="307"/>
      <c r="G442" s="307"/>
      <c r="H442" s="307"/>
      <c r="I442" s="307"/>
      <c r="J442" s="307"/>
      <c r="K442" s="308"/>
      <c r="L442" s="309"/>
      <c r="M442" s="310"/>
      <c r="N442" s="309"/>
      <c r="O442" s="309"/>
      <c r="P442" s="309"/>
      <c r="Q442" s="311"/>
      <c r="R442" s="312"/>
      <c r="S442" s="312"/>
      <c r="T442" s="307"/>
      <c r="U442" s="313"/>
      <c r="V442" s="305"/>
      <c r="W442" s="306"/>
      <c r="X442" s="425"/>
      <c r="Y442" s="307"/>
      <c r="Z442" s="307"/>
      <c r="AA442" s="315"/>
      <c r="AB442" s="315"/>
      <c r="AC442" s="315"/>
      <c r="AD442" s="312"/>
      <c r="AE442" s="316"/>
      <c r="AF442" s="317"/>
      <c r="AG442" s="317"/>
      <c r="AH442" s="311"/>
      <c r="AI442" s="311"/>
      <c r="AJ442" s="311"/>
      <c r="AK442" s="311"/>
      <c r="AL442" s="311"/>
      <c r="AM442" s="307"/>
      <c r="AN442" s="307"/>
      <c r="AO442" s="318"/>
      <c r="AP442" s="318"/>
      <c r="AQ442" s="249"/>
      <c r="AR442" s="249"/>
      <c r="AS442" s="248"/>
      <c r="AT442" s="248"/>
      <c r="AU442" s="248"/>
      <c r="AV442" s="307"/>
      <c r="AW442" s="319"/>
      <c r="AX442" s="251"/>
      <c r="AY442" s="248"/>
    </row>
    <row r="443" spans="1:51" s="235" customFormat="1" ht="16.5" customHeight="1" x14ac:dyDescent="0.25">
      <c r="A443" s="305"/>
      <c r="B443" s="306"/>
      <c r="C443" s="307"/>
      <c r="D443" s="307"/>
      <c r="E443" s="307"/>
      <c r="F443" s="307"/>
      <c r="G443" s="307"/>
      <c r="H443" s="307"/>
      <c r="I443" s="307"/>
      <c r="J443" s="307"/>
      <c r="K443" s="308"/>
      <c r="L443" s="309"/>
      <c r="M443" s="310"/>
      <c r="N443" s="309"/>
      <c r="O443" s="309"/>
      <c r="P443" s="309"/>
      <c r="Q443" s="311"/>
      <c r="R443" s="312"/>
      <c r="S443" s="312"/>
      <c r="T443" s="307"/>
      <c r="U443" s="313"/>
      <c r="V443" s="305"/>
      <c r="W443" s="306"/>
      <c r="X443" s="425"/>
      <c r="Y443" s="307"/>
      <c r="Z443" s="307"/>
      <c r="AA443" s="315"/>
      <c r="AB443" s="315"/>
      <c r="AC443" s="315"/>
      <c r="AD443" s="312"/>
      <c r="AE443" s="316"/>
      <c r="AF443" s="317"/>
      <c r="AG443" s="317"/>
      <c r="AH443" s="311"/>
      <c r="AI443" s="311"/>
      <c r="AJ443" s="311"/>
      <c r="AK443" s="311"/>
      <c r="AL443" s="311"/>
      <c r="AM443" s="307"/>
      <c r="AN443" s="307"/>
      <c r="AO443" s="318"/>
      <c r="AP443" s="318"/>
      <c r="AQ443" s="249"/>
      <c r="AR443" s="249"/>
      <c r="AS443" s="248"/>
      <c r="AT443" s="248"/>
      <c r="AU443" s="248"/>
      <c r="AV443" s="307"/>
      <c r="AW443" s="319"/>
      <c r="AX443" s="251"/>
      <c r="AY443" s="248"/>
    </row>
    <row r="444" spans="1:51" s="235" customFormat="1" ht="16.5" customHeight="1" x14ac:dyDescent="0.25">
      <c r="A444" s="305"/>
      <c r="B444" s="306"/>
      <c r="C444" s="307"/>
      <c r="D444" s="307"/>
      <c r="E444" s="307"/>
      <c r="F444" s="307"/>
      <c r="G444" s="307"/>
      <c r="H444" s="307"/>
      <c r="I444" s="307"/>
      <c r="J444" s="307"/>
      <c r="K444" s="308"/>
      <c r="L444" s="309"/>
      <c r="M444" s="310"/>
      <c r="N444" s="309"/>
      <c r="O444" s="309"/>
      <c r="P444" s="309"/>
      <c r="Q444" s="311"/>
      <c r="R444" s="312"/>
      <c r="S444" s="312"/>
      <c r="T444" s="307"/>
      <c r="U444" s="313"/>
      <c r="V444" s="305"/>
      <c r="W444" s="306"/>
      <c r="X444" s="425"/>
      <c r="Y444" s="307"/>
      <c r="Z444" s="307"/>
      <c r="AA444" s="315"/>
      <c r="AB444" s="315"/>
      <c r="AC444" s="315"/>
      <c r="AD444" s="312"/>
      <c r="AE444" s="316"/>
      <c r="AF444" s="317"/>
      <c r="AG444" s="317"/>
      <c r="AH444" s="311"/>
      <c r="AI444" s="311"/>
      <c r="AJ444" s="311"/>
      <c r="AK444" s="311"/>
      <c r="AL444" s="311"/>
      <c r="AM444" s="307"/>
      <c r="AN444" s="307"/>
      <c r="AO444" s="318"/>
      <c r="AP444" s="318"/>
      <c r="AQ444" s="249"/>
      <c r="AR444" s="249"/>
      <c r="AS444" s="248"/>
      <c r="AT444" s="248"/>
      <c r="AU444" s="248"/>
      <c r="AV444" s="307"/>
      <c r="AW444" s="319"/>
      <c r="AX444" s="251"/>
      <c r="AY444" s="248"/>
    </row>
    <row r="445" spans="1:51" s="235" customFormat="1" ht="16.5" customHeight="1" x14ac:dyDescent="0.25">
      <c r="A445" s="305"/>
      <c r="B445" s="306"/>
      <c r="C445" s="307"/>
      <c r="D445" s="307"/>
      <c r="E445" s="307"/>
      <c r="F445" s="307"/>
      <c r="G445" s="307"/>
      <c r="H445" s="307"/>
      <c r="I445" s="307"/>
      <c r="J445" s="307"/>
      <c r="K445" s="308"/>
      <c r="L445" s="309"/>
      <c r="M445" s="310"/>
      <c r="N445" s="309"/>
      <c r="O445" s="309"/>
      <c r="P445" s="309"/>
      <c r="Q445" s="311"/>
      <c r="R445" s="312"/>
      <c r="S445" s="312"/>
      <c r="T445" s="307"/>
      <c r="U445" s="313"/>
      <c r="V445" s="305"/>
      <c r="W445" s="306"/>
      <c r="X445" s="425"/>
      <c r="Y445" s="307"/>
      <c r="Z445" s="307"/>
      <c r="AA445" s="315"/>
      <c r="AB445" s="315"/>
      <c r="AC445" s="315"/>
      <c r="AD445" s="312"/>
      <c r="AE445" s="316"/>
      <c r="AF445" s="317"/>
      <c r="AG445" s="317"/>
      <c r="AH445" s="311"/>
      <c r="AI445" s="311"/>
      <c r="AJ445" s="311"/>
      <c r="AK445" s="311"/>
      <c r="AL445" s="311"/>
      <c r="AM445" s="307"/>
      <c r="AN445" s="307"/>
      <c r="AO445" s="318"/>
      <c r="AP445" s="318"/>
      <c r="AQ445" s="249"/>
      <c r="AR445" s="249"/>
      <c r="AS445" s="248"/>
      <c r="AT445" s="248"/>
      <c r="AU445" s="248"/>
      <c r="AV445" s="307"/>
      <c r="AW445" s="319"/>
      <c r="AX445" s="251"/>
      <c r="AY445" s="248"/>
    </row>
    <row r="446" spans="1:51" s="235" customFormat="1" ht="16.5" customHeight="1" x14ac:dyDescent="0.25">
      <c r="A446" s="305"/>
      <c r="B446" s="306"/>
      <c r="C446" s="307"/>
      <c r="D446" s="307"/>
      <c r="E446" s="307"/>
      <c r="F446" s="307"/>
      <c r="G446" s="307"/>
      <c r="H446" s="307"/>
      <c r="I446" s="307"/>
      <c r="J446" s="307"/>
      <c r="K446" s="308"/>
      <c r="L446" s="309"/>
      <c r="M446" s="310"/>
      <c r="N446" s="309"/>
      <c r="O446" s="309"/>
      <c r="P446" s="309"/>
      <c r="Q446" s="311"/>
      <c r="R446" s="312"/>
      <c r="S446" s="312"/>
      <c r="T446" s="307"/>
      <c r="U446" s="313"/>
      <c r="V446" s="305"/>
      <c r="W446" s="306"/>
      <c r="X446" s="425"/>
      <c r="Y446" s="307"/>
      <c r="Z446" s="307"/>
      <c r="AA446" s="315"/>
      <c r="AB446" s="315"/>
      <c r="AC446" s="315"/>
      <c r="AD446" s="312"/>
      <c r="AE446" s="316"/>
      <c r="AF446" s="317"/>
      <c r="AG446" s="317"/>
      <c r="AH446" s="311"/>
      <c r="AI446" s="311"/>
      <c r="AJ446" s="311"/>
      <c r="AK446" s="311"/>
      <c r="AL446" s="311"/>
      <c r="AM446" s="307"/>
      <c r="AN446" s="307"/>
      <c r="AO446" s="318"/>
      <c r="AP446" s="318"/>
      <c r="AQ446" s="249"/>
      <c r="AR446" s="249"/>
      <c r="AS446" s="248"/>
      <c r="AT446" s="248"/>
      <c r="AU446" s="248"/>
      <c r="AV446" s="307"/>
      <c r="AW446" s="319"/>
      <c r="AX446" s="251"/>
      <c r="AY446" s="248"/>
    </row>
    <row r="447" spans="1:51" s="235" customFormat="1" ht="16.5" customHeight="1" x14ac:dyDescent="0.25">
      <c r="A447" s="305"/>
      <c r="B447" s="306"/>
      <c r="C447" s="307"/>
      <c r="D447" s="307"/>
      <c r="E447" s="307"/>
      <c r="F447" s="307"/>
      <c r="G447" s="307"/>
      <c r="H447" s="307"/>
      <c r="I447" s="307"/>
      <c r="J447" s="307"/>
      <c r="K447" s="308"/>
      <c r="L447" s="309"/>
      <c r="M447" s="310"/>
      <c r="N447" s="309"/>
      <c r="O447" s="309"/>
      <c r="P447" s="309"/>
      <c r="Q447" s="311"/>
      <c r="R447" s="312"/>
      <c r="S447" s="312"/>
      <c r="T447" s="307"/>
      <c r="U447" s="313"/>
      <c r="V447" s="305"/>
      <c r="W447" s="306"/>
      <c r="X447" s="425"/>
      <c r="Y447" s="307"/>
      <c r="Z447" s="307"/>
      <c r="AA447" s="315"/>
      <c r="AB447" s="315"/>
      <c r="AC447" s="315"/>
      <c r="AD447" s="312"/>
      <c r="AE447" s="316"/>
      <c r="AF447" s="317"/>
      <c r="AG447" s="317"/>
      <c r="AH447" s="311"/>
      <c r="AI447" s="311"/>
      <c r="AJ447" s="311"/>
      <c r="AK447" s="311"/>
      <c r="AL447" s="311"/>
      <c r="AM447" s="307"/>
      <c r="AN447" s="307"/>
      <c r="AO447" s="318"/>
      <c r="AP447" s="318"/>
      <c r="AQ447" s="249"/>
      <c r="AR447" s="249"/>
      <c r="AS447" s="248"/>
      <c r="AT447" s="248"/>
      <c r="AU447" s="248"/>
      <c r="AV447" s="307"/>
      <c r="AW447" s="319"/>
      <c r="AX447" s="251"/>
      <c r="AY447" s="248"/>
    </row>
    <row r="448" spans="1:51" s="235" customFormat="1" ht="16.5" customHeight="1" x14ac:dyDescent="0.25">
      <c r="A448" s="305"/>
      <c r="B448" s="306"/>
      <c r="C448" s="307"/>
      <c r="D448" s="307"/>
      <c r="E448" s="307"/>
      <c r="F448" s="307"/>
      <c r="G448" s="307"/>
      <c r="H448" s="307"/>
      <c r="I448" s="307"/>
      <c r="J448" s="307"/>
      <c r="K448" s="308"/>
      <c r="L448" s="309"/>
      <c r="M448" s="310"/>
      <c r="N448" s="309"/>
      <c r="O448" s="309"/>
      <c r="P448" s="309"/>
      <c r="Q448" s="311"/>
      <c r="R448" s="312"/>
      <c r="S448" s="312"/>
      <c r="T448" s="307"/>
      <c r="U448" s="313"/>
      <c r="V448" s="305"/>
      <c r="W448" s="306"/>
      <c r="X448" s="425"/>
      <c r="Y448" s="307"/>
      <c r="Z448" s="307"/>
      <c r="AA448" s="315"/>
      <c r="AB448" s="315"/>
      <c r="AC448" s="315"/>
      <c r="AD448" s="312"/>
      <c r="AE448" s="316"/>
      <c r="AF448" s="317"/>
      <c r="AG448" s="317"/>
      <c r="AH448" s="311"/>
      <c r="AI448" s="311"/>
      <c r="AJ448" s="311"/>
      <c r="AK448" s="311"/>
      <c r="AL448" s="311"/>
      <c r="AM448" s="307"/>
      <c r="AN448" s="307"/>
      <c r="AO448" s="318"/>
      <c r="AP448" s="318"/>
      <c r="AQ448" s="249"/>
      <c r="AR448" s="249"/>
      <c r="AS448" s="248"/>
      <c r="AT448" s="248"/>
      <c r="AU448" s="248"/>
      <c r="AV448" s="307"/>
      <c r="AW448" s="319"/>
      <c r="AX448" s="251"/>
      <c r="AY448" s="248"/>
    </row>
    <row r="449" spans="1:51" s="235" customFormat="1" ht="16.5" customHeight="1" x14ac:dyDescent="0.25">
      <c r="A449" s="305"/>
      <c r="B449" s="306"/>
      <c r="C449" s="307"/>
      <c r="D449" s="307"/>
      <c r="E449" s="307"/>
      <c r="F449" s="307"/>
      <c r="G449" s="307"/>
      <c r="H449" s="307"/>
      <c r="I449" s="307"/>
      <c r="J449" s="307"/>
      <c r="K449" s="308"/>
      <c r="L449" s="309"/>
      <c r="M449" s="310"/>
      <c r="N449" s="309"/>
      <c r="O449" s="309"/>
      <c r="P449" s="309"/>
      <c r="Q449" s="311"/>
      <c r="R449" s="312"/>
      <c r="S449" s="312"/>
      <c r="T449" s="307"/>
      <c r="U449" s="313"/>
      <c r="V449" s="305"/>
      <c r="W449" s="306"/>
      <c r="X449" s="425"/>
      <c r="Y449" s="307"/>
      <c r="Z449" s="307"/>
      <c r="AA449" s="315"/>
      <c r="AB449" s="315"/>
      <c r="AC449" s="315"/>
      <c r="AD449" s="312"/>
      <c r="AE449" s="316"/>
      <c r="AF449" s="317"/>
      <c r="AG449" s="317"/>
      <c r="AH449" s="311"/>
      <c r="AI449" s="311"/>
      <c r="AJ449" s="311"/>
      <c r="AK449" s="311"/>
      <c r="AL449" s="311"/>
      <c r="AM449" s="307"/>
      <c r="AN449" s="307"/>
      <c r="AO449" s="318"/>
      <c r="AP449" s="318"/>
      <c r="AQ449" s="249"/>
      <c r="AR449" s="249"/>
      <c r="AS449" s="248"/>
      <c r="AT449" s="248"/>
      <c r="AU449" s="248"/>
      <c r="AV449" s="307"/>
      <c r="AW449" s="319"/>
      <c r="AX449" s="251"/>
      <c r="AY449" s="248"/>
    </row>
    <row r="450" spans="1:51" s="235" customFormat="1" ht="16.5" customHeight="1" x14ac:dyDescent="0.25">
      <c r="A450" s="305"/>
      <c r="B450" s="306"/>
      <c r="C450" s="307"/>
      <c r="D450" s="307"/>
      <c r="E450" s="307"/>
      <c r="F450" s="307"/>
      <c r="G450" s="307"/>
      <c r="H450" s="307"/>
      <c r="I450" s="307"/>
      <c r="J450" s="307"/>
      <c r="K450" s="308"/>
      <c r="L450" s="309"/>
      <c r="M450" s="310"/>
      <c r="N450" s="309"/>
      <c r="O450" s="309"/>
      <c r="P450" s="309"/>
      <c r="Q450" s="311"/>
      <c r="R450" s="312"/>
      <c r="S450" s="312"/>
      <c r="T450" s="307"/>
      <c r="U450" s="313"/>
      <c r="V450" s="305"/>
      <c r="W450" s="306"/>
      <c r="X450" s="425"/>
      <c r="Y450" s="307"/>
      <c r="Z450" s="307"/>
      <c r="AA450" s="315"/>
      <c r="AB450" s="315"/>
      <c r="AC450" s="315"/>
      <c r="AD450" s="312"/>
      <c r="AE450" s="316"/>
      <c r="AF450" s="317"/>
      <c r="AG450" s="317"/>
      <c r="AH450" s="311"/>
      <c r="AI450" s="311"/>
      <c r="AJ450" s="311"/>
      <c r="AK450" s="311"/>
      <c r="AL450" s="311"/>
      <c r="AM450" s="307"/>
      <c r="AN450" s="307"/>
      <c r="AO450" s="318"/>
      <c r="AP450" s="318"/>
      <c r="AQ450" s="249"/>
      <c r="AR450" s="249"/>
      <c r="AS450" s="248"/>
      <c r="AT450" s="248"/>
      <c r="AU450" s="248"/>
      <c r="AV450" s="307"/>
      <c r="AW450" s="319"/>
      <c r="AX450" s="251"/>
      <c r="AY450" s="248"/>
    </row>
    <row r="451" spans="1:51" s="235" customFormat="1" ht="16.5" customHeight="1" x14ac:dyDescent="0.25">
      <c r="A451" s="305"/>
      <c r="B451" s="306"/>
      <c r="C451" s="307"/>
      <c r="D451" s="307"/>
      <c r="E451" s="307"/>
      <c r="F451" s="307"/>
      <c r="G451" s="307"/>
      <c r="H451" s="307"/>
      <c r="I451" s="307"/>
      <c r="J451" s="307"/>
      <c r="K451" s="308"/>
      <c r="L451" s="309"/>
      <c r="M451" s="310"/>
      <c r="N451" s="309"/>
      <c r="O451" s="309"/>
      <c r="P451" s="309"/>
      <c r="Q451" s="311"/>
      <c r="R451" s="312"/>
      <c r="S451" s="312"/>
      <c r="T451" s="307"/>
      <c r="U451" s="313"/>
      <c r="V451" s="305"/>
      <c r="W451" s="306"/>
      <c r="X451" s="425"/>
      <c r="Y451" s="307"/>
      <c r="Z451" s="307"/>
      <c r="AA451" s="315"/>
      <c r="AB451" s="315"/>
      <c r="AC451" s="315"/>
      <c r="AD451" s="312"/>
      <c r="AE451" s="316"/>
      <c r="AF451" s="317"/>
      <c r="AG451" s="317"/>
      <c r="AH451" s="311"/>
      <c r="AI451" s="311"/>
      <c r="AJ451" s="311"/>
      <c r="AK451" s="311"/>
      <c r="AL451" s="311"/>
      <c r="AM451" s="307"/>
      <c r="AN451" s="307"/>
      <c r="AO451" s="318"/>
      <c r="AP451" s="318"/>
      <c r="AQ451" s="249"/>
      <c r="AR451" s="249"/>
      <c r="AS451" s="248"/>
      <c r="AT451" s="248"/>
      <c r="AU451" s="248"/>
      <c r="AV451" s="307"/>
      <c r="AW451" s="319"/>
      <c r="AX451" s="251"/>
      <c r="AY451" s="248"/>
    </row>
    <row r="452" spans="1:51" s="235" customFormat="1" ht="16.5" customHeight="1" x14ac:dyDescent="0.25">
      <c r="A452" s="305"/>
      <c r="B452" s="306"/>
      <c r="C452" s="307"/>
      <c r="D452" s="307"/>
      <c r="E452" s="307"/>
      <c r="F452" s="307"/>
      <c r="G452" s="307"/>
      <c r="H452" s="307"/>
      <c r="I452" s="307"/>
      <c r="J452" s="307"/>
      <c r="K452" s="308"/>
      <c r="L452" s="309"/>
      <c r="M452" s="310"/>
      <c r="N452" s="309"/>
      <c r="O452" s="309"/>
      <c r="P452" s="309"/>
      <c r="Q452" s="311"/>
      <c r="R452" s="312"/>
      <c r="S452" s="312"/>
      <c r="T452" s="307"/>
      <c r="U452" s="313"/>
      <c r="V452" s="305"/>
      <c r="W452" s="306"/>
      <c r="X452" s="425"/>
      <c r="Y452" s="307"/>
      <c r="Z452" s="307"/>
      <c r="AA452" s="315"/>
      <c r="AB452" s="315"/>
      <c r="AC452" s="315"/>
      <c r="AD452" s="312"/>
      <c r="AE452" s="316"/>
      <c r="AF452" s="317"/>
      <c r="AG452" s="317"/>
      <c r="AH452" s="311"/>
      <c r="AI452" s="311"/>
      <c r="AJ452" s="311"/>
      <c r="AK452" s="311"/>
      <c r="AL452" s="311"/>
      <c r="AM452" s="307"/>
      <c r="AN452" s="307"/>
      <c r="AO452" s="318"/>
      <c r="AP452" s="318"/>
      <c r="AQ452" s="249"/>
      <c r="AR452" s="249"/>
      <c r="AS452" s="248"/>
      <c r="AT452" s="248"/>
      <c r="AU452" s="248"/>
      <c r="AV452" s="307"/>
      <c r="AW452" s="319"/>
      <c r="AX452" s="251"/>
      <c r="AY452" s="248"/>
    </row>
    <row r="453" spans="1:51" s="235" customFormat="1" ht="16.5" customHeight="1" x14ac:dyDescent="0.25">
      <c r="A453" s="305"/>
      <c r="B453" s="306"/>
      <c r="C453" s="307"/>
      <c r="D453" s="307"/>
      <c r="E453" s="307"/>
      <c r="F453" s="307"/>
      <c r="G453" s="307"/>
      <c r="H453" s="307"/>
      <c r="I453" s="307"/>
      <c r="J453" s="307"/>
      <c r="K453" s="308"/>
      <c r="L453" s="309"/>
      <c r="M453" s="310"/>
      <c r="N453" s="309"/>
      <c r="O453" s="309"/>
      <c r="P453" s="309"/>
      <c r="Q453" s="311"/>
      <c r="R453" s="312"/>
      <c r="S453" s="312"/>
      <c r="T453" s="307"/>
      <c r="U453" s="313"/>
      <c r="V453" s="305"/>
      <c r="W453" s="306"/>
      <c r="X453" s="425"/>
      <c r="Y453" s="307"/>
      <c r="Z453" s="307"/>
      <c r="AA453" s="315"/>
      <c r="AB453" s="315"/>
      <c r="AC453" s="315"/>
      <c r="AD453" s="312"/>
      <c r="AE453" s="316"/>
      <c r="AF453" s="317"/>
      <c r="AG453" s="317"/>
      <c r="AH453" s="311"/>
      <c r="AI453" s="311"/>
      <c r="AJ453" s="311"/>
      <c r="AK453" s="311"/>
      <c r="AL453" s="311"/>
      <c r="AM453" s="307"/>
      <c r="AN453" s="307"/>
      <c r="AO453" s="318"/>
      <c r="AP453" s="318"/>
      <c r="AQ453" s="249"/>
      <c r="AR453" s="249"/>
      <c r="AS453" s="248"/>
      <c r="AT453" s="248"/>
      <c r="AU453" s="248"/>
      <c r="AV453" s="307"/>
      <c r="AW453" s="319"/>
      <c r="AX453" s="251"/>
      <c r="AY453" s="248"/>
    </row>
    <row r="454" spans="1:51" s="235" customFormat="1" ht="16.5" customHeight="1" x14ac:dyDescent="0.25">
      <c r="A454" s="305"/>
      <c r="B454" s="306"/>
      <c r="C454" s="307"/>
      <c r="D454" s="307"/>
      <c r="E454" s="307"/>
      <c r="F454" s="307"/>
      <c r="G454" s="307"/>
      <c r="H454" s="307"/>
      <c r="I454" s="307"/>
      <c r="J454" s="307"/>
      <c r="K454" s="308"/>
      <c r="L454" s="309"/>
      <c r="M454" s="310"/>
      <c r="N454" s="309"/>
      <c r="O454" s="309"/>
      <c r="P454" s="309"/>
      <c r="Q454" s="311"/>
      <c r="R454" s="312"/>
      <c r="S454" s="312"/>
      <c r="T454" s="307"/>
      <c r="U454" s="313"/>
      <c r="V454" s="305"/>
      <c r="W454" s="306"/>
      <c r="X454" s="425"/>
      <c r="Y454" s="307"/>
      <c r="Z454" s="307"/>
      <c r="AA454" s="315"/>
      <c r="AB454" s="315"/>
      <c r="AC454" s="315"/>
      <c r="AD454" s="312"/>
      <c r="AE454" s="316"/>
      <c r="AF454" s="317"/>
      <c r="AG454" s="317"/>
      <c r="AH454" s="311"/>
      <c r="AI454" s="311"/>
      <c r="AJ454" s="311"/>
      <c r="AK454" s="311"/>
      <c r="AL454" s="311"/>
      <c r="AM454" s="307"/>
      <c r="AN454" s="307"/>
      <c r="AO454" s="318"/>
      <c r="AP454" s="318"/>
      <c r="AQ454" s="249"/>
      <c r="AR454" s="249"/>
      <c r="AS454" s="248"/>
      <c r="AT454" s="248"/>
      <c r="AU454" s="248"/>
      <c r="AV454" s="307"/>
      <c r="AW454" s="319"/>
      <c r="AX454" s="251"/>
      <c r="AY454" s="248"/>
    </row>
    <row r="455" spans="1:51" s="235" customFormat="1" ht="16.5" customHeight="1" x14ac:dyDescent="0.25">
      <c r="A455" s="305"/>
      <c r="B455" s="306"/>
      <c r="C455" s="307"/>
      <c r="D455" s="307"/>
      <c r="E455" s="307"/>
      <c r="F455" s="307"/>
      <c r="G455" s="307"/>
      <c r="H455" s="307"/>
      <c r="I455" s="307"/>
      <c r="J455" s="307"/>
      <c r="K455" s="317"/>
      <c r="L455" s="317"/>
      <c r="M455" s="310"/>
      <c r="N455" s="317"/>
      <c r="O455" s="317"/>
      <c r="P455" s="309">
        <f>N455*O455</f>
        <v>0</v>
      </c>
      <c r="Q455" s="311"/>
      <c r="R455" s="312"/>
      <c r="S455" s="312"/>
      <c r="T455" s="307"/>
      <c r="U455" s="313"/>
      <c r="V455" s="305" t="s">
        <v>114</v>
      </c>
      <c r="W455" s="306">
        <v>19</v>
      </c>
      <c r="X455" s="314" t="s">
        <v>115</v>
      </c>
      <c r="Y455" s="307" t="s">
        <v>28</v>
      </c>
      <c r="Z455" s="307" t="s">
        <v>37</v>
      </c>
      <c r="AA455" s="315">
        <v>7</v>
      </c>
      <c r="AB455" s="315">
        <v>15</v>
      </c>
      <c r="AC455" s="315">
        <v>2</v>
      </c>
      <c r="AD455" s="312">
        <f>AA455*AB455</f>
        <v>105</v>
      </c>
      <c r="AE455" s="316">
        <v>100</v>
      </c>
      <c r="AF455" s="317">
        <f>รายการ!B1</f>
        <v>6700</v>
      </c>
      <c r="AG455" s="317">
        <f>AD455*AF455</f>
        <v>703500</v>
      </c>
      <c r="AH455" s="311">
        <f>AD455</f>
        <v>105</v>
      </c>
      <c r="AI455" s="311"/>
      <c r="AJ455" s="311">
        <f>AH455</f>
        <v>105</v>
      </c>
      <c r="AK455" s="311"/>
      <c r="AL455" s="311"/>
      <c r="AM455" s="307">
        <v>30</v>
      </c>
      <c r="AN455" s="307">
        <f>ค่าเสื่อม!AE2</f>
        <v>50</v>
      </c>
      <c r="AO455" s="318">
        <f>AG455*AN455/100</f>
        <v>351750</v>
      </c>
      <c r="AP455" s="318">
        <f>AG455-AO455</f>
        <v>351750</v>
      </c>
      <c r="AQ455" s="249">
        <f>P455+AP455</f>
        <v>351750</v>
      </c>
      <c r="AR455" s="249">
        <f>AQ455</f>
        <v>351750</v>
      </c>
      <c r="AS455" s="248">
        <f>((S455*O455)+(AF455*AK455)-(AF455*AK455*AN455/100))</f>
        <v>0</v>
      </c>
      <c r="AT455" s="248">
        <f>AQ455-AS455</f>
        <v>351750</v>
      </c>
      <c r="AU455" s="248">
        <f>AS455</f>
        <v>0</v>
      </c>
      <c r="AV455" s="307"/>
      <c r="AW455" s="319"/>
      <c r="AX455" s="251">
        <f>AU455*AV455/100</f>
        <v>0</v>
      </c>
      <c r="AY455" s="248">
        <f>AX455*10/100</f>
        <v>0</v>
      </c>
    </row>
    <row r="456" spans="1:51" s="235" customFormat="1" ht="16.5" customHeight="1" x14ac:dyDescent="0.25">
      <c r="A456" s="305"/>
      <c r="B456" s="306"/>
      <c r="C456" s="307"/>
      <c r="D456" s="307"/>
      <c r="E456" s="307"/>
      <c r="F456" s="307"/>
      <c r="G456" s="307"/>
      <c r="H456" s="307"/>
      <c r="I456" s="307"/>
      <c r="J456" s="307"/>
      <c r="K456" s="317"/>
      <c r="L456" s="317"/>
      <c r="M456" s="310"/>
      <c r="N456" s="317"/>
      <c r="O456" s="317"/>
      <c r="P456" s="309">
        <f>N456*O456</f>
        <v>0</v>
      </c>
      <c r="Q456" s="311"/>
      <c r="R456" s="312"/>
      <c r="S456" s="312"/>
      <c r="T456" s="307"/>
      <c r="U456" s="313"/>
      <c r="V456" s="305"/>
      <c r="W456" s="306">
        <v>20</v>
      </c>
      <c r="X456" s="425"/>
      <c r="Y456" s="307" t="s">
        <v>38</v>
      </c>
      <c r="Z456" s="307" t="s">
        <v>7</v>
      </c>
      <c r="AA456" s="315">
        <v>6</v>
      </c>
      <c r="AB456" s="315">
        <v>19</v>
      </c>
      <c r="AC456" s="315">
        <v>2</v>
      </c>
      <c r="AD456" s="312">
        <f>AA456*AB456</f>
        <v>114</v>
      </c>
      <c r="AE456" s="316">
        <v>100</v>
      </c>
      <c r="AF456" s="317">
        <f>รายการ!B34</f>
        <v>2050</v>
      </c>
      <c r="AG456" s="317">
        <f>AD456*AF456</f>
        <v>233700</v>
      </c>
      <c r="AH456" s="311">
        <f>AD456</f>
        <v>114</v>
      </c>
      <c r="AI456" s="311"/>
      <c r="AJ456" s="311">
        <f>AH456</f>
        <v>114</v>
      </c>
      <c r="AK456" s="311"/>
      <c r="AL456" s="311"/>
      <c r="AM456" s="307">
        <v>27</v>
      </c>
      <c r="AN456" s="307">
        <f>ค่าเสื่อม!T4</f>
        <v>93</v>
      </c>
      <c r="AO456" s="318">
        <f>AG456*AN456/100</f>
        <v>217341</v>
      </c>
      <c r="AP456" s="318">
        <f>AG456-AO456</f>
        <v>16359</v>
      </c>
      <c r="AQ456" s="249">
        <f>P456+AP456</f>
        <v>16359</v>
      </c>
      <c r="AR456" s="249">
        <f>AQ456</f>
        <v>16359</v>
      </c>
      <c r="AS456" s="248">
        <f>((S456*O456)+(AF456*AK456)-(AF456*AK456*AN456/100))</f>
        <v>0</v>
      </c>
      <c r="AT456" s="248">
        <f>AQ456-AS456</f>
        <v>16359</v>
      </c>
      <c r="AU456" s="248">
        <f>AS456</f>
        <v>0</v>
      </c>
      <c r="AV456" s="307"/>
      <c r="AW456" s="319" t="s">
        <v>51</v>
      </c>
      <c r="AX456" s="251">
        <f>AU456*AV456/100</f>
        <v>0</v>
      </c>
      <c r="AY456" s="248">
        <f>AX456*10/100</f>
        <v>0</v>
      </c>
    </row>
    <row r="457" spans="1:51" s="235" customFormat="1" ht="16.5" customHeight="1" x14ac:dyDescent="0.25">
      <c r="A457" s="305"/>
      <c r="B457" s="306"/>
      <c r="C457" s="307"/>
      <c r="D457" s="307"/>
      <c r="E457" s="307"/>
      <c r="F457" s="307"/>
      <c r="G457" s="307"/>
      <c r="H457" s="307"/>
      <c r="I457" s="307"/>
      <c r="J457" s="307"/>
      <c r="K457" s="317"/>
      <c r="L457" s="317"/>
      <c r="M457" s="310"/>
      <c r="N457" s="317"/>
      <c r="O457" s="317"/>
      <c r="P457" s="309"/>
      <c r="Q457" s="311"/>
      <c r="R457" s="312"/>
      <c r="S457" s="312"/>
      <c r="T457" s="307"/>
      <c r="U457" s="313"/>
      <c r="V457" s="305"/>
      <c r="W457" s="306"/>
      <c r="X457" s="425"/>
      <c r="Y457" s="307"/>
      <c r="Z457" s="307"/>
      <c r="AA457" s="315"/>
      <c r="AB457" s="315"/>
      <c r="AC457" s="315"/>
      <c r="AD457" s="312"/>
      <c r="AE457" s="316"/>
      <c r="AF457" s="317"/>
      <c r="AG457" s="317"/>
      <c r="AH457" s="311"/>
      <c r="AI457" s="311"/>
      <c r="AJ457" s="311"/>
      <c r="AK457" s="311"/>
      <c r="AL457" s="311"/>
      <c r="AM457" s="307"/>
      <c r="AN457" s="307"/>
      <c r="AO457" s="318"/>
      <c r="AP457" s="318"/>
      <c r="AQ457" s="249"/>
      <c r="AR457" s="249"/>
      <c r="AS457" s="248"/>
      <c r="AT457" s="248"/>
      <c r="AU457" s="248"/>
      <c r="AV457" s="307"/>
      <c r="AW457" s="319"/>
      <c r="AX457" s="251"/>
      <c r="AY457" s="248"/>
    </row>
    <row r="458" spans="1:51" s="235" customFormat="1" ht="16.5" customHeight="1" x14ac:dyDescent="0.25">
      <c r="A458" s="305"/>
      <c r="B458" s="306"/>
      <c r="C458" s="307"/>
      <c r="D458" s="307"/>
      <c r="E458" s="307"/>
      <c r="F458" s="307"/>
      <c r="G458" s="307"/>
      <c r="H458" s="307"/>
      <c r="I458" s="307"/>
      <c r="J458" s="307"/>
      <c r="K458" s="317"/>
      <c r="L458" s="317"/>
      <c r="M458" s="310"/>
      <c r="N458" s="317"/>
      <c r="O458" s="317"/>
      <c r="P458" s="309"/>
      <c r="Q458" s="311"/>
      <c r="R458" s="312"/>
      <c r="S458" s="312"/>
      <c r="T458" s="307"/>
      <c r="U458" s="313"/>
      <c r="V458" s="305"/>
      <c r="W458" s="306"/>
      <c r="X458" s="425"/>
      <c r="Y458" s="307"/>
      <c r="Z458" s="307"/>
      <c r="AA458" s="315"/>
      <c r="AB458" s="315"/>
      <c r="AC458" s="315"/>
      <c r="AD458" s="312"/>
      <c r="AE458" s="316"/>
      <c r="AF458" s="317"/>
      <c r="AG458" s="317"/>
      <c r="AH458" s="311"/>
      <c r="AI458" s="311"/>
      <c r="AJ458" s="311"/>
      <c r="AK458" s="311"/>
      <c r="AL458" s="311"/>
      <c r="AM458" s="307"/>
      <c r="AN458" s="307"/>
      <c r="AO458" s="318"/>
      <c r="AP458" s="318"/>
      <c r="AQ458" s="249"/>
      <c r="AR458" s="249"/>
      <c r="AS458" s="248"/>
      <c r="AT458" s="248"/>
      <c r="AU458" s="248"/>
      <c r="AV458" s="307"/>
      <c r="AW458" s="319"/>
      <c r="AX458" s="251"/>
      <c r="AY458" s="248"/>
    </row>
    <row r="459" spans="1:51" s="235" customFormat="1" ht="16.5" customHeight="1" x14ac:dyDescent="0.25">
      <c r="A459" s="305"/>
      <c r="B459" s="306"/>
      <c r="C459" s="307"/>
      <c r="D459" s="307"/>
      <c r="E459" s="307"/>
      <c r="F459" s="307"/>
      <c r="G459" s="307"/>
      <c r="H459" s="307"/>
      <c r="I459" s="307"/>
      <c r="J459" s="307"/>
      <c r="K459" s="317"/>
      <c r="L459" s="317"/>
      <c r="M459" s="310"/>
      <c r="N459" s="317"/>
      <c r="O459" s="317"/>
      <c r="P459" s="309"/>
      <c r="Q459" s="311"/>
      <c r="R459" s="312"/>
      <c r="S459" s="312"/>
      <c r="T459" s="307"/>
      <c r="U459" s="313"/>
      <c r="V459" s="305"/>
      <c r="W459" s="306"/>
      <c r="X459" s="425"/>
      <c r="Y459" s="307"/>
      <c r="Z459" s="307"/>
      <c r="AA459" s="315"/>
      <c r="AB459" s="315"/>
      <c r="AC459" s="315"/>
      <c r="AD459" s="312"/>
      <c r="AE459" s="316"/>
      <c r="AF459" s="317"/>
      <c r="AG459" s="317"/>
      <c r="AH459" s="311"/>
      <c r="AI459" s="311"/>
      <c r="AJ459" s="311"/>
      <c r="AK459" s="311"/>
      <c r="AL459" s="311"/>
      <c r="AM459" s="307"/>
      <c r="AN459" s="307"/>
      <c r="AO459" s="318"/>
      <c r="AP459" s="318"/>
      <c r="AQ459" s="249"/>
      <c r="AR459" s="249"/>
      <c r="AS459" s="248"/>
      <c r="AT459" s="248"/>
      <c r="AU459" s="248"/>
      <c r="AV459" s="307"/>
      <c r="AW459" s="319"/>
      <c r="AX459" s="251"/>
      <c r="AY459" s="248"/>
    </row>
    <row r="460" spans="1:51" s="235" customFormat="1" ht="16.5" customHeight="1" x14ac:dyDescent="0.25">
      <c r="A460" s="305"/>
      <c r="B460" s="306"/>
      <c r="C460" s="307"/>
      <c r="D460" s="307"/>
      <c r="E460" s="307"/>
      <c r="F460" s="307"/>
      <c r="G460" s="307"/>
      <c r="H460" s="307"/>
      <c r="I460" s="307"/>
      <c r="J460" s="307"/>
      <c r="K460" s="317"/>
      <c r="L460" s="317"/>
      <c r="M460" s="310"/>
      <c r="N460" s="317"/>
      <c r="O460" s="317"/>
      <c r="P460" s="309"/>
      <c r="Q460" s="311"/>
      <c r="R460" s="312"/>
      <c r="S460" s="312"/>
      <c r="T460" s="307"/>
      <c r="U460" s="313"/>
      <c r="V460" s="305"/>
      <c r="W460" s="306"/>
      <c r="X460" s="425"/>
      <c r="Y460" s="307"/>
      <c r="Z460" s="307"/>
      <c r="AA460" s="315"/>
      <c r="AB460" s="315"/>
      <c r="AC460" s="315"/>
      <c r="AD460" s="312"/>
      <c r="AE460" s="316"/>
      <c r="AF460" s="317"/>
      <c r="AG460" s="317"/>
      <c r="AH460" s="311"/>
      <c r="AI460" s="311"/>
      <c r="AJ460" s="311"/>
      <c r="AK460" s="311"/>
      <c r="AL460" s="311"/>
      <c r="AM460" s="307"/>
      <c r="AN460" s="307"/>
      <c r="AO460" s="318"/>
      <c r="AP460" s="318"/>
      <c r="AQ460" s="249"/>
      <c r="AR460" s="249"/>
      <c r="AS460" s="248"/>
      <c r="AT460" s="248"/>
      <c r="AU460" s="248"/>
      <c r="AV460" s="307"/>
      <c r="AW460" s="319"/>
      <c r="AX460" s="251"/>
      <c r="AY460" s="248"/>
    </row>
    <row r="461" spans="1:51" s="235" customFormat="1" ht="16.5" customHeight="1" x14ac:dyDescent="0.25">
      <c r="A461" s="305"/>
      <c r="B461" s="306"/>
      <c r="C461" s="307"/>
      <c r="D461" s="307"/>
      <c r="E461" s="307"/>
      <c r="F461" s="307"/>
      <c r="G461" s="307"/>
      <c r="H461" s="307"/>
      <c r="I461" s="307"/>
      <c r="J461" s="307"/>
      <c r="K461" s="317"/>
      <c r="L461" s="317"/>
      <c r="M461" s="310"/>
      <c r="N461" s="317"/>
      <c r="O461" s="317"/>
      <c r="P461" s="309"/>
      <c r="Q461" s="311"/>
      <c r="R461" s="312"/>
      <c r="S461" s="312"/>
      <c r="T461" s="307"/>
      <c r="U461" s="313"/>
      <c r="V461" s="305"/>
      <c r="W461" s="306"/>
      <c r="X461" s="425"/>
      <c r="Y461" s="307"/>
      <c r="Z461" s="307"/>
      <c r="AA461" s="315"/>
      <c r="AB461" s="315"/>
      <c r="AC461" s="315"/>
      <c r="AD461" s="312"/>
      <c r="AE461" s="316"/>
      <c r="AF461" s="317"/>
      <c r="AG461" s="317"/>
      <c r="AH461" s="311"/>
      <c r="AI461" s="311"/>
      <c r="AJ461" s="311"/>
      <c r="AK461" s="311"/>
      <c r="AL461" s="311"/>
      <c r="AM461" s="307"/>
      <c r="AN461" s="307"/>
      <c r="AO461" s="318"/>
      <c r="AP461" s="318"/>
      <c r="AQ461" s="249"/>
      <c r="AR461" s="249"/>
      <c r="AS461" s="248"/>
      <c r="AT461" s="248"/>
      <c r="AU461" s="248"/>
      <c r="AV461" s="307"/>
      <c r="AW461" s="319"/>
      <c r="AX461" s="251"/>
      <c r="AY461" s="248"/>
    </row>
    <row r="462" spans="1:51" s="235" customFormat="1" ht="16.5" customHeight="1" x14ac:dyDescent="0.25">
      <c r="A462" s="305"/>
      <c r="B462" s="306"/>
      <c r="C462" s="307"/>
      <c r="D462" s="307"/>
      <c r="E462" s="307"/>
      <c r="F462" s="307"/>
      <c r="G462" s="307"/>
      <c r="H462" s="307"/>
      <c r="I462" s="307"/>
      <c r="J462" s="307"/>
      <c r="K462" s="317"/>
      <c r="L462" s="317"/>
      <c r="M462" s="310"/>
      <c r="N462" s="317"/>
      <c r="O462" s="317"/>
      <c r="P462" s="309"/>
      <c r="Q462" s="311"/>
      <c r="R462" s="312"/>
      <c r="S462" s="312"/>
      <c r="T462" s="307"/>
      <c r="U462" s="313"/>
      <c r="V462" s="305"/>
      <c r="W462" s="306"/>
      <c r="X462" s="425"/>
      <c r="Y462" s="307"/>
      <c r="Z462" s="307"/>
      <c r="AA462" s="315"/>
      <c r="AB462" s="315"/>
      <c r="AC462" s="315"/>
      <c r="AD462" s="312"/>
      <c r="AE462" s="316"/>
      <c r="AF462" s="317"/>
      <c r="AG462" s="317"/>
      <c r="AH462" s="311"/>
      <c r="AI462" s="311"/>
      <c r="AJ462" s="311"/>
      <c r="AK462" s="311"/>
      <c r="AL462" s="311"/>
      <c r="AM462" s="307"/>
      <c r="AN462" s="307"/>
      <c r="AO462" s="318"/>
      <c r="AP462" s="318"/>
      <c r="AQ462" s="249"/>
      <c r="AR462" s="249"/>
      <c r="AS462" s="248"/>
      <c r="AT462" s="248"/>
      <c r="AU462" s="248"/>
      <c r="AV462" s="307"/>
      <c r="AW462" s="319"/>
      <c r="AX462" s="251"/>
      <c r="AY462" s="248"/>
    </row>
    <row r="463" spans="1:51" s="235" customFormat="1" ht="16.5" customHeight="1" x14ac:dyDescent="0.25">
      <c r="A463" s="305"/>
      <c r="B463" s="306"/>
      <c r="C463" s="307"/>
      <c r="D463" s="307"/>
      <c r="E463" s="307"/>
      <c r="F463" s="307"/>
      <c r="G463" s="307"/>
      <c r="H463" s="307"/>
      <c r="I463" s="307"/>
      <c r="J463" s="307"/>
      <c r="K463" s="317"/>
      <c r="L463" s="317"/>
      <c r="M463" s="310"/>
      <c r="N463" s="317"/>
      <c r="O463" s="317"/>
      <c r="P463" s="309"/>
      <c r="Q463" s="311"/>
      <c r="R463" s="312"/>
      <c r="S463" s="312"/>
      <c r="T463" s="307"/>
      <c r="U463" s="313"/>
      <c r="V463" s="305"/>
      <c r="W463" s="306"/>
      <c r="X463" s="425"/>
      <c r="Y463" s="307"/>
      <c r="Z463" s="307"/>
      <c r="AA463" s="315"/>
      <c r="AB463" s="315"/>
      <c r="AC463" s="315"/>
      <c r="AD463" s="312"/>
      <c r="AE463" s="316"/>
      <c r="AF463" s="317"/>
      <c r="AG463" s="317"/>
      <c r="AH463" s="311"/>
      <c r="AI463" s="311"/>
      <c r="AJ463" s="311"/>
      <c r="AK463" s="311"/>
      <c r="AL463" s="311"/>
      <c r="AM463" s="307"/>
      <c r="AN463" s="307"/>
      <c r="AO463" s="318"/>
      <c r="AP463" s="318"/>
      <c r="AQ463" s="249"/>
      <c r="AR463" s="249"/>
      <c r="AS463" s="248"/>
      <c r="AT463" s="248"/>
      <c r="AU463" s="248"/>
      <c r="AV463" s="307"/>
      <c r="AW463" s="319"/>
      <c r="AX463" s="251"/>
      <c r="AY463" s="248"/>
    </row>
    <row r="464" spans="1:51" s="235" customFormat="1" ht="16.5" customHeight="1" x14ac:dyDescent="0.25">
      <c r="A464" s="305"/>
      <c r="B464" s="306"/>
      <c r="C464" s="307"/>
      <c r="D464" s="307"/>
      <c r="E464" s="307"/>
      <c r="F464" s="307"/>
      <c r="G464" s="307"/>
      <c r="H464" s="307"/>
      <c r="I464" s="307"/>
      <c r="J464" s="307"/>
      <c r="K464" s="317"/>
      <c r="L464" s="317"/>
      <c r="M464" s="310"/>
      <c r="N464" s="317"/>
      <c r="O464" s="317"/>
      <c r="P464" s="309"/>
      <c r="Q464" s="311"/>
      <c r="R464" s="312"/>
      <c r="S464" s="312"/>
      <c r="T464" s="307"/>
      <c r="U464" s="313"/>
      <c r="V464" s="305"/>
      <c r="W464" s="306"/>
      <c r="X464" s="425"/>
      <c r="Y464" s="307"/>
      <c r="Z464" s="307"/>
      <c r="AA464" s="315"/>
      <c r="AB464" s="315"/>
      <c r="AC464" s="315"/>
      <c r="AD464" s="312"/>
      <c r="AE464" s="316"/>
      <c r="AF464" s="317"/>
      <c r="AG464" s="317"/>
      <c r="AH464" s="311"/>
      <c r="AI464" s="311"/>
      <c r="AJ464" s="311"/>
      <c r="AK464" s="311"/>
      <c r="AL464" s="311"/>
      <c r="AM464" s="307"/>
      <c r="AN464" s="307"/>
      <c r="AO464" s="318"/>
      <c r="AP464" s="318"/>
      <c r="AQ464" s="249"/>
      <c r="AR464" s="249"/>
      <c r="AS464" s="248"/>
      <c r="AT464" s="248"/>
      <c r="AU464" s="248"/>
      <c r="AV464" s="307"/>
      <c r="AW464" s="319"/>
      <c r="AX464" s="251"/>
      <c r="AY464" s="248"/>
    </row>
    <row r="465" spans="1:51" s="235" customFormat="1" ht="16.5" customHeight="1" x14ac:dyDescent="0.25">
      <c r="A465" s="305"/>
      <c r="B465" s="306"/>
      <c r="C465" s="307"/>
      <c r="D465" s="307"/>
      <c r="E465" s="307"/>
      <c r="F465" s="307"/>
      <c r="G465" s="307"/>
      <c r="H465" s="307"/>
      <c r="I465" s="307"/>
      <c r="J465" s="307"/>
      <c r="K465" s="317"/>
      <c r="L465" s="317"/>
      <c r="M465" s="310"/>
      <c r="N465" s="317"/>
      <c r="O465" s="317"/>
      <c r="P465" s="309"/>
      <c r="Q465" s="311"/>
      <c r="R465" s="312"/>
      <c r="S465" s="312"/>
      <c r="T465" s="307"/>
      <c r="U465" s="313"/>
      <c r="V465" s="305"/>
      <c r="W465" s="306"/>
      <c r="X465" s="425"/>
      <c r="Y465" s="307"/>
      <c r="Z465" s="307"/>
      <c r="AA465" s="315"/>
      <c r="AB465" s="315"/>
      <c r="AC465" s="315"/>
      <c r="AD465" s="312"/>
      <c r="AE465" s="316"/>
      <c r="AF465" s="317"/>
      <c r="AG465" s="317"/>
      <c r="AH465" s="311"/>
      <c r="AI465" s="311"/>
      <c r="AJ465" s="311"/>
      <c r="AK465" s="311"/>
      <c r="AL465" s="311"/>
      <c r="AM465" s="307"/>
      <c r="AN465" s="307"/>
      <c r="AO465" s="318"/>
      <c r="AP465" s="318"/>
      <c r="AQ465" s="249"/>
      <c r="AR465" s="249"/>
      <c r="AS465" s="248"/>
      <c r="AT465" s="248"/>
      <c r="AU465" s="248"/>
      <c r="AV465" s="307"/>
      <c r="AW465" s="319"/>
      <c r="AX465" s="251"/>
      <c r="AY465" s="248"/>
    </row>
    <row r="466" spans="1:51" s="235" customFormat="1" ht="16.5" customHeight="1" x14ac:dyDescent="0.25">
      <c r="A466" s="305"/>
      <c r="B466" s="306"/>
      <c r="C466" s="307"/>
      <c r="D466" s="307"/>
      <c r="E466" s="307"/>
      <c r="F466" s="307"/>
      <c r="G466" s="307"/>
      <c r="H466" s="307"/>
      <c r="I466" s="307"/>
      <c r="J466" s="307"/>
      <c r="K466" s="317"/>
      <c r="L466" s="317"/>
      <c r="M466" s="310"/>
      <c r="N466" s="317"/>
      <c r="O466" s="317"/>
      <c r="P466" s="309"/>
      <c r="Q466" s="311"/>
      <c r="R466" s="312"/>
      <c r="S466" s="312"/>
      <c r="T466" s="307"/>
      <c r="U466" s="313"/>
      <c r="V466" s="305"/>
      <c r="W466" s="306"/>
      <c r="X466" s="425"/>
      <c r="Y466" s="307"/>
      <c r="Z466" s="307"/>
      <c r="AA466" s="315"/>
      <c r="AB466" s="315"/>
      <c r="AC466" s="315"/>
      <c r="AD466" s="312"/>
      <c r="AE466" s="316"/>
      <c r="AF466" s="317"/>
      <c r="AG466" s="317"/>
      <c r="AH466" s="311"/>
      <c r="AI466" s="311"/>
      <c r="AJ466" s="311"/>
      <c r="AK466" s="311"/>
      <c r="AL466" s="311"/>
      <c r="AM466" s="307"/>
      <c r="AN466" s="307"/>
      <c r="AO466" s="318"/>
      <c r="AP466" s="318"/>
      <c r="AQ466" s="249"/>
      <c r="AR466" s="249"/>
      <c r="AS466" s="248"/>
      <c r="AT466" s="248"/>
      <c r="AU466" s="248"/>
      <c r="AV466" s="307"/>
      <c r="AW466" s="319"/>
      <c r="AX466" s="251"/>
      <c r="AY466" s="248"/>
    </row>
    <row r="467" spans="1:51" s="235" customFormat="1" ht="16.5" customHeight="1" x14ac:dyDescent="0.25">
      <c r="A467" s="305"/>
      <c r="B467" s="306"/>
      <c r="C467" s="307"/>
      <c r="D467" s="307"/>
      <c r="E467" s="307"/>
      <c r="F467" s="307"/>
      <c r="G467" s="307"/>
      <c r="H467" s="307"/>
      <c r="I467" s="307"/>
      <c r="J467" s="307"/>
      <c r="K467" s="317"/>
      <c r="L467" s="317"/>
      <c r="M467" s="310"/>
      <c r="N467" s="317"/>
      <c r="O467" s="317"/>
      <c r="P467" s="309"/>
      <c r="Q467" s="311"/>
      <c r="R467" s="312"/>
      <c r="S467" s="312"/>
      <c r="T467" s="307"/>
      <c r="U467" s="313"/>
      <c r="V467" s="305"/>
      <c r="W467" s="306"/>
      <c r="X467" s="425"/>
      <c r="Y467" s="307"/>
      <c r="Z467" s="307"/>
      <c r="AA467" s="315"/>
      <c r="AB467" s="315"/>
      <c r="AC467" s="315"/>
      <c r="AD467" s="312"/>
      <c r="AE467" s="316"/>
      <c r="AF467" s="317"/>
      <c r="AG467" s="317"/>
      <c r="AH467" s="311"/>
      <c r="AI467" s="311"/>
      <c r="AJ467" s="311"/>
      <c r="AK467" s="311"/>
      <c r="AL467" s="311"/>
      <c r="AM467" s="307"/>
      <c r="AN467" s="307"/>
      <c r="AO467" s="318"/>
      <c r="AP467" s="318"/>
      <c r="AQ467" s="249"/>
      <c r="AR467" s="249"/>
      <c r="AS467" s="248"/>
      <c r="AT467" s="248"/>
      <c r="AU467" s="248"/>
      <c r="AV467" s="307"/>
      <c r="AW467" s="319"/>
      <c r="AX467" s="251"/>
      <c r="AY467" s="248"/>
    </row>
    <row r="468" spans="1:51" s="235" customFormat="1" ht="16.5" customHeight="1" x14ac:dyDescent="0.25">
      <c r="A468" s="305"/>
      <c r="B468" s="306"/>
      <c r="C468" s="307"/>
      <c r="D468" s="307"/>
      <c r="E468" s="307"/>
      <c r="F468" s="307"/>
      <c r="G468" s="307"/>
      <c r="H468" s="307"/>
      <c r="I468" s="307"/>
      <c r="J468" s="307"/>
      <c r="K468" s="317"/>
      <c r="L468" s="317"/>
      <c r="M468" s="310"/>
      <c r="N468" s="317"/>
      <c r="O468" s="317"/>
      <c r="P468" s="309"/>
      <c r="Q468" s="311"/>
      <c r="R468" s="312"/>
      <c r="S468" s="312"/>
      <c r="T468" s="307"/>
      <c r="U468" s="313"/>
      <c r="V468" s="305"/>
      <c r="W468" s="306"/>
      <c r="X468" s="425"/>
      <c r="Y468" s="307"/>
      <c r="Z468" s="307"/>
      <c r="AA468" s="315"/>
      <c r="AB468" s="315"/>
      <c r="AC468" s="315"/>
      <c r="AD468" s="312"/>
      <c r="AE468" s="316"/>
      <c r="AF468" s="317"/>
      <c r="AG468" s="317"/>
      <c r="AH468" s="311"/>
      <c r="AI468" s="311"/>
      <c r="AJ468" s="311"/>
      <c r="AK468" s="311"/>
      <c r="AL468" s="311"/>
      <c r="AM468" s="307"/>
      <c r="AN468" s="307"/>
      <c r="AO468" s="318"/>
      <c r="AP468" s="318"/>
      <c r="AQ468" s="249"/>
      <c r="AR468" s="249"/>
      <c r="AS468" s="248"/>
      <c r="AT468" s="248"/>
      <c r="AU468" s="248"/>
      <c r="AV468" s="307"/>
      <c r="AW468" s="319"/>
      <c r="AX468" s="251"/>
      <c r="AY468" s="248"/>
    </row>
    <row r="469" spans="1:51" s="235" customFormat="1" ht="16.5" customHeight="1" x14ac:dyDescent="0.25">
      <c r="A469" s="305"/>
      <c r="B469" s="306"/>
      <c r="C469" s="307"/>
      <c r="D469" s="307"/>
      <c r="E469" s="307"/>
      <c r="F469" s="307"/>
      <c r="G469" s="307"/>
      <c r="H469" s="307"/>
      <c r="I469" s="307"/>
      <c r="J469" s="307"/>
      <c r="K469" s="317"/>
      <c r="L469" s="317"/>
      <c r="M469" s="310"/>
      <c r="N469" s="317"/>
      <c r="O469" s="317"/>
      <c r="P469" s="309"/>
      <c r="Q469" s="311"/>
      <c r="R469" s="312"/>
      <c r="S469" s="312"/>
      <c r="T469" s="307"/>
      <c r="U469" s="313"/>
      <c r="V469" s="305"/>
      <c r="W469" s="306"/>
      <c r="X469" s="425"/>
      <c r="Y469" s="307"/>
      <c r="Z469" s="307"/>
      <c r="AA469" s="315"/>
      <c r="AB469" s="315"/>
      <c r="AC469" s="315"/>
      <c r="AD469" s="312"/>
      <c r="AE469" s="316"/>
      <c r="AF469" s="317"/>
      <c r="AG469" s="317"/>
      <c r="AH469" s="311"/>
      <c r="AI469" s="311"/>
      <c r="AJ469" s="311"/>
      <c r="AK469" s="311"/>
      <c r="AL469" s="311"/>
      <c r="AM469" s="307"/>
      <c r="AN469" s="307"/>
      <c r="AO469" s="318"/>
      <c r="AP469" s="318"/>
      <c r="AQ469" s="249"/>
      <c r="AR469" s="249"/>
      <c r="AS469" s="248"/>
      <c r="AT469" s="248"/>
      <c r="AU469" s="248"/>
      <c r="AV469" s="307"/>
      <c r="AW469" s="319"/>
      <c r="AX469" s="251"/>
      <c r="AY469" s="248"/>
    </row>
    <row r="470" spans="1:51" s="235" customFormat="1" ht="16.5" customHeight="1" x14ac:dyDescent="0.25">
      <c r="A470" s="305"/>
      <c r="B470" s="306"/>
      <c r="C470" s="307"/>
      <c r="D470" s="307"/>
      <c r="E470" s="307"/>
      <c r="F470" s="307"/>
      <c r="G470" s="307"/>
      <c r="H470" s="307"/>
      <c r="I470" s="307"/>
      <c r="J470" s="307"/>
      <c r="K470" s="317"/>
      <c r="L470" s="317"/>
      <c r="M470" s="310"/>
      <c r="N470" s="317"/>
      <c r="O470" s="317"/>
      <c r="P470" s="309"/>
      <c r="Q470" s="311"/>
      <c r="R470" s="312"/>
      <c r="S470" s="312"/>
      <c r="T470" s="307"/>
      <c r="U470" s="313"/>
      <c r="V470" s="305"/>
      <c r="W470" s="306"/>
      <c r="X470" s="425"/>
      <c r="Y470" s="307"/>
      <c r="Z470" s="307"/>
      <c r="AA470" s="315"/>
      <c r="AB470" s="315"/>
      <c r="AC470" s="315"/>
      <c r="AD470" s="312"/>
      <c r="AE470" s="316"/>
      <c r="AF470" s="317"/>
      <c r="AG470" s="317"/>
      <c r="AH470" s="311"/>
      <c r="AI470" s="311"/>
      <c r="AJ470" s="311"/>
      <c r="AK470" s="311"/>
      <c r="AL470" s="311"/>
      <c r="AM470" s="307"/>
      <c r="AN470" s="307"/>
      <c r="AO470" s="318"/>
      <c r="AP470" s="318"/>
      <c r="AQ470" s="249"/>
      <c r="AR470" s="249"/>
      <c r="AS470" s="248"/>
      <c r="AT470" s="248"/>
      <c r="AU470" s="248"/>
      <c r="AV470" s="307"/>
      <c r="AW470" s="319"/>
      <c r="AX470" s="251"/>
      <c r="AY470" s="248"/>
    </row>
    <row r="471" spans="1:51" s="235" customFormat="1" ht="16.5" customHeight="1" x14ac:dyDescent="0.25">
      <c r="A471" s="305"/>
      <c r="B471" s="306"/>
      <c r="C471" s="307"/>
      <c r="D471" s="307"/>
      <c r="E471" s="307"/>
      <c r="F471" s="307"/>
      <c r="G471" s="307"/>
      <c r="H471" s="307"/>
      <c r="I471" s="307"/>
      <c r="J471" s="307"/>
      <c r="K471" s="317"/>
      <c r="L471" s="317"/>
      <c r="M471" s="310"/>
      <c r="N471" s="317"/>
      <c r="O471" s="317"/>
      <c r="P471" s="309"/>
      <c r="Q471" s="311"/>
      <c r="R471" s="312"/>
      <c r="S471" s="312"/>
      <c r="T471" s="307"/>
      <c r="U471" s="313"/>
      <c r="V471" s="305"/>
      <c r="W471" s="306"/>
      <c r="X471" s="425"/>
      <c r="Y471" s="307"/>
      <c r="Z471" s="307"/>
      <c r="AA471" s="315"/>
      <c r="AB471" s="315"/>
      <c r="AC471" s="315"/>
      <c r="AD471" s="312"/>
      <c r="AE471" s="316"/>
      <c r="AF471" s="317"/>
      <c r="AG471" s="317"/>
      <c r="AH471" s="311"/>
      <c r="AI471" s="311"/>
      <c r="AJ471" s="311"/>
      <c r="AK471" s="311"/>
      <c r="AL471" s="311"/>
      <c r="AM471" s="307"/>
      <c r="AN471" s="307"/>
      <c r="AO471" s="318"/>
      <c r="AP471" s="318"/>
      <c r="AQ471" s="249"/>
      <c r="AR471" s="249"/>
      <c r="AS471" s="248"/>
      <c r="AT471" s="248"/>
      <c r="AU471" s="248"/>
      <c r="AV471" s="307"/>
      <c r="AW471" s="319"/>
      <c r="AX471" s="251"/>
      <c r="AY471" s="248"/>
    </row>
    <row r="472" spans="1:51" s="235" customFormat="1" ht="16.5" customHeight="1" x14ac:dyDescent="0.25">
      <c r="A472" s="305"/>
      <c r="B472" s="306"/>
      <c r="C472" s="307"/>
      <c r="D472" s="307"/>
      <c r="E472" s="307"/>
      <c r="F472" s="307"/>
      <c r="G472" s="307"/>
      <c r="H472" s="307"/>
      <c r="I472" s="307"/>
      <c r="J472" s="307"/>
      <c r="K472" s="317"/>
      <c r="L472" s="317"/>
      <c r="M472" s="310"/>
      <c r="N472" s="317"/>
      <c r="O472" s="317"/>
      <c r="P472" s="309"/>
      <c r="Q472" s="311"/>
      <c r="R472" s="312"/>
      <c r="S472" s="312"/>
      <c r="T472" s="307"/>
      <c r="U472" s="313"/>
      <c r="V472" s="305"/>
      <c r="W472" s="306"/>
      <c r="X472" s="425"/>
      <c r="Y472" s="307"/>
      <c r="Z472" s="307"/>
      <c r="AA472" s="315"/>
      <c r="AB472" s="315"/>
      <c r="AC472" s="315"/>
      <c r="AD472" s="312"/>
      <c r="AE472" s="316"/>
      <c r="AF472" s="317"/>
      <c r="AG472" s="317"/>
      <c r="AH472" s="311"/>
      <c r="AI472" s="311"/>
      <c r="AJ472" s="311"/>
      <c r="AK472" s="311"/>
      <c r="AL472" s="311"/>
      <c r="AM472" s="307"/>
      <c r="AN472" s="307"/>
      <c r="AO472" s="318"/>
      <c r="AP472" s="318"/>
      <c r="AQ472" s="249"/>
      <c r="AR472" s="249"/>
      <c r="AS472" s="248"/>
      <c r="AT472" s="248"/>
      <c r="AU472" s="248"/>
      <c r="AV472" s="307"/>
      <c r="AW472" s="319"/>
      <c r="AX472" s="251"/>
      <c r="AY472" s="248"/>
    </row>
    <row r="473" spans="1:51" s="235" customFormat="1" ht="16.5" customHeight="1" x14ac:dyDescent="0.25">
      <c r="A473" s="305"/>
      <c r="B473" s="306"/>
      <c r="C473" s="307"/>
      <c r="D473" s="307"/>
      <c r="E473" s="307"/>
      <c r="F473" s="307"/>
      <c r="G473" s="307"/>
      <c r="H473" s="307"/>
      <c r="I473" s="307"/>
      <c r="J473" s="307"/>
      <c r="K473" s="317"/>
      <c r="L473" s="317"/>
      <c r="M473" s="310"/>
      <c r="N473" s="317"/>
      <c r="O473" s="317"/>
      <c r="P473" s="309"/>
      <c r="Q473" s="311"/>
      <c r="R473" s="312"/>
      <c r="S473" s="312"/>
      <c r="T473" s="307"/>
      <c r="U473" s="313"/>
      <c r="V473" s="305"/>
      <c r="W473" s="306"/>
      <c r="X473" s="425"/>
      <c r="Y473" s="307"/>
      <c r="Z473" s="307"/>
      <c r="AA473" s="315"/>
      <c r="AB473" s="315"/>
      <c r="AC473" s="315"/>
      <c r="AD473" s="312"/>
      <c r="AE473" s="316"/>
      <c r="AF473" s="317"/>
      <c r="AG473" s="317"/>
      <c r="AH473" s="311"/>
      <c r="AI473" s="311"/>
      <c r="AJ473" s="311"/>
      <c r="AK473" s="311"/>
      <c r="AL473" s="311"/>
      <c r="AM473" s="307"/>
      <c r="AN473" s="307"/>
      <c r="AO473" s="318"/>
      <c r="AP473" s="318"/>
      <c r="AQ473" s="249"/>
      <c r="AR473" s="249"/>
      <c r="AS473" s="248"/>
      <c r="AT473" s="248"/>
      <c r="AU473" s="248"/>
      <c r="AV473" s="307"/>
      <c r="AW473" s="319"/>
      <c r="AX473" s="251"/>
      <c r="AY473" s="248"/>
    </row>
    <row r="474" spans="1:51" s="235" customFormat="1" ht="16.5" customHeight="1" x14ac:dyDescent="0.25">
      <c r="A474" s="305"/>
      <c r="B474" s="306"/>
      <c r="C474" s="307"/>
      <c r="D474" s="307"/>
      <c r="E474" s="307"/>
      <c r="F474" s="307"/>
      <c r="G474" s="307"/>
      <c r="H474" s="307"/>
      <c r="I474" s="307"/>
      <c r="J474" s="307"/>
      <c r="K474" s="317"/>
      <c r="L474" s="317"/>
      <c r="M474" s="310"/>
      <c r="N474" s="317"/>
      <c r="O474" s="317"/>
      <c r="P474" s="309"/>
      <c r="Q474" s="311"/>
      <c r="R474" s="312"/>
      <c r="S474" s="312"/>
      <c r="T474" s="307"/>
      <c r="U474" s="313"/>
      <c r="V474" s="305"/>
      <c r="W474" s="306"/>
      <c r="X474" s="425"/>
      <c r="Y474" s="307"/>
      <c r="Z474" s="307"/>
      <c r="AA474" s="315"/>
      <c r="AB474" s="315"/>
      <c r="AC474" s="315"/>
      <c r="AD474" s="312"/>
      <c r="AE474" s="316"/>
      <c r="AF474" s="317"/>
      <c r="AG474" s="317"/>
      <c r="AH474" s="311"/>
      <c r="AI474" s="311"/>
      <c r="AJ474" s="311"/>
      <c r="AK474" s="311"/>
      <c r="AL474" s="311"/>
      <c r="AM474" s="307"/>
      <c r="AN474" s="307"/>
      <c r="AO474" s="318"/>
      <c r="AP474" s="318"/>
      <c r="AQ474" s="249"/>
      <c r="AR474" s="249"/>
      <c r="AS474" s="248"/>
      <c r="AT474" s="248"/>
      <c r="AU474" s="248"/>
      <c r="AV474" s="307"/>
      <c r="AW474" s="319"/>
      <c r="AX474" s="251"/>
      <c r="AY474" s="248"/>
    </row>
    <row r="475" spans="1:51" s="235" customFormat="1" ht="16.5" customHeight="1" x14ac:dyDescent="0.25">
      <c r="A475" s="305"/>
      <c r="B475" s="306"/>
      <c r="C475" s="307"/>
      <c r="D475" s="307"/>
      <c r="E475" s="307"/>
      <c r="F475" s="307"/>
      <c r="G475" s="307"/>
      <c r="H475" s="307"/>
      <c r="I475" s="307"/>
      <c r="J475" s="307"/>
      <c r="K475" s="317"/>
      <c r="L475" s="317"/>
      <c r="M475" s="310"/>
      <c r="N475" s="317"/>
      <c r="O475" s="317"/>
      <c r="P475" s="309"/>
      <c r="Q475" s="311"/>
      <c r="R475" s="312"/>
      <c r="S475" s="312"/>
      <c r="T475" s="307"/>
      <c r="U475" s="313"/>
      <c r="V475" s="305"/>
      <c r="W475" s="306"/>
      <c r="X475" s="425"/>
      <c r="Y475" s="307"/>
      <c r="Z475" s="307"/>
      <c r="AA475" s="315"/>
      <c r="AB475" s="315"/>
      <c r="AC475" s="315"/>
      <c r="AD475" s="312"/>
      <c r="AE475" s="316"/>
      <c r="AF475" s="317"/>
      <c r="AG475" s="317"/>
      <c r="AH475" s="311"/>
      <c r="AI475" s="311"/>
      <c r="AJ475" s="311"/>
      <c r="AK475" s="311"/>
      <c r="AL475" s="311"/>
      <c r="AM475" s="307"/>
      <c r="AN475" s="307"/>
      <c r="AO475" s="318"/>
      <c r="AP475" s="318"/>
      <c r="AQ475" s="249"/>
      <c r="AR475" s="249"/>
      <c r="AS475" s="248"/>
      <c r="AT475" s="248"/>
      <c r="AU475" s="248"/>
      <c r="AV475" s="307"/>
      <c r="AW475" s="319"/>
      <c r="AX475" s="251"/>
      <c r="AY475" s="248"/>
    </row>
    <row r="476" spans="1:51" s="235" customFormat="1" ht="16.5" customHeight="1" x14ac:dyDescent="0.25">
      <c r="A476" s="305"/>
      <c r="B476" s="306"/>
      <c r="C476" s="307"/>
      <c r="D476" s="307"/>
      <c r="E476" s="307"/>
      <c r="F476" s="307"/>
      <c r="G476" s="307"/>
      <c r="H476" s="307"/>
      <c r="I476" s="307"/>
      <c r="J476" s="307"/>
      <c r="K476" s="317"/>
      <c r="L476" s="317"/>
      <c r="M476" s="310"/>
      <c r="N476" s="317"/>
      <c r="O476" s="317"/>
      <c r="P476" s="309"/>
      <c r="Q476" s="311"/>
      <c r="R476" s="312"/>
      <c r="S476" s="312"/>
      <c r="T476" s="307"/>
      <c r="U476" s="313"/>
      <c r="V476" s="305"/>
      <c r="W476" s="306"/>
      <c r="X476" s="425"/>
      <c r="Y476" s="307"/>
      <c r="Z476" s="307"/>
      <c r="AA476" s="315"/>
      <c r="AB476" s="315"/>
      <c r="AC476" s="315"/>
      <c r="AD476" s="312"/>
      <c r="AE476" s="316"/>
      <c r="AF476" s="317"/>
      <c r="AG476" s="317"/>
      <c r="AH476" s="311"/>
      <c r="AI476" s="311"/>
      <c r="AJ476" s="311"/>
      <c r="AK476" s="311"/>
      <c r="AL476" s="311"/>
      <c r="AM476" s="307"/>
      <c r="AN476" s="307"/>
      <c r="AO476" s="318"/>
      <c r="AP476" s="318"/>
      <c r="AQ476" s="249"/>
      <c r="AR476" s="249"/>
      <c r="AS476" s="248"/>
      <c r="AT476" s="248"/>
      <c r="AU476" s="248"/>
      <c r="AV476" s="307"/>
      <c r="AW476" s="319"/>
      <c r="AX476" s="251"/>
      <c r="AY476" s="248"/>
    </row>
    <row r="477" spans="1:51" s="235" customFormat="1" ht="16.5" customHeight="1" x14ac:dyDescent="0.25">
      <c r="A477" s="305"/>
      <c r="B477" s="306"/>
      <c r="C477" s="307"/>
      <c r="D477" s="307"/>
      <c r="E477" s="307"/>
      <c r="F477" s="307"/>
      <c r="G477" s="307"/>
      <c r="H477" s="307"/>
      <c r="I477" s="307"/>
      <c r="J477" s="307"/>
      <c r="K477" s="317"/>
      <c r="L477" s="317"/>
      <c r="M477" s="310"/>
      <c r="N477" s="317"/>
      <c r="O477" s="317"/>
      <c r="P477" s="309"/>
      <c r="Q477" s="311"/>
      <c r="R477" s="312"/>
      <c r="S477" s="312"/>
      <c r="T477" s="307"/>
      <c r="U477" s="313"/>
      <c r="V477" s="305"/>
      <c r="W477" s="306"/>
      <c r="X477" s="425"/>
      <c r="Y477" s="307"/>
      <c r="Z477" s="307"/>
      <c r="AA477" s="315"/>
      <c r="AB477" s="315"/>
      <c r="AC477" s="315"/>
      <c r="AD477" s="312"/>
      <c r="AE477" s="316"/>
      <c r="AF477" s="317"/>
      <c r="AG477" s="317"/>
      <c r="AH477" s="311"/>
      <c r="AI477" s="311"/>
      <c r="AJ477" s="311"/>
      <c r="AK477" s="311"/>
      <c r="AL477" s="311"/>
      <c r="AM477" s="307"/>
      <c r="AN477" s="307"/>
      <c r="AO477" s="318"/>
      <c r="AP477" s="318"/>
      <c r="AQ477" s="249"/>
      <c r="AR477" s="249"/>
      <c r="AS477" s="248"/>
      <c r="AT477" s="248"/>
      <c r="AU477" s="248"/>
      <c r="AV477" s="307"/>
      <c r="AW477" s="319"/>
      <c r="AX477" s="251"/>
      <c r="AY477" s="248"/>
    </row>
    <row r="478" spans="1:51" s="235" customFormat="1" ht="16.5" customHeight="1" x14ac:dyDescent="0.25">
      <c r="A478" s="305"/>
      <c r="B478" s="306"/>
      <c r="C478" s="307"/>
      <c r="D478" s="307"/>
      <c r="E478" s="307"/>
      <c r="F478" s="307"/>
      <c r="G478" s="307"/>
      <c r="H478" s="307"/>
      <c r="I478" s="307"/>
      <c r="J478" s="307"/>
      <c r="K478" s="317"/>
      <c r="L478" s="317"/>
      <c r="M478" s="310"/>
      <c r="N478" s="317"/>
      <c r="O478" s="317"/>
      <c r="P478" s="309"/>
      <c r="Q478" s="311"/>
      <c r="R478" s="312"/>
      <c r="S478" s="312"/>
      <c r="T478" s="307"/>
      <c r="U478" s="313"/>
      <c r="V478" s="305"/>
      <c r="W478" s="306"/>
      <c r="X478" s="425"/>
      <c r="Y478" s="307"/>
      <c r="Z478" s="307"/>
      <c r="AA478" s="315"/>
      <c r="AB478" s="315"/>
      <c r="AC478" s="315"/>
      <c r="AD478" s="312"/>
      <c r="AE478" s="316"/>
      <c r="AF478" s="317"/>
      <c r="AG478" s="317"/>
      <c r="AH478" s="311"/>
      <c r="AI478" s="311"/>
      <c r="AJ478" s="311"/>
      <c r="AK478" s="311"/>
      <c r="AL478" s="311"/>
      <c r="AM478" s="307"/>
      <c r="AN478" s="307"/>
      <c r="AO478" s="318"/>
      <c r="AP478" s="318"/>
      <c r="AQ478" s="249"/>
      <c r="AR478" s="249"/>
      <c r="AS478" s="248"/>
      <c r="AT478" s="248"/>
      <c r="AU478" s="248"/>
      <c r="AV478" s="307"/>
      <c r="AW478" s="319"/>
      <c r="AX478" s="251"/>
      <c r="AY478" s="248"/>
    </row>
    <row r="479" spans="1:51" s="235" customFormat="1" ht="16.5" customHeight="1" x14ac:dyDescent="0.25">
      <c r="A479" s="305"/>
      <c r="B479" s="306"/>
      <c r="C479" s="307"/>
      <c r="D479" s="307"/>
      <c r="E479" s="307"/>
      <c r="F479" s="307"/>
      <c r="G479" s="307"/>
      <c r="H479" s="307"/>
      <c r="I479" s="307"/>
      <c r="J479" s="307"/>
      <c r="K479" s="317"/>
      <c r="L479" s="317"/>
      <c r="M479" s="310"/>
      <c r="N479" s="317"/>
      <c r="O479" s="317"/>
      <c r="P479" s="309"/>
      <c r="Q479" s="311"/>
      <c r="R479" s="312"/>
      <c r="S479" s="312"/>
      <c r="T479" s="307"/>
      <c r="U479" s="313"/>
      <c r="V479" s="305"/>
      <c r="W479" s="306"/>
      <c r="X479" s="425"/>
      <c r="Y479" s="307"/>
      <c r="Z479" s="307"/>
      <c r="AA479" s="315"/>
      <c r="AB479" s="315"/>
      <c r="AC479" s="315"/>
      <c r="AD479" s="312"/>
      <c r="AE479" s="316"/>
      <c r="AF479" s="317"/>
      <c r="AG479" s="317"/>
      <c r="AH479" s="311"/>
      <c r="AI479" s="311"/>
      <c r="AJ479" s="311"/>
      <c r="AK479" s="311"/>
      <c r="AL479" s="311"/>
      <c r="AM479" s="307"/>
      <c r="AN479" s="307"/>
      <c r="AO479" s="318"/>
      <c r="AP479" s="318"/>
      <c r="AQ479" s="249"/>
      <c r="AR479" s="249"/>
      <c r="AS479" s="248"/>
      <c r="AT479" s="248"/>
      <c r="AU479" s="248"/>
      <c r="AV479" s="307"/>
      <c r="AW479" s="319"/>
      <c r="AX479" s="251"/>
      <c r="AY479" s="248"/>
    </row>
    <row r="480" spans="1:51" s="235" customFormat="1" ht="16.5" customHeight="1" x14ac:dyDescent="0.25">
      <c r="A480" s="305"/>
      <c r="B480" s="306"/>
      <c r="C480" s="307"/>
      <c r="D480" s="307"/>
      <c r="E480" s="307"/>
      <c r="F480" s="307"/>
      <c r="G480" s="307"/>
      <c r="H480" s="307"/>
      <c r="I480" s="307"/>
      <c r="J480" s="307"/>
      <c r="K480" s="317"/>
      <c r="L480" s="317"/>
      <c r="M480" s="310"/>
      <c r="N480" s="317"/>
      <c r="O480" s="317"/>
      <c r="P480" s="309"/>
      <c r="Q480" s="311"/>
      <c r="R480" s="312"/>
      <c r="S480" s="312"/>
      <c r="T480" s="307"/>
      <c r="U480" s="313"/>
      <c r="V480" s="305"/>
      <c r="W480" s="306"/>
      <c r="X480" s="425"/>
      <c r="Y480" s="307"/>
      <c r="Z480" s="307"/>
      <c r="AA480" s="315"/>
      <c r="AB480" s="315"/>
      <c r="AC480" s="315"/>
      <c r="AD480" s="312"/>
      <c r="AE480" s="316"/>
      <c r="AF480" s="317"/>
      <c r="AG480" s="317"/>
      <c r="AH480" s="311"/>
      <c r="AI480" s="311"/>
      <c r="AJ480" s="311"/>
      <c r="AK480" s="311"/>
      <c r="AL480" s="311"/>
      <c r="AM480" s="307"/>
      <c r="AN480" s="307"/>
      <c r="AO480" s="318"/>
      <c r="AP480" s="318"/>
      <c r="AQ480" s="249"/>
      <c r="AR480" s="249"/>
      <c r="AS480" s="248"/>
      <c r="AT480" s="248"/>
      <c r="AU480" s="248"/>
      <c r="AV480" s="307"/>
      <c r="AW480" s="319"/>
      <c r="AX480" s="251"/>
      <c r="AY480" s="248"/>
    </row>
    <row r="481" spans="1:51" s="235" customFormat="1" ht="16.5" customHeight="1" x14ac:dyDescent="0.25">
      <c r="A481" s="305"/>
      <c r="B481" s="306"/>
      <c r="C481" s="307"/>
      <c r="D481" s="307"/>
      <c r="E481" s="307"/>
      <c r="F481" s="307"/>
      <c r="G481" s="307"/>
      <c r="H481" s="307"/>
      <c r="I481" s="307"/>
      <c r="J481" s="307"/>
      <c r="K481" s="317"/>
      <c r="L481" s="317"/>
      <c r="M481" s="310"/>
      <c r="N481" s="317"/>
      <c r="O481" s="317"/>
      <c r="P481" s="309"/>
      <c r="Q481" s="311"/>
      <c r="R481" s="312"/>
      <c r="S481" s="312"/>
      <c r="T481" s="307"/>
      <c r="U481" s="313"/>
      <c r="V481" s="305"/>
      <c r="W481" s="306"/>
      <c r="X481" s="425"/>
      <c r="Y481" s="307"/>
      <c r="Z481" s="307"/>
      <c r="AA481" s="315"/>
      <c r="AB481" s="315"/>
      <c r="AC481" s="315"/>
      <c r="AD481" s="312"/>
      <c r="AE481" s="316"/>
      <c r="AF481" s="317"/>
      <c r="AG481" s="317"/>
      <c r="AH481" s="311"/>
      <c r="AI481" s="311"/>
      <c r="AJ481" s="311"/>
      <c r="AK481" s="311"/>
      <c r="AL481" s="311"/>
      <c r="AM481" s="307"/>
      <c r="AN481" s="307"/>
      <c r="AO481" s="318"/>
      <c r="AP481" s="318"/>
      <c r="AQ481" s="249"/>
      <c r="AR481" s="249"/>
      <c r="AS481" s="248"/>
      <c r="AT481" s="248"/>
      <c r="AU481" s="248"/>
      <c r="AV481" s="307"/>
      <c r="AW481" s="319"/>
      <c r="AX481" s="251"/>
      <c r="AY481" s="248"/>
    </row>
    <row r="482" spans="1:51" s="235" customFormat="1" ht="16.5" customHeight="1" x14ac:dyDescent="0.25">
      <c r="A482" s="305"/>
      <c r="B482" s="306"/>
      <c r="C482" s="307"/>
      <c r="D482" s="307"/>
      <c r="E482" s="307"/>
      <c r="F482" s="307"/>
      <c r="G482" s="307"/>
      <c r="H482" s="307"/>
      <c r="I482" s="307"/>
      <c r="J482" s="307"/>
      <c r="K482" s="317"/>
      <c r="L482" s="317"/>
      <c r="M482" s="310"/>
      <c r="N482" s="317"/>
      <c r="O482" s="317"/>
      <c r="P482" s="309"/>
      <c r="Q482" s="311"/>
      <c r="R482" s="312"/>
      <c r="S482" s="312"/>
      <c r="T482" s="307"/>
      <c r="U482" s="313"/>
      <c r="V482" s="305"/>
      <c r="W482" s="306"/>
      <c r="X482" s="425"/>
      <c r="Y482" s="307"/>
      <c r="Z482" s="307"/>
      <c r="AA482" s="315"/>
      <c r="AB482" s="315"/>
      <c r="AC482" s="315"/>
      <c r="AD482" s="312"/>
      <c r="AE482" s="316"/>
      <c r="AF482" s="317"/>
      <c r="AG482" s="317"/>
      <c r="AH482" s="311"/>
      <c r="AI482" s="311"/>
      <c r="AJ482" s="311"/>
      <c r="AK482" s="311"/>
      <c r="AL482" s="311"/>
      <c r="AM482" s="307"/>
      <c r="AN482" s="307"/>
      <c r="AO482" s="318"/>
      <c r="AP482" s="318"/>
      <c r="AQ482" s="249"/>
      <c r="AR482" s="249"/>
      <c r="AS482" s="248"/>
      <c r="AT482" s="248"/>
      <c r="AU482" s="248"/>
      <c r="AV482" s="307"/>
      <c r="AW482" s="319"/>
      <c r="AX482" s="251"/>
      <c r="AY482" s="248"/>
    </row>
    <row r="483" spans="1:51" s="235" customFormat="1" ht="16.5" customHeight="1" x14ac:dyDescent="0.25">
      <c r="A483" s="305"/>
      <c r="B483" s="306"/>
      <c r="C483" s="307"/>
      <c r="D483" s="307"/>
      <c r="E483" s="307"/>
      <c r="F483" s="307"/>
      <c r="G483" s="307"/>
      <c r="H483" s="307"/>
      <c r="I483" s="307"/>
      <c r="J483" s="307"/>
      <c r="K483" s="317"/>
      <c r="L483" s="317"/>
      <c r="M483" s="310"/>
      <c r="N483" s="317"/>
      <c r="O483" s="317"/>
      <c r="P483" s="309"/>
      <c r="Q483" s="311"/>
      <c r="R483" s="312"/>
      <c r="S483" s="312"/>
      <c r="T483" s="307"/>
      <c r="U483" s="313"/>
      <c r="V483" s="305"/>
      <c r="W483" s="306"/>
      <c r="X483" s="425"/>
      <c r="Y483" s="307"/>
      <c r="Z483" s="307"/>
      <c r="AA483" s="315"/>
      <c r="AB483" s="315"/>
      <c r="AC483" s="315"/>
      <c r="AD483" s="312"/>
      <c r="AE483" s="316"/>
      <c r="AF483" s="317"/>
      <c r="AG483" s="317"/>
      <c r="AH483" s="311"/>
      <c r="AI483" s="311"/>
      <c r="AJ483" s="311"/>
      <c r="AK483" s="311"/>
      <c r="AL483" s="311"/>
      <c r="AM483" s="307"/>
      <c r="AN483" s="307"/>
      <c r="AO483" s="318"/>
      <c r="AP483" s="318"/>
      <c r="AQ483" s="249"/>
      <c r="AR483" s="249"/>
      <c r="AS483" s="248"/>
      <c r="AT483" s="248"/>
      <c r="AU483" s="248"/>
      <c r="AV483" s="307"/>
      <c r="AW483" s="319"/>
      <c r="AX483" s="251"/>
      <c r="AY483" s="248"/>
    </row>
    <row r="484" spans="1:51" s="235" customFormat="1" ht="16.5" customHeight="1" x14ac:dyDescent="0.25">
      <c r="A484" s="305"/>
      <c r="B484" s="306"/>
      <c r="C484" s="307"/>
      <c r="D484" s="307"/>
      <c r="E484" s="307"/>
      <c r="F484" s="307"/>
      <c r="G484" s="307"/>
      <c r="H484" s="307"/>
      <c r="I484" s="307"/>
      <c r="J484" s="307"/>
      <c r="K484" s="317"/>
      <c r="L484" s="317"/>
      <c r="M484" s="310"/>
      <c r="N484" s="317"/>
      <c r="O484" s="317"/>
      <c r="P484" s="309"/>
      <c r="Q484" s="311"/>
      <c r="R484" s="312"/>
      <c r="S484" s="312"/>
      <c r="T484" s="307"/>
      <c r="U484" s="313"/>
      <c r="V484" s="305"/>
      <c r="W484" s="306"/>
      <c r="X484" s="425"/>
      <c r="Y484" s="307"/>
      <c r="Z484" s="307"/>
      <c r="AA484" s="315"/>
      <c r="AB484" s="315"/>
      <c r="AC484" s="315"/>
      <c r="AD484" s="312"/>
      <c r="AE484" s="316"/>
      <c r="AF484" s="317"/>
      <c r="AG484" s="317"/>
      <c r="AH484" s="311"/>
      <c r="AI484" s="311"/>
      <c r="AJ484" s="311"/>
      <c r="AK484" s="311"/>
      <c r="AL484" s="311"/>
      <c r="AM484" s="307"/>
      <c r="AN484" s="307"/>
      <c r="AO484" s="318"/>
      <c r="AP484" s="318"/>
      <c r="AQ484" s="249"/>
      <c r="AR484" s="249"/>
      <c r="AS484" s="248"/>
      <c r="AT484" s="248"/>
      <c r="AU484" s="248"/>
      <c r="AV484" s="307"/>
      <c r="AW484" s="319"/>
      <c r="AX484" s="251"/>
      <c r="AY484" s="248"/>
    </row>
    <row r="485" spans="1:51" s="235" customFormat="1" ht="16.5" customHeight="1" x14ac:dyDescent="0.25">
      <c r="A485" s="305"/>
      <c r="B485" s="306"/>
      <c r="C485" s="307"/>
      <c r="D485" s="307"/>
      <c r="E485" s="307"/>
      <c r="F485" s="307"/>
      <c r="G485" s="307"/>
      <c r="H485" s="307"/>
      <c r="I485" s="307"/>
      <c r="J485" s="307"/>
      <c r="K485" s="317"/>
      <c r="L485" s="317"/>
      <c r="M485" s="310"/>
      <c r="N485" s="317"/>
      <c r="O485" s="317"/>
      <c r="P485" s="309"/>
      <c r="Q485" s="311"/>
      <c r="R485" s="312"/>
      <c r="S485" s="312"/>
      <c r="T485" s="307"/>
      <c r="U485" s="313"/>
      <c r="V485" s="305"/>
      <c r="W485" s="306"/>
      <c r="X485" s="425"/>
      <c r="Y485" s="307"/>
      <c r="Z485" s="307"/>
      <c r="AA485" s="315"/>
      <c r="AB485" s="315"/>
      <c r="AC485" s="315"/>
      <c r="AD485" s="312"/>
      <c r="AE485" s="316"/>
      <c r="AF485" s="317"/>
      <c r="AG485" s="317"/>
      <c r="AH485" s="311"/>
      <c r="AI485" s="311"/>
      <c r="AJ485" s="311"/>
      <c r="AK485" s="311"/>
      <c r="AL485" s="311"/>
      <c r="AM485" s="307"/>
      <c r="AN485" s="307"/>
      <c r="AO485" s="318"/>
      <c r="AP485" s="318"/>
      <c r="AQ485" s="249"/>
      <c r="AR485" s="249"/>
      <c r="AS485" s="248"/>
      <c r="AT485" s="248"/>
      <c r="AU485" s="248"/>
      <c r="AV485" s="307"/>
      <c r="AW485" s="319"/>
      <c r="AX485" s="251"/>
      <c r="AY485" s="248"/>
    </row>
    <row r="486" spans="1:51" s="235" customFormat="1" ht="16.5" customHeight="1" x14ac:dyDescent="0.25">
      <c r="A486" s="305"/>
      <c r="B486" s="306"/>
      <c r="C486" s="307"/>
      <c r="D486" s="307"/>
      <c r="E486" s="307"/>
      <c r="F486" s="307"/>
      <c r="G486" s="307"/>
      <c r="H486" s="307"/>
      <c r="I486" s="307"/>
      <c r="J486" s="307"/>
      <c r="K486" s="317"/>
      <c r="L486" s="317"/>
      <c r="M486" s="310"/>
      <c r="N486" s="317"/>
      <c r="O486" s="317"/>
      <c r="P486" s="309"/>
      <c r="Q486" s="311"/>
      <c r="R486" s="312"/>
      <c r="S486" s="312"/>
      <c r="T486" s="307"/>
      <c r="U486" s="313"/>
      <c r="V486" s="305"/>
      <c r="W486" s="306"/>
      <c r="X486" s="425"/>
      <c r="Y486" s="307"/>
      <c r="Z486" s="307"/>
      <c r="AA486" s="315"/>
      <c r="AB486" s="315"/>
      <c r="AC486" s="315"/>
      <c r="AD486" s="312"/>
      <c r="AE486" s="316"/>
      <c r="AF486" s="317"/>
      <c r="AG486" s="317"/>
      <c r="AH486" s="311"/>
      <c r="AI486" s="311"/>
      <c r="AJ486" s="311"/>
      <c r="AK486" s="311"/>
      <c r="AL486" s="311"/>
      <c r="AM486" s="307"/>
      <c r="AN486" s="307"/>
      <c r="AO486" s="318"/>
      <c r="AP486" s="318"/>
      <c r="AQ486" s="249"/>
      <c r="AR486" s="249"/>
      <c r="AS486" s="248"/>
      <c r="AT486" s="248"/>
      <c r="AU486" s="248"/>
      <c r="AV486" s="307"/>
      <c r="AW486" s="319"/>
      <c r="AX486" s="251"/>
      <c r="AY486" s="248"/>
    </row>
    <row r="487" spans="1:51" s="235" customFormat="1" ht="16.5" customHeight="1" x14ac:dyDescent="0.25">
      <c r="A487" s="305"/>
      <c r="B487" s="306"/>
      <c r="C487" s="307"/>
      <c r="D487" s="307"/>
      <c r="E487" s="307"/>
      <c r="F487" s="307"/>
      <c r="G487" s="307"/>
      <c r="H487" s="307"/>
      <c r="I487" s="307"/>
      <c r="J487" s="307"/>
      <c r="K487" s="317"/>
      <c r="L487" s="317"/>
      <c r="M487" s="310"/>
      <c r="N487" s="317"/>
      <c r="O487" s="317"/>
      <c r="P487" s="309"/>
      <c r="Q487" s="311"/>
      <c r="R487" s="312"/>
      <c r="S487" s="312"/>
      <c r="T487" s="307"/>
      <c r="U487" s="313"/>
      <c r="V487" s="305"/>
      <c r="W487" s="306"/>
      <c r="X487" s="425"/>
      <c r="Y487" s="307"/>
      <c r="Z487" s="307"/>
      <c r="AA487" s="315"/>
      <c r="AB487" s="315"/>
      <c r="AC487" s="315"/>
      <c r="AD487" s="312"/>
      <c r="AE487" s="316"/>
      <c r="AF487" s="317"/>
      <c r="AG487" s="317"/>
      <c r="AH487" s="311"/>
      <c r="AI487" s="311"/>
      <c r="AJ487" s="311"/>
      <c r="AK487" s="311"/>
      <c r="AL487" s="311"/>
      <c r="AM487" s="307"/>
      <c r="AN487" s="307"/>
      <c r="AO487" s="318"/>
      <c r="AP487" s="318"/>
      <c r="AQ487" s="249"/>
      <c r="AR487" s="249"/>
      <c r="AS487" s="248"/>
      <c r="AT487" s="248"/>
      <c r="AU487" s="248"/>
      <c r="AV487" s="307"/>
      <c r="AW487" s="319"/>
      <c r="AX487" s="251"/>
      <c r="AY487" s="248"/>
    </row>
    <row r="488" spans="1:51" s="235" customFormat="1" ht="16.5" customHeight="1" x14ac:dyDescent="0.25">
      <c r="A488" s="305"/>
      <c r="B488" s="306"/>
      <c r="C488" s="307"/>
      <c r="D488" s="307"/>
      <c r="E488" s="307"/>
      <c r="F488" s="307"/>
      <c r="G488" s="307"/>
      <c r="H488" s="307"/>
      <c r="I488" s="307"/>
      <c r="J488" s="307"/>
      <c r="K488" s="317"/>
      <c r="L488" s="317"/>
      <c r="M488" s="310"/>
      <c r="N488" s="317"/>
      <c r="O488" s="317"/>
      <c r="P488" s="309"/>
      <c r="Q488" s="311"/>
      <c r="R488" s="312"/>
      <c r="S488" s="312"/>
      <c r="T488" s="307"/>
      <c r="U488" s="313"/>
      <c r="V488" s="305"/>
      <c r="W488" s="306"/>
      <c r="X488" s="425"/>
      <c r="Y488" s="307"/>
      <c r="Z488" s="307"/>
      <c r="AA488" s="315"/>
      <c r="AB488" s="315"/>
      <c r="AC488" s="315"/>
      <c r="AD488" s="312"/>
      <c r="AE488" s="316"/>
      <c r="AF488" s="317"/>
      <c r="AG488" s="317"/>
      <c r="AH488" s="311"/>
      <c r="AI488" s="311"/>
      <c r="AJ488" s="311"/>
      <c r="AK488" s="311"/>
      <c r="AL488" s="311"/>
      <c r="AM488" s="307"/>
      <c r="AN488" s="307"/>
      <c r="AO488" s="318"/>
      <c r="AP488" s="318"/>
      <c r="AQ488" s="249"/>
      <c r="AR488" s="249"/>
      <c r="AS488" s="248"/>
      <c r="AT488" s="248"/>
      <c r="AU488" s="248"/>
      <c r="AV488" s="307"/>
      <c r="AW488" s="319"/>
      <c r="AX488" s="251"/>
      <c r="AY488" s="248"/>
    </row>
    <row r="489" spans="1:51" s="235" customFormat="1" ht="16.5" customHeight="1" x14ac:dyDescent="0.25">
      <c r="A489" s="305"/>
      <c r="B489" s="306"/>
      <c r="C489" s="307"/>
      <c r="D489" s="307"/>
      <c r="E489" s="307"/>
      <c r="F489" s="307"/>
      <c r="G489" s="307"/>
      <c r="H489" s="307"/>
      <c r="I489" s="307"/>
      <c r="J489" s="307"/>
      <c r="K489" s="317"/>
      <c r="L489" s="317"/>
      <c r="M489" s="310"/>
      <c r="N489" s="317"/>
      <c r="O489" s="317"/>
      <c r="P489" s="309"/>
      <c r="Q489" s="311"/>
      <c r="R489" s="312"/>
      <c r="S489" s="312"/>
      <c r="T489" s="307"/>
      <c r="U489" s="313"/>
      <c r="V489" s="305"/>
      <c r="W489" s="306"/>
      <c r="X489" s="425"/>
      <c r="Y489" s="307"/>
      <c r="Z489" s="307"/>
      <c r="AA489" s="315"/>
      <c r="AB489" s="315"/>
      <c r="AC489" s="315"/>
      <c r="AD489" s="312"/>
      <c r="AE489" s="316"/>
      <c r="AF489" s="317"/>
      <c r="AG489" s="317"/>
      <c r="AH489" s="311"/>
      <c r="AI489" s="311"/>
      <c r="AJ489" s="311"/>
      <c r="AK489" s="311"/>
      <c r="AL489" s="311"/>
      <c r="AM489" s="307"/>
      <c r="AN489" s="307"/>
      <c r="AO489" s="318"/>
      <c r="AP489" s="318"/>
      <c r="AQ489" s="249"/>
      <c r="AR489" s="249"/>
      <c r="AS489" s="248"/>
      <c r="AT489" s="248"/>
      <c r="AU489" s="248"/>
      <c r="AV489" s="307"/>
      <c r="AW489" s="319"/>
      <c r="AX489" s="251"/>
      <c r="AY489" s="248"/>
    </row>
    <row r="490" spans="1:51" s="235" customFormat="1" ht="16.5" customHeight="1" x14ac:dyDescent="0.25">
      <c r="A490" s="305"/>
      <c r="B490" s="306"/>
      <c r="C490" s="307"/>
      <c r="D490" s="307"/>
      <c r="E490" s="307"/>
      <c r="F490" s="307"/>
      <c r="G490" s="307"/>
      <c r="H490" s="307"/>
      <c r="I490" s="307"/>
      <c r="J490" s="307"/>
      <c r="K490" s="317"/>
      <c r="L490" s="317"/>
      <c r="M490" s="310"/>
      <c r="N490" s="317"/>
      <c r="O490" s="317"/>
      <c r="P490" s="309"/>
      <c r="Q490" s="311"/>
      <c r="R490" s="312"/>
      <c r="S490" s="312"/>
      <c r="T490" s="307"/>
      <c r="U490" s="313"/>
      <c r="V490" s="305"/>
      <c r="W490" s="306"/>
      <c r="X490" s="425"/>
      <c r="Y490" s="307"/>
      <c r="Z490" s="307"/>
      <c r="AA490" s="315"/>
      <c r="AB490" s="315"/>
      <c r="AC490" s="315"/>
      <c r="AD490" s="312"/>
      <c r="AE490" s="316"/>
      <c r="AF490" s="317"/>
      <c r="AG490" s="317"/>
      <c r="AH490" s="311"/>
      <c r="AI490" s="311"/>
      <c r="AJ490" s="311"/>
      <c r="AK490" s="311"/>
      <c r="AL490" s="311"/>
      <c r="AM490" s="307"/>
      <c r="AN490" s="307"/>
      <c r="AO490" s="318"/>
      <c r="AP490" s="318"/>
      <c r="AQ490" s="249"/>
      <c r="AR490" s="249"/>
      <c r="AS490" s="248"/>
      <c r="AT490" s="248"/>
      <c r="AU490" s="248"/>
      <c r="AV490" s="307"/>
      <c r="AW490" s="319"/>
      <c r="AX490" s="251"/>
      <c r="AY490" s="248"/>
    </row>
    <row r="491" spans="1:51" s="235" customFormat="1" ht="16.5" customHeight="1" x14ac:dyDescent="0.25">
      <c r="A491" s="305"/>
      <c r="B491" s="306"/>
      <c r="C491" s="307"/>
      <c r="D491" s="307"/>
      <c r="E491" s="307"/>
      <c r="F491" s="307"/>
      <c r="G491" s="307"/>
      <c r="H491" s="307"/>
      <c r="I491" s="307"/>
      <c r="J491" s="307"/>
      <c r="K491" s="317"/>
      <c r="L491" s="317"/>
      <c r="M491" s="310"/>
      <c r="N491" s="317"/>
      <c r="O491" s="317"/>
      <c r="P491" s="309"/>
      <c r="Q491" s="311"/>
      <c r="R491" s="312"/>
      <c r="S491" s="312"/>
      <c r="T491" s="307"/>
      <c r="U491" s="313"/>
      <c r="V491" s="305"/>
      <c r="W491" s="306"/>
      <c r="X491" s="425"/>
      <c r="Y491" s="307"/>
      <c r="Z491" s="307"/>
      <c r="AA491" s="315"/>
      <c r="AB491" s="315"/>
      <c r="AC491" s="315"/>
      <c r="AD491" s="312"/>
      <c r="AE491" s="316"/>
      <c r="AF491" s="317"/>
      <c r="AG491" s="317"/>
      <c r="AH491" s="311"/>
      <c r="AI491" s="311"/>
      <c r="AJ491" s="311"/>
      <c r="AK491" s="311"/>
      <c r="AL491" s="311"/>
      <c r="AM491" s="307"/>
      <c r="AN491" s="307"/>
      <c r="AO491" s="318"/>
      <c r="AP491" s="318"/>
      <c r="AQ491" s="249"/>
      <c r="AR491" s="249"/>
      <c r="AS491" s="248"/>
      <c r="AT491" s="248"/>
      <c r="AU491" s="248"/>
      <c r="AV491" s="307"/>
      <c r="AW491" s="319"/>
      <c r="AX491" s="251"/>
      <c r="AY491" s="248"/>
    </row>
    <row r="492" spans="1:51" s="276" customFormat="1" ht="16.5" customHeight="1" x14ac:dyDescent="0.25">
      <c r="A492" s="283"/>
      <c r="B492" s="274"/>
      <c r="K492" s="277"/>
      <c r="L492" s="278"/>
      <c r="M492" s="279"/>
      <c r="N492" s="278"/>
      <c r="O492" s="278"/>
      <c r="P492" s="278"/>
      <c r="Q492" s="280"/>
      <c r="R492" s="322"/>
      <c r="S492" s="281"/>
      <c r="U492" s="282"/>
      <c r="V492" s="283" t="s">
        <v>99</v>
      </c>
      <c r="W492" s="274">
        <v>21</v>
      </c>
      <c r="X492" s="335" t="s">
        <v>8</v>
      </c>
      <c r="Y492" s="276" t="s">
        <v>28</v>
      </c>
      <c r="Z492" s="276" t="s">
        <v>41</v>
      </c>
      <c r="AA492" s="285"/>
      <c r="AB492" s="285"/>
      <c r="AC492" s="285">
        <v>5</v>
      </c>
      <c r="AD492" s="281">
        <f>SUM(AD493:AD495)</f>
        <v>501.2</v>
      </c>
      <c r="AE492" s="287">
        <v>100</v>
      </c>
      <c r="AF492" s="288">
        <f>รายการ!B1</f>
        <v>6700</v>
      </c>
      <c r="AG492" s="288">
        <f>AD492*AF492</f>
        <v>3358040</v>
      </c>
      <c r="AH492" s="280">
        <f>AD492</f>
        <v>501.2</v>
      </c>
      <c r="AI492" s="280"/>
      <c r="AJ492" s="280">
        <v>423.8</v>
      </c>
      <c r="AK492" s="280">
        <v>38.700000000000003</v>
      </c>
      <c r="AL492" s="280"/>
      <c r="AM492" s="276">
        <v>35</v>
      </c>
      <c r="AN492" s="276">
        <f>ค่าเสื่อม!K3</f>
        <v>30</v>
      </c>
      <c r="AO492" s="290">
        <f>AG492*AN492/100</f>
        <v>1007412</v>
      </c>
      <c r="AP492" s="290">
        <f>AG492-AO492</f>
        <v>2350628</v>
      </c>
      <c r="AQ492" s="199">
        <f>AP492</f>
        <v>2350628</v>
      </c>
      <c r="AR492" s="199">
        <f>AQ492</f>
        <v>2350628</v>
      </c>
      <c r="AS492" s="198">
        <f>((S492*O492)+(AF492*AK492)-(AF492*AK492*AN492/100))</f>
        <v>181503</v>
      </c>
      <c r="AT492" s="198">
        <f>AQ492-AS492</f>
        <v>2169125</v>
      </c>
      <c r="AU492" s="198">
        <f>AS492</f>
        <v>181503</v>
      </c>
      <c r="AV492" s="276">
        <f>อัตราภาษี!J5</f>
        <v>0.3</v>
      </c>
      <c r="AW492" s="156" t="s">
        <v>50</v>
      </c>
      <c r="AX492" s="201">
        <f>AU492*AV492/100</f>
        <v>544.50900000000001</v>
      </c>
      <c r="AY492" s="198">
        <f>AX492*10/100</f>
        <v>54.450900000000004</v>
      </c>
    </row>
    <row r="493" spans="1:51" s="276" customFormat="1" ht="16.5" customHeight="1" x14ac:dyDescent="0.25">
      <c r="A493" s="283"/>
      <c r="B493" s="274"/>
      <c r="K493" s="277">
        <f>H493*400+I493*100+J493</f>
        <v>0</v>
      </c>
      <c r="L493" s="278">
        <f>SUM(Q493:U493)</f>
        <v>0</v>
      </c>
      <c r="M493" s="279"/>
      <c r="N493" s="278"/>
      <c r="O493" s="278"/>
      <c r="P493" s="278">
        <f>N493*O493</f>
        <v>0</v>
      </c>
      <c r="Q493" s="280"/>
      <c r="R493" s="281"/>
      <c r="S493" s="281"/>
      <c r="U493" s="282"/>
      <c r="V493" s="283"/>
      <c r="W493" s="274"/>
      <c r="X493" s="284"/>
      <c r="Z493" s="283" t="s">
        <v>42</v>
      </c>
      <c r="AA493" s="285">
        <v>12.5</v>
      </c>
      <c r="AB493" s="285">
        <v>18.5</v>
      </c>
      <c r="AC493" s="285">
        <v>5</v>
      </c>
      <c r="AD493" s="281">
        <f>AA493*AB493</f>
        <v>231.25</v>
      </c>
      <c r="AE493" s="286">
        <v>41.63</v>
      </c>
      <c r="AF493" s="288">
        <f>รายการ!B1</f>
        <v>6700</v>
      </c>
      <c r="AG493" s="288">
        <f>AD493*AF493</f>
        <v>1549375</v>
      </c>
      <c r="AH493" s="280">
        <f>AD493</f>
        <v>231.25</v>
      </c>
      <c r="AI493" s="280"/>
      <c r="AJ493" s="280">
        <v>192.55</v>
      </c>
      <c r="AK493" s="280">
        <v>38.700000000000003</v>
      </c>
      <c r="AL493" s="280"/>
      <c r="AM493" s="276">
        <v>35</v>
      </c>
      <c r="AN493" s="276">
        <f>ค่าเสื่อม!K3</f>
        <v>30</v>
      </c>
      <c r="AO493" s="290">
        <f>AG493*AN493/100</f>
        <v>464812.5</v>
      </c>
      <c r="AP493" s="290">
        <f>AG493-AO493</f>
        <v>1084562.5</v>
      </c>
      <c r="AQ493" s="199">
        <f>AP493</f>
        <v>1084562.5</v>
      </c>
      <c r="AR493" s="199">
        <f>AQ493</f>
        <v>1084562.5</v>
      </c>
      <c r="AS493" s="198">
        <f>((S493*O493)+(AF493*AK493)-(AF493*AK493*AN493/100))</f>
        <v>181503</v>
      </c>
      <c r="AT493" s="198">
        <f>AQ493-AS493</f>
        <v>903059.5</v>
      </c>
      <c r="AU493" s="198">
        <f>AS493</f>
        <v>181503</v>
      </c>
      <c r="AW493" s="156"/>
      <c r="AX493" s="201">
        <f>AU493*AV493/100</f>
        <v>0</v>
      </c>
      <c r="AY493" s="198">
        <f>AX493*10/100</f>
        <v>0</v>
      </c>
    </row>
    <row r="494" spans="1:51" s="324" customFormat="1" ht="16.5" customHeight="1" x14ac:dyDescent="0.25">
      <c r="A494" s="330"/>
      <c r="B494" s="323"/>
      <c r="K494" s="338"/>
      <c r="L494" s="327"/>
      <c r="M494" s="326"/>
      <c r="N494" s="327"/>
      <c r="O494" s="327"/>
      <c r="P494" s="327"/>
      <c r="Q494" s="289"/>
      <c r="R494" s="286"/>
      <c r="S494" s="286"/>
      <c r="U494" s="329"/>
      <c r="V494" s="330"/>
      <c r="W494" s="323"/>
      <c r="X494" s="340"/>
      <c r="Z494" s="330" t="s">
        <v>42</v>
      </c>
      <c r="AA494" s="332"/>
      <c r="AB494" s="332"/>
      <c r="AC494" s="332"/>
      <c r="AD494" s="286">
        <v>38.700000000000003</v>
      </c>
      <c r="AE494" s="286">
        <v>8.3699999999999992</v>
      </c>
      <c r="AF494" s="325"/>
      <c r="AG494" s="325"/>
      <c r="AH494" s="289">
        <v>38.700000000000003</v>
      </c>
      <c r="AI494" s="289"/>
      <c r="AJ494" s="289"/>
      <c r="AK494" s="289">
        <v>38.700000000000003</v>
      </c>
      <c r="AL494" s="289"/>
      <c r="AO494" s="333"/>
      <c r="AP494" s="333"/>
      <c r="AQ494" s="199"/>
      <c r="AR494" s="199"/>
      <c r="AS494" s="214">
        <v>181503</v>
      </c>
      <c r="AT494" s="214"/>
      <c r="AU494" s="214">
        <f>AS494</f>
        <v>181503</v>
      </c>
      <c r="AW494" s="334"/>
      <c r="AX494" s="215">
        <f>AU494*AV494/100</f>
        <v>0</v>
      </c>
      <c r="AY494" s="214">
        <f>AX494*10/100</f>
        <v>0</v>
      </c>
    </row>
    <row r="495" spans="1:51" s="276" customFormat="1" ht="16.5" customHeight="1" x14ac:dyDescent="0.25">
      <c r="A495" s="283"/>
      <c r="B495" s="274"/>
      <c r="K495" s="277">
        <f>H495*400+I495*100+J495</f>
        <v>0</v>
      </c>
      <c r="L495" s="278">
        <f>SUM(Q495:U495)</f>
        <v>0</v>
      </c>
      <c r="M495" s="279"/>
      <c r="N495" s="278"/>
      <c r="O495" s="278"/>
      <c r="P495" s="278">
        <f>N495*O495</f>
        <v>0</v>
      </c>
      <c r="Q495" s="280"/>
      <c r="R495" s="281"/>
      <c r="S495" s="281"/>
      <c r="U495" s="282"/>
      <c r="V495" s="283"/>
      <c r="W495" s="274"/>
      <c r="X495" s="284"/>
      <c r="Z495" s="283" t="s">
        <v>43</v>
      </c>
      <c r="AA495" s="285">
        <v>12.5</v>
      </c>
      <c r="AB495" s="285">
        <v>18.5</v>
      </c>
      <c r="AC495" s="285">
        <v>2</v>
      </c>
      <c r="AD495" s="281">
        <f>AA495*AB495</f>
        <v>231.25</v>
      </c>
      <c r="AE495" s="286">
        <v>50</v>
      </c>
      <c r="AF495" s="288">
        <f>รายการ!B1</f>
        <v>6700</v>
      </c>
      <c r="AG495" s="288">
        <f>AD495*AF495</f>
        <v>1549375</v>
      </c>
      <c r="AH495" s="280">
        <f>AD495</f>
        <v>231.25</v>
      </c>
      <c r="AI495" s="280"/>
      <c r="AJ495" s="280">
        <f>AH495</f>
        <v>231.25</v>
      </c>
      <c r="AK495" s="280"/>
      <c r="AL495" s="280"/>
      <c r="AM495" s="276">
        <v>35</v>
      </c>
      <c r="AN495" s="276">
        <f>ค่าเสื่อม!K3</f>
        <v>30</v>
      </c>
      <c r="AO495" s="290">
        <f>AG495*AN495/100</f>
        <v>464812.5</v>
      </c>
      <c r="AP495" s="290">
        <f>AG495-AO495</f>
        <v>1084562.5</v>
      </c>
      <c r="AQ495" s="199">
        <f>AP495</f>
        <v>1084562.5</v>
      </c>
      <c r="AR495" s="199">
        <f>AQ495</f>
        <v>1084562.5</v>
      </c>
      <c r="AS495" s="198">
        <f>((S495*O495)+(AF495*AK495)-(AF495*AK495*AN495/100))</f>
        <v>0</v>
      </c>
      <c r="AT495" s="198">
        <f>AQ495-AS495</f>
        <v>1084562.5</v>
      </c>
      <c r="AU495" s="214">
        <f>AS495</f>
        <v>0</v>
      </c>
      <c r="AW495" s="156"/>
      <c r="AX495" s="201">
        <f>AU495*AV495/100</f>
        <v>0</v>
      </c>
      <c r="AY495" s="198">
        <f>AX495*10/100</f>
        <v>0</v>
      </c>
    </row>
    <row r="496" spans="1:51" s="307" customFormat="1" ht="16.5" customHeight="1" x14ac:dyDescent="0.25">
      <c r="A496" s="305"/>
      <c r="B496" s="306"/>
      <c r="K496" s="308"/>
      <c r="L496" s="309"/>
      <c r="M496" s="310"/>
      <c r="N496" s="309"/>
      <c r="O496" s="309"/>
      <c r="P496" s="309"/>
      <c r="Q496" s="311"/>
      <c r="R496" s="312"/>
      <c r="S496" s="312"/>
      <c r="U496" s="313"/>
      <c r="V496" s="305"/>
      <c r="W496" s="306"/>
      <c r="X496" s="425"/>
      <c r="Z496" s="305"/>
      <c r="AA496" s="315"/>
      <c r="AB496" s="315"/>
      <c r="AC496" s="315"/>
      <c r="AD496" s="312"/>
      <c r="AE496" s="426"/>
      <c r="AF496" s="317"/>
      <c r="AG496" s="317"/>
      <c r="AH496" s="311"/>
      <c r="AI496" s="311"/>
      <c r="AJ496" s="311"/>
      <c r="AK496" s="311"/>
      <c r="AL496" s="311"/>
      <c r="AO496" s="318"/>
      <c r="AP496" s="318"/>
      <c r="AQ496" s="249"/>
      <c r="AR496" s="249"/>
      <c r="AS496" s="248"/>
      <c r="AT496" s="248"/>
      <c r="AU496" s="437"/>
      <c r="AW496" s="319"/>
      <c r="AX496" s="251"/>
      <c r="AY496" s="248"/>
    </row>
    <row r="497" spans="1:51" s="307" customFormat="1" ht="16.5" customHeight="1" x14ac:dyDescent="0.25">
      <c r="A497" s="305"/>
      <c r="B497" s="306"/>
      <c r="K497" s="308"/>
      <c r="L497" s="309"/>
      <c r="M497" s="310"/>
      <c r="N497" s="309"/>
      <c r="O497" s="309"/>
      <c r="P497" s="309"/>
      <c r="Q497" s="311"/>
      <c r="R497" s="312"/>
      <c r="S497" s="312"/>
      <c r="U497" s="313"/>
      <c r="V497" s="305"/>
      <c r="W497" s="306"/>
      <c r="X497" s="425"/>
      <c r="Z497" s="305"/>
      <c r="AA497" s="315"/>
      <c r="AB497" s="315"/>
      <c r="AC497" s="315"/>
      <c r="AD497" s="312"/>
      <c r="AE497" s="426"/>
      <c r="AF497" s="317"/>
      <c r="AG497" s="317"/>
      <c r="AH497" s="311"/>
      <c r="AI497" s="311"/>
      <c r="AJ497" s="311"/>
      <c r="AK497" s="311"/>
      <c r="AL497" s="311"/>
      <c r="AO497" s="318"/>
      <c r="AP497" s="318"/>
      <c r="AQ497" s="249"/>
      <c r="AR497" s="249"/>
      <c r="AS497" s="248"/>
      <c r="AT497" s="248"/>
      <c r="AU497" s="437"/>
      <c r="AW497" s="319"/>
      <c r="AX497" s="251"/>
      <c r="AY497" s="248"/>
    </row>
    <row r="498" spans="1:51" s="307" customFormat="1" ht="16.5" customHeight="1" x14ac:dyDescent="0.25">
      <c r="A498" s="305"/>
      <c r="B498" s="306"/>
      <c r="K498" s="308"/>
      <c r="L498" s="309"/>
      <c r="M498" s="310"/>
      <c r="N498" s="309"/>
      <c r="O498" s="309"/>
      <c r="P498" s="309"/>
      <c r="Q498" s="311"/>
      <c r="R498" s="312"/>
      <c r="S498" s="312"/>
      <c r="U498" s="313"/>
      <c r="V498" s="305"/>
      <c r="W498" s="306"/>
      <c r="X498" s="425"/>
      <c r="Z498" s="305"/>
      <c r="AA498" s="315"/>
      <c r="AB498" s="315"/>
      <c r="AC498" s="315"/>
      <c r="AD498" s="312"/>
      <c r="AE498" s="426"/>
      <c r="AF498" s="317"/>
      <c r="AG498" s="317"/>
      <c r="AH498" s="311"/>
      <c r="AI498" s="311"/>
      <c r="AJ498" s="311"/>
      <c r="AK498" s="311"/>
      <c r="AL498" s="311"/>
      <c r="AO498" s="318"/>
      <c r="AP498" s="318"/>
      <c r="AQ498" s="249"/>
      <c r="AR498" s="249"/>
      <c r="AS498" s="248"/>
      <c r="AT498" s="248"/>
      <c r="AU498" s="437"/>
      <c r="AW498" s="319"/>
      <c r="AX498" s="251"/>
      <c r="AY498" s="248"/>
    </row>
    <row r="499" spans="1:51" s="307" customFormat="1" ht="16.5" customHeight="1" x14ac:dyDescent="0.25">
      <c r="A499" s="305"/>
      <c r="B499" s="306"/>
      <c r="K499" s="308"/>
      <c r="L499" s="309"/>
      <c r="M499" s="310"/>
      <c r="N499" s="309"/>
      <c r="O499" s="309"/>
      <c r="P499" s="309"/>
      <c r="Q499" s="311"/>
      <c r="R499" s="312"/>
      <c r="S499" s="312"/>
      <c r="U499" s="313"/>
      <c r="V499" s="305"/>
      <c r="W499" s="306"/>
      <c r="X499" s="425"/>
      <c r="Z499" s="305"/>
      <c r="AA499" s="315"/>
      <c r="AB499" s="315"/>
      <c r="AC499" s="315"/>
      <c r="AD499" s="312"/>
      <c r="AE499" s="426"/>
      <c r="AF499" s="317"/>
      <c r="AG499" s="317"/>
      <c r="AH499" s="311"/>
      <c r="AI499" s="311"/>
      <c r="AJ499" s="311"/>
      <c r="AK499" s="311"/>
      <c r="AL499" s="311"/>
      <c r="AO499" s="318"/>
      <c r="AP499" s="318"/>
      <c r="AQ499" s="249"/>
      <c r="AR499" s="249"/>
      <c r="AS499" s="248"/>
      <c r="AT499" s="248"/>
      <c r="AU499" s="437"/>
      <c r="AW499" s="319"/>
      <c r="AX499" s="251"/>
      <c r="AY499" s="248"/>
    </row>
    <row r="500" spans="1:51" s="307" customFormat="1" ht="16.5" customHeight="1" x14ac:dyDescent="0.25">
      <c r="A500" s="305"/>
      <c r="B500" s="306"/>
      <c r="K500" s="308"/>
      <c r="L500" s="309"/>
      <c r="M500" s="310"/>
      <c r="N500" s="309"/>
      <c r="O500" s="309"/>
      <c r="P500" s="309"/>
      <c r="Q500" s="311"/>
      <c r="R500" s="312"/>
      <c r="S500" s="312"/>
      <c r="U500" s="313"/>
      <c r="V500" s="305"/>
      <c r="W500" s="306"/>
      <c r="X500" s="425"/>
      <c r="Z500" s="305"/>
      <c r="AA500" s="315"/>
      <c r="AB500" s="315"/>
      <c r="AC500" s="315"/>
      <c r="AD500" s="312"/>
      <c r="AE500" s="426"/>
      <c r="AF500" s="317"/>
      <c r="AG500" s="317"/>
      <c r="AH500" s="311"/>
      <c r="AI500" s="311"/>
      <c r="AJ500" s="311"/>
      <c r="AK500" s="311"/>
      <c r="AL500" s="311"/>
      <c r="AO500" s="318"/>
      <c r="AP500" s="318"/>
      <c r="AQ500" s="249"/>
      <c r="AR500" s="249"/>
      <c r="AS500" s="248"/>
      <c r="AT500" s="248"/>
      <c r="AU500" s="437"/>
      <c r="AW500" s="319"/>
      <c r="AX500" s="251"/>
      <c r="AY500" s="248"/>
    </row>
    <row r="501" spans="1:51" s="307" customFormat="1" ht="16.5" customHeight="1" x14ac:dyDescent="0.25">
      <c r="A501" s="305"/>
      <c r="B501" s="306"/>
      <c r="K501" s="308"/>
      <c r="L501" s="309"/>
      <c r="M501" s="310"/>
      <c r="N501" s="309"/>
      <c r="O501" s="309"/>
      <c r="P501" s="309"/>
      <c r="Q501" s="311"/>
      <c r="R501" s="312"/>
      <c r="S501" s="312"/>
      <c r="U501" s="313"/>
      <c r="V501" s="305"/>
      <c r="W501" s="306"/>
      <c r="X501" s="425"/>
      <c r="Z501" s="305"/>
      <c r="AA501" s="315"/>
      <c r="AB501" s="315"/>
      <c r="AC501" s="315"/>
      <c r="AD501" s="312"/>
      <c r="AE501" s="426"/>
      <c r="AF501" s="317"/>
      <c r="AG501" s="317"/>
      <c r="AH501" s="311"/>
      <c r="AI501" s="311"/>
      <c r="AJ501" s="311"/>
      <c r="AK501" s="311"/>
      <c r="AL501" s="311"/>
      <c r="AO501" s="318"/>
      <c r="AP501" s="318"/>
      <c r="AQ501" s="249"/>
      <c r="AR501" s="249"/>
      <c r="AS501" s="248"/>
      <c r="AT501" s="248"/>
      <c r="AU501" s="437"/>
      <c r="AW501" s="319"/>
      <c r="AX501" s="251"/>
      <c r="AY501" s="248"/>
    </row>
    <row r="502" spans="1:51" s="307" customFormat="1" ht="16.5" customHeight="1" x14ac:dyDescent="0.25">
      <c r="A502" s="305"/>
      <c r="B502" s="306"/>
      <c r="K502" s="308"/>
      <c r="L502" s="309"/>
      <c r="M502" s="310"/>
      <c r="N502" s="309"/>
      <c r="O502" s="309"/>
      <c r="P502" s="309"/>
      <c r="Q502" s="311"/>
      <c r="R502" s="312"/>
      <c r="S502" s="312"/>
      <c r="U502" s="313"/>
      <c r="V502" s="305"/>
      <c r="W502" s="306"/>
      <c r="X502" s="425"/>
      <c r="Z502" s="305"/>
      <c r="AA502" s="315"/>
      <c r="AB502" s="315"/>
      <c r="AC502" s="315"/>
      <c r="AD502" s="312"/>
      <c r="AE502" s="426"/>
      <c r="AF502" s="317"/>
      <c r="AG502" s="317"/>
      <c r="AH502" s="311"/>
      <c r="AI502" s="311"/>
      <c r="AJ502" s="311"/>
      <c r="AK502" s="311"/>
      <c r="AL502" s="311"/>
      <c r="AO502" s="318"/>
      <c r="AP502" s="318"/>
      <c r="AQ502" s="249"/>
      <c r="AR502" s="249"/>
      <c r="AS502" s="248"/>
      <c r="AT502" s="248"/>
      <c r="AU502" s="437"/>
      <c r="AW502" s="319"/>
      <c r="AX502" s="251"/>
      <c r="AY502" s="248"/>
    </row>
    <row r="503" spans="1:51" s="307" customFormat="1" ht="16.5" customHeight="1" x14ac:dyDescent="0.25">
      <c r="A503" s="305"/>
      <c r="B503" s="306"/>
      <c r="K503" s="308"/>
      <c r="L503" s="309"/>
      <c r="M503" s="310"/>
      <c r="N503" s="309"/>
      <c r="O503" s="309"/>
      <c r="P503" s="309"/>
      <c r="Q503" s="311"/>
      <c r="R503" s="312"/>
      <c r="S503" s="312"/>
      <c r="U503" s="313"/>
      <c r="V503" s="305"/>
      <c r="W503" s="306"/>
      <c r="X503" s="425"/>
      <c r="Z503" s="305"/>
      <c r="AA503" s="315"/>
      <c r="AB503" s="315"/>
      <c r="AC503" s="315"/>
      <c r="AD503" s="312"/>
      <c r="AE503" s="426"/>
      <c r="AF503" s="317"/>
      <c r="AG503" s="317"/>
      <c r="AH503" s="311"/>
      <c r="AI503" s="311"/>
      <c r="AJ503" s="311"/>
      <c r="AK503" s="311"/>
      <c r="AL503" s="311"/>
      <c r="AO503" s="318"/>
      <c r="AP503" s="318"/>
      <c r="AQ503" s="249"/>
      <c r="AR503" s="249"/>
      <c r="AS503" s="248"/>
      <c r="AT503" s="248"/>
      <c r="AU503" s="437"/>
      <c r="AW503" s="319"/>
      <c r="AX503" s="251"/>
      <c r="AY503" s="248"/>
    </row>
    <row r="504" spans="1:51" s="307" customFormat="1" ht="16.5" customHeight="1" x14ac:dyDescent="0.25">
      <c r="A504" s="305"/>
      <c r="B504" s="306"/>
      <c r="K504" s="308"/>
      <c r="L504" s="309"/>
      <c r="M504" s="310"/>
      <c r="N504" s="309"/>
      <c r="O504" s="309"/>
      <c r="P504" s="309"/>
      <c r="Q504" s="311"/>
      <c r="R504" s="312"/>
      <c r="S504" s="312"/>
      <c r="U504" s="313"/>
      <c r="V504" s="305"/>
      <c r="W504" s="306"/>
      <c r="X504" s="425"/>
      <c r="Z504" s="305"/>
      <c r="AA504" s="315"/>
      <c r="AB504" s="315"/>
      <c r="AC504" s="315"/>
      <c r="AD504" s="312"/>
      <c r="AE504" s="426"/>
      <c r="AF504" s="317"/>
      <c r="AG504" s="317"/>
      <c r="AH504" s="311"/>
      <c r="AI504" s="311"/>
      <c r="AJ504" s="311"/>
      <c r="AK504" s="311"/>
      <c r="AL504" s="311"/>
      <c r="AO504" s="318"/>
      <c r="AP504" s="318"/>
      <c r="AQ504" s="249"/>
      <c r="AR504" s="249"/>
      <c r="AS504" s="248"/>
      <c r="AT504" s="248"/>
      <c r="AU504" s="437"/>
      <c r="AW504" s="319"/>
      <c r="AX504" s="251"/>
      <c r="AY504" s="248"/>
    </row>
    <row r="505" spans="1:51" s="307" customFormat="1" ht="16.5" customHeight="1" x14ac:dyDescent="0.25">
      <c r="A505" s="305"/>
      <c r="B505" s="306"/>
      <c r="K505" s="308"/>
      <c r="L505" s="309"/>
      <c r="M505" s="310"/>
      <c r="N505" s="309"/>
      <c r="O505" s="309"/>
      <c r="P505" s="309"/>
      <c r="Q505" s="311"/>
      <c r="R505" s="312"/>
      <c r="S505" s="312"/>
      <c r="U505" s="313"/>
      <c r="V505" s="305"/>
      <c r="W505" s="306"/>
      <c r="X505" s="425"/>
      <c r="Z505" s="305"/>
      <c r="AA505" s="315"/>
      <c r="AB505" s="315"/>
      <c r="AC505" s="315"/>
      <c r="AD505" s="312"/>
      <c r="AE505" s="426"/>
      <c r="AF505" s="317"/>
      <c r="AG505" s="317"/>
      <c r="AH505" s="311"/>
      <c r="AI505" s="311"/>
      <c r="AJ505" s="311"/>
      <c r="AK505" s="311"/>
      <c r="AL505" s="311"/>
      <c r="AO505" s="318"/>
      <c r="AP505" s="318"/>
      <c r="AQ505" s="249"/>
      <c r="AR505" s="249"/>
      <c r="AS505" s="248"/>
      <c r="AT505" s="248"/>
      <c r="AU505" s="437"/>
      <c r="AW505" s="319"/>
      <c r="AX505" s="251"/>
      <c r="AY505" s="248"/>
    </row>
    <row r="506" spans="1:51" s="307" customFormat="1" ht="16.5" customHeight="1" x14ac:dyDescent="0.25">
      <c r="A506" s="305"/>
      <c r="B506" s="306"/>
      <c r="K506" s="308"/>
      <c r="L506" s="309"/>
      <c r="M506" s="310"/>
      <c r="N506" s="309"/>
      <c r="O506" s="309"/>
      <c r="P506" s="309"/>
      <c r="Q506" s="311"/>
      <c r="R506" s="312"/>
      <c r="S506" s="312"/>
      <c r="U506" s="313"/>
      <c r="V506" s="305"/>
      <c r="W506" s="306"/>
      <c r="X506" s="425"/>
      <c r="Z506" s="305"/>
      <c r="AA506" s="315"/>
      <c r="AB506" s="315"/>
      <c r="AC506" s="315"/>
      <c r="AD506" s="312"/>
      <c r="AE506" s="426"/>
      <c r="AF506" s="317"/>
      <c r="AG506" s="317"/>
      <c r="AH506" s="311"/>
      <c r="AI506" s="311"/>
      <c r="AJ506" s="311"/>
      <c r="AK506" s="311"/>
      <c r="AL506" s="311"/>
      <c r="AO506" s="318"/>
      <c r="AP506" s="318"/>
      <c r="AQ506" s="249"/>
      <c r="AR506" s="249"/>
      <c r="AS506" s="248"/>
      <c r="AT506" s="248"/>
      <c r="AU506" s="437"/>
      <c r="AW506" s="319"/>
      <c r="AX506" s="251"/>
      <c r="AY506" s="248"/>
    </row>
    <row r="507" spans="1:51" s="307" customFormat="1" ht="16.5" customHeight="1" x14ac:dyDescent="0.25">
      <c r="A507" s="305"/>
      <c r="B507" s="306"/>
      <c r="K507" s="308"/>
      <c r="L507" s="309"/>
      <c r="M507" s="310"/>
      <c r="N507" s="309"/>
      <c r="O507" s="309"/>
      <c r="P507" s="309"/>
      <c r="Q507" s="311"/>
      <c r="R507" s="312"/>
      <c r="S507" s="312"/>
      <c r="U507" s="313"/>
      <c r="V507" s="305"/>
      <c r="W507" s="306"/>
      <c r="X507" s="425"/>
      <c r="Z507" s="305"/>
      <c r="AA507" s="315"/>
      <c r="AB507" s="315"/>
      <c r="AC507" s="315"/>
      <c r="AD507" s="312"/>
      <c r="AE507" s="426"/>
      <c r="AF507" s="317"/>
      <c r="AG507" s="317"/>
      <c r="AH507" s="311"/>
      <c r="AI507" s="311"/>
      <c r="AJ507" s="311"/>
      <c r="AK507" s="311"/>
      <c r="AL507" s="311"/>
      <c r="AO507" s="318"/>
      <c r="AP507" s="318"/>
      <c r="AQ507" s="249"/>
      <c r="AR507" s="249"/>
      <c r="AS507" s="248"/>
      <c r="AT507" s="248"/>
      <c r="AU507" s="437"/>
      <c r="AW507" s="319"/>
      <c r="AX507" s="251"/>
      <c r="AY507" s="248"/>
    </row>
    <row r="508" spans="1:51" s="307" customFormat="1" ht="16.5" customHeight="1" x14ac:dyDescent="0.25">
      <c r="A508" s="305"/>
      <c r="B508" s="306"/>
      <c r="K508" s="308"/>
      <c r="L508" s="309"/>
      <c r="M508" s="310"/>
      <c r="N508" s="309"/>
      <c r="O508" s="309"/>
      <c r="P508" s="309"/>
      <c r="Q508" s="311"/>
      <c r="R508" s="312"/>
      <c r="S508" s="312"/>
      <c r="U508" s="313"/>
      <c r="V508" s="305"/>
      <c r="W508" s="306"/>
      <c r="X508" s="425"/>
      <c r="Z508" s="305"/>
      <c r="AA508" s="315"/>
      <c r="AB508" s="315"/>
      <c r="AC508" s="315"/>
      <c r="AD508" s="312"/>
      <c r="AE508" s="426"/>
      <c r="AF508" s="317"/>
      <c r="AG508" s="317"/>
      <c r="AH508" s="311"/>
      <c r="AI508" s="311"/>
      <c r="AJ508" s="311"/>
      <c r="AK508" s="311"/>
      <c r="AL508" s="311"/>
      <c r="AO508" s="318"/>
      <c r="AP508" s="318"/>
      <c r="AQ508" s="249"/>
      <c r="AR508" s="249"/>
      <c r="AS508" s="248"/>
      <c r="AT508" s="248"/>
      <c r="AU508" s="437"/>
      <c r="AW508" s="319"/>
      <c r="AX508" s="251"/>
      <c r="AY508" s="248"/>
    </row>
    <row r="509" spans="1:51" s="307" customFormat="1" ht="16.5" customHeight="1" x14ac:dyDescent="0.25">
      <c r="A509" s="305"/>
      <c r="B509" s="306"/>
      <c r="K509" s="308"/>
      <c r="L509" s="309"/>
      <c r="M509" s="310"/>
      <c r="N509" s="309"/>
      <c r="O509" s="309"/>
      <c r="P509" s="309"/>
      <c r="Q509" s="311"/>
      <c r="R509" s="312"/>
      <c r="S509" s="312"/>
      <c r="U509" s="313"/>
      <c r="V509" s="305"/>
      <c r="W509" s="306"/>
      <c r="X509" s="425"/>
      <c r="Z509" s="305"/>
      <c r="AA509" s="315"/>
      <c r="AB509" s="315"/>
      <c r="AC509" s="315"/>
      <c r="AD509" s="312"/>
      <c r="AE509" s="426"/>
      <c r="AF509" s="317"/>
      <c r="AG509" s="317"/>
      <c r="AH509" s="311"/>
      <c r="AI509" s="311"/>
      <c r="AJ509" s="311"/>
      <c r="AK509" s="311"/>
      <c r="AL509" s="311"/>
      <c r="AO509" s="318"/>
      <c r="AP509" s="318"/>
      <c r="AQ509" s="249"/>
      <c r="AR509" s="249"/>
      <c r="AS509" s="248"/>
      <c r="AT509" s="248"/>
      <c r="AU509" s="437"/>
      <c r="AW509" s="319"/>
      <c r="AX509" s="251"/>
      <c r="AY509" s="248"/>
    </row>
    <row r="510" spans="1:51" s="307" customFormat="1" ht="16.5" customHeight="1" x14ac:dyDescent="0.25">
      <c r="A510" s="305"/>
      <c r="B510" s="306"/>
      <c r="K510" s="308"/>
      <c r="L510" s="309"/>
      <c r="M510" s="310"/>
      <c r="N510" s="309"/>
      <c r="O510" s="309"/>
      <c r="P510" s="309"/>
      <c r="Q510" s="311"/>
      <c r="R510" s="312"/>
      <c r="S510" s="312"/>
      <c r="U510" s="313"/>
      <c r="V510" s="305"/>
      <c r="W510" s="306"/>
      <c r="X510" s="425"/>
      <c r="Z510" s="305"/>
      <c r="AA510" s="315"/>
      <c r="AB510" s="315"/>
      <c r="AC510" s="315"/>
      <c r="AD510" s="312"/>
      <c r="AE510" s="426"/>
      <c r="AF510" s="317"/>
      <c r="AG510" s="317"/>
      <c r="AH510" s="311"/>
      <c r="AI510" s="311"/>
      <c r="AJ510" s="311"/>
      <c r="AK510" s="311"/>
      <c r="AL510" s="311"/>
      <c r="AO510" s="318"/>
      <c r="AP510" s="318"/>
      <c r="AQ510" s="249"/>
      <c r="AR510" s="249"/>
      <c r="AS510" s="248"/>
      <c r="AT510" s="248"/>
      <c r="AU510" s="437"/>
      <c r="AW510" s="319"/>
      <c r="AX510" s="251"/>
      <c r="AY510" s="248"/>
    </row>
    <row r="511" spans="1:51" s="307" customFormat="1" ht="16.5" customHeight="1" x14ac:dyDescent="0.25">
      <c r="A511" s="305"/>
      <c r="B511" s="306"/>
      <c r="K511" s="308"/>
      <c r="L511" s="309"/>
      <c r="M511" s="310"/>
      <c r="N511" s="309"/>
      <c r="O511" s="309"/>
      <c r="P511" s="309"/>
      <c r="Q511" s="311"/>
      <c r="R511" s="312"/>
      <c r="S511" s="312"/>
      <c r="U511" s="313"/>
      <c r="V511" s="305"/>
      <c r="W511" s="306"/>
      <c r="X511" s="425"/>
      <c r="Z511" s="305"/>
      <c r="AA511" s="315"/>
      <c r="AB511" s="315"/>
      <c r="AC511" s="315"/>
      <c r="AD511" s="312"/>
      <c r="AE511" s="426"/>
      <c r="AF511" s="317"/>
      <c r="AG511" s="317"/>
      <c r="AH511" s="311"/>
      <c r="AI511" s="311"/>
      <c r="AJ511" s="311"/>
      <c r="AK511" s="311"/>
      <c r="AL511" s="311"/>
      <c r="AO511" s="318"/>
      <c r="AP511" s="318"/>
      <c r="AQ511" s="249"/>
      <c r="AR511" s="249"/>
      <c r="AS511" s="248"/>
      <c r="AT511" s="248"/>
      <c r="AU511" s="437"/>
      <c r="AW511" s="319"/>
      <c r="AX511" s="251"/>
      <c r="AY511" s="248"/>
    </row>
    <row r="512" spans="1:51" s="307" customFormat="1" ht="16.5" customHeight="1" x14ac:dyDescent="0.25">
      <c r="A512" s="305"/>
      <c r="B512" s="306"/>
      <c r="K512" s="308"/>
      <c r="L512" s="309"/>
      <c r="M512" s="310"/>
      <c r="N512" s="309"/>
      <c r="O512" s="309"/>
      <c r="P512" s="309"/>
      <c r="Q512" s="311"/>
      <c r="R512" s="312"/>
      <c r="S512" s="312"/>
      <c r="U512" s="313"/>
      <c r="V512" s="305"/>
      <c r="W512" s="306"/>
      <c r="X512" s="425"/>
      <c r="Z512" s="305"/>
      <c r="AA512" s="315"/>
      <c r="AB512" s="315"/>
      <c r="AC512" s="315"/>
      <c r="AD512" s="312"/>
      <c r="AE512" s="426"/>
      <c r="AF512" s="317"/>
      <c r="AG512" s="317"/>
      <c r="AH512" s="311"/>
      <c r="AI512" s="311"/>
      <c r="AJ512" s="311"/>
      <c r="AK512" s="311"/>
      <c r="AL512" s="311"/>
      <c r="AO512" s="318"/>
      <c r="AP512" s="318"/>
      <c r="AQ512" s="249"/>
      <c r="AR512" s="249"/>
      <c r="AS512" s="248"/>
      <c r="AT512" s="248"/>
      <c r="AU512" s="437"/>
      <c r="AW512" s="319"/>
      <c r="AX512" s="251"/>
      <c r="AY512" s="248"/>
    </row>
    <row r="513" spans="1:51" s="307" customFormat="1" ht="16.5" customHeight="1" x14ac:dyDescent="0.25">
      <c r="A513" s="305"/>
      <c r="B513" s="306"/>
      <c r="K513" s="308"/>
      <c r="L513" s="309"/>
      <c r="M513" s="310"/>
      <c r="N513" s="309"/>
      <c r="O513" s="309"/>
      <c r="P513" s="309"/>
      <c r="Q513" s="311"/>
      <c r="R513" s="312"/>
      <c r="S513" s="312"/>
      <c r="U513" s="313"/>
      <c r="V513" s="305"/>
      <c r="W513" s="306"/>
      <c r="X513" s="425"/>
      <c r="Z513" s="305"/>
      <c r="AA513" s="315"/>
      <c r="AB513" s="315"/>
      <c r="AC513" s="315"/>
      <c r="AD513" s="312"/>
      <c r="AE513" s="426"/>
      <c r="AF513" s="317"/>
      <c r="AG513" s="317"/>
      <c r="AH513" s="311"/>
      <c r="AI513" s="311"/>
      <c r="AJ513" s="311"/>
      <c r="AK513" s="311"/>
      <c r="AL513" s="311"/>
      <c r="AO513" s="318"/>
      <c r="AP513" s="318"/>
      <c r="AQ513" s="249"/>
      <c r="AR513" s="249"/>
      <c r="AS513" s="248"/>
      <c r="AT513" s="248"/>
      <c r="AU513" s="437"/>
      <c r="AW513" s="319"/>
      <c r="AX513" s="251"/>
      <c r="AY513" s="248"/>
    </row>
    <row r="514" spans="1:51" s="307" customFormat="1" ht="16.5" customHeight="1" x14ac:dyDescent="0.25">
      <c r="A514" s="305"/>
      <c r="B514" s="306"/>
      <c r="K514" s="308"/>
      <c r="L514" s="309"/>
      <c r="M514" s="310"/>
      <c r="N514" s="309"/>
      <c r="O514" s="309"/>
      <c r="P514" s="309"/>
      <c r="Q514" s="311"/>
      <c r="R514" s="312"/>
      <c r="S514" s="312"/>
      <c r="U514" s="313"/>
      <c r="V514" s="305"/>
      <c r="W514" s="306"/>
      <c r="X514" s="425"/>
      <c r="Z514" s="305"/>
      <c r="AA514" s="315"/>
      <c r="AB514" s="315"/>
      <c r="AC514" s="315"/>
      <c r="AD514" s="312"/>
      <c r="AE514" s="426"/>
      <c r="AF514" s="317"/>
      <c r="AG514" s="317"/>
      <c r="AH514" s="311"/>
      <c r="AI514" s="311"/>
      <c r="AJ514" s="311"/>
      <c r="AK514" s="311"/>
      <c r="AL514" s="311"/>
      <c r="AO514" s="318"/>
      <c r="AP514" s="318"/>
      <c r="AQ514" s="249"/>
      <c r="AR514" s="249"/>
      <c r="AS514" s="248"/>
      <c r="AT514" s="248"/>
      <c r="AU514" s="437"/>
      <c r="AW514" s="319"/>
      <c r="AX514" s="251"/>
      <c r="AY514" s="248"/>
    </row>
    <row r="515" spans="1:51" s="307" customFormat="1" ht="16.5" customHeight="1" x14ac:dyDescent="0.25">
      <c r="A515" s="305"/>
      <c r="B515" s="306"/>
      <c r="K515" s="308"/>
      <c r="L515" s="309"/>
      <c r="M515" s="310"/>
      <c r="N515" s="309"/>
      <c r="O515" s="309"/>
      <c r="P515" s="309"/>
      <c r="Q515" s="311"/>
      <c r="R515" s="312"/>
      <c r="S515" s="312"/>
      <c r="U515" s="313"/>
      <c r="V515" s="305"/>
      <c r="W515" s="306"/>
      <c r="X515" s="425"/>
      <c r="Z515" s="305"/>
      <c r="AA515" s="315"/>
      <c r="AB515" s="315"/>
      <c r="AC515" s="315"/>
      <c r="AD515" s="312"/>
      <c r="AE515" s="426"/>
      <c r="AF515" s="317"/>
      <c r="AG515" s="317"/>
      <c r="AH515" s="311"/>
      <c r="AI515" s="311"/>
      <c r="AJ515" s="311"/>
      <c r="AK515" s="311"/>
      <c r="AL515" s="311"/>
      <c r="AO515" s="318"/>
      <c r="AP515" s="318"/>
      <c r="AQ515" s="249"/>
      <c r="AR515" s="249"/>
      <c r="AS515" s="248"/>
      <c r="AT515" s="248"/>
      <c r="AU515" s="437"/>
      <c r="AW515" s="319"/>
      <c r="AX515" s="251"/>
      <c r="AY515" s="248"/>
    </row>
    <row r="516" spans="1:51" s="307" customFormat="1" ht="16.5" customHeight="1" x14ac:dyDescent="0.25">
      <c r="A516" s="305"/>
      <c r="B516" s="306"/>
      <c r="K516" s="308"/>
      <c r="L516" s="309"/>
      <c r="M516" s="310"/>
      <c r="N516" s="309"/>
      <c r="O516" s="309"/>
      <c r="P516" s="309"/>
      <c r="Q516" s="311"/>
      <c r="R516" s="312"/>
      <c r="S516" s="312"/>
      <c r="U516" s="313"/>
      <c r="V516" s="305"/>
      <c r="W516" s="306"/>
      <c r="X516" s="425"/>
      <c r="Z516" s="305"/>
      <c r="AA516" s="315"/>
      <c r="AB516" s="315"/>
      <c r="AC516" s="315"/>
      <c r="AD516" s="312"/>
      <c r="AE516" s="426"/>
      <c r="AF516" s="317"/>
      <c r="AG516" s="317"/>
      <c r="AH516" s="311"/>
      <c r="AI516" s="311"/>
      <c r="AJ516" s="311"/>
      <c r="AK516" s="311"/>
      <c r="AL516" s="311"/>
      <c r="AO516" s="318"/>
      <c r="AP516" s="318"/>
      <c r="AQ516" s="249"/>
      <c r="AR516" s="249"/>
      <c r="AS516" s="248"/>
      <c r="AT516" s="248"/>
      <c r="AU516" s="437"/>
      <c r="AW516" s="319"/>
      <c r="AX516" s="251"/>
      <c r="AY516" s="248"/>
    </row>
    <row r="517" spans="1:51" s="307" customFormat="1" ht="16.5" customHeight="1" x14ac:dyDescent="0.25">
      <c r="A517" s="305"/>
      <c r="B517" s="306"/>
      <c r="K517" s="308"/>
      <c r="L517" s="309"/>
      <c r="M517" s="310"/>
      <c r="N517" s="309"/>
      <c r="O517" s="309"/>
      <c r="P517" s="309"/>
      <c r="Q517" s="311"/>
      <c r="R517" s="312"/>
      <c r="S517" s="312"/>
      <c r="U517" s="313"/>
      <c r="V517" s="305"/>
      <c r="W517" s="306"/>
      <c r="X517" s="425"/>
      <c r="Z517" s="305"/>
      <c r="AA517" s="315"/>
      <c r="AB517" s="315"/>
      <c r="AC517" s="315"/>
      <c r="AD517" s="312"/>
      <c r="AE517" s="426"/>
      <c r="AF517" s="317"/>
      <c r="AG517" s="317"/>
      <c r="AH517" s="311"/>
      <c r="AI517" s="311"/>
      <c r="AJ517" s="311"/>
      <c r="AK517" s="311"/>
      <c r="AL517" s="311"/>
      <c r="AO517" s="318"/>
      <c r="AP517" s="318"/>
      <c r="AQ517" s="249"/>
      <c r="AR517" s="249"/>
      <c r="AS517" s="248"/>
      <c r="AT517" s="248"/>
      <c r="AU517" s="437"/>
      <c r="AW517" s="319"/>
      <c r="AX517" s="251"/>
      <c r="AY517" s="248"/>
    </row>
    <row r="518" spans="1:51" s="307" customFormat="1" ht="16.5" customHeight="1" x14ac:dyDescent="0.25">
      <c r="A518" s="305"/>
      <c r="B518" s="306"/>
      <c r="K518" s="308"/>
      <c r="L518" s="309"/>
      <c r="M518" s="310"/>
      <c r="N518" s="309"/>
      <c r="O518" s="309"/>
      <c r="P518" s="309"/>
      <c r="Q518" s="311"/>
      <c r="R518" s="312"/>
      <c r="S518" s="312"/>
      <c r="U518" s="313"/>
      <c r="V518" s="305"/>
      <c r="W518" s="306"/>
      <c r="X518" s="425"/>
      <c r="Z518" s="305"/>
      <c r="AA518" s="315"/>
      <c r="AB518" s="315"/>
      <c r="AC518" s="315"/>
      <c r="AD518" s="312"/>
      <c r="AE518" s="426"/>
      <c r="AF518" s="317"/>
      <c r="AG518" s="317"/>
      <c r="AH518" s="311"/>
      <c r="AI518" s="311"/>
      <c r="AJ518" s="311"/>
      <c r="AK518" s="311"/>
      <c r="AL518" s="311"/>
      <c r="AO518" s="318"/>
      <c r="AP518" s="318"/>
      <c r="AQ518" s="249"/>
      <c r="AR518" s="249"/>
      <c r="AS518" s="248"/>
      <c r="AT518" s="248"/>
      <c r="AU518" s="437"/>
      <c r="AW518" s="319"/>
      <c r="AX518" s="251"/>
      <c r="AY518" s="248"/>
    </row>
    <row r="519" spans="1:51" s="307" customFormat="1" ht="16.5" customHeight="1" x14ac:dyDescent="0.25">
      <c r="A519" s="305"/>
      <c r="B519" s="306"/>
      <c r="K519" s="308"/>
      <c r="L519" s="309"/>
      <c r="M519" s="310"/>
      <c r="N519" s="309"/>
      <c r="O519" s="309"/>
      <c r="P519" s="309"/>
      <c r="Q519" s="311"/>
      <c r="R519" s="312"/>
      <c r="S519" s="312"/>
      <c r="U519" s="313"/>
      <c r="V519" s="305"/>
      <c r="W519" s="306"/>
      <c r="X519" s="425"/>
      <c r="Z519" s="305"/>
      <c r="AA519" s="315"/>
      <c r="AB519" s="315"/>
      <c r="AC519" s="315"/>
      <c r="AD519" s="312"/>
      <c r="AE519" s="426"/>
      <c r="AF519" s="317"/>
      <c r="AG519" s="317"/>
      <c r="AH519" s="311"/>
      <c r="AI519" s="311"/>
      <c r="AJ519" s="311"/>
      <c r="AK519" s="311"/>
      <c r="AL519" s="311"/>
      <c r="AO519" s="318"/>
      <c r="AP519" s="318"/>
      <c r="AQ519" s="249"/>
      <c r="AR519" s="249"/>
      <c r="AS519" s="248"/>
      <c r="AT519" s="248"/>
      <c r="AU519" s="437"/>
      <c r="AW519" s="319"/>
      <c r="AX519" s="251"/>
      <c r="AY519" s="248"/>
    </row>
    <row r="520" spans="1:51" s="307" customFormat="1" ht="16.5" customHeight="1" x14ac:dyDescent="0.25">
      <c r="A520" s="305"/>
      <c r="B520" s="306"/>
      <c r="K520" s="308"/>
      <c r="L520" s="309"/>
      <c r="M520" s="310"/>
      <c r="N520" s="309"/>
      <c r="O520" s="309"/>
      <c r="P520" s="309"/>
      <c r="Q520" s="311"/>
      <c r="R520" s="312"/>
      <c r="S520" s="312"/>
      <c r="U520" s="313"/>
      <c r="V520" s="305"/>
      <c r="W520" s="306"/>
      <c r="X520" s="425"/>
      <c r="Z520" s="305"/>
      <c r="AA520" s="315"/>
      <c r="AB520" s="315"/>
      <c r="AC520" s="315"/>
      <c r="AD520" s="312"/>
      <c r="AE520" s="426"/>
      <c r="AF520" s="317"/>
      <c r="AG520" s="317"/>
      <c r="AH520" s="311"/>
      <c r="AI520" s="311"/>
      <c r="AJ520" s="311"/>
      <c r="AK520" s="311"/>
      <c r="AL520" s="311"/>
      <c r="AO520" s="318"/>
      <c r="AP520" s="318"/>
      <c r="AQ520" s="249"/>
      <c r="AR520" s="249"/>
      <c r="AS520" s="248"/>
      <c r="AT520" s="248"/>
      <c r="AU520" s="437"/>
      <c r="AW520" s="319"/>
      <c r="AX520" s="251"/>
      <c r="AY520" s="248"/>
    </row>
    <row r="521" spans="1:51" s="307" customFormat="1" ht="16.5" customHeight="1" x14ac:dyDescent="0.25">
      <c r="A521" s="305"/>
      <c r="B521" s="306"/>
      <c r="K521" s="308"/>
      <c r="L521" s="309"/>
      <c r="M521" s="310"/>
      <c r="N521" s="309"/>
      <c r="O521" s="309"/>
      <c r="P521" s="309"/>
      <c r="Q521" s="311"/>
      <c r="R521" s="312"/>
      <c r="S521" s="312"/>
      <c r="U521" s="313"/>
      <c r="V521" s="305"/>
      <c r="W521" s="306"/>
      <c r="X521" s="425"/>
      <c r="Z521" s="305"/>
      <c r="AA521" s="315"/>
      <c r="AB521" s="315"/>
      <c r="AC521" s="315"/>
      <c r="AD521" s="312"/>
      <c r="AE521" s="426"/>
      <c r="AF521" s="317"/>
      <c r="AG521" s="317"/>
      <c r="AH521" s="311"/>
      <c r="AI521" s="311"/>
      <c r="AJ521" s="311"/>
      <c r="AK521" s="311"/>
      <c r="AL521" s="311"/>
      <c r="AO521" s="318"/>
      <c r="AP521" s="318"/>
      <c r="AQ521" s="249"/>
      <c r="AR521" s="249"/>
      <c r="AS521" s="248"/>
      <c r="AT521" s="248"/>
      <c r="AU521" s="437"/>
      <c r="AW521" s="319"/>
      <c r="AX521" s="251"/>
      <c r="AY521" s="248"/>
    </row>
    <row r="522" spans="1:51" s="307" customFormat="1" ht="16.5" customHeight="1" x14ac:dyDescent="0.25">
      <c r="A522" s="305"/>
      <c r="B522" s="306"/>
      <c r="K522" s="308"/>
      <c r="L522" s="309"/>
      <c r="M522" s="310"/>
      <c r="N522" s="309"/>
      <c r="O522" s="309"/>
      <c r="P522" s="309"/>
      <c r="Q522" s="311"/>
      <c r="R522" s="312"/>
      <c r="S522" s="312"/>
      <c r="U522" s="313"/>
      <c r="V522" s="305"/>
      <c r="W522" s="306"/>
      <c r="X522" s="425"/>
      <c r="Z522" s="305"/>
      <c r="AA522" s="315"/>
      <c r="AB522" s="315"/>
      <c r="AC522" s="315"/>
      <c r="AD522" s="312"/>
      <c r="AE522" s="426"/>
      <c r="AF522" s="317"/>
      <c r="AG522" s="317"/>
      <c r="AH522" s="311"/>
      <c r="AI522" s="311"/>
      <c r="AJ522" s="311"/>
      <c r="AK522" s="311"/>
      <c r="AL522" s="311"/>
      <c r="AO522" s="318"/>
      <c r="AP522" s="318"/>
      <c r="AQ522" s="249"/>
      <c r="AR522" s="249"/>
      <c r="AS522" s="248"/>
      <c r="AT522" s="248"/>
      <c r="AU522" s="437"/>
      <c r="AW522" s="319"/>
      <c r="AX522" s="251"/>
      <c r="AY522" s="248"/>
    </row>
    <row r="523" spans="1:51" s="307" customFormat="1" ht="16.5" customHeight="1" x14ac:dyDescent="0.25">
      <c r="A523" s="305"/>
      <c r="B523" s="306"/>
      <c r="K523" s="308"/>
      <c r="L523" s="309"/>
      <c r="M523" s="310"/>
      <c r="N523" s="309"/>
      <c r="O523" s="309"/>
      <c r="P523" s="309"/>
      <c r="Q523" s="311"/>
      <c r="R523" s="312"/>
      <c r="S523" s="312"/>
      <c r="U523" s="313"/>
      <c r="V523" s="305"/>
      <c r="W523" s="306"/>
      <c r="X523" s="425"/>
      <c r="Z523" s="305"/>
      <c r="AA523" s="315"/>
      <c r="AB523" s="315"/>
      <c r="AC523" s="315"/>
      <c r="AD523" s="312"/>
      <c r="AE523" s="426"/>
      <c r="AF523" s="317"/>
      <c r="AG523" s="317"/>
      <c r="AH523" s="311"/>
      <c r="AI523" s="311"/>
      <c r="AJ523" s="311"/>
      <c r="AK523" s="311"/>
      <c r="AL523" s="311"/>
      <c r="AO523" s="318"/>
      <c r="AP523" s="318"/>
      <c r="AQ523" s="249"/>
      <c r="AR523" s="249"/>
      <c r="AS523" s="248"/>
      <c r="AT523" s="248"/>
      <c r="AU523" s="437"/>
      <c r="AW523" s="319"/>
      <c r="AX523" s="251"/>
      <c r="AY523" s="248"/>
    </row>
    <row r="524" spans="1:51" s="307" customFormat="1" ht="16.5" customHeight="1" x14ac:dyDescent="0.25">
      <c r="A524" s="305"/>
      <c r="B524" s="306"/>
      <c r="K524" s="308"/>
      <c r="L524" s="309"/>
      <c r="M524" s="310"/>
      <c r="N524" s="309"/>
      <c r="O524" s="309"/>
      <c r="P524" s="309"/>
      <c r="Q524" s="311"/>
      <c r="R524" s="312"/>
      <c r="S524" s="312"/>
      <c r="U524" s="313"/>
      <c r="V524" s="305"/>
      <c r="W524" s="306"/>
      <c r="X524" s="425"/>
      <c r="Z524" s="305"/>
      <c r="AA524" s="315"/>
      <c r="AB524" s="315"/>
      <c r="AC524" s="315"/>
      <c r="AD524" s="312"/>
      <c r="AE524" s="426"/>
      <c r="AF524" s="317"/>
      <c r="AG524" s="317"/>
      <c r="AH524" s="311"/>
      <c r="AI524" s="311"/>
      <c r="AJ524" s="311"/>
      <c r="AK524" s="311"/>
      <c r="AL524" s="311"/>
      <c r="AO524" s="318"/>
      <c r="AP524" s="318"/>
      <c r="AQ524" s="249"/>
      <c r="AR524" s="249"/>
      <c r="AS524" s="248"/>
      <c r="AT524" s="248"/>
      <c r="AU524" s="437"/>
      <c r="AW524" s="319"/>
      <c r="AX524" s="251"/>
      <c r="AY524" s="248"/>
    </row>
    <row r="525" spans="1:51" s="307" customFormat="1" ht="16.5" customHeight="1" x14ac:dyDescent="0.25">
      <c r="A525" s="305"/>
      <c r="B525" s="306"/>
      <c r="K525" s="308"/>
      <c r="L525" s="309"/>
      <c r="M525" s="310"/>
      <c r="N525" s="309"/>
      <c r="O525" s="309"/>
      <c r="P525" s="309"/>
      <c r="Q525" s="311"/>
      <c r="R525" s="312"/>
      <c r="S525" s="312"/>
      <c r="U525" s="313"/>
      <c r="V525" s="305"/>
      <c r="W525" s="306"/>
      <c r="X525" s="425"/>
      <c r="Z525" s="305"/>
      <c r="AA525" s="315"/>
      <c r="AB525" s="315"/>
      <c r="AC525" s="315"/>
      <c r="AD525" s="312"/>
      <c r="AE525" s="426"/>
      <c r="AF525" s="317"/>
      <c r="AG525" s="317"/>
      <c r="AH525" s="311"/>
      <c r="AI525" s="311"/>
      <c r="AJ525" s="311"/>
      <c r="AK525" s="311"/>
      <c r="AL525" s="311"/>
      <c r="AO525" s="318"/>
      <c r="AP525" s="318"/>
      <c r="AQ525" s="249"/>
      <c r="AR525" s="249"/>
      <c r="AS525" s="248"/>
      <c r="AT525" s="248"/>
      <c r="AU525" s="437"/>
      <c r="AW525" s="319"/>
      <c r="AX525" s="251"/>
      <c r="AY525" s="248"/>
    </row>
    <row r="526" spans="1:51" s="307" customFormat="1" ht="16.5" customHeight="1" x14ac:dyDescent="0.25">
      <c r="A526" s="305"/>
      <c r="B526" s="306"/>
      <c r="K526" s="308"/>
      <c r="L526" s="309"/>
      <c r="M526" s="310"/>
      <c r="N526" s="309"/>
      <c r="O526" s="309"/>
      <c r="P526" s="309"/>
      <c r="Q526" s="311"/>
      <c r="R526" s="312"/>
      <c r="S526" s="312"/>
      <c r="U526" s="313"/>
      <c r="V526" s="305"/>
      <c r="W526" s="306"/>
      <c r="X526" s="425"/>
      <c r="Z526" s="305"/>
      <c r="AA526" s="315"/>
      <c r="AB526" s="315"/>
      <c r="AC526" s="315"/>
      <c r="AD526" s="312"/>
      <c r="AE526" s="426"/>
      <c r="AF526" s="317"/>
      <c r="AG526" s="317"/>
      <c r="AH526" s="311"/>
      <c r="AI526" s="311"/>
      <c r="AJ526" s="311"/>
      <c r="AK526" s="311"/>
      <c r="AL526" s="311"/>
      <c r="AO526" s="318"/>
      <c r="AP526" s="318"/>
      <c r="AQ526" s="249"/>
      <c r="AR526" s="249"/>
      <c r="AS526" s="248"/>
      <c r="AT526" s="248"/>
      <c r="AU526" s="437"/>
      <c r="AW526" s="319"/>
      <c r="AX526" s="251"/>
      <c r="AY526" s="248"/>
    </row>
    <row r="527" spans="1:51" s="307" customFormat="1" ht="16.5" customHeight="1" x14ac:dyDescent="0.25">
      <c r="A527" s="305"/>
      <c r="B527" s="306"/>
      <c r="K527" s="308"/>
      <c r="L527" s="309"/>
      <c r="M527" s="310"/>
      <c r="N527" s="309"/>
      <c r="O527" s="309"/>
      <c r="P527" s="309"/>
      <c r="Q527" s="311"/>
      <c r="R527" s="312"/>
      <c r="S527" s="312"/>
      <c r="U527" s="313"/>
      <c r="V527" s="305"/>
      <c r="W527" s="306"/>
      <c r="X527" s="425"/>
      <c r="Z527" s="305"/>
      <c r="AA527" s="315"/>
      <c r="AB527" s="315"/>
      <c r="AC527" s="315"/>
      <c r="AD527" s="312"/>
      <c r="AE527" s="426"/>
      <c r="AF527" s="317"/>
      <c r="AG527" s="317"/>
      <c r="AH527" s="311"/>
      <c r="AI527" s="311"/>
      <c r="AJ527" s="311"/>
      <c r="AK527" s="311"/>
      <c r="AL527" s="311"/>
      <c r="AO527" s="318"/>
      <c r="AP527" s="318"/>
      <c r="AQ527" s="249"/>
      <c r="AR527" s="249"/>
      <c r="AS527" s="248"/>
      <c r="AT527" s="248"/>
      <c r="AU527" s="437"/>
      <c r="AW527" s="319"/>
      <c r="AX527" s="251"/>
      <c r="AY527" s="248"/>
    </row>
    <row r="528" spans="1:51" s="307" customFormat="1" ht="16.5" customHeight="1" x14ac:dyDescent="0.25">
      <c r="A528" s="305"/>
      <c r="B528" s="306"/>
      <c r="K528" s="308"/>
      <c r="L528" s="309"/>
      <c r="M528" s="310"/>
      <c r="N528" s="309"/>
      <c r="O528" s="309"/>
      <c r="P528" s="309"/>
      <c r="Q528" s="311"/>
      <c r="R528" s="312"/>
      <c r="S528" s="312"/>
      <c r="U528" s="313"/>
      <c r="V528" s="305"/>
      <c r="W528" s="306"/>
      <c r="X528" s="425"/>
      <c r="Z528" s="305"/>
      <c r="AA528" s="315"/>
      <c r="AB528" s="315"/>
      <c r="AC528" s="315"/>
      <c r="AD528" s="312"/>
      <c r="AE528" s="426"/>
      <c r="AF528" s="317"/>
      <c r="AG528" s="317"/>
      <c r="AH528" s="311"/>
      <c r="AI528" s="311"/>
      <c r="AJ528" s="311"/>
      <c r="AK528" s="311"/>
      <c r="AL528" s="311"/>
      <c r="AO528" s="318"/>
      <c r="AP528" s="318"/>
      <c r="AQ528" s="249"/>
      <c r="AR528" s="249"/>
      <c r="AS528" s="248"/>
      <c r="AT528" s="248"/>
      <c r="AU528" s="437"/>
      <c r="AW528" s="319"/>
      <c r="AX528" s="251"/>
      <c r="AY528" s="248"/>
    </row>
    <row r="529" spans="1:51" s="307" customFormat="1" ht="16.5" customHeight="1" x14ac:dyDescent="0.25">
      <c r="A529" s="305"/>
      <c r="B529" s="306"/>
      <c r="K529" s="308">
        <f>H529*400+I529*100+J529</f>
        <v>0</v>
      </c>
      <c r="L529" s="309">
        <f>SUM(Q529:U529)</f>
        <v>0</v>
      </c>
      <c r="M529" s="310"/>
      <c r="N529" s="309"/>
      <c r="O529" s="309"/>
      <c r="P529" s="309">
        <f>N529*O529</f>
        <v>0</v>
      </c>
      <c r="Q529" s="311"/>
      <c r="R529" s="312"/>
      <c r="S529" s="312"/>
      <c r="U529" s="313"/>
      <c r="V529" s="305" t="s">
        <v>116</v>
      </c>
      <c r="W529" s="306">
        <v>22</v>
      </c>
      <c r="X529" s="425" t="s">
        <v>117</v>
      </c>
      <c r="Y529" s="307" t="s">
        <v>28</v>
      </c>
      <c r="Z529" s="307" t="s">
        <v>53</v>
      </c>
      <c r="AA529" s="315">
        <v>9</v>
      </c>
      <c r="AB529" s="315">
        <v>24</v>
      </c>
      <c r="AC529" s="315">
        <v>2</v>
      </c>
      <c r="AD529" s="312">
        <f>AA529*AB529</f>
        <v>216</v>
      </c>
      <c r="AE529" s="316">
        <v>100</v>
      </c>
      <c r="AF529" s="317">
        <f>รายการ!B1</f>
        <v>6700</v>
      </c>
      <c r="AG529" s="317">
        <f>AD529*AF529</f>
        <v>1447200</v>
      </c>
      <c r="AH529" s="311">
        <f>AD529</f>
        <v>216</v>
      </c>
      <c r="AI529" s="311"/>
      <c r="AJ529" s="311">
        <f>AH529</f>
        <v>216</v>
      </c>
      <c r="AK529" s="311"/>
      <c r="AL529" s="311"/>
      <c r="AM529" s="307">
        <v>40</v>
      </c>
      <c r="AN529" s="307">
        <f>ค่าเสื่อม!T4</f>
        <v>93</v>
      </c>
      <c r="AO529" s="318">
        <f>AG529*AN529/100</f>
        <v>1345896</v>
      </c>
      <c r="AP529" s="318">
        <f>AG529-AO529</f>
        <v>101304</v>
      </c>
      <c r="AQ529" s="249">
        <f>AP529</f>
        <v>101304</v>
      </c>
      <c r="AR529" s="249">
        <f>AQ529</f>
        <v>101304</v>
      </c>
      <c r="AS529" s="248">
        <f>((S529*O529)+(AF529*AK529)-(AF529*AK529*AN529/100))</f>
        <v>0</v>
      </c>
      <c r="AT529" s="248">
        <f>AQ529-AS529</f>
        <v>101304</v>
      </c>
      <c r="AU529" s="248">
        <f>AS529</f>
        <v>0</v>
      </c>
      <c r="AW529" s="319"/>
      <c r="AX529" s="251">
        <f>AU529*AV529/100</f>
        <v>0</v>
      </c>
      <c r="AY529" s="248">
        <f>AX529*10/100</f>
        <v>0</v>
      </c>
    </row>
    <row r="530" spans="1:51" s="307" customFormat="1" ht="16.5" customHeight="1" x14ac:dyDescent="0.25">
      <c r="A530" s="305"/>
      <c r="B530" s="306"/>
      <c r="K530" s="308">
        <f>H530*400+I530*100+J530</f>
        <v>0</v>
      </c>
      <c r="L530" s="309">
        <f>SUM(Q530:U530)</f>
        <v>0</v>
      </c>
      <c r="M530" s="310"/>
      <c r="N530" s="309"/>
      <c r="O530" s="309"/>
      <c r="P530" s="309">
        <f>N530*O530</f>
        <v>0</v>
      </c>
      <c r="Q530" s="311"/>
      <c r="R530" s="312"/>
      <c r="S530" s="312"/>
      <c r="U530" s="313"/>
      <c r="V530" s="305"/>
      <c r="W530" s="306">
        <v>23</v>
      </c>
      <c r="X530" s="425"/>
      <c r="Y530" s="307" t="s">
        <v>38</v>
      </c>
      <c r="Z530" s="307" t="s">
        <v>7</v>
      </c>
      <c r="AA530" s="315">
        <v>10</v>
      </c>
      <c r="AB530" s="315">
        <v>17</v>
      </c>
      <c r="AC530" s="315">
        <v>2</v>
      </c>
      <c r="AD530" s="312">
        <f>AA530*AB530</f>
        <v>170</v>
      </c>
      <c r="AE530" s="316">
        <v>100</v>
      </c>
      <c r="AF530" s="317">
        <f>รายการ!B34</f>
        <v>2050</v>
      </c>
      <c r="AG530" s="317">
        <f>AD530*AF530</f>
        <v>348500</v>
      </c>
      <c r="AH530" s="311">
        <f>AD530</f>
        <v>170</v>
      </c>
      <c r="AI530" s="311"/>
      <c r="AJ530" s="311">
        <f>AH530</f>
        <v>170</v>
      </c>
      <c r="AK530" s="311"/>
      <c r="AL530" s="311"/>
      <c r="AM530" s="307">
        <v>5</v>
      </c>
      <c r="AN530" s="307">
        <f>ค่าเสื่อม!F4</f>
        <v>15</v>
      </c>
      <c r="AO530" s="318">
        <f>AG530*AN530/100</f>
        <v>52275</v>
      </c>
      <c r="AP530" s="318">
        <f>AG530-AO530</f>
        <v>296225</v>
      </c>
      <c r="AQ530" s="249">
        <f>AP530</f>
        <v>296225</v>
      </c>
      <c r="AR530" s="249">
        <f>AQ530</f>
        <v>296225</v>
      </c>
      <c r="AS530" s="248">
        <f>((S530*O530)+(AF530*AK530)-(AF530*AK530*AN530/100))</f>
        <v>0</v>
      </c>
      <c r="AT530" s="248">
        <f>AQ530-AS530</f>
        <v>296225</v>
      </c>
      <c r="AU530" s="248">
        <f>AS530</f>
        <v>0</v>
      </c>
      <c r="AW530" s="319" t="s">
        <v>51</v>
      </c>
      <c r="AX530" s="251">
        <f>AU530*AV530/100</f>
        <v>0</v>
      </c>
      <c r="AY530" s="248">
        <f>AX530*10/100</f>
        <v>0</v>
      </c>
    </row>
    <row r="531" spans="1:51" s="307" customFormat="1" ht="16.5" customHeight="1" x14ac:dyDescent="0.25">
      <c r="A531" s="305"/>
      <c r="B531" s="306"/>
      <c r="K531" s="308"/>
      <c r="L531" s="309"/>
      <c r="M531" s="310"/>
      <c r="N531" s="309"/>
      <c r="O531" s="309"/>
      <c r="P531" s="309"/>
      <c r="Q531" s="311"/>
      <c r="R531" s="312"/>
      <c r="S531" s="312"/>
      <c r="U531" s="313"/>
      <c r="V531" s="305"/>
      <c r="W531" s="306"/>
      <c r="X531" s="425"/>
      <c r="AA531" s="315"/>
      <c r="AB531" s="315"/>
      <c r="AC531" s="315"/>
      <c r="AD531" s="312"/>
      <c r="AE531" s="316"/>
      <c r="AF531" s="317"/>
      <c r="AG531" s="317"/>
      <c r="AH531" s="311"/>
      <c r="AI531" s="311"/>
      <c r="AJ531" s="311"/>
      <c r="AK531" s="311"/>
      <c r="AL531" s="311"/>
      <c r="AO531" s="318"/>
      <c r="AP531" s="318"/>
      <c r="AQ531" s="249"/>
      <c r="AR531" s="249"/>
      <c r="AS531" s="248"/>
      <c r="AT531" s="248"/>
      <c r="AU531" s="248"/>
      <c r="AW531" s="319"/>
      <c r="AX531" s="251"/>
      <c r="AY531" s="248"/>
    </row>
    <row r="532" spans="1:51" s="307" customFormat="1" ht="16.5" customHeight="1" x14ac:dyDescent="0.25">
      <c r="A532" s="305"/>
      <c r="B532" s="306"/>
      <c r="K532" s="308"/>
      <c r="L532" s="309"/>
      <c r="M532" s="310"/>
      <c r="N532" s="309"/>
      <c r="O532" s="309"/>
      <c r="P532" s="309"/>
      <c r="Q532" s="311"/>
      <c r="R532" s="312"/>
      <c r="S532" s="312"/>
      <c r="U532" s="313"/>
      <c r="V532" s="305"/>
      <c r="W532" s="306"/>
      <c r="X532" s="425"/>
      <c r="AA532" s="315"/>
      <c r="AB532" s="315"/>
      <c r="AC532" s="315"/>
      <c r="AD532" s="312"/>
      <c r="AE532" s="316"/>
      <c r="AF532" s="317"/>
      <c r="AG532" s="317"/>
      <c r="AH532" s="311"/>
      <c r="AI532" s="311"/>
      <c r="AJ532" s="311"/>
      <c r="AK532" s="311"/>
      <c r="AL532" s="311"/>
      <c r="AO532" s="318"/>
      <c r="AP532" s="318"/>
      <c r="AQ532" s="249"/>
      <c r="AR532" s="249"/>
      <c r="AS532" s="248"/>
      <c r="AT532" s="248"/>
      <c r="AU532" s="248"/>
      <c r="AW532" s="319"/>
      <c r="AX532" s="251"/>
      <c r="AY532" s="248"/>
    </row>
    <row r="533" spans="1:51" s="307" customFormat="1" ht="16.5" customHeight="1" x14ac:dyDescent="0.25">
      <c r="A533" s="305"/>
      <c r="B533" s="306"/>
      <c r="K533" s="308"/>
      <c r="L533" s="309"/>
      <c r="M533" s="310"/>
      <c r="N533" s="309"/>
      <c r="O533" s="309"/>
      <c r="P533" s="309"/>
      <c r="Q533" s="311"/>
      <c r="R533" s="312"/>
      <c r="S533" s="312"/>
      <c r="U533" s="313"/>
      <c r="V533" s="305"/>
      <c r="W533" s="306"/>
      <c r="X533" s="425"/>
      <c r="AA533" s="315"/>
      <c r="AB533" s="315"/>
      <c r="AC533" s="315"/>
      <c r="AD533" s="312"/>
      <c r="AE533" s="316"/>
      <c r="AF533" s="317"/>
      <c r="AG533" s="317"/>
      <c r="AH533" s="311"/>
      <c r="AI533" s="311"/>
      <c r="AJ533" s="311"/>
      <c r="AK533" s="311"/>
      <c r="AL533" s="311"/>
      <c r="AO533" s="318"/>
      <c r="AP533" s="318"/>
      <c r="AQ533" s="249"/>
      <c r="AR533" s="249"/>
      <c r="AS533" s="248"/>
      <c r="AT533" s="248"/>
      <c r="AU533" s="248"/>
      <c r="AW533" s="319"/>
      <c r="AX533" s="251"/>
      <c r="AY533" s="248"/>
    </row>
    <row r="534" spans="1:51" s="307" customFormat="1" ht="16.5" customHeight="1" x14ac:dyDescent="0.25">
      <c r="A534" s="305"/>
      <c r="B534" s="306"/>
      <c r="K534" s="308"/>
      <c r="L534" s="309"/>
      <c r="M534" s="310"/>
      <c r="N534" s="309"/>
      <c r="O534" s="309"/>
      <c r="P534" s="309"/>
      <c r="Q534" s="311"/>
      <c r="R534" s="312"/>
      <c r="S534" s="312"/>
      <c r="U534" s="313"/>
      <c r="V534" s="305"/>
      <c r="W534" s="306"/>
      <c r="X534" s="425"/>
      <c r="AA534" s="315"/>
      <c r="AB534" s="315"/>
      <c r="AC534" s="315"/>
      <c r="AD534" s="312"/>
      <c r="AE534" s="316"/>
      <c r="AF534" s="317"/>
      <c r="AG534" s="317"/>
      <c r="AH534" s="311"/>
      <c r="AI534" s="311"/>
      <c r="AJ534" s="311"/>
      <c r="AK534" s="311"/>
      <c r="AL534" s="311"/>
      <c r="AO534" s="318"/>
      <c r="AP534" s="318"/>
      <c r="AQ534" s="249"/>
      <c r="AR534" s="249"/>
      <c r="AS534" s="248"/>
      <c r="AT534" s="248"/>
      <c r="AU534" s="248"/>
      <c r="AW534" s="319"/>
      <c r="AX534" s="251"/>
      <c r="AY534" s="248"/>
    </row>
    <row r="535" spans="1:51" s="307" customFormat="1" ht="16.5" customHeight="1" x14ac:dyDescent="0.25">
      <c r="A535" s="305"/>
      <c r="B535" s="306"/>
      <c r="K535" s="308"/>
      <c r="L535" s="309"/>
      <c r="M535" s="310"/>
      <c r="N535" s="309"/>
      <c r="O535" s="309"/>
      <c r="P535" s="309"/>
      <c r="Q535" s="311"/>
      <c r="R535" s="312"/>
      <c r="S535" s="312"/>
      <c r="U535" s="313"/>
      <c r="V535" s="305"/>
      <c r="W535" s="306"/>
      <c r="X535" s="425"/>
      <c r="AA535" s="315"/>
      <c r="AB535" s="315"/>
      <c r="AC535" s="315"/>
      <c r="AD535" s="312"/>
      <c r="AE535" s="316"/>
      <c r="AF535" s="317"/>
      <c r="AG535" s="317"/>
      <c r="AH535" s="311"/>
      <c r="AI535" s="311"/>
      <c r="AJ535" s="311"/>
      <c r="AK535" s="311"/>
      <c r="AL535" s="311"/>
      <c r="AO535" s="318"/>
      <c r="AP535" s="318"/>
      <c r="AQ535" s="249"/>
      <c r="AR535" s="249"/>
      <c r="AS535" s="248"/>
      <c r="AT535" s="248"/>
      <c r="AU535" s="248"/>
      <c r="AW535" s="319"/>
      <c r="AX535" s="251"/>
      <c r="AY535" s="248"/>
    </row>
    <row r="536" spans="1:51" s="307" customFormat="1" ht="16.5" customHeight="1" x14ac:dyDescent="0.25">
      <c r="A536" s="305"/>
      <c r="B536" s="306"/>
      <c r="K536" s="308"/>
      <c r="L536" s="309"/>
      <c r="M536" s="310"/>
      <c r="N536" s="309"/>
      <c r="O536" s="309"/>
      <c r="P536" s="309"/>
      <c r="Q536" s="311"/>
      <c r="R536" s="312"/>
      <c r="S536" s="312"/>
      <c r="U536" s="313"/>
      <c r="V536" s="305"/>
      <c r="W536" s="306"/>
      <c r="X536" s="425"/>
      <c r="AA536" s="315"/>
      <c r="AB536" s="315"/>
      <c r="AC536" s="315"/>
      <c r="AD536" s="312"/>
      <c r="AE536" s="316"/>
      <c r="AF536" s="317"/>
      <c r="AG536" s="317"/>
      <c r="AH536" s="311"/>
      <c r="AI536" s="311"/>
      <c r="AJ536" s="311"/>
      <c r="AK536" s="311"/>
      <c r="AL536" s="311"/>
      <c r="AO536" s="318"/>
      <c r="AP536" s="318"/>
      <c r="AQ536" s="249"/>
      <c r="AR536" s="249"/>
      <c r="AS536" s="248"/>
      <c r="AT536" s="248"/>
      <c r="AU536" s="248"/>
      <c r="AW536" s="319"/>
      <c r="AX536" s="251"/>
      <c r="AY536" s="248"/>
    </row>
    <row r="537" spans="1:51" s="307" customFormat="1" ht="16.5" customHeight="1" x14ac:dyDescent="0.25">
      <c r="A537" s="305"/>
      <c r="B537" s="306"/>
      <c r="K537" s="308"/>
      <c r="L537" s="309"/>
      <c r="M537" s="310"/>
      <c r="N537" s="309"/>
      <c r="O537" s="309"/>
      <c r="P537" s="309"/>
      <c r="Q537" s="311"/>
      <c r="R537" s="312"/>
      <c r="S537" s="312"/>
      <c r="U537" s="313"/>
      <c r="V537" s="305"/>
      <c r="W537" s="306"/>
      <c r="X537" s="425"/>
      <c r="AA537" s="315"/>
      <c r="AB537" s="315"/>
      <c r="AC537" s="315"/>
      <c r="AD537" s="312"/>
      <c r="AE537" s="316"/>
      <c r="AF537" s="317"/>
      <c r="AG537" s="317"/>
      <c r="AH537" s="311"/>
      <c r="AI537" s="311"/>
      <c r="AJ537" s="311"/>
      <c r="AK537" s="311"/>
      <c r="AL537" s="311"/>
      <c r="AO537" s="318"/>
      <c r="AP537" s="318"/>
      <c r="AQ537" s="249"/>
      <c r="AR537" s="249"/>
      <c r="AS537" s="248"/>
      <c r="AT537" s="248"/>
      <c r="AU537" s="248"/>
      <c r="AW537" s="319"/>
      <c r="AX537" s="251"/>
      <c r="AY537" s="248"/>
    </row>
    <row r="538" spans="1:51" s="307" customFormat="1" ht="16.5" customHeight="1" x14ac:dyDescent="0.25">
      <c r="A538" s="305"/>
      <c r="B538" s="306"/>
      <c r="K538" s="308"/>
      <c r="L538" s="309"/>
      <c r="M538" s="310"/>
      <c r="N538" s="309"/>
      <c r="O538" s="309"/>
      <c r="P538" s="309"/>
      <c r="Q538" s="311"/>
      <c r="R538" s="312"/>
      <c r="S538" s="312"/>
      <c r="U538" s="313"/>
      <c r="V538" s="305"/>
      <c r="W538" s="306"/>
      <c r="X538" s="425"/>
      <c r="AA538" s="315"/>
      <c r="AB538" s="315"/>
      <c r="AC538" s="315"/>
      <c r="AD538" s="312"/>
      <c r="AE538" s="316"/>
      <c r="AF538" s="317"/>
      <c r="AG538" s="317"/>
      <c r="AH538" s="311"/>
      <c r="AI538" s="311"/>
      <c r="AJ538" s="311"/>
      <c r="AK538" s="311"/>
      <c r="AL538" s="311"/>
      <c r="AO538" s="318"/>
      <c r="AP538" s="318"/>
      <c r="AQ538" s="249"/>
      <c r="AR538" s="249"/>
      <c r="AS538" s="248"/>
      <c r="AT538" s="248"/>
      <c r="AU538" s="248"/>
      <c r="AW538" s="319"/>
      <c r="AX538" s="251"/>
      <c r="AY538" s="248"/>
    </row>
    <row r="539" spans="1:51" s="307" customFormat="1" ht="16.5" customHeight="1" x14ac:dyDescent="0.25">
      <c r="A539" s="305"/>
      <c r="B539" s="306"/>
      <c r="K539" s="308"/>
      <c r="L539" s="309"/>
      <c r="M539" s="310"/>
      <c r="N539" s="309"/>
      <c r="O539" s="309"/>
      <c r="P539" s="309"/>
      <c r="Q539" s="311"/>
      <c r="R539" s="312"/>
      <c r="S539" s="312"/>
      <c r="U539" s="313"/>
      <c r="V539" s="305"/>
      <c r="W539" s="306"/>
      <c r="X539" s="425"/>
      <c r="AA539" s="315"/>
      <c r="AB539" s="315"/>
      <c r="AC539" s="315"/>
      <c r="AD539" s="312"/>
      <c r="AE539" s="316"/>
      <c r="AF539" s="317"/>
      <c r="AG539" s="317"/>
      <c r="AH539" s="311"/>
      <c r="AI539" s="311"/>
      <c r="AJ539" s="311"/>
      <c r="AK539" s="311"/>
      <c r="AL539" s="311"/>
      <c r="AO539" s="318"/>
      <c r="AP539" s="318"/>
      <c r="AQ539" s="249"/>
      <c r="AR539" s="249"/>
      <c r="AS539" s="248"/>
      <c r="AT539" s="248"/>
      <c r="AU539" s="248"/>
      <c r="AW539" s="319"/>
      <c r="AX539" s="251"/>
      <c r="AY539" s="248"/>
    </row>
    <row r="540" spans="1:51" s="307" customFormat="1" ht="16.5" customHeight="1" x14ac:dyDescent="0.25">
      <c r="A540" s="305"/>
      <c r="B540" s="306"/>
      <c r="K540" s="308"/>
      <c r="L540" s="309"/>
      <c r="M540" s="310"/>
      <c r="N540" s="309"/>
      <c r="O540" s="309"/>
      <c r="P540" s="309"/>
      <c r="Q540" s="311"/>
      <c r="R540" s="312"/>
      <c r="S540" s="312"/>
      <c r="U540" s="313"/>
      <c r="V540" s="305"/>
      <c r="W540" s="306"/>
      <c r="X540" s="425"/>
      <c r="AA540" s="315"/>
      <c r="AB540" s="315"/>
      <c r="AC540" s="315"/>
      <c r="AD540" s="312"/>
      <c r="AE540" s="316"/>
      <c r="AF540" s="317"/>
      <c r="AG540" s="317"/>
      <c r="AH540" s="311"/>
      <c r="AI540" s="311"/>
      <c r="AJ540" s="311"/>
      <c r="AK540" s="311"/>
      <c r="AL540" s="311"/>
      <c r="AO540" s="318"/>
      <c r="AP540" s="318"/>
      <c r="AQ540" s="249"/>
      <c r="AR540" s="249"/>
      <c r="AS540" s="248"/>
      <c r="AT540" s="248"/>
      <c r="AU540" s="248"/>
      <c r="AW540" s="319"/>
      <c r="AX540" s="251"/>
      <c r="AY540" s="248"/>
    </row>
    <row r="541" spans="1:51" s="307" customFormat="1" ht="16.5" customHeight="1" x14ac:dyDescent="0.25">
      <c r="A541" s="305"/>
      <c r="B541" s="306"/>
      <c r="K541" s="308"/>
      <c r="L541" s="309"/>
      <c r="M541" s="310"/>
      <c r="N541" s="309"/>
      <c r="O541" s="309"/>
      <c r="P541" s="309"/>
      <c r="Q541" s="311"/>
      <c r="R541" s="312"/>
      <c r="S541" s="312"/>
      <c r="U541" s="313"/>
      <c r="V541" s="305"/>
      <c r="W541" s="306"/>
      <c r="X541" s="425"/>
      <c r="AA541" s="315"/>
      <c r="AB541" s="315"/>
      <c r="AC541" s="315"/>
      <c r="AD541" s="312"/>
      <c r="AE541" s="316"/>
      <c r="AF541" s="317"/>
      <c r="AG541" s="317"/>
      <c r="AH541" s="311"/>
      <c r="AI541" s="311"/>
      <c r="AJ541" s="311"/>
      <c r="AK541" s="311"/>
      <c r="AL541" s="311"/>
      <c r="AO541" s="318"/>
      <c r="AP541" s="318"/>
      <c r="AQ541" s="249"/>
      <c r="AR541" s="249"/>
      <c r="AS541" s="248"/>
      <c r="AT541" s="248"/>
      <c r="AU541" s="248"/>
      <c r="AW541" s="319"/>
      <c r="AX541" s="251"/>
      <c r="AY541" s="248"/>
    </row>
    <row r="542" spans="1:51" s="307" customFormat="1" ht="16.5" customHeight="1" x14ac:dyDescent="0.25">
      <c r="A542" s="305"/>
      <c r="B542" s="306"/>
      <c r="K542" s="308"/>
      <c r="L542" s="309"/>
      <c r="M542" s="310"/>
      <c r="N542" s="309"/>
      <c r="O542" s="309"/>
      <c r="P542" s="309"/>
      <c r="Q542" s="311"/>
      <c r="R542" s="312"/>
      <c r="S542" s="312"/>
      <c r="U542" s="313"/>
      <c r="V542" s="305"/>
      <c r="W542" s="306"/>
      <c r="X542" s="425"/>
      <c r="AA542" s="315"/>
      <c r="AB542" s="315"/>
      <c r="AC542" s="315"/>
      <c r="AD542" s="312"/>
      <c r="AE542" s="316"/>
      <c r="AF542" s="317"/>
      <c r="AG542" s="317"/>
      <c r="AH542" s="311"/>
      <c r="AI542" s="311"/>
      <c r="AJ542" s="311"/>
      <c r="AK542" s="311"/>
      <c r="AL542" s="311"/>
      <c r="AO542" s="318"/>
      <c r="AP542" s="318"/>
      <c r="AQ542" s="249"/>
      <c r="AR542" s="249"/>
      <c r="AS542" s="248"/>
      <c r="AT542" s="248"/>
      <c r="AU542" s="248"/>
      <c r="AW542" s="319"/>
      <c r="AX542" s="251"/>
      <c r="AY542" s="248"/>
    </row>
    <row r="543" spans="1:51" s="307" customFormat="1" ht="16.5" customHeight="1" x14ac:dyDescent="0.25">
      <c r="A543" s="305"/>
      <c r="B543" s="306"/>
      <c r="K543" s="308"/>
      <c r="L543" s="309"/>
      <c r="M543" s="310"/>
      <c r="N543" s="309"/>
      <c r="O543" s="309"/>
      <c r="P543" s="309"/>
      <c r="Q543" s="311"/>
      <c r="R543" s="312"/>
      <c r="S543" s="312"/>
      <c r="U543" s="313"/>
      <c r="V543" s="305"/>
      <c r="W543" s="306"/>
      <c r="X543" s="425"/>
      <c r="AA543" s="315"/>
      <c r="AB543" s="315"/>
      <c r="AC543" s="315"/>
      <c r="AD543" s="312"/>
      <c r="AE543" s="316"/>
      <c r="AF543" s="317"/>
      <c r="AG543" s="317"/>
      <c r="AH543" s="311"/>
      <c r="AI543" s="311"/>
      <c r="AJ543" s="311"/>
      <c r="AK543" s="311"/>
      <c r="AL543" s="311"/>
      <c r="AO543" s="318"/>
      <c r="AP543" s="318"/>
      <c r="AQ543" s="249"/>
      <c r="AR543" s="249"/>
      <c r="AS543" s="248"/>
      <c r="AT543" s="248"/>
      <c r="AU543" s="248"/>
      <c r="AW543" s="319"/>
      <c r="AX543" s="251"/>
      <c r="AY543" s="248"/>
    </row>
    <row r="544" spans="1:51" s="307" customFormat="1" ht="16.5" customHeight="1" x14ac:dyDescent="0.25">
      <c r="A544" s="305"/>
      <c r="B544" s="306"/>
      <c r="K544" s="308"/>
      <c r="L544" s="309"/>
      <c r="M544" s="310"/>
      <c r="N544" s="309"/>
      <c r="O544" s="309"/>
      <c r="P544" s="309"/>
      <c r="Q544" s="311"/>
      <c r="R544" s="312"/>
      <c r="S544" s="312"/>
      <c r="U544" s="313"/>
      <c r="V544" s="305"/>
      <c r="W544" s="306"/>
      <c r="X544" s="425"/>
      <c r="AA544" s="315"/>
      <c r="AB544" s="315"/>
      <c r="AC544" s="315"/>
      <c r="AD544" s="312"/>
      <c r="AE544" s="316"/>
      <c r="AF544" s="317"/>
      <c r="AG544" s="317"/>
      <c r="AH544" s="311"/>
      <c r="AI544" s="311"/>
      <c r="AJ544" s="311"/>
      <c r="AK544" s="311"/>
      <c r="AL544" s="311"/>
      <c r="AO544" s="318"/>
      <c r="AP544" s="318"/>
      <c r="AQ544" s="249"/>
      <c r="AR544" s="249"/>
      <c r="AS544" s="248"/>
      <c r="AT544" s="248"/>
      <c r="AU544" s="248"/>
      <c r="AW544" s="319"/>
      <c r="AX544" s="251"/>
      <c r="AY544" s="248"/>
    </row>
    <row r="545" spans="1:51" s="307" customFormat="1" ht="16.5" customHeight="1" x14ac:dyDescent="0.25">
      <c r="A545" s="305"/>
      <c r="B545" s="306"/>
      <c r="K545" s="308"/>
      <c r="L545" s="309"/>
      <c r="M545" s="310"/>
      <c r="N545" s="309"/>
      <c r="O545" s="309"/>
      <c r="P545" s="309"/>
      <c r="Q545" s="311"/>
      <c r="R545" s="312"/>
      <c r="S545" s="312"/>
      <c r="U545" s="313"/>
      <c r="V545" s="305"/>
      <c r="W545" s="306"/>
      <c r="X545" s="425"/>
      <c r="AA545" s="315"/>
      <c r="AB545" s="315"/>
      <c r="AC545" s="315"/>
      <c r="AD545" s="312"/>
      <c r="AE545" s="316"/>
      <c r="AF545" s="317"/>
      <c r="AG545" s="317"/>
      <c r="AH545" s="311"/>
      <c r="AI545" s="311"/>
      <c r="AJ545" s="311"/>
      <c r="AK545" s="311"/>
      <c r="AL545" s="311"/>
      <c r="AO545" s="318"/>
      <c r="AP545" s="318"/>
      <c r="AQ545" s="249"/>
      <c r="AR545" s="249"/>
      <c r="AS545" s="248"/>
      <c r="AT545" s="248"/>
      <c r="AU545" s="248"/>
      <c r="AW545" s="319"/>
      <c r="AX545" s="251"/>
      <c r="AY545" s="248"/>
    </row>
    <row r="546" spans="1:51" s="307" customFormat="1" ht="16.5" customHeight="1" x14ac:dyDescent="0.25">
      <c r="A546" s="305"/>
      <c r="B546" s="306"/>
      <c r="K546" s="308"/>
      <c r="L546" s="309"/>
      <c r="M546" s="310"/>
      <c r="N546" s="309"/>
      <c r="O546" s="309"/>
      <c r="P546" s="309"/>
      <c r="Q546" s="311"/>
      <c r="R546" s="312"/>
      <c r="S546" s="312"/>
      <c r="U546" s="313"/>
      <c r="V546" s="305"/>
      <c r="W546" s="306"/>
      <c r="X546" s="425"/>
      <c r="AA546" s="315"/>
      <c r="AB546" s="315"/>
      <c r="AC546" s="315"/>
      <c r="AD546" s="312"/>
      <c r="AE546" s="316"/>
      <c r="AF546" s="317"/>
      <c r="AG546" s="317"/>
      <c r="AH546" s="311"/>
      <c r="AI546" s="311"/>
      <c r="AJ546" s="311"/>
      <c r="AK546" s="311"/>
      <c r="AL546" s="311"/>
      <c r="AO546" s="318"/>
      <c r="AP546" s="318"/>
      <c r="AQ546" s="249"/>
      <c r="AR546" s="249"/>
      <c r="AS546" s="248"/>
      <c r="AT546" s="248"/>
      <c r="AU546" s="248"/>
      <c r="AW546" s="319"/>
      <c r="AX546" s="251"/>
      <c r="AY546" s="248"/>
    </row>
    <row r="547" spans="1:51" s="307" customFormat="1" ht="16.5" customHeight="1" x14ac:dyDescent="0.25">
      <c r="A547" s="305"/>
      <c r="B547" s="306"/>
      <c r="K547" s="308"/>
      <c r="L547" s="309"/>
      <c r="M547" s="310"/>
      <c r="N547" s="309"/>
      <c r="O547" s="309"/>
      <c r="P547" s="309"/>
      <c r="Q547" s="311"/>
      <c r="R547" s="312"/>
      <c r="S547" s="312"/>
      <c r="U547" s="313"/>
      <c r="V547" s="305"/>
      <c r="W547" s="306"/>
      <c r="X547" s="425"/>
      <c r="AA547" s="315"/>
      <c r="AB547" s="315"/>
      <c r="AC547" s="315"/>
      <c r="AD547" s="312"/>
      <c r="AE547" s="316"/>
      <c r="AF547" s="317"/>
      <c r="AG547" s="317"/>
      <c r="AH547" s="311"/>
      <c r="AI547" s="311"/>
      <c r="AJ547" s="311"/>
      <c r="AK547" s="311"/>
      <c r="AL547" s="311"/>
      <c r="AO547" s="318"/>
      <c r="AP547" s="318"/>
      <c r="AQ547" s="249"/>
      <c r="AR547" s="249"/>
      <c r="AS547" s="248"/>
      <c r="AT547" s="248"/>
      <c r="AU547" s="248"/>
      <c r="AW547" s="319"/>
      <c r="AX547" s="251"/>
      <c r="AY547" s="248"/>
    </row>
    <row r="548" spans="1:51" s="307" customFormat="1" ht="16.5" customHeight="1" x14ac:dyDescent="0.25">
      <c r="A548" s="305"/>
      <c r="B548" s="306"/>
      <c r="K548" s="308"/>
      <c r="L548" s="309"/>
      <c r="M548" s="310"/>
      <c r="N548" s="309"/>
      <c r="O548" s="309"/>
      <c r="P548" s="309"/>
      <c r="Q548" s="311"/>
      <c r="R548" s="312"/>
      <c r="S548" s="312"/>
      <c r="U548" s="313"/>
      <c r="V548" s="305"/>
      <c r="W548" s="306"/>
      <c r="X548" s="425"/>
      <c r="AA548" s="315"/>
      <c r="AB548" s="315"/>
      <c r="AC548" s="315"/>
      <c r="AD548" s="312"/>
      <c r="AE548" s="316"/>
      <c r="AF548" s="317"/>
      <c r="AG548" s="317"/>
      <c r="AH548" s="311"/>
      <c r="AI548" s="311"/>
      <c r="AJ548" s="311"/>
      <c r="AK548" s="311"/>
      <c r="AL548" s="311"/>
      <c r="AO548" s="318"/>
      <c r="AP548" s="318"/>
      <c r="AQ548" s="249"/>
      <c r="AR548" s="249"/>
      <c r="AS548" s="248"/>
      <c r="AT548" s="248"/>
      <c r="AU548" s="248"/>
      <c r="AW548" s="319"/>
      <c r="AX548" s="251"/>
      <c r="AY548" s="248"/>
    </row>
    <row r="549" spans="1:51" s="307" customFormat="1" ht="16.5" customHeight="1" x14ac:dyDescent="0.25">
      <c r="A549" s="305"/>
      <c r="B549" s="306"/>
      <c r="K549" s="308"/>
      <c r="L549" s="309"/>
      <c r="M549" s="310"/>
      <c r="N549" s="309"/>
      <c r="O549" s="309"/>
      <c r="P549" s="309"/>
      <c r="Q549" s="311"/>
      <c r="R549" s="312"/>
      <c r="S549" s="312"/>
      <c r="U549" s="313"/>
      <c r="V549" s="305"/>
      <c r="W549" s="306"/>
      <c r="X549" s="425"/>
      <c r="AA549" s="315"/>
      <c r="AB549" s="315"/>
      <c r="AC549" s="315"/>
      <c r="AD549" s="312"/>
      <c r="AE549" s="316"/>
      <c r="AF549" s="317"/>
      <c r="AG549" s="317"/>
      <c r="AH549" s="311"/>
      <c r="AI549" s="311"/>
      <c r="AJ549" s="311"/>
      <c r="AK549" s="311"/>
      <c r="AL549" s="311"/>
      <c r="AO549" s="318"/>
      <c r="AP549" s="318"/>
      <c r="AQ549" s="249"/>
      <c r="AR549" s="249"/>
      <c r="AS549" s="248"/>
      <c r="AT549" s="248"/>
      <c r="AU549" s="248"/>
      <c r="AW549" s="319"/>
      <c r="AX549" s="251"/>
      <c r="AY549" s="248"/>
    </row>
    <row r="550" spans="1:51" s="307" customFormat="1" ht="16.5" customHeight="1" x14ac:dyDescent="0.25">
      <c r="A550" s="305"/>
      <c r="B550" s="306"/>
      <c r="K550" s="308"/>
      <c r="L550" s="309"/>
      <c r="M550" s="310"/>
      <c r="N550" s="309"/>
      <c r="O550" s="309"/>
      <c r="P550" s="309"/>
      <c r="Q550" s="311"/>
      <c r="R550" s="312"/>
      <c r="S550" s="312"/>
      <c r="U550" s="313"/>
      <c r="V550" s="305"/>
      <c r="W550" s="306"/>
      <c r="X550" s="425"/>
      <c r="AA550" s="315"/>
      <c r="AB550" s="315"/>
      <c r="AC550" s="315"/>
      <c r="AD550" s="312"/>
      <c r="AE550" s="316"/>
      <c r="AF550" s="317"/>
      <c r="AG550" s="317"/>
      <c r="AH550" s="311"/>
      <c r="AI550" s="311"/>
      <c r="AJ550" s="311"/>
      <c r="AK550" s="311"/>
      <c r="AL550" s="311"/>
      <c r="AO550" s="318"/>
      <c r="AP550" s="318"/>
      <c r="AQ550" s="249"/>
      <c r="AR550" s="249"/>
      <c r="AS550" s="248"/>
      <c r="AT550" s="248"/>
      <c r="AU550" s="248"/>
      <c r="AW550" s="319"/>
      <c r="AX550" s="251"/>
      <c r="AY550" s="248"/>
    </row>
    <row r="551" spans="1:51" s="307" customFormat="1" ht="16.5" customHeight="1" x14ac:dyDescent="0.25">
      <c r="A551" s="305"/>
      <c r="B551" s="306"/>
      <c r="K551" s="308"/>
      <c r="L551" s="309"/>
      <c r="M551" s="310"/>
      <c r="N551" s="309"/>
      <c r="O551" s="309"/>
      <c r="P551" s="309"/>
      <c r="Q551" s="311"/>
      <c r="R551" s="312"/>
      <c r="S551" s="312"/>
      <c r="U551" s="313"/>
      <c r="V551" s="305"/>
      <c r="W551" s="306"/>
      <c r="X551" s="425"/>
      <c r="AA551" s="315"/>
      <c r="AB551" s="315"/>
      <c r="AC551" s="315"/>
      <c r="AD551" s="312"/>
      <c r="AE551" s="316"/>
      <c r="AF551" s="317"/>
      <c r="AG551" s="317"/>
      <c r="AH551" s="311"/>
      <c r="AI551" s="311"/>
      <c r="AJ551" s="311"/>
      <c r="AK551" s="311"/>
      <c r="AL551" s="311"/>
      <c r="AO551" s="318"/>
      <c r="AP551" s="318"/>
      <c r="AQ551" s="249"/>
      <c r="AR551" s="249"/>
      <c r="AS551" s="248"/>
      <c r="AT551" s="248"/>
      <c r="AU551" s="248"/>
      <c r="AW551" s="319"/>
      <c r="AX551" s="251"/>
      <c r="AY551" s="248"/>
    </row>
    <row r="552" spans="1:51" s="307" customFormat="1" ht="16.5" customHeight="1" x14ac:dyDescent="0.25">
      <c r="A552" s="305"/>
      <c r="B552" s="306"/>
      <c r="K552" s="308"/>
      <c r="L552" s="309"/>
      <c r="M552" s="310"/>
      <c r="N552" s="309"/>
      <c r="O552" s="309"/>
      <c r="P552" s="309"/>
      <c r="Q552" s="311"/>
      <c r="R552" s="312"/>
      <c r="S552" s="312"/>
      <c r="U552" s="313"/>
      <c r="V552" s="305"/>
      <c r="W552" s="306"/>
      <c r="X552" s="425"/>
      <c r="AA552" s="315"/>
      <c r="AB552" s="315"/>
      <c r="AC552" s="315"/>
      <c r="AD552" s="312"/>
      <c r="AE552" s="316"/>
      <c r="AF552" s="317"/>
      <c r="AG552" s="317"/>
      <c r="AH552" s="311"/>
      <c r="AI552" s="311"/>
      <c r="AJ552" s="311"/>
      <c r="AK552" s="311"/>
      <c r="AL552" s="311"/>
      <c r="AO552" s="318"/>
      <c r="AP552" s="318"/>
      <c r="AQ552" s="249"/>
      <c r="AR552" s="249"/>
      <c r="AS552" s="248"/>
      <c r="AT552" s="248"/>
      <c r="AU552" s="248"/>
      <c r="AW552" s="319"/>
      <c r="AX552" s="251"/>
      <c r="AY552" s="248"/>
    </row>
    <row r="553" spans="1:51" s="307" customFormat="1" ht="16.5" customHeight="1" x14ac:dyDescent="0.25">
      <c r="A553" s="305"/>
      <c r="B553" s="306"/>
      <c r="K553" s="308"/>
      <c r="L553" s="309"/>
      <c r="M553" s="310"/>
      <c r="N553" s="309"/>
      <c r="O553" s="309"/>
      <c r="P553" s="309"/>
      <c r="Q553" s="311"/>
      <c r="R553" s="312"/>
      <c r="S553" s="312"/>
      <c r="U553" s="313"/>
      <c r="V553" s="305"/>
      <c r="W553" s="306"/>
      <c r="X553" s="425"/>
      <c r="AA553" s="315"/>
      <c r="AB553" s="315"/>
      <c r="AC553" s="315"/>
      <c r="AD553" s="312"/>
      <c r="AE553" s="316"/>
      <c r="AF553" s="317"/>
      <c r="AG553" s="317"/>
      <c r="AH553" s="311"/>
      <c r="AI553" s="311"/>
      <c r="AJ553" s="311"/>
      <c r="AK553" s="311"/>
      <c r="AL553" s="311"/>
      <c r="AO553" s="318"/>
      <c r="AP553" s="318"/>
      <c r="AQ553" s="249"/>
      <c r="AR553" s="249"/>
      <c r="AS553" s="248"/>
      <c r="AT553" s="248"/>
      <c r="AU553" s="248"/>
      <c r="AW553" s="319"/>
      <c r="AX553" s="251"/>
      <c r="AY553" s="248"/>
    </row>
    <row r="554" spans="1:51" s="307" customFormat="1" ht="16.5" customHeight="1" x14ac:dyDescent="0.25">
      <c r="A554" s="305"/>
      <c r="B554" s="306"/>
      <c r="K554" s="308"/>
      <c r="L554" s="309"/>
      <c r="M554" s="310"/>
      <c r="N554" s="309"/>
      <c r="O554" s="309"/>
      <c r="P554" s="309"/>
      <c r="Q554" s="311"/>
      <c r="R554" s="312"/>
      <c r="S554" s="312"/>
      <c r="U554" s="313"/>
      <c r="V554" s="305"/>
      <c r="W554" s="306"/>
      <c r="X554" s="425"/>
      <c r="AA554" s="315"/>
      <c r="AB554" s="315"/>
      <c r="AC554" s="315"/>
      <c r="AD554" s="312"/>
      <c r="AE554" s="316"/>
      <c r="AF554" s="317"/>
      <c r="AG554" s="317"/>
      <c r="AH554" s="311"/>
      <c r="AI554" s="311"/>
      <c r="AJ554" s="311"/>
      <c r="AK554" s="311"/>
      <c r="AL554" s="311"/>
      <c r="AO554" s="318"/>
      <c r="AP554" s="318"/>
      <c r="AQ554" s="249"/>
      <c r="AR554" s="249"/>
      <c r="AS554" s="248"/>
      <c r="AT554" s="248"/>
      <c r="AU554" s="248"/>
      <c r="AW554" s="319"/>
      <c r="AX554" s="251"/>
      <c r="AY554" s="248"/>
    </row>
    <row r="555" spans="1:51" s="307" customFormat="1" ht="16.5" customHeight="1" x14ac:dyDescent="0.25">
      <c r="A555" s="305"/>
      <c r="B555" s="306"/>
      <c r="K555" s="308"/>
      <c r="L555" s="309"/>
      <c r="M555" s="310"/>
      <c r="N555" s="309"/>
      <c r="O555" s="309"/>
      <c r="P555" s="309"/>
      <c r="Q555" s="311"/>
      <c r="R555" s="312"/>
      <c r="S555" s="312"/>
      <c r="U555" s="313"/>
      <c r="V555" s="305"/>
      <c r="W555" s="306"/>
      <c r="X555" s="425"/>
      <c r="AA555" s="315"/>
      <c r="AB555" s="315"/>
      <c r="AC555" s="315"/>
      <c r="AD555" s="312"/>
      <c r="AE555" s="316"/>
      <c r="AF555" s="317"/>
      <c r="AG555" s="317"/>
      <c r="AH555" s="311"/>
      <c r="AI555" s="311"/>
      <c r="AJ555" s="311"/>
      <c r="AK555" s="311"/>
      <c r="AL555" s="311"/>
      <c r="AO555" s="318"/>
      <c r="AP555" s="318"/>
      <c r="AQ555" s="249"/>
      <c r="AR555" s="249"/>
      <c r="AS555" s="248"/>
      <c r="AT555" s="248"/>
      <c r="AU555" s="248"/>
      <c r="AW555" s="319"/>
      <c r="AX555" s="251"/>
      <c r="AY555" s="248"/>
    </row>
    <row r="556" spans="1:51" s="307" customFormat="1" ht="16.5" customHeight="1" x14ac:dyDescent="0.25">
      <c r="A556" s="305"/>
      <c r="B556" s="306"/>
      <c r="K556" s="308"/>
      <c r="L556" s="309"/>
      <c r="M556" s="310"/>
      <c r="N556" s="309"/>
      <c r="O556" s="309"/>
      <c r="P556" s="309"/>
      <c r="Q556" s="311"/>
      <c r="R556" s="312"/>
      <c r="S556" s="312"/>
      <c r="U556" s="313"/>
      <c r="V556" s="305"/>
      <c r="W556" s="306"/>
      <c r="X556" s="425"/>
      <c r="AA556" s="315"/>
      <c r="AB556" s="315"/>
      <c r="AC556" s="315"/>
      <c r="AD556" s="312"/>
      <c r="AE556" s="316"/>
      <c r="AF556" s="317"/>
      <c r="AG556" s="317"/>
      <c r="AH556" s="311"/>
      <c r="AI556" s="311"/>
      <c r="AJ556" s="311"/>
      <c r="AK556" s="311"/>
      <c r="AL556" s="311"/>
      <c r="AO556" s="318"/>
      <c r="AP556" s="318"/>
      <c r="AQ556" s="249"/>
      <c r="AR556" s="249"/>
      <c r="AS556" s="248"/>
      <c r="AT556" s="248"/>
      <c r="AU556" s="248"/>
      <c r="AW556" s="319"/>
      <c r="AX556" s="251"/>
      <c r="AY556" s="248"/>
    </row>
    <row r="557" spans="1:51" s="307" customFormat="1" ht="16.5" customHeight="1" x14ac:dyDescent="0.25">
      <c r="A557" s="305"/>
      <c r="B557" s="306"/>
      <c r="K557" s="308"/>
      <c r="L557" s="309"/>
      <c r="M557" s="310"/>
      <c r="N557" s="309"/>
      <c r="O557" s="309"/>
      <c r="P557" s="309"/>
      <c r="Q557" s="311"/>
      <c r="R557" s="312"/>
      <c r="S557" s="312"/>
      <c r="U557" s="313"/>
      <c r="V557" s="305"/>
      <c r="W557" s="306"/>
      <c r="X557" s="425"/>
      <c r="AA557" s="315"/>
      <c r="AB557" s="315"/>
      <c r="AC557" s="315"/>
      <c r="AD557" s="312"/>
      <c r="AE557" s="316"/>
      <c r="AF557" s="317"/>
      <c r="AG557" s="317"/>
      <c r="AH557" s="311"/>
      <c r="AI557" s="311"/>
      <c r="AJ557" s="311"/>
      <c r="AK557" s="311"/>
      <c r="AL557" s="311"/>
      <c r="AO557" s="318"/>
      <c r="AP557" s="318"/>
      <c r="AQ557" s="249"/>
      <c r="AR557" s="249"/>
      <c r="AS557" s="248"/>
      <c r="AT557" s="248"/>
      <c r="AU557" s="248"/>
      <c r="AW557" s="319"/>
      <c r="AX557" s="251"/>
      <c r="AY557" s="248"/>
    </row>
    <row r="558" spans="1:51" s="307" customFormat="1" ht="16.5" customHeight="1" x14ac:dyDescent="0.25">
      <c r="A558" s="305"/>
      <c r="B558" s="306"/>
      <c r="K558" s="308"/>
      <c r="L558" s="309"/>
      <c r="M558" s="310"/>
      <c r="N558" s="309"/>
      <c r="O558" s="309"/>
      <c r="P558" s="309"/>
      <c r="Q558" s="311"/>
      <c r="R558" s="312"/>
      <c r="S558" s="312"/>
      <c r="U558" s="313"/>
      <c r="V558" s="305"/>
      <c r="W558" s="306"/>
      <c r="X558" s="425"/>
      <c r="AA558" s="315"/>
      <c r="AB558" s="315"/>
      <c r="AC558" s="315"/>
      <c r="AD558" s="312"/>
      <c r="AE558" s="316"/>
      <c r="AF558" s="317"/>
      <c r="AG558" s="317"/>
      <c r="AH558" s="311"/>
      <c r="AI558" s="311"/>
      <c r="AJ558" s="311"/>
      <c r="AK558" s="311"/>
      <c r="AL558" s="311"/>
      <c r="AO558" s="318"/>
      <c r="AP558" s="318"/>
      <c r="AQ558" s="249"/>
      <c r="AR558" s="249"/>
      <c r="AS558" s="248"/>
      <c r="AT558" s="248"/>
      <c r="AU558" s="248"/>
      <c r="AW558" s="319"/>
      <c r="AX558" s="251"/>
      <c r="AY558" s="248"/>
    </row>
    <row r="559" spans="1:51" s="307" customFormat="1" ht="16.5" customHeight="1" x14ac:dyDescent="0.25">
      <c r="A559" s="305"/>
      <c r="B559" s="306"/>
      <c r="K559" s="308"/>
      <c r="L559" s="309"/>
      <c r="M559" s="310"/>
      <c r="N559" s="309"/>
      <c r="O559" s="309"/>
      <c r="P559" s="309"/>
      <c r="Q559" s="311"/>
      <c r="R559" s="312"/>
      <c r="S559" s="312"/>
      <c r="U559" s="313"/>
      <c r="V559" s="305"/>
      <c r="W559" s="306"/>
      <c r="X559" s="425"/>
      <c r="AA559" s="315"/>
      <c r="AB559" s="315"/>
      <c r="AC559" s="315"/>
      <c r="AD559" s="312"/>
      <c r="AE559" s="316"/>
      <c r="AF559" s="317"/>
      <c r="AG559" s="317"/>
      <c r="AH559" s="311"/>
      <c r="AI559" s="311"/>
      <c r="AJ559" s="311"/>
      <c r="AK559" s="311"/>
      <c r="AL559" s="311"/>
      <c r="AO559" s="318"/>
      <c r="AP559" s="318"/>
      <c r="AQ559" s="249"/>
      <c r="AR559" s="249"/>
      <c r="AS559" s="248"/>
      <c r="AT559" s="248"/>
      <c r="AU559" s="248"/>
      <c r="AW559" s="319"/>
      <c r="AX559" s="251"/>
      <c r="AY559" s="248"/>
    </row>
    <row r="560" spans="1:51" s="307" customFormat="1" ht="16.5" customHeight="1" x14ac:dyDescent="0.25">
      <c r="A560" s="305"/>
      <c r="B560" s="306"/>
      <c r="K560" s="308"/>
      <c r="L560" s="309"/>
      <c r="M560" s="310"/>
      <c r="N560" s="309"/>
      <c r="O560" s="309"/>
      <c r="P560" s="309"/>
      <c r="Q560" s="311"/>
      <c r="R560" s="312"/>
      <c r="S560" s="312"/>
      <c r="U560" s="313"/>
      <c r="V560" s="305"/>
      <c r="W560" s="306"/>
      <c r="X560" s="425"/>
      <c r="AA560" s="315"/>
      <c r="AB560" s="315"/>
      <c r="AC560" s="315"/>
      <c r="AD560" s="312"/>
      <c r="AE560" s="316"/>
      <c r="AF560" s="317"/>
      <c r="AG560" s="317"/>
      <c r="AH560" s="311"/>
      <c r="AI560" s="311"/>
      <c r="AJ560" s="311"/>
      <c r="AK560" s="311"/>
      <c r="AL560" s="311"/>
      <c r="AO560" s="318"/>
      <c r="AP560" s="318"/>
      <c r="AQ560" s="249"/>
      <c r="AR560" s="249"/>
      <c r="AS560" s="248"/>
      <c r="AT560" s="248"/>
      <c r="AU560" s="248"/>
      <c r="AW560" s="319"/>
      <c r="AX560" s="251"/>
      <c r="AY560" s="248"/>
    </row>
    <row r="561" spans="1:51" s="307" customFormat="1" ht="16.5" customHeight="1" x14ac:dyDescent="0.25">
      <c r="A561" s="305"/>
      <c r="B561" s="306"/>
      <c r="K561" s="308"/>
      <c r="L561" s="309"/>
      <c r="M561" s="310"/>
      <c r="N561" s="309"/>
      <c r="O561" s="309"/>
      <c r="P561" s="309"/>
      <c r="Q561" s="311"/>
      <c r="R561" s="312"/>
      <c r="S561" s="312"/>
      <c r="U561" s="313"/>
      <c r="V561" s="305"/>
      <c r="W561" s="306"/>
      <c r="X561" s="425"/>
      <c r="AA561" s="315"/>
      <c r="AB561" s="315"/>
      <c r="AC561" s="315"/>
      <c r="AD561" s="312"/>
      <c r="AE561" s="316"/>
      <c r="AF561" s="317"/>
      <c r="AG561" s="317"/>
      <c r="AH561" s="311"/>
      <c r="AI561" s="311"/>
      <c r="AJ561" s="311"/>
      <c r="AK561" s="311"/>
      <c r="AL561" s="311"/>
      <c r="AO561" s="318"/>
      <c r="AP561" s="318"/>
      <c r="AQ561" s="249"/>
      <c r="AR561" s="249"/>
      <c r="AS561" s="248"/>
      <c r="AT561" s="248"/>
      <c r="AU561" s="248"/>
      <c r="AW561" s="319"/>
      <c r="AX561" s="251"/>
      <c r="AY561" s="248"/>
    </row>
    <row r="562" spans="1:51" s="307" customFormat="1" ht="16.5" customHeight="1" x14ac:dyDescent="0.25">
      <c r="A562" s="305"/>
      <c r="B562" s="306"/>
      <c r="K562" s="308"/>
      <c r="L562" s="309"/>
      <c r="M562" s="310"/>
      <c r="N562" s="309"/>
      <c r="O562" s="309"/>
      <c r="P562" s="309"/>
      <c r="Q562" s="311"/>
      <c r="R562" s="312"/>
      <c r="S562" s="312"/>
      <c r="U562" s="313"/>
      <c r="V562" s="305"/>
      <c r="W562" s="306"/>
      <c r="X562" s="425"/>
      <c r="AA562" s="315"/>
      <c r="AB562" s="315"/>
      <c r="AC562" s="315"/>
      <c r="AD562" s="312"/>
      <c r="AE562" s="316"/>
      <c r="AF562" s="317"/>
      <c r="AG562" s="317"/>
      <c r="AH562" s="311"/>
      <c r="AI562" s="311"/>
      <c r="AJ562" s="311"/>
      <c r="AK562" s="311"/>
      <c r="AL562" s="311"/>
      <c r="AO562" s="318"/>
      <c r="AP562" s="318"/>
      <c r="AQ562" s="249"/>
      <c r="AR562" s="249"/>
      <c r="AS562" s="248"/>
      <c r="AT562" s="248"/>
      <c r="AU562" s="248"/>
      <c r="AW562" s="319"/>
      <c r="AX562" s="251"/>
      <c r="AY562" s="248"/>
    </row>
    <row r="563" spans="1:51" s="307" customFormat="1" ht="16.5" customHeight="1" x14ac:dyDescent="0.25">
      <c r="A563" s="305"/>
      <c r="B563" s="306"/>
      <c r="K563" s="308"/>
      <c r="L563" s="309"/>
      <c r="M563" s="310"/>
      <c r="N563" s="309"/>
      <c r="O563" s="309"/>
      <c r="P563" s="309"/>
      <c r="Q563" s="311"/>
      <c r="R563" s="312"/>
      <c r="S563" s="312"/>
      <c r="U563" s="313"/>
      <c r="V563" s="305"/>
      <c r="W563" s="306"/>
      <c r="X563" s="425"/>
      <c r="AA563" s="315"/>
      <c r="AB563" s="315"/>
      <c r="AC563" s="315"/>
      <c r="AD563" s="312"/>
      <c r="AE563" s="316"/>
      <c r="AF563" s="317"/>
      <c r="AG563" s="317"/>
      <c r="AH563" s="311"/>
      <c r="AI563" s="311"/>
      <c r="AJ563" s="311"/>
      <c r="AK563" s="311"/>
      <c r="AL563" s="311"/>
      <c r="AO563" s="318"/>
      <c r="AP563" s="318"/>
      <c r="AQ563" s="249"/>
      <c r="AR563" s="249"/>
      <c r="AS563" s="248"/>
      <c r="AT563" s="248"/>
      <c r="AU563" s="248"/>
      <c r="AW563" s="319"/>
      <c r="AX563" s="251"/>
      <c r="AY563" s="248"/>
    </row>
    <row r="564" spans="1:51" s="307" customFormat="1" ht="16.5" customHeight="1" x14ac:dyDescent="0.25">
      <c r="A564" s="305"/>
      <c r="B564" s="306"/>
      <c r="K564" s="308"/>
      <c r="L564" s="309"/>
      <c r="M564" s="310"/>
      <c r="N564" s="309"/>
      <c r="O564" s="309"/>
      <c r="P564" s="309"/>
      <c r="Q564" s="311"/>
      <c r="R564" s="312"/>
      <c r="S564" s="312"/>
      <c r="U564" s="313"/>
      <c r="V564" s="305"/>
      <c r="W564" s="306"/>
      <c r="X564" s="425"/>
      <c r="AA564" s="315"/>
      <c r="AB564" s="315"/>
      <c r="AC564" s="315"/>
      <c r="AD564" s="312"/>
      <c r="AE564" s="316"/>
      <c r="AF564" s="317"/>
      <c r="AG564" s="317"/>
      <c r="AH564" s="311"/>
      <c r="AI564" s="311"/>
      <c r="AJ564" s="311"/>
      <c r="AK564" s="311"/>
      <c r="AL564" s="311"/>
      <c r="AO564" s="318"/>
      <c r="AP564" s="318"/>
      <c r="AQ564" s="249"/>
      <c r="AR564" s="249"/>
      <c r="AS564" s="248"/>
      <c r="AT564" s="248"/>
      <c r="AU564" s="248"/>
      <c r="AW564" s="319"/>
      <c r="AX564" s="251"/>
      <c r="AY564" s="248"/>
    </row>
    <row r="565" spans="1:51" s="307" customFormat="1" ht="16.5" customHeight="1" x14ac:dyDescent="0.25">
      <c r="A565" s="305"/>
      <c r="B565" s="306"/>
      <c r="K565" s="308"/>
      <c r="L565" s="309"/>
      <c r="M565" s="310"/>
      <c r="N565" s="309"/>
      <c r="O565" s="309"/>
      <c r="P565" s="309"/>
      <c r="Q565" s="311"/>
      <c r="R565" s="312"/>
      <c r="S565" s="312"/>
      <c r="U565" s="313"/>
      <c r="V565" s="305"/>
      <c r="W565" s="306"/>
      <c r="X565" s="425"/>
      <c r="AA565" s="315"/>
      <c r="AB565" s="315"/>
      <c r="AC565" s="315"/>
      <c r="AD565" s="312"/>
      <c r="AE565" s="316"/>
      <c r="AF565" s="317"/>
      <c r="AG565" s="317"/>
      <c r="AH565" s="311"/>
      <c r="AI565" s="311"/>
      <c r="AJ565" s="311"/>
      <c r="AK565" s="311"/>
      <c r="AL565" s="311"/>
      <c r="AO565" s="318"/>
      <c r="AP565" s="318"/>
      <c r="AQ565" s="249"/>
      <c r="AR565" s="249"/>
      <c r="AS565" s="248"/>
      <c r="AT565" s="248"/>
      <c r="AU565" s="248"/>
      <c r="AW565" s="319"/>
      <c r="AX565" s="251"/>
      <c r="AY565" s="248"/>
    </row>
    <row r="566" spans="1:51" s="276" customFormat="1" ht="16.5" customHeight="1" x14ac:dyDescent="0.25">
      <c r="A566" s="283" t="s">
        <v>98</v>
      </c>
      <c r="B566" s="274">
        <v>11</v>
      </c>
      <c r="C566" s="276" t="s">
        <v>44</v>
      </c>
      <c r="D566" s="276">
        <v>457</v>
      </c>
      <c r="E566" s="276">
        <v>178</v>
      </c>
      <c r="G566" s="276" t="s">
        <v>26</v>
      </c>
      <c r="H566" s="276">
        <v>2</v>
      </c>
      <c r="I566" s="276">
        <v>3</v>
      </c>
      <c r="J566" s="276">
        <v>38</v>
      </c>
      <c r="K566" s="277">
        <f>H566*400+I566*100+J566</f>
        <v>1138</v>
      </c>
      <c r="L566" s="278">
        <f>SUM(Q566:U566)</f>
        <v>1138</v>
      </c>
      <c r="M566" s="279">
        <v>5</v>
      </c>
      <c r="N566" s="278">
        <f>L566</f>
        <v>1138</v>
      </c>
      <c r="O566" s="278">
        <v>150</v>
      </c>
      <c r="P566" s="278">
        <f>N566*O566</f>
        <v>170700</v>
      </c>
      <c r="Q566" s="280"/>
      <c r="R566" s="322">
        <v>1128.32</v>
      </c>
      <c r="S566" s="281">
        <v>9.68</v>
      </c>
      <c r="U566" s="282"/>
      <c r="V566" s="283" t="s">
        <v>98</v>
      </c>
      <c r="W566" s="274">
        <v>24</v>
      </c>
      <c r="X566" s="284">
        <v>13</v>
      </c>
      <c r="Y566" s="276" t="s">
        <v>28</v>
      </c>
      <c r="Z566" s="276" t="s">
        <v>53</v>
      </c>
      <c r="AA566" s="285">
        <v>11</v>
      </c>
      <c r="AB566" s="285">
        <v>15</v>
      </c>
      <c r="AC566" s="285">
        <v>2</v>
      </c>
      <c r="AD566" s="281">
        <f>AA566*AB566</f>
        <v>165</v>
      </c>
      <c r="AE566" s="287">
        <v>100</v>
      </c>
      <c r="AF566" s="288">
        <f>รายการ!B1</f>
        <v>6700</v>
      </c>
      <c r="AG566" s="288">
        <f>AD566*AF566</f>
        <v>1105500</v>
      </c>
      <c r="AH566" s="280">
        <f>AD566</f>
        <v>165</v>
      </c>
      <c r="AI566" s="280"/>
      <c r="AJ566" s="280">
        <f>AH566</f>
        <v>165</v>
      </c>
      <c r="AK566" s="280"/>
      <c r="AL566" s="280"/>
      <c r="AM566" s="276">
        <v>36</v>
      </c>
      <c r="AN566" s="276">
        <f>ค่าเสื่อม!T4</f>
        <v>93</v>
      </c>
      <c r="AO566" s="290">
        <f>AG566*AN566/100</f>
        <v>1028115</v>
      </c>
      <c r="AP566" s="290">
        <f>AG566-AO566</f>
        <v>77385</v>
      </c>
      <c r="AQ566" s="199">
        <f>P566+AP566</f>
        <v>248085</v>
      </c>
      <c r="AR566" s="199">
        <f>AQ566</f>
        <v>248085</v>
      </c>
      <c r="AS566" s="198">
        <f>((S566*O566)+(AF566*AK566)-(AF566*AK566*AN566/100))</f>
        <v>1452</v>
      </c>
      <c r="AT566" s="198">
        <f>AQ566-AS566</f>
        <v>246633</v>
      </c>
      <c r="AU566" s="198">
        <f>AS566</f>
        <v>1452</v>
      </c>
      <c r="AV566" s="276">
        <f>อัตราภาษี!J5</f>
        <v>0.3</v>
      </c>
      <c r="AW566" s="156" t="s">
        <v>1782</v>
      </c>
      <c r="AX566" s="201">
        <f>AU566*AV566/100</f>
        <v>4.3559999999999999</v>
      </c>
      <c r="AY566" s="198">
        <f>AX566*10/100</f>
        <v>0.43560000000000004</v>
      </c>
    </row>
    <row r="567" spans="1:51" s="276" customFormat="1" ht="16.5" customHeight="1" x14ac:dyDescent="0.25">
      <c r="A567" s="283"/>
      <c r="B567" s="274">
        <v>12</v>
      </c>
      <c r="C567" s="276" t="s">
        <v>5</v>
      </c>
      <c r="D567" s="276">
        <v>11400</v>
      </c>
      <c r="E567" s="276">
        <v>116</v>
      </c>
      <c r="F567" s="276">
        <v>113</v>
      </c>
      <c r="G567" s="276" t="s">
        <v>26</v>
      </c>
      <c r="H567" s="276">
        <v>1</v>
      </c>
      <c r="I567" s="276">
        <v>3</v>
      </c>
      <c r="J567" s="276">
        <v>94</v>
      </c>
      <c r="K567" s="288">
        <v>794</v>
      </c>
      <c r="L567" s="278">
        <f>SUM(Q567:U567)</f>
        <v>794</v>
      </c>
      <c r="M567" s="279">
        <v>1</v>
      </c>
      <c r="N567" s="278">
        <f>L567</f>
        <v>794</v>
      </c>
      <c r="O567" s="278">
        <f>[11]qry_report!$L$85</f>
        <v>100</v>
      </c>
      <c r="P567" s="278">
        <f>N567*O567</f>
        <v>79400</v>
      </c>
      <c r="Q567" s="280">
        <v>794</v>
      </c>
      <c r="R567" s="322"/>
      <c r="S567" s="281"/>
      <c r="U567" s="282"/>
      <c r="V567" s="283"/>
      <c r="W567" s="274"/>
      <c r="X567" s="284"/>
      <c r="AA567" s="285"/>
      <c r="AB567" s="285"/>
      <c r="AC567" s="285"/>
      <c r="AD567" s="281"/>
      <c r="AE567" s="287"/>
      <c r="AF567" s="288"/>
      <c r="AG567" s="288"/>
      <c r="AH567" s="280"/>
      <c r="AI567" s="280"/>
      <c r="AJ567" s="280"/>
      <c r="AK567" s="280"/>
      <c r="AL567" s="280"/>
      <c r="AO567" s="290"/>
      <c r="AP567" s="290"/>
      <c r="AQ567" s="199">
        <f>P567+AP567</f>
        <v>79400</v>
      </c>
      <c r="AR567" s="199">
        <f>AQ567</f>
        <v>79400</v>
      </c>
      <c r="AS567" s="198"/>
      <c r="AT567" s="198">
        <f>AQ567-AS567</f>
        <v>79400</v>
      </c>
      <c r="AU567" s="198"/>
      <c r="AW567" s="156"/>
      <c r="AX567" s="201"/>
      <c r="AY567" s="198"/>
    </row>
    <row r="568" spans="1:51" s="276" customFormat="1" ht="16.5" customHeight="1" x14ac:dyDescent="0.25">
      <c r="A568" s="283"/>
      <c r="B568" s="274">
        <v>13</v>
      </c>
      <c r="C568" s="276" t="s">
        <v>5</v>
      </c>
      <c r="D568" s="276">
        <v>943</v>
      </c>
      <c r="E568" s="276">
        <v>631</v>
      </c>
      <c r="F568" s="276">
        <v>56</v>
      </c>
      <c r="G568" s="276" t="s">
        <v>26</v>
      </c>
      <c r="H568" s="276">
        <v>9</v>
      </c>
      <c r="I568" s="276">
        <v>3</v>
      </c>
      <c r="J568" s="276">
        <v>10</v>
      </c>
      <c r="K568" s="288">
        <v>3910</v>
      </c>
      <c r="L568" s="278">
        <v>3910</v>
      </c>
      <c r="M568" s="279">
        <v>1</v>
      </c>
      <c r="N568" s="278">
        <f>L568</f>
        <v>3910</v>
      </c>
      <c r="O568" s="278">
        <f>[11]qry_report!$L$24</f>
        <v>100</v>
      </c>
      <c r="P568" s="278">
        <f>N568*O568</f>
        <v>391000</v>
      </c>
      <c r="Q568" s="280">
        <v>3910</v>
      </c>
      <c r="R568" s="322"/>
      <c r="S568" s="281"/>
      <c r="U568" s="282"/>
      <c r="V568" s="283"/>
      <c r="W568" s="274"/>
      <c r="X568" s="284"/>
      <c r="AA568" s="285"/>
      <c r="AB568" s="285"/>
      <c r="AC568" s="285"/>
      <c r="AD568" s="281"/>
      <c r="AE568" s="287"/>
      <c r="AF568" s="288"/>
      <c r="AG568" s="288"/>
      <c r="AH568" s="280"/>
      <c r="AI568" s="280"/>
      <c r="AJ568" s="280"/>
      <c r="AK568" s="280"/>
      <c r="AL568" s="280"/>
      <c r="AO568" s="290"/>
      <c r="AP568" s="290"/>
      <c r="AQ568" s="199">
        <f>P568+AP568</f>
        <v>391000</v>
      </c>
      <c r="AR568" s="199">
        <f>AQ568</f>
        <v>391000</v>
      </c>
      <c r="AS568" s="198"/>
      <c r="AT568" s="198">
        <f>AQ568-AS568</f>
        <v>391000</v>
      </c>
      <c r="AU568" s="198"/>
      <c r="AW568" s="156"/>
      <c r="AX568" s="201"/>
      <c r="AY568" s="198"/>
    </row>
    <row r="569" spans="1:51" s="307" customFormat="1" ht="16.5" customHeight="1" x14ac:dyDescent="0.25">
      <c r="A569" s="305"/>
      <c r="B569" s="306"/>
      <c r="K569" s="317"/>
      <c r="L569" s="309"/>
      <c r="M569" s="310"/>
      <c r="N569" s="309"/>
      <c r="O569" s="309"/>
      <c r="P569" s="309"/>
      <c r="Q569" s="311"/>
      <c r="R569" s="424"/>
      <c r="S569" s="312"/>
      <c r="U569" s="313"/>
      <c r="V569" s="305"/>
      <c r="W569" s="306"/>
      <c r="X569" s="425"/>
      <c r="AA569" s="315"/>
      <c r="AB569" s="315"/>
      <c r="AC569" s="315"/>
      <c r="AD569" s="312"/>
      <c r="AE569" s="316"/>
      <c r="AF569" s="317"/>
      <c r="AG569" s="317"/>
      <c r="AH569" s="311"/>
      <c r="AI569" s="311"/>
      <c r="AJ569" s="311"/>
      <c r="AK569" s="311"/>
      <c r="AL569" s="311"/>
      <c r="AO569" s="318"/>
      <c r="AP569" s="318"/>
      <c r="AQ569" s="249"/>
      <c r="AR569" s="249"/>
      <c r="AS569" s="248"/>
      <c r="AT569" s="248"/>
      <c r="AU569" s="248"/>
      <c r="AW569" s="319"/>
      <c r="AX569" s="251"/>
      <c r="AY569" s="248"/>
    </row>
    <row r="570" spans="1:51" s="307" customFormat="1" ht="16.5" customHeight="1" x14ac:dyDescent="0.25">
      <c r="A570" s="305"/>
      <c r="B570" s="306"/>
      <c r="K570" s="317"/>
      <c r="L570" s="309"/>
      <c r="M570" s="310"/>
      <c r="N570" s="309"/>
      <c r="O570" s="309"/>
      <c r="P570" s="309"/>
      <c r="Q570" s="311"/>
      <c r="R570" s="424"/>
      <c r="S570" s="312"/>
      <c r="U570" s="313"/>
      <c r="V570" s="305"/>
      <c r="W570" s="306"/>
      <c r="X570" s="425"/>
      <c r="AA570" s="315"/>
      <c r="AB570" s="315"/>
      <c r="AC570" s="315"/>
      <c r="AD570" s="312"/>
      <c r="AE570" s="316"/>
      <c r="AF570" s="317"/>
      <c r="AG570" s="317"/>
      <c r="AH570" s="311"/>
      <c r="AI570" s="311"/>
      <c r="AJ570" s="311"/>
      <c r="AK570" s="311"/>
      <c r="AL570" s="311"/>
      <c r="AO570" s="318"/>
      <c r="AP570" s="318"/>
      <c r="AQ570" s="249"/>
      <c r="AR570" s="249"/>
      <c r="AS570" s="248"/>
      <c r="AT570" s="248"/>
      <c r="AU570" s="248"/>
      <c r="AW570" s="319"/>
      <c r="AX570" s="251"/>
      <c r="AY570" s="248"/>
    </row>
    <row r="571" spans="1:51" s="307" customFormat="1" ht="16.5" customHeight="1" x14ac:dyDescent="0.25">
      <c r="A571" s="305"/>
      <c r="B571" s="306"/>
      <c r="K571" s="317"/>
      <c r="L571" s="309"/>
      <c r="M571" s="310"/>
      <c r="N571" s="309"/>
      <c r="O571" s="309"/>
      <c r="P571" s="309"/>
      <c r="Q571" s="311"/>
      <c r="R571" s="424"/>
      <c r="S571" s="312"/>
      <c r="U571" s="313"/>
      <c r="V571" s="305"/>
      <c r="W571" s="306"/>
      <c r="X571" s="425"/>
      <c r="AA571" s="315"/>
      <c r="AB571" s="315"/>
      <c r="AC571" s="315"/>
      <c r="AD571" s="312"/>
      <c r="AE571" s="316"/>
      <c r="AF571" s="317"/>
      <c r="AG571" s="317"/>
      <c r="AH571" s="311"/>
      <c r="AI571" s="311"/>
      <c r="AJ571" s="311"/>
      <c r="AK571" s="311"/>
      <c r="AL571" s="311"/>
      <c r="AO571" s="318"/>
      <c r="AP571" s="318"/>
      <c r="AQ571" s="249"/>
      <c r="AR571" s="249"/>
      <c r="AS571" s="248"/>
      <c r="AT571" s="248"/>
      <c r="AU571" s="248"/>
      <c r="AW571" s="319"/>
      <c r="AX571" s="251"/>
      <c r="AY571" s="248"/>
    </row>
    <row r="572" spans="1:51" s="307" customFormat="1" ht="16.5" customHeight="1" x14ac:dyDescent="0.25">
      <c r="A572" s="305"/>
      <c r="B572" s="306"/>
      <c r="K572" s="317"/>
      <c r="L572" s="309"/>
      <c r="M572" s="310"/>
      <c r="N572" s="309"/>
      <c r="O572" s="309"/>
      <c r="P572" s="309"/>
      <c r="Q572" s="311"/>
      <c r="R572" s="424"/>
      <c r="S572" s="312"/>
      <c r="U572" s="313"/>
      <c r="V572" s="305"/>
      <c r="W572" s="306"/>
      <c r="X572" s="425"/>
      <c r="AA572" s="315"/>
      <c r="AB572" s="315"/>
      <c r="AC572" s="315"/>
      <c r="AD572" s="312"/>
      <c r="AE572" s="316"/>
      <c r="AF572" s="317"/>
      <c r="AG572" s="317"/>
      <c r="AH572" s="311"/>
      <c r="AI572" s="311"/>
      <c r="AJ572" s="311"/>
      <c r="AK572" s="311"/>
      <c r="AL572" s="311"/>
      <c r="AO572" s="318"/>
      <c r="AP572" s="318"/>
      <c r="AQ572" s="249"/>
      <c r="AR572" s="249"/>
      <c r="AS572" s="248"/>
      <c r="AT572" s="248"/>
      <c r="AU572" s="248"/>
      <c r="AW572" s="319"/>
      <c r="AX572" s="251"/>
      <c r="AY572" s="248"/>
    </row>
    <row r="573" spans="1:51" s="307" customFormat="1" ht="16.5" customHeight="1" x14ac:dyDescent="0.25">
      <c r="A573" s="305"/>
      <c r="B573" s="306"/>
      <c r="K573" s="317"/>
      <c r="L573" s="309"/>
      <c r="M573" s="310"/>
      <c r="N573" s="309"/>
      <c r="O573" s="309"/>
      <c r="P573" s="309"/>
      <c r="Q573" s="311"/>
      <c r="R573" s="424"/>
      <c r="S573" s="312"/>
      <c r="U573" s="313"/>
      <c r="V573" s="305"/>
      <c r="W573" s="306"/>
      <c r="X573" s="425"/>
      <c r="AA573" s="315"/>
      <c r="AB573" s="315"/>
      <c r="AC573" s="315"/>
      <c r="AD573" s="312"/>
      <c r="AE573" s="316"/>
      <c r="AF573" s="317"/>
      <c r="AG573" s="317"/>
      <c r="AH573" s="311"/>
      <c r="AI573" s="311"/>
      <c r="AJ573" s="311"/>
      <c r="AK573" s="311"/>
      <c r="AL573" s="311"/>
      <c r="AO573" s="318"/>
      <c r="AP573" s="318"/>
      <c r="AQ573" s="249"/>
      <c r="AR573" s="249"/>
      <c r="AS573" s="248"/>
      <c r="AT573" s="248"/>
      <c r="AU573" s="248"/>
      <c r="AW573" s="319"/>
      <c r="AX573" s="251"/>
      <c r="AY573" s="248"/>
    </row>
    <row r="574" spans="1:51" s="307" customFormat="1" ht="16.5" customHeight="1" x14ac:dyDescent="0.25">
      <c r="A574" s="305"/>
      <c r="B574" s="306"/>
      <c r="K574" s="317"/>
      <c r="L574" s="309"/>
      <c r="M574" s="310"/>
      <c r="N574" s="309"/>
      <c r="O574" s="309"/>
      <c r="P574" s="309"/>
      <c r="Q574" s="311"/>
      <c r="R574" s="424"/>
      <c r="S574" s="312"/>
      <c r="U574" s="313"/>
      <c r="V574" s="305"/>
      <c r="W574" s="306"/>
      <c r="X574" s="425"/>
      <c r="AA574" s="315"/>
      <c r="AB574" s="315"/>
      <c r="AC574" s="315"/>
      <c r="AD574" s="312"/>
      <c r="AE574" s="316"/>
      <c r="AF574" s="317"/>
      <c r="AG574" s="317"/>
      <c r="AH574" s="311"/>
      <c r="AI574" s="311"/>
      <c r="AJ574" s="311"/>
      <c r="AK574" s="311"/>
      <c r="AL574" s="311"/>
      <c r="AO574" s="318"/>
      <c r="AP574" s="318"/>
      <c r="AQ574" s="249"/>
      <c r="AR574" s="249"/>
      <c r="AS574" s="248"/>
      <c r="AT574" s="248"/>
      <c r="AU574" s="248"/>
      <c r="AW574" s="319"/>
      <c r="AX574" s="251"/>
      <c r="AY574" s="248"/>
    </row>
    <row r="575" spans="1:51" s="307" customFormat="1" ht="16.5" customHeight="1" x14ac:dyDescent="0.25">
      <c r="A575" s="305"/>
      <c r="B575" s="306"/>
      <c r="K575" s="317"/>
      <c r="L575" s="309"/>
      <c r="M575" s="310"/>
      <c r="N575" s="309"/>
      <c r="O575" s="309"/>
      <c r="P575" s="309"/>
      <c r="Q575" s="311"/>
      <c r="R575" s="424"/>
      <c r="S575" s="312"/>
      <c r="U575" s="313"/>
      <c r="V575" s="305"/>
      <c r="W575" s="306"/>
      <c r="X575" s="425"/>
      <c r="AA575" s="315"/>
      <c r="AB575" s="315"/>
      <c r="AC575" s="315"/>
      <c r="AD575" s="312"/>
      <c r="AE575" s="316"/>
      <c r="AF575" s="317"/>
      <c r="AG575" s="317"/>
      <c r="AH575" s="311"/>
      <c r="AI575" s="311"/>
      <c r="AJ575" s="311"/>
      <c r="AK575" s="311"/>
      <c r="AL575" s="311"/>
      <c r="AO575" s="318"/>
      <c r="AP575" s="318"/>
      <c r="AQ575" s="249"/>
      <c r="AR575" s="249"/>
      <c r="AS575" s="248"/>
      <c r="AT575" s="248"/>
      <c r="AU575" s="248"/>
      <c r="AW575" s="319"/>
      <c r="AX575" s="251"/>
      <c r="AY575" s="248"/>
    </row>
    <row r="576" spans="1:51" s="307" customFormat="1" ht="16.5" customHeight="1" x14ac:dyDescent="0.25">
      <c r="A576" s="305"/>
      <c r="B576" s="306"/>
      <c r="K576" s="317"/>
      <c r="L576" s="309"/>
      <c r="M576" s="310"/>
      <c r="N576" s="309"/>
      <c r="O576" s="309"/>
      <c r="P576" s="309"/>
      <c r="Q576" s="311"/>
      <c r="R576" s="424"/>
      <c r="S576" s="312"/>
      <c r="U576" s="313"/>
      <c r="V576" s="305"/>
      <c r="W576" s="306"/>
      <c r="X576" s="425"/>
      <c r="AA576" s="315"/>
      <c r="AB576" s="315"/>
      <c r="AC576" s="315"/>
      <c r="AD576" s="312"/>
      <c r="AE576" s="316"/>
      <c r="AF576" s="317"/>
      <c r="AG576" s="317"/>
      <c r="AH576" s="311"/>
      <c r="AI576" s="311"/>
      <c r="AJ576" s="311"/>
      <c r="AK576" s="311"/>
      <c r="AL576" s="311"/>
      <c r="AO576" s="318"/>
      <c r="AP576" s="318"/>
      <c r="AQ576" s="249"/>
      <c r="AR576" s="249"/>
      <c r="AS576" s="248"/>
      <c r="AT576" s="248"/>
      <c r="AU576" s="248"/>
      <c r="AW576" s="319"/>
      <c r="AX576" s="251"/>
      <c r="AY576" s="248"/>
    </row>
    <row r="577" spans="1:51" s="307" customFormat="1" ht="16.5" customHeight="1" x14ac:dyDescent="0.25">
      <c r="A577" s="305"/>
      <c r="B577" s="306"/>
      <c r="K577" s="317"/>
      <c r="L577" s="309"/>
      <c r="M577" s="310"/>
      <c r="N577" s="309"/>
      <c r="O577" s="309"/>
      <c r="P577" s="309"/>
      <c r="Q577" s="311"/>
      <c r="R577" s="424"/>
      <c r="S577" s="312"/>
      <c r="U577" s="313"/>
      <c r="V577" s="305"/>
      <c r="W577" s="306"/>
      <c r="X577" s="425"/>
      <c r="AA577" s="315"/>
      <c r="AB577" s="315"/>
      <c r="AC577" s="315"/>
      <c r="AD577" s="312"/>
      <c r="AE577" s="316"/>
      <c r="AF577" s="317"/>
      <c r="AG577" s="317"/>
      <c r="AH577" s="311"/>
      <c r="AI577" s="311"/>
      <c r="AJ577" s="311"/>
      <c r="AK577" s="311"/>
      <c r="AL577" s="311"/>
      <c r="AO577" s="318"/>
      <c r="AP577" s="318"/>
      <c r="AQ577" s="249"/>
      <c r="AR577" s="249"/>
      <c r="AS577" s="248"/>
      <c r="AT577" s="248"/>
      <c r="AU577" s="248"/>
      <c r="AW577" s="319"/>
      <c r="AX577" s="251"/>
      <c r="AY577" s="248"/>
    </row>
    <row r="578" spans="1:51" s="307" customFormat="1" ht="16.5" customHeight="1" x14ac:dyDescent="0.25">
      <c r="A578" s="305"/>
      <c r="B578" s="306"/>
      <c r="K578" s="317"/>
      <c r="L578" s="309"/>
      <c r="M578" s="310"/>
      <c r="N578" s="309"/>
      <c r="O578" s="309"/>
      <c r="P578" s="309"/>
      <c r="Q578" s="311"/>
      <c r="R578" s="424"/>
      <c r="S578" s="312"/>
      <c r="U578" s="313"/>
      <c r="V578" s="305"/>
      <c r="W578" s="306"/>
      <c r="X578" s="425"/>
      <c r="AA578" s="315"/>
      <c r="AB578" s="315"/>
      <c r="AC578" s="315"/>
      <c r="AD578" s="312"/>
      <c r="AE578" s="316"/>
      <c r="AF578" s="317"/>
      <c r="AG578" s="317"/>
      <c r="AH578" s="311"/>
      <c r="AI578" s="311"/>
      <c r="AJ578" s="311"/>
      <c r="AK578" s="311"/>
      <c r="AL578" s="311"/>
      <c r="AO578" s="318"/>
      <c r="AP578" s="318"/>
      <c r="AQ578" s="249"/>
      <c r="AR578" s="249"/>
      <c r="AS578" s="248"/>
      <c r="AT578" s="248"/>
      <c r="AU578" s="248"/>
      <c r="AW578" s="319"/>
      <c r="AX578" s="251"/>
      <c r="AY578" s="248"/>
    </row>
    <row r="579" spans="1:51" s="307" customFormat="1" ht="16.5" customHeight="1" x14ac:dyDescent="0.25">
      <c r="A579" s="305"/>
      <c r="B579" s="306"/>
      <c r="K579" s="317"/>
      <c r="L579" s="309"/>
      <c r="M579" s="310"/>
      <c r="N579" s="309"/>
      <c r="O579" s="309"/>
      <c r="P579" s="309"/>
      <c r="Q579" s="311"/>
      <c r="R579" s="424"/>
      <c r="S579" s="312"/>
      <c r="U579" s="313"/>
      <c r="V579" s="305"/>
      <c r="W579" s="306"/>
      <c r="X579" s="425"/>
      <c r="AA579" s="315"/>
      <c r="AB579" s="315"/>
      <c r="AC579" s="315"/>
      <c r="AD579" s="312"/>
      <c r="AE579" s="316"/>
      <c r="AF579" s="317"/>
      <c r="AG579" s="317"/>
      <c r="AH579" s="311"/>
      <c r="AI579" s="311"/>
      <c r="AJ579" s="311"/>
      <c r="AK579" s="311"/>
      <c r="AL579" s="311"/>
      <c r="AO579" s="318"/>
      <c r="AP579" s="318"/>
      <c r="AQ579" s="249"/>
      <c r="AR579" s="249"/>
      <c r="AS579" s="248"/>
      <c r="AT579" s="248"/>
      <c r="AU579" s="248"/>
      <c r="AW579" s="319"/>
      <c r="AX579" s="251"/>
      <c r="AY579" s="248"/>
    </row>
    <row r="580" spans="1:51" s="307" customFormat="1" ht="16.5" customHeight="1" x14ac:dyDescent="0.25">
      <c r="A580" s="305"/>
      <c r="B580" s="306"/>
      <c r="K580" s="317"/>
      <c r="L580" s="309"/>
      <c r="M580" s="310"/>
      <c r="N580" s="309"/>
      <c r="O580" s="309"/>
      <c r="P580" s="309"/>
      <c r="Q580" s="311"/>
      <c r="R580" s="424"/>
      <c r="S580" s="312"/>
      <c r="U580" s="313"/>
      <c r="V580" s="305"/>
      <c r="W580" s="306"/>
      <c r="X580" s="425"/>
      <c r="AA580" s="315"/>
      <c r="AB580" s="315"/>
      <c r="AC580" s="315"/>
      <c r="AD580" s="312"/>
      <c r="AE580" s="316"/>
      <c r="AF580" s="317"/>
      <c r="AG580" s="317"/>
      <c r="AH580" s="311"/>
      <c r="AI580" s="311"/>
      <c r="AJ580" s="311"/>
      <c r="AK580" s="311"/>
      <c r="AL580" s="311"/>
      <c r="AO580" s="318"/>
      <c r="AP580" s="318"/>
      <c r="AQ580" s="249"/>
      <c r="AR580" s="249"/>
      <c r="AS580" s="248"/>
      <c r="AT580" s="248"/>
      <c r="AU580" s="248"/>
      <c r="AW580" s="319"/>
      <c r="AX580" s="251"/>
      <c r="AY580" s="248"/>
    </row>
    <row r="581" spans="1:51" s="307" customFormat="1" ht="16.5" customHeight="1" x14ac:dyDescent="0.25">
      <c r="A581" s="305"/>
      <c r="B581" s="306"/>
      <c r="K581" s="317"/>
      <c r="L581" s="309"/>
      <c r="M581" s="310"/>
      <c r="N581" s="309"/>
      <c r="O581" s="309"/>
      <c r="P581" s="309"/>
      <c r="Q581" s="311"/>
      <c r="R581" s="424"/>
      <c r="S581" s="312"/>
      <c r="U581" s="313"/>
      <c r="V581" s="305"/>
      <c r="W581" s="306"/>
      <c r="X581" s="425"/>
      <c r="AA581" s="315"/>
      <c r="AB581" s="315"/>
      <c r="AC581" s="315"/>
      <c r="AD581" s="312"/>
      <c r="AE581" s="316"/>
      <c r="AF581" s="317"/>
      <c r="AG581" s="317"/>
      <c r="AH581" s="311"/>
      <c r="AI581" s="311"/>
      <c r="AJ581" s="311"/>
      <c r="AK581" s="311"/>
      <c r="AL581" s="311"/>
      <c r="AO581" s="318"/>
      <c r="AP581" s="318"/>
      <c r="AQ581" s="249"/>
      <c r="AR581" s="249"/>
      <c r="AS581" s="248"/>
      <c r="AT581" s="248"/>
      <c r="AU581" s="248"/>
      <c r="AW581" s="319"/>
      <c r="AX581" s="251"/>
      <c r="AY581" s="248"/>
    </row>
    <row r="582" spans="1:51" s="307" customFormat="1" ht="16.5" customHeight="1" x14ac:dyDescent="0.25">
      <c r="A582" s="305"/>
      <c r="B582" s="306"/>
      <c r="K582" s="317"/>
      <c r="L582" s="309"/>
      <c r="M582" s="310"/>
      <c r="N582" s="309"/>
      <c r="O582" s="309"/>
      <c r="P582" s="309"/>
      <c r="Q582" s="311"/>
      <c r="R582" s="424"/>
      <c r="S582" s="312"/>
      <c r="U582" s="313"/>
      <c r="V582" s="305"/>
      <c r="W582" s="306"/>
      <c r="X582" s="425"/>
      <c r="AA582" s="315"/>
      <c r="AB582" s="315"/>
      <c r="AC582" s="315"/>
      <c r="AD582" s="312"/>
      <c r="AE582" s="316"/>
      <c r="AF582" s="317"/>
      <c r="AG582" s="317"/>
      <c r="AH582" s="311"/>
      <c r="AI582" s="311"/>
      <c r="AJ582" s="311"/>
      <c r="AK582" s="311"/>
      <c r="AL582" s="311"/>
      <c r="AO582" s="318"/>
      <c r="AP582" s="318"/>
      <c r="AQ582" s="249"/>
      <c r="AR582" s="249"/>
      <c r="AS582" s="248"/>
      <c r="AT582" s="248"/>
      <c r="AU582" s="248"/>
      <c r="AW582" s="319"/>
      <c r="AX582" s="251"/>
      <c r="AY582" s="248"/>
    </row>
    <row r="583" spans="1:51" s="307" customFormat="1" ht="16.5" customHeight="1" x14ac:dyDescent="0.25">
      <c r="A583" s="305"/>
      <c r="B583" s="306"/>
      <c r="K583" s="317"/>
      <c r="L583" s="309"/>
      <c r="M583" s="310"/>
      <c r="N583" s="309"/>
      <c r="O583" s="309"/>
      <c r="P583" s="309"/>
      <c r="Q583" s="311"/>
      <c r="R583" s="424"/>
      <c r="S583" s="312"/>
      <c r="U583" s="313"/>
      <c r="V583" s="305"/>
      <c r="W583" s="306"/>
      <c r="X583" s="425"/>
      <c r="AA583" s="315"/>
      <c r="AB583" s="315"/>
      <c r="AC583" s="315"/>
      <c r="AD583" s="312"/>
      <c r="AE583" s="316"/>
      <c r="AF583" s="317"/>
      <c r="AG583" s="317"/>
      <c r="AH583" s="311"/>
      <c r="AI583" s="311"/>
      <c r="AJ583" s="311"/>
      <c r="AK583" s="311"/>
      <c r="AL583" s="311"/>
      <c r="AO583" s="318"/>
      <c r="AP583" s="318"/>
      <c r="AQ583" s="249"/>
      <c r="AR583" s="249"/>
      <c r="AS583" s="248"/>
      <c r="AT583" s="248"/>
      <c r="AU583" s="248"/>
      <c r="AW583" s="319"/>
      <c r="AX583" s="251"/>
      <c r="AY583" s="248"/>
    </row>
    <row r="584" spans="1:51" s="307" customFormat="1" ht="16.5" customHeight="1" x14ac:dyDescent="0.25">
      <c r="A584" s="305"/>
      <c r="B584" s="306"/>
      <c r="K584" s="317"/>
      <c r="L584" s="309"/>
      <c r="M584" s="310"/>
      <c r="N584" s="309"/>
      <c r="O584" s="309"/>
      <c r="P584" s="309"/>
      <c r="Q584" s="311"/>
      <c r="R584" s="424"/>
      <c r="S584" s="312"/>
      <c r="U584" s="313"/>
      <c r="V584" s="305"/>
      <c r="W584" s="306"/>
      <c r="X584" s="425"/>
      <c r="AA584" s="315"/>
      <c r="AB584" s="315"/>
      <c r="AC584" s="315"/>
      <c r="AD584" s="312"/>
      <c r="AE584" s="316"/>
      <c r="AF584" s="317"/>
      <c r="AG584" s="317"/>
      <c r="AH584" s="311"/>
      <c r="AI584" s="311"/>
      <c r="AJ584" s="311"/>
      <c r="AK584" s="311"/>
      <c r="AL584" s="311"/>
      <c r="AO584" s="318"/>
      <c r="AP584" s="318"/>
      <c r="AQ584" s="249"/>
      <c r="AR584" s="249"/>
      <c r="AS584" s="248"/>
      <c r="AT584" s="248"/>
      <c r="AU584" s="248"/>
      <c r="AW584" s="319"/>
      <c r="AX584" s="251"/>
      <c r="AY584" s="248"/>
    </row>
    <row r="585" spans="1:51" s="307" customFormat="1" ht="16.5" customHeight="1" x14ac:dyDescent="0.25">
      <c r="A585" s="305"/>
      <c r="B585" s="306"/>
      <c r="K585" s="317"/>
      <c r="L585" s="309"/>
      <c r="M585" s="310"/>
      <c r="N585" s="309"/>
      <c r="O585" s="309"/>
      <c r="P585" s="309"/>
      <c r="Q585" s="311"/>
      <c r="R585" s="424"/>
      <c r="S585" s="312"/>
      <c r="U585" s="313"/>
      <c r="V585" s="305"/>
      <c r="W585" s="306"/>
      <c r="X585" s="425"/>
      <c r="AA585" s="315"/>
      <c r="AB585" s="315"/>
      <c r="AC585" s="315"/>
      <c r="AD585" s="312"/>
      <c r="AE585" s="316"/>
      <c r="AF585" s="317"/>
      <c r="AG585" s="317"/>
      <c r="AH585" s="311"/>
      <c r="AI585" s="311"/>
      <c r="AJ585" s="311"/>
      <c r="AK585" s="311"/>
      <c r="AL585" s="311"/>
      <c r="AO585" s="318"/>
      <c r="AP585" s="318"/>
      <c r="AQ585" s="249"/>
      <c r="AR585" s="249"/>
      <c r="AS585" s="248"/>
      <c r="AT585" s="248"/>
      <c r="AU585" s="248"/>
      <c r="AW585" s="319"/>
      <c r="AX585" s="251"/>
      <c r="AY585" s="248"/>
    </row>
    <row r="586" spans="1:51" s="307" customFormat="1" ht="16.5" customHeight="1" x14ac:dyDescent="0.25">
      <c r="A586" s="305"/>
      <c r="B586" s="306"/>
      <c r="K586" s="317"/>
      <c r="L586" s="309"/>
      <c r="M586" s="310"/>
      <c r="N586" s="309"/>
      <c r="O586" s="309"/>
      <c r="P586" s="309"/>
      <c r="Q586" s="311"/>
      <c r="R586" s="424"/>
      <c r="S586" s="312"/>
      <c r="U586" s="313"/>
      <c r="V586" s="305"/>
      <c r="W586" s="306"/>
      <c r="X586" s="425"/>
      <c r="AA586" s="315"/>
      <c r="AB586" s="315"/>
      <c r="AC586" s="315"/>
      <c r="AD586" s="312"/>
      <c r="AE586" s="316"/>
      <c r="AF586" s="317"/>
      <c r="AG586" s="317"/>
      <c r="AH586" s="311"/>
      <c r="AI586" s="311"/>
      <c r="AJ586" s="311"/>
      <c r="AK586" s="311"/>
      <c r="AL586" s="311"/>
      <c r="AO586" s="318"/>
      <c r="AP586" s="318"/>
      <c r="AQ586" s="249"/>
      <c r="AR586" s="249"/>
      <c r="AS586" s="248"/>
      <c r="AT586" s="248"/>
      <c r="AU586" s="248"/>
      <c r="AW586" s="319"/>
      <c r="AX586" s="251"/>
      <c r="AY586" s="248"/>
    </row>
    <row r="587" spans="1:51" s="307" customFormat="1" ht="16.5" customHeight="1" x14ac:dyDescent="0.25">
      <c r="A587" s="305"/>
      <c r="B587" s="306"/>
      <c r="K587" s="317"/>
      <c r="L587" s="309"/>
      <c r="M587" s="310"/>
      <c r="N587" s="309"/>
      <c r="O587" s="309"/>
      <c r="P587" s="309"/>
      <c r="Q587" s="311"/>
      <c r="R587" s="424"/>
      <c r="S587" s="312"/>
      <c r="U587" s="313"/>
      <c r="V587" s="305"/>
      <c r="W587" s="306"/>
      <c r="X587" s="425"/>
      <c r="AA587" s="315"/>
      <c r="AB587" s="315"/>
      <c r="AC587" s="315"/>
      <c r="AD587" s="312"/>
      <c r="AE587" s="316"/>
      <c r="AF587" s="317"/>
      <c r="AG587" s="317"/>
      <c r="AH587" s="311"/>
      <c r="AI587" s="311"/>
      <c r="AJ587" s="311"/>
      <c r="AK587" s="311"/>
      <c r="AL587" s="311"/>
      <c r="AO587" s="318"/>
      <c r="AP587" s="318"/>
      <c r="AQ587" s="249"/>
      <c r="AR587" s="249"/>
      <c r="AS587" s="248"/>
      <c r="AT587" s="248"/>
      <c r="AU587" s="248"/>
      <c r="AW587" s="319"/>
      <c r="AX587" s="251"/>
      <c r="AY587" s="248"/>
    </row>
    <row r="588" spans="1:51" s="307" customFormat="1" ht="16.5" customHeight="1" x14ac:dyDescent="0.25">
      <c r="A588" s="305"/>
      <c r="B588" s="306"/>
      <c r="K588" s="317"/>
      <c r="L588" s="309"/>
      <c r="M588" s="310"/>
      <c r="N588" s="309"/>
      <c r="O588" s="309"/>
      <c r="P588" s="309"/>
      <c r="Q588" s="311"/>
      <c r="R588" s="424"/>
      <c r="S588" s="312"/>
      <c r="U588" s="313"/>
      <c r="V588" s="305"/>
      <c r="W588" s="306"/>
      <c r="X588" s="425"/>
      <c r="AA588" s="315"/>
      <c r="AB588" s="315"/>
      <c r="AC588" s="315"/>
      <c r="AD588" s="312"/>
      <c r="AE588" s="316"/>
      <c r="AF588" s="317"/>
      <c r="AG588" s="317"/>
      <c r="AH588" s="311"/>
      <c r="AI588" s="311"/>
      <c r="AJ588" s="311"/>
      <c r="AK588" s="311"/>
      <c r="AL588" s="311"/>
      <c r="AO588" s="318"/>
      <c r="AP588" s="318"/>
      <c r="AQ588" s="249"/>
      <c r="AR588" s="249"/>
      <c r="AS588" s="248"/>
      <c r="AT588" s="248"/>
      <c r="AU588" s="248"/>
      <c r="AW588" s="319"/>
      <c r="AX588" s="251"/>
      <c r="AY588" s="248"/>
    </row>
    <row r="589" spans="1:51" s="307" customFormat="1" ht="16.5" customHeight="1" x14ac:dyDescent="0.25">
      <c r="A589" s="305"/>
      <c r="B589" s="306"/>
      <c r="K589" s="317"/>
      <c r="L589" s="309"/>
      <c r="M589" s="310"/>
      <c r="N589" s="309"/>
      <c r="O589" s="309"/>
      <c r="P589" s="309"/>
      <c r="Q589" s="311"/>
      <c r="R589" s="424"/>
      <c r="S589" s="312"/>
      <c r="U589" s="313"/>
      <c r="V589" s="305"/>
      <c r="W589" s="306"/>
      <c r="X589" s="425"/>
      <c r="AA589" s="315"/>
      <c r="AB589" s="315"/>
      <c r="AC589" s="315"/>
      <c r="AD589" s="312"/>
      <c r="AE589" s="316"/>
      <c r="AF589" s="317"/>
      <c r="AG589" s="317"/>
      <c r="AH589" s="311"/>
      <c r="AI589" s="311"/>
      <c r="AJ589" s="311"/>
      <c r="AK589" s="311"/>
      <c r="AL589" s="311"/>
      <c r="AO589" s="318"/>
      <c r="AP589" s="318"/>
      <c r="AQ589" s="249"/>
      <c r="AR589" s="249"/>
      <c r="AS589" s="248"/>
      <c r="AT589" s="248"/>
      <c r="AU589" s="248"/>
      <c r="AW589" s="319"/>
      <c r="AX589" s="251"/>
      <c r="AY589" s="248"/>
    </row>
    <row r="590" spans="1:51" s="307" customFormat="1" ht="16.5" customHeight="1" x14ac:dyDescent="0.25">
      <c r="A590" s="305"/>
      <c r="B590" s="306"/>
      <c r="K590" s="317"/>
      <c r="L590" s="309"/>
      <c r="M590" s="310"/>
      <c r="N590" s="309"/>
      <c r="O590" s="309"/>
      <c r="P590" s="309"/>
      <c r="Q590" s="311"/>
      <c r="R590" s="424"/>
      <c r="S590" s="312"/>
      <c r="U590" s="313"/>
      <c r="V590" s="305"/>
      <c r="W590" s="306"/>
      <c r="X590" s="425"/>
      <c r="AA590" s="315"/>
      <c r="AB590" s="315"/>
      <c r="AC590" s="315"/>
      <c r="AD590" s="312"/>
      <c r="AE590" s="316"/>
      <c r="AF590" s="317"/>
      <c r="AG590" s="317"/>
      <c r="AH590" s="311"/>
      <c r="AI590" s="311"/>
      <c r="AJ590" s="311"/>
      <c r="AK590" s="311"/>
      <c r="AL590" s="311"/>
      <c r="AO590" s="318"/>
      <c r="AP590" s="318"/>
      <c r="AQ590" s="249"/>
      <c r="AR590" s="249"/>
      <c r="AS590" s="248"/>
      <c r="AT590" s="248"/>
      <c r="AU590" s="248"/>
      <c r="AW590" s="319"/>
      <c r="AX590" s="251"/>
      <c r="AY590" s="248"/>
    </row>
    <row r="591" spans="1:51" s="307" customFormat="1" ht="16.5" customHeight="1" x14ac:dyDescent="0.25">
      <c r="A591" s="305"/>
      <c r="B591" s="306"/>
      <c r="K591" s="317"/>
      <c r="L591" s="309"/>
      <c r="M591" s="310"/>
      <c r="N591" s="309"/>
      <c r="O591" s="309"/>
      <c r="P591" s="309"/>
      <c r="Q591" s="311"/>
      <c r="R591" s="424"/>
      <c r="S591" s="312"/>
      <c r="U591" s="313"/>
      <c r="V591" s="305"/>
      <c r="W591" s="306"/>
      <c r="X591" s="425"/>
      <c r="AA591" s="315"/>
      <c r="AB591" s="315"/>
      <c r="AC591" s="315"/>
      <c r="AD591" s="312"/>
      <c r="AE591" s="316"/>
      <c r="AF591" s="317"/>
      <c r="AG591" s="317"/>
      <c r="AH591" s="311"/>
      <c r="AI591" s="311"/>
      <c r="AJ591" s="311"/>
      <c r="AK591" s="311"/>
      <c r="AL591" s="311"/>
      <c r="AO591" s="318"/>
      <c r="AP591" s="318"/>
      <c r="AQ591" s="249"/>
      <c r="AR591" s="249"/>
      <c r="AS591" s="248"/>
      <c r="AT591" s="248"/>
      <c r="AU591" s="248"/>
      <c r="AW591" s="319"/>
      <c r="AX591" s="251"/>
      <c r="AY591" s="248"/>
    </row>
    <row r="592" spans="1:51" s="307" customFormat="1" ht="16.5" customHeight="1" x14ac:dyDescent="0.25">
      <c r="A592" s="305"/>
      <c r="B592" s="306"/>
      <c r="K592" s="317"/>
      <c r="L592" s="309"/>
      <c r="M592" s="310"/>
      <c r="N592" s="309"/>
      <c r="O592" s="309"/>
      <c r="P592" s="309"/>
      <c r="Q592" s="311"/>
      <c r="R592" s="424"/>
      <c r="S592" s="312"/>
      <c r="U592" s="313"/>
      <c r="V592" s="305"/>
      <c r="W592" s="306"/>
      <c r="X592" s="425"/>
      <c r="AA592" s="315"/>
      <c r="AB592" s="315"/>
      <c r="AC592" s="315"/>
      <c r="AD592" s="312"/>
      <c r="AE592" s="316"/>
      <c r="AF592" s="317"/>
      <c r="AG592" s="317"/>
      <c r="AH592" s="311"/>
      <c r="AI592" s="311"/>
      <c r="AJ592" s="311"/>
      <c r="AK592" s="311"/>
      <c r="AL592" s="311"/>
      <c r="AO592" s="318"/>
      <c r="AP592" s="318"/>
      <c r="AQ592" s="249"/>
      <c r="AR592" s="249"/>
      <c r="AS592" s="248"/>
      <c r="AT592" s="248"/>
      <c r="AU592" s="248"/>
      <c r="AW592" s="319"/>
      <c r="AX592" s="251"/>
      <c r="AY592" s="248"/>
    </row>
    <row r="593" spans="1:51" s="307" customFormat="1" ht="16.5" customHeight="1" x14ac:dyDescent="0.25">
      <c r="A593" s="305"/>
      <c r="B593" s="306"/>
      <c r="K593" s="317"/>
      <c r="L593" s="309"/>
      <c r="M593" s="310"/>
      <c r="N593" s="309"/>
      <c r="O593" s="309"/>
      <c r="P593" s="309"/>
      <c r="Q593" s="311"/>
      <c r="R593" s="424"/>
      <c r="S593" s="312"/>
      <c r="U593" s="313"/>
      <c r="V593" s="305"/>
      <c r="W593" s="306"/>
      <c r="X593" s="425"/>
      <c r="AA593" s="315"/>
      <c r="AB593" s="315"/>
      <c r="AC593" s="315"/>
      <c r="AD593" s="312"/>
      <c r="AE593" s="316"/>
      <c r="AF593" s="317"/>
      <c r="AG593" s="317"/>
      <c r="AH593" s="311"/>
      <c r="AI593" s="311"/>
      <c r="AJ593" s="311"/>
      <c r="AK593" s="311"/>
      <c r="AL593" s="311"/>
      <c r="AO593" s="318"/>
      <c r="AP593" s="318"/>
      <c r="AQ593" s="249"/>
      <c r="AR593" s="249"/>
      <c r="AS593" s="248"/>
      <c r="AT593" s="248"/>
      <c r="AU593" s="248"/>
      <c r="AW593" s="319"/>
      <c r="AX593" s="251"/>
      <c r="AY593" s="248"/>
    </row>
    <row r="594" spans="1:51" s="307" customFormat="1" ht="16.5" customHeight="1" x14ac:dyDescent="0.25">
      <c r="A594" s="305"/>
      <c r="B594" s="306"/>
      <c r="K594" s="317"/>
      <c r="L594" s="309"/>
      <c r="M594" s="310"/>
      <c r="N594" s="309"/>
      <c r="O594" s="309"/>
      <c r="P594" s="309"/>
      <c r="Q594" s="311"/>
      <c r="R594" s="424"/>
      <c r="S594" s="312"/>
      <c r="U594" s="313"/>
      <c r="V594" s="305"/>
      <c r="W594" s="306"/>
      <c r="X594" s="425"/>
      <c r="AA594" s="315"/>
      <c r="AB594" s="315"/>
      <c r="AC594" s="315"/>
      <c r="AD594" s="312"/>
      <c r="AE594" s="316"/>
      <c r="AF594" s="317"/>
      <c r="AG594" s="317"/>
      <c r="AH594" s="311"/>
      <c r="AI594" s="311"/>
      <c r="AJ594" s="311"/>
      <c r="AK594" s="311"/>
      <c r="AL594" s="311"/>
      <c r="AO594" s="318"/>
      <c r="AP594" s="318"/>
      <c r="AQ594" s="249"/>
      <c r="AR594" s="249"/>
      <c r="AS594" s="248"/>
      <c r="AT594" s="248"/>
      <c r="AU594" s="248"/>
      <c r="AW594" s="319"/>
      <c r="AX594" s="251"/>
      <c r="AY594" s="248"/>
    </row>
    <row r="595" spans="1:51" s="307" customFormat="1" ht="16.5" customHeight="1" x14ac:dyDescent="0.25">
      <c r="A595" s="305"/>
      <c r="B595" s="306"/>
      <c r="K595" s="317"/>
      <c r="L595" s="309"/>
      <c r="M595" s="310"/>
      <c r="N595" s="309"/>
      <c r="O595" s="309"/>
      <c r="P595" s="309"/>
      <c r="Q595" s="311"/>
      <c r="R595" s="424"/>
      <c r="S595" s="312"/>
      <c r="U595" s="313"/>
      <c r="V595" s="305"/>
      <c r="W595" s="306"/>
      <c r="X595" s="425"/>
      <c r="AA595" s="315"/>
      <c r="AB595" s="315"/>
      <c r="AC595" s="315"/>
      <c r="AD595" s="312"/>
      <c r="AE595" s="316"/>
      <c r="AF595" s="317"/>
      <c r="AG595" s="317"/>
      <c r="AH595" s="311"/>
      <c r="AI595" s="311"/>
      <c r="AJ595" s="311"/>
      <c r="AK595" s="311"/>
      <c r="AL595" s="311"/>
      <c r="AO595" s="318"/>
      <c r="AP595" s="318"/>
      <c r="AQ595" s="249"/>
      <c r="AR595" s="249"/>
      <c r="AS595" s="248"/>
      <c r="AT595" s="248"/>
      <c r="AU595" s="248"/>
      <c r="AW595" s="319"/>
      <c r="AX595" s="251"/>
      <c r="AY595" s="248"/>
    </row>
    <row r="596" spans="1:51" s="307" customFormat="1" ht="16.5" customHeight="1" x14ac:dyDescent="0.25">
      <c r="A596" s="305"/>
      <c r="B596" s="306"/>
      <c r="K596" s="317"/>
      <c r="L596" s="309"/>
      <c r="M596" s="310"/>
      <c r="N596" s="309"/>
      <c r="O596" s="309"/>
      <c r="P596" s="309"/>
      <c r="Q596" s="311"/>
      <c r="R596" s="424"/>
      <c r="S596" s="312"/>
      <c r="U596" s="313"/>
      <c r="V596" s="305"/>
      <c r="W596" s="306"/>
      <c r="X596" s="425"/>
      <c r="AA596" s="315"/>
      <c r="AB596" s="315"/>
      <c r="AC596" s="315"/>
      <c r="AD596" s="312"/>
      <c r="AE596" s="316"/>
      <c r="AF596" s="317"/>
      <c r="AG596" s="317"/>
      <c r="AH596" s="311"/>
      <c r="AI596" s="311"/>
      <c r="AJ596" s="311"/>
      <c r="AK596" s="311"/>
      <c r="AL596" s="311"/>
      <c r="AO596" s="318"/>
      <c r="AP596" s="318"/>
      <c r="AQ596" s="249"/>
      <c r="AR596" s="249"/>
      <c r="AS596" s="248"/>
      <c r="AT596" s="248"/>
      <c r="AU596" s="248"/>
      <c r="AW596" s="319"/>
      <c r="AX596" s="251"/>
      <c r="AY596" s="248"/>
    </row>
    <row r="597" spans="1:51" s="307" customFormat="1" ht="16.5" customHeight="1" x14ac:dyDescent="0.25">
      <c r="A597" s="305"/>
      <c r="B597" s="306"/>
      <c r="K597" s="317"/>
      <c r="L597" s="309"/>
      <c r="M597" s="310"/>
      <c r="N597" s="309"/>
      <c r="O597" s="309"/>
      <c r="P597" s="309"/>
      <c r="Q597" s="311"/>
      <c r="R597" s="424"/>
      <c r="S597" s="312"/>
      <c r="U597" s="313"/>
      <c r="V597" s="305"/>
      <c r="W597" s="306"/>
      <c r="X597" s="425"/>
      <c r="AA597" s="315"/>
      <c r="AB597" s="315"/>
      <c r="AC597" s="315"/>
      <c r="AD597" s="312"/>
      <c r="AE597" s="316"/>
      <c r="AF597" s="317"/>
      <c r="AG597" s="317"/>
      <c r="AH597" s="311"/>
      <c r="AI597" s="311"/>
      <c r="AJ597" s="311"/>
      <c r="AK597" s="311"/>
      <c r="AL597" s="311"/>
      <c r="AO597" s="318"/>
      <c r="AP597" s="318"/>
      <c r="AQ597" s="249"/>
      <c r="AR597" s="249"/>
      <c r="AS597" s="248"/>
      <c r="AT597" s="248"/>
      <c r="AU597" s="248"/>
      <c r="AW597" s="319"/>
      <c r="AX597" s="251"/>
      <c r="AY597" s="248"/>
    </row>
    <row r="598" spans="1:51" s="307" customFormat="1" ht="16.5" customHeight="1" x14ac:dyDescent="0.25">
      <c r="A598" s="305"/>
      <c r="B598" s="306"/>
      <c r="K598" s="317"/>
      <c r="L598" s="309"/>
      <c r="M598" s="310"/>
      <c r="N598" s="309"/>
      <c r="O598" s="309"/>
      <c r="P598" s="309"/>
      <c r="Q598" s="311"/>
      <c r="R598" s="424"/>
      <c r="S598" s="312"/>
      <c r="U598" s="313"/>
      <c r="V598" s="305"/>
      <c r="W598" s="306"/>
      <c r="X598" s="425"/>
      <c r="AA598" s="315"/>
      <c r="AB598" s="315"/>
      <c r="AC598" s="315"/>
      <c r="AD598" s="312"/>
      <c r="AE598" s="316"/>
      <c r="AF598" s="317"/>
      <c r="AG598" s="317"/>
      <c r="AH598" s="311"/>
      <c r="AI598" s="311"/>
      <c r="AJ598" s="311"/>
      <c r="AK598" s="311"/>
      <c r="AL598" s="311"/>
      <c r="AO598" s="318"/>
      <c r="AP598" s="318"/>
      <c r="AQ598" s="249"/>
      <c r="AR598" s="249"/>
      <c r="AS598" s="248"/>
      <c r="AT598" s="248"/>
      <c r="AU598" s="248"/>
      <c r="AW598" s="319"/>
      <c r="AX598" s="251"/>
      <c r="AY598" s="248"/>
    </row>
    <row r="599" spans="1:51" s="307" customFormat="1" ht="16.5" customHeight="1" x14ac:dyDescent="0.25">
      <c r="A599" s="305"/>
      <c r="B599" s="306"/>
      <c r="K599" s="317"/>
      <c r="L599" s="309"/>
      <c r="M599" s="310"/>
      <c r="N599" s="309"/>
      <c r="O599" s="309"/>
      <c r="P599" s="309"/>
      <c r="Q599" s="311"/>
      <c r="R599" s="424"/>
      <c r="S599" s="312"/>
      <c r="U599" s="313"/>
      <c r="V599" s="305"/>
      <c r="W599" s="306"/>
      <c r="X599" s="425"/>
      <c r="AA599" s="315"/>
      <c r="AB599" s="315"/>
      <c r="AC599" s="315"/>
      <c r="AD599" s="312"/>
      <c r="AE599" s="316"/>
      <c r="AF599" s="317"/>
      <c r="AG599" s="317"/>
      <c r="AH599" s="311"/>
      <c r="AI599" s="311"/>
      <c r="AJ599" s="311"/>
      <c r="AK599" s="311"/>
      <c r="AL599" s="311"/>
      <c r="AO599" s="318"/>
      <c r="AP599" s="318"/>
      <c r="AQ599" s="249"/>
      <c r="AR599" s="249"/>
      <c r="AS599" s="248"/>
      <c r="AT599" s="248"/>
      <c r="AU599" s="248"/>
      <c r="AW599" s="319"/>
      <c r="AX599" s="251"/>
      <c r="AY599" s="248"/>
    </row>
    <row r="600" spans="1:51" s="307" customFormat="1" ht="16.5" customHeight="1" x14ac:dyDescent="0.25">
      <c r="A600" s="305"/>
      <c r="B600" s="306"/>
      <c r="K600" s="317"/>
      <c r="L600" s="309"/>
      <c r="M600" s="310"/>
      <c r="N600" s="309"/>
      <c r="O600" s="309"/>
      <c r="P600" s="309"/>
      <c r="Q600" s="311"/>
      <c r="R600" s="424"/>
      <c r="S600" s="312"/>
      <c r="U600" s="313"/>
      <c r="V600" s="305"/>
      <c r="W600" s="306"/>
      <c r="X600" s="425"/>
      <c r="AA600" s="315"/>
      <c r="AB600" s="315"/>
      <c r="AC600" s="315"/>
      <c r="AD600" s="312"/>
      <c r="AE600" s="316"/>
      <c r="AF600" s="317"/>
      <c r="AG600" s="317"/>
      <c r="AH600" s="311"/>
      <c r="AI600" s="311"/>
      <c r="AJ600" s="311"/>
      <c r="AK600" s="311"/>
      <c r="AL600" s="311"/>
      <c r="AO600" s="318"/>
      <c r="AP600" s="318"/>
      <c r="AQ600" s="249"/>
      <c r="AR600" s="249"/>
      <c r="AS600" s="248"/>
      <c r="AT600" s="248"/>
      <c r="AU600" s="248"/>
      <c r="AW600" s="319"/>
      <c r="AX600" s="251"/>
      <c r="AY600" s="248"/>
    </row>
    <row r="601" spans="1:51" s="307" customFormat="1" ht="16.5" customHeight="1" x14ac:dyDescent="0.25">
      <c r="A601" s="305"/>
      <c r="B601" s="306"/>
      <c r="K601" s="317"/>
      <c r="L601" s="309"/>
      <c r="M601" s="310"/>
      <c r="N601" s="309"/>
      <c r="O601" s="309"/>
      <c r="P601" s="309"/>
      <c r="Q601" s="311"/>
      <c r="R601" s="424"/>
      <c r="S601" s="312"/>
      <c r="U601" s="313"/>
      <c r="V601" s="305"/>
      <c r="W601" s="306"/>
      <c r="X601" s="425"/>
      <c r="AA601" s="315"/>
      <c r="AB601" s="315"/>
      <c r="AC601" s="315"/>
      <c r="AD601" s="312"/>
      <c r="AE601" s="316"/>
      <c r="AF601" s="317"/>
      <c r="AG601" s="317"/>
      <c r="AH601" s="311"/>
      <c r="AI601" s="311"/>
      <c r="AJ601" s="311"/>
      <c r="AK601" s="311"/>
      <c r="AL601" s="311"/>
      <c r="AO601" s="318"/>
      <c r="AP601" s="318"/>
      <c r="AQ601" s="249"/>
      <c r="AR601" s="249"/>
      <c r="AS601" s="248"/>
      <c r="AT601" s="248"/>
      <c r="AU601" s="248"/>
      <c r="AW601" s="319"/>
      <c r="AX601" s="251"/>
      <c r="AY601" s="248"/>
    </row>
    <row r="602" spans="1:51" s="307" customFormat="1" ht="16.5" customHeight="1" x14ac:dyDescent="0.25">
      <c r="A602" s="305"/>
      <c r="B602" s="306"/>
      <c r="K602" s="317"/>
      <c r="L602" s="309"/>
      <c r="M602" s="310"/>
      <c r="N602" s="309"/>
      <c r="O602" s="309"/>
      <c r="P602" s="309"/>
      <c r="Q602" s="311"/>
      <c r="R602" s="424"/>
      <c r="S602" s="312"/>
      <c r="U602" s="313"/>
      <c r="V602" s="305"/>
      <c r="W602" s="306"/>
      <c r="X602" s="425"/>
      <c r="AA602" s="315"/>
      <c r="AB602" s="315"/>
      <c r="AC602" s="315"/>
      <c r="AD602" s="312"/>
      <c r="AE602" s="316"/>
      <c r="AF602" s="317"/>
      <c r="AG602" s="317"/>
      <c r="AH602" s="311"/>
      <c r="AI602" s="311"/>
      <c r="AJ602" s="311"/>
      <c r="AK602" s="311"/>
      <c r="AL602" s="311"/>
      <c r="AO602" s="318"/>
      <c r="AP602" s="318"/>
      <c r="AQ602" s="249"/>
      <c r="AR602" s="249"/>
      <c r="AS602" s="248"/>
      <c r="AT602" s="248"/>
      <c r="AU602" s="248"/>
      <c r="AW602" s="319"/>
      <c r="AX602" s="251"/>
      <c r="AY602" s="248"/>
    </row>
    <row r="603" spans="1:51" s="307" customFormat="1" ht="16.5" customHeight="1" x14ac:dyDescent="0.25">
      <c r="A603" s="305"/>
      <c r="B603" s="306"/>
      <c r="K603" s="308">
        <f>H603*400+I603*100+J603</f>
        <v>0</v>
      </c>
      <c r="L603" s="309">
        <f>SUM(Q603:U603)</f>
        <v>0</v>
      </c>
      <c r="M603" s="310"/>
      <c r="N603" s="309"/>
      <c r="O603" s="309"/>
      <c r="P603" s="309">
        <f>N603*O603</f>
        <v>0</v>
      </c>
      <c r="Q603" s="311"/>
      <c r="R603" s="312"/>
      <c r="S603" s="312"/>
      <c r="U603" s="313" t="s">
        <v>91</v>
      </c>
      <c r="V603" s="305" t="s">
        <v>118</v>
      </c>
      <c r="W603" s="306">
        <v>25</v>
      </c>
      <c r="X603" s="425" t="s">
        <v>119</v>
      </c>
      <c r="Y603" s="307" t="s">
        <v>28</v>
      </c>
      <c r="Z603" s="307" t="s">
        <v>41</v>
      </c>
      <c r="AA603" s="315"/>
      <c r="AB603" s="315"/>
      <c r="AC603" s="315">
        <v>2</v>
      </c>
      <c r="AD603" s="312">
        <v>288</v>
      </c>
      <c r="AE603" s="316">
        <v>100</v>
      </c>
      <c r="AF603" s="317">
        <f>รายการ!B1</f>
        <v>6700</v>
      </c>
      <c r="AG603" s="317">
        <f>AD603*AF603</f>
        <v>1929600</v>
      </c>
      <c r="AH603" s="311">
        <f>AD603</f>
        <v>288</v>
      </c>
      <c r="AI603" s="311"/>
      <c r="AJ603" s="311">
        <f>AH603</f>
        <v>288</v>
      </c>
      <c r="AK603" s="311"/>
      <c r="AL603" s="311"/>
      <c r="AM603" s="307">
        <v>35</v>
      </c>
      <c r="AN603" s="307">
        <f>ค่าเสื่อม!W3</f>
        <v>85</v>
      </c>
      <c r="AO603" s="318">
        <f>AG603*AN603/100</f>
        <v>1640160</v>
      </c>
      <c r="AP603" s="318">
        <f>AG603-AO603</f>
        <v>289440</v>
      </c>
      <c r="AQ603" s="249">
        <f>P603+AP603</f>
        <v>289440</v>
      </c>
      <c r="AR603" s="249">
        <f>AQ603</f>
        <v>289440</v>
      </c>
      <c r="AS603" s="248">
        <f>((S603*O603)+(AF603*AK603)-(AF603*AK603*AN603/100))</f>
        <v>0</v>
      </c>
      <c r="AT603" s="248">
        <f>AQ603-AS603</f>
        <v>289440</v>
      </c>
      <c r="AU603" s="248">
        <f>AS603</f>
        <v>0</v>
      </c>
      <c r="AW603" s="319"/>
      <c r="AX603" s="251">
        <f>AU603*AV603/100</f>
        <v>0</v>
      </c>
      <c r="AY603" s="248">
        <f>AX603*10/100</f>
        <v>0</v>
      </c>
    </row>
    <row r="604" spans="1:51" s="307" customFormat="1" ht="16.5" customHeight="1" x14ac:dyDescent="0.25">
      <c r="A604" s="305"/>
      <c r="B604" s="306"/>
      <c r="K604" s="308"/>
      <c r="L604" s="309"/>
      <c r="M604" s="310"/>
      <c r="N604" s="309"/>
      <c r="O604" s="309"/>
      <c r="P604" s="309">
        <f>N604*O604</f>
        <v>0</v>
      </c>
      <c r="Q604" s="311"/>
      <c r="R604" s="312"/>
      <c r="S604" s="312"/>
      <c r="U604" s="313"/>
      <c r="V604" s="305"/>
      <c r="W604" s="306"/>
      <c r="X604" s="425"/>
      <c r="Z604" s="305" t="s">
        <v>42</v>
      </c>
      <c r="AA604" s="315">
        <v>9</v>
      </c>
      <c r="AB604" s="315">
        <v>16</v>
      </c>
      <c r="AC604" s="315">
        <v>2</v>
      </c>
      <c r="AD604" s="312">
        <v>144</v>
      </c>
      <c r="AE604" s="316">
        <v>50</v>
      </c>
      <c r="AF604" s="317">
        <f>รายการ!B1</f>
        <v>6700</v>
      </c>
      <c r="AG604" s="317">
        <f>AD604*AF604</f>
        <v>964800</v>
      </c>
      <c r="AH604" s="311">
        <f>AD604</f>
        <v>144</v>
      </c>
      <c r="AI604" s="311"/>
      <c r="AJ604" s="311">
        <f>AH604</f>
        <v>144</v>
      </c>
      <c r="AK604" s="311"/>
      <c r="AL604" s="311"/>
      <c r="AM604" s="307">
        <v>35</v>
      </c>
      <c r="AN604" s="307">
        <f>ค่าเสื่อม!W3</f>
        <v>85</v>
      </c>
      <c r="AO604" s="318">
        <f>AG604*AN604/100</f>
        <v>820080</v>
      </c>
      <c r="AP604" s="318">
        <f>AG604-AO604</f>
        <v>144720</v>
      </c>
      <c r="AQ604" s="249">
        <f>P604+AP604</f>
        <v>144720</v>
      </c>
      <c r="AR604" s="249">
        <f>AQ604</f>
        <v>144720</v>
      </c>
      <c r="AS604" s="248">
        <f>((S604*O604)+(AF604*AK604)-(AF604*AK604*AN604/100))</f>
        <v>0</v>
      </c>
      <c r="AT604" s="248">
        <f>AQ604-AS604</f>
        <v>144720</v>
      </c>
      <c r="AU604" s="248">
        <f>AS604</f>
        <v>0</v>
      </c>
      <c r="AW604" s="319"/>
      <c r="AX604" s="251">
        <f>AU604*AV604/100</f>
        <v>0</v>
      </c>
      <c r="AY604" s="248">
        <f>AX604*10/100</f>
        <v>0</v>
      </c>
    </row>
    <row r="605" spans="1:51" s="307" customFormat="1" ht="16.5" customHeight="1" x14ac:dyDescent="0.25">
      <c r="A605" s="305"/>
      <c r="B605" s="306"/>
      <c r="K605" s="308"/>
      <c r="L605" s="309"/>
      <c r="M605" s="310"/>
      <c r="N605" s="309"/>
      <c r="O605" s="309"/>
      <c r="P605" s="309">
        <f>N605*O605</f>
        <v>0</v>
      </c>
      <c r="Q605" s="311"/>
      <c r="R605" s="312"/>
      <c r="S605" s="312"/>
      <c r="U605" s="313"/>
      <c r="V605" s="305"/>
      <c r="W605" s="306"/>
      <c r="X605" s="425"/>
      <c r="Z605" s="305" t="s">
        <v>43</v>
      </c>
      <c r="AA605" s="315">
        <v>9</v>
      </c>
      <c r="AB605" s="315">
        <v>16</v>
      </c>
      <c r="AC605" s="315">
        <v>2</v>
      </c>
      <c r="AD605" s="312">
        <f>AA605*AB605</f>
        <v>144</v>
      </c>
      <c r="AE605" s="316">
        <v>50</v>
      </c>
      <c r="AF605" s="317">
        <f>รายการ!B1</f>
        <v>6700</v>
      </c>
      <c r="AG605" s="317">
        <f>AD605*AF605</f>
        <v>964800</v>
      </c>
      <c r="AH605" s="311">
        <f>AD605</f>
        <v>144</v>
      </c>
      <c r="AI605" s="311"/>
      <c r="AJ605" s="311">
        <f>AH605</f>
        <v>144</v>
      </c>
      <c r="AK605" s="311"/>
      <c r="AL605" s="311"/>
      <c r="AM605" s="307">
        <v>35</v>
      </c>
      <c r="AN605" s="307">
        <f>ค่าเสื่อม!W3</f>
        <v>85</v>
      </c>
      <c r="AO605" s="318">
        <f>AG605*AN605/100</f>
        <v>820080</v>
      </c>
      <c r="AP605" s="318">
        <f>AG605-AO605</f>
        <v>144720</v>
      </c>
      <c r="AQ605" s="249">
        <f>P605+AP605</f>
        <v>144720</v>
      </c>
      <c r="AR605" s="249">
        <f>AQ605</f>
        <v>144720</v>
      </c>
      <c r="AS605" s="248">
        <f>((S605*O605)+(AF605*AK605)-(AF605*AK605*AN605/100))</f>
        <v>0</v>
      </c>
      <c r="AT605" s="248">
        <f>AQ605-AS605</f>
        <v>144720</v>
      </c>
      <c r="AU605" s="248">
        <f>AS605</f>
        <v>0</v>
      </c>
      <c r="AW605" s="319"/>
      <c r="AX605" s="251">
        <f>AU605*AV605/100</f>
        <v>0</v>
      </c>
      <c r="AY605" s="248">
        <f>AX605*10/100</f>
        <v>0</v>
      </c>
    </row>
    <row r="606" spans="1:51" s="307" customFormat="1" ht="16.5" customHeight="1" x14ac:dyDescent="0.25">
      <c r="A606" s="305"/>
      <c r="B606" s="306"/>
      <c r="K606" s="317"/>
      <c r="L606" s="309"/>
      <c r="M606" s="310"/>
      <c r="N606" s="309"/>
      <c r="O606" s="309"/>
      <c r="P606" s="309">
        <f>N606*O606</f>
        <v>0</v>
      </c>
      <c r="Q606" s="311"/>
      <c r="R606" s="312"/>
      <c r="S606" s="312"/>
      <c r="U606" s="313"/>
      <c r="V606" s="305"/>
      <c r="W606" s="306">
        <v>26</v>
      </c>
      <c r="X606" s="425"/>
      <c r="Y606" s="307" t="s">
        <v>38</v>
      </c>
      <c r="Z606" s="307" t="s">
        <v>7</v>
      </c>
      <c r="AA606" s="315">
        <v>7</v>
      </c>
      <c r="AB606" s="315">
        <v>17</v>
      </c>
      <c r="AC606" s="315">
        <v>2</v>
      </c>
      <c r="AD606" s="312">
        <f>AA606*AB606</f>
        <v>119</v>
      </c>
      <c r="AE606" s="316">
        <v>100</v>
      </c>
      <c r="AF606" s="317">
        <f>รายการ!B34</f>
        <v>2050</v>
      </c>
      <c r="AG606" s="317">
        <f>AD606*AF606</f>
        <v>243950</v>
      </c>
      <c r="AH606" s="311">
        <f>AD606</f>
        <v>119</v>
      </c>
      <c r="AI606" s="311"/>
      <c r="AJ606" s="311">
        <f>AH606</f>
        <v>119</v>
      </c>
      <c r="AK606" s="311"/>
      <c r="AL606" s="311"/>
      <c r="AM606" s="307">
        <v>10</v>
      </c>
      <c r="AN606" s="307">
        <f>ค่าเสื่อม!K4</f>
        <v>40</v>
      </c>
      <c r="AO606" s="318">
        <f>AG606*AN606/100</f>
        <v>97580</v>
      </c>
      <c r="AP606" s="318">
        <f>AG606-AO606</f>
        <v>146370</v>
      </c>
      <c r="AQ606" s="249">
        <f>P606+AP606</f>
        <v>146370</v>
      </c>
      <c r="AR606" s="249">
        <f>AQ606</f>
        <v>146370</v>
      </c>
      <c r="AS606" s="248">
        <f>((S606*O606)+(AF606*AK606)-(AF606*AK606*AN606/100))</f>
        <v>0</v>
      </c>
      <c r="AT606" s="248">
        <f>AQ606-AS606</f>
        <v>146370</v>
      </c>
      <c r="AU606" s="248">
        <f>AS606</f>
        <v>0</v>
      </c>
      <c r="AW606" s="319" t="s">
        <v>51</v>
      </c>
      <c r="AX606" s="251">
        <f>AU606*AV606/100</f>
        <v>0</v>
      </c>
      <c r="AY606" s="248">
        <f>AX606*10/100</f>
        <v>0</v>
      </c>
    </row>
    <row r="607" spans="1:51" s="307" customFormat="1" ht="16.5" customHeight="1" x14ac:dyDescent="0.25">
      <c r="A607" s="305"/>
      <c r="B607" s="306"/>
      <c r="K607" s="317"/>
      <c r="L607" s="309"/>
      <c r="M607" s="310"/>
      <c r="N607" s="309"/>
      <c r="O607" s="309"/>
      <c r="P607" s="309"/>
      <c r="Q607" s="311"/>
      <c r="R607" s="312"/>
      <c r="S607" s="312"/>
      <c r="U607" s="313"/>
      <c r="V607" s="305"/>
      <c r="W607" s="306"/>
      <c r="X607" s="425"/>
      <c r="AA607" s="315"/>
      <c r="AB607" s="315"/>
      <c r="AC607" s="315"/>
      <c r="AD607" s="312"/>
      <c r="AE607" s="316"/>
      <c r="AF607" s="317"/>
      <c r="AG607" s="317"/>
      <c r="AH607" s="311"/>
      <c r="AI607" s="311"/>
      <c r="AJ607" s="311"/>
      <c r="AK607" s="311"/>
      <c r="AL607" s="311"/>
      <c r="AO607" s="318"/>
      <c r="AP607" s="318"/>
      <c r="AQ607" s="249"/>
      <c r="AR607" s="249"/>
      <c r="AS607" s="248"/>
      <c r="AT607" s="248"/>
      <c r="AU607" s="248"/>
      <c r="AW607" s="319"/>
      <c r="AX607" s="251"/>
      <c r="AY607" s="248"/>
    </row>
    <row r="608" spans="1:51" s="307" customFormat="1" ht="16.5" customHeight="1" x14ac:dyDescent="0.25">
      <c r="A608" s="305"/>
      <c r="B608" s="306"/>
      <c r="K608" s="317"/>
      <c r="L608" s="309"/>
      <c r="M608" s="310"/>
      <c r="N608" s="309"/>
      <c r="O608" s="309"/>
      <c r="P608" s="309"/>
      <c r="Q608" s="311"/>
      <c r="R608" s="312"/>
      <c r="S608" s="312"/>
      <c r="U608" s="313"/>
      <c r="V608" s="305"/>
      <c r="W608" s="306"/>
      <c r="X608" s="425"/>
      <c r="AA608" s="315"/>
      <c r="AB608" s="315"/>
      <c r="AC608" s="315"/>
      <c r="AD608" s="312"/>
      <c r="AE608" s="316"/>
      <c r="AF608" s="317"/>
      <c r="AG608" s="317"/>
      <c r="AH608" s="311"/>
      <c r="AI608" s="311"/>
      <c r="AJ608" s="311"/>
      <c r="AK608" s="311"/>
      <c r="AL608" s="311"/>
      <c r="AO608" s="318"/>
      <c r="AP608" s="318"/>
      <c r="AQ608" s="249"/>
      <c r="AR608" s="249"/>
      <c r="AS608" s="248"/>
      <c r="AT608" s="248"/>
      <c r="AU608" s="248"/>
      <c r="AW608" s="319"/>
      <c r="AX608" s="251"/>
      <c r="AY608" s="248"/>
    </row>
    <row r="609" spans="1:51" s="307" customFormat="1" ht="16.5" customHeight="1" x14ac:dyDescent="0.25">
      <c r="A609" s="305"/>
      <c r="B609" s="306"/>
      <c r="K609" s="317"/>
      <c r="L609" s="309"/>
      <c r="M609" s="310"/>
      <c r="N609" s="309"/>
      <c r="O609" s="309"/>
      <c r="P609" s="309"/>
      <c r="Q609" s="311"/>
      <c r="R609" s="312"/>
      <c r="S609" s="312"/>
      <c r="U609" s="313"/>
      <c r="V609" s="305"/>
      <c r="W609" s="306"/>
      <c r="X609" s="425"/>
      <c r="AA609" s="315"/>
      <c r="AB609" s="315"/>
      <c r="AC609" s="315"/>
      <c r="AD609" s="312"/>
      <c r="AE609" s="316"/>
      <c r="AF609" s="317"/>
      <c r="AG609" s="317"/>
      <c r="AH609" s="311"/>
      <c r="AI609" s="311"/>
      <c r="AJ609" s="311"/>
      <c r="AK609" s="311"/>
      <c r="AL609" s="311"/>
      <c r="AO609" s="318"/>
      <c r="AP609" s="318"/>
      <c r="AQ609" s="249"/>
      <c r="AR609" s="249"/>
      <c r="AS609" s="248"/>
      <c r="AT609" s="248"/>
      <c r="AU609" s="248"/>
      <c r="AW609" s="319"/>
      <c r="AX609" s="251"/>
      <c r="AY609" s="248"/>
    </row>
    <row r="610" spans="1:51" s="307" customFormat="1" ht="16.5" customHeight="1" x14ac:dyDescent="0.25">
      <c r="A610" s="305"/>
      <c r="B610" s="306"/>
      <c r="K610" s="317"/>
      <c r="L610" s="309"/>
      <c r="M610" s="310"/>
      <c r="N610" s="309"/>
      <c r="O610" s="309"/>
      <c r="P610" s="309"/>
      <c r="Q610" s="311"/>
      <c r="R610" s="312"/>
      <c r="S610" s="312"/>
      <c r="U610" s="313"/>
      <c r="V610" s="305"/>
      <c r="W610" s="306"/>
      <c r="X610" s="425"/>
      <c r="AA610" s="315"/>
      <c r="AB610" s="315"/>
      <c r="AC610" s="315"/>
      <c r="AD610" s="312"/>
      <c r="AE610" s="316"/>
      <c r="AF610" s="317"/>
      <c r="AG610" s="317"/>
      <c r="AH610" s="311"/>
      <c r="AI610" s="311"/>
      <c r="AJ610" s="311"/>
      <c r="AK610" s="311"/>
      <c r="AL610" s="311"/>
      <c r="AO610" s="318"/>
      <c r="AP610" s="318"/>
      <c r="AQ610" s="249"/>
      <c r="AR610" s="249"/>
      <c r="AS610" s="248"/>
      <c r="AT610" s="248"/>
      <c r="AU610" s="248"/>
      <c r="AW610" s="319"/>
      <c r="AX610" s="251"/>
      <c r="AY610" s="248"/>
    </row>
    <row r="611" spans="1:51" s="307" customFormat="1" ht="16.5" customHeight="1" x14ac:dyDescent="0.25">
      <c r="A611" s="305"/>
      <c r="B611" s="306"/>
      <c r="K611" s="317"/>
      <c r="L611" s="309"/>
      <c r="M611" s="310"/>
      <c r="N611" s="309"/>
      <c r="O611" s="309"/>
      <c r="P611" s="309"/>
      <c r="Q611" s="311"/>
      <c r="R611" s="312"/>
      <c r="S611" s="312"/>
      <c r="U611" s="313"/>
      <c r="V611" s="305"/>
      <c r="W611" s="306"/>
      <c r="X611" s="425"/>
      <c r="AA611" s="315"/>
      <c r="AB611" s="315"/>
      <c r="AC611" s="315"/>
      <c r="AD611" s="312"/>
      <c r="AE611" s="316"/>
      <c r="AF611" s="317"/>
      <c r="AG611" s="317"/>
      <c r="AH611" s="311"/>
      <c r="AI611" s="311"/>
      <c r="AJ611" s="311"/>
      <c r="AK611" s="311"/>
      <c r="AL611" s="311"/>
      <c r="AO611" s="318"/>
      <c r="AP611" s="318"/>
      <c r="AQ611" s="249"/>
      <c r="AR611" s="249"/>
      <c r="AS611" s="248"/>
      <c r="AT611" s="248"/>
      <c r="AU611" s="248"/>
      <c r="AW611" s="319"/>
      <c r="AX611" s="251"/>
      <c r="AY611" s="248"/>
    </row>
    <row r="612" spans="1:51" s="307" customFormat="1" ht="16.5" customHeight="1" x14ac:dyDescent="0.25">
      <c r="A612" s="305"/>
      <c r="B612" s="306"/>
      <c r="K612" s="317"/>
      <c r="L612" s="309"/>
      <c r="M612" s="310"/>
      <c r="N612" s="309"/>
      <c r="O612" s="309"/>
      <c r="P612" s="309"/>
      <c r="Q612" s="311"/>
      <c r="R612" s="312"/>
      <c r="S612" s="312"/>
      <c r="U612" s="313"/>
      <c r="V612" s="305"/>
      <c r="W612" s="306"/>
      <c r="X612" s="425"/>
      <c r="AA612" s="315"/>
      <c r="AB612" s="315"/>
      <c r="AC612" s="315"/>
      <c r="AD612" s="312"/>
      <c r="AE612" s="316"/>
      <c r="AF612" s="317"/>
      <c r="AG612" s="317"/>
      <c r="AH612" s="311"/>
      <c r="AI612" s="311"/>
      <c r="AJ612" s="311"/>
      <c r="AK612" s="311"/>
      <c r="AL612" s="311"/>
      <c r="AO612" s="318"/>
      <c r="AP612" s="318"/>
      <c r="AQ612" s="249"/>
      <c r="AR612" s="249"/>
      <c r="AS612" s="248"/>
      <c r="AT612" s="248"/>
      <c r="AU612" s="248"/>
      <c r="AW612" s="319"/>
      <c r="AX612" s="251"/>
      <c r="AY612" s="248"/>
    </row>
    <row r="613" spans="1:51" s="307" customFormat="1" ht="16.5" customHeight="1" x14ac:dyDescent="0.25">
      <c r="A613" s="305"/>
      <c r="B613" s="306"/>
      <c r="K613" s="317"/>
      <c r="L613" s="309"/>
      <c r="M613" s="310"/>
      <c r="N613" s="309"/>
      <c r="O613" s="309"/>
      <c r="P613" s="309"/>
      <c r="Q613" s="311"/>
      <c r="R613" s="312"/>
      <c r="S613" s="312"/>
      <c r="U613" s="313"/>
      <c r="V613" s="305"/>
      <c r="W613" s="306"/>
      <c r="X613" s="425"/>
      <c r="AA613" s="315"/>
      <c r="AB613" s="315"/>
      <c r="AC613" s="315"/>
      <c r="AD613" s="312"/>
      <c r="AE613" s="316"/>
      <c r="AF613" s="317"/>
      <c r="AG613" s="317"/>
      <c r="AH613" s="311"/>
      <c r="AI613" s="311"/>
      <c r="AJ613" s="311"/>
      <c r="AK613" s="311"/>
      <c r="AL613" s="311"/>
      <c r="AO613" s="318"/>
      <c r="AP613" s="318"/>
      <c r="AQ613" s="249"/>
      <c r="AR613" s="249"/>
      <c r="AS613" s="248"/>
      <c r="AT613" s="248"/>
      <c r="AU613" s="248"/>
      <c r="AW613" s="319"/>
      <c r="AX613" s="251"/>
      <c r="AY613" s="248"/>
    </row>
    <row r="614" spans="1:51" s="307" customFormat="1" ht="16.5" customHeight="1" x14ac:dyDescent="0.25">
      <c r="A614" s="305"/>
      <c r="B614" s="306"/>
      <c r="K614" s="317"/>
      <c r="L614" s="309"/>
      <c r="M614" s="310"/>
      <c r="N614" s="309"/>
      <c r="O614" s="309"/>
      <c r="P614" s="309"/>
      <c r="Q614" s="311"/>
      <c r="R614" s="312"/>
      <c r="S614" s="312"/>
      <c r="U614" s="313"/>
      <c r="V614" s="305"/>
      <c r="W614" s="306"/>
      <c r="X614" s="425"/>
      <c r="AA614" s="315"/>
      <c r="AB614" s="315"/>
      <c r="AC614" s="315"/>
      <c r="AD614" s="312"/>
      <c r="AE614" s="316"/>
      <c r="AF614" s="317"/>
      <c r="AG614" s="317"/>
      <c r="AH614" s="311"/>
      <c r="AI614" s="311"/>
      <c r="AJ614" s="311"/>
      <c r="AK614" s="311"/>
      <c r="AL614" s="311"/>
      <c r="AO614" s="318"/>
      <c r="AP614" s="318"/>
      <c r="AQ614" s="249"/>
      <c r="AR614" s="249"/>
      <c r="AS614" s="248"/>
      <c r="AT614" s="248"/>
      <c r="AU614" s="248"/>
      <c r="AW614" s="319"/>
      <c r="AX614" s="251"/>
      <c r="AY614" s="248"/>
    </row>
    <row r="615" spans="1:51" s="307" customFormat="1" ht="16.5" customHeight="1" x14ac:dyDescent="0.25">
      <c r="A615" s="305"/>
      <c r="B615" s="306"/>
      <c r="K615" s="317"/>
      <c r="L615" s="309"/>
      <c r="M615" s="310"/>
      <c r="N615" s="309"/>
      <c r="O615" s="309"/>
      <c r="P615" s="309"/>
      <c r="Q615" s="311"/>
      <c r="R615" s="312"/>
      <c r="S615" s="312"/>
      <c r="U615" s="313"/>
      <c r="V615" s="305"/>
      <c r="W615" s="306"/>
      <c r="X615" s="425"/>
      <c r="AA615" s="315"/>
      <c r="AB615" s="315"/>
      <c r="AC615" s="315"/>
      <c r="AD615" s="312"/>
      <c r="AE615" s="316"/>
      <c r="AF615" s="317"/>
      <c r="AG615" s="317"/>
      <c r="AH615" s="311"/>
      <c r="AI615" s="311"/>
      <c r="AJ615" s="311"/>
      <c r="AK615" s="311"/>
      <c r="AL615" s="311"/>
      <c r="AO615" s="318"/>
      <c r="AP615" s="318"/>
      <c r="AQ615" s="249"/>
      <c r="AR615" s="249"/>
      <c r="AS615" s="248"/>
      <c r="AT615" s="248"/>
      <c r="AU615" s="248"/>
      <c r="AW615" s="319"/>
      <c r="AX615" s="251"/>
      <c r="AY615" s="248"/>
    </row>
    <row r="616" spans="1:51" s="307" customFormat="1" ht="16.5" customHeight="1" x14ac:dyDescent="0.25">
      <c r="A616" s="305"/>
      <c r="B616" s="306"/>
      <c r="K616" s="317"/>
      <c r="L616" s="309"/>
      <c r="M616" s="310"/>
      <c r="N616" s="309"/>
      <c r="O616" s="309"/>
      <c r="P616" s="309"/>
      <c r="Q616" s="311"/>
      <c r="R616" s="312"/>
      <c r="S616" s="312"/>
      <c r="U616" s="313"/>
      <c r="V616" s="305"/>
      <c r="W616" s="306"/>
      <c r="X616" s="425"/>
      <c r="AA616" s="315"/>
      <c r="AB616" s="315"/>
      <c r="AC616" s="315"/>
      <c r="AD616" s="312"/>
      <c r="AE616" s="316"/>
      <c r="AF616" s="317"/>
      <c r="AG616" s="317"/>
      <c r="AH616" s="311"/>
      <c r="AI616" s="311"/>
      <c r="AJ616" s="311"/>
      <c r="AK616" s="311"/>
      <c r="AL616" s="311"/>
      <c r="AO616" s="318"/>
      <c r="AP616" s="318"/>
      <c r="AQ616" s="249"/>
      <c r="AR616" s="249"/>
      <c r="AS616" s="248"/>
      <c r="AT616" s="248"/>
      <c r="AU616" s="248"/>
      <c r="AW616" s="319"/>
      <c r="AX616" s="251"/>
      <c r="AY616" s="248"/>
    </row>
    <row r="617" spans="1:51" s="307" customFormat="1" ht="16.5" customHeight="1" x14ac:dyDescent="0.25">
      <c r="A617" s="305"/>
      <c r="B617" s="306"/>
      <c r="K617" s="317"/>
      <c r="L617" s="309"/>
      <c r="M617" s="310"/>
      <c r="N617" s="309"/>
      <c r="O617" s="309"/>
      <c r="P617" s="309"/>
      <c r="Q617" s="311"/>
      <c r="R617" s="312"/>
      <c r="S617" s="312"/>
      <c r="U617" s="313"/>
      <c r="V617" s="305"/>
      <c r="W617" s="306"/>
      <c r="X617" s="425"/>
      <c r="AA617" s="315"/>
      <c r="AB617" s="315"/>
      <c r="AC617" s="315"/>
      <c r="AD617" s="312"/>
      <c r="AE617" s="316"/>
      <c r="AF617" s="317"/>
      <c r="AG617" s="317"/>
      <c r="AH617" s="311"/>
      <c r="AI617" s="311"/>
      <c r="AJ617" s="311"/>
      <c r="AK617" s="311"/>
      <c r="AL617" s="311"/>
      <c r="AO617" s="318"/>
      <c r="AP617" s="318"/>
      <c r="AQ617" s="249"/>
      <c r="AR617" s="249"/>
      <c r="AS617" s="248"/>
      <c r="AT617" s="248"/>
      <c r="AU617" s="248"/>
      <c r="AW617" s="319"/>
      <c r="AX617" s="251"/>
      <c r="AY617" s="248"/>
    </row>
    <row r="618" spans="1:51" s="307" customFormat="1" ht="16.5" customHeight="1" x14ac:dyDescent="0.25">
      <c r="A618" s="305"/>
      <c r="B618" s="306"/>
      <c r="K618" s="317"/>
      <c r="L618" s="309"/>
      <c r="M618" s="310"/>
      <c r="N618" s="309"/>
      <c r="O618" s="309"/>
      <c r="P618" s="309"/>
      <c r="Q618" s="311"/>
      <c r="R618" s="312"/>
      <c r="S618" s="312"/>
      <c r="U618" s="313"/>
      <c r="V618" s="305"/>
      <c r="W618" s="306"/>
      <c r="X618" s="425"/>
      <c r="AA618" s="315"/>
      <c r="AB618" s="315"/>
      <c r="AC618" s="315"/>
      <c r="AD618" s="312"/>
      <c r="AE618" s="316"/>
      <c r="AF618" s="317"/>
      <c r="AG618" s="317"/>
      <c r="AH618" s="311"/>
      <c r="AI618" s="311"/>
      <c r="AJ618" s="311"/>
      <c r="AK618" s="311"/>
      <c r="AL618" s="311"/>
      <c r="AO618" s="318"/>
      <c r="AP618" s="318"/>
      <c r="AQ618" s="249"/>
      <c r="AR618" s="249"/>
      <c r="AS618" s="248"/>
      <c r="AT618" s="248"/>
      <c r="AU618" s="248"/>
      <c r="AW618" s="319"/>
      <c r="AX618" s="251"/>
      <c r="AY618" s="248"/>
    </row>
    <row r="619" spans="1:51" s="307" customFormat="1" ht="16.5" customHeight="1" x14ac:dyDescent="0.25">
      <c r="A619" s="305"/>
      <c r="B619" s="306"/>
      <c r="K619" s="317"/>
      <c r="L619" s="309"/>
      <c r="M619" s="310"/>
      <c r="N619" s="309"/>
      <c r="O619" s="309"/>
      <c r="P619" s="309"/>
      <c r="Q619" s="311"/>
      <c r="R619" s="312"/>
      <c r="S619" s="312"/>
      <c r="U619" s="313"/>
      <c r="V619" s="305"/>
      <c r="W619" s="306"/>
      <c r="X619" s="425"/>
      <c r="AA619" s="315"/>
      <c r="AB619" s="315"/>
      <c r="AC619" s="315"/>
      <c r="AD619" s="312"/>
      <c r="AE619" s="316"/>
      <c r="AF619" s="317"/>
      <c r="AG619" s="317"/>
      <c r="AH619" s="311"/>
      <c r="AI619" s="311"/>
      <c r="AJ619" s="311"/>
      <c r="AK619" s="311"/>
      <c r="AL619" s="311"/>
      <c r="AO619" s="318"/>
      <c r="AP619" s="318"/>
      <c r="AQ619" s="249"/>
      <c r="AR619" s="249"/>
      <c r="AS619" s="248"/>
      <c r="AT619" s="248"/>
      <c r="AU619" s="248"/>
      <c r="AW619" s="319"/>
      <c r="AX619" s="251"/>
      <c r="AY619" s="248"/>
    </row>
    <row r="620" spans="1:51" s="307" customFormat="1" ht="16.5" customHeight="1" x14ac:dyDescent="0.25">
      <c r="A620" s="305"/>
      <c r="B620" s="306"/>
      <c r="K620" s="317"/>
      <c r="L620" s="309"/>
      <c r="M620" s="310"/>
      <c r="N620" s="309"/>
      <c r="O620" s="309"/>
      <c r="P620" s="309"/>
      <c r="Q620" s="311"/>
      <c r="R620" s="312"/>
      <c r="S620" s="312"/>
      <c r="U620" s="313"/>
      <c r="V620" s="305"/>
      <c r="W620" s="306"/>
      <c r="X620" s="425"/>
      <c r="AA620" s="315"/>
      <c r="AB620" s="315"/>
      <c r="AC620" s="315"/>
      <c r="AD620" s="312"/>
      <c r="AE620" s="316"/>
      <c r="AF620" s="317"/>
      <c r="AG620" s="317"/>
      <c r="AH620" s="311"/>
      <c r="AI620" s="311"/>
      <c r="AJ620" s="311"/>
      <c r="AK620" s="311"/>
      <c r="AL620" s="311"/>
      <c r="AO620" s="318"/>
      <c r="AP620" s="318"/>
      <c r="AQ620" s="249"/>
      <c r="AR620" s="249"/>
      <c r="AS620" s="248"/>
      <c r="AT620" s="248"/>
      <c r="AU620" s="248"/>
      <c r="AW620" s="319"/>
      <c r="AX620" s="251"/>
      <c r="AY620" s="248"/>
    </row>
    <row r="621" spans="1:51" s="307" customFormat="1" ht="16.5" customHeight="1" x14ac:dyDescent="0.25">
      <c r="A621" s="305"/>
      <c r="B621" s="306"/>
      <c r="K621" s="317"/>
      <c r="L621" s="309"/>
      <c r="M621" s="310"/>
      <c r="N621" s="309"/>
      <c r="O621" s="309"/>
      <c r="P621" s="309"/>
      <c r="Q621" s="311"/>
      <c r="R621" s="312"/>
      <c r="S621" s="312"/>
      <c r="U621" s="313"/>
      <c r="V621" s="305"/>
      <c r="W621" s="306"/>
      <c r="X621" s="425"/>
      <c r="AA621" s="315"/>
      <c r="AB621" s="315"/>
      <c r="AC621" s="315"/>
      <c r="AD621" s="312"/>
      <c r="AE621" s="316"/>
      <c r="AF621" s="317"/>
      <c r="AG621" s="317"/>
      <c r="AH621" s="311"/>
      <c r="AI621" s="311"/>
      <c r="AJ621" s="311"/>
      <c r="AK621" s="311"/>
      <c r="AL621" s="311"/>
      <c r="AO621" s="318"/>
      <c r="AP621" s="318"/>
      <c r="AQ621" s="249"/>
      <c r="AR621" s="249"/>
      <c r="AS621" s="248"/>
      <c r="AT621" s="248"/>
      <c r="AU621" s="248"/>
      <c r="AW621" s="319"/>
      <c r="AX621" s="251"/>
      <c r="AY621" s="248"/>
    </row>
    <row r="622" spans="1:51" s="307" customFormat="1" ht="16.5" customHeight="1" x14ac:dyDescent="0.25">
      <c r="A622" s="305"/>
      <c r="B622" s="306"/>
      <c r="K622" s="317"/>
      <c r="L622" s="309"/>
      <c r="M622" s="310"/>
      <c r="N622" s="309"/>
      <c r="O622" s="309"/>
      <c r="P622" s="309"/>
      <c r="Q622" s="311"/>
      <c r="R622" s="312"/>
      <c r="S622" s="312"/>
      <c r="U622" s="313"/>
      <c r="V622" s="305"/>
      <c r="W622" s="306"/>
      <c r="X622" s="425"/>
      <c r="AA622" s="315"/>
      <c r="AB622" s="315"/>
      <c r="AC622" s="315"/>
      <c r="AD622" s="312"/>
      <c r="AE622" s="316"/>
      <c r="AF622" s="317"/>
      <c r="AG622" s="317"/>
      <c r="AH622" s="311"/>
      <c r="AI622" s="311"/>
      <c r="AJ622" s="311"/>
      <c r="AK622" s="311"/>
      <c r="AL622" s="311"/>
      <c r="AO622" s="318"/>
      <c r="AP622" s="318"/>
      <c r="AQ622" s="249"/>
      <c r="AR622" s="249"/>
      <c r="AS622" s="248"/>
      <c r="AT622" s="248"/>
      <c r="AU622" s="248"/>
      <c r="AW622" s="319"/>
      <c r="AX622" s="251"/>
      <c r="AY622" s="248"/>
    </row>
    <row r="623" spans="1:51" s="307" customFormat="1" ht="16.5" customHeight="1" x14ac:dyDescent="0.25">
      <c r="A623" s="305"/>
      <c r="B623" s="306"/>
      <c r="K623" s="317"/>
      <c r="L623" s="309"/>
      <c r="M623" s="310"/>
      <c r="N623" s="309"/>
      <c r="O623" s="309"/>
      <c r="P623" s="309"/>
      <c r="Q623" s="311"/>
      <c r="R623" s="312"/>
      <c r="S623" s="312"/>
      <c r="U623" s="313"/>
      <c r="V623" s="305"/>
      <c r="W623" s="306"/>
      <c r="X623" s="425"/>
      <c r="AA623" s="315"/>
      <c r="AB623" s="315"/>
      <c r="AC623" s="315"/>
      <c r="AD623" s="312"/>
      <c r="AE623" s="316"/>
      <c r="AF623" s="317"/>
      <c r="AG623" s="317"/>
      <c r="AH623" s="311"/>
      <c r="AI623" s="311"/>
      <c r="AJ623" s="311"/>
      <c r="AK623" s="311"/>
      <c r="AL623" s="311"/>
      <c r="AO623" s="318"/>
      <c r="AP623" s="318"/>
      <c r="AQ623" s="249"/>
      <c r="AR623" s="249"/>
      <c r="AS623" s="248"/>
      <c r="AT623" s="248"/>
      <c r="AU623" s="248"/>
      <c r="AW623" s="319"/>
      <c r="AX623" s="251"/>
      <c r="AY623" s="248"/>
    </row>
    <row r="624" spans="1:51" s="307" customFormat="1" ht="16.5" customHeight="1" x14ac:dyDescent="0.25">
      <c r="A624" s="305"/>
      <c r="B624" s="306"/>
      <c r="K624" s="317"/>
      <c r="L624" s="309"/>
      <c r="M624" s="310"/>
      <c r="N624" s="309"/>
      <c r="O624" s="309"/>
      <c r="P624" s="309"/>
      <c r="Q624" s="311"/>
      <c r="R624" s="312"/>
      <c r="S624" s="312"/>
      <c r="U624" s="313"/>
      <c r="V624" s="305"/>
      <c r="W624" s="306"/>
      <c r="X624" s="425"/>
      <c r="AA624" s="315"/>
      <c r="AB624" s="315"/>
      <c r="AC624" s="315"/>
      <c r="AD624" s="312"/>
      <c r="AE624" s="316"/>
      <c r="AF624" s="317"/>
      <c r="AG624" s="317"/>
      <c r="AH624" s="311"/>
      <c r="AI624" s="311"/>
      <c r="AJ624" s="311"/>
      <c r="AK624" s="311"/>
      <c r="AL624" s="311"/>
      <c r="AO624" s="318"/>
      <c r="AP624" s="318"/>
      <c r="AQ624" s="249"/>
      <c r="AR624" s="249"/>
      <c r="AS624" s="248"/>
      <c r="AT624" s="248"/>
      <c r="AU624" s="248"/>
      <c r="AW624" s="319"/>
      <c r="AX624" s="251"/>
      <c r="AY624" s="248"/>
    </row>
    <row r="625" spans="1:51" s="307" customFormat="1" ht="16.5" customHeight="1" x14ac:dyDescent="0.25">
      <c r="A625" s="305"/>
      <c r="B625" s="306"/>
      <c r="K625" s="317"/>
      <c r="L625" s="309"/>
      <c r="M625" s="310"/>
      <c r="N625" s="309"/>
      <c r="O625" s="309"/>
      <c r="P625" s="309"/>
      <c r="Q625" s="311"/>
      <c r="R625" s="312"/>
      <c r="S625" s="312"/>
      <c r="U625" s="313"/>
      <c r="V625" s="305"/>
      <c r="W625" s="306"/>
      <c r="X625" s="425"/>
      <c r="AA625" s="315"/>
      <c r="AB625" s="315"/>
      <c r="AC625" s="315"/>
      <c r="AD625" s="312"/>
      <c r="AE625" s="316"/>
      <c r="AF625" s="317"/>
      <c r="AG625" s="317"/>
      <c r="AH625" s="311"/>
      <c r="AI625" s="311"/>
      <c r="AJ625" s="311"/>
      <c r="AK625" s="311"/>
      <c r="AL625" s="311"/>
      <c r="AO625" s="318"/>
      <c r="AP625" s="318"/>
      <c r="AQ625" s="249"/>
      <c r="AR625" s="249"/>
      <c r="AS625" s="248"/>
      <c r="AT625" s="248"/>
      <c r="AU625" s="248"/>
      <c r="AW625" s="319"/>
      <c r="AX625" s="251"/>
      <c r="AY625" s="248"/>
    </row>
    <row r="626" spans="1:51" s="307" customFormat="1" ht="16.5" customHeight="1" x14ac:dyDescent="0.25">
      <c r="A626" s="305"/>
      <c r="B626" s="306"/>
      <c r="K626" s="317"/>
      <c r="L626" s="309"/>
      <c r="M626" s="310"/>
      <c r="N626" s="309"/>
      <c r="O626" s="309"/>
      <c r="P626" s="309"/>
      <c r="Q626" s="311"/>
      <c r="R626" s="312"/>
      <c r="S626" s="312"/>
      <c r="U626" s="313"/>
      <c r="V626" s="305"/>
      <c r="W626" s="306"/>
      <c r="X626" s="425"/>
      <c r="AA626" s="315"/>
      <c r="AB626" s="315"/>
      <c r="AC626" s="315"/>
      <c r="AD626" s="312"/>
      <c r="AE626" s="316"/>
      <c r="AF626" s="317"/>
      <c r="AG626" s="317"/>
      <c r="AH626" s="311"/>
      <c r="AI626" s="311"/>
      <c r="AJ626" s="311"/>
      <c r="AK626" s="311"/>
      <c r="AL626" s="311"/>
      <c r="AO626" s="318"/>
      <c r="AP626" s="318"/>
      <c r="AQ626" s="249"/>
      <c r="AR626" s="249"/>
      <c r="AS626" s="248"/>
      <c r="AT626" s="248"/>
      <c r="AU626" s="248"/>
      <c r="AW626" s="319"/>
      <c r="AX626" s="251"/>
      <c r="AY626" s="248"/>
    </row>
    <row r="627" spans="1:51" s="307" customFormat="1" ht="16.5" customHeight="1" x14ac:dyDescent="0.25">
      <c r="A627" s="305"/>
      <c r="B627" s="306"/>
      <c r="K627" s="317"/>
      <c r="L627" s="309"/>
      <c r="M627" s="310"/>
      <c r="N627" s="309"/>
      <c r="O627" s="309"/>
      <c r="P627" s="309"/>
      <c r="Q627" s="311"/>
      <c r="R627" s="312"/>
      <c r="S627" s="312"/>
      <c r="U627" s="313"/>
      <c r="V627" s="305"/>
      <c r="W627" s="306"/>
      <c r="X627" s="425"/>
      <c r="AA627" s="315"/>
      <c r="AB627" s="315"/>
      <c r="AC627" s="315"/>
      <c r="AD627" s="312"/>
      <c r="AE627" s="316"/>
      <c r="AF627" s="317"/>
      <c r="AG627" s="317"/>
      <c r="AH627" s="311"/>
      <c r="AI627" s="311"/>
      <c r="AJ627" s="311"/>
      <c r="AK627" s="311"/>
      <c r="AL627" s="311"/>
      <c r="AO627" s="318"/>
      <c r="AP627" s="318"/>
      <c r="AQ627" s="249"/>
      <c r="AR627" s="249"/>
      <c r="AS627" s="248"/>
      <c r="AT627" s="248"/>
      <c r="AU627" s="248"/>
      <c r="AW627" s="319"/>
      <c r="AX627" s="251"/>
      <c r="AY627" s="248"/>
    </row>
    <row r="628" spans="1:51" s="307" customFormat="1" ht="16.5" customHeight="1" x14ac:dyDescent="0.25">
      <c r="A628" s="305"/>
      <c r="B628" s="306"/>
      <c r="K628" s="317"/>
      <c r="L628" s="309"/>
      <c r="M628" s="310"/>
      <c r="N628" s="309"/>
      <c r="O628" s="309"/>
      <c r="P628" s="309"/>
      <c r="Q628" s="311"/>
      <c r="R628" s="312"/>
      <c r="S628" s="312"/>
      <c r="U628" s="313"/>
      <c r="V628" s="305"/>
      <c r="W628" s="306"/>
      <c r="X628" s="425"/>
      <c r="AA628" s="315"/>
      <c r="AB628" s="315"/>
      <c r="AC628" s="315"/>
      <c r="AD628" s="312"/>
      <c r="AE628" s="316"/>
      <c r="AF628" s="317"/>
      <c r="AG628" s="317"/>
      <c r="AH628" s="311"/>
      <c r="AI628" s="311"/>
      <c r="AJ628" s="311"/>
      <c r="AK628" s="311"/>
      <c r="AL628" s="311"/>
      <c r="AO628" s="318"/>
      <c r="AP628" s="318"/>
      <c r="AQ628" s="249"/>
      <c r="AR628" s="249"/>
      <c r="AS628" s="248"/>
      <c r="AT628" s="248"/>
      <c r="AU628" s="248"/>
      <c r="AW628" s="319"/>
      <c r="AX628" s="251"/>
      <c r="AY628" s="248"/>
    </row>
    <row r="629" spans="1:51" s="307" customFormat="1" ht="16.5" customHeight="1" x14ac:dyDescent="0.25">
      <c r="A629" s="305"/>
      <c r="B629" s="306"/>
      <c r="K629" s="317"/>
      <c r="L629" s="309"/>
      <c r="M629" s="310"/>
      <c r="N629" s="309"/>
      <c r="O629" s="309"/>
      <c r="P629" s="309"/>
      <c r="Q629" s="311"/>
      <c r="R629" s="312"/>
      <c r="S629" s="312"/>
      <c r="U629" s="313"/>
      <c r="V629" s="305"/>
      <c r="W629" s="306"/>
      <c r="X629" s="425"/>
      <c r="AA629" s="315"/>
      <c r="AB629" s="315"/>
      <c r="AC629" s="315"/>
      <c r="AD629" s="312"/>
      <c r="AE629" s="316"/>
      <c r="AF629" s="317"/>
      <c r="AG629" s="317"/>
      <c r="AH629" s="311"/>
      <c r="AI629" s="311"/>
      <c r="AJ629" s="311"/>
      <c r="AK629" s="311"/>
      <c r="AL629" s="311"/>
      <c r="AO629" s="318"/>
      <c r="AP629" s="318"/>
      <c r="AQ629" s="249"/>
      <c r="AR629" s="249"/>
      <c r="AS629" s="248"/>
      <c r="AT629" s="248"/>
      <c r="AU629" s="248"/>
      <c r="AW629" s="319"/>
      <c r="AX629" s="251"/>
      <c r="AY629" s="248"/>
    </row>
    <row r="630" spans="1:51" s="307" customFormat="1" ht="16.5" customHeight="1" x14ac:dyDescent="0.25">
      <c r="A630" s="305"/>
      <c r="B630" s="306"/>
      <c r="K630" s="317"/>
      <c r="L630" s="309"/>
      <c r="M630" s="310"/>
      <c r="N630" s="309"/>
      <c r="O630" s="309"/>
      <c r="P630" s="309"/>
      <c r="Q630" s="311"/>
      <c r="R630" s="312"/>
      <c r="S630" s="312"/>
      <c r="U630" s="313"/>
      <c r="V630" s="305"/>
      <c r="W630" s="306"/>
      <c r="X630" s="425"/>
      <c r="AA630" s="315"/>
      <c r="AB630" s="315"/>
      <c r="AC630" s="315"/>
      <c r="AD630" s="312"/>
      <c r="AE630" s="316"/>
      <c r="AF630" s="317"/>
      <c r="AG630" s="317"/>
      <c r="AH630" s="311"/>
      <c r="AI630" s="311"/>
      <c r="AJ630" s="311"/>
      <c r="AK630" s="311"/>
      <c r="AL630" s="311"/>
      <c r="AO630" s="318"/>
      <c r="AP630" s="318"/>
      <c r="AQ630" s="249"/>
      <c r="AR630" s="249"/>
      <c r="AS630" s="248"/>
      <c r="AT630" s="248"/>
      <c r="AU630" s="248"/>
      <c r="AW630" s="319"/>
      <c r="AX630" s="251"/>
      <c r="AY630" s="248"/>
    </row>
    <row r="631" spans="1:51" s="307" customFormat="1" ht="16.5" customHeight="1" x14ac:dyDescent="0.25">
      <c r="A631" s="305"/>
      <c r="B631" s="306"/>
      <c r="K631" s="317"/>
      <c r="L631" s="309"/>
      <c r="M631" s="310"/>
      <c r="N631" s="309"/>
      <c r="O631" s="309"/>
      <c r="P631" s="309"/>
      <c r="Q631" s="311"/>
      <c r="R631" s="312"/>
      <c r="S631" s="312"/>
      <c r="U631" s="313"/>
      <c r="V631" s="305"/>
      <c r="W631" s="306"/>
      <c r="X631" s="425"/>
      <c r="AA631" s="315"/>
      <c r="AB631" s="315"/>
      <c r="AC631" s="315"/>
      <c r="AD631" s="312"/>
      <c r="AE631" s="316"/>
      <c r="AF631" s="317"/>
      <c r="AG631" s="317"/>
      <c r="AH631" s="311"/>
      <c r="AI631" s="311"/>
      <c r="AJ631" s="311"/>
      <c r="AK631" s="311"/>
      <c r="AL631" s="311"/>
      <c r="AO631" s="318"/>
      <c r="AP631" s="318"/>
      <c r="AQ631" s="249"/>
      <c r="AR631" s="249"/>
      <c r="AS631" s="248"/>
      <c r="AT631" s="248"/>
      <c r="AU631" s="248"/>
      <c r="AW631" s="319"/>
      <c r="AX631" s="251"/>
      <c r="AY631" s="248"/>
    </row>
    <row r="632" spans="1:51" s="307" customFormat="1" ht="16.5" customHeight="1" x14ac:dyDescent="0.25">
      <c r="A632" s="305"/>
      <c r="B632" s="306"/>
      <c r="K632" s="317"/>
      <c r="L632" s="309"/>
      <c r="M632" s="310"/>
      <c r="N632" s="309"/>
      <c r="O632" s="309"/>
      <c r="P632" s="309"/>
      <c r="Q632" s="311"/>
      <c r="R632" s="312"/>
      <c r="S632" s="312"/>
      <c r="U632" s="313"/>
      <c r="V632" s="305"/>
      <c r="W632" s="306"/>
      <c r="X632" s="425"/>
      <c r="AA632" s="315"/>
      <c r="AB632" s="315"/>
      <c r="AC632" s="315"/>
      <c r="AD632" s="312"/>
      <c r="AE632" s="316"/>
      <c r="AF632" s="317"/>
      <c r="AG632" s="317"/>
      <c r="AH632" s="311"/>
      <c r="AI632" s="311"/>
      <c r="AJ632" s="311"/>
      <c r="AK632" s="311"/>
      <c r="AL632" s="311"/>
      <c r="AO632" s="318"/>
      <c r="AP632" s="318"/>
      <c r="AQ632" s="249"/>
      <c r="AR632" s="249"/>
      <c r="AS632" s="248"/>
      <c r="AT632" s="248"/>
      <c r="AU632" s="248"/>
      <c r="AW632" s="319"/>
      <c r="AX632" s="251"/>
      <c r="AY632" s="248"/>
    </row>
    <row r="633" spans="1:51" s="307" customFormat="1" ht="16.5" customHeight="1" x14ac:dyDescent="0.25">
      <c r="A633" s="305"/>
      <c r="B633" s="306"/>
      <c r="K633" s="317"/>
      <c r="L633" s="309"/>
      <c r="M633" s="310"/>
      <c r="N633" s="309"/>
      <c r="O633" s="309"/>
      <c r="P633" s="309"/>
      <c r="Q633" s="311"/>
      <c r="R633" s="312"/>
      <c r="S633" s="312"/>
      <c r="U633" s="313"/>
      <c r="V633" s="305"/>
      <c r="W633" s="306"/>
      <c r="X633" s="425"/>
      <c r="AA633" s="315"/>
      <c r="AB633" s="315"/>
      <c r="AC633" s="315"/>
      <c r="AD633" s="312"/>
      <c r="AE633" s="316"/>
      <c r="AF633" s="317"/>
      <c r="AG633" s="317"/>
      <c r="AH633" s="311"/>
      <c r="AI633" s="311"/>
      <c r="AJ633" s="311"/>
      <c r="AK633" s="311"/>
      <c r="AL633" s="311"/>
      <c r="AO633" s="318"/>
      <c r="AP633" s="318"/>
      <c r="AQ633" s="249"/>
      <c r="AR633" s="249"/>
      <c r="AS633" s="248"/>
      <c r="AT633" s="248"/>
      <c r="AU633" s="248"/>
      <c r="AW633" s="319"/>
      <c r="AX633" s="251"/>
      <c r="AY633" s="248"/>
    </row>
    <row r="634" spans="1:51" s="307" customFormat="1" ht="16.5" customHeight="1" x14ac:dyDescent="0.25">
      <c r="A634" s="305"/>
      <c r="B634" s="306"/>
      <c r="K634" s="317"/>
      <c r="L634" s="309"/>
      <c r="M634" s="310"/>
      <c r="N634" s="309"/>
      <c r="O634" s="309"/>
      <c r="P634" s="309"/>
      <c r="Q634" s="311"/>
      <c r="R634" s="312"/>
      <c r="S634" s="312"/>
      <c r="U634" s="313"/>
      <c r="V634" s="305"/>
      <c r="W634" s="306"/>
      <c r="X634" s="425"/>
      <c r="AA634" s="315"/>
      <c r="AB634" s="315"/>
      <c r="AC634" s="315"/>
      <c r="AD634" s="312"/>
      <c r="AE634" s="316"/>
      <c r="AF634" s="317"/>
      <c r="AG634" s="317"/>
      <c r="AH634" s="311"/>
      <c r="AI634" s="311"/>
      <c r="AJ634" s="311"/>
      <c r="AK634" s="311"/>
      <c r="AL634" s="311"/>
      <c r="AO634" s="318"/>
      <c r="AP634" s="318"/>
      <c r="AQ634" s="249"/>
      <c r="AR634" s="249"/>
      <c r="AS634" s="248"/>
      <c r="AT634" s="248"/>
      <c r="AU634" s="248"/>
      <c r="AW634" s="319"/>
      <c r="AX634" s="251"/>
      <c r="AY634" s="248"/>
    </row>
    <row r="635" spans="1:51" s="307" customFormat="1" ht="16.5" customHeight="1" x14ac:dyDescent="0.25">
      <c r="A635" s="305"/>
      <c r="B635" s="306"/>
      <c r="K635" s="317"/>
      <c r="L635" s="309"/>
      <c r="M635" s="310"/>
      <c r="N635" s="309"/>
      <c r="O635" s="309"/>
      <c r="P635" s="309"/>
      <c r="Q635" s="311"/>
      <c r="R635" s="312"/>
      <c r="S635" s="312"/>
      <c r="U635" s="313"/>
      <c r="V635" s="305"/>
      <c r="W635" s="306"/>
      <c r="X635" s="425"/>
      <c r="AA635" s="315"/>
      <c r="AB635" s="315"/>
      <c r="AC635" s="315"/>
      <c r="AD635" s="312"/>
      <c r="AE635" s="316"/>
      <c r="AF635" s="317"/>
      <c r="AG635" s="317"/>
      <c r="AH635" s="311"/>
      <c r="AI635" s="311"/>
      <c r="AJ635" s="311"/>
      <c r="AK635" s="311"/>
      <c r="AL635" s="311"/>
      <c r="AO635" s="318"/>
      <c r="AP635" s="318"/>
      <c r="AQ635" s="249"/>
      <c r="AR635" s="249"/>
      <c r="AS635" s="248"/>
      <c r="AT635" s="248"/>
      <c r="AU635" s="248"/>
      <c r="AW635" s="319"/>
      <c r="AX635" s="251"/>
      <c r="AY635" s="248"/>
    </row>
    <row r="636" spans="1:51" s="307" customFormat="1" ht="16.5" customHeight="1" x14ac:dyDescent="0.25">
      <c r="A636" s="305"/>
      <c r="B636" s="306"/>
      <c r="K636" s="317"/>
      <c r="L636" s="309"/>
      <c r="M636" s="310"/>
      <c r="N636" s="309"/>
      <c r="O636" s="309"/>
      <c r="P636" s="309"/>
      <c r="Q636" s="311"/>
      <c r="R636" s="312"/>
      <c r="S636" s="312"/>
      <c r="U636" s="313"/>
      <c r="V636" s="305"/>
      <c r="W636" s="306"/>
      <c r="X636" s="425"/>
      <c r="AA636" s="315"/>
      <c r="AB636" s="315"/>
      <c r="AC636" s="315"/>
      <c r="AD636" s="312"/>
      <c r="AE636" s="316"/>
      <c r="AF636" s="317"/>
      <c r="AG636" s="317"/>
      <c r="AH636" s="311"/>
      <c r="AI636" s="311"/>
      <c r="AJ636" s="311"/>
      <c r="AK636" s="311"/>
      <c r="AL636" s="311"/>
      <c r="AO636" s="318"/>
      <c r="AP636" s="318"/>
      <c r="AQ636" s="249"/>
      <c r="AR636" s="249"/>
      <c r="AS636" s="248"/>
      <c r="AT636" s="248"/>
      <c r="AU636" s="248"/>
      <c r="AW636" s="319"/>
      <c r="AX636" s="251"/>
      <c r="AY636" s="248"/>
    </row>
    <row r="637" spans="1:51" s="307" customFormat="1" ht="16.5" customHeight="1" x14ac:dyDescent="0.25">
      <c r="A637" s="305"/>
      <c r="B637" s="306"/>
      <c r="K637" s="317"/>
      <c r="L637" s="309"/>
      <c r="M637" s="310"/>
      <c r="N637" s="309"/>
      <c r="O637" s="309"/>
      <c r="P637" s="309"/>
      <c r="Q637" s="311"/>
      <c r="R637" s="312"/>
      <c r="S637" s="312"/>
      <c r="U637" s="313"/>
      <c r="V637" s="305"/>
      <c r="W637" s="306"/>
      <c r="X637" s="425"/>
      <c r="AA637" s="315"/>
      <c r="AB637" s="315"/>
      <c r="AC637" s="315"/>
      <c r="AD637" s="312"/>
      <c r="AE637" s="316"/>
      <c r="AF637" s="317"/>
      <c r="AG637" s="317"/>
      <c r="AH637" s="311"/>
      <c r="AI637" s="311"/>
      <c r="AJ637" s="311"/>
      <c r="AK637" s="311"/>
      <c r="AL637" s="311"/>
      <c r="AO637" s="318"/>
      <c r="AP637" s="318"/>
      <c r="AQ637" s="249"/>
      <c r="AR637" s="249"/>
      <c r="AS637" s="248"/>
      <c r="AT637" s="248"/>
      <c r="AU637" s="248"/>
      <c r="AW637" s="319"/>
      <c r="AX637" s="251"/>
      <c r="AY637" s="248"/>
    </row>
    <row r="638" spans="1:51" s="307" customFormat="1" ht="16.5" customHeight="1" x14ac:dyDescent="0.25">
      <c r="A638" s="305"/>
      <c r="B638" s="306"/>
      <c r="K638" s="317"/>
      <c r="L638" s="309"/>
      <c r="M638" s="310"/>
      <c r="N638" s="309"/>
      <c r="O638" s="309"/>
      <c r="P638" s="309"/>
      <c r="Q638" s="311"/>
      <c r="R638" s="312"/>
      <c r="S638" s="312"/>
      <c r="U638" s="313"/>
      <c r="V638" s="305"/>
      <c r="W638" s="306"/>
      <c r="X638" s="425"/>
      <c r="AA638" s="315"/>
      <c r="AB638" s="315"/>
      <c r="AC638" s="315"/>
      <c r="AD638" s="312"/>
      <c r="AE638" s="316"/>
      <c r="AF638" s="317"/>
      <c r="AG638" s="317">
        <f>AD638*AF638</f>
        <v>0</v>
      </c>
      <c r="AH638" s="311"/>
      <c r="AI638" s="311"/>
      <c r="AJ638" s="311"/>
      <c r="AK638" s="311"/>
      <c r="AL638" s="311"/>
      <c r="AO638" s="318">
        <f>AG638*AN638/100</f>
        <v>0</v>
      </c>
      <c r="AP638" s="318">
        <f>AG638-AO638</f>
        <v>0</v>
      </c>
      <c r="AQ638" s="249">
        <f>P638+AP638</f>
        <v>0</v>
      </c>
      <c r="AR638" s="249">
        <f>AQ638</f>
        <v>0</v>
      </c>
      <c r="AS638" s="248">
        <f>((S638*O638)+(AF638*AK638)-(AF638*AK638*AN638/100))</f>
        <v>0</v>
      </c>
      <c r="AT638" s="248">
        <f>AQ638-AS638</f>
        <v>0</v>
      </c>
      <c r="AU638" s="248">
        <f>AS638</f>
        <v>0</v>
      </c>
      <c r="AW638" s="319"/>
      <c r="AX638" s="251">
        <f>AU638*AV638/100</f>
        <v>0</v>
      </c>
      <c r="AY638" s="248">
        <f>AX638*10/100</f>
        <v>0</v>
      </c>
    </row>
    <row r="639" spans="1:51" s="307" customFormat="1" ht="16.5" customHeight="1" x14ac:dyDescent="0.25">
      <c r="A639" s="305"/>
      <c r="B639" s="306"/>
      <c r="K639" s="317"/>
      <c r="L639" s="309"/>
      <c r="M639" s="310"/>
      <c r="N639" s="309"/>
      <c r="O639" s="309"/>
      <c r="P639" s="309"/>
      <c r="Q639" s="311"/>
      <c r="R639" s="312"/>
      <c r="S639" s="312"/>
      <c r="U639" s="313"/>
      <c r="V639" s="305"/>
      <c r="W639" s="306"/>
      <c r="X639" s="425"/>
      <c r="AA639" s="315"/>
      <c r="AB639" s="315"/>
      <c r="AC639" s="315"/>
      <c r="AD639" s="312"/>
      <c r="AE639" s="316"/>
      <c r="AF639" s="317"/>
      <c r="AG639" s="317">
        <f>AD639*AF639</f>
        <v>0</v>
      </c>
      <c r="AH639" s="311"/>
      <c r="AI639" s="311"/>
      <c r="AJ639" s="311"/>
      <c r="AK639" s="311"/>
      <c r="AL639" s="311"/>
      <c r="AO639" s="318">
        <f>AG639*AN639/100</f>
        <v>0</v>
      </c>
      <c r="AP639" s="318">
        <f>AG639-AO639</f>
        <v>0</v>
      </c>
      <c r="AQ639" s="249">
        <f>P639+AP639</f>
        <v>0</v>
      </c>
      <c r="AR639" s="249">
        <f>AQ639</f>
        <v>0</v>
      </c>
      <c r="AS639" s="248">
        <f>((S639*O639)+(AF639*AK639)-(AF639*AK639*AN639/100))</f>
        <v>0</v>
      </c>
      <c r="AT639" s="248">
        <f>AQ639-AS639</f>
        <v>0</v>
      </c>
      <c r="AU639" s="248">
        <f>AS639</f>
        <v>0</v>
      </c>
      <c r="AW639" s="319"/>
      <c r="AX639" s="251">
        <f>AU639*AV639/100</f>
        <v>0</v>
      </c>
      <c r="AY639" s="248">
        <f>AX639*10/100</f>
        <v>0</v>
      </c>
    </row>
    <row r="640" spans="1:51" s="276" customFormat="1" ht="16.5" customHeight="1" x14ac:dyDescent="0.25">
      <c r="A640" s="283" t="s">
        <v>121</v>
      </c>
      <c r="B640" s="274">
        <v>14</v>
      </c>
      <c r="C640" s="283" t="s">
        <v>35</v>
      </c>
      <c r="G640" s="276" t="s">
        <v>122</v>
      </c>
      <c r="J640" s="281"/>
      <c r="K640" s="277"/>
      <c r="L640" s="278"/>
      <c r="M640" s="279"/>
      <c r="N640" s="278"/>
      <c r="O640" s="278"/>
      <c r="P640" s="278">
        <f>N640*O640</f>
        <v>0</v>
      </c>
      <c r="Q640" s="280"/>
      <c r="R640" s="281"/>
      <c r="S640" s="281"/>
      <c r="U640" s="342"/>
      <c r="V640" s="283" t="str">
        <f>A640</f>
        <v>นายสมคิด  ธูปทอง</v>
      </c>
      <c r="W640" s="274">
        <v>27</v>
      </c>
      <c r="X640" s="291" t="s">
        <v>123</v>
      </c>
      <c r="Y640" s="276" t="s">
        <v>28</v>
      </c>
      <c r="Z640" s="276" t="s">
        <v>37</v>
      </c>
      <c r="AA640" s="285">
        <v>9.5</v>
      </c>
      <c r="AB640" s="285">
        <v>14</v>
      </c>
      <c r="AC640" s="285">
        <v>2</v>
      </c>
      <c r="AD640" s="281">
        <f>AA640*AB640</f>
        <v>133</v>
      </c>
      <c r="AE640" s="286">
        <v>70.900000000000006</v>
      </c>
      <c r="AF640" s="288">
        <f>รายการ!B1</f>
        <v>6700</v>
      </c>
      <c r="AG640" s="288">
        <f>AD640*AF640</f>
        <v>891100</v>
      </c>
      <c r="AH640" s="280">
        <f>AD640</f>
        <v>133</v>
      </c>
      <c r="AI640" s="280"/>
      <c r="AJ640" s="280">
        <v>94.3</v>
      </c>
      <c r="AK640" s="280">
        <v>38.700000000000003</v>
      </c>
      <c r="AL640" s="280"/>
      <c r="AM640" s="276">
        <v>25</v>
      </c>
      <c r="AN640" s="276">
        <f>ค่าเสื่อม!Z2</f>
        <v>40</v>
      </c>
      <c r="AO640" s="290">
        <f>AG640*AN640/100</f>
        <v>356440</v>
      </c>
      <c r="AP640" s="290">
        <f>AG640-AO640</f>
        <v>534660</v>
      </c>
      <c r="AQ640" s="199">
        <f>AP640</f>
        <v>534660</v>
      </c>
      <c r="AR640" s="199">
        <f>AQ640</f>
        <v>534660</v>
      </c>
      <c r="AS640" s="198">
        <f>((S640*O640)+(AF640*AK640)-(AF640*AK640*AN640/100))</f>
        <v>155574</v>
      </c>
      <c r="AT640" s="198">
        <f>AQ640-AS640</f>
        <v>379086</v>
      </c>
      <c r="AU640" s="198">
        <f>AS640</f>
        <v>155574</v>
      </c>
      <c r="AV640" s="276">
        <f>อัตราภาษี!J5</f>
        <v>0.3</v>
      </c>
      <c r="AW640" s="156" t="s">
        <v>50</v>
      </c>
      <c r="AX640" s="201">
        <f>AU640*AV640/100</f>
        <v>466.72199999999998</v>
      </c>
      <c r="AY640" s="198">
        <f>AX640*10/100</f>
        <v>46.672199999999997</v>
      </c>
    </row>
    <row r="641" spans="1:51" s="324" customFormat="1" ht="16.5" customHeight="1" x14ac:dyDescent="0.25">
      <c r="A641" s="330"/>
      <c r="B641" s="323"/>
      <c r="C641" s="330"/>
      <c r="J641" s="286"/>
      <c r="K641" s="338"/>
      <c r="L641" s="327"/>
      <c r="M641" s="326"/>
      <c r="N641" s="327"/>
      <c r="O641" s="327"/>
      <c r="P641" s="327"/>
      <c r="Q641" s="289"/>
      <c r="R641" s="286"/>
      <c r="S641" s="286"/>
      <c r="U641" s="343"/>
      <c r="V641" s="330"/>
      <c r="W641" s="323"/>
      <c r="X641" s="331"/>
      <c r="Z641" s="324" t="s">
        <v>37</v>
      </c>
      <c r="AA641" s="332"/>
      <c r="AB641" s="332"/>
      <c r="AC641" s="332"/>
      <c r="AD641" s="286">
        <v>38.700000000000003</v>
      </c>
      <c r="AE641" s="286">
        <v>29.1</v>
      </c>
      <c r="AF641" s="325"/>
      <c r="AG641" s="325"/>
      <c r="AH641" s="289">
        <v>38.700000000000003</v>
      </c>
      <c r="AI641" s="289"/>
      <c r="AJ641" s="289"/>
      <c r="AK641" s="289">
        <v>38.700000000000003</v>
      </c>
      <c r="AL641" s="289"/>
      <c r="AO641" s="333"/>
      <c r="AP641" s="333"/>
      <c r="AQ641" s="199"/>
      <c r="AR641" s="199"/>
      <c r="AS641" s="214">
        <v>155574</v>
      </c>
      <c r="AT641" s="214"/>
      <c r="AU641" s="214">
        <v>155574</v>
      </c>
      <c r="AW641" s="334"/>
      <c r="AX641" s="215"/>
      <c r="AY641" s="214"/>
    </row>
    <row r="642" spans="1:51" s="344" customFormat="1" ht="16.5" customHeight="1" x14ac:dyDescent="0.25">
      <c r="A642" s="427"/>
      <c r="B642" s="428"/>
      <c r="C642" s="427"/>
      <c r="J642" s="426"/>
      <c r="K642" s="442"/>
      <c r="L642" s="431"/>
      <c r="M642" s="430"/>
      <c r="N642" s="431"/>
      <c r="O642" s="431"/>
      <c r="P642" s="431"/>
      <c r="Q642" s="432"/>
      <c r="R642" s="426"/>
      <c r="S642" s="426"/>
      <c r="U642" s="445"/>
      <c r="V642" s="427"/>
      <c r="W642" s="428"/>
      <c r="X642" s="434"/>
      <c r="AA642" s="435"/>
      <c r="AB642" s="435"/>
      <c r="AC642" s="435"/>
      <c r="AD642" s="426"/>
      <c r="AE642" s="426"/>
      <c r="AF642" s="429"/>
      <c r="AG642" s="429"/>
      <c r="AH642" s="432"/>
      <c r="AI642" s="432"/>
      <c r="AJ642" s="432"/>
      <c r="AK642" s="432"/>
      <c r="AL642" s="432"/>
      <c r="AO642" s="436"/>
      <c r="AP642" s="436"/>
      <c r="AQ642" s="249"/>
      <c r="AR642" s="249"/>
      <c r="AS642" s="437"/>
      <c r="AT642" s="437"/>
      <c r="AU642" s="437"/>
      <c r="AW642" s="438"/>
      <c r="AX642" s="439"/>
      <c r="AY642" s="437"/>
    </row>
    <row r="643" spans="1:51" s="344" customFormat="1" ht="16.5" customHeight="1" x14ac:dyDescent="0.25">
      <c r="A643" s="427"/>
      <c r="B643" s="428"/>
      <c r="C643" s="427"/>
      <c r="J643" s="426"/>
      <c r="K643" s="442"/>
      <c r="L643" s="431"/>
      <c r="M643" s="430"/>
      <c r="N643" s="431"/>
      <c r="O643" s="431"/>
      <c r="P643" s="431"/>
      <c r="Q643" s="432"/>
      <c r="R643" s="426"/>
      <c r="S643" s="426"/>
      <c r="U643" s="445"/>
      <c r="V643" s="427"/>
      <c r="W643" s="428"/>
      <c r="X643" s="434"/>
      <c r="AA643" s="435"/>
      <c r="AB643" s="435"/>
      <c r="AC643" s="435"/>
      <c r="AD643" s="426"/>
      <c r="AE643" s="426"/>
      <c r="AF643" s="429"/>
      <c r="AG643" s="429"/>
      <c r="AH643" s="432"/>
      <c r="AI643" s="432"/>
      <c r="AJ643" s="432"/>
      <c r="AK643" s="432"/>
      <c r="AL643" s="432"/>
      <c r="AO643" s="436"/>
      <c r="AP643" s="436"/>
      <c r="AQ643" s="249"/>
      <c r="AR643" s="249"/>
      <c r="AS643" s="437"/>
      <c r="AT643" s="437"/>
      <c r="AU643" s="437"/>
      <c r="AW643" s="438"/>
      <c r="AX643" s="439"/>
      <c r="AY643" s="437"/>
    </row>
    <row r="644" spans="1:51" s="344" customFormat="1" ht="16.5" customHeight="1" x14ac:dyDescent="0.25">
      <c r="A644" s="427"/>
      <c r="B644" s="428"/>
      <c r="C644" s="427"/>
      <c r="J644" s="426"/>
      <c r="K644" s="442"/>
      <c r="L644" s="431"/>
      <c r="M644" s="430"/>
      <c r="N644" s="431"/>
      <c r="O644" s="431"/>
      <c r="P644" s="431"/>
      <c r="Q644" s="432"/>
      <c r="R644" s="426"/>
      <c r="S644" s="426"/>
      <c r="U644" s="445"/>
      <c r="V644" s="427"/>
      <c r="W644" s="428"/>
      <c r="X644" s="434"/>
      <c r="AA644" s="435"/>
      <c r="AB644" s="435"/>
      <c r="AC644" s="435"/>
      <c r="AD644" s="426"/>
      <c r="AE644" s="426"/>
      <c r="AF644" s="429"/>
      <c r="AG644" s="429"/>
      <c r="AH644" s="432"/>
      <c r="AI644" s="432"/>
      <c r="AJ644" s="432"/>
      <c r="AK644" s="432"/>
      <c r="AL644" s="432"/>
      <c r="AO644" s="436"/>
      <c r="AP644" s="436"/>
      <c r="AQ644" s="249"/>
      <c r="AR644" s="249"/>
      <c r="AS644" s="437"/>
      <c r="AT644" s="437"/>
      <c r="AU644" s="437"/>
      <c r="AW644" s="438"/>
      <c r="AX644" s="439"/>
      <c r="AY644" s="437"/>
    </row>
    <row r="645" spans="1:51" s="344" customFormat="1" ht="16.5" customHeight="1" x14ac:dyDescent="0.25">
      <c r="A645" s="427"/>
      <c r="B645" s="428"/>
      <c r="C645" s="427"/>
      <c r="J645" s="426"/>
      <c r="K645" s="442"/>
      <c r="L645" s="431"/>
      <c r="M645" s="430"/>
      <c r="N645" s="431"/>
      <c r="O645" s="431"/>
      <c r="P645" s="431"/>
      <c r="Q645" s="432"/>
      <c r="R645" s="426"/>
      <c r="S645" s="426"/>
      <c r="U645" s="445"/>
      <c r="V645" s="427"/>
      <c r="W645" s="428"/>
      <c r="X645" s="434"/>
      <c r="AA645" s="435"/>
      <c r="AB645" s="435"/>
      <c r="AC645" s="435"/>
      <c r="AD645" s="426"/>
      <c r="AE645" s="426"/>
      <c r="AF645" s="429"/>
      <c r="AG645" s="429"/>
      <c r="AH645" s="432"/>
      <c r="AI645" s="432"/>
      <c r="AJ645" s="432"/>
      <c r="AK645" s="432"/>
      <c r="AL645" s="432"/>
      <c r="AO645" s="436"/>
      <c r="AP645" s="436"/>
      <c r="AQ645" s="249"/>
      <c r="AR645" s="249"/>
      <c r="AS645" s="437"/>
      <c r="AT645" s="437"/>
      <c r="AU645" s="437"/>
      <c r="AW645" s="438"/>
      <c r="AX645" s="439"/>
      <c r="AY645" s="437"/>
    </row>
    <row r="646" spans="1:51" s="344" customFormat="1" ht="16.5" customHeight="1" x14ac:dyDescent="0.25">
      <c r="A646" s="427"/>
      <c r="B646" s="428"/>
      <c r="C646" s="427"/>
      <c r="J646" s="426"/>
      <c r="K646" s="442"/>
      <c r="L646" s="431"/>
      <c r="M646" s="430"/>
      <c r="N646" s="431"/>
      <c r="O646" s="431"/>
      <c r="P646" s="431"/>
      <c r="Q646" s="432"/>
      <c r="R646" s="426"/>
      <c r="S646" s="426"/>
      <c r="U646" s="445"/>
      <c r="V646" s="427"/>
      <c r="W646" s="428"/>
      <c r="X646" s="434"/>
      <c r="AA646" s="435"/>
      <c r="AB646" s="435"/>
      <c r="AC646" s="435"/>
      <c r="AD646" s="426"/>
      <c r="AE646" s="426"/>
      <c r="AF646" s="429"/>
      <c r="AG646" s="429"/>
      <c r="AH646" s="432"/>
      <c r="AI646" s="432"/>
      <c r="AJ646" s="432"/>
      <c r="AK646" s="432"/>
      <c r="AL646" s="432"/>
      <c r="AO646" s="436"/>
      <c r="AP646" s="436"/>
      <c r="AQ646" s="249"/>
      <c r="AR646" s="249"/>
      <c r="AS646" s="437"/>
      <c r="AT646" s="437"/>
      <c r="AU646" s="437"/>
      <c r="AW646" s="438"/>
      <c r="AX646" s="439"/>
      <c r="AY646" s="437"/>
    </row>
    <row r="647" spans="1:51" s="344" customFormat="1" ht="16.5" customHeight="1" x14ac:dyDescent="0.25">
      <c r="A647" s="427"/>
      <c r="B647" s="428"/>
      <c r="C647" s="427"/>
      <c r="J647" s="426"/>
      <c r="K647" s="442"/>
      <c r="L647" s="431"/>
      <c r="M647" s="430"/>
      <c r="N647" s="431"/>
      <c r="O647" s="431"/>
      <c r="P647" s="431"/>
      <c r="Q647" s="432"/>
      <c r="R647" s="426"/>
      <c r="S647" s="426"/>
      <c r="U647" s="445"/>
      <c r="V647" s="427"/>
      <c r="W647" s="428"/>
      <c r="X647" s="434"/>
      <c r="AA647" s="435"/>
      <c r="AB647" s="435"/>
      <c r="AC647" s="435"/>
      <c r="AD647" s="426"/>
      <c r="AE647" s="426"/>
      <c r="AF647" s="429"/>
      <c r="AG647" s="429"/>
      <c r="AH647" s="432"/>
      <c r="AI647" s="432"/>
      <c r="AJ647" s="432"/>
      <c r="AK647" s="432"/>
      <c r="AL647" s="432"/>
      <c r="AO647" s="436"/>
      <c r="AP647" s="436"/>
      <c r="AQ647" s="249"/>
      <c r="AR647" s="249"/>
      <c r="AS647" s="437"/>
      <c r="AT647" s="437"/>
      <c r="AU647" s="437"/>
      <c r="AW647" s="438"/>
      <c r="AX647" s="439"/>
      <c r="AY647" s="437"/>
    </row>
    <row r="648" spans="1:51" s="344" customFormat="1" ht="16.5" customHeight="1" x14ac:dyDescent="0.25">
      <c r="A648" s="427"/>
      <c r="B648" s="428"/>
      <c r="C648" s="427"/>
      <c r="J648" s="426"/>
      <c r="K648" s="442"/>
      <c r="L648" s="431"/>
      <c r="M648" s="430"/>
      <c r="N648" s="431"/>
      <c r="O648" s="431"/>
      <c r="P648" s="431"/>
      <c r="Q648" s="432"/>
      <c r="R648" s="426"/>
      <c r="S648" s="426"/>
      <c r="U648" s="445"/>
      <c r="V648" s="427"/>
      <c r="W648" s="428"/>
      <c r="X648" s="434"/>
      <c r="AA648" s="435"/>
      <c r="AB648" s="435"/>
      <c r="AC648" s="435"/>
      <c r="AD648" s="426"/>
      <c r="AE648" s="426"/>
      <c r="AF648" s="429"/>
      <c r="AG648" s="429"/>
      <c r="AH648" s="432"/>
      <c r="AI648" s="432"/>
      <c r="AJ648" s="432"/>
      <c r="AK648" s="432"/>
      <c r="AL648" s="432"/>
      <c r="AO648" s="436"/>
      <c r="AP648" s="436"/>
      <c r="AQ648" s="249"/>
      <c r="AR648" s="249"/>
      <c r="AS648" s="437"/>
      <c r="AT648" s="437"/>
      <c r="AU648" s="437"/>
      <c r="AW648" s="438"/>
      <c r="AX648" s="439"/>
      <c r="AY648" s="437"/>
    </row>
    <row r="649" spans="1:51" s="344" customFormat="1" ht="16.5" customHeight="1" x14ac:dyDescent="0.25">
      <c r="A649" s="427"/>
      <c r="B649" s="428"/>
      <c r="C649" s="427"/>
      <c r="J649" s="426"/>
      <c r="K649" s="442"/>
      <c r="L649" s="431"/>
      <c r="M649" s="430"/>
      <c r="N649" s="431"/>
      <c r="O649" s="431"/>
      <c r="P649" s="431"/>
      <c r="Q649" s="432"/>
      <c r="R649" s="426"/>
      <c r="S649" s="426"/>
      <c r="U649" s="445"/>
      <c r="V649" s="427"/>
      <c r="W649" s="428"/>
      <c r="X649" s="434"/>
      <c r="AA649" s="435"/>
      <c r="AB649" s="435"/>
      <c r="AC649" s="435"/>
      <c r="AD649" s="426"/>
      <c r="AE649" s="426"/>
      <c r="AF649" s="429"/>
      <c r="AG649" s="429"/>
      <c r="AH649" s="432"/>
      <c r="AI649" s="432"/>
      <c r="AJ649" s="432"/>
      <c r="AK649" s="432"/>
      <c r="AL649" s="432"/>
      <c r="AO649" s="436"/>
      <c r="AP649" s="436"/>
      <c r="AQ649" s="249"/>
      <c r="AR649" s="249"/>
      <c r="AS649" s="437"/>
      <c r="AT649" s="437"/>
      <c r="AU649" s="437"/>
      <c r="AW649" s="438"/>
      <c r="AX649" s="439"/>
      <c r="AY649" s="437"/>
    </row>
    <row r="650" spans="1:51" s="344" customFormat="1" ht="16.5" customHeight="1" x14ac:dyDescent="0.25">
      <c r="A650" s="427"/>
      <c r="B650" s="428"/>
      <c r="C650" s="427"/>
      <c r="J650" s="426"/>
      <c r="K650" s="442"/>
      <c r="L650" s="431"/>
      <c r="M650" s="430"/>
      <c r="N650" s="431"/>
      <c r="O650" s="431"/>
      <c r="P650" s="431"/>
      <c r="Q650" s="432"/>
      <c r="R650" s="426"/>
      <c r="S650" s="426"/>
      <c r="U650" s="445"/>
      <c r="V650" s="427"/>
      <c r="W650" s="428"/>
      <c r="X650" s="434"/>
      <c r="AA650" s="435"/>
      <c r="AB650" s="435"/>
      <c r="AC650" s="435"/>
      <c r="AD650" s="426"/>
      <c r="AE650" s="426"/>
      <c r="AF650" s="429"/>
      <c r="AG650" s="429"/>
      <c r="AH650" s="432"/>
      <c r="AI650" s="432"/>
      <c r="AJ650" s="432"/>
      <c r="AK650" s="432"/>
      <c r="AL650" s="432"/>
      <c r="AO650" s="436"/>
      <c r="AP650" s="436"/>
      <c r="AQ650" s="249"/>
      <c r="AR650" s="249"/>
      <c r="AS650" s="437"/>
      <c r="AT650" s="437"/>
      <c r="AU650" s="437"/>
      <c r="AW650" s="438"/>
      <c r="AX650" s="439"/>
      <c r="AY650" s="437"/>
    </row>
    <row r="651" spans="1:51" s="344" customFormat="1" ht="16.5" customHeight="1" x14ac:dyDescent="0.25">
      <c r="A651" s="427"/>
      <c r="B651" s="428"/>
      <c r="C651" s="427"/>
      <c r="J651" s="426"/>
      <c r="K651" s="442"/>
      <c r="L651" s="431"/>
      <c r="M651" s="430"/>
      <c r="N651" s="431"/>
      <c r="O651" s="431"/>
      <c r="P651" s="431"/>
      <c r="Q651" s="432"/>
      <c r="R651" s="426"/>
      <c r="S651" s="426"/>
      <c r="U651" s="445"/>
      <c r="V651" s="427"/>
      <c r="W651" s="428"/>
      <c r="X651" s="434"/>
      <c r="AA651" s="435"/>
      <c r="AB651" s="435"/>
      <c r="AC651" s="435"/>
      <c r="AD651" s="426"/>
      <c r="AE651" s="426"/>
      <c r="AF651" s="429"/>
      <c r="AG651" s="429"/>
      <c r="AH651" s="432"/>
      <c r="AI651" s="432"/>
      <c r="AJ651" s="432"/>
      <c r="AK651" s="432"/>
      <c r="AL651" s="432"/>
      <c r="AO651" s="436"/>
      <c r="AP651" s="436"/>
      <c r="AQ651" s="249"/>
      <c r="AR651" s="249"/>
      <c r="AS651" s="437"/>
      <c r="AT651" s="437"/>
      <c r="AU651" s="437"/>
      <c r="AW651" s="438"/>
      <c r="AX651" s="439"/>
      <c r="AY651" s="437"/>
    </row>
    <row r="652" spans="1:51" s="344" customFormat="1" ht="16.5" customHeight="1" x14ac:dyDescent="0.25">
      <c r="A652" s="427"/>
      <c r="B652" s="428"/>
      <c r="C652" s="427"/>
      <c r="J652" s="426"/>
      <c r="K652" s="442"/>
      <c r="L652" s="431"/>
      <c r="M652" s="430"/>
      <c r="N652" s="431"/>
      <c r="O652" s="431"/>
      <c r="P652" s="431"/>
      <c r="Q652" s="432"/>
      <c r="R652" s="426"/>
      <c r="S652" s="426"/>
      <c r="U652" s="445"/>
      <c r="V652" s="427"/>
      <c r="W652" s="428"/>
      <c r="X652" s="434"/>
      <c r="AA652" s="435"/>
      <c r="AB652" s="435"/>
      <c r="AC652" s="435"/>
      <c r="AD652" s="426"/>
      <c r="AE652" s="426"/>
      <c r="AF652" s="429"/>
      <c r="AG652" s="429"/>
      <c r="AH652" s="432"/>
      <c r="AI652" s="432"/>
      <c r="AJ652" s="432"/>
      <c r="AK652" s="432"/>
      <c r="AL652" s="432"/>
      <c r="AO652" s="436"/>
      <c r="AP652" s="436"/>
      <c r="AQ652" s="249"/>
      <c r="AR652" s="249"/>
      <c r="AS652" s="437"/>
      <c r="AT652" s="437"/>
      <c r="AU652" s="437"/>
      <c r="AW652" s="438"/>
      <c r="AX652" s="439"/>
      <c r="AY652" s="437"/>
    </row>
    <row r="653" spans="1:51" s="344" customFormat="1" ht="16.5" customHeight="1" x14ac:dyDescent="0.25">
      <c r="A653" s="427"/>
      <c r="B653" s="428"/>
      <c r="C653" s="427"/>
      <c r="J653" s="426"/>
      <c r="K653" s="442"/>
      <c r="L653" s="431"/>
      <c r="M653" s="430"/>
      <c r="N653" s="431"/>
      <c r="O653" s="431"/>
      <c r="P653" s="431"/>
      <c r="Q653" s="432"/>
      <c r="R653" s="426"/>
      <c r="S653" s="426"/>
      <c r="U653" s="445"/>
      <c r="V653" s="427"/>
      <c r="W653" s="428"/>
      <c r="X653" s="434"/>
      <c r="AA653" s="435"/>
      <c r="AB653" s="435"/>
      <c r="AC653" s="435"/>
      <c r="AD653" s="426"/>
      <c r="AE653" s="426"/>
      <c r="AF653" s="429"/>
      <c r="AG653" s="429"/>
      <c r="AH653" s="432"/>
      <c r="AI653" s="432"/>
      <c r="AJ653" s="432"/>
      <c r="AK653" s="432"/>
      <c r="AL653" s="432"/>
      <c r="AO653" s="436"/>
      <c r="AP653" s="436"/>
      <c r="AQ653" s="249"/>
      <c r="AR653" s="249"/>
      <c r="AS653" s="437"/>
      <c r="AT653" s="437"/>
      <c r="AU653" s="437"/>
      <c r="AW653" s="438"/>
      <c r="AX653" s="439"/>
      <c r="AY653" s="437"/>
    </row>
    <row r="654" spans="1:51" s="344" customFormat="1" ht="16.5" customHeight="1" x14ac:dyDescent="0.25">
      <c r="A654" s="427"/>
      <c r="B654" s="428"/>
      <c r="C654" s="427"/>
      <c r="J654" s="426"/>
      <c r="K654" s="442"/>
      <c r="L654" s="431"/>
      <c r="M654" s="430"/>
      <c r="N654" s="431"/>
      <c r="O654" s="431"/>
      <c r="P654" s="431"/>
      <c r="Q654" s="432"/>
      <c r="R654" s="426"/>
      <c r="S654" s="426"/>
      <c r="U654" s="445"/>
      <c r="V654" s="427"/>
      <c r="W654" s="428"/>
      <c r="X654" s="434"/>
      <c r="AA654" s="435"/>
      <c r="AB654" s="435"/>
      <c r="AC654" s="435"/>
      <c r="AD654" s="426"/>
      <c r="AE654" s="426"/>
      <c r="AF654" s="429"/>
      <c r="AG654" s="429"/>
      <c r="AH654" s="432"/>
      <c r="AI654" s="432"/>
      <c r="AJ654" s="432"/>
      <c r="AK654" s="432"/>
      <c r="AL654" s="432"/>
      <c r="AO654" s="436"/>
      <c r="AP654" s="436"/>
      <c r="AQ654" s="249"/>
      <c r="AR654" s="249"/>
      <c r="AS654" s="437"/>
      <c r="AT654" s="437"/>
      <c r="AU654" s="437"/>
      <c r="AW654" s="438"/>
      <c r="AX654" s="439"/>
      <c r="AY654" s="437"/>
    </row>
    <row r="655" spans="1:51" s="344" customFormat="1" ht="16.5" customHeight="1" x14ac:dyDescent="0.25">
      <c r="A655" s="427"/>
      <c r="B655" s="428"/>
      <c r="C655" s="427"/>
      <c r="J655" s="426"/>
      <c r="K655" s="442"/>
      <c r="L655" s="431"/>
      <c r="M655" s="430"/>
      <c r="N655" s="431"/>
      <c r="O655" s="431"/>
      <c r="P655" s="431"/>
      <c r="Q655" s="432"/>
      <c r="R655" s="426"/>
      <c r="S655" s="426"/>
      <c r="U655" s="445"/>
      <c r="V655" s="427"/>
      <c r="W655" s="428"/>
      <c r="X655" s="434"/>
      <c r="AA655" s="435"/>
      <c r="AB655" s="435"/>
      <c r="AC655" s="435"/>
      <c r="AD655" s="426"/>
      <c r="AE655" s="426"/>
      <c r="AF655" s="429"/>
      <c r="AG655" s="429"/>
      <c r="AH655" s="432"/>
      <c r="AI655" s="432"/>
      <c r="AJ655" s="432"/>
      <c r="AK655" s="432"/>
      <c r="AL655" s="432"/>
      <c r="AO655" s="436"/>
      <c r="AP655" s="436"/>
      <c r="AQ655" s="249"/>
      <c r="AR655" s="249"/>
      <c r="AS655" s="437"/>
      <c r="AT655" s="437"/>
      <c r="AU655" s="437"/>
      <c r="AW655" s="438"/>
      <c r="AX655" s="439"/>
      <c r="AY655" s="437"/>
    </row>
    <row r="656" spans="1:51" s="344" customFormat="1" ht="16.5" customHeight="1" x14ac:dyDescent="0.25">
      <c r="A656" s="427"/>
      <c r="B656" s="428"/>
      <c r="C656" s="427"/>
      <c r="J656" s="426"/>
      <c r="K656" s="442"/>
      <c r="L656" s="431"/>
      <c r="M656" s="430"/>
      <c r="N656" s="431"/>
      <c r="O656" s="431"/>
      <c r="P656" s="431"/>
      <c r="Q656" s="432"/>
      <c r="R656" s="426"/>
      <c r="S656" s="426"/>
      <c r="U656" s="445"/>
      <c r="V656" s="427"/>
      <c r="W656" s="428"/>
      <c r="X656" s="434"/>
      <c r="AA656" s="435"/>
      <c r="AB656" s="435"/>
      <c r="AC656" s="435"/>
      <c r="AD656" s="426"/>
      <c r="AE656" s="426"/>
      <c r="AF656" s="429"/>
      <c r="AG656" s="429"/>
      <c r="AH656" s="432"/>
      <c r="AI656" s="432"/>
      <c r="AJ656" s="432"/>
      <c r="AK656" s="432"/>
      <c r="AL656" s="432"/>
      <c r="AO656" s="436"/>
      <c r="AP656" s="436"/>
      <c r="AQ656" s="249"/>
      <c r="AR656" s="249"/>
      <c r="AS656" s="437"/>
      <c r="AT656" s="437"/>
      <c r="AU656" s="437"/>
      <c r="AW656" s="438"/>
      <c r="AX656" s="439"/>
      <c r="AY656" s="437"/>
    </row>
    <row r="657" spans="1:51" s="344" customFormat="1" ht="16.5" customHeight="1" x14ac:dyDescent="0.25">
      <c r="A657" s="427"/>
      <c r="B657" s="428"/>
      <c r="C657" s="427"/>
      <c r="J657" s="426"/>
      <c r="K657" s="442"/>
      <c r="L657" s="431"/>
      <c r="M657" s="430"/>
      <c r="N657" s="431"/>
      <c r="O657" s="431"/>
      <c r="P657" s="431"/>
      <c r="Q657" s="432"/>
      <c r="R657" s="426"/>
      <c r="S657" s="426"/>
      <c r="U657" s="445"/>
      <c r="V657" s="427"/>
      <c r="W657" s="428"/>
      <c r="X657" s="434"/>
      <c r="AA657" s="435"/>
      <c r="AB657" s="435"/>
      <c r="AC657" s="435"/>
      <c r="AD657" s="426"/>
      <c r="AE657" s="426"/>
      <c r="AF657" s="429"/>
      <c r="AG657" s="429"/>
      <c r="AH657" s="432"/>
      <c r="AI657" s="432"/>
      <c r="AJ657" s="432"/>
      <c r="AK657" s="432"/>
      <c r="AL657" s="432"/>
      <c r="AO657" s="436"/>
      <c r="AP657" s="436"/>
      <c r="AQ657" s="249"/>
      <c r="AR657" s="249"/>
      <c r="AS657" s="437"/>
      <c r="AT657" s="437"/>
      <c r="AU657" s="437"/>
      <c r="AW657" s="438"/>
      <c r="AX657" s="439"/>
      <c r="AY657" s="437"/>
    </row>
    <row r="658" spans="1:51" s="344" customFormat="1" ht="16.5" customHeight="1" x14ac:dyDescent="0.25">
      <c r="A658" s="427"/>
      <c r="B658" s="428"/>
      <c r="C658" s="427"/>
      <c r="J658" s="426"/>
      <c r="K658" s="442"/>
      <c r="L658" s="431"/>
      <c r="M658" s="430"/>
      <c r="N658" s="431"/>
      <c r="O658" s="431"/>
      <c r="P658" s="431"/>
      <c r="Q658" s="432"/>
      <c r="R658" s="426"/>
      <c r="S658" s="426"/>
      <c r="U658" s="445"/>
      <c r="V658" s="427"/>
      <c r="W658" s="428"/>
      <c r="X658" s="434"/>
      <c r="AA658" s="435"/>
      <c r="AB658" s="435"/>
      <c r="AC658" s="435"/>
      <c r="AD658" s="426"/>
      <c r="AE658" s="426"/>
      <c r="AF658" s="429"/>
      <c r="AG658" s="429"/>
      <c r="AH658" s="432"/>
      <c r="AI658" s="432"/>
      <c r="AJ658" s="432"/>
      <c r="AK658" s="432"/>
      <c r="AL658" s="432"/>
      <c r="AO658" s="436"/>
      <c r="AP658" s="436"/>
      <c r="AQ658" s="249"/>
      <c r="AR658" s="249"/>
      <c r="AS658" s="437"/>
      <c r="AT658" s="437"/>
      <c r="AU658" s="437"/>
      <c r="AW658" s="438"/>
      <c r="AX658" s="439"/>
      <c r="AY658" s="437"/>
    </row>
    <row r="659" spans="1:51" s="344" customFormat="1" ht="16.5" customHeight="1" x14ac:dyDescent="0.25">
      <c r="A659" s="427"/>
      <c r="B659" s="428"/>
      <c r="C659" s="427"/>
      <c r="J659" s="426"/>
      <c r="K659" s="442"/>
      <c r="L659" s="431"/>
      <c r="M659" s="430"/>
      <c r="N659" s="431"/>
      <c r="O659" s="431"/>
      <c r="P659" s="431"/>
      <c r="Q659" s="432"/>
      <c r="R659" s="426"/>
      <c r="S659" s="426"/>
      <c r="U659" s="445"/>
      <c r="V659" s="427"/>
      <c r="W659" s="428"/>
      <c r="X659" s="434"/>
      <c r="AA659" s="435"/>
      <c r="AB659" s="435"/>
      <c r="AC659" s="435"/>
      <c r="AD659" s="426"/>
      <c r="AE659" s="426"/>
      <c r="AF659" s="429"/>
      <c r="AG659" s="429"/>
      <c r="AH659" s="432"/>
      <c r="AI659" s="432"/>
      <c r="AJ659" s="432"/>
      <c r="AK659" s="432"/>
      <c r="AL659" s="432"/>
      <c r="AO659" s="436"/>
      <c r="AP659" s="436"/>
      <c r="AQ659" s="249"/>
      <c r="AR659" s="249"/>
      <c r="AS659" s="437"/>
      <c r="AT659" s="437"/>
      <c r="AU659" s="437"/>
      <c r="AW659" s="438"/>
      <c r="AX659" s="439"/>
      <c r="AY659" s="437"/>
    </row>
    <row r="660" spans="1:51" s="344" customFormat="1" ht="16.5" customHeight="1" x14ac:dyDescent="0.25">
      <c r="A660" s="427"/>
      <c r="B660" s="428"/>
      <c r="C660" s="427"/>
      <c r="J660" s="426"/>
      <c r="K660" s="442"/>
      <c r="L660" s="431"/>
      <c r="M660" s="430"/>
      <c r="N660" s="431"/>
      <c r="O660" s="431"/>
      <c r="P660" s="431"/>
      <c r="Q660" s="432"/>
      <c r="R660" s="426"/>
      <c r="S660" s="426"/>
      <c r="U660" s="445"/>
      <c r="V660" s="427"/>
      <c r="W660" s="428"/>
      <c r="X660" s="434"/>
      <c r="AA660" s="435"/>
      <c r="AB660" s="435"/>
      <c r="AC660" s="435"/>
      <c r="AD660" s="426"/>
      <c r="AE660" s="426"/>
      <c r="AF660" s="429"/>
      <c r="AG660" s="429"/>
      <c r="AH660" s="432"/>
      <c r="AI660" s="432"/>
      <c r="AJ660" s="432"/>
      <c r="AK660" s="432"/>
      <c r="AL660" s="432"/>
      <c r="AO660" s="436"/>
      <c r="AP660" s="436"/>
      <c r="AQ660" s="249"/>
      <c r="AR660" s="249"/>
      <c r="AS660" s="437"/>
      <c r="AT660" s="437"/>
      <c r="AU660" s="437"/>
      <c r="AW660" s="438"/>
      <c r="AX660" s="439"/>
      <c r="AY660" s="437"/>
    </row>
    <row r="661" spans="1:51" s="344" customFormat="1" ht="16.5" customHeight="1" x14ac:dyDescent="0.25">
      <c r="A661" s="427"/>
      <c r="B661" s="428"/>
      <c r="C661" s="427"/>
      <c r="J661" s="426"/>
      <c r="K661" s="442"/>
      <c r="L661" s="431"/>
      <c r="M661" s="430"/>
      <c r="N661" s="431"/>
      <c r="O661" s="431"/>
      <c r="P661" s="431"/>
      <c r="Q661" s="432"/>
      <c r="R661" s="426"/>
      <c r="S661" s="426"/>
      <c r="U661" s="445"/>
      <c r="V661" s="427"/>
      <c r="W661" s="428"/>
      <c r="X661" s="434"/>
      <c r="AA661" s="435"/>
      <c r="AB661" s="435"/>
      <c r="AC661" s="435"/>
      <c r="AD661" s="426"/>
      <c r="AE661" s="426"/>
      <c r="AF661" s="429"/>
      <c r="AG661" s="429"/>
      <c r="AH661" s="432"/>
      <c r="AI661" s="432"/>
      <c r="AJ661" s="432"/>
      <c r="AK661" s="432"/>
      <c r="AL661" s="432"/>
      <c r="AO661" s="436"/>
      <c r="AP661" s="436"/>
      <c r="AQ661" s="249"/>
      <c r="AR661" s="249"/>
      <c r="AS661" s="437"/>
      <c r="AT661" s="437"/>
      <c r="AU661" s="437"/>
      <c r="AW661" s="438"/>
      <c r="AX661" s="439"/>
      <c r="AY661" s="437"/>
    </row>
    <row r="662" spans="1:51" s="344" customFormat="1" ht="16.5" customHeight="1" x14ac:dyDescent="0.25">
      <c r="A662" s="427"/>
      <c r="B662" s="428"/>
      <c r="C662" s="427"/>
      <c r="J662" s="426"/>
      <c r="K662" s="442"/>
      <c r="L662" s="431"/>
      <c r="M662" s="430"/>
      <c r="N662" s="431"/>
      <c r="O662" s="431"/>
      <c r="P662" s="431"/>
      <c r="Q662" s="432"/>
      <c r="R662" s="426"/>
      <c r="S662" s="426"/>
      <c r="U662" s="445"/>
      <c r="V662" s="427"/>
      <c r="W662" s="428"/>
      <c r="X662" s="434"/>
      <c r="AA662" s="435"/>
      <c r="AB662" s="435"/>
      <c r="AC662" s="435"/>
      <c r="AD662" s="426"/>
      <c r="AE662" s="426"/>
      <c r="AF662" s="429"/>
      <c r="AG662" s="429"/>
      <c r="AH662" s="432"/>
      <c r="AI662" s="432"/>
      <c r="AJ662" s="432"/>
      <c r="AK662" s="432"/>
      <c r="AL662" s="432"/>
      <c r="AO662" s="436"/>
      <c r="AP662" s="436"/>
      <c r="AQ662" s="249"/>
      <c r="AR662" s="249"/>
      <c r="AS662" s="437"/>
      <c r="AT662" s="437"/>
      <c r="AU662" s="437"/>
      <c r="AW662" s="438"/>
      <c r="AX662" s="439"/>
      <c r="AY662" s="437"/>
    </row>
    <row r="663" spans="1:51" s="344" customFormat="1" ht="16.5" customHeight="1" x14ac:dyDescent="0.25">
      <c r="A663" s="427"/>
      <c r="B663" s="428"/>
      <c r="C663" s="427"/>
      <c r="J663" s="426"/>
      <c r="K663" s="442"/>
      <c r="L663" s="431"/>
      <c r="M663" s="430"/>
      <c r="N663" s="431"/>
      <c r="O663" s="431"/>
      <c r="P663" s="431"/>
      <c r="Q663" s="432"/>
      <c r="R663" s="426"/>
      <c r="S663" s="426"/>
      <c r="U663" s="445"/>
      <c r="V663" s="427"/>
      <c r="W663" s="428"/>
      <c r="X663" s="434"/>
      <c r="AA663" s="435"/>
      <c r="AB663" s="435"/>
      <c r="AC663" s="435"/>
      <c r="AD663" s="426"/>
      <c r="AE663" s="426"/>
      <c r="AF663" s="429"/>
      <c r="AG663" s="429"/>
      <c r="AH663" s="432"/>
      <c r="AI663" s="432"/>
      <c r="AJ663" s="432"/>
      <c r="AK663" s="432"/>
      <c r="AL663" s="432"/>
      <c r="AO663" s="436"/>
      <c r="AP663" s="436"/>
      <c r="AQ663" s="249"/>
      <c r="AR663" s="249"/>
      <c r="AS663" s="437"/>
      <c r="AT663" s="437"/>
      <c r="AU663" s="437"/>
      <c r="AW663" s="438"/>
      <c r="AX663" s="439"/>
      <c r="AY663" s="437"/>
    </row>
    <row r="664" spans="1:51" s="344" customFormat="1" ht="16.5" customHeight="1" x14ac:dyDescent="0.25">
      <c r="A664" s="427"/>
      <c r="B664" s="428"/>
      <c r="C664" s="427"/>
      <c r="J664" s="426"/>
      <c r="K664" s="442"/>
      <c r="L664" s="431"/>
      <c r="M664" s="430"/>
      <c r="N664" s="431"/>
      <c r="O664" s="431"/>
      <c r="P664" s="431"/>
      <c r="Q664" s="432"/>
      <c r="R664" s="426"/>
      <c r="S664" s="426"/>
      <c r="U664" s="445"/>
      <c r="V664" s="427"/>
      <c r="W664" s="428"/>
      <c r="X664" s="434"/>
      <c r="AA664" s="435"/>
      <c r="AB664" s="435"/>
      <c r="AC664" s="435"/>
      <c r="AD664" s="426"/>
      <c r="AE664" s="426"/>
      <c r="AF664" s="429"/>
      <c r="AG664" s="429"/>
      <c r="AH664" s="432"/>
      <c r="AI664" s="432"/>
      <c r="AJ664" s="432"/>
      <c r="AK664" s="432"/>
      <c r="AL664" s="432"/>
      <c r="AO664" s="436"/>
      <c r="AP664" s="436"/>
      <c r="AQ664" s="249"/>
      <c r="AR664" s="249"/>
      <c r="AS664" s="437"/>
      <c r="AT664" s="437"/>
      <c r="AU664" s="437"/>
      <c r="AW664" s="438"/>
      <c r="AX664" s="439"/>
      <c r="AY664" s="437"/>
    </row>
    <row r="665" spans="1:51" s="344" customFormat="1" ht="16.5" customHeight="1" x14ac:dyDescent="0.25">
      <c r="A665" s="427"/>
      <c r="B665" s="428"/>
      <c r="C665" s="427"/>
      <c r="J665" s="426"/>
      <c r="K665" s="442"/>
      <c r="L665" s="431"/>
      <c r="M665" s="430"/>
      <c r="N665" s="431"/>
      <c r="O665" s="431"/>
      <c r="P665" s="431"/>
      <c r="Q665" s="432"/>
      <c r="R665" s="426"/>
      <c r="S665" s="426"/>
      <c r="U665" s="445"/>
      <c r="V665" s="427"/>
      <c r="W665" s="428"/>
      <c r="X665" s="434"/>
      <c r="AA665" s="435"/>
      <c r="AB665" s="435"/>
      <c r="AC665" s="435"/>
      <c r="AD665" s="426"/>
      <c r="AE665" s="426"/>
      <c r="AF665" s="429"/>
      <c r="AG665" s="429"/>
      <c r="AH665" s="432"/>
      <c r="AI665" s="432"/>
      <c r="AJ665" s="432"/>
      <c r="AK665" s="432"/>
      <c r="AL665" s="432"/>
      <c r="AO665" s="436"/>
      <c r="AP665" s="436"/>
      <c r="AQ665" s="249"/>
      <c r="AR665" s="249"/>
      <c r="AS665" s="437"/>
      <c r="AT665" s="437"/>
      <c r="AU665" s="437"/>
      <c r="AW665" s="438"/>
      <c r="AX665" s="439"/>
      <c r="AY665" s="437"/>
    </row>
    <row r="666" spans="1:51" s="344" customFormat="1" ht="16.5" customHeight="1" x14ac:dyDescent="0.25">
      <c r="A666" s="427"/>
      <c r="B666" s="428"/>
      <c r="C666" s="427"/>
      <c r="J666" s="426"/>
      <c r="K666" s="442"/>
      <c r="L666" s="431"/>
      <c r="M666" s="430"/>
      <c r="N666" s="431"/>
      <c r="O666" s="431"/>
      <c r="P666" s="431"/>
      <c r="Q666" s="432"/>
      <c r="R666" s="426"/>
      <c r="S666" s="426"/>
      <c r="U666" s="445"/>
      <c r="V666" s="427"/>
      <c r="W666" s="428"/>
      <c r="X666" s="434"/>
      <c r="AA666" s="435"/>
      <c r="AB666" s="435"/>
      <c r="AC666" s="435"/>
      <c r="AD666" s="426"/>
      <c r="AE666" s="426"/>
      <c r="AF666" s="429"/>
      <c r="AG666" s="429"/>
      <c r="AH666" s="432"/>
      <c r="AI666" s="432"/>
      <c r="AJ666" s="432"/>
      <c r="AK666" s="432"/>
      <c r="AL666" s="432"/>
      <c r="AO666" s="436"/>
      <c r="AP666" s="436"/>
      <c r="AQ666" s="249"/>
      <c r="AR666" s="249"/>
      <c r="AS666" s="437"/>
      <c r="AT666" s="437"/>
      <c r="AU666" s="437"/>
      <c r="AW666" s="438"/>
      <c r="AX666" s="439"/>
      <c r="AY666" s="437"/>
    </row>
    <row r="667" spans="1:51" s="344" customFormat="1" ht="16.5" customHeight="1" x14ac:dyDescent="0.25">
      <c r="A667" s="427"/>
      <c r="B667" s="428"/>
      <c r="C667" s="427"/>
      <c r="J667" s="426"/>
      <c r="K667" s="442"/>
      <c r="L667" s="431"/>
      <c r="M667" s="430"/>
      <c r="N667" s="431"/>
      <c r="O667" s="431"/>
      <c r="P667" s="431"/>
      <c r="Q667" s="432"/>
      <c r="R667" s="426"/>
      <c r="S667" s="426"/>
      <c r="U667" s="445"/>
      <c r="V667" s="427"/>
      <c r="W667" s="428"/>
      <c r="X667" s="434"/>
      <c r="AA667" s="435"/>
      <c r="AB667" s="435"/>
      <c r="AC667" s="435"/>
      <c r="AD667" s="426"/>
      <c r="AE667" s="426"/>
      <c r="AF667" s="429"/>
      <c r="AG667" s="429"/>
      <c r="AH667" s="432"/>
      <c r="AI667" s="432"/>
      <c r="AJ667" s="432"/>
      <c r="AK667" s="432"/>
      <c r="AL667" s="432"/>
      <c r="AO667" s="436"/>
      <c r="AP667" s="436"/>
      <c r="AQ667" s="249"/>
      <c r="AR667" s="249"/>
      <c r="AS667" s="437"/>
      <c r="AT667" s="437"/>
      <c r="AU667" s="437"/>
      <c r="AW667" s="438"/>
      <c r="AX667" s="439"/>
      <c r="AY667" s="437"/>
    </row>
    <row r="668" spans="1:51" s="344" customFormat="1" ht="16.5" customHeight="1" x14ac:dyDescent="0.25">
      <c r="A668" s="427"/>
      <c r="B668" s="428"/>
      <c r="C668" s="427"/>
      <c r="J668" s="426"/>
      <c r="K668" s="442"/>
      <c r="L668" s="431"/>
      <c r="M668" s="430"/>
      <c r="N668" s="431"/>
      <c r="O668" s="431"/>
      <c r="P668" s="431"/>
      <c r="Q668" s="432"/>
      <c r="R668" s="426"/>
      <c r="S668" s="426"/>
      <c r="U668" s="445"/>
      <c r="V668" s="427"/>
      <c r="W668" s="428"/>
      <c r="X668" s="434"/>
      <c r="AA668" s="435"/>
      <c r="AB668" s="435"/>
      <c r="AC668" s="435"/>
      <c r="AD668" s="426"/>
      <c r="AE668" s="426"/>
      <c r="AF668" s="429"/>
      <c r="AG668" s="429"/>
      <c r="AH668" s="432"/>
      <c r="AI668" s="432"/>
      <c r="AJ668" s="432"/>
      <c r="AK668" s="432"/>
      <c r="AL668" s="432"/>
      <c r="AO668" s="436"/>
      <c r="AP668" s="436"/>
      <c r="AQ668" s="249"/>
      <c r="AR668" s="249"/>
      <c r="AS668" s="437"/>
      <c r="AT668" s="437"/>
      <c r="AU668" s="437"/>
      <c r="AW668" s="438"/>
      <c r="AX668" s="439"/>
      <c r="AY668" s="437"/>
    </row>
    <row r="669" spans="1:51" s="344" customFormat="1" ht="16.5" customHeight="1" x14ac:dyDescent="0.25">
      <c r="A669" s="427"/>
      <c r="B669" s="428"/>
      <c r="C669" s="427"/>
      <c r="J669" s="426"/>
      <c r="K669" s="442"/>
      <c r="L669" s="431"/>
      <c r="M669" s="430"/>
      <c r="N669" s="431"/>
      <c r="O669" s="431"/>
      <c r="P669" s="431"/>
      <c r="Q669" s="432"/>
      <c r="R669" s="426"/>
      <c r="S669" s="426"/>
      <c r="U669" s="445"/>
      <c r="V669" s="427"/>
      <c r="W669" s="428"/>
      <c r="X669" s="434"/>
      <c r="AA669" s="435"/>
      <c r="AB669" s="435"/>
      <c r="AC669" s="435"/>
      <c r="AD669" s="426"/>
      <c r="AE669" s="426"/>
      <c r="AF669" s="429"/>
      <c r="AG669" s="429"/>
      <c r="AH669" s="432"/>
      <c r="AI669" s="432"/>
      <c r="AJ669" s="432"/>
      <c r="AK669" s="432"/>
      <c r="AL669" s="432"/>
      <c r="AO669" s="436"/>
      <c r="AP669" s="436"/>
      <c r="AQ669" s="249"/>
      <c r="AR669" s="249"/>
      <c r="AS669" s="437"/>
      <c r="AT669" s="437"/>
      <c r="AU669" s="437"/>
      <c r="AW669" s="438"/>
      <c r="AX669" s="439"/>
      <c r="AY669" s="437"/>
    </row>
    <row r="670" spans="1:51" s="344" customFormat="1" ht="16.5" customHeight="1" x14ac:dyDescent="0.25">
      <c r="A670" s="427"/>
      <c r="B670" s="428"/>
      <c r="C670" s="427"/>
      <c r="J670" s="426"/>
      <c r="K670" s="442"/>
      <c r="L670" s="431"/>
      <c r="M670" s="430"/>
      <c r="N670" s="431"/>
      <c r="O670" s="431"/>
      <c r="P670" s="431"/>
      <c r="Q670" s="432"/>
      <c r="R670" s="426"/>
      <c r="S670" s="426"/>
      <c r="U670" s="445"/>
      <c r="V670" s="427"/>
      <c r="W670" s="428"/>
      <c r="X670" s="434"/>
      <c r="AA670" s="435"/>
      <c r="AB670" s="435"/>
      <c r="AC670" s="435"/>
      <c r="AD670" s="426"/>
      <c r="AE670" s="426"/>
      <c r="AF670" s="429"/>
      <c r="AG670" s="429"/>
      <c r="AH670" s="432"/>
      <c r="AI670" s="432"/>
      <c r="AJ670" s="432"/>
      <c r="AK670" s="432"/>
      <c r="AL670" s="432"/>
      <c r="AO670" s="436"/>
      <c r="AP670" s="436"/>
      <c r="AQ670" s="249"/>
      <c r="AR670" s="249"/>
      <c r="AS670" s="437"/>
      <c r="AT670" s="437"/>
      <c r="AU670" s="437"/>
      <c r="AW670" s="438"/>
      <c r="AX670" s="439"/>
      <c r="AY670" s="437"/>
    </row>
    <row r="671" spans="1:51" s="344" customFormat="1" ht="16.5" customHeight="1" x14ac:dyDescent="0.25">
      <c r="A671" s="427"/>
      <c r="B671" s="428"/>
      <c r="C671" s="427"/>
      <c r="J671" s="426"/>
      <c r="K671" s="442"/>
      <c r="L671" s="431"/>
      <c r="M671" s="430"/>
      <c r="N671" s="431"/>
      <c r="O671" s="431"/>
      <c r="P671" s="431"/>
      <c r="Q671" s="432"/>
      <c r="R671" s="426"/>
      <c r="S671" s="426"/>
      <c r="U671" s="445"/>
      <c r="V671" s="427"/>
      <c r="W671" s="428"/>
      <c r="X671" s="434"/>
      <c r="AA671" s="435"/>
      <c r="AB671" s="435"/>
      <c r="AC671" s="435"/>
      <c r="AD671" s="426"/>
      <c r="AE671" s="426"/>
      <c r="AF671" s="429"/>
      <c r="AG671" s="429"/>
      <c r="AH671" s="432"/>
      <c r="AI671" s="432"/>
      <c r="AJ671" s="432"/>
      <c r="AK671" s="432"/>
      <c r="AL671" s="432"/>
      <c r="AO671" s="436"/>
      <c r="AP671" s="436"/>
      <c r="AQ671" s="249"/>
      <c r="AR671" s="249"/>
      <c r="AS671" s="437"/>
      <c r="AT671" s="437"/>
      <c r="AU671" s="437"/>
      <c r="AW671" s="438"/>
      <c r="AX671" s="439"/>
      <c r="AY671" s="437"/>
    </row>
    <row r="672" spans="1:51" s="344" customFormat="1" ht="16.5" customHeight="1" x14ac:dyDescent="0.25">
      <c r="A672" s="427"/>
      <c r="B672" s="428"/>
      <c r="C672" s="427"/>
      <c r="J672" s="426"/>
      <c r="K672" s="442"/>
      <c r="L672" s="431"/>
      <c r="M672" s="430"/>
      <c r="N672" s="431"/>
      <c r="O672" s="431"/>
      <c r="P672" s="431"/>
      <c r="Q672" s="432"/>
      <c r="R672" s="426"/>
      <c r="S672" s="426"/>
      <c r="U672" s="445"/>
      <c r="V672" s="427"/>
      <c r="W672" s="428"/>
      <c r="X672" s="434"/>
      <c r="AA672" s="435"/>
      <c r="AB672" s="435"/>
      <c r="AC672" s="435"/>
      <c r="AD672" s="426"/>
      <c r="AE672" s="426"/>
      <c r="AF672" s="429"/>
      <c r="AG672" s="429"/>
      <c r="AH672" s="432"/>
      <c r="AI672" s="432"/>
      <c r="AJ672" s="432"/>
      <c r="AK672" s="432"/>
      <c r="AL672" s="432"/>
      <c r="AO672" s="436"/>
      <c r="AP672" s="436"/>
      <c r="AQ672" s="249"/>
      <c r="AR672" s="249"/>
      <c r="AS672" s="437"/>
      <c r="AT672" s="437"/>
      <c r="AU672" s="437"/>
      <c r="AW672" s="438"/>
      <c r="AX672" s="439"/>
      <c r="AY672" s="437"/>
    </row>
    <row r="673" spans="1:51" s="344" customFormat="1" ht="16.5" customHeight="1" x14ac:dyDescent="0.25">
      <c r="A673" s="427"/>
      <c r="B673" s="428"/>
      <c r="C673" s="427"/>
      <c r="J673" s="426"/>
      <c r="K673" s="442"/>
      <c r="L673" s="431"/>
      <c r="M673" s="430"/>
      <c r="N673" s="431"/>
      <c r="O673" s="431"/>
      <c r="P673" s="431"/>
      <c r="Q673" s="432"/>
      <c r="R673" s="426"/>
      <c r="S673" s="426"/>
      <c r="U673" s="445"/>
      <c r="V673" s="427"/>
      <c r="W673" s="428"/>
      <c r="X673" s="434"/>
      <c r="AA673" s="435"/>
      <c r="AB673" s="435"/>
      <c r="AC673" s="435"/>
      <c r="AD673" s="426"/>
      <c r="AE673" s="426"/>
      <c r="AF673" s="429"/>
      <c r="AG673" s="429"/>
      <c r="AH673" s="432"/>
      <c r="AI673" s="432"/>
      <c r="AJ673" s="432"/>
      <c r="AK673" s="432"/>
      <c r="AL673" s="432"/>
      <c r="AO673" s="436"/>
      <c r="AP673" s="436"/>
      <c r="AQ673" s="249"/>
      <c r="AR673" s="249"/>
      <c r="AS673" s="437"/>
      <c r="AT673" s="437"/>
      <c r="AU673" s="437"/>
      <c r="AW673" s="438"/>
      <c r="AX673" s="439"/>
      <c r="AY673" s="437"/>
    </row>
    <row r="674" spans="1:51" s="344" customFormat="1" ht="16.5" customHeight="1" x14ac:dyDescent="0.25">
      <c r="A674" s="427"/>
      <c r="B674" s="428"/>
      <c r="C674" s="427"/>
      <c r="J674" s="426"/>
      <c r="K674" s="442"/>
      <c r="L674" s="431"/>
      <c r="M674" s="430"/>
      <c r="N674" s="431"/>
      <c r="O674" s="431"/>
      <c r="P674" s="431"/>
      <c r="Q674" s="432"/>
      <c r="R674" s="426"/>
      <c r="S674" s="426"/>
      <c r="U674" s="445"/>
      <c r="V674" s="427"/>
      <c r="W674" s="428"/>
      <c r="X674" s="434"/>
      <c r="AA674" s="435"/>
      <c r="AB674" s="435"/>
      <c r="AC674" s="435"/>
      <c r="AD674" s="426"/>
      <c r="AE674" s="426"/>
      <c r="AF674" s="429"/>
      <c r="AG674" s="429"/>
      <c r="AH674" s="432"/>
      <c r="AI674" s="432"/>
      <c r="AJ674" s="432"/>
      <c r="AK674" s="432"/>
      <c r="AL674" s="432"/>
      <c r="AO674" s="436"/>
      <c r="AP674" s="436"/>
      <c r="AQ674" s="249"/>
      <c r="AR674" s="249"/>
      <c r="AS674" s="437"/>
      <c r="AT674" s="437"/>
      <c r="AU674" s="437"/>
      <c r="AW674" s="438"/>
      <c r="AX674" s="439"/>
      <c r="AY674" s="437"/>
    </row>
    <row r="675" spans="1:51" s="344" customFormat="1" ht="16.5" customHeight="1" x14ac:dyDescent="0.25">
      <c r="A675" s="427"/>
      <c r="B675" s="428"/>
      <c r="C675" s="427"/>
      <c r="J675" s="426"/>
      <c r="K675" s="442"/>
      <c r="L675" s="431"/>
      <c r="M675" s="430"/>
      <c r="N675" s="431"/>
      <c r="O675" s="431"/>
      <c r="P675" s="431"/>
      <c r="Q675" s="432"/>
      <c r="R675" s="426"/>
      <c r="S675" s="426"/>
      <c r="U675" s="445"/>
      <c r="V675" s="427"/>
      <c r="W675" s="428"/>
      <c r="X675" s="434"/>
      <c r="AA675" s="435"/>
      <c r="AB675" s="435"/>
      <c r="AC675" s="435"/>
      <c r="AD675" s="426"/>
      <c r="AE675" s="426"/>
      <c r="AF675" s="429"/>
      <c r="AG675" s="429"/>
      <c r="AH675" s="432"/>
      <c r="AI675" s="432"/>
      <c r="AJ675" s="432"/>
      <c r="AK675" s="432"/>
      <c r="AL675" s="432"/>
      <c r="AO675" s="436"/>
      <c r="AP675" s="436"/>
      <c r="AQ675" s="249"/>
      <c r="AR675" s="249"/>
      <c r="AS675" s="437"/>
      <c r="AT675" s="437"/>
      <c r="AU675" s="437"/>
      <c r="AW675" s="438"/>
      <c r="AX675" s="439"/>
      <c r="AY675" s="437"/>
    </row>
    <row r="676" spans="1:51" s="344" customFormat="1" ht="16.5" customHeight="1" x14ac:dyDescent="0.25">
      <c r="A676" s="427"/>
      <c r="B676" s="428"/>
      <c r="C676" s="427"/>
      <c r="J676" s="426"/>
      <c r="K676" s="442"/>
      <c r="L676" s="431"/>
      <c r="M676" s="430"/>
      <c r="N676" s="431"/>
      <c r="O676" s="431"/>
      <c r="P676" s="431"/>
      <c r="Q676" s="432"/>
      <c r="R676" s="426"/>
      <c r="S676" s="426"/>
      <c r="U676" s="445"/>
      <c r="V676" s="427"/>
      <c r="W676" s="428"/>
      <c r="X676" s="434"/>
      <c r="AA676" s="435"/>
      <c r="AB676" s="435"/>
      <c r="AC676" s="435"/>
      <c r="AD676" s="426"/>
      <c r="AE676" s="426"/>
      <c r="AF676" s="429"/>
      <c r="AG676" s="429"/>
      <c r="AH676" s="432"/>
      <c r="AI676" s="432"/>
      <c r="AJ676" s="432"/>
      <c r="AK676" s="432"/>
      <c r="AL676" s="432"/>
      <c r="AO676" s="436"/>
      <c r="AP676" s="436"/>
      <c r="AQ676" s="249"/>
      <c r="AR676" s="249"/>
      <c r="AS676" s="437"/>
      <c r="AT676" s="437"/>
      <c r="AU676" s="437"/>
      <c r="AW676" s="438"/>
      <c r="AX676" s="439"/>
      <c r="AY676" s="437"/>
    </row>
    <row r="677" spans="1:51" s="276" customFormat="1" ht="16.5" customHeight="1" x14ac:dyDescent="0.25">
      <c r="A677" s="283" t="s">
        <v>124</v>
      </c>
      <c r="B677" s="274">
        <v>15</v>
      </c>
      <c r="C677" s="276" t="s">
        <v>5</v>
      </c>
      <c r="D677" s="276">
        <v>12163</v>
      </c>
      <c r="E677" s="276">
        <v>140</v>
      </c>
      <c r="F677" s="276">
        <v>56</v>
      </c>
      <c r="G677" s="276" t="s">
        <v>122</v>
      </c>
      <c r="H677" s="276">
        <v>0</v>
      </c>
      <c r="I677" s="276">
        <v>2</v>
      </c>
      <c r="J677" s="276">
        <v>1</v>
      </c>
      <c r="K677" s="277">
        <f>H677*400+I677*100+J677</f>
        <v>201</v>
      </c>
      <c r="L677" s="278">
        <f>SUM(Q677:U677)</f>
        <v>201</v>
      </c>
      <c r="M677" s="279">
        <v>2</v>
      </c>
      <c r="N677" s="278">
        <f>L677</f>
        <v>201</v>
      </c>
      <c r="O677" s="278">
        <f>[11]qry_report!$L$106</f>
        <v>100</v>
      </c>
      <c r="P677" s="278">
        <f>N677*O677</f>
        <v>20100</v>
      </c>
      <c r="Q677" s="280"/>
      <c r="R677" s="281">
        <v>198.9</v>
      </c>
      <c r="S677" s="281">
        <v>2.1</v>
      </c>
      <c r="U677" s="282"/>
      <c r="V677" s="283" t="str">
        <f>A677</f>
        <v>นายนเรศ  จันทร์ศรี</v>
      </c>
      <c r="W677" s="274">
        <v>28</v>
      </c>
      <c r="X677" s="291" t="s">
        <v>125</v>
      </c>
      <c r="Y677" s="276" t="s">
        <v>28</v>
      </c>
      <c r="Z677" s="276" t="s">
        <v>37</v>
      </c>
      <c r="AA677" s="285">
        <v>6</v>
      </c>
      <c r="AB677" s="285">
        <v>16</v>
      </c>
      <c r="AC677" s="285">
        <v>2</v>
      </c>
      <c r="AD677" s="281">
        <f>AA677*AB677</f>
        <v>96</v>
      </c>
      <c r="AE677" s="287">
        <v>100</v>
      </c>
      <c r="AF677" s="288">
        <f>รายการ!B1</f>
        <v>6700</v>
      </c>
      <c r="AG677" s="288">
        <f>AD677*AF677</f>
        <v>643200</v>
      </c>
      <c r="AH677" s="280">
        <f>AD677</f>
        <v>96</v>
      </c>
      <c r="AI677" s="280"/>
      <c r="AJ677" s="280">
        <f>AH677</f>
        <v>96</v>
      </c>
      <c r="AK677" s="280"/>
      <c r="AL677" s="280"/>
      <c r="AM677" s="276">
        <v>17</v>
      </c>
      <c r="AN677" s="276">
        <f>ค่าเสื่อม!R2</f>
        <v>24</v>
      </c>
      <c r="AO677" s="290">
        <f>AG677*AN677/100</f>
        <v>154368</v>
      </c>
      <c r="AP677" s="290">
        <f>AG677-AO677</f>
        <v>488832</v>
      </c>
      <c r="AQ677" s="199">
        <f>P677+AP677</f>
        <v>508932</v>
      </c>
      <c r="AR677" s="199">
        <f>AQ677</f>
        <v>508932</v>
      </c>
      <c r="AS677" s="198">
        <f>((S677*O677)+(AF677*AK677)-(AF677*AK677*AN677/100))</f>
        <v>210</v>
      </c>
      <c r="AT677" s="198">
        <f>AQ677-AS677</f>
        <v>508722</v>
      </c>
      <c r="AU677" s="198">
        <f>AS677</f>
        <v>210</v>
      </c>
      <c r="AV677" s="276">
        <f>อัตราภาษี!J5</f>
        <v>0.3</v>
      </c>
      <c r="AW677" s="156" t="s">
        <v>1783</v>
      </c>
      <c r="AX677" s="201">
        <f>AU677*AV677/100</f>
        <v>0.63</v>
      </c>
      <c r="AY677" s="198">
        <f>AX677*10/100</f>
        <v>6.3E-2</v>
      </c>
    </row>
    <row r="678" spans="1:51" s="276" customFormat="1" ht="16.5" customHeight="1" x14ac:dyDescent="0.25">
      <c r="A678" s="283"/>
      <c r="B678" s="274"/>
      <c r="K678" s="277">
        <f>H678*400+I678*100+J678</f>
        <v>0</v>
      </c>
      <c r="L678" s="278">
        <f>SUM(Q678:U678)</f>
        <v>0</v>
      </c>
      <c r="M678" s="279"/>
      <c r="N678" s="278"/>
      <c r="O678" s="278"/>
      <c r="P678" s="278">
        <f>N678*O678</f>
        <v>0</v>
      </c>
      <c r="Q678" s="280"/>
      <c r="R678" s="281"/>
      <c r="S678" s="281"/>
      <c r="U678" s="282"/>
      <c r="V678" s="283"/>
      <c r="W678" s="274">
        <v>29</v>
      </c>
      <c r="X678" s="291"/>
      <c r="Y678" s="276" t="s">
        <v>38</v>
      </c>
      <c r="Z678" s="276" t="s">
        <v>7</v>
      </c>
      <c r="AA678" s="285">
        <v>11</v>
      </c>
      <c r="AB678" s="285">
        <v>13</v>
      </c>
      <c r="AC678" s="285">
        <v>2</v>
      </c>
      <c r="AD678" s="281">
        <f>AA678*AB678</f>
        <v>143</v>
      </c>
      <c r="AE678" s="287">
        <v>100</v>
      </c>
      <c r="AF678" s="288">
        <f>รายการ!B34</f>
        <v>2050</v>
      </c>
      <c r="AG678" s="288">
        <f>AD678*AF678</f>
        <v>293150</v>
      </c>
      <c r="AH678" s="280">
        <f>AD678</f>
        <v>143</v>
      </c>
      <c r="AI678" s="280"/>
      <c r="AJ678" s="280">
        <f>AH678</f>
        <v>143</v>
      </c>
      <c r="AK678" s="280"/>
      <c r="AL678" s="280"/>
      <c r="AM678" s="276">
        <v>17</v>
      </c>
      <c r="AN678" s="276">
        <f>ค่าเสื่อม!R4</f>
        <v>79</v>
      </c>
      <c r="AO678" s="290">
        <f>AG678*AN678/100</f>
        <v>231588.5</v>
      </c>
      <c r="AP678" s="290">
        <f>AG678-AO678</f>
        <v>61561.5</v>
      </c>
      <c r="AQ678" s="199">
        <f>P678+AP678</f>
        <v>61561.5</v>
      </c>
      <c r="AR678" s="199">
        <f>AQ678</f>
        <v>61561.5</v>
      </c>
      <c r="AS678" s="198">
        <f>((S678*O678)+(AF678*AK678)-(AF678*AK678*AN678/100))</f>
        <v>0</v>
      </c>
      <c r="AT678" s="198">
        <f>AQ678-AS678</f>
        <v>61561.5</v>
      </c>
      <c r="AU678" s="198">
        <f>AS678</f>
        <v>0</v>
      </c>
      <c r="AW678" s="156" t="s">
        <v>51</v>
      </c>
      <c r="AX678" s="201">
        <f>AU678*AV678/100</f>
        <v>0</v>
      </c>
      <c r="AY678" s="198">
        <f>AX678*10/100</f>
        <v>0</v>
      </c>
    </row>
    <row r="679" spans="1:51" s="276" customFormat="1" ht="16.5" customHeight="1" x14ac:dyDescent="0.25">
      <c r="A679" s="283"/>
      <c r="B679" s="274"/>
      <c r="K679" s="277">
        <f>H679*400+I679*100+J679</f>
        <v>0</v>
      </c>
      <c r="L679" s="278">
        <f>SUM(Q679:U679)</f>
        <v>0</v>
      </c>
      <c r="M679" s="279"/>
      <c r="N679" s="278"/>
      <c r="O679" s="278"/>
      <c r="P679" s="278">
        <f>N679*O679</f>
        <v>0</v>
      </c>
      <c r="Q679" s="280"/>
      <c r="R679" s="281"/>
      <c r="S679" s="281"/>
      <c r="U679" s="282"/>
      <c r="V679" s="283"/>
      <c r="W679" s="274">
        <v>30</v>
      </c>
      <c r="X679" s="284"/>
      <c r="Y679" s="276" t="s">
        <v>28</v>
      </c>
      <c r="Z679" s="276" t="s">
        <v>6</v>
      </c>
      <c r="AA679" s="285">
        <v>2.8</v>
      </c>
      <c r="AB679" s="285">
        <v>3</v>
      </c>
      <c r="AC679" s="285">
        <v>5</v>
      </c>
      <c r="AD679" s="281">
        <f>AA679*AB679</f>
        <v>8.3999999999999986</v>
      </c>
      <c r="AE679" s="287">
        <v>100</v>
      </c>
      <c r="AF679" s="288">
        <f>รายการ!B1</f>
        <v>6700</v>
      </c>
      <c r="AG679" s="288">
        <f>AD679*AF679</f>
        <v>56279.999999999993</v>
      </c>
      <c r="AH679" s="280">
        <f>AD679</f>
        <v>8.3999999999999986</v>
      </c>
      <c r="AI679" s="280"/>
      <c r="AJ679" s="280"/>
      <c r="AK679" s="280">
        <f>AH679</f>
        <v>8.3999999999999986</v>
      </c>
      <c r="AL679" s="280"/>
      <c r="AM679" s="276">
        <v>1</v>
      </c>
      <c r="AN679" s="276">
        <f>ค่าเสื่อม!B2</f>
        <v>1</v>
      </c>
      <c r="AO679" s="290">
        <f>AG679*AN679/100</f>
        <v>562.79999999999995</v>
      </c>
      <c r="AP679" s="290">
        <f>AG679-AO679</f>
        <v>55717.19999999999</v>
      </c>
      <c r="AQ679" s="199">
        <f>P679+AP679</f>
        <v>55717.19999999999</v>
      </c>
      <c r="AR679" s="199">
        <f>AQ679</f>
        <v>55717.19999999999</v>
      </c>
      <c r="AS679" s="198">
        <f>((S679*O679)+(AF679*AK679)-(AF679*AK679*AN679/100))</f>
        <v>55717.19999999999</v>
      </c>
      <c r="AT679" s="198">
        <f>AQ679-AS679</f>
        <v>0</v>
      </c>
      <c r="AU679" s="198">
        <f>AS679</f>
        <v>55717.19999999999</v>
      </c>
      <c r="AV679" s="276">
        <f>อัตราภาษี!J5</f>
        <v>0.3</v>
      </c>
      <c r="AW679" s="156" t="s">
        <v>126</v>
      </c>
      <c r="AX679" s="201">
        <f>AU679*AV679/100</f>
        <v>167.15159999999997</v>
      </c>
      <c r="AY679" s="198">
        <f>AX679*10/100</f>
        <v>16.715159999999997</v>
      </c>
    </row>
    <row r="680" spans="1:51" s="307" customFormat="1" ht="16.5" customHeight="1" x14ac:dyDescent="0.25">
      <c r="A680" s="305"/>
      <c r="B680" s="306"/>
      <c r="K680" s="308"/>
      <c r="L680" s="309"/>
      <c r="M680" s="310"/>
      <c r="N680" s="309"/>
      <c r="O680" s="309"/>
      <c r="P680" s="309"/>
      <c r="Q680" s="311"/>
      <c r="R680" s="312"/>
      <c r="S680" s="312"/>
      <c r="U680" s="313"/>
      <c r="V680" s="305"/>
      <c r="W680" s="306"/>
      <c r="X680" s="425"/>
      <c r="AA680" s="315"/>
      <c r="AB680" s="315"/>
      <c r="AC680" s="315"/>
      <c r="AD680" s="312"/>
      <c r="AE680" s="316"/>
      <c r="AF680" s="317"/>
      <c r="AG680" s="317"/>
      <c r="AH680" s="311"/>
      <c r="AI680" s="311"/>
      <c r="AJ680" s="311"/>
      <c r="AK680" s="311"/>
      <c r="AL680" s="311"/>
      <c r="AO680" s="318"/>
      <c r="AP680" s="318"/>
      <c r="AQ680" s="249"/>
      <c r="AR680" s="249"/>
      <c r="AS680" s="248"/>
      <c r="AT680" s="248"/>
      <c r="AU680" s="248"/>
      <c r="AW680" s="319"/>
      <c r="AX680" s="251"/>
      <c r="AY680" s="198">
        <f>SUM(AY677:AY679)</f>
        <v>16.778159999999996</v>
      </c>
    </row>
    <row r="681" spans="1:51" s="307" customFormat="1" ht="16.5" customHeight="1" x14ac:dyDescent="0.25">
      <c r="A681" s="305"/>
      <c r="B681" s="306"/>
      <c r="K681" s="308"/>
      <c r="L681" s="309"/>
      <c r="M681" s="310"/>
      <c r="N681" s="309"/>
      <c r="O681" s="309"/>
      <c r="P681" s="309"/>
      <c r="Q681" s="311"/>
      <c r="R681" s="312"/>
      <c r="S681" s="312"/>
      <c r="U681" s="313"/>
      <c r="V681" s="305"/>
      <c r="W681" s="306"/>
      <c r="X681" s="425"/>
      <c r="AA681" s="315"/>
      <c r="AB681" s="315"/>
      <c r="AC681" s="315"/>
      <c r="AD681" s="312"/>
      <c r="AE681" s="316"/>
      <c r="AF681" s="317"/>
      <c r="AG681" s="317"/>
      <c r="AH681" s="311"/>
      <c r="AI681" s="311"/>
      <c r="AJ681" s="311"/>
      <c r="AK681" s="311"/>
      <c r="AL681" s="311"/>
      <c r="AO681" s="318"/>
      <c r="AP681" s="318"/>
      <c r="AQ681" s="249"/>
      <c r="AR681" s="249"/>
      <c r="AS681" s="248"/>
      <c r="AT681" s="248"/>
      <c r="AU681" s="248"/>
      <c r="AW681" s="319"/>
      <c r="AX681" s="251"/>
      <c r="AY681" s="248"/>
    </row>
    <row r="682" spans="1:51" s="307" customFormat="1" ht="16.5" customHeight="1" x14ac:dyDescent="0.25">
      <c r="A682" s="305"/>
      <c r="B682" s="306"/>
      <c r="K682" s="308"/>
      <c r="L682" s="309"/>
      <c r="M682" s="310"/>
      <c r="N682" s="309"/>
      <c r="O682" s="309"/>
      <c r="P682" s="309"/>
      <c r="Q682" s="311"/>
      <c r="R682" s="312"/>
      <c r="S682" s="312"/>
      <c r="U682" s="313"/>
      <c r="V682" s="305"/>
      <c r="W682" s="306"/>
      <c r="X682" s="425"/>
      <c r="AA682" s="315"/>
      <c r="AB682" s="315"/>
      <c r="AC682" s="315"/>
      <c r="AD682" s="312"/>
      <c r="AE682" s="316"/>
      <c r="AF682" s="317"/>
      <c r="AG682" s="317"/>
      <c r="AH682" s="311"/>
      <c r="AI682" s="311"/>
      <c r="AJ682" s="311"/>
      <c r="AK682" s="311"/>
      <c r="AL682" s="311"/>
      <c r="AO682" s="318"/>
      <c r="AP682" s="318"/>
      <c r="AQ682" s="249"/>
      <c r="AR682" s="249"/>
      <c r="AS682" s="248"/>
      <c r="AT682" s="248"/>
      <c r="AU682" s="248"/>
      <c r="AW682" s="319"/>
      <c r="AX682" s="251"/>
      <c r="AY682" s="248"/>
    </row>
    <row r="683" spans="1:51" s="307" customFormat="1" ht="16.5" customHeight="1" x14ac:dyDescent="0.25">
      <c r="A683" s="305"/>
      <c r="B683" s="306"/>
      <c r="K683" s="308"/>
      <c r="L683" s="309"/>
      <c r="M683" s="310"/>
      <c r="N683" s="309"/>
      <c r="O683" s="309"/>
      <c r="P683" s="309"/>
      <c r="Q683" s="311"/>
      <c r="R683" s="312"/>
      <c r="S683" s="312"/>
      <c r="U683" s="313"/>
      <c r="V683" s="305"/>
      <c r="W683" s="306"/>
      <c r="X683" s="425"/>
      <c r="AA683" s="315"/>
      <c r="AB683" s="315"/>
      <c r="AC683" s="315"/>
      <c r="AD683" s="312"/>
      <c r="AE683" s="316"/>
      <c r="AF683" s="317"/>
      <c r="AG683" s="317"/>
      <c r="AH683" s="311"/>
      <c r="AI683" s="311"/>
      <c r="AJ683" s="311"/>
      <c r="AK683" s="311"/>
      <c r="AL683" s="311"/>
      <c r="AO683" s="318"/>
      <c r="AP683" s="318"/>
      <c r="AQ683" s="249"/>
      <c r="AR683" s="249"/>
      <c r="AS683" s="248"/>
      <c r="AT683" s="248"/>
      <c r="AU683" s="248"/>
      <c r="AW683" s="319"/>
      <c r="AX683" s="251"/>
      <c r="AY683" s="248"/>
    </row>
    <row r="684" spans="1:51" s="307" customFormat="1" ht="16.5" customHeight="1" x14ac:dyDescent="0.25">
      <c r="A684" s="305"/>
      <c r="B684" s="306"/>
      <c r="K684" s="308"/>
      <c r="L684" s="309"/>
      <c r="M684" s="310"/>
      <c r="N684" s="309"/>
      <c r="O684" s="309"/>
      <c r="P684" s="309"/>
      <c r="Q684" s="311"/>
      <c r="R684" s="312"/>
      <c r="S684" s="312"/>
      <c r="U684" s="313"/>
      <c r="V684" s="305"/>
      <c r="W684" s="306"/>
      <c r="X684" s="425"/>
      <c r="AA684" s="315"/>
      <c r="AB684" s="315"/>
      <c r="AC684" s="315"/>
      <c r="AD684" s="312"/>
      <c r="AE684" s="316"/>
      <c r="AF684" s="317"/>
      <c r="AG684" s="317"/>
      <c r="AH684" s="311"/>
      <c r="AI684" s="311"/>
      <c r="AJ684" s="311"/>
      <c r="AK684" s="311"/>
      <c r="AL684" s="311"/>
      <c r="AO684" s="318"/>
      <c r="AP684" s="318"/>
      <c r="AQ684" s="249"/>
      <c r="AR684" s="249"/>
      <c r="AS684" s="248"/>
      <c r="AT684" s="248"/>
      <c r="AU684" s="248"/>
      <c r="AW684" s="319"/>
      <c r="AX684" s="251"/>
      <c r="AY684" s="248"/>
    </row>
    <row r="685" spans="1:51" s="307" customFormat="1" ht="16.5" customHeight="1" x14ac:dyDescent="0.25">
      <c r="A685" s="305"/>
      <c r="B685" s="306"/>
      <c r="K685" s="308"/>
      <c r="L685" s="309"/>
      <c r="M685" s="310"/>
      <c r="N685" s="309"/>
      <c r="O685" s="309"/>
      <c r="P685" s="309"/>
      <c r="Q685" s="311"/>
      <c r="R685" s="312"/>
      <c r="S685" s="312"/>
      <c r="U685" s="313"/>
      <c r="V685" s="305"/>
      <c r="W685" s="306"/>
      <c r="X685" s="425"/>
      <c r="AA685" s="315"/>
      <c r="AB685" s="315"/>
      <c r="AC685" s="315"/>
      <c r="AD685" s="312"/>
      <c r="AE685" s="316"/>
      <c r="AF685" s="317"/>
      <c r="AG685" s="317"/>
      <c r="AH685" s="311"/>
      <c r="AI685" s="311"/>
      <c r="AJ685" s="311"/>
      <c r="AK685" s="311"/>
      <c r="AL685" s="311"/>
      <c r="AO685" s="318"/>
      <c r="AP685" s="318"/>
      <c r="AQ685" s="249"/>
      <c r="AR685" s="249"/>
      <c r="AS685" s="248"/>
      <c r="AT685" s="248"/>
      <c r="AU685" s="248"/>
      <c r="AW685" s="319"/>
      <c r="AX685" s="251"/>
      <c r="AY685" s="248"/>
    </row>
    <row r="686" spans="1:51" s="307" customFormat="1" ht="16.5" customHeight="1" x14ac:dyDescent="0.25">
      <c r="A686" s="305"/>
      <c r="B686" s="306"/>
      <c r="K686" s="308"/>
      <c r="L686" s="309"/>
      <c r="M686" s="310"/>
      <c r="N686" s="309"/>
      <c r="O686" s="309"/>
      <c r="P686" s="309"/>
      <c r="Q686" s="311"/>
      <c r="R686" s="312"/>
      <c r="S686" s="312"/>
      <c r="U686" s="313"/>
      <c r="V686" s="305"/>
      <c r="W686" s="306"/>
      <c r="X686" s="425"/>
      <c r="AA686" s="315"/>
      <c r="AB686" s="315"/>
      <c r="AC686" s="315"/>
      <c r="AD686" s="312"/>
      <c r="AE686" s="316"/>
      <c r="AF686" s="317"/>
      <c r="AG686" s="317"/>
      <c r="AH686" s="311"/>
      <c r="AI686" s="311"/>
      <c r="AJ686" s="311"/>
      <c r="AK686" s="311"/>
      <c r="AL686" s="311"/>
      <c r="AO686" s="318"/>
      <c r="AP686" s="318"/>
      <c r="AQ686" s="249"/>
      <c r="AR686" s="249"/>
      <c r="AS686" s="248"/>
      <c r="AT686" s="248"/>
      <c r="AU686" s="248"/>
      <c r="AW686" s="319"/>
      <c r="AX686" s="251"/>
      <c r="AY686" s="248"/>
    </row>
    <row r="687" spans="1:51" s="307" customFormat="1" ht="16.5" customHeight="1" x14ac:dyDescent="0.25">
      <c r="A687" s="305"/>
      <c r="B687" s="306"/>
      <c r="K687" s="308"/>
      <c r="L687" s="309"/>
      <c r="M687" s="310"/>
      <c r="N687" s="309"/>
      <c r="O687" s="309"/>
      <c r="P687" s="309"/>
      <c r="Q687" s="311"/>
      <c r="R687" s="312"/>
      <c r="S687" s="312"/>
      <c r="U687" s="313"/>
      <c r="V687" s="305"/>
      <c r="W687" s="306"/>
      <c r="X687" s="425"/>
      <c r="AA687" s="315"/>
      <c r="AB687" s="315"/>
      <c r="AC687" s="315"/>
      <c r="AD687" s="312"/>
      <c r="AE687" s="316"/>
      <c r="AF687" s="317"/>
      <c r="AG687" s="317"/>
      <c r="AH687" s="311"/>
      <c r="AI687" s="311"/>
      <c r="AJ687" s="311"/>
      <c r="AK687" s="311"/>
      <c r="AL687" s="311"/>
      <c r="AO687" s="318"/>
      <c r="AP687" s="318"/>
      <c r="AQ687" s="249"/>
      <c r="AR687" s="249"/>
      <c r="AS687" s="248"/>
      <c r="AT687" s="248"/>
      <c r="AU687" s="248"/>
      <c r="AW687" s="319"/>
      <c r="AX687" s="251"/>
      <c r="AY687" s="248"/>
    </row>
    <row r="688" spans="1:51" s="307" customFormat="1" ht="16.5" customHeight="1" x14ac:dyDescent="0.25">
      <c r="A688" s="305"/>
      <c r="B688" s="306"/>
      <c r="K688" s="308"/>
      <c r="L688" s="309"/>
      <c r="M688" s="310"/>
      <c r="N688" s="309"/>
      <c r="O688" s="309"/>
      <c r="P688" s="309"/>
      <c r="Q688" s="311"/>
      <c r="R688" s="312"/>
      <c r="S688" s="312"/>
      <c r="U688" s="313"/>
      <c r="V688" s="305"/>
      <c r="W688" s="306"/>
      <c r="X688" s="425"/>
      <c r="AA688" s="315"/>
      <c r="AB688" s="315"/>
      <c r="AC688" s="315"/>
      <c r="AD688" s="312"/>
      <c r="AE688" s="316"/>
      <c r="AF688" s="317"/>
      <c r="AG688" s="317"/>
      <c r="AH688" s="311"/>
      <c r="AI688" s="311"/>
      <c r="AJ688" s="311"/>
      <c r="AK688" s="311"/>
      <c r="AL688" s="311"/>
      <c r="AO688" s="318"/>
      <c r="AP688" s="318"/>
      <c r="AQ688" s="249"/>
      <c r="AR688" s="249"/>
      <c r="AS688" s="248"/>
      <c r="AT688" s="248"/>
      <c r="AU688" s="248"/>
      <c r="AW688" s="319"/>
      <c r="AX688" s="251"/>
      <c r="AY688" s="248"/>
    </row>
    <row r="689" spans="1:51" s="307" customFormat="1" ht="16.5" customHeight="1" x14ac:dyDescent="0.25">
      <c r="A689" s="305"/>
      <c r="B689" s="306"/>
      <c r="K689" s="308"/>
      <c r="L689" s="309"/>
      <c r="M689" s="310"/>
      <c r="N689" s="309"/>
      <c r="O689" s="309"/>
      <c r="P689" s="309"/>
      <c r="Q689" s="311"/>
      <c r="R689" s="312"/>
      <c r="S689" s="312"/>
      <c r="U689" s="313"/>
      <c r="V689" s="305"/>
      <c r="W689" s="306"/>
      <c r="X689" s="425"/>
      <c r="AA689" s="315"/>
      <c r="AB689" s="315"/>
      <c r="AC689" s="315"/>
      <c r="AD689" s="312"/>
      <c r="AE689" s="316"/>
      <c r="AF689" s="317"/>
      <c r="AG689" s="317"/>
      <c r="AH689" s="311"/>
      <c r="AI689" s="311"/>
      <c r="AJ689" s="311"/>
      <c r="AK689" s="311"/>
      <c r="AL689" s="311"/>
      <c r="AO689" s="318"/>
      <c r="AP689" s="318"/>
      <c r="AQ689" s="249"/>
      <c r="AR689" s="249"/>
      <c r="AS689" s="248"/>
      <c r="AT689" s="248"/>
      <c r="AU689" s="248"/>
      <c r="AW689" s="319"/>
      <c r="AX689" s="251"/>
      <c r="AY689" s="248"/>
    </row>
    <row r="690" spans="1:51" s="307" customFormat="1" ht="16.5" customHeight="1" x14ac:dyDescent="0.25">
      <c r="A690" s="305"/>
      <c r="B690" s="306"/>
      <c r="K690" s="308"/>
      <c r="L690" s="309"/>
      <c r="M690" s="310"/>
      <c r="N690" s="309"/>
      <c r="O690" s="309"/>
      <c r="P690" s="309"/>
      <c r="Q690" s="311"/>
      <c r="R690" s="312"/>
      <c r="S690" s="312"/>
      <c r="U690" s="313"/>
      <c r="V690" s="305"/>
      <c r="W690" s="306"/>
      <c r="X690" s="425"/>
      <c r="AA690" s="315"/>
      <c r="AB690" s="315"/>
      <c r="AC690" s="315"/>
      <c r="AD690" s="312"/>
      <c r="AE690" s="316"/>
      <c r="AF690" s="317"/>
      <c r="AG690" s="317"/>
      <c r="AH690" s="311"/>
      <c r="AI690" s="311"/>
      <c r="AJ690" s="311"/>
      <c r="AK690" s="311"/>
      <c r="AL690" s="311"/>
      <c r="AO690" s="318"/>
      <c r="AP690" s="318"/>
      <c r="AQ690" s="249"/>
      <c r="AR690" s="249"/>
      <c r="AS690" s="248"/>
      <c r="AT690" s="248"/>
      <c r="AU690" s="248"/>
      <c r="AW690" s="319"/>
      <c r="AX690" s="251"/>
      <c r="AY690" s="248"/>
    </row>
    <row r="691" spans="1:51" s="307" customFormat="1" ht="16.5" customHeight="1" x14ac:dyDescent="0.25">
      <c r="A691" s="305"/>
      <c r="B691" s="306"/>
      <c r="K691" s="308"/>
      <c r="L691" s="309"/>
      <c r="M691" s="310"/>
      <c r="N691" s="309"/>
      <c r="O691" s="309"/>
      <c r="P691" s="309"/>
      <c r="Q691" s="311"/>
      <c r="R691" s="312"/>
      <c r="S691" s="312"/>
      <c r="U691" s="313"/>
      <c r="V691" s="305"/>
      <c r="W691" s="306"/>
      <c r="X691" s="425"/>
      <c r="AA691" s="315"/>
      <c r="AB691" s="315"/>
      <c r="AC691" s="315"/>
      <c r="AD691" s="312"/>
      <c r="AE691" s="316"/>
      <c r="AF691" s="317"/>
      <c r="AG691" s="317"/>
      <c r="AH691" s="311"/>
      <c r="AI691" s="311"/>
      <c r="AJ691" s="311"/>
      <c r="AK691" s="311"/>
      <c r="AL691" s="311"/>
      <c r="AO691" s="318"/>
      <c r="AP691" s="318"/>
      <c r="AQ691" s="249"/>
      <c r="AR691" s="249"/>
      <c r="AS691" s="248"/>
      <c r="AT691" s="248"/>
      <c r="AU691" s="248"/>
      <c r="AW691" s="319"/>
      <c r="AX691" s="251"/>
      <c r="AY691" s="248"/>
    </row>
    <row r="692" spans="1:51" s="307" customFormat="1" ht="16.5" customHeight="1" x14ac:dyDescent="0.25">
      <c r="A692" s="305"/>
      <c r="B692" s="306"/>
      <c r="K692" s="308"/>
      <c r="L692" s="309"/>
      <c r="M692" s="310"/>
      <c r="N692" s="309"/>
      <c r="O692" s="309"/>
      <c r="P692" s="309"/>
      <c r="Q692" s="311"/>
      <c r="R692" s="312"/>
      <c r="S692" s="312"/>
      <c r="U692" s="313"/>
      <c r="V692" s="305"/>
      <c r="W692" s="306"/>
      <c r="X692" s="425"/>
      <c r="AA692" s="315"/>
      <c r="AB692" s="315"/>
      <c r="AC692" s="315"/>
      <c r="AD692" s="312"/>
      <c r="AE692" s="316"/>
      <c r="AF692" s="317"/>
      <c r="AG692" s="317"/>
      <c r="AH692" s="311"/>
      <c r="AI692" s="311"/>
      <c r="AJ692" s="311"/>
      <c r="AK692" s="311"/>
      <c r="AL692" s="311"/>
      <c r="AO692" s="318"/>
      <c r="AP692" s="318"/>
      <c r="AQ692" s="249"/>
      <c r="AR692" s="249"/>
      <c r="AS692" s="248"/>
      <c r="AT692" s="248"/>
      <c r="AU692" s="248"/>
      <c r="AW692" s="319"/>
      <c r="AX692" s="251"/>
      <c r="AY692" s="248"/>
    </row>
    <row r="693" spans="1:51" s="307" customFormat="1" ht="16.5" customHeight="1" x14ac:dyDescent="0.25">
      <c r="A693" s="305"/>
      <c r="B693" s="306"/>
      <c r="K693" s="308"/>
      <c r="L693" s="309"/>
      <c r="M693" s="310"/>
      <c r="N693" s="309"/>
      <c r="O693" s="309"/>
      <c r="P693" s="309"/>
      <c r="Q693" s="311"/>
      <c r="R693" s="312"/>
      <c r="S693" s="312"/>
      <c r="U693" s="313"/>
      <c r="V693" s="305"/>
      <c r="W693" s="306"/>
      <c r="X693" s="425"/>
      <c r="AA693" s="315"/>
      <c r="AB693" s="315"/>
      <c r="AC693" s="315"/>
      <c r="AD693" s="312"/>
      <c r="AE693" s="316"/>
      <c r="AF693" s="317"/>
      <c r="AG693" s="317"/>
      <c r="AH693" s="311"/>
      <c r="AI693" s="311"/>
      <c r="AJ693" s="311"/>
      <c r="AK693" s="311"/>
      <c r="AL693" s="311"/>
      <c r="AO693" s="318"/>
      <c r="AP693" s="318"/>
      <c r="AQ693" s="249"/>
      <c r="AR693" s="249"/>
      <c r="AS693" s="248"/>
      <c r="AT693" s="248"/>
      <c r="AU693" s="248"/>
      <c r="AW693" s="319"/>
      <c r="AX693" s="251"/>
      <c r="AY693" s="248"/>
    </row>
    <row r="694" spans="1:51" s="307" customFormat="1" ht="16.5" customHeight="1" x14ac:dyDescent="0.25">
      <c r="A694" s="305"/>
      <c r="B694" s="306"/>
      <c r="K694" s="308"/>
      <c r="L694" s="309"/>
      <c r="M694" s="310"/>
      <c r="N694" s="309"/>
      <c r="O694" s="309"/>
      <c r="P694" s="309"/>
      <c r="Q694" s="311"/>
      <c r="R694" s="312"/>
      <c r="S694" s="312"/>
      <c r="U694" s="313"/>
      <c r="V694" s="305"/>
      <c r="W694" s="306"/>
      <c r="X694" s="425"/>
      <c r="AA694" s="315"/>
      <c r="AB694" s="315"/>
      <c r="AC694" s="315"/>
      <c r="AD694" s="312"/>
      <c r="AE694" s="316"/>
      <c r="AF694" s="317"/>
      <c r="AG694" s="317"/>
      <c r="AH694" s="311"/>
      <c r="AI694" s="311"/>
      <c r="AJ694" s="311"/>
      <c r="AK694" s="311"/>
      <c r="AL694" s="311"/>
      <c r="AO694" s="318"/>
      <c r="AP694" s="318"/>
      <c r="AQ694" s="249"/>
      <c r="AR694" s="249"/>
      <c r="AS694" s="248"/>
      <c r="AT694" s="248"/>
      <c r="AU694" s="248"/>
      <c r="AW694" s="319"/>
      <c r="AX694" s="251"/>
      <c r="AY694" s="248"/>
    </row>
    <row r="695" spans="1:51" s="307" customFormat="1" ht="16.5" customHeight="1" x14ac:dyDescent="0.25">
      <c r="A695" s="305"/>
      <c r="B695" s="306"/>
      <c r="K695" s="308"/>
      <c r="L695" s="309"/>
      <c r="M695" s="310"/>
      <c r="N695" s="309"/>
      <c r="O695" s="309"/>
      <c r="P695" s="309"/>
      <c r="Q695" s="311"/>
      <c r="R695" s="312"/>
      <c r="S695" s="312"/>
      <c r="U695" s="313"/>
      <c r="V695" s="305"/>
      <c r="W695" s="306"/>
      <c r="X695" s="425"/>
      <c r="AA695" s="315"/>
      <c r="AB695" s="315"/>
      <c r="AC695" s="315"/>
      <c r="AD695" s="312"/>
      <c r="AE695" s="316"/>
      <c r="AF695" s="317"/>
      <c r="AG695" s="317"/>
      <c r="AH695" s="311"/>
      <c r="AI695" s="311"/>
      <c r="AJ695" s="311"/>
      <c r="AK695" s="311"/>
      <c r="AL695" s="311"/>
      <c r="AO695" s="318"/>
      <c r="AP695" s="318"/>
      <c r="AQ695" s="249"/>
      <c r="AR695" s="249"/>
      <c r="AS695" s="248"/>
      <c r="AT695" s="248"/>
      <c r="AU695" s="248"/>
      <c r="AW695" s="319"/>
      <c r="AX695" s="251"/>
      <c r="AY695" s="248"/>
    </row>
    <row r="696" spans="1:51" s="307" customFormat="1" ht="16.5" customHeight="1" x14ac:dyDescent="0.25">
      <c r="A696" s="305"/>
      <c r="B696" s="306"/>
      <c r="K696" s="308"/>
      <c r="L696" s="309"/>
      <c r="M696" s="310"/>
      <c r="N696" s="309"/>
      <c r="O696" s="309"/>
      <c r="P696" s="309"/>
      <c r="Q696" s="311"/>
      <c r="R696" s="312"/>
      <c r="S696" s="312"/>
      <c r="U696" s="313"/>
      <c r="V696" s="305"/>
      <c r="W696" s="306"/>
      <c r="X696" s="425"/>
      <c r="AA696" s="315"/>
      <c r="AB696" s="315"/>
      <c r="AC696" s="315"/>
      <c r="AD696" s="312"/>
      <c r="AE696" s="316"/>
      <c r="AF696" s="317"/>
      <c r="AG696" s="317"/>
      <c r="AH696" s="311"/>
      <c r="AI696" s="311"/>
      <c r="AJ696" s="311"/>
      <c r="AK696" s="311"/>
      <c r="AL696" s="311"/>
      <c r="AO696" s="318"/>
      <c r="AP696" s="318"/>
      <c r="AQ696" s="249"/>
      <c r="AR696" s="249"/>
      <c r="AS696" s="248"/>
      <c r="AT696" s="248"/>
      <c r="AU696" s="248"/>
      <c r="AW696" s="319"/>
      <c r="AX696" s="251"/>
      <c r="AY696" s="248"/>
    </row>
    <row r="697" spans="1:51" s="307" customFormat="1" ht="16.5" customHeight="1" x14ac:dyDescent="0.25">
      <c r="A697" s="305"/>
      <c r="B697" s="306"/>
      <c r="K697" s="308"/>
      <c r="L697" s="309"/>
      <c r="M697" s="310"/>
      <c r="N697" s="309"/>
      <c r="O697" s="309"/>
      <c r="P697" s="309"/>
      <c r="Q697" s="311"/>
      <c r="R697" s="312"/>
      <c r="S697" s="312"/>
      <c r="U697" s="313"/>
      <c r="V697" s="305"/>
      <c r="W697" s="306"/>
      <c r="X697" s="425"/>
      <c r="AA697" s="315"/>
      <c r="AB697" s="315"/>
      <c r="AC697" s="315"/>
      <c r="AD697" s="312"/>
      <c r="AE697" s="316"/>
      <c r="AF697" s="317"/>
      <c r="AG697" s="317"/>
      <c r="AH697" s="311"/>
      <c r="AI697" s="311"/>
      <c r="AJ697" s="311"/>
      <c r="AK697" s="311"/>
      <c r="AL697" s="311"/>
      <c r="AO697" s="318"/>
      <c r="AP697" s="318"/>
      <c r="AQ697" s="249"/>
      <c r="AR697" s="249"/>
      <c r="AS697" s="248"/>
      <c r="AT697" s="248"/>
      <c r="AU697" s="248"/>
      <c r="AW697" s="319"/>
      <c r="AX697" s="251"/>
      <c r="AY697" s="248"/>
    </row>
    <row r="698" spans="1:51" s="307" customFormat="1" ht="16.5" customHeight="1" x14ac:dyDescent="0.25">
      <c r="A698" s="305"/>
      <c r="B698" s="306"/>
      <c r="K698" s="308"/>
      <c r="L698" s="309"/>
      <c r="M698" s="310"/>
      <c r="N698" s="309"/>
      <c r="O698" s="309"/>
      <c r="P698" s="309"/>
      <c r="Q698" s="311"/>
      <c r="R698" s="312"/>
      <c r="S698" s="312"/>
      <c r="U698" s="313"/>
      <c r="V698" s="305"/>
      <c r="W698" s="306"/>
      <c r="X698" s="425"/>
      <c r="AA698" s="315"/>
      <c r="AB698" s="315"/>
      <c r="AC698" s="315"/>
      <c r="AD698" s="312"/>
      <c r="AE698" s="316"/>
      <c r="AF698" s="317"/>
      <c r="AG698" s="317"/>
      <c r="AH698" s="311"/>
      <c r="AI698" s="311"/>
      <c r="AJ698" s="311"/>
      <c r="AK698" s="311"/>
      <c r="AL698" s="311"/>
      <c r="AO698" s="318"/>
      <c r="AP698" s="318"/>
      <c r="AQ698" s="249"/>
      <c r="AR698" s="249"/>
      <c r="AS698" s="248"/>
      <c r="AT698" s="248"/>
      <c r="AU698" s="248"/>
      <c r="AW698" s="319"/>
      <c r="AX698" s="251"/>
      <c r="AY698" s="248"/>
    </row>
    <row r="699" spans="1:51" s="307" customFormat="1" ht="16.5" customHeight="1" x14ac:dyDescent="0.25">
      <c r="A699" s="305"/>
      <c r="B699" s="306"/>
      <c r="K699" s="308"/>
      <c r="L699" s="309"/>
      <c r="M699" s="310"/>
      <c r="N699" s="309"/>
      <c r="O699" s="309"/>
      <c r="P699" s="309"/>
      <c r="Q699" s="311"/>
      <c r="R699" s="312"/>
      <c r="S699" s="312"/>
      <c r="U699" s="313"/>
      <c r="V699" s="305"/>
      <c r="W699" s="306"/>
      <c r="X699" s="425"/>
      <c r="AA699" s="315"/>
      <c r="AB699" s="315"/>
      <c r="AC699" s="315"/>
      <c r="AD699" s="312"/>
      <c r="AE699" s="316"/>
      <c r="AF699" s="317"/>
      <c r="AG699" s="317"/>
      <c r="AH699" s="311"/>
      <c r="AI699" s="311"/>
      <c r="AJ699" s="311"/>
      <c r="AK699" s="311"/>
      <c r="AL699" s="311"/>
      <c r="AO699" s="318"/>
      <c r="AP699" s="318"/>
      <c r="AQ699" s="249"/>
      <c r="AR699" s="249"/>
      <c r="AS699" s="248"/>
      <c r="AT699" s="248"/>
      <c r="AU699" s="248"/>
      <c r="AW699" s="319"/>
      <c r="AX699" s="251"/>
      <c r="AY699" s="248"/>
    </row>
    <row r="700" spans="1:51" s="307" customFormat="1" ht="16.5" customHeight="1" x14ac:dyDescent="0.25">
      <c r="A700" s="305"/>
      <c r="B700" s="306"/>
      <c r="K700" s="308"/>
      <c r="L700" s="309"/>
      <c r="M700" s="310"/>
      <c r="N700" s="309"/>
      <c r="O700" s="309"/>
      <c r="P700" s="309"/>
      <c r="Q700" s="311"/>
      <c r="R700" s="312"/>
      <c r="S700" s="312"/>
      <c r="U700" s="313"/>
      <c r="V700" s="305"/>
      <c r="W700" s="306"/>
      <c r="X700" s="425"/>
      <c r="AA700" s="315"/>
      <c r="AB700" s="315"/>
      <c r="AC700" s="315"/>
      <c r="AD700" s="312"/>
      <c r="AE700" s="316"/>
      <c r="AF700" s="317"/>
      <c r="AG700" s="317"/>
      <c r="AH700" s="311"/>
      <c r="AI700" s="311"/>
      <c r="AJ700" s="311"/>
      <c r="AK700" s="311"/>
      <c r="AL700" s="311"/>
      <c r="AO700" s="318"/>
      <c r="AP700" s="318"/>
      <c r="AQ700" s="249"/>
      <c r="AR700" s="249"/>
      <c r="AS700" s="248"/>
      <c r="AT700" s="248"/>
      <c r="AU700" s="248"/>
      <c r="AW700" s="319"/>
      <c r="AX700" s="251"/>
      <c r="AY700" s="248"/>
    </row>
    <row r="701" spans="1:51" s="307" customFormat="1" ht="16.5" customHeight="1" x14ac:dyDescent="0.25">
      <c r="A701" s="305"/>
      <c r="B701" s="306"/>
      <c r="K701" s="308"/>
      <c r="L701" s="309"/>
      <c r="M701" s="310"/>
      <c r="N701" s="309"/>
      <c r="O701" s="309"/>
      <c r="P701" s="309"/>
      <c r="Q701" s="311"/>
      <c r="R701" s="312"/>
      <c r="S701" s="312"/>
      <c r="U701" s="313"/>
      <c r="V701" s="305"/>
      <c r="W701" s="306"/>
      <c r="X701" s="425"/>
      <c r="AA701" s="315"/>
      <c r="AB701" s="315"/>
      <c r="AC701" s="315"/>
      <c r="AD701" s="312"/>
      <c r="AE701" s="316"/>
      <c r="AF701" s="317"/>
      <c r="AG701" s="317"/>
      <c r="AH701" s="311"/>
      <c r="AI701" s="311"/>
      <c r="AJ701" s="311"/>
      <c r="AK701" s="311"/>
      <c r="AL701" s="311"/>
      <c r="AO701" s="318"/>
      <c r="AP701" s="318"/>
      <c r="AQ701" s="249"/>
      <c r="AR701" s="249"/>
      <c r="AS701" s="248"/>
      <c r="AT701" s="248"/>
      <c r="AU701" s="248"/>
      <c r="AW701" s="319"/>
      <c r="AX701" s="251"/>
      <c r="AY701" s="248"/>
    </row>
    <row r="702" spans="1:51" s="307" customFormat="1" ht="16.5" customHeight="1" x14ac:dyDescent="0.25">
      <c r="A702" s="305"/>
      <c r="B702" s="306"/>
      <c r="K702" s="308"/>
      <c r="L702" s="309"/>
      <c r="M702" s="310"/>
      <c r="N702" s="309"/>
      <c r="O702" s="309"/>
      <c r="P702" s="309"/>
      <c r="Q702" s="311"/>
      <c r="R702" s="312"/>
      <c r="S702" s="312"/>
      <c r="U702" s="313"/>
      <c r="V702" s="305"/>
      <c r="W702" s="306"/>
      <c r="X702" s="425"/>
      <c r="AA702" s="315"/>
      <c r="AB702" s="315"/>
      <c r="AC702" s="315"/>
      <c r="AD702" s="312"/>
      <c r="AE702" s="316"/>
      <c r="AF702" s="317"/>
      <c r="AG702" s="317"/>
      <c r="AH702" s="311"/>
      <c r="AI702" s="311"/>
      <c r="AJ702" s="311"/>
      <c r="AK702" s="311"/>
      <c r="AL702" s="311"/>
      <c r="AO702" s="318"/>
      <c r="AP702" s="318"/>
      <c r="AQ702" s="249"/>
      <c r="AR702" s="249"/>
      <c r="AS702" s="248"/>
      <c r="AT702" s="248"/>
      <c r="AU702" s="248"/>
      <c r="AW702" s="319"/>
      <c r="AX702" s="251"/>
      <c r="AY702" s="248"/>
    </row>
    <row r="703" spans="1:51" s="307" customFormat="1" ht="16.5" customHeight="1" x14ac:dyDescent="0.25">
      <c r="A703" s="305"/>
      <c r="B703" s="306"/>
      <c r="K703" s="308"/>
      <c r="L703" s="309"/>
      <c r="M703" s="310"/>
      <c r="N703" s="309"/>
      <c r="O703" s="309"/>
      <c r="P703" s="309"/>
      <c r="Q703" s="311"/>
      <c r="R703" s="312"/>
      <c r="S703" s="312"/>
      <c r="U703" s="313"/>
      <c r="V703" s="305"/>
      <c r="W703" s="306"/>
      <c r="X703" s="425"/>
      <c r="AA703" s="315"/>
      <c r="AB703" s="315"/>
      <c r="AC703" s="315"/>
      <c r="AD703" s="312"/>
      <c r="AE703" s="316"/>
      <c r="AF703" s="317"/>
      <c r="AG703" s="317"/>
      <c r="AH703" s="311"/>
      <c r="AI703" s="311"/>
      <c r="AJ703" s="311"/>
      <c r="AK703" s="311"/>
      <c r="AL703" s="311"/>
      <c r="AO703" s="318"/>
      <c r="AP703" s="318"/>
      <c r="AQ703" s="249"/>
      <c r="AR703" s="249"/>
      <c r="AS703" s="248"/>
      <c r="AT703" s="248"/>
      <c r="AU703" s="248"/>
      <c r="AW703" s="319"/>
      <c r="AX703" s="251"/>
      <c r="AY703" s="248"/>
    </row>
    <row r="704" spans="1:51" s="307" customFormat="1" ht="16.5" customHeight="1" x14ac:dyDescent="0.25">
      <c r="A704" s="305"/>
      <c r="B704" s="306"/>
      <c r="K704" s="308"/>
      <c r="L704" s="309"/>
      <c r="M704" s="310"/>
      <c r="N704" s="309"/>
      <c r="O704" s="309"/>
      <c r="P704" s="309"/>
      <c r="Q704" s="311"/>
      <c r="R704" s="312"/>
      <c r="S704" s="312"/>
      <c r="U704" s="313"/>
      <c r="V704" s="305"/>
      <c r="W704" s="306"/>
      <c r="X704" s="425"/>
      <c r="AA704" s="315"/>
      <c r="AB704" s="315"/>
      <c r="AC704" s="315"/>
      <c r="AD704" s="312"/>
      <c r="AE704" s="316"/>
      <c r="AF704" s="317"/>
      <c r="AG704" s="317"/>
      <c r="AH704" s="311"/>
      <c r="AI704" s="311"/>
      <c r="AJ704" s="311"/>
      <c r="AK704" s="311"/>
      <c r="AL704" s="311"/>
      <c r="AO704" s="318"/>
      <c r="AP704" s="318"/>
      <c r="AQ704" s="249"/>
      <c r="AR704" s="249"/>
      <c r="AS704" s="248"/>
      <c r="AT704" s="248"/>
      <c r="AU704" s="248"/>
      <c r="AW704" s="319"/>
      <c r="AX704" s="251"/>
      <c r="AY704" s="248"/>
    </row>
    <row r="705" spans="1:51" s="307" customFormat="1" ht="16.5" customHeight="1" x14ac:dyDescent="0.25">
      <c r="A705" s="305"/>
      <c r="B705" s="306"/>
      <c r="K705" s="308"/>
      <c r="L705" s="309"/>
      <c r="M705" s="310"/>
      <c r="N705" s="309"/>
      <c r="O705" s="309"/>
      <c r="P705" s="309"/>
      <c r="Q705" s="311"/>
      <c r="R705" s="312"/>
      <c r="S705" s="312"/>
      <c r="U705" s="313"/>
      <c r="V705" s="305"/>
      <c r="W705" s="306"/>
      <c r="X705" s="425"/>
      <c r="AA705" s="315"/>
      <c r="AB705" s="315"/>
      <c r="AC705" s="315"/>
      <c r="AD705" s="312"/>
      <c r="AE705" s="316"/>
      <c r="AF705" s="317"/>
      <c r="AG705" s="317"/>
      <c r="AH705" s="311"/>
      <c r="AI705" s="311"/>
      <c r="AJ705" s="311"/>
      <c r="AK705" s="311"/>
      <c r="AL705" s="311"/>
      <c r="AO705" s="318"/>
      <c r="AP705" s="318"/>
      <c r="AQ705" s="249"/>
      <c r="AR705" s="249"/>
      <c r="AS705" s="248"/>
      <c r="AT705" s="248"/>
      <c r="AU705" s="248"/>
      <c r="AW705" s="319"/>
      <c r="AX705" s="251"/>
      <c r="AY705" s="248"/>
    </row>
    <row r="706" spans="1:51" s="307" customFormat="1" ht="16.5" customHeight="1" x14ac:dyDescent="0.25">
      <c r="A706" s="305"/>
      <c r="B706" s="306"/>
      <c r="K706" s="308"/>
      <c r="L706" s="309"/>
      <c r="M706" s="310"/>
      <c r="N706" s="309"/>
      <c r="O706" s="309"/>
      <c r="P706" s="309"/>
      <c r="Q706" s="311"/>
      <c r="R706" s="312"/>
      <c r="S706" s="312"/>
      <c r="U706" s="313"/>
      <c r="V706" s="305"/>
      <c r="W706" s="306"/>
      <c r="X706" s="425"/>
      <c r="AA706" s="315"/>
      <c r="AB706" s="315"/>
      <c r="AC706" s="315"/>
      <c r="AD706" s="312"/>
      <c r="AE706" s="316"/>
      <c r="AF706" s="317"/>
      <c r="AG706" s="317"/>
      <c r="AH706" s="311"/>
      <c r="AI706" s="311"/>
      <c r="AJ706" s="311"/>
      <c r="AK706" s="311"/>
      <c r="AL706" s="311"/>
      <c r="AO706" s="318"/>
      <c r="AP706" s="318"/>
      <c r="AQ706" s="249"/>
      <c r="AR706" s="249"/>
      <c r="AS706" s="248"/>
      <c r="AT706" s="248"/>
      <c r="AU706" s="248"/>
      <c r="AW706" s="319"/>
      <c r="AX706" s="251"/>
      <c r="AY706" s="248"/>
    </row>
    <row r="707" spans="1:51" s="307" customFormat="1" ht="16.5" customHeight="1" x14ac:dyDescent="0.25">
      <c r="A707" s="305"/>
      <c r="B707" s="306"/>
      <c r="K707" s="308"/>
      <c r="L707" s="309"/>
      <c r="M707" s="310"/>
      <c r="N707" s="309"/>
      <c r="O707" s="309"/>
      <c r="P707" s="309"/>
      <c r="Q707" s="311"/>
      <c r="R707" s="312"/>
      <c r="S707" s="312"/>
      <c r="U707" s="313"/>
      <c r="V707" s="305"/>
      <c r="W707" s="306"/>
      <c r="X707" s="425"/>
      <c r="AA707" s="315"/>
      <c r="AB707" s="315"/>
      <c r="AC707" s="315"/>
      <c r="AD707" s="312"/>
      <c r="AE707" s="316"/>
      <c r="AF707" s="317"/>
      <c r="AG707" s="317"/>
      <c r="AH707" s="311"/>
      <c r="AI707" s="311"/>
      <c r="AJ707" s="311"/>
      <c r="AK707" s="311"/>
      <c r="AL707" s="311"/>
      <c r="AO707" s="318"/>
      <c r="AP707" s="318"/>
      <c r="AQ707" s="249"/>
      <c r="AR707" s="249"/>
      <c r="AS707" s="248"/>
      <c r="AT707" s="248"/>
      <c r="AU707" s="248"/>
      <c r="AW707" s="319"/>
      <c r="AX707" s="251"/>
      <c r="AY707" s="248"/>
    </row>
    <row r="708" spans="1:51" s="307" customFormat="1" ht="16.5" customHeight="1" x14ac:dyDescent="0.25">
      <c r="A708" s="305"/>
      <c r="B708" s="306"/>
      <c r="K708" s="308"/>
      <c r="L708" s="309"/>
      <c r="M708" s="310"/>
      <c r="N708" s="309"/>
      <c r="O708" s="309"/>
      <c r="P708" s="309"/>
      <c r="Q708" s="311"/>
      <c r="R708" s="312"/>
      <c r="S708" s="312"/>
      <c r="U708" s="313"/>
      <c r="V708" s="305"/>
      <c r="W708" s="306"/>
      <c r="X708" s="425"/>
      <c r="AA708" s="315"/>
      <c r="AB708" s="315"/>
      <c r="AC708" s="315"/>
      <c r="AD708" s="312"/>
      <c r="AE708" s="316"/>
      <c r="AF708" s="317"/>
      <c r="AG708" s="317"/>
      <c r="AH708" s="311"/>
      <c r="AI708" s="311"/>
      <c r="AJ708" s="311"/>
      <c r="AK708" s="311"/>
      <c r="AL708" s="311"/>
      <c r="AO708" s="318"/>
      <c r="AP708" s="318"/>
      <c r="AQ708" s="249"/>
      <c r="AR708" s="249"/>
      <c r="AS708" s="248"/>
      <c r="AT708" s="248"/>
      <c r="AU708" s="248"/>
      <c r="AW708" s="319"/>
      <c r="AX708" s="251"/>
      <c r="AY708" s="248"/>
    </row>
    <row r="709" spans="1:51" s="307" customFormat="1" ht="16.5" customHeight="1" x14ac:dyDescent="0.25">
      <c r="A709" s="305"/>
      <c r="B709" s="306"/>
      <c r="K709" s="308"/>
      <c r="L709" s="309"/>
      <c r="M709" s="310"/>
      <c r="N709" s="309"/>
      <c r="O709" s="309"/>
      <c r="P709" s="309"/>
      <c r="Q709" s="311"/>
      <c r="R709" s="312"/>
      <c r="S709" s="312"/>
      <c r="U709" s="313"/>
      <c r="V709" s="305"/>
      <c r="W709" s="306"/>
      <c r="X709" s="425"/>
      <c r="AA709" s="315"/>
      <c r="AB709" s="315"/>
      <c r="AC709" s="315"/>
      <c r="AD709" s="312"/>
      <c r="AE709" s="316"/>
      <c r="AF709" s="317"/>
      <c r="AG709" s="317"/>
      <c r="AH709" s="311"/>
      <c r="AI709" s="311"/>
      <c r="AJ709" s="311"/>
      <c r="AK709" s="311"/>
      <c r="AL709" s="311"/>
      <c r="AO709" s="318"/>
      <c r="AP709" s="318"/>
      <c r="AQ709" s="249"/>
      <c r="AR709" s="249"/>
      <c r="AS709" s="248"/>
      <c r="AT709" s="248"/>
      <c r="AU709" s="248"/>
      <c r="AW709" s="319"/>
      <c r="AX709" s="251"/>
      <c r="AY709" s="248"/>
    </row>
    <row r="710" spans="1:51" s="307" customFormat="1" ht="16.5" customHeight="1" x14ac:dyDescent="0.25">
      <c r="A710" s="305"/>
      <c r="B710" s="306"/>
      <c r="K710" s="308"/>
      <c r="L710" s="309"/>
      <c r="M710" s="310"/>
      <c r="N710" s="309"/>
      <c r="O710" s="309"/>
      <c r="P710" s="309"/>
      <c r="Q710" s="311"/>
      <c r="R710" s="312"/>
      <c r="S710" s="312"/>
      <c r="U710" s="313"/>
      <c r="V710" s="305"/>
      <c r="W710" s="306"/>
      <c r="X710" s="425"/>
      <c r="AA710" s="315"/>
      <c r="AB710" s="315"/>
      <c r="AC710" s="315"/>
      <c r="AD710" s="312"/>
      <c r="AE710" s="316"/>
      <c r="AF710" s="317"/>
      <c r="AG710" s="317"/>
      <c r="AH710" s="311"/>
      <c r="AI710" s="311"/>
      <c r="AJ710" s="311"/>
      <c r="AK710" s="311"/>
      <c r="AL710" s="311"/>
      <c r="AO710" s="318"/>
      <c r="AP710" s="318"/>
      <c r="AQ710" s="249"/>
      <c r="AR710" s="249"/>
      <c r="AS710" s="248"/>
      <c r="AT710" s="248"/>
      <c r="AU710" s="248"/>
      <c r="AW710" s="319"/>
      <c r="AX710" s="251"/>
      <c r="AY710" s="248"/>
    </row>
    <row r="711" spans="1:51" s="307" customFormat="1" ht="16.5" customHeight="1" x14ac:dyDescent="0.25">
      <c r="A711" s="305"/>
      <c r="B711" s="306"/>
      <c r="K711" s="308"/>
      <c r="L711" s="309"/>
      <c r="M711" s="310"/>
      <c r="N711" s="309"/>
      <c r="O711" s="309"/>
      <c r="P711" s="309"/>
      <c r="Q711" s="311"/>
      <c r="R711" s="312"/>
      <c r="S711" s="312"/>
      <c r="U711" s="313"/>
      <c r="V711" s="305"/>
      <c r="W711" s="306"/>
      <c r="X711" s="425"/>
      <c r="AA711" s="315"/>
      <c r="AB711" s="315"/>
      <c r="AC711" s="315"/>
      <c r="AD711" s="312"/>
      <c r="AE711" s="316"/>
      <c r="AF711" s="317"/>
      <c r="AG711" s="317"/>
      <c r="AH711" s="311"/>
      <c r="AI711" s="311"/>
      <c r="AJ711" s="311"/>
      <c r="AK711" s="311"/>
      <c r="AL711" s="311"/>
      <c r="AO711" s="318"/>
      <c r="AP711" s="318"/>
      <c r="AQ711" s="249"/>
      <c r="AR711" s="249"/>
      <c r="AS711" s="248"/>
      <c r="AT711" s="248"/>
      <c r="AU711" s="248"/>
      <c r="AW711" s="319"/>
      <c r="AX711" s="251"/>
      <c r="AY711" s="248"/>
    </row>
    <row r="712" spans="1:51" s="307" customFormat="1" ht="16.5" customHeight="1" x14ac:dyDescent="0.25">
      <c r="A712" s="305"/>
      <c r="B712" s="306"/>
      <c r="K712" s="308"/>
      <c r="L712" s="309"/>
      <c r="M712" s="310"/>
      <c r="N712" s="309"/>
      <c r="O712" s="309"/>
      <c r="P712" s="309"/>
      <c r="Q712" s="311"/>
      <c r="R712" s="312"/>
      <c r="S712" s="312"/>
      <c r="U712" s="313"/>
      <c r="V712" s="305"/>
      <c r="W712" s="306"/>
      <c r="X712" s="425"/>
      <c r="AA712" s="315"/>
      <c r="AB712" s="315"/>
      <c r="AC712" s="315"/>
      <c r="AD712" s="312"/>
      <c r="AE712" s="316"/>
      <c r="AF712" s="317"/>
      <c r="AG712" s="317"/>
      <c r="AH712" s="311"/>
      <c r="AI712" s="311"/>
      <c r="AJ712" s="311"/>
      <c r="AK712" s="311"/>
      <c r="AL712" s="311"/>
      <c r="AO712" s="318"/>
      <c r="AP712" s="318"/>
      <c r="AQ712" s="249"/>
      <c r="AR712" s="249"/>
      <c r="AS712" s="248"/>
      <c r="AT712" s="248"/>
      <c r="AU712" s="248"/>
      <c r="AW712" s="319"/>
      <c r="AX712" s="251"/>
      <c r="AY712" s="248"/>
    </row>
    <row r="713" spans="1:51" s="307" customFormat="1" ht="16.5" customHeight="1" x14ac:dyDescent="0.25">
      <c r="A713" s="305"/>
      <c r="B713" s="306"/>
      <c r="K713" s="308"/>
      <c r="L713" s="309"/>
      <c r="M713" s="310"/>
      <c r="N713" s="309"/>
      <c r="O713" s="309"/>
      <c r="P713" s="309"/>
      <c r="Q713" s="311"/>
      <c r="R713" s="312"/>
      <c r="S713" s="312"/>
      <c r="U713" s="313"/>
      <c r="V713" s="305"/>
      <c r="W713" s="306"/>
      <c r="X713" s="425"/>
      <c r="AA713" s="315"/>
      <c r="AB713" s="315"/>
      <c r="AC713" s="315"/>
      <c r="AD713" s="312"/>
      <c r="AE713" s="316"/>
      <c r="AF713" s="317"/>
      <c r="AG713" s="317"/>
      <c r="AH713" s="311"/>
      <c r="AI713" s="311"/>
      <c r="AJ713" s="311"/>
      <c r="AK713" s="311"/>
      <c r="AL713" s="311"/>
      <c r="AO713" s="318"/>
      <c r="AP713" s="318"/>
      <c r="AQ713" s="249"/>
      <c r="AR713" s="249"/>
      <c r="AS713" s="248"/>
      <c r="AT713" s="248"/>
      <c r="AU713" s="248"/>
      <c r="AW713" s="319"/>
      <c r="AX713" s="251"/>
      <c r="AY713" s="248"/>
    </row>
    <row r="714" spans="1:51" s="276" customFormat="1" ht="16.5" customHeight="1" x14ac:dyDescent="0.25">
      <c r="A714" s="283" t="s">
        <v>127</v>
      </c>
      <c r="B714" s="274">
        <v>16</v>
      </c>
      <c r="C714" s="283" t="s">
        <v>35</v>
      </c>
      <c r="G714" s="276" t="s">
        <v>122</v>
      </c>
      <c r="J714" s="281"/>
      <c r="K714" s="277"/>
      <c r="L714" s="278"/>
      <c r="M714" s="279"/>
      <c r="N714" s="278"/>
      <c r="O714" s="278"/>
      <c r="P714" s="278"/>
      <c r="Q714" s="280"/>
      <c r="R714" s="281"/>
      <c r="S714" s="281"/>
      <c r="U714" s="342"/>
      <c r="V714" s="283" t="str">
        <f>A714</f>
        <v>นางสาวมาลี  ฟักเฟื่อง</v>
      </c>
      <c r="W714" s="274">
        <v>31</v>
      </c>
      <c r="X714" s="291" t="s">
        <v>128</v>
      </c>
      <c r="Y714" s="276" t="s">
        <v>28</v>
      </c>
      <c r="Z714" s="276" t="s">
        <v>40</v>
      </c>
      <c r="AA714" s="285">
        <v>8</v>
      </c>
      <c r="AB714" s="285">
        <v>14.5</v>
      </c>
      <c r="AC714" s="285">
        <v>2</v>
      </c>
      <c r="AD714" s="281">
        <f>AA714*AB714</f>
        <v>116</v>
      </c>
      <c r="AE714" s="287">
        <v>100</v>
      </c>
      <c r="AF714" s="288">
        <f>รายการ!B1</f>
        <v>6700</v>
      </c>
      <c r="AG714" s="288">
        <f>AD714*AF714</f>
        <v>777200</v>
      </c>
      <c r="AH714" s="280">
        <f>AD714</f>
        <v>116</v>
      </c>
      <c r="AI714" s="280"/>
      <c r="AJ714" s="280">
        <f>AH714</f>
        <v>116</v>
      </c>
      <c r="AK714" s="280"/>
      <c r="AL714" s="280"/>
      <c r="AM714" s="276">
        <v>25</v>
      </c>
      <c r="AN714" s="276">
        <f>ค่าเสื่อม!W3</f>
        <v>85</v>
      </c>
      <c r="AO714" s="290">
        <f>AG714*AN714/100</f>
        <v>660620</v>
      </c>
      <c r="AP714" s="290">
        <f>AG714-AO714</f>
        <v>116580</v>
      </c>
      <c r="AQ714" s="199">
        <f>P714+AP714</f>
        <v>116580</v>
      </c>
      <c r="AR714" s="199">
        <f>AQ714</f>
        <v>116580</v>
      </c>
      <c r="AS714" s="198">
        <f>((S714*O714)+(AF714*AK714)-(AF714*AK714*AN714/100))</f>
        <v>0</v>
      </c>
      <c r="AT714" s="198">
        <f>AQ714-AS714</f>
        <v>116580</v>
      </c>
      <c r="AU714" s="198">
        <f>AS714</f>
        <v>0</v>
      </c>
      <c r="AW714" s="156"/>
      <c r="AX714" s="201">
        <f>AU714*AV714/100</f>
        <v>0</v>
      </c>
      <c r="AY714" s="198">
        <f>AX714*10/100</f>
        <v>0</v>
      </c>
    </row>
    <row r="715" spans="1:51" s="276" customFormat="1" ht="16.5" customHeight="1" x14ac:dyDescent="0.25">
      <c r="A715" s="283"/>
      <c r="B715" s="274"/>
      <c r="K715" s="277"/>
      <c r="L715" s="278"/>
      <c r="M715" s="279"/>
      <c r="N715" s="278"/>
      <c r="O715" s="278"/>
      <c r="P715" s="278"/>
      <c r="Q715" s="280"/>
      <c r="R715" s="281"/>
      <c r="S715" s="281"/>
      <c r="U715" s="282"/>
      <c r="V715" s="283"/>
      <c r="W715" s="274">
        <v>32</v>
      </c>
      <c r="X715" s="291"/>
      <c r="Y715" s="276" t="s">
        <v>28</v>
      </c>
      <c r="Z715" s="276" t="s">
        <v>6</v>
      </c>
      <c r="AA715" s="285">
        <v>2</v>
      </c>
      <c r="AB715" s="285">
        <v>2</v>
      </c>
      <c r="AC715" s="285">
        <v>2</v>
      </c>
      <c r="AD715" s="281">
        <f>AA715*AB715</f>
        <v>4</v>
      </c>
      <c r="AE715" s="287">
        <v>100</v>
      </c>
      <c r="AF715" s="288">
        <f>รายการ!B1</f>
        <v>6700</v>
      </c>
      <c r="AG715" s="288">
        <f>AD715*AF715</f>
        <v>26800</v>
      </c>
      <c r="AH715" s="280">
        <f>AD715</f>
        <v>4</v>
      </c>
      <c r="AI715" s="280"/>
      <c r="AJ715" s="280"/>
      <c r="AK715" s="280">
        <f>AH715</f>
        <v>4</v>
      </c>
      <c r="AL715" s="280"/>
      <c r="AM715" s="276">
        <v>25</v>
      </c>
      <c r="AN715" s="276">
        <f>ค่าเสื่อม!Z2</f>
        <v>40</v>
      </c>
      <c r="AO715" s="290">
        <f>AG715*AN715/100</f>
        <v>10720</v>
      </c>
      <c r="AP715" s="290">
        <f>AG715-AO715</f>
        <v>16080</v>
      </c>
      <c r="AQ715" s="199">
        <f>P715+AP715</f>
        <v>16080</v>
      </c>
      <c r="AR715" s="199">
        <f>AQ715</f>
        <v>16080</v>
      </c>
      <c r="AS715" s="198">
        <f>((S715*O715)+(AF715*AK715)-(AF715*AK715*AN715/100))</f>
        <v>16080</v>
      </c>
      <c r="AT715" s="198">
        <f>AQ715-AS715</f>
        <v>0</v>
      </c>
      <c r="AU715" s="198">
        <f>AS715</f>
        <v>16080</v>
      </c>
      <c r="AV715" s="276">
        <f>อัตราภาษี!J5</f>
        <v>0.3</v>
      </c>
      <c r="AW715" s="156" t="s">
        <v>129</v>
      </c>
      <c r="AX715" s="201">
        <f>AU715*AV715/100</f>
        <v>48.24</v>
      </c>
      <c r="AY715" s="198">
        <f>AX715*10/100</f>
        <v>4.8240000000000007</v>
      </c>
    </row>
    <row r="716" spans="1:51" s="276" customFormat="1" ht="16.5" customHeight="1" x14ac:dyDescent="0.25">
      <c r="A716" s="283"/>
      <c r="B716" s="274"/>
      <c r="K716" s="288"/>
      <c r="L716" s="288"/>
      <c r="M716" s="279"/>
      <c r="N716" s="288"/>
      <c r="O716" s="288"/>
      <c r="P716" s="278"/>
      <c r="Q716" s="280"/>
      <c r="R716" s="281"/>
      <c r="S716" s="281"/>
      <c r="U716" s="282"/>
      <c r="V716" s="283"/>
      <c r="W716" s="274">
        <v>33</v>
      </c>
      <c r="X716" s="291"/>
      <c r="Y716" s="276" t="s">
        <v>28</v>
      </c>
      <c r="Z716" s="276" t="s">
        <v>6</v>
      </c>
      <c r="AA716" s="285">
        <v>7.5</v>
      </c>
      <c r="AB716" s="285">
        <v>7.5</v>
      </c>
      <c r="AC716" s="285">
        <v>3</v>
      </c>
      <c r="AD716" s="281">
        <f>AA716*AB716</f>
        <v>56.25</v>
      </c>
      <c r="AE716" s="287">
        <v>100</v>
      </c>
      <c r="AF716" s="288">
        <f>รายการ!B1</f>
        <v>6700</v>
      </c>
      <c r="AG716" s="288">
        <f>AD716*AF716</f>
        <v>376875</v>
      </c>
      <c r="AH716" s="280">
        <f>AD716</f>
        <v>56.25</v>
      </c>
      <c r="AI716" s="280"/>
      <c r="AJ716" s="280">
        <f>AH716</f>
        <v>56.25</v>
      </c>
      <c r="AK716" s="280"/>
      <c r="AL716" s="280"/>
      <c r="AM716" s="276">
        <v>25</v>
      </c>
      <c r="AN716" s="276">
        <f>ค่าเสื่อม!Z2</f>
        <v>40</v>
      </c>
      <c r="AO716" s="290">
        <f>AG716*AN716/100</f>
        <v>150750</v>
      </c>
      <c r="AP716" s="290">
        <f>AG716-AO716</f>
        <v>226125</v>
      </c>
      <c r="AQ716" s="199">
        <f>P716+AP716</f>
        <v>226125</v>
      </c>
      <c r="AR716" s="199">
        <f>AQ716</f>
        <v>226125</v>
      </c>
      <c r="AS716" s="198">
        <f>((S716*O716)+(AF716*AK716)-(AF716*AK716*AN716/100))</f>
        <v>0</v>
      </c>
      <c r="AT716" s="198">
        <f>AQ716-AS716</f>
        <v>226125</v>
      </c>
      <c r="AU716" s="198">
        <f>AS716</f>
        <v>0</v>
      </c>
      <c r="AW716" s="156" t="s">
        <v>130</v>
      </c>
      <c r="AX716" s="201">
        <f>AU716*AV716/100</f>
        <v>0</v>
      </c>
      <c r="AY716" s="198">
        <f>AX716*10/100</f>
        <v>0</v>
      </c>
    </row>
    <row r="717" spans="1:51" s="307" customFormat="1" ht="16.5" customHeight="1" x14ac:dyDescent="0.25">
      <c r="A717" s="305"/>
      <c r="B717" s="306"/>
      <c r="K717" s="317"/>
      <c r="L717" s="317"/>
      <c r="M717" s="310"/>
      <c r="N717" s="317"/>
      <c r="O717" s="317"/>
      <c r="P717" s="309"/>
      <c r="Q717" s="311"/>
      <c r="R717" s="312"/>
      <c r="S717" s="312"/>
      <c r="U717" s="313"/>
      <c r="V717" s="305"/>
      <c r="W717" s="306"/>
      <c r="X717" s="314"/>
      <c r="AA717" s="315"/>
      <c r="AB717" s="315"/>
      <c r="AC717" s="315"/>
      <c r="AD717" s="312"/>
      <c r="AE717" s="316"/>
      <c r="AF717" s="317"/>
      <c r="AG717" s="317"/>
      <c r="AH717" s="311"/>
      <c r="AI717" s="311"/>
      <c r="AJ717" s="311"/>
      <c r="AK717" s="311"/>
      <c r="AL717" s="311"/>
      <c r="AO717" s="318"/>
      <c r="AP717" s="318"/>
      <c r="AQ717" s="249"/>
      <c r="AR717" s="249"/>
      <c r="AS717" s="248"/>
      <c r="AT717" s="248"/>
      <c r="AU717" s="248"/>
      <c r="AW717" s="319"/>
      <c r="AX717" s="251"/>
      <c r="AY717" s="248"/>
    </row>
    <row r="718" spans="1:51" s="307" customFormat="1" ht="16.5" customHeight="1" x14ac:dyDescent="0.25">
      <c r="A718" s="305"/>
      <c r="B718" s="306"/>
      <c r="K718" s="317"/>
      <c r="L718" s="317"/>
      <c r="M718" s="310"/>
      <c r="N718" s="317"/>
      <c r="O718" s="317"/>
      <c r="P718" s="309"/>
      <c r="Q718" s="311"/>
      <c r="R718" s="312"/>
      <c r="S718" s="312"/>
      <c r="U718" s="313"/>
      <c r="V718" s="305"/>
      <c r="W718" s="306"/>
      <c r="X718" s="314"/>
      <c r="AA718" s="315"/>
      <c r="AB718" s="315"/>
      <c r="AC718" s="315"/>
      <c r="AD718" s="312"/>
      <c r="AE718" s="316"/>
      <c r="AF718" s="317"/>
      <c r="AG718" s="317"/>
      <c r="AH718" s="311"/>
      <c r="AI718" s="311"/>
      <c r="AJ718" s="311"/>
      <c r="AK718" s="311"/>
      <c r="AL718" s="311"/>
      <c r="AO718" s="318"/>
      <c r="AP718" s="318"/>
      <c r="AQ718" s="249"/>
      <c r="AR718" s="249"/>
      <c r="AS718" s="248"/>
      <c r="AT718" s="248"/>
      <c r="AU718" s="248"/>
      <c r="AW718" s="319"/>
      <c r="AX718" s="251"/>
      <c r="AY718" s="248"/>
    </row>
    <row r="719" spans="1:51" s="307" customFormat="1" ht="16.5" customHeight="1" x14ac:dyDescent="0.25">
      <c r="A719" s="305"/>
      <c r="B719" s="306"/>
      <c r="K719" s="317"/>
      <c r="L719" s="317"/>
      <c r="M719" s="310"/>
      <c r="N719" s="317"/>
      <c r="O719" s="317"/>
      <c r="P719" s="309"/>
      <c r="Q719" s="311"/>
      <c r="R719" s="312"/>
      <c r="S719" s="312"/>
      <c r="U719" s="313"/>
      <c r="V719" s="305"/>
      <c r="W719" s="306"/>
      <c r="X719" s="314"/>
      <c r="AA719" s="315"/>
      <c r="AB719" s="315"/>
      <c r="AC719" s="315"/>
      <c r="AD719" s="312"/>
      <c r="AE719" s="316"/>
      <c r="AF719" s="317"/>
      <c r="AG719" s="317"/>
      <c r="AH719" s="311"/>
      <c r="AI719" s="311"/>
      <c r="AJ719" s="311"/>
      <c r="AK719" s="311"/>
      <c r="AL719" s="311"/>
      <c r="AO719" s="318"/>
      <c r="AP719" s="318"/>
      <c r="AQ719" s="249"/>
      <c r="AR719" s="249"/>
      <c r="AS719" s="248"/>
      <c r="AT719" s="248"/>
      <c r="AU719" s="248"/>
      <c r="AW719" s="319"/>
      <c r="AX719" s="251"/>
      <c r="AY719" s="248"/>
    </row>
    <row r="720" spans="1:51" s="307" customFormat="1" ht="16.5" customHeight="1" x14ac:dyDescent="0.25">
      <c r="A720" s="305"/>
      <c r="B720" s="306"/>
      <c r="K720" s="317"/>
      <c r="L720" s="317"/>
      <c r="M720" s="310"/>
      <c r="N720" s="317"/>
      <c r="O720" s="317"/>
      <c r="P720" s="309"/>
      <c r="Q720" s="311"/>
      <c r="R720" s="312"/>
      <c r="S720" s="312"/>
      <c r="U720" s="313"/>
      <c r="V720" s="305"/>
      <c r="W720" s="306"/>
      <c r="X720" s="314"/>
      <c r="AA720" s="315"/>
      <c r="AB720" s="315"/>
      <c r="AC720" s="315"/>
      <c r="AD720" s="312"/>
      <c r="AE720" s="316"/>
      <c r="AF720" s="317"/>
      <c r="AG720" s="317"/>
      <c r="AH720" s="311"/>
      <c r="AI720" s="311"/>
      <c r="AJ720" s="311"/>
      <c r="AK720" s="311"/>
      <c r="AL720" s="311"/>
      <c r="AO720" s="318"/>
      <c r="AP720" s="318"/>
      <c r="AQ720" s="249"/>
      <c r="AR720" s="249"/>
      <c r="AS720" s="248"/>
      <c r="AT720" s="248"/>
      <c r="AU720" s="248"/>
      <c r="AW720" s="319"/>
      <c r="AX720" s="251"/>
      <c r="AY720" s="248"/>
    </row>
    <row r="721" spans="1:51" s="307" customFormat="1" ht="16.5" customHeight="1" x14ac:dyDescent="0.25">
      <c r="A721" s="305"/>
      <c r="B721" s="306"/>
      <c r="K721" s="317"/>
      <c r="L721" s="317"/>
      <c r="M721" s="310"/>
      <c r="N721" s="317"/>
      <c r="O721" s="317"/>
      <c r="P721" s="309"/>
      <c r="Q721" s="311"/>
      <c r="R721" s="312"/>
      <c r="S721" s="312"/>
      <c r="U721" s="313"/>
      <c r="V721" s="305"/>
      <c r="W721" s="306"/>
      <c r="X721" s="314"/>
      <c r="AA721" s="315"/>
      <c r="AB721" s="315"/>
      <c r="AC721" s="315"/>
      <c r="AD721" s="312"/>
      <c r="AE721" s="316"/>
      <c r="AF721" s="317"/>
      <c r="AG721" s="317"/>
      <c r="AH721" s="311"/>
      <c r="AI721" s="311"/>
      <c r="AJ721" s="311"/>
      <c r="AK721" s="311"/>
      <c r="AL721" s="311"/>
      <c r="AO721" s="318"/>
      <c r="AP721" s="318"/>
      <c r="AQ721" s="249"/>
      <c r="AR721" s="249"/>
      <c r="AS721" s="248"/>
      <c r="AT721" s="248"/>
      <c r="AU721" s="248"/>
      <c r="AW721" s="319"/>
      <c r="AX721" s="251"/>
      <c r="AY721" s="248"/>
    </row>
    <row r="722" spans="1:51" s="307" customFormat="1" ht="16.5" customHeight="1" x14ac:dyDescent="0.25">
      <c r="A722" s="305"/>
      <c r="B722" s="306"/>
      <c r="K722" s="317"/>
      <c r="L722" s="317"/>
      <c r="M722" s="310"/>
      <c r="N722" s="317"/>
      <c r="O722" s="317"/>
      <c r="P722" s="309"/>
      <c r="Q722" s="311"/>
      <c r="R722" s="312"/>
      <c r="S722" s="312"/>
      <c r="U722" s="313"/>
      <c r="V722" s="305"/>
      <c r="W722" s="306"/>
      <c r="X722" s="314"/>
      <c r="AA722" s="315"/>
      <c r="AB722" s="315"/>
      <c r="AC722" s="315"/>
      <c r="AD722" s="312"/>
      <c r="AE722" s="316"/>
      <c r="AF722" s="317"/>
      <c r="AG722" s="317"/>
      <c r="AH722" s="311"/>
      <c r="AI722" s="311"/>
      <c r="AJ722" s="311"/>
      <c r="AK722" s="311"/>
      <c r="AL722" s="311"/>
      <c r="AO722" s="318"/>
      <c r="AP722" s="318"/>
      <c r="AQ722" s="249"/>
      <c r="AR722" s="249"/>
      <c r="AS722" s="248"/>
      <c r="AT722" s="248"/>
      <c r="AU722" s="248"/>
      <c r="AW722" s="319"/>
      <c r="AX722" s="251"/>
      <c r="AY722" s="248"/>
    </row>
    <row r="723" spans="1:51" s="307" customFormat="1" ht="16.5" customHeight="1" x14ac:dyDescent="0.25">
      <c r="A723" s="305"/>
      <c r="B723" s="306"/>
      <c r="K723" s="317"/>
      <c r="L723" s="317"/>
      <c r="M723" s="310"/>
      <c r="N723" s="317"/>
      <c r="O723" s="317"/>
      <c r="P723" s="309"/>
      <c r="Q723" s="311"/>
      <c r="R723" s="312"/>
      <c r="S723" s="312"/>
      <c r="U723" s="313"/>
      <c r="V723" s="305"/>
      <c r="W723" s="306"/>
      <c r="X723" s="314"/>
      <c r="AA723" s="315"/>
      <c r="AB723" s="315"/>
      <c r="AC723" s="315"/>
      <c r="AD723" s="312"/>
      <c r="AE723" s="316"/>
      <c r="AF723" s="317"/>
      <c r="AG723" s="317"/>
      <c r="AH723" s="311"/>
      <c r="AI723" s="311"/>
      <c r="AJ723" s="311"/>
      <c r="AK723" s="311"/>
      <c r="AL723" s="311"/>
      <c r="AO723" s="318"/>
      <c r="AP723" s="318"/>
      <c r="AQ723" s="249"/>
      <c r="AR723" s="249"/>
      <c r="AS723" s="248"/>
      <c r="AT723" s="248"/>
      <c r="AU723" s="248"/>
      <c r="AW723" s="319"/>
      <c r="AX723" s="251"/>
      <c r="AY723" s="248"/>
    </row>
    <row r="724" spans="1:51" s="307" customFormat="1" ht="16.5" customHeight="1" x14ac:dyDescent="0.25">
      <c r="A724" s="305"/>
      <c r="B724" s="306"/>
      <c r="K724" s="317"/>
      <c r="L724" s="317"/>
      <c r="M724" s="310"/>
      <c r="N724" s="317"/>
      <c r="O724" s="317"/>
      <c r="P724" s="309"/>
      <c r="Q724" s="311"/>
      <c r="R724" s="312"/>
      <c r="S724" s="312"/>
      <c r="U724" s="313"/>
      <c r="V724" s="305"/>
      <c r="W724" s="306"/>
      <c r="X724" s="314"/>
      <c r="AA724" s="315"/>
      <c r="AB724" s="315"/>
      <c r="AC724" s="315"/>
      <c r="AD724" s="312"/>
      <c r="AE724" s="316"/>
      <c r="AF724" s="317"/>
      <c r="AG724" s="317"/>
      <c r="AH724" s="311"/>
      <c r="AI724" s="311"/>
      <c r="AJ724" s="311"/>
      <c r="AK724" s="311"/>
      <c r="AL724" s="311"/>
      <c r="AO724" s="318"/>
      <c r="AP724" s="318"/>
      <c r="AQ724" s="249"/>
      <c r="AR724" s="249"/>
      <c r="AS724" s="248"/>
      <c r="AT724" s="248"/>
      <c r="AU724" s="248"/>
      <c r="AW724" s="319"/>
      <c r="AX724" s="251"/>
      <c r="AY724" s="248"/>
    </row>
    <row r="725" spans="1:51" s="307" customFormat="1" ht="16.5" customHeight="1" x14ac:dyDescent="0.25">
      <c r="A725" s="305"/>
      <c r="B725" s="306"/>
      <c r="K725" s="317"/>
      <c r="L725" s="317"/>
      <c r="M725" s="310"/>
      <c r="N725" s="317"/>
      <c r="O725" s="317"/>
      <c r="P725" s="309"/>
      <c r="Q725" s="311"/>
      <c r="R725" s="312"/>
      <c r="S725" s="312"/>
      <c r="U725" s="313"/>
      <c r="V725" s="305"/>
      <c r="W725" s="306"/>
      <c r="X725" s="314"/>
      <c r="AA725" s="315"/>
      <c r="AB725" s="315"/>
      <c r="AC725" s="315"/>
      <c r="AD725" s="312"/>
      <c r="AE725" s="316"/>
      <c r="AF725" s="317"/>
      <c r="AG725" s="317"/>
      <c r="AH725" s="311"/>
      <c r="AI725" s="311"/>
      <c r="AJ725" s="311"/>
      <c r="AK725" s="311"/>
      <c r="AL725" s="311"/>
      <c r="AO725" s="318"/>
      <c r="AP725" s="318"/>
      <c r="AQ725" s="249"/>
      <c r="AR725" s="249"/>
      <c r="AS725" s="248"/>
      <c r="AT725" s="248"/>
      <c r="AU725" s="248"/>
      <c r="AW725" s="319"/>
      <c r="AX725" s="251"/>
      <c r="AY725" s="248"/>
    </row>
    <row r="726" spans="1:51" s="307" customFormat="1" ht="16.5" customHeight="1" x14ac:dyDescent="0.25">
      <c r="A726" s="305"/>
      <c r="B726" s="306"/>
      <c r="K726" s="317"/>
      <c r="L726" s="317"/>
      <c r="M726" s="310"/>
      <c r="N726" s="317"/>
      <c r="O726" s="317"/>
      <c r="P726" s="309"/>
      <c r="Q726" s="311"/>
      <c r="R726" s="312"/>
      <c r="S726" s="312"/>
      <c r="U726" s="313"/>
      <c r="V726" s="305"/>
      <c r="W726" s="306"/>
      <c r="X726" s="314"/>
      <c r="AA726" s="315"/>
      <c r="AB726" s="315"/>
      <c r="AC726" s="315"/>
      <c r="AD726" s="312"/>
      <c r="AE726" s="316"/>
      <c r="AF726" s="317"/>
      <c r="AG726" s="317"/>
      <c r="AH726" s="311"/>
      <c r="AI726" s="311"/>
      <c r="AJ726" s="311"/>
      <c r="AK726" s="311"/>
      <c r="AL726" s="311"/>
      <c r="AO726" s="318"/>
      <c r="AP726" s="318"/>
      <c r="AQ726" s="249"/>
      <c r="AR726" s="249"/>
      <c r="AS726" s="248"/>
      <c r="AT726" s="248"/>
      <c r="AU726" s="248"/>
      <c r="AW726" s="319"/>
      <c r="AX726" s="251"/>
      <c r="AY726" s="248"/>
    </row>
    <row r="727" spans="1:51" s="307" customFormat="1" ht="16.5" customHeight="1" x14ac:dyDescent="0.25">
      <c r="A727" s="305"/>
      <c r="B727" s="306"/>
      <c r="K727" s="317"/>
      <c r="L727" s="317"/>
      <c r="M727" s="310"/>
      <c r="N727" s="317"/>
      <c r="O727" s="317"/>
      <c r="P727" s="309"/>
      <c r="Q727" s="311"/>
      <c r="R727" s="312"/>
      <c r="S727" s="312"/>
      <c r="U727" s="313"/>
      <c r="V727" s="305"/>
      <c r="W727" s="306"/>
      <c r="X727" s="314"/>
      <c r="AA727" s="315"/>
      <c r="AB727" s="315"/>
      <c r="AC727" s="315"/>
      <c r="AD727" s="312"/>
      <c r="AE727" s="316"/>
      <c r="AF727" s="317"/>
      <c r="AG727" s="317"/>
      <c r="AH727" s="311"/>
      <c r="AI727" s="311"/>
      <c r="AJ727" s="311"/>
      <c r="AK727" s="311"/>
      <c r="AL727" s="311"/>
      <c r="AO727" s="318"/>
      <c r="AP727" s="318"/>
      <c r="AQ727" s="249"/>
      <c r="AR727" s="249"/>
      <c r="AS727" s="248"/>
      <c r="AT727" s="248"/>
      <c r="AU727" s="248"/>
      <c r="AW727" s="319"/>
      <c r="AX727" s="251"/>
      <c r="AY727" s="248"/>
    </row>
    <row r="728" spans="1:51" s="307" customFormat="1" ht="16.5" customHeight="1" x14ac:dyDescent="0.25">
      <c r="A728" s="305"/>
      <c r="B728" s="306"/>
      <c r="K728" s="317"/>
      <c r="L728" s="317"/>
      <c r="M728" s="310"/>
      <c r="N728" s="317"/>
      <c r="O728" s="317"/>
      <c r="P728" s="309"/>
      <c r="Q728" s="311"/>
      <c r="R728" s="312"/>
      <c r="S728" s="312"/>
      <c r="U728" s="313"/>
      <c r="V728" s="305"/>
      <c r="W728" s="306"/>
      <c r="X728" s="314"/>
      <c r="AA728" s="315"/>
      <c r="AB728" s="315"/>
      <c r="AC728" s="315"/>
      <c r="AD728" s="312"/>
      <c r="AE728" s="316"/>
      <c r="AF728" s="317"/>
      <c r="AG728" s="317"/>
      <c r="AH728" s="311"/>
      <c r="AI728" s="311"/>
      <c r="AJ728" s="311"/>
      <c r="AK728" s="311"/>
      <c r="AL728" s="311"/>
      <c r="AO728" s="318"/>
      <c r="AP728" s="318"/>
      <c r="AQ728" s="249"/>
      <c r="AR728" s="249"/>
      <c r="AS728" s="248"/>
      <c r="AT728" s="248"/>
      <c r="AU728" s="248"/>
      <c r="AW728" s="319"/>
      <c r="AX728" s="251"/>
      <c r="AY728" s="248"/>
    </row>
    <row r="729" spans="1:51" s="307" customFormat="1" ht="16.5" customHeight="1" x14ac:dyDescent="0.25">
      <c r="A729" s="305"/>
      <c r="B729" s="306"/>
      <c r="K729" s="317"/>
      <c r="L729" s="317"/>
      <c r="M729" s="310"/>
      <c r="N729" s="317"/>
      <c r="O729" s="317"/>
      <c r="P729" s="309"/>
      <c r="Q729" s="311"/>
      <c r="R729" s="312"/>
      <c r="S729" s="312"/>
      <c r="U729" s="313"/>
      <c r="V729" s="305"/>
      <c r="W729" s="306"/>
      <c r="X729" s="314"/>
      <c r="AA729" s="315"/>
      <c r="AB729" s="315"/>
      <c r="AC729" s="315"/>
      <c r="AD729" s="312"/>
      <c r="AE729" s="316"/>
      <c r="AF729" s="317"/>
      <c r="AG729" s="317"/>
      <c r="AH729" s="311"/>
      <c r="AI729" s="311"/>
      <c r="AJ729" s="311"/>
      <c r="AK729" s="311"/>
      <c r="AL729" s="311"/>
      <c r="AO729" s="318"/>
      <c r="AP729" s="318"/>
      <c r="AQ729" s="249"/>
      <c r="AR729" s="249"/>
      <c r="AS729" s="248"/>
      <c r="AT729" s="248"/>
      <c r="AU729" s="248"/>
      <c r="AW729" s="319"/>
      <c r="AX729" s="251"/>
      <c r="AY729" s="248"/>
    </row>
    <row r="730" spans="1:51" s="307" customFormat="1" ht="16.5" customHeight="1" x14ac:dyDescent="0.25">
      <c r="A730" s="305"/>
      <c r="B730" s="306"/>
      <c r="K730" s="317"/>
      <c r="L730" s="317"/>
      <c r="M730" s="310"/>
      <c r="N730" s="317"/>
      <c r="O730" s="317"/>
      <c r="P730" s="309"/>
      <c r="Q730" s="311"/>
      <c r="R730" s="312"/>
      <c r="S730" s="312"/>
      <c r="U730" s="313"/>
      <c r="V730" s="305"/>
      <c r="W730" s="306"/>
      <c r="X730" s="314"/>
      <c r="AA730" s="315"/>
      <c r="AB730" s="315"/>
      <c r="AC730" s="315"/>
      <c r="AD730" s="312"/>
      <c r="AE730" s="316"/>
      <c r="AF730" s="317"/>
      <c r="AG730" s="317"/>
      <c r="AH730" s="311"/>
      <c r="AI730" s="311"/>
      <c r="AJ730" s="311"/>
      <c r="AK730" s="311"/>
      <c r="AL730" s="311"/>
      <c r="AO730" s="318"/>
      <c r="AP730" s="318"/>
      <c r="AQ730" s="249"/>
      <c r="AR730" s="249"/>
      <c r="AS730" s="248"/>
      <c r="AT730" s="248"/>
      <c r="AU730" s="248"/>
      <c r="AW730" s="319"/>
      <c r="AX730" s="251"/>
      <c r="AY730" s="248"/>
    </row>
    <row r="731" spans="1:51" s="307" customFormat="1" ht="16.5" customHeight="1" x14ac:dyDescent="0.25">
      <c r="A731" s="305"/>
      <c r="B731" s="306"/>
      <c r="K731" s="317"/>
      <c r="L731" s="317"/>
      <c r="M731" s="310"/>
      <c r="N731" s="317"/>
      <c r="O731" s="317"/>
      <c r="P731" s="309"/>
      <c r="Q731" s="311"/>
      <c r="R731" s="312"/>
      <c r="S731" s="312"/>
      <c r="U731" s="313"/>
      <c r="V731" s="305"/>
      <c r="W731" s="306"/>
      <c r="X731" s="314"/>
      <c r="AA731" s="315"/>
      <c r="AB731" s="315"/>
      <c r="AC731" s="315"/>
      <c r="AD731" s="312"/>
      <c r="AE731" s="316"/>
      <c r="AF731" s="317"/>
      <c r="AG731" s="317"/>
      <c r="AH731" s="311"/>
      <c r="AI731" s="311"/>
      <c r="AJ731" s="311"/>
      <c r="AK731" s="311"/>
      <c r="AL731" s="311"/>
      <c r="AO731" s="318"/>
      <c r="AP731" s="318"/>
      <c r="AQ731" s="249"/>
      <c r="AR731" s="249"/>
      <c r="AS731" s="248"/>
      <c r="AT731" s="248"/>
      <c r="AU731" s="248"/>
      <c r="AW731" s="319"/>
      <c r="AX731" s="251"/>
      <c r="AY731" s="248"/>
    </row>
    <row r="732" spans="1:51" s="307" customFormat="1" ht="16.5" customHeight="1" x14ac:dyDescent="0.25">
      <c r="A732" s="305"/>
      <c r="B732" s="306"/>
      <c r="K732" s="317"/>
      <c r="L732" s="317"/>
      <c r="M732" s="310"/>
      <c r="N732" s="317"/>
      <c r="O732" s="317"/>
      <c r="P732" s="309"/>
      <c r="Q732" s="311"/>
      <c r="R732" s="312"/>
      <c r="S732" s="312"/>
      <c r="U732" s="313"/>
      <c r="V732" s="305"/>
      <c r="W732" s="306"/>
      <c r="X732" s="314"/>
      <c r="AA732" s="315"/>
      <c r="AB732" s="315"/>
      <c r="AC732" s="315"/>
      <c r="AD732" s="312"/>
      <c r="AE732" s="316"/>
      <c r="AF732" s="317"/>
      <c r="AG732" s="317"/>
      <c r="AH732" s="311"/>
      <c r="AI732" s="311"/>
      <c r="AJ732" s="311"/>
      <c r="AK732" s="311"/>
      <c r="AL732" s="311"/>
      <c r="AO732" s="318"/>
      <c r="AP732" s="318"/>
      <c r="AQ732" s="249"/>
      <c r="AR732" s="249"/>
      <c r="AS732" s="248"/>
      <c r="AT732" s="248"/>
      <c r="AU732" s="248"/>
      <c r="AW732" s="319"/>
      <c r="AX732" s="251"/>
      <c r="AY732" s="248"/>
    </row>
    <row r="733" spans="1:51" s="307" customFormat="1" ht="16.5" customHeight="1" x14ac:dyDescent="0.25">
      <c r="A733" s="305"/>
      <c r="B733" s="306"/>
      <c r="K733" s="317"/>
      <c r="L733" s="317"/>
      <c r="M733" s="310"/>
      <c r="N733" s="317"/>
      <c r="O733" s="317"/>
      <c r="P733" s="309"/>
      <c r="Q733" s="311"/>
      <c r="R733" s="312"/>
      <c r="S733" s="312"/>
      <c r="U733" s="313"/>
      <c r="V733" s="305"/>
      <c r="W733" s="306"/>
      <c r="X733" s="314"/>
      <c r="AA733" s="315"/>
      <c r="AB733" s="315"/>
      <c r="AC733" s="315"/>
      <c r="AD733" s="312"/>
      <c r="AE733" s="316"/>
      <c r="AF733" s="317"/>
      <c r="AG733" s="317"/>
      <c r="AH733" s="311"/>
      <c r="AI733" s="311"/>
      <c r="AJ733" s="311"/>
      <c r="AK733" s="311"/>
      <c r="AL733" s="311"/>
      <c r="AO733" s="318"/>
      <c r="AP733" s="318"/>
      <c r="AQ733" s="249"/>
      <c r="AR733" s="249"/>
      <c r="AS733" s="248"/>
      <c r="AT733" s="248"/>
      <c r="AU733" s="248"/>
      <c r="AW733" s="319"/>
      <c r="AX733" s="251"/>
      <c r="AY733" s="248"/>
    </row>
    <row r="734" spans="1:51" s="307" customFormat="1" ht="16.5" customHeight="1" x14ac:dyDescent="0.25">
      <c r="A734" s="305"/>
      <c r="B734" s="306"/>
      <c r="K734" s="317"/>
      <c r="L734" s="317"/>
      <c r="M734" s="310"/>
      <c r="N734" s="317"/>
      <c r="O734" s="317"/>
      <c r="P734" s="309"/>
      <c r="Q734" s="311"/>
      <c r="R734" s="312"/>
      <c r="S734" s="312"/>
      <c r="U734" s="313"/>
      <c r="V734" s="305"/>
      <c r="W734" s="306"/>
      <c r="X734" s="314"/>
      <c r="AA734" s="315"/>
      <c r="AB734" s="315"/>
      <c r="AC734" s="315"/>
      <c r="AD734" s="312"/>
      <c r="AE734" s="316"/>
      <c r="AF734" s="317"/>
      <c r="AG734" s="317"/>
      <c r="AH734" s="311"/>
      <c r="AI734" s="311"/>
      <c r="AJ734" s="311"/>
      <c r="AK734" s="311"/>
      <c r="AL734" s="311"/>
      <c r="AO734" s="318"/>
      <c r="AP734" s="318"/>
      <c r="AQ734" s="249"/>
      <c r="AR734" s="249"/>
      <c r="AS734" s="248"/>
      <c r="AT734" s="248"/>
      <c r="AU734" s="248"/>
      <c r="AW734" s="319"/>
      <c r="AX734" s="251"/>
      <c r="AY734" s="248"/>
    </row>
    <row r="735" spans="1:51" s="307" customFormat="1" ht="16.5" customHeight="1" x14ac:dyDescent="0.25">
      <c r="A735" s="305"/>
      <c r="B735" s="306"/>
      <c r="K735" s="317"/>
      <c r="L735" s="317"/>
      <c r="M735" s="310"/>
      <c r="N735" s="317"/>
      <c r="O735" s="317"/>
      <c r="P735" s="309"/>
      <c r="Q735" s="311"/>
      <c r="R735" s="312"/>
      <c r="S735" s="312"/>
      <c r="U735" s="313"/>
      <c r="V735" s="305"/>
      <c r="W735" s="306"/>
      <c r="X735" s="314"/>
      <c r="AA735" s="315"/>
      <c r="AB735" s="315"/>
      <c r="AC735" s="315"/>
      <c r="AD735" s="312"/>
      <c r="AE735" s="316"/>
      <c r="AF735" s="317"/>
      <c r="AG735" s="317"/>
      <c r="AH735" s="311"/>
      <c r="AI735" s="311"/>
      <c r="AJ735" s="311"/>
      <c r="AK735" s="311"/>
      <c r="AL735" s="311"/>
      <c r="AO735" s="318"/>
      <c r="AP735" s="318"/>
      <c r="AQ735" s="249"/>
      <c r="AR735" s="249"/>
      <c r="AS735" s="248"/>
      <c r="AT735" s="248"/>
      <c r="AU735" s="248"/>
      <c r="AW735" s="319"/>
      <c r="AX735" s="251"/>
      <c r="AY735" s="248"/>
    </row>
    <row r="736" spans="1:51" s="307" customFormat="1" ht="16.5" customHeight="1" x14ac:dyDescent="0.25">
      <c r="A736" s="305"/>
      <c r="B736" s="306"/>
      <c r="K736" s="317"/>
      <c r="L736" s="317"/>
      <c r="M736" s="310"/>
      <c r="N736" s="317"/>
      <c r="O736" s="317"/>
      <c r="P736" s="309"/>
      <c r="Q736" s="311"/>
      <c r="R736" s="312"/>
      <c r="S736" s="312"/>
      <c r="U736" s="313"/>
      <c r="V736" s="305"/>
      <c r="W736" s="306"/>
      <c r="X736" s="314"/>
      <c r="AA736" s="315"/>
      <c r="AB736" s="315"/>
      <c r="AC736" s="315"/>
      <c r="AD736" s="312"/>
      <c r="AE736" s="316"/>
      <c r="AF736" s="317"/>
      <c r="AG736" s="317"/>
      <c r="AH736" s="311"/>
      <c r="AI736" s="311"/>
      <c r="AJ736" s="311"/>
      <c r="AK736" s="311"/>
      <c r="AL736" s="311"/>
      <c r="AO736" s="318"/>
      <c r="AP736" s="318"/>
      <c r="AQ736" s="249"/>
      <c r="AR736" s="249"/>
      <c r="AS736" s="248"/>
      <c r="AT736" s="248"/>
      <c r="AU736" s="248"/>
      <c r="AW736" s="319"/>
      <c r="AX736" s="251"/>
      <c r="AY736" s="248"/>
    </row>
    <row r="737" spans="1:51" s="307" customFormat="1" ht="16.5" customHeight="1" x14ac:dyDescent="0.25">
      <c r="A737" s="305"/>
      <c r="B737" s="306"/>
      <c r="K737" s="317"/>
      <c r="L737" s="317"/>
      <c r="M737" s="310"/>
      <c r="N737" s="317"/>
      <c r="O737" s="317"/>
      <c r="P737" s="309"/>
      <c r="Q737" s="311"/>
      <c r="R737" s="312"/>
      <c r="S737" s="312"/>
      <c r="U737" s="313"/>
      <c r="V737" s="305"/>
      <c r="W737" s="306"/>
      <c r="X737" s="314"/>
      <c r="AA737" s="315"/>
      <c r="AB737" s="315"/>
      <c r="AC737" s="315"/>
      <c r="AD737" s="312"/>
      <c r="AE737" s="316"/>
      <c r="AF737" s="317"/>
      <c r="AG737" s="317"/>
      <c r="AH737" s="311"/>
      <c r="AI737" s="311"/>
      <c r="AJ737" s="311"/>
      <c r="AK737" s="311"/>
      <c r="AL737" s="311"/>
      <c r="AO737" s="318"/>
      <c r="AP737" s="318"/>
      <c r="AQ737" s="249"/>
      <c r="AR737" s="249"/>
      <c r="AS737" s="248"/>
      <c r="AT737" s="248"/>
      <c r="AU737" s="248"/>
      <c r="AW737" s="319"/>
      <c r="AX737" s="251"/>
      <c r="AY737" s="248"/>
    </row>
    <row r="738" spans="1:51" s="307" customFormat="1" ht="16.5" customHeight="1" x14ac:dyDescent="0.25">
      <c r="A738" s="305"/>
      <c r="B738" s="306"/>
      <c r="K738" s="317"/>
      <c r="L738" s="317"/>
      <c r="M738" s="310"/>
      <c r="N738" s="317"/>
      <c r="O738" s="317"/>
      <c r="P738" s="309"/>
      <c r="Q738" s="311"/>
      <c r="R738" s="312"/>
      <c r="S738" s="312"/>
      <c r="U738" s="313"/>
      <c r="V738" s="305"/>
      <c r="W738" s="306"/>
      <c r="X738" s="314"/>
      <c r="AA738" s="315"/>
      <c r="AB738" s="315"/>
      <c r="AC738" s="315"/>
      <c r="AD738" s="312"/>
      <c r="AE738" s="316"/>
      <c r="AF738" s="317"/>
      <c r="AG738" s="317"/>
      <c r="AH738" s="311"/>
      <c r="AI738" s="311"/>
      <c r="AJ738" s="311"/>
      <c r="AK738" s="311"/>
      <c r="AL738" s="311"/>
      <c r="AO738" s="318"/>
      <c r="AP738" s="318"/>
      <c r="AQ738" s="249"/>
      <c r="AR738" s="249"/>
      <c r="AS738" s="248"/>
      <c r="AT738" s="248"/>
      <c r="AU738" s="248"/>
      <c r="AW738" s="319"/>
      <c r="AX738" s="251"/>
      <c r="AY738" s="248"/>
    </row>
    <row r="739" spans="1:51" s="307" customFormat="1" ht="16.5" customHeight="1" x14ac:dyDescent="0.25">
      <c r="A739" s="305"/>
      <c r="B739" s="306"/>
      <c r="K739" s="317"/>
      <c r="L739" s="317"/>
      <c r="M739" s="310"/>
      <c r="N739" s="317"/>
      <c r="O739" s="317"/>
      <c r="P739" s="309"/>
      <c r="Q739" s="311"/>
      <c r="R739" s="312"/>
      <c r="S739" s="312"/>
      <c r="U739" s="313"/>
      <c r="V739" s="305"/>
      <c r="W739" s="306"/>
      <c r="X739" s="314"/>
      <c r="AA739" s="315"/>
      <c r="AB739" s="315"/>
      <c r="AC739" s="315"/>
      <c r="AD739" s="312"/>
      <c r="AE739" s="316"/>
      <c r="AF739" s="317"/>
      <c r="AG739" s="317"/>
      <c r="AH739" s="311"/>
      <c r="AI739" s="311"/>
      <c r="AJ739" s="311"/>
      <c r="AK739" s="311"/>
      <c r="AL739" s="311"/>
      <c r="AO739" s="318"/>
      <c r="AP739" s="318"/>
      <c r="AQ739" s="249"/>
      <c r="AR739" s="249"/>
      <c r="AS739" s="248"/>
      <c r="AT739" s="248"/>
      <c r="AU739" s="248"/>
      <c r="AW739" s="319"/>
      <c r="AX739" s="251"/>
      <c r="AY739" s="248"/>
    </row>
    <row r="740" spans="1:51" s="307" customFormat="1" ht="16.5" customHeight="1" x14ac:dyDescent="0.25">
      <c r="A740" s="305"/>
      <c r="B740" s="306"/>
      <c r="K740" s="317"/>
      <c r="L740" s="317"/>
      <c r="M740" s="310"/>
      <c r="N740" s="317"/>
      <c r="O740" s="317"/>
      <c r="P740" s="309"/>
      <c r="Q740" s="311"/>
      <c r="R740" s="312"/>
      <c r="S740" s="312"/>
      <c r="U740" s="313"/>
      <c r="V740" s="305"/>
      <c r="W740" s="306"/>
      <c r="X740" s="314"/>
      <c r="AA740" s="315"/>
      <c r="AB740" s="315"/>
      <c r="AC740" s="315"/>
      <c r="AD740" s="312"/>
      <c r="AE740" s="316"/>
      <c r="AF740" s="317"/>
      <c r="AG740" s="317"/>
      <c r="AH740" s="311"/>
      <c r="AI740" s="311"/>
      <c r="AJ740" s="311"/>
      <c r="AK740" s="311"/>
      <c r="AL740" s="311"/>
      <c r="AO740" s="318"/>
      <c r="AP740" s="318"/>
      <c r="AQ740" s="249"/>
      <c r="AR740" s="249"/>
      <c r="AS740" s="248"/>
      <c r="AT740" s="248"/>
      <c r="AU740" s="248"/>
      <c r="AW740" s="319"/>
      <c r="AX740" s="251"/>
      <c r="AY740" s="248"/>
    </row>
    <row r="741" spans="1:51" s="307" customFormat="1" ht="16.5" customHeight="1" x14ac:dyDescent="0.25">
      <c r="A741" s="305"/>
      <c r="B741" s="306"/>
      <c r="K741" s="317"/>
      <c r="L741" s="317"/>
      <c r="M741" s="310"/>
      <c r="N741" s="317"/>
      <c r="O741" s="317"/>
      <c r="P741" s="309"/>
      <c r="Q741" s="311"/>
      <c r="R741" s="312"/>
      <c r="S741" s="312"/>
      <c r="U741" s="313"/>
      <c r="V741" s="305"/>
      <c r="W741" s="306"/>
      <c r="X741" s="314"/>
      <c r="AA741" s="315"/>
      <c r="AB741" s="315"/>
      <c r="AC741" s="315"/>
      <c r="AD741" s="312"/>
      <c r="AE741" s="316"/>
      <c r="AF741" s="317"/>
      <c r="AG741" s="317"/>
      <c r="AH741" s="311"/>
      <c r="AI741" s="311"/>
      <c r="AJ741" s="311"/>
      <c r="AK741" s="311"/>
      <c r="AL741" s="311"/>
      <c r="AO741" s="318"/>
      <c r="AP741" s="318"/>
      <c r="AQ741" s="249"/>
      <c r="AR741" s="249"/>
      <c r="AS741" s="248"/>
      <c r="AT741" s="248"/>
      <c r="AU741" s="248"/>
      <c r="AW741" s="319"/>
      <c r="AX741" s="251"/>
      <c r="AY741" s="248"/>
    </row>
    <row r="742" spans="1:51" s="307" customFormat="1" ht="16.5" customHeight="1" x14ac:dyDescent="0.25">
      <c r="A742" s="305"/>
      <c r="B742" s="306"/>
      <c r="K742" s="317"/>
      <c r="L742" s="317"/>
      <c r="M742" s="310"/>
      <c r="N742" s="317"/>
      <c r="O742" s="317"/>
      <c r="P742" s="309"/>
      <c r="Q742" s="311"/>
      <c r="R742" s="312"/>
      <c r="S742" s="312"/>
      <c r="U742" s="313"/>
      <c r="V742" s="305"/>
      <c r="W742" s="306"/>
      <c r="X742" s="314"/>
      <c r="AA742" s="315"/>
      <c r="AB742" s="315"/>
      <c r="AC742" s="315"/>
      <c r="AD742" s="312"/>
      <c r="AE742" s="316"/>
      <c r="AF742" s="317"/>
      <c r="AG742" s="317"/>
      <c r="AH742" s="311"/>
      <c r="AI742" s="311"/>
      <c r="AJ742" s="311"/>
      <c r="AK742" s="311"/>
      <c r="AL742" s="311"/>
      <c r="AO742" s="318"/>
      <c r="AP742" s="318"/>
      <c r="AQ742" s="249"/>
      <c r="AR742" s="249"/>
      <c r="AS742" s="248"/>
      <c r="AT742" s="248"/>
      <c r="AU742" s="248"/>
      <c r="AW742" s="319"/>
      <c r="AX742" s="251"/>
      <c r="AY742" s="248"/>
    </row>
    <row r="743" spans="1:51" s="307" customFormat="1" ht="16.5" customHeight="1" x14ac:dyDescent="0.25">
      <c r="A743" s="305"/>
      <c r="B743" s="306"/>
      <c r="K743" s="317"/>
      <c r="L743" s="317"/>
      <c r="M743" s="310"/>
      <c r="N743" s="317"/>
      <c r="O743" s="317"/>
      <c r="P743" s="309"/>
      <c r="Q743" s="311"/>
      <c r="R743" s="312"/>
      <c r="S743" s="312"/>
      <c r="U743" s="313"/>
      <c r="V743" s="305"/>
      <c r="W743" s="306"/>
      <c r="X743" s="314"/>
      <c r="AA743" s="315"/>
      <c r="AB743" s="315"/>
      <c r="AC743" s="315"/>
      <c r="AD743" s="312"/>
      <c r="AE743" s="316"/>
      <c r="AF743" s="317"/>
      <c r="AG743" s="317"/>
      <c r="AH743" s="311"/>
      <c r="AI743" s="311"/>
      <c r="AJ743" s="311"/>
      <c r="AK743" s="311"/>
      <c r="AL743" s="311"/>
      <c r="AO743" s="318"/>
      <c r="AP743" s="318"/>
      <c r="AQ743" s="249"/>
      <c r="AR743" s="249"/>
      <c r="AS743" s="248"/>
      <c r="AT743" s="248"/>
      <c r="AU743" s="248"/>
      <c r="AW743" s="319"/>
      <c r="AX743" s="251"/>
      <c r="AY743" s="248"/>
    </row>
    <row r="744" spans="1:51" s="307" customFormat="1" ht="16.5" customHeight="1" x14ac:dyDescent="0.25">
      <c r="A744" s="305"/>
      <c r="B744" s="306"/>
      <c r="K744" s="317"/>
      <c r="L744" s="317"/>
      <c r="M744" s="310"/>
      <c r="N744" s="317"/>
      <c r="O744" s="317"/>
      <c r="P744" s="309"/>
      <c r="Q744" s="311"/>
      <c r="R744" s="312"/>
      <c r="S744" s="312"/>
      <c r="U744" s="313"/>
      <c r="V744" s="305"/>
      <c r="W744" s="306"/>
      <c r="X744" s="314"/>
      <c r="AA744" s="315"/>
      <c r="AB744" s="315"/>
      <c r="AC744" s="315"/>
      <c r="AD744" s="312"/>
      <c r="AE744" s="316"/>
      <c r="AF744" s="317"/>
      <c r="AG744" s="317"/>
      <c r="AH744" s="311"/>
      <c r="AI744" s="311"/>
      <c r="AJ744" s="311"/>
      <c r="AK744" s="311"/>
      <c r="AL744" s="311"/>
      <c r="AO744" s="318"/>
      <c r="AP744" s="318"/>
      <c r="AQ744" s="249"/>
      <c r="AR744" s="249"/>
      <c r="AS744" s="248"/>
      <c r="AT744" s="248"/>
      <c r="AU744" s="248"/>
      <c r="AW744" s="319"/>
      <c r="AX744" s="251"/>
      <c r="AY744" s="248"/>
    </row>
    <row r="745" spans="1:51" s="307" customFormat="1" ht="16.5" customHeight="1" x14ac:dyDescent="0.25">
      <c r="A745" s="305"/>
      <c r="B745" s="306"/>
      <c r="K745" s="317"/>
      <c r="L745" s="317"/>
      <c r="M745" s="310"/>
      <c r="N745" s="317"/>
      <c r="O745" s="317"/>
      <c r="P745" s="309"/>
      <c r="Q745" s="311"/>
      <c r="R745" s="312"/>
      <c r="S745" s="312"/>
      <c r="U745" s="313"/>
      <c r="V745" s="305"/>
      <c r="W745" s="306"/>
      <c r="X745" s="314"/>
      <c r="AA745" s="315"/>
      <c r="AB745" s="315"/>
      <c r="AC745" s="315"/>
      <c r="AD745" s="312"/>
      <c r="AE745" s="316"/>
      <c r="AF745" s="317"/>
      <c r="AG745" s="317"/>
      <c r="AH745" s="311"/>
      <c r="AI745" s="311"/>
      <c r="AJ745" s="311"/>
      <c r="AK745" s="311"/>
      <c r="AL745" s="311"/>
      <c r="AO745" s="318"/>
      <c r="AP745" s="318"/>
      <c r="AQ745" s="249"/>
      <c r="AR745" s="249"/>
      <c r="AS745" s="248"/>
      <c r="AT745" s="248"/>
      <c r="AU745" s="248"/>
      <c r="AW745" s="319"/>
      <c r="AX745" s="251"/>
      <c r="AY745" s="248"/>
    </row>
    <row r="746" spans="1:51" s="307" customFormat="1" ht="16.5" customHeight="1" x14ac:dyDescent="0.25">
      <c r="A746" s="305"/>
      <c r="B746" s="306"/>
      <c r="K746" s="317"/>
      <c r="L746" s="317"/>
      <c r="M746" s="310"/>
      <c r="N746" s="317"/>
      <c r="O746" s="317"/>
      <c r="P746" s="309"/>
      <c r="Q746" s="311"/>
      <c r="R746" s="312"/>
      <c r="S746" s="312"/>
      <c r="U746" s="313"/>
      <c r="V746" s="305"/>
      <c r="W746" s="306"/>
      <c r="X746" s="314"/>
      <c r="AA746" s="315"/>
      <c r="AB746" s="315"/>
      <c r="AC746" s="315"/>
      <c r="AD746" s="312"/>
      <c r="AE746" s="316"/>
      <c r="AF746" s="317"/>
      <c r="AG746" s="317"/>
      <c r="AH746" s="311"/>
      <c r="AI746" s="311"/>
      <c r="AJ746" s="311"/>
      <c r="AK746" s="311"/>
      <c r="AL746" s="311"/>
      <c r="AO746" s="318"/>
      <c r="AP746" s="318"/>
      <c r="AQ746" s="249"/>
      <c r="AR746" s="249"/>
      <c r="AS746" s="248"/>
      <c r="AT746" s="248"/>
      <c r="AU746" s="248"/>
      <c r="AW746" s="319"/>
      <c r="AX746" s="251"/>
      <c r="AY746" s="248"/>
    </row>
    <row r="747" spans="1:51" s="307" customFormat="1" ht="16.5" customHeight="1" x14ac:dyDescent="0.25">
      <c r="A747" s="305"/>
      <c r="B747" s="306"/>
      <c r="K747" s="317"/>
      <c r="L747" s="317"/>
      <c r="M747" s="310"/>
      <c r="N747" s="317"/>
      <c r="O747" s="317"/>
      <c r="P747" s="309"/>
      <c r="Q747" s="311"/>
      <c r="R747" s="312"/>
      <c r="S747" s="312"/>
      <c r="U747" s="313"/>
      <c r="V747" s="305"/>
      <c r="W747" s="306"/>
      <c r="X747" s="314"/>
      <c r="AA747" s="315"/>
      <c r="AB747" s="315"/>
      <c r="AC747" s="315"/>
      <c r="AD747" s="312"/>
      <c r="AE747" s="316"/>
      <c r="AF747" s="317"/>
      <c r="AG747" s="317"/>
      <c r="AH747" s="311"/>
      <c r="AI747" s="311"/>
      <c r="AJ747" s="311"/>
      <c r="AK747" s="311"/>
      <c r="AL747" s="311"/>
      <c r="AO747" s="318"/>
      <c r="AP747" s="318"/>
      <c r="AQ747" s="249"/>
      <c r="AR747" s="249"/>
      <c r="AS747" s="248"/>
      <c r="AT747" s="248"/>
      <c r="AU747" s="248"/>
      <c r="AW747" s="319"/>
      <c r="AX747" s="251"/>
      <c r="AY747" s="248"/>
    </row>
    <row r="748" spans="1:51" s="307" customFormat="1" ht="16.5" customHeight="1" x14ac:dyDescent="0.25">
      <c r="A748" s="305"/>
      <c r="B748" s="306"/>
      <c r="K748" s="317"/>
      <c r="L748" s="317"/>
      <c r="M748" s="310"/>
      <c r="N748" s="317"/>
      <c r="O748" s="317"/>
      <c r="P748" s="309"/>
      <c r="Q748" s="311"/>
      <c r="R748" s="312"/>
      <c r="S748" s="312"/>
      <c r="U748" s="313"/>
      <c r="V748" s="305"/>
      <c r="W748" s="306"/>
      <c r="X748" s="314"/>
      <c r="AA748" s="315"/>
      <c r="AB748" s="315"/>
      <c r="AC748" s="315"/>
      <c r="AD748" s="312"/>
      <c r="AE748" s="316"/>
      <c r="AF748" s="317"/>
      <c r="AG748" s="317"/>
      <c r="AH748" s="311"/>
      <c r="AI748" s="311"/>
      <c r="AJ748" s="311"/>
      <c r="AK748" s="311"/>
      <c r="AL748" s="311"/>
      <c r="AO748" s="318"/>
      <c r="AP748" s="318"/>
      <c r="AQ748" s="249"/>
      <c r="AR748" s="249"/>
      <c r="AS748" s="248"/>
      <c r="AT748" s="248"/>
      <c r="AU748" s="248"/>
      <c r="AW748" s="319"/>
      <c r="AX748" s="251"/>
      <c r="AY748" s="248"/>
    </row>
    <row r="749" spans="1:51" s="307" customFormat="1" ht="16.5" customHeight="1" x14ac:dyDescent="0.25">
      <c r="A749" s="305"/>
      <c r="B749" s="306"/>
      <c r="K749" s="317"/>
      <c r="L749" s="317"/>
      <c r="M749" s="310"/>
      <c r="N749" s="317"/>
      <c r="O749" s="317"/>
      <c r="P749" s="309"/>
      <c r="Q749" s="311"/>
      <c r="R749" s="312"/>
      <c r="S749" s="312"/>
      <c r="U749" s="313"/>
      <c r="V749" s="305"/>
      <c r="W749" s="306"/>
      <c r="X749" s="314"/>
      <c r="AA749" s="315"/>
      <c r="AB749" s="315"/>
      <c r="AC749" s="315"/>
      <c r="AD749" s="312"/>
      <c r="AE749" s="316"/>
      <c r="AF749" s="317"/>
      <c r="AG749" s="317"/>
      <c r="AH749" s="311"/>
      <c r="AI749" s="311"/>
      <c r="AJ749" s="311"/>
      <c r="AK749" s="311"/>
      <c r="AL749" s="311"/>
      <c r="AO749" s="318"/>
      <c r="AP749" s="318"/>
      <c r="AQ749" s="249"/>
      <c r="AR749" s="249"/>
      <c r="AS749" s="248"/>
      <c r="AT749" s="248"/>
      <c r="AU749" s="248"/>
      <c r="AW749" s="319"/>
      <c r="AX749" s="251"/>
      <c r="AY749" s="248"/>
    </row>
    <row r="750" spans="1:51" s="307" customFormat="1" ht="16.5" customHeight="1" x14ac:dyDescent="0.25">
      <c r="A750" s="305"/>
      <c r="B750" s="306"/>
      <c r="K750" s="317"/>
      <c r="L750" s="317"/>
      <c r="M750" s="310"/>
      <c r="N750" s="317"/>
      <c r="O750" s="317"/>
      <c r="P750" s="309"/>
      <c r="Q750" s="311"/>
      <c r="R750" s="312"/>
      <c r="S750" s="312"/>
      <c r="U750" s="313"/>
      <c r="V750" s="305"/>
      <c r="W750" s="306"/>
      <c r="X750" s="314"/>
      <c r="AA750" s="315"/>
      <c r="AB750" s="315"/>
      <c r="AC750" s="315"/>
      <c r="AD750" s="312"/>
      <c r="AE750" s="316"/>
      <c r="AF750" s="317"/>
      <c r="AG750" s="317"/>
      <c r="AH750" s="311"/>
      <c r="AI750" s="311"/>
      <c r="AJ750" s="311"/>
      <c r="AK750" s="311"/>
      <c r="AL750" s="311"/>
      <c r="AO750" s="318"/>
      <c r="AP750" s="318"/>
      <c r="AQ750" s="249"/>
      <c r="AR750" s="249"/>
      <c r="AS750" s="248"/>
      <c r="AT750" s="248"/>
      <c r="AU750" s="248"/>
      <c r="AW750" s="319"/>
      <c r="AX750" s="251"/>
      <c r="AY750" s="248"/>
    </row>
    <row r="751" spans="1:51" s="276" customFormat="1" ht="16.5" customHeight="1" x14ac:dyDescent="0.25">
      <c r="A751" s="283"/>
      <c r="B751" s="274"/>
      <c r="K751" s="277"/>
      <c r="L751" s="278"/>
      <c r="M751" s="279"/>
      <c r="N751" s="278"/>
      <c r="O751" s="278"/>
      <c r="P751" s="278"/>
      <c r="Q751" s="280"/>
      <c r="R751" s="281"/>
      <c r="S751" s="281"/>
      <c r="U751" s="282"/>
      <c r="V751" s="283" t="s">
        <v>132</v>
      </c>
      <c r="W751" s="274">
        <v>34</v>
      </c>
      <c r="X751" s="284" t="s">
        <v>133</v>
      </c>
      <c r="Y751" s="276" t="s">
        <v>28</v>
      </c>
      <c r="Z751" s="276" t="s">
        <v>37</v>
      </c>
      <c r="AA751" s="285">
        <v>7.5</v>
      </c>
      <c r="AB751" s="285">
        <v>16</v>
      </c>
      <c r="AC751" s="285">
        <v>5</v>
      </c>
      <c r="AD751" s="281">
        <f>AA751*AB751</f>
        <v>120</v>
      </c>
      <c r="AE751" s="286">
        <v>56.31</v>
      </c>
      <c r="AF751" s="288">
        <f>รายการ!B1</f>
        <v>6700</v>
      </c>
      <c r="AG751" s="288">
        <f>AD751*AF751</f>
        <v>804000</v>
      </c>
      <c r="AH751" s="280">
        <f>AD751</f>
        <v>120</v>
      </c>
      <c r="AI751" s="280"/>
      <c r="AJ751" s="280">
        <v>67.569999999999993</v>
      </c>
      <c r="AK751" s="280">
        <v>52.44</v>
      </c>
      <c r="AL751" s="280"/>
      <c r="AM751" s="276">
        <v>15</v>
      </c>
      <c r="AN751" s="276">
        <f>ค่าเสื่อม!P2</f>
        <v>20</v>
      </c>
      <c r="AO751" s="290">
        <f>AG751*AN751/100</f>
        <v>160800</v>
      </c>
      <c r="AP751" s="290">
        <f>AG751-AO751</f>
        <v>643200</v>
      </c>
      <c r="AQ751" s="199">
        <f>AP751</f>
        <v>643200</v>
      </c>
      <c r="AR751" s="199">
        <f>AQ751</f>
        <v>643200</v>
      </c>
      <c r="AS751" s="198">
        <f>((S751*O751)+(AF751*AK751)-(AF751*AK751*AN751/100))</f>
        <v>281078.40000000002</v>
      </c>
      <c r="AT751" s="198">
        <f>AQ751-AS751</f>
        <v>362121.6</v>
      </c>
      <c r="AU751" s="198">
        <f>AS751</f>
        <v>281078.40000000002</v>
      </c>
      <c r="AV751" s="276">
        <f>อัตราภาษี!J5</f>
        <v>0.3</v>
      </c>
      <c r="AW751" s="156" t="s">
        <v>134</v>
      </c>
      <c r="AX751" s="201">
        <f>AU751*AV751/100</f>
        <v>843.23520000000008</v>
      </c>
      <c r="AY751" s="198">
        <f>AX751*10/100</f>
        <v>84.323520000000002</v>
      </c>
    </row>
    <row r="752" spans="1:51" s="324" customFormat="1" ht="16.5" customHeight="1" x14ac:dyDescent="0.25">
      <c r="A752" s="330"/>
      <c r="B752" s="323"/>
      <c r="K752" s="338"/>
      <c r="L752" s="327"/>
      <c r="M752" s="326"/>
      <c r="N752" s="327"/>
      <c r="O752" s="327"/>
      <c r="P752" s="327"/>
      <c r="Q752" s="289"/>
      <c r="R752" s="286"/>
      <c r="S752" s="286"/>
      <c r="U752" s="329"/>
      <c r="V752" s="330"/>
      <c r="W752" s="323"/>
      <c r="X752" s="340"/>
      <c r="Z752" s="324" t="s">
        <v>37</v>
      </c>
      <c r="AA752" s="332"/>
      <c r="AB752" s="332"/>
      <c r="AC752" s="332"/>
      <c r="AD752" s="286">
        <v>52.44</v>
      </c>
      <c r="AE752" s="286">
        <v>43.7</v>
      </c>
      <c r="AF752" s="325"/>
      <c r="AG752" s="325"/>
      <c r="AH752" s="289">
        <v>52.44</v>
      </c>
      <c r="AI752" s="289"/>
      <c r="AJ752" s="289"/>
      <c r="AK752" s="289">
        <v>52.44</v>
      </c>
      <c r="AL752" s="289"/>
      <c r="AO752" s="333"/>
      <c r="AP752" s="333"/>
      <c r="AQ752" s="199"/>
      <c r="AR752" s="199"/>
      <c r="AS752" s="214">
        <v>283372.65000000002</v>
      </c>
      <c r="AT752" s="214"/>
      <c r="AU752" s="214">
        <f>AS752</f>
        <v>283372.65000000002</v>
      </c>
      <c r="AW752" s="334"/>
      <c r="AX752" s="215"/>
      <c r="AY752" s="214"/>
    </row>
    <row r="753" spans="1:51" s="344" customFormat="1" ht="16.5" customHeight="1" x14ac:dyDescent="0.25">
      <c r="A753" s="427"/>
      <c r="B753" s="428"/>
      <c r="K753" s="442"/>
      <c r="L753" s="431"/>
      <c r="M753" s="430"/>
      <c r="N753" s="431"/>
      <c r="O753" s="431"/>
      <c r="P753" s="431"/>
      <c r="Q753" s="432"/>
      <c r="R753" s="426"/>
      <c r="S753" s="426"/>
      <c r="U753" s="433"/>
      <c r="V753" s="427"/>
      <c r="W753" s="428"/>
      <c r="X753" s="443"/>
      <c r="AA753" s="435"/>
      <c r="AB753" s="435"/>
      <c r="AC753" s="435"/>
      <c r="AD753" s="426"/>
      <c r="AE753" s="426"/>
      <c r="AF753" s="429"/>
      <c r="AG753" s="429"/>
      <c r="AH753" s="432"/>
      <c r="AI753" s="432"/>
      <c r="AJ753" s="432"/>
      <c r="AK753" s="432"/>
      <c r="AL753" s="432"/>
      <c r="AO753" s="436"/>
      <c r="AP753" s="436"/>
      <c r="AQ753" s="249"/>
      <c r="AR753" s="249"/>
      <c r="AS753" s="437"/>
      <c r="AT753" s="437"/>
      <c r="AU753" s="437"/>
      <c r="AW753" s="438"/>
      <c r="AX753" s="439"/>
      <c r="AY753" s="437"/>
    </row>
    <row r="754" spans="1:51" s="344" customFormat="1" ht="16.5" customHeight="1" x14ac:dyDescent="0.25">
      <c r="A754" s="427"/>
      <c r="B754" s="428"/>
      <c r="K754" s="442"/>
      <c r="L754" s="431"/>
      <c r="M754" s="430"/>
      <c r="N754" s="431"/>
      <c r="O754" s="431"/>
      <c r="P754" s="431"/>
      <c r="Q754" s="432"/>
      <c r="R754" s="426"/>
      <c r="S754" s="426"/>
      <c r="U754" s="433"/>
      <c r="V754" s="427"/>
      <c r="W754" s="428"/>
      <c r="X754" s="443"/>
      <c r="AA754" s="435"/>
      <c r="AB754" s="435"/>
      <c r="AC754" s="435"/>
      <c r="AD754" s="426"/>
      <c r="AE754" s="426"/>
      <c r="AF754" s="429"/>
      <c r="AG754" s="429"/>
      <c r="AH754" s="432"/>
      <c r="AI754" s="432"/>
      <c r="AJ754" s="432"/>
      <c r="AK754" s="432"/>
      <c r="AL754" s="432"/>
      <c r="AO754" s="436"/>
      <c r="AP754" s="436"/>
      <c r="AQ754" s="249"/>
      <c r="AR754" s="249"/>
      <c r="AS754" s="437"/>
      <c r="AT754" s="437"/>
      <c r="AU754" s="437"/>
      <c r="AW754" s="438"/>
      <c r="AX754" s="439"/>
      <c r="AY754" s="437"/>
    </row>
    <row r="755" spans="1:51" s="344" customFormat="1" ht="16.5" customHeight="1" x14ac:dyDescent="0.25">
      <c r="A755" s="427"/>
      <c r="B755" s="428"/>
      <c r="K755" s="442"/>
      <c r="L755" s="431"/>
      <c r="M755" s="430"/>
      <c r="N755" s="431"/>
      <c r="O755" s="431"/>
      <c r="P755" s="431"/>
      <c r="Q755" s="432"/>
      <c r="R755" s="426"/>
      <c r="S755" s="426"/>
      <c r="U755" s="433"/>
      <c r="V755" s="427"/>
      <c r="W755" s="428"/>
      <c r="X755" s="443"/>
      <c r="AA755" s="435"/>
      <c r="AB755" s="435"/>
      <c r="AC755" s="435"/>
      <c r="AD755" s="426"/>
      <c r="AE755" s="426"/>
      <c r="AF755" s="429"/>
      <c r="AG755" s="429"/>
      <c r="AH755" s="432"/>
      <c r="AI755" s="432"/>
      <c r="AJ755" s="432"/>
      <c r="AK755" s="432"/>
      <c r="AL755" s="432"/>
      <c r="AO755" s="436"/>
      <c r="AP755" s="436"/>
      <c r="AQ755" s="249"/>
      <c r="AR755" s="249"/>
      <c r="AS755" s="437"/>
      <c r="AT755" s="437"/>
      <c r="AU755" s="437"/>
      <c r="AW755" s="438"/>
      <c r="AX755" s="439"/>
      <c r="AY755" s="437"/>
    </row>
    <row r="756" spans="1:51" s="344" customFormat="1" ht="16.5" customHeight="1" x14ac:dyDescent="0.25">
      <c r="A756" s="427"/>
      <c r="B756" s="428"/>
      <c r="K756" s="442"/>
      <c r="L756" s="431"/>
      <c r="M756" s="430"/>
      <c r="N756" s="431"/>
      <c r="O756" s="431"/>
      <c r="P756" s="431"/>
      <c r="Q756" s="432"/>
      <c r="R756" s="426"/>
      <c r="S756" s="426"/>
      <c r="U756" s="433"/>
      <c r="V756" s="427"/>
      <c r="W756" s="428"/>
      <c r="X756" s="443"/>
      <c r="AA756" s="435"/>
      <c r="AB756" s="435"/>
      <c r="AC756" s="435"/>
      <c r="AD756" s="426"/>
      <c r="AE756" s="426"/>
      <c r="AF756" s="429"/>
      <c r="AG756" s="429"/>
      <c r="AH756" s="432"/>
      <c r="AI756" s="432"/>
      <c r="AJ756" s="432"/>
      <c r="AK756" s="432"/>
      <c r="AL756" s="432"/>
      <c r="AO756" s="436"/>
      <c r="AP756" s="436"/>
      <c r="AQ756" s="249"/>
      <c r="AR756" s="249"/>
      <c r="AS756" s="437"/>
      <c r="AT756" s="437"/>
      <c r="AU756" s="437"/>
      <c r="AW756" s="438"/>
      <c r="AX756" s="439"/>
      <c r="AY756" s="437"/>
    </row>
    <row r="757" spans="1:51" s="344" customFormat="1" ht="16.5" customHeight="1" x14ac:dyDescent="0.25">
      <c r="A757" s="427"/>
      <c r="B757" s="428"/>
      <c r="K757" s="442"/>
      <c r="L757" s="431"/>
      <c r="M757" s="430"/>
      <c r="N757" s="431"/>
      <c r="O757" s="431"/>
      <c r="P757" s="431"/>
      <c r="Q757" s="432"/>
      <c r="R757" s="426"/>
      <c r="S757" s="426"/>
      <c r="U757" s="433"/>
      <c r="V757" s="427"/>
      <c r="W757" s="428"/>
      <c r="X757" s="443"/>
      <c r="AA757" s="435"/>
      <c r="AB757" s="435"/>
      <c r="AC757" s="435"/>
      <c r="AD757" s="426"/>
      <c r="AE757" s="426"/>
      <c r="AF757" s="429"/>
      <c r="AG757" s="429"/>
      <c r="AH757" s="432"/>
      <c r="AI757" s="432"/>
      <c r="AJ757" s="432"/>
      <c r="AK757" s="432"/>
      <c r="AL757" s="432"/>
      <c r="AO757" s="436"/>
      <c r="AP757" s="436"/>
      <c r="AQ757" s="249"/>
      <c r="AR757" s="249"/>
      <c r="AS757" s="437"/>
      <c r="AT757" s="437"/>
      <c r="AU757" s="437"/>
      <c r="AW757" s="438"/>
      <c r="AX757" s="439"/>
      <c r="AY757" s="437"/>
    </row>
    <row r="758" spans="1:51" s="344" customFormat="1" ht="16.5" customHeight="1" x14ac:dyDescent="0.25">
      <c r="A758" s="427"/>
      <c r="B758" s="428"/>
      <c r="K758" s="442"/>
      <c r="L758" s="431"/>
      <c r="M758" s="430"/>
      <c r="N758" s="431"/>
      <c r="O758" s="431"/>
      <c r="P758" s="431"/>
      <c r="Q758" s="432"/>
      <c r="R758" s="426"/>
      <c r="S758" s="426"/>
      <c r="U758" s="433"/>
      <c r="V758" s="427"/>
      <c r="W758" s="428"/>
      <c r="X758" s="443"/>
      <c r="AA758" s="435"/>
      <c r="AB758" s="435"/>
      <c r="AC758" s="435"/>
      <c r="AD758" s="426"/>
      <c r="AE758" s="426"/>
      <c r="AF758" s="429"/>
      <c r="AG758" s="429"/>
      <c r="AH758" s="432"/>
      <c r="AI758" s="432"/>
      <c r="AJ758" s="432"/>
      <c r="AK758" s="432"/>
      <c r="AL758" s="432"/>
      <c r="AO758" s="436"/>
      <c r="AP758" s="436"/>
      <c r="AQ758" s="249"/>
      <c r="AR758" s="249"/>
      <c r="AS758" s="437"/>
      <c r="AT758" s="437"/>
      <c r="AU758" s="437"/>
      <c r="AW758" s="438"/>
      <c r="AX758" s="439"/>
      <c r="AY758" s="437"/>
    </row>
    <row r="759" spans="1:51" s="344" customFormat="1" ht="16.5" customHeight="1" x14ac:dyDescent="0.25">
      <c r="A759" s="427"/>
      <c r="B759" s="428"/>
      <c r="K759" s="442"/>
      <c r="L759" s="431"/>
      <c r="M759" s="430"/>
      <c r="N759" s="431"/>
      <c r="O759" s="431"/>
      <c r="P759" s="431"/>
      <c r="Q759" s="432"/>
      <c r="R759" s="426"/>
      <c r="S759" s="426"/>
      <c r="U759" s="433"/>
      <c r="V759" s="427"/>
      <c r="W759" s="428"/>
      <c r="X759" s="443"/>
      <c r="AA759" s="435"/>
      <c r="AB759" s="435"/>
      <c r="AC759" s="435"/>
      <c r="AD759" s="426"/>
      <c r="AE759" s="426"/>
      <c r="AF759" s="429"/>
      <c r="AG759" s="429"/>
      <c r="AH759" s="432"/>
      <c r="AI759" s="432"/>
      <c r="AJ759" s="432"/>
      <c r="AK759" s="432"/>
      <c r="AL759" s="432"/>
      <c r="AO759" s="436"/>
      <c r="AP759" s="436"/>
      <c r="AQ759" s="249"/>
      <c r="AR759" s="249"/>
      <c r="AS759" s="437"/>
      <c r="AT759" s="437"/>
      <c r="AU759" s="437"/>
      <c r="AW759" s="438"/>
      <c r="AX759" s="439"/>
      <c r="AY759" s="437"/>
    </row>
    <row r="760" spans="1:51" s="344" customFormat="1" ht="16.5" customHeight="1" x14ac:dyDescent="0.25">
      <c r="A760" s="427"/>
      <c r="B760" s="428"/>
      <c r="K760" s="442"/>
      <c r="L760" s="431"/>
      <c r="M760" s="430"/>
      <c r="N760" s="431"/>
      <c r="O760" s="431"/>
      <c r="P760" s="431"/>
      <c r="Q760" s="432"/>
      <c r="R760" s="426"/>
      <c r="S760" s="426"/>
      <c r="U760" s="433"/>
      <c r="V760" s="427"/>
      <c r="W760" s="428"/>
      <c r="X760" s="443"/>
      <c r="AA760" s="435"/>
      <c r="AB760" s="435"/>
      <c r="AC760" s="435"/>
      <c r="AD760" s="426"/>
      <c r="AE760" s="426"/>
      <c r="AF760" s="429"/>
      <c r="AG760" s="429"/>
      <c r="AH760" s="432"/>
      <c r="AI760" s="432"/>
      <c r="AJ760" s="432"/>
      <c r="AK760" s="432"/>
      <c r="AL760" s="432"/>
      <c r="AO760" s="436"/>
      <c r="AP760" s="436"/>
      <c r="AQ760" s="249"/>
      <c r="AR760" s="249"/>
      <c r="AS760" s="437"/>
      <c r="AT760" s="437"/>
      <c r="AU760" s="437"/>
      <c r="AW760" s="438"/>
      <c r="AX760" s="439"/>
      <c r="AY760" s="437"/>
    </row>
    <row r="761" spans="1:51" s="344" customFormat="1" ht="16.5" customHeight="1" x14ac:dyDescent="0.25">
      <c r="A761" s="427"/>
      <c r="B761" s="428"/>
      <c r="K761" s="442"/>
      <c r="L761" s="431"/>
      <c r="M761" s="430"/>
      <c r="N761" s="431"/>
      <c r="O761" s="431"/>
      <c r="P761" s="431"/>
      <c r="Q761" s="432"/>
      <c r="R761" s="426"/>
      <c r="S761" s="426"/>
      <c r="U761" s="433"/>
      <c r="V761" s="427"/>
      <c r="W761" s="428"/>
      <c r="X761" s="443"/>
      <c r="AA761" s="435"/>
      <c r="AB761" s="435"/>
      <c r="AC761" s="435"/>
      <c r="AD761" s="426"/>
      <c r="AE761" s="426"/>
      <c r="AF761" s="429"/>
      <c r="AG761" s="429"/>
      <c r="AH761" s="432"/>
      <c r="AI761" s="432"/>
      <c r="AJ761" s="432"/>
      <c r="AK761" s="432"/>
      <c r="AL761" s="432"/>
      <c r="AO761" s="436"/>
      <c r="AP761" s="436"/>
      <c r="AQ761" s="249"/>
      <c r="AR761" s="249"/>
      <c r="AS761" s="437"/>
      <c r="AT761" s="437"/>
      <c r="AU761" s="437"/>
      <c r="AW761" s="438"/>
      <c r="AX761" s="439"/>
      <c r="AY761" s="437"/>
    </row>
    <row r="762" spans="1:51" s="344" customFormat="1" ht="16.5" customHeight="1" x14ac:dyDescent="0.25">
      <c r="A762" s="427"/>
      <c r="B762" s="428"/>
      <c r="K762" s="442"/>
      <c r="L762" s="431"/>
      <c r="M762" s="430"/>
      <c r="N762" s="431"/>
      <c r="O762" s="431"/>
      <c r="P762" s="431"/>
      <c r="Q762" s="432"/>
      <c r="R762" s="426"/>
      <c r="S762" s="426"/>
      <c r="U762" s="433"/>
      <c r="V762" s="427"/>
      <c r="W762" s="428"/>
      <c r="X762" s="443"/>
      <c r="AA762" s="435"/>
      <c r="AB762" s="435"/>
      <c r="AC762" s="435"/>
      <c r="AD762" s="426"/>
      <c r="AE762" s="426"/>
      <c r="AF762" s="429"/>
      <c r="AG762" s="429"/>
      <c r="AH762" s="432"/>
      <c r="AI762" s="432"/>
      <c r="AJ762" s="432"/>
      <c r="AK762" s="432"/>
      <c r="AL762" s="432"/>
      <c r="AO762" s="436"/>
      <c r="AP762" s="436"/>
      <c r="AQ762" s="249"/>
      <c r="AR762" s="249"/>
      <c r="AS762" s="437"/>
      <c r="AT762" s="437"/>
      <c r="AU762" s="437"/>
      <c r="AW762" s="438"/>
      <c r="AX762" s="439"/>
      <c r="AY762" s="437"/>
    </row>
    <row r="763" spans="1:51" s="344" customFormat="1" ht="16.5" customHeight="1" x14ac:dyDescent="0.25">
      <c r="A763" s="427"/>
      <c r="B763" s="428"/>
      <c r="K763" s="442"/>
      <c r="L763" s="431"/>
      <c r="M763" s="430"/>
      <c r="N763" s="431"/>
      <c r="O763" s="431"/>
      <c r="P763" s="431"/>
      <c r="Q763" s="432"/>
      <c r="R763" s="426"/>
      <c r="S763" s="426"/>
      <c r="U763" s="433"/>
      <c r="V763" s="427"/>
      <c r="W763" s="428"/>
      <c r="X763" s="443"/>
      <c r="AA763" s="435"/>
      <c r="AB763" s="435"/>
      <c r="AC763" s="435"/>
      <c r="AD763" s="426"/>
      <c r="AE763" s="426"/>
      <c r="AF763" s="429"/>
      <c r="AG763" s="429"/>
      <c r="AH763" s="432"/>
      <c r="AI763" s="432"/>
      <c r="AJ763" s="432"/>
      <c r="AK763" s="432"/>
      <c r="AL763" s="432"/>
      <c r="AO763" s="436"/>
      <c r="AP763" s="436"/>
      <c r="AQ763" s="249"/>
      <c r="AR763" s="249"/>
      <c r="AS763" s="437"/>
      <c r="AT763" s="437"/>
      <c r="AU763" s="437"/>
      <c r="AW763" s="438"/>
      <c r="AX763" s="439"/>
      <c r="AY763" s="437"/>
    </row>
    <row r="764" spans="1:51" s="344" customFormat="1" ht="16.5" customHeight="1" x14ac:dyDescent="0.25">
      <c r="A764" s="427"/>
      <c r="B764" s="428"/>
      <c r="K764" s="442"/>
      <c r="L764" s="431"/>
      <c r="M764" s="430"/>
      <c r="N764" s="431"/>
      <c r="O764" s="431"/>
      <c r="P764" s="431"/>
      <c r="Q764" s="432"/>
      <c r="R764" s="426"/>
      <c r="S764" s="426"/>
      <c r="U764" s="433"/>
      <c r="V764" s="427"/>
      <c r="W764" s="428"/>
      <c r="X764" s="443"/>
      <c r="AA764" s="435"/>
      <c r="AB764" s="435"/>
      <c r="AC764" s="435"/>
      <c r="AD764" s="426"/>
      <c r="AE764" s="426"/>
      <c r="AF764" s="429"/>
      <c r="AG764" s="429"/>
      <c r="AH764" s="432"/>
      <c r="AI764" s="432"/>
      <c r="AJ764" s="432"/>
      <c r="AK764" s="432"/>
      <c r="AL764" s="432"/>
      <c r="AO764" s="436"/>
      <c r="AP764" s="436"/>
      <c r="AQ764" s="249"/>
      <c r="AR764" s="249"/>
      <c r="AS764" s="437"/>
      <c r="AT764" s="437"/>
      <c r="AU764" s="437"/>
      <c r="AW764" s="438"/>
      <c r="AX764" s="439"/>
      <c r="AY764" s="437"/>
    </row>
    <row r="765" spans="1:51" s="344" customFormat="1" ht="16.5" customHeight="1" x14ac:dyDescent="0.25">
      <c r="A765" s="427"/>
      <c r="B765" s="428"/>
      <c r="K765" s="442"/>
      <c r="L765" s="431"/>
      <c r="M765" s="430"/>
      <c r="N765" s="431"/>
      <c r="O765" s="431"/>
      <c r="P765" s="431"/>
      <c r="Q765" s="432"/>
      <c r="R765" s="426"/>
      <c r="S765" s="426"/>
      <c r="U765" s="433"/>
      <c r="V765" s="427"/>
      <c r="W765" s="428"/>
      <c r="X765" s="443"/>
      <c r="AA765" s="435"/>
      <c r="AB765" s="435"/>
      <c r="AC765" s="435"/>
      <c r="AD765" s="426"/>
      <c r="AE765" s="426"/>
      <c r="AF765" s="429"/>
      <c r="AG765" s="429"/>
      <c r="AH765" s="432"/>
      <c r="AI765" s="432"/>
      <c r="AJ765" s="432"/>
      <c r="AK765" s="432"/>
      <c r="AL765" s="432"/>
      <c r="AO765" s="436"/>
      <c r="AP765" s="436"/>
      <c r="AQ765" s="249"/>
      <c r="AR765" s="249"/>
      <c r="AS765" s="437"/>
      <c r="AT765" s="437"/>
      <c r="AU765" s="437"/>
      <c r="AW765" s="438"/>
      <c r="AX765" s="439"/>
      <c r="AY765" s="437"/>
    </row>
    <row r="766" spans="1:51" s="344" customFormat="1" ht="16.5" customHeight="1" x14ac:dyDescent="0.25">
      <c r="A766" s="427"/>
      <c r="B766" s="428"/>
      <c r="K766" s="442"/>
      <c r="L766" s="431"/>
      <c r="M766" s="430"/>
      <c r="N766" s="431"/>
      <c r="O766" s="431"/>
      <c r="P766" s="431"/>
      <c r="Q766" s="432"/>
      <c r="R766" s="426"/>
      <c r="S766" s="426"/>
      <c r="U766" s="433"/>
      <c r="V766" s="427"/>
      <c r="W766" s="428"/>
      <c r="X766" s="443"/>
      <c r="AA766" s="435"/>
      <c r="AB766" s="435"/>
      <c r="AC766" s="435"/>
      <c r="AD766" s="426"/>
      <c r="AE766" s="426"/>
      <c r="AF766" s="429"/>
      <c r="AG766" s="429"/>
      <c r="AH766" s="432"/>
      <c r="AI766" s="432"/>
      <c r="AJ766" s="432"/>
      <c r="AK766" s="432"/>
      <c r="AL766" s="432"/>
      <c r="AO766" s="436"/>
      <c r="AP766" s="436"/>
      <c r="AQ766" s="249"/>
      <c r="AR766" s="249"/>
      <c r="AS766" s="437"/>
      <c r="AT766" s="437"/>
      <c r="AU766" s="437"/>
      <c r="AW766" s="438"/>
      <c r="AX766" s="439"/>
      <c r="AY766" s="437"/>
    </row>
    <row r="767" spans="1:51" s="344" customFormat="1" ht="16.5" customHeight="1" x14ac:dyDescent="0.25">
      <c r="A767" s="427"/>
      <c r="B767" s="428"/>
      <c r="K767" s="442"/>
      <c r="L767" s="431"/>
      <c r="M767" s="430"/>
      <c r="N767" s="431"/>
      <c r="O767" s="431"/>
      <c r="P767" s="431"/>
      <c r="Q767" s="432"/>
      <c r="R767" s="426"/>
      <c r="S767" s="426"/>
      <c r="U767" s="433"/>
      <c r="V767" s="427"/>
      <c r="W767" s="428"/>
      <c r="X767" s="443"/>
      <c r="AA767" s="435"/>
      <c r="AB767" s="435"/>
      <c r="AC767" s="435"/>
      <c r="AD767" s="426"/>
      <c r="AE767" s="426"/>
      <c r="AF767" s="429"/>
      <c r="AG767" s="429"/>
      <c r="AH767" s="432"/>
      <c r="AI767" s="432"/>
      <c r="AJ767" s="432"/>
      <c r="AK767" s="432"/>
      <c r="AL767" s="432"/>
      <c r="AO767" s="436"/>
      <c r="AP767" s="436"/>
      <c r="AQ767" s="249"/>
      <c r="AR767" s="249"/>
      <c r="AS767" s="437"/>
      <c r="AT767" s="437"/>
      <c r="AU767" s="437"/>
      <c r="AW767" s="438"/>
      <c r="AX767" s="439"/>
      <c r="AY767" s="437"/>
    </row>
    <row r="768" spans="1:51" s="344" customFormat="1" ht="16.5" customHeight="1" x14ac:dyDescent="0.25">
      <c r="A768" s="427"/>
      <c r="B768" s="428"/>
      <c r="K768" s="442"/>
      <c r="L768" s="431"/>
      <c r="M768" s="430"/>
      <c r="N768" s="431"/>
      <c r="O768" s="431"/>
      <c r="P768" s="431"/>
      <c r="Q768" s="432"/>
      <c r="R768" s="426"/>
      <c r="S768" s="426"/>
      <c r="U768" s="433"/>
      <c r="V768" s="427"/>
      <c r="W768" s="428"/>
      <c r="X768" s="443"/>
      <c r="AA768" s="435"/>
      <c r="AB768" s="435"/>
      <c r="AC768" s="435"/>
      <c r="AD768" s="426"/>
      <c r="AE768" s="426"/>
      <c r="AF768" s="429"/>
      <c r="AG768" s="429"/>
      <c r="AH768" s="432"/>
      <c r="AI768" s="432"/>
      <c r="AJ768" s="432"/>
      <c r="AK768" s="432"/>
      <c r="AL768" s="432"/>
      <c r="AO768" s="436"/>
      <c r="AP768" s="436"/>
      <c r="AQ768" s="249"/>
      <c r="AR768" s="249"/>
      <c r="AS768" s="437"/>
      <c r="AT768" s="437"/>
      <c r="AU768" s="437"/>
      <c r="AW768" s="438"/>
      <c r="AX768" s="439"/>
      <c r="AY768" s="437"/>
    </row>
    <row r="769" spans="1:51" s="344" customFormat="1" ht="16.5" customHeight="1" x14ac:dyDescent="0.25">
      <c r="A769" s="427"/>
      <c r="B769" s="428"/>
      <c r="K769" s="442"/>
      <c r="L769" s="431"/>
      <c r="M769" s="430"/>
      <c r="N769" s="431"/>
      <c r="O769" s="431"/>
      <c r="P769" s="431"/>
      <c r="Q769" s="432"/>
      <c r="R769" s="426"/>
      <c r="S769" s="426"/>
      <c r="U769" s="433"/>
      <c r="V769" s="427"/>
      <c r="W769" s="428"/>
      <c r="X769" s="443"/>
      <c r="AA769" s="435"/>
      <c r="AB769" s="435"/>
      <c r="AC769" s="435"/>
      <c r="AD769" s="426"/>
      <c r="AE769" s="426"/>
      <c r="AF769" s="429"/>
      <c r="AG769" s="429"/>
      <c r="AH769" s="432"/>
      <c r="AI769" s="432"/>
      <c r="AJ769" s="432"/>
      <c r="AK769" s="432"/>
      <c r="AL769" s="432"/>
      <c r="AO769" s="436"/>
      <c r="AP769" s="436"/>
      <c r="AQ769" s="249"/>
      <c r="AR769" s="249"/>
      <c r="AS769" s="437"/>
      <c r="AT769" s="437"/>
      <c r="AU769" s="437"/>
      <c r="AW769" s="438"/>
      <c r="AX769" s="439"/>
      <c r="AY769" s="437"/>
    </row>
    <row r="770" spans="1:51" s="344" customFormat="1" ht="16.5" customHeight="1" x14ac:dyDescent="0.25">
      <c r="A770" s="427"/>
      <c r="B770" s="428"/>
      <c r="K770" s="442"/>
      <c r="L770" s="431"/>
      <c r="M770" s="430"/>
      <c r="N770" s="431"/>
      <c r="O770" s="431"/>
      <c r="P770" s="431"/>
      <c r="Q770" s="432"/>
      <c r="R770" s="426"/>
      <c r="S770" s="426"/>
      <c r="U770" s="433"/>
      <c r="V770" s="427"/>
      <c r="W770" s="428"/>
      <c r="X770" s="443"/>
      <c r="AA770" s="435"/>
      <c r="AB770" s="435"/>
      <c r="AC770" s="435"/>
      <c r="AD770" s="426"/>
      <c r="AE770" s="426"/>
      <c r="AF770" s="429"/>
      <c r="AG770" s="429"/>
      <c r="AH770" s="432"/>
      <c r="AI770" s="432"/>
      <c r="AJ770" s="432"/>
      <c r="AK770" s="432"/>
      <c r="AL770" s="432"/>
      <c r="AO770" s="436"/>
      <c r="AP770" s="436"/>
      <c r="AQ770" s="249"/>
      <c r="AR770" s="249"/>
      <c r="AS770" s="437"/>
      <c r="AT770" s="437"/>
      <c r="AU770" s="437"/>
      <c r="AW770" s="438"/>
      <c r="AX770" s="439"/>
      <c r="AY770" s="437"/>
    </row>
    <row r="771" spans="1:51" s="344" customFormat="1" ht="16.5" customHeight="1" x14ac:dyDescent="0.25">
      <c r="A771" s="427"/>
      <c r="B771" s="428"/>
      <c r="K771" s="442"/>
      <c r="L771" s="431"/>
      <c r="M771" s="430"/>
      <c r="N771" s="431"/>
      <c r="O771" s="431"/>
      <c r="P771" s="431"/>
      <c r="Q771" s="432"/>
      <c r="R771" s="426"/>
      <c r="S771" s="426"/>
      <c r="U771" s="433"/>
      <c r="V771" s="427"/>
      <c r="W771" s="428"/>
      <c r="X771" s="443"/>
      <c r="AA771" s="435"/>
      <c r="AB771" s="435"/>
      <c r="AC771" s="435"/>
      <c r="AD771" s="426"/>
      <c r="AE771" s="426"/>
      <c r="AF771" s="429"/>
      <c r="AG771" s="429"/>
      <c r="AH771" s="432"/>
      <c r="AI771" s="432"/>
      <c r="AJ771" s="432"/>
      <c r="AK771" s="432"/>
      <c r="AL771" s="432"/>
      <c r="AO771" s="436"/>
      <c r="AP771" s="436"/>
      <c r="AQ771" s="249"/>
      <c r="AR771" s="249"/>
      <c r="AS771" s="437"/>
      <c r="AT771" s="437"/>
      <c r="AU771" s="437"/>
      <c r="AW771" s="438"/>
      <c r="AX771" s="439"/>
      <c r="AY771" s="437"/>
    </row>
    <row r="772" spans="1:51" s="344" customFormat="1" ht="16.5" customHeight="1" x14ac:dyDescent="0.25">
      <c r="A772" s="427"/>
      <c r="B772" s="428"/>
      <c r="K772" s="442"/>
      <c r="L772" s="431"/>
      <c r="M772" s="430"/>
      <c r="N772" s="431"/>
      <c r="O772" s="431"/>
      <c r="P772" s="431"/>
      <c r="Q772" s="432"/>
      <c r="R772" s="426"/>
      <c r="S772" s="426"/>
      <c r="U772" s="433"/>
      <c r="V772" s="427"/>
      <c r="W772" s="428"/>
      <c r="X772" s="443"/>
      <c r="AA772" s="435"/>
      <c r="AB772" s="435"/>
      <c r="AC772" s="435"/>
      <c r="AD772" s="426"/>
      <c r="AE772" s="426"/>
      <c r="AF772" s="429"/>
      <c r="AG772" s="429"/>
      <c r="AH772" s="432"/>
      <c r="AI772" s="432"/>
      <c r="AJ772" s="432"/>
      <c r="AK772" s="432"/>
      <c r="AL772" s="432"/>
      <c r="AO772" s="436"/>
      <c r="AP772" s="436"/>
      <c r="AQ772" s="249"/>
      <c r="AR772" s="249"/>
      <c r="AS772" s="437"/>
      <c r="AT772" s="437"/>
      <c r="AU772" s="437"/>
      <c r="AW772" s="438"/>
      <c r="AX772" s="439"/>
      <c r="AY772" s="437"/>
    </row>
    <row r="773" spans="1:51" s="344" customFormat="1" ht="16.5" customHeight="1" x14ac:dyDescent="0.25">
      <c r="A773" s="427"/>
      <c r="B773" s="428"/>
      <c r="K773" s="442"/>
      <c r="L773" s="431"/>
      <c r="M773" s="430"/>
      <c r="N773" s="431"/>
      <c r="O773" s="431"/>
      <c r="P773" s="431"/>
      <c r="Q773" s="432"/>
      <c r="R773" s="426"/>
      <c r="S773" s="426"/>
      <c r="U773" s="433"/>
      <c r="V773" s="427"/>
      <c r="W773" s="428"/>
      <c r="X773" s="443"/>
      <c r="AA773" s="435"/>
      <c r="AB773" s="435"/>
      <c r="AC773" s="435"/>
      <c r="AD773" s="426"/>
      <c r="AE773" s="426"/>
      <c r="AF773" s="429"/>
      <c r="AG773" s="429"/>
      <c r="AH773" s="432"/>
      <c r="AI773" s="432"/>
      <c r="AJ773" s="432"/>
      <c r="AK773" s="432"/>
      <c r="AL773" s="432"/>
      <c r="AO773" s="436"/>
      <c r="AP773" s="436"/>
      <c r="AQ773" s="249"/>
      <c r="AR773" s="249"/>
      <c r="AS773" s="437"/>
      <c r="AT773" s="437"/>
      <c r="AU773" s="437"/>
      <c r="AW773" s="438"/>
      <c r="AX773" s="439"/>
      <c r="AY773" s="437"/>
    </row>
    <row r="774" spans="1:51" s="344" customFormat="1" ht="16.5" customHeight="1" x14ac:dyDescent="0.25">
      <c r="A774" s="427"/>
      <c r="B774" s="428"/>
      <c r="K774" s="442"/>
      <c r="L774" s="431"/>
      <c r="M774" s="430"/>
      <c r="N774" s="431"/>
      <c r="O774" s="431"/>
      <c r="P774" s="431"/>
      <c r="Q774" s="432"/>
      <c r="R774" s="426"/>
      <c r="S774" s="426"/>
      <c r="U774" s="433"/>
      <c r="V774" s="427"/>
      <c r="W774" s="428"/>
      <c r="X774" s="443"/>
      <c r="AA774" s="435"/>
      <c r="AB774" s="435"/>
      <c r="AC774" s="435"/>
      <c r="AD774" s="426"/>
      <c r="AE774" s="426"/>
      <c r="AF774" s="429"/>
      <c r="AG774" s="429"/>
      <c r="AH774" s="432"/>
      <c r="AI774" s="432"/>
      <c r="AJ774" s="432"/>
      <c r="AK774" s="432"/>
      <c r="AL774" s="432"/>
      <c r="AO774" s="436"/>
      <c r="AP774" s="436"/>
      <c r="AQ774" s="249"/>
      <c r="AR774" s="249"/>
      <c r="AS774" s="437"/>
      <c r="AT774" s="437"/>
      <c r="AU774" s="437"/>
      <c r="AW774" s="438"/>
      <c r="AX774" s="439"/>
      <c r="AY774" s="437"/>
    </row>
    <row r="775" spans="1:51" s="344" customFormat="1" ht="16.5" customHeight="1" x14ac:dyDescent="0.25">
      <c r="A775" s="427"/>
      <c r="B775" s="428"/>
      <c r="K775" s="442"/>
      <c r="L775" s="431"/>
      <c r="M775" s="430"/>
      <c r="N775" s="431"/>
      <c r="O775" s="431"/>
      <c r="P775" s="431"/>
      <c r="Q775" s="432"/>
      <c r="R775" s="426"/>
      <c r="S775" s="426"/>
      <c r="U775" s="433"/>
      <c r="V775" s="427"/>
      <c r="W775" s="428"/>
      <c r="X775" s="443"/>
      <c r="AA775" s="435"/>
      <c r="AB775" s="435"/>
      <c r="AC775" s="435"/>
      <c r="AD775" s="426"/>
      <c r="AE775" s="426"/>
      <c r="AF775" s="429"/>
      <c r="AG775" s="429"/>
      <c r="AH775" s="432"/>
      <c r="AI775" s="432"/>
      <c r="AJ775" s="432"/>
      <c r="AK775" s="432"/>
      <c r="AL775" s="432"/>
      <c r="AO775" s="436"/>
      <c r="AP775" s="436"/>
      <c r="AQ775" s="249"/>
      <c r="AR775" s="249"/>
      <c r="AS775" s="437"/>
      <c r="AT775" s="437"/>
      <c r="AU775" s="437"/>
      <c r="AW775" s="438"/>
      <c r="AX775" s="439"/>
      <c r="AY775" s="437"/>
    </row>
    <row r="776" spans="1:51" s="344" customFormat="1" ht="16.5" customHeight="1" x14ac:dyDescent="0.25">
      <c r="A776" s="427"/>
      <c r="B776" s="428"/>
      <c r="K776" s="442"/>
      <c r="L776" s="431"/>
      <c r="M776" s="430"/>
      <c r="N776" s="431"/>
      <c r="O776" s="431"/>
      <c r="P776" s="431"/>
      <c r="Q776" s="432"/>
      <c r="R776" s="426"/>
      <c r="S776" s="426"/>
      <c r="U776" s="433"/>
      <c r="V776" s="427"/>
      <c r="W776" s="428"/>
      <c r="X776" s="443"/>
      <c r="AA776" s="435"/>
      <c r="AB776" s="435"/>
      <c r="AC776" s="435"/>
      <c r="AD776" s="426"/>
      <c r="AE776" s="426"/>
      <c r="AF776" s="429"/>
      <c r="AG776" s="429"/>
      <c r="AH776" s="432"/>
      <c r="AI776" s="432"/>
      <c r="AJ776" s="432"/>
      <c r="AK776" s="432"/>
      <c r="AL776" s="432"/>
      <c r="AO776" s="436"/>
      <c r="AP776" s="436"/>
      <c r="AQ776" s="249"/>
      <c r="AR776" s="249"/>
      <c r="AS776" s="437"/>
      <c r="AT776" s="437"/>
      <c r="AU776" s="437"/>
      <c r="AW776" s="438"/>
      <c r="AX776" s="439"/>
      <c r="AY776" s="437"/>
    </row>
    <row r="777" spans="1:51" s="344" customFormat="1" ht="16.5" customHeight="1" x14ac:dyDescent="0.25">
      <c r="A777" s="427"/>
      <c r="B777" s="428"/>
      <c r="K777" s="442"/>
      <c r="L777" s="431"/>
      <c r="M777" s="430"/>
      <c r="N777" s="431"/>
      <c r="O777" s="431"/>
      <c r="P777" s="431"/>
      <c r="Q777" s="432"/>
      <c r="R777" s="426"/>
      <c r="S777" s="426"/>
      <c r="U777" s="433"/>
      <c r="V777" s="427"/>
      <c r="W777" s="428"/>
      <c r="X777" s="443"/>
      <c r="AA777" s="435"/>
      <c r="AB777" s="435"/>
      <c r="AC777" s="435"/>
      <c r="AD777" s="426"/>
      <c r="AE777" s="426"/>
      <c r="AF777" s="429"/>
      <c r="AG777" s="429"/>
      <c r="AH777" s="432"/>
      <c r="AI777" s="432"/>
      <c r="AJ777" s="432"/>
      <c r="AK777" s="432"/>
      <c r="AL777" s="432"/>
      <c r="AO777" s="436"/>
      <c r="AP777" s="436"/>
      <c r="AQ777" s="249"/>
      <c r="AR777" s="249"/>
      <c r="AS777" s="437"/>
      <c r="AT777" s="437"/>
      <c r="AU777" s="437"/>
      <c r="AW777" s="438"/>
      <c r="AX777" s="439"/>
      <c r="AY777" s="437"/>
    </row>
    <row r="778" spans="1:51" s="344" customFormat="1" ht="16.5" customHeight="1" x14ac:dyDescent="0.25">
      <c r="A778" s="427"/>
      <c r="B778" s="428"/>
      <c r="K778" s="442"/>
      <c r="L778" s="431"/>
      <c r="M778" s="430"/>
      <c r="N778" s="431"/>
      <c r="O778" s="431"/>
      <c r="P778" s="431"/>
      <c r="Q778" s="432"/>
      <c r="R778" s="426"/>
      <c r="S778" s="426"/>
      <c r="U778" s="433"/>
      <c r="V778" s="427"/>
      <c r="W778" s="428"/>
      <c r="X778" s="443"/>
      <c r="AA778" s="435"/>
      <c r="AB778" s="435"/>
      <c r="AC778" s="435"/>
      <c r="AD778" s="426"/>
      <c r="AE778" s="426"/>
      <c r="AF778" s="429"/>
      <c r="AG778" s="429"/>
      <c r="AH778" s="432"/>
      <c r="AI778" s="432"/>
      <c r="AJ778" s="432"/>
      <c r="AK778" s="432"/>
      <c r="AL778" s="432"/>
      <c r="AO778" s="436"/>
      <c r="AP778" s="436"/>
      <c r="AQ778" s="249"/>
      <c r="AR778" s="249"/>
      <c r="AS778" s="437"/>
      <c r="AT778" s="437"/>
      <c r="AU778" s="437"/>
      <c r="AW778" s="438"/>
      <c r="AX778" s="439"/>
      <c r="AY778" s="437"/>
    </row>
    <row r="779" spans="1:51" s="344" customFormat="1" ht="16.5" customHeight="1" x14ac:dyDescent="0.25">
      <c r="A779" s="427"/>
      <c r="B779" s="428"/>
      <c r="K779" s="442"/>
      <c r="L779" s="431"/>
      <c r="M779" s="430"/>
      <c r="N779" s="431"/>
      <c r="O779" s="431"/>
      <c r="P779" s="431"/>
      <c r="Q779" s="432"/>
      <c r="R779" s="426"/>
      <c r="S779" s="426"/>
      <c r="U779" s="433"/>
      <c r="V779" s="427"/>
      <c r="W779" s="428"/>
      <c r="X779" s="443"/>
      <c r="AA779" s="435"/>
      <c r="AB779" s="435"/>
      <c r="AC779" s="435"/>
      <c r="AD779" s="426"/>
      <c r="AE779" s="426"/>
      <c r="AF779" s="429"/>
      <c r="AG779" s="429"/>
      <c r="AH779" s="432"/>
      <c r="AI779" s="432"/>
      <c r="AJ779" s="432"/>
      <c r="AK779" s="432"/>
      <c r="AL779" s="432"/>
      <c r="AO779" s="436"/>
      <c r="AP779" s="436"/>
      <c r="AQ779" s="249"/>
      <c r="AR779" s="249"/>
      <c r="AS779" s="437"/>
      <c r="AT779" s="437"/>
      <c r="AU779" s="437"/>
      <c r="AW779" s="438"/>
      <c r="AX779" s="439"/>
      <c r="AY779" s="437"/>
    </row>
    <row r="780" spans="1:51" s="344" customFormat="1" ht="16.5" customHeight="1" x14ac:dyDescent="0.25">
      <c r="A780" s="427"/>
      <c r="B780" s="428"/>
      <c r="K780" s="442"/>
      <c r="L780" s="431"/>
      <c r="M780" s="430"/>
      <c r="N780" s="431"/>
      <c r="O780" s="431"/>
      <c r="P780" s="431"/>
      <c r="Q780" s="432"/>
      <c r="R780" s="426"/>
      <c r="S780" s="426"/>
      <c r="U780" s="433"/>
      <c r="V780" s="427"/>
      <c r="W780" s="428"/>
      <c r="X780" s="443"/>
      <c r="AA780" s="435"/>
      <c r="AB780" s="435"/>
      <c r="AC780" s="435"/>
      <c r="AD780" s="426"/>
      <c r="AE780" s="426"/>
      <c r="AF780" s="429"/>
      <c r="AG780" s="429"/>
      <c r="AH780" s="432"/>
      <c r="AI780" s="432"/>
      <c r="AJ780" s="432"/>
      <c r="AK780" s="432"/>
      <c r="AL780" s="432"/>
      <c r="AO780" s="436"/>
      <c r="AP780" s="436"/>
      <c r="AQ780" s="249"/>
      <c r="AR780" s="249"/>
      <c r="AS780" s="437"/>
      <c r="AT780" s="437"/>
      <c r="AU780" s="437"/>
      <c r="AW780" s="438"/>
      <c r="AX780" s="439"/>
      <c r="AY780" s="437"/>
    </row>
    <row r="781" spans="1:51" s="344" customFormat="1" ht="16.5" customHeight="1" x14ac:dyDescent="0.25">
      <c r="A781" s="427"/>
      <c r="B781" s="428"/>
      <c r="K781" s="442"/>
      <c r="L781" s="431"/>
      <c r="M781" s="430"/>
      <c r="N781" s="431"/>
      <c r="O781" s="431"/>
      <c r="P781" s="431"/>
      <c r="Q781" s="432"/>
      <c r="R781" s="426"/>
      <c r="S781" s="426"/>
      <c r="U781" s="433"/>
      <c r="V781" s="427"/>
      <c r="W781" s="428"/>
      <c r="X781" s="443"/>
      <c r="AA781" s="435"/>
      <c r="AB781" s="435"/>
      <c r="AC781" s="435"/>
      <c r="AD781" s="426"/>
      <c r="AE781" s="426"/>
      <c r="AF781" s="429"/>
      <c r="AG781" s="429"/>
      <c r="AH781" s="432"/>
      <c r="AI781" s="432"/>
      <c r="AJ781" s="432"/>
      <c r="AK781" s="432"/>
      <c r="AL781" s="432"/>
      <c r="AO781" s="436"/>
      <c r="AP781" s="436"/>
      <c r="AQ781" s="249"/>
      <c r="AR781" s="249"/>
      <c r="AS781" s="437"/>
      <c r="AT781" s="437"/>
      <c r="AU781" s="437"/>
      <c r="AW781" s="438"/>
      <c r="AX781" s="439"/>
      <c r="AY781" s="437"/>
    </row>
    <row r="782" spans="1:51" s="344" customFormat="1" ht="16.5" customHeight="1" x14ac:dyDescent="0.25">
      <c r="A782" s="427"/>
      <c r="B782" s="428"/>
      <c r="K782" s="442"/>
      <c r="L782" s="431"/>
      <c r="M782" s="430"/>
      <c r="N782" s="431"/>
      <c r="O782" s="431"/>
      <c r="P782" s="431"/>
      <c r="Q782" s="432"/>
      <c r="R782" s="426"/>
      <c r="S782" s="426"/>
      <c r="U782" s="433"/>
      <c r="V782" s="427"/>
      <c r="W782" s="428"/>
      <c r="X782" s="443"/>
      <c r="AA782" s="435"/>
      <c r="AB782" s="435"/>
      <c r="AC782" s="435"/>
      <c r="AD782" s="426"/>
      <c r="AE782" s="426"/>
      <c r="AF782" s="429"/>
      <c r="AG782" s="429"/>
      <c r="AH782" s="432"/>
      <c r="AI782" s="432"/>
      <c r="AJ782" s="432"/>
      <c r="AK782" s="432"/>
      <c r="AL782" s="432"/>
      <c r="AO782" s="436"/>
      <c r="AP782" s="436"/>
      <c r="AQ782" s="249"/>
      <c r="AR782" s="249"/>
      <c r="AS782" s="437"/>
      <c r="AT782" s="437"/>
      <c r="AU782" s="437"/>
      <c r="AW782" s="438"/>
      <c r="AX782" s="439"/>
      <c r="AY782" s="437"/>
    </row>
    <row r="783" spans="1:51" s="344" customFormat="1" ht="16.5" customHeight="1" x14ac:dyDescent="0.25">
      <c r="A783" s="427"/>
      <c r="B783" s="428"/>
      <c r="K783" s="442"/>
      <c r="L783" s="431"/>
      <c r="M783" s="430"/>
      <c r="N783" s="431"/>
      <c r="O783" s="431"/>
      <c r="P783" s="431"/>
      <c r="Q783" s="432"/>
      <c r="R783" s="426"/>
      <c r="S783" s="426"/>
      <c r="U783" s="433"/>
      <c r="V783" s="427"/>
      <c r="W783" s="428"/>
      <c r="X783" s="443"/>
      <c r="AA783" s="435"/>
      <c r="AB783" s="435"/>
      <c r="AC783" s="435"/>
      <c r="AD783" s="426"/>
      <c r="AE783" s="426"/>
      <c r="AF783" s="429"/>
      <c r="AG783" s="429"/>
      <c r="AH783" s="432"/>
      <c r="AI783" s="432"/>
      <c r="AJ783" s="432"/>
      <c r="AK783" s="432"/>
      <c r="AL783" s="432"/>
      <c r="AO783" s="436"/>
      <c r="AP783" s="436"/>
      <c r="AQ783" s="249"/>
      <c r="AR783" s="249"/>
      <c r="AS783" s="437"/>
      <c r="AT783" s="437"/>
      <c r="AU783" s="437"/>
      <c r="AW783" s="438"/>
      <c r="AX783" s="439"/>
      <c r="AY783" s="437"/>
    </row>
    <row r="784" spans="1:51" s="344" customFormat="1" ht="16.5" customHeight="1" x14ac:dyDescent="0.25">
      <c r="A784" s="427"/>
      <c r="B784" s="428"/>
      <c r="K784" s="442"/>
      <c r="L784" s="431"/>
      <c r="M784" s="430"/>
      <c r="N784" s="431"/>
      <c r="O784" s="431"/>
      <c r="P784" s="431"/>
      <c r="Q784" s="432"/>
      <c r="R784" s="426"/>
      <c r="S784" s="426"/>
      <c r="U784" s="433"/>
      <c r="V784" s="427"/>
      <c r="W784" s="428"/>
      <c r="X784" s="443"/>
      <c r="AA784" s="435"/>
      <c r="AB784" s="435"/>
      <c r="AC784" s="435"/>
      <c r="AD784" s="426"/>
      <c r="AE784" s="426"/>
      <c r="AF784" s="429"/>
      <c r="AG784" s="429"/>
      <c r="AH784" s="432"/>
      <c r="AI784" s="432"/>
      <c r="AJ784" s="432"/>
      <c r="AK784" s="432"/>
      <c r="AL784" s="432"/>
      <c r="AO784" s="436"/>
      <c r="AP784" s="436"/>
      <c r="AQ784" s="249"/>
      <c r="AR784" s="249"/>
      <c r="AS784" s="437"/>
      <c r="AT784" s="437"/>
      <c r="AU784" s="437"/>
      <c r="AW784" s="438"/>
      <c r="AX784" s="439"/>
      <c r="AY784" s="437"/>
    </row>
    <row r="785" spans="1:51" s="344" customFormat="1" ht="16.5" customHeight="1" x14ac:dyDescent="0.25">
      <c r="A785" s="427"/>
      <c r="B785" s="428"/>
      <c r="K785" s="442"/>
      <c r="L785" s="431"/>
      <c r="M785" s="430"/>
      <c r="N785" s="431"/>
      <c r="O785" s="431"/>
      <c r="P785" s="431"/>
      <c r="Q785" s="432"/>
      <c r="R785" s="426"/>
      <c r="S785" s="426"/>
      <c r="U785" s="433"/>
      <c r="V785" s="427"/>
      <c r="W785" s="428"/>
      <c r="X785" s="443"/>
      <c r="AA785" s="435"/>
      <c r="AB785" s="435"/>
      <c r="AC785" s="435"/>
      <c r="AD785" s="426"/>
      <c r="AE785" s="426"/>
      <c r="AF785" s="429"/>
      <c r="AG785" s="429"/>
      <c r="AH785" s="432"/>
      <c r="AI785" s="432"/>
      <c r="AJ785" s="432"/>
      <c r="AK785" s="432"/>
      <c r="AL785" s="432"/>
      <c r="AO785" s="436"/>
      <c r="AP785" s="436"/>
      <c r="AQ785" s="249"/>
      <c r="AR785" s="249"/>
      <c r="AS785" s="437"/>
      <c r="AT785" s="437"/>
      <c r="AU785" s="437"/>
      <c r="AW785" s="438"/>
      <c r="AX785" s="439"/>
      <c r="AY785" s="437"/>
    </row>
    <row r="786" spans="1:51" s="344" customFormat="1" ht="16.5" customHeight="1" x14ac:dyDescent="0.25">
      <c r="A786" s="427"/>
      <c r="B786" s="428"/>
      <c r="K786" s="442"/>
      <c r="L786" s="431"/>
      <c r="M786" s="430"/>
      <c r="N786" s="431"/>
      <c r="O786" s="431"/>
      <c r="P786" s="431"/>
      <c r="Q786" s="432"/>
      <c r="R786" s="426"/>
      <c r="S786" s="426"/>
      <c r="U786" s="433"/>
      <c r="V786" s="427"/>
      <c r="W786" s="428"/>
      <c r="X786" s="443"/>
      <c r="AA786" s="435"/>
      <c r="AB786" s="435"/>
      <c r="AC786" s="435"/>
      <c r="AD786" s="426"/>
      <c r="AE786" s="426"/>
      <c r="AF786" s="429"/>
      <c r="AG786" s="429"/>
      <c r="AH786" s="432"/>
      <c r="AI786" s="432"/>
      <c r="AJ786" s="432"/>
      <c r="AK786" s="432"/>
      <c r="AL786" s="432"/>
      <c r="AO786" s="436"/>
      <c r="AP786" s="436"/>
      <c r="AQ786" s="249"/>
      <c r="AR786" s="249"/>
      <c r="AS786" s="437"/>
      <c r="AT786" s="437"/>
      <c r="AU786" s="437"/>
      <c r="AW786" s="438"/>
      <c r="AX786" s="439"/>
      <c r="AY786" s="437"/>
    </row>
    <row r="787" spans="1:51" s="344" customFormat="1" ht="16.5" customHeight="1" x14ac:dyDescent="0.25">
      <c r="A787" s="427"/>
      <c r="B787" s="428"/>
      <c r="K787" s="442"/>
      <c r="L787" s="431"/>
      <c r="M787" s="430"/>
      <c r="N787" s="431"/>
      <c r="O787" s="431"/>
      <c r="P787" s="431"/>
      <c r="Q787" s="432"/>
      <c r="R787" s="426"/>
      <c r="S787" s="426"/>
      <c r="U787" s="433"/>
      <c r="V787" s="427"/>
      <c r="W787" s="428"/>
      <c r="X787" s="443"/>
      <c r="AA787" s="435"/>
      <c r="AB787" s="435"/>
      <c r="AC787" s="435"/>
      <c r="AD787" s="426"/>
      <c r="AE787" s="426"/>
      <c r="AF787" s="429"/>
      <c r="AG787" s="429"/>
      <c r="AH787" s="432"/>
      <c r="AI787" s="432"/>
      <c r="AJ787" s="432"/>
      <c r="AK787" s="432"/>
      <c r="AL787" s="432"/>
      <c r="AO787" s="436"/>
      <c r="AP787" s="436"/>
      <c r="AQ787" s="249"/>
      <c r="AR787" s="249"/>
      <c r="AS787" s="437"/>
      <c r="AT787" s="437"/>
      <c r="AU787" s="437"/>
      <c r="AW787" s="438"/>
      <c r="AX787" s="439"/>
      <c r="AY787" s="437"/>
    </row>
    <row r="788" spans="1:51" s="276" customFormat="1" ht="16.5" customHeight="1" x14ac:dyDescent="0.25">
      <c r="A788" s="283" t="s">
        <v>131</v>
      </c>
      <c r="B788" s="274">
        <v>17</v>
      </c>
      <c r="C788" s="276" t="s">
        <v>5</v>
      </c>
      <c r="D788" s="276">
        <v>41284</v>
      </c>
      <c r="E788" s="276">
        <v>632</v>
      </c>
      <c r="F788" s="276">
        <v>2133</v>
      </c>
      <c r="G788" s="276" t="s">
        <v>122</v>
      </c>
      <c r="H788" s="276">
        <v>0</v>
      </c>
      <c r="I788" s="276">
        <v>1</v>
      </c>
      <c r="J788" s="276">
        <v>50</v>
      </c>
      <c r="K788" s="277">
        <f>H788*400+I788*100+J788</f>
        <v>150</v>
      </c>
      <c r="L788" s="278">
        <f>SUM(Q788:U788)</f>
        <v>150</v>
      </c>
      <c r="M788" s="279">
        <v>2</v>
      </c>
      <c r="N788" s="278">
        <f>L788</f>
        <v>150</v>
      </c>
      <c r="O788" s="278">
        <v>175</v>
      </c>
      <c r="P788" s="278">
        <f>N788*O788</f>
        <v>26250</v>
      </c>
      <c r="Q788" s="280"/>
      <c r="R788" s="281">
        <v>136.88999999999999</v>
      </c>
      <c r="S788" s="281">
        <v>13.11</v>
      </c>
      <c r="U788" s="282"/>
      <c r="V788" s="283" t="s">
        <v>131</v>
      </c>
      <c r="W788" s="274">
        <v>35</v>
      </c>
      <c r="X788" s="284" t="s">
        <v>135</v>
      </c>
      <c r="Y788" s="276" t="s">
        <v>28</v>
      </c>
      <c r="Z788" s="276" t="s">
        <v>53</v>
      </c>
      <c r="AA788" s="285">
        <v>13</v>
      </c>
      <c r="AB788" s="285">
        <v>16</v>
      </c>
      <c r="AC788" s="285">
        <v>2</v>
      </c>
      <c r="AD788" s="281">
        <f>AA788*AB788</f>
        <v>208</v>
      </c>
      <c r="AE788" s="287">
        <v>100</v>
      </c>
      <c r="AF788" s="288">
        <f>รายการ!B1</f>
        <v>6700</v>
      </c>
      <c r="AG788" s="288">
        <f>AD788*AF788</f>
        <v>1393600</v>
      </c>
      <c r="AH788" s="280">
        <f>AD788</f>
        <v>208</v>
      </c>
      <c r="AI788" s="280"/>
      <c r="AJ788" s="280">
        <f>AH788</f>
        <v>208</v>
      </c>
      <c r="AK788" s="280"/>
      <c r="AL788" s="280"/>
      <c r="AM788" s="276">
        <v>15</v>
      </c>
      <c r="AN788" s="276">
        <f>ค่าเสื่อม!P4</f>
        <v>65</v>
      </c>
      <c r="AO788" s="290">
        <f>AG788*AN788/100</f>
        <v>905840</v>
      </c>
      <c r="AP788" s="290">
        <f>AG788-AO788</f>
        <v>487760</v>
      </c>
      <c r="AQ788" s="199">
        <f>P788+AP788</f>
        <v>514010</v>
      </c>
      <c r="AR788" s="199">
        <f>AQ788</f>
        <v>514010</v>
      </c>
      <c r="AS788" s="198">
        <f>((S788*O788)+(AF788*AK788)-(AF788*AK788*AN788/100))</f>
        <v>2294.25</v>
      </c>
      <c r="AT788" s="198">
        <f>AQ788-AS788</f>
        <v>511715.75</v>
      </c>
      <c r="AU788" s="198">
        <f>AS788</f>
        <v>2294.25</v>
      </c>
      <c r="AV788" s="276">
        <f>อัตราภาษี!J5</f>
        <v>0.3</v>
      </c>
      <c r="AW788" s="156" t="s">
        <v>1784</v>
      </c>
      <c r="AX788" s="201">
        <f>AU788*AV788/100</f>
        <v>6.8827499999999997</v>
      </c>
      <c r="AY788" s="198">
        <f>AX788*10/100</f>
        <v>0.68827499999999997</v>
      </c>
    </row>
    <row r="789" spans="1:51" s="307" customFormat="1" ht="16.5" customHeight="1" x14ac:dyDescent="0.25">
      <c r="A789" s="305"/>
      <c r="B789" s="306"/>
      <c r="K789" s="308"/>
      <c r="L789" s="309"/>
      <c r="M789" s="310"/>
      <c r="N789" s="309"/>
      <c r="O789" s="309"/>
      <c r="P789" s="309"/>
      <c r="Q789" s="311"/>
      <c r="R789" s="312"/>
      <c r="S789" s="312"/>
      <c r="U789" s="313"/>
      <c r="V789" s="305"/>
      <c r="W789" s="306"/>
      <c r="X789" s="425"/>
      <c r="AA789" s="315"/>
      <c r="AB789" s="315"/>
      <c r="AC789" s="315"/>
      <c r="AD789" s="312"/>
      <c r="AE789" s="316"/>
      <c r="AF789" s="317"/>
      <c r="AG789" s="317"/>
      <c r="AH789" s="311"/>
      <c r="AI789" s="311"/>
      <c r="AJ789" s="311"/>
      <c r="AK789" s="311"/>
      <c r="AL789" s="311"/>
      <c r="AO789" s="318"/>
      <c r="AP789" s="318"/>
      <c r="AQ789" s="249"/>
      <c r="AR789" s="249"/>
      <c r="AS789" s="248"/>
      <c r="AT789" s="248"/>
      <c r="AU789" s="248"/>
      <c r="AW789" s="319"/>
      <c r="AX789" s="251"/>
      <c r="AY789" s="248"/>
    </row>
    <row r="790" spans="1:51" s="307" customFormat="1" ht="16.5" customHeight="1" x14ac:dyDescent="0.25">
      <c r="A790" s="305"/>
      <c r="B790" s="306"/>
      <c r="K790" s="308"/>
      <c r="L790" s="309"/>
      <c r="M790" s="310"/>
      <c r="N790" s="309"/>
      <c r="O790" s="309"/>
      <c r="P790" s="309"/>
      <c r="Q790" s="311"/>
      <c r="R790" s="312"/>
      <c r="S790" s="312"/>
      <c r="U790" s="313"/>
      <c r="V790" s="305"/>
      <c r="W790" s="306"/>
      <c r="X790" s="425"/>
      <c r="AA790" s="315"/>
      <c r="AB790" s="315"/>
      <c r="AC790" s="315"/>
      <c r="AD790" s="312"/>
      <c r="AE790" s="316"/>
      <c r="AF790" s="317"/>
      <c r="AG790" s="317"/>
      <c r="AH790" s="311"/>
      <c r="AI790" s="311"/>
      <c r="AJ790" s="311"/>
      <c r="AK790" s="311"/>
      <c r="AL790" s="311"/>
      <c r="AO790" s="318"/>
      <c r="AP790" s="318"/>
      <c r="AQ790" s="249"/>
      <c r="AR790" s="249"/>
      <c r="AS790" s="248"/>
      <c r="AT790" s="248"/>
      <c r="AU790" s="248"/>
      <c r="AW790" s="319"/>
      <c r="AX790" s="251"/>
      <c r="AY790" s="248"/>
    </row>
    <row r="791" spans="1:51" s="307" customFormat="1" ht="16.5" customHeight="1" x14ac:dyDescent="0.25">
      <c r="A791" s="305"/>
      <c r="B791" s="306"/>
      <c r="K791" s="308"/>
      <c r="L791" s="309"/>
      <c r="M791" s="310"/>
      <c r="N791" s="309"/>
      <c r="O791" s="309"/>
      <c r="P791" s="309"/>
      <c r="Q791" s="311"/>
      <c r="R791" s="312"/>
      <c r="S791" s="312"/>
      <c r="U791" s="313"/>
      <c r="V791" s="305"/>
      <c r="W791" s="306"/>
      <c r="X791" s="425"/>
      <c r="AA791" s="315"/>
      <c r="AB791" s="315"/>
      <c r="AC791" s="315"/>
      <c r="AD791" s="312"/>
      <c r="AE791" s="316"/>
      <c r="AF791" s="317"/>
      <c r="AG791" s="317"/>
      <c r="AH791" s="311"/>
      <c r="AI791" s="311"/>
      <c r="AJ791" s="311"/>
      <c r="AK791" s="311"/>
      <c r="AL791" s="311"/>
      <c r="AO791" s="318"/>
      <c r="AP791" s="318"/>
      <c r="AQ791" s="249"/>
      <c r="AR791" s="249"/>
      <c r="AS791" s="248"/>
      <c r="AT791" s="248"/>
      <c r="AU791" s="248"/>
      <c r="AW791" s="319"/>
      <c r="AX791" s="251"/>
      <c r="AY791" s="248"/>
    </row>
    <row r="792" spans="1:51" s="307" customFormat="1" ht="16.5" customHeight="1" x14ac:dyDescent="0.25">
      <c r="A792" s="305"/>
      <c r="B792" s="306"/>
      <c r="K792" s="308"/>
      <c r="L792" s="309"/>
      <c r="M792" s="310"/>
      <c r="N792" s="309"/>
      <c r="O792" s="309"/>
      <c r="P792" s="309"/>
      <c r="Q792" s="311"/>
      <c r="R792" s="312"/>
      <c r="S792" s="312"/>
      <c r="U792" s="313"/>
      <c r="V792" s="305"/>
      <c r="W792" s="306"/>
      <c r="X792" s="425"/>
      <c r="AA792" s="315"/>
      <c r="AB792" s="315"/>
      <c r="AC792" s="315"/>
      <c r="AD792" s="312"/>
      <c r="AE792" s="316"/>
      <c r="AF792" s="317"/>
      <c r="AG792" s="317"/>
      <c r="AH792" s="311"/>
      <c r="AI792" s="311"/>
      <c r="AJ792" s="311"/>
      <c r="AK792" s="311"/>
      <c r="AL792" s="311"/>
      <c r="AO792" s="318"/>
      <c r="AP792" s="318"/>
      <c r="AQ792" s="249"/>
      <c r="AR792" s="249"/>
      <c r="AS792" s="248"/>
      <c r="AT792" s="248"/>
      <c r="AU792" s="248"/>
      <c r="AW792" s="319"/>
      <c r="AX792" s="251"/>
      <c r="AY792" s="248"/>
    </row>
    <row r="793" spans="1:51" s="307" customFormat="1" ht="16.5" customHeight="1" x14ac:dyDescent="0.25">
      <c r="A793" s="305"/>
      <c r="B793" s="306"/>
      <c r="K793" s="308"/>
      <c r="L793" s="309"/>
      <c r="M793" s="310"/>
      <c r="N793" s="309"/>
      <c r="O793" s="309"/>
      <c r="P793" s="309"/>
      <c r="Q793" s="311"/>
      <c r="R793" s="312"/>
      <c r="S793" s="312"/>
      <c r="U793" s="313"/>
      <c r="V793" s="305"/>
      <c r="W793" s="306"/>
      <c r="X793" s="425"/>
      <c r="AA793" s="315"/>
      <c r="AB793" s="315"/>
      <c r="AC793" s="315"/>
      <c r="AD793" s="312"/>
      <c r="AE793" s="316"/>
      <c r="AF793" s="317"/>
      <c r="AG793" s="317"/>
      <c r="AH793" s="311"/>
      <c r="AI793" s="311"/>
      <c r="AJ793" s="311"/>
      <c r="AK793" s="311"/>
      <c r="AL793" s="311"/>
      <c r="AO793" s="318"/>
      <c r="AP793" s="318"/>
      <c r="AQ793" s="249"/>
      <c r="AR793" s="249"/>
      <c r="AS793" s="248"/>
      <c r="AT793" s="248"/>
      <c r="AU793" s="248"/>
      <c r="AW793" s="319"/>
      <c r="AX793" s="251"/>
      <c r="AY793" s="248"/>
    </row>
    <row r="794" spans="1:51" s="307" customFormat="1" ht="16.5" customHeight="1" x14ac:dyDescent="0.25">
      <c r="A794" s="305"/>
      <c r="B794" s="306"/>
      <c r="K794" s="308"/>
      <c r="L794" s="309"/>
      <c r="M794" s="310"/>
      <c r="N794" s="309"/>
      <c r="O794" s="309"/>
      <c r="P794" s="309"/>
      <c r="Q794" s="311"/>
      <c r="R794" s="312"/>
      <c r="S794" s="312"/>
      <c r="U794" s="313"/>
      <c r="V794" s="305"/>
      <c r="W794" s="306"/>
      <c r="X794" s="425"/>
      <c r="AA794" s="315"/>
      <c r="AB794" s="315"/>
      <c r="AC794" s="315"/>
      <c r="AD794" s="312"/>
      <c r="AE794" s="316"/>
      <c r="AF794" s="317"/>
      <c r="AG794" s="317"/>
      <c r="AH794" s="311"/>
      <c r="AI794" s="311"/>
      <c r="AJ794" s="311"/>
      <c r="AK794" s="311"/>
      <c r="AL794" s="311"/>
      <c r="AO794" s="318"/>
      <c r="AP794" s="318"/>
      <c r="AQ794" s="249"/>
      <c r="AR794" s="249"/>
      <c r="AS794" s="248"/>
      <c r="AT794" s="248"/>
      <c r="AU794" s="248"/>
      <c r="AW794" s="319"/>
      <c r="AX794" s="251"/>
      <c r="AY794" s="248"/>
    </row>
    <row r="795" spans="1:51" s="307" customFormat="1" ht="16.5" customHeight="1" x14ac:dyDescent="0.25">
      <c r="A795" s="305"/>
      <c r="B795" s="306"/>
      <c r="K795" s="308"/>
      <c r="L795" s="309"/>
      <c r="M795" s="310"/>
      <c r="N795" s="309"/>
      <c r="O795" s="309"/>
      <c r="P795" s="309"/>
      <c r="Q795" s="311"/>
      <c r="R795" s="312"/>
      <c r="S795" s="312"/>
      <c r="U795" s="313"/>
      <c r="V795" s="305"/>
      <c r="W795" s="306"/>
      <c r="X795" s="425"/>
      <c r="AA795" s="315"/>
      <c r="AB795" s="315"/>
      <c r="AC795" s="315"/>
      <c r="AD795" s="312"/>
      <c r="AE795" s="316"/>
      <c r="AF795" s="317"/>
      <c r="AG795" s="317"/>
      <c r="AH795" s="311"/>
      <c r="AI795" s="311"/>
      <c r="AJ795" s="311"/>
      <c r="AK795" s="311"/>
      <c r="AL795" s="311"/>
      <c r="AO795" s="318"/>
      <c r="AP795" s="318"/>
      <c r="AQ795" s="249"/>
      <c r="AR795" s="249"/>
      <c r="AS795" s="248"/>
      <c r="AT795" s="248"/>
      <c r="AU795" s="248"/>
      <c r="AW795" s="319"/>
      <c r="AX795" s="251"/>
      <c r="AY795" s="248"/>
    </row>
    <row r="796" spans="1:51" s="307" customFormat="1" ht="16.5" customHeight="1" x14ac:dyDescent="0.25">
      <c r="A796" s="305"/>
      <c r="B796" s="306"/>
      <c r="K796" s="308"/>
      <c r="L796" s="309"/>
      <c r="M796" s="310"/>
      <c r="N796" s="309"/>
      <c r="O796" s="309"/>
      <c r="P796" s="309"/>
      <c r="Q796" s="311"/>
      <c r="R796" s="312"/>
      <c r="S796" s="312"/>
      <c r="U796" s="313"/>
      <c r="V796" s="305"/>
      <c r="W796" s="306"/>
      <c r="X796" s="425"/>
      <c r="AA796" s="315"/>
      <c r="AB796" s="315"/>
      <c r="AC796" s="315"/>
      <c r="AD796" s="312"/>
      <c r="AE796" s="316"/>
      <c r="AF796" s="317"/>
      <c r="AG796" s="317"/>
      <c r="AH796" s="311"/>
      <c r="AI796" s="311"/>
      <c r="AJ796" s="311"/>
      <c r="AK796" s="311"/>
      <c r="AL796" s="311"/>
      <c r="AO796" s="318"/>
      <c r="AP796" s="318"/>
      <c r="AQ796" s="249"/>
      <c r="AR796" s="249"/>
      <c r="AS796" s="248"/>
      <c r="AT796" s="248"/>
      <c r="AU796" s="248"/>
      <c r="AW796" s="319"/>
      <c r="AX796" s="251"/>
      <c r="AY796" s="248"/>
    </row>
    <row r="797" spans="1:51" s="307" customFormat="1" ht="16.5" customHeight="1" x14ac:dyDescent="0.25">
      <c r="A797" s="305"/>
      <c r="B797" s="306"/>
      <c r="K797" s="308"/>
      <c r="L797" s="309"/>
      <c r="M797" s="310"/>
      <c r="N797" s="309"/>
      <c r="O797" s="309"/>
      <c r="P797" s="309"/>
      <c r="Q797" s="311"/>
      <c r="R797" s="312"/>
      <c r="S797" s="312"/>
      <c r="U797" s="313"/>
      <c r="V797" s="305"/>
      <c r="W797" s="306"/>
      <c r="X797" s="425"/>
      <c r="AA797" s="315"/>
      <c r="AB797" s="315"/>
      <c r="AC797" s="315"/>
      <c r="AD797" s="312"/>
      <c r="AE797" s="316"/>
      <c r="AF797" s="317"/>
      <c r="AG797" s="317"/>
      <c r="AH797" s="311"/>
      <c r="AI797" s="311"/>
      <c r="AJ797" s="311"/>
      <c r="AK797" s="311"/>
      <c r="AL797" s="311"/>
      <c r="AO797" s="318"/>
      <c r="AP797" s="318"/>
      <c r="AQ797" s="249"/>
      <c r="AR797" s="249"/>
      <c r="AS797" s="248"/>
      <c r="AT797" s="248"/>
      <c r="AU797" s="248"/>
      <c r="AW797" s="319"/>
      <c r="AX797" s="251"/>
      <c r="AY797" s="248"/>
    </row>
    <row r="798" spans="1:51" s="307" customFormat="1" ht="16.5" customHeight="1" x14ac:dyDescent="0.25">
      <c r="A798" s="305"/>
      <c r="B798" s="306"/>
      <c r="K798" s="308"/>
      <c r="L798" s="309"/>
      <c r="M798" s="310"/>
      <c r="N798" s="309"/>
      <c r="O798" s="309"/>
      <c r="P798" s="309"/>
      <c r="Q798" s="311"/>
      <c r="R798" s="312"/>
      <c r="S798" s="312"/>
      <c r="U798" s="313"/>
      <c r="V798" s="305"/>
      <c r="W798" s="306"/>
      <c r="X798" s="425"/>
      <c r="AA798" s="315"/>
      <c r="AB798" s="315"/>
      <c r="AC798" s="315"/>
      <c r="AD798" s="312"/>
      <c r="AE798" s="316"/>
      <c r="AF798" s="317"/>
      <c r="AG798" s="317"/>
      <c r="AH798" s="311"/>
      <c r="AI798" s="311"/>
      <c r="AJ798" s="311"/>
      <c r="AK798" s="311"/>
      <c r="AL798" s="311"/>
      <c r="AO798" s="318"/>
      <c r="AP798" s="318"/>
      <c r="AQ798" s="249"/>
      <c r="AR798" s="249"/>
      <c r="AS798" s="248"/>
      <c r="AT798" s="248"/>
      <c r="AU798" s="248"/>
      <c r="AW798" s="319"/>
      <c r="AX798" s="251"/>
      <c r="AY798" s="248"/>
    </row>
    <row r="799" spans="1:51" s="307" customFormat="1" ht="16.5" customHeight="1" x14ac:dyDescent="0.25">
      <c r="A799" s="305"/>
      <c r="B799" s="306"/>
      <c r="K799" s="308"/>
      <c r="L799" s="309"/>
      <c r="M799" s="310"/>
      <c r="N799" s="309"/>
      <c r="O799" s="309"/>
      <c r="P799" s="309"/>
      <c r="Q799" s="311"/>
      <c r="R799" s="312"/>
      <c r="S799" s="312"/>
      <c r="U799" s="313"/>
      <c r="V799" s="305"/>
      <c r="W799" s="306"/>
      <c r="X799" s="425"/>
      <c r="AA799" s="315"/>
      <c r="AB799" s="315"/>
      <c r="AC799" s="315"/>
      <c r="AD799" s="312"/>
      <c r="AE799" s="316"/>
      <c r="AF799" s="317"/>
      <c r="AG799" s="317"/>
      <c r="AH799" s="311"/>
      <c r="AI799" s="311"/>
      <c r="AJ799" s="311"/>
      <c r="AK799" s="311"/>
      <c r="AL799" s="311"/>
      <c r="AO799" s="318"/>
      <c r="AP799" s="318"/>
      <c r="AQ799" s="249"/>
      <c r="AR799" s="249"/>
      <c r="AS799" s="248"/>
      <c r="AT799" s="248"/>
      <c r="AU799" s="248"/>
      <c r="AW799" s="319"/>
      <c r="AX799" s="251"/>
      <c r="AY799" s="248"/>
    </row>
    <row r="800" spans="1:51" s="307" customFormat="1" ht="16.5" customHeight="1" x14ac:dyDescent="0.25">
      <c r="A800" s="305"/>
      <c r="B800" s="306"/>
      <c r="K800" s="308"/>
      <c r="L800" s="309"/>
      <c r="M800" s="310"/>
      <c r="N800" s="309"/>
      <c r="O800" s="309"/>
      <c r="P800" s="309"/>
      <c r="Q800" s="311"/>
      <c r="R800" s="312"/>
      <c r="S800" s="312"/>
      <c r="U800" s="313"/>
      <c r="V800" s="305"/>
      <c r="W800" s="306"/>
      <c r="X800" s="425"/>
      <c r="AA800" s="315"/>
      <c r="AB800" s="315"/>
      <c r="AC800" s="315"/>
      <c r="AD800" s="312"/>
      <c r="AE800" s="316"/>
      <c r="AF800" s="317"/>
      <c r="AG800" s="317"/>
      <c r="AH800" s="311"/>
      <c r="AI800" s="311"/>
      <c r="AJ800" s="311"/>
      <c r="AK800" s="311"/>
      <c r="AL800" s="311"/>
      <c r="AO800" s="318"/>
      <c r="AP800" s="318"/>
      <c r="AQ800" s="249"/>
      <c r="AR800" s="249"/>
      <c r="AS800" s="248"/>
      <c r="AT800" s="248"/>
      <c r="AU800" s="248"/>
      <c r="AW800" s="319"/>
      <c r="AX800" s="251"/>
      <c r="AY800" s="248"/>
    </row>
    <row r="801" spans="1:51" s="307" customFormat="1" ht="16.5" customHeight="1" x14ac:dyDescent="0.25">
      <c r="A801" s="305"/>
      <c r="B801" s="306"/>
      <c r="K801" s="308"/>
      <c r="L801" s="309"/>
      <c r="M801" s="310"/>
      <c r="N801" s="309"/>
      <c r="O801" s="309"/>
      <c r="P801" s="309"/>
      <c r="Q801" s="311"/>
      <c r="R801" s="312"/>
      <c r="S801" s="312"/>
      <c r="U801" s="313"/>
      <c r="V801" s="305"/>
      <c r="W801" s="306"/>
      <c r="X801" s="425"/>
      <c r="AA801" s="315"/>
      <c r="AB801" s="315"/>
      <c r="AC801" s="315"/>
      <c r="AD801" s="312"/>
      <c r="AE801" s="316"/>
      <c r="AF801" s="317"/>
      <c r="AG801" s="317"/>
      <c r="AH801" s="311"/>
      <c r="AI801" s="311"/>
      <c r="AJ801" s="311"/>
      <c r="AK801" s="311"/>
      <c r="AL801" s="311"/>
      <c r="AO801" s="318"/>
      <c r="AP801" s="318"/>
      <c r="AQ801" s="249"/>
      <c r="AR801" s="249"/>
      <c r="AS801" s="248"/>
      <c r="AT801" s="248"/>
      <c r="AU801" s="248"/>
      <c r="AW801" s="319"/>
      <c r="AX801" s="251"/>
      <c r="AY801" s="248"/>
    </row>
    <row r="802" spans="1:51" s="307" customFormat="1" ht="16.5" customHeight="1" x14ac:dyDescent="0.25">
      <c r="A802" s="305"/>
      <c r="B802" s="306"/>
      <c r="K802" s="308"/>
      <c r="L802" s="309"/>
      <c r="M802" s="310"/>
      <c r="N802" s="309"/>
      <c r="O802" s="309"/>
      <c r="P802" s="309"/>
      <c r="Q802" s="311"/>
      <c r="R802" s="312"/>
      <c r="S802" s="312"/>
      <c r="U802" s="313"/>
      <c r="V802" s="305"/>
      <c r="W802" s="306"/>
      <c r="X802" s="425"/>
      <c r="AA802" s="315"/>
      <c r="AB802" s="315"/>
      <c r="AC802" s="315"/>
      <c r="AD802" s="312"/>
      <c r="AE802" s="316"/>
      <c r="AF802" s="317"/>
      <c r="AG802" s="317"/>
      <c r="AH802" s="311"/>
      <c r="AI802" s="311"/>
      <c r="AJ802" s="311"/>
      <c r="AK802" s="311"/>
      <c r="AL802" s="311"/>
      <c r="AO802" s="318"/>
      <c r="AP802" s="318"/>
      <c r="AQ802" s="249"/>
      <c r="AR802" s="249"/>
      <c r="AS802" s="248"/>
      <c r="AT802" s="248"/>
      <c r="AU802" s="248"/>
      <c r="AW802" s="319"/>
      <c r="AX802" s="251"/>
      <c r="AY802" s="248"/>
    </row>
    <row r="803" spans="1:51" s="307" customFormat="1" ht="16.5" customHeight="1" x14ac:dyDescent="0.25">
      <c r="A803" s="305"/>
      <c r="B803" s="306"/>
      <c r="K803" s="308"/>
      <c r="L803" s="309"/>
      <c r="M803" s="310"/>
      <c r="N803" s="309"/>
      <c r="O803" s="309"/>
      <c r="P803" s="309"/>
      <c r="Q803" s="311"/>
      <c r="R803" s="312"/>
      <c r="S803" s="312"/>
      <c r="U803" s="313"/>
      <c r="V803" s="305"/>
      <c r="W803" s="306"/>
      <c r="X803" s="425"/>
      <c r="AA803" s="315"/>
      <c r="AB803" s="315"/>
      <c r="AC803" s="315"/>
      <c r="AD803" s="312"/>
      <c r="AE803" s="316"/>
      <c r="AF803" s="317"/>
      <c r="AG803" s="317"/>
      <c r="AH803" s="311"/>
      <c r="AI803" s="311"/>
      <c r="AJ803" s="311"/>
      <c r="AK803" s="311"/>
      <c r="AL803" s="311"/>
      <c r="AO803" s="318"/>
      <c r="AP803" s="318"/>
      <c r="AQ803" s="249"/>
      <c r="AR803" s="249"/>
      <c r="AS803" s="248"/>
      <c r="AT803" s="248"/>
      <c r="AU803" s="248"/>
      <c r="AW803" s="319"/>
      <c r="AX803" s="251"/>
      <c r="AY803" s="248"/>
    </row>
    <row r="804" spans="1:51" s="307" customFormat="1" ht="16.5" customHeight="1" x14ac:dyDescent="0.25">
      <c r="A804" s="305"/>
      <c r="B804" s="306"/>
      <c r="K804" s="308"/>
      <c r="L804" s="309"/>
      <c r="M804" s="310"/>
      <c r="N804" s="309"/>
      <c r="O804" s="309"/>
      <c r="P804" s="309"/>
      <c r="Q804" s="311"/>
      <c r="R804" s="312"/>
      <c r="S804" s="312"/>
      <c r="U804" s="313"/>
      <c r="V804" s="305"/>
      <c r="W804" s="306"/>
      <c r="X804" s="425"/>
      <c r="AA804" s="315"/>
      <c r="AB804" s="315"/>
      <c r="AC804" s="315"/>
      <c r="AD804" s="312"/>
      <c r="AE804" s="316"/>
      <c r="AF804" s="317"/>
      <c r="AG804" s="317"/>
      <c r="AH804" s="311"/>
      <c r="AI804" s="311"/>
      <c r="AJ804" s="311"/>
      <c r="AK804" s="311"/>
      <c r="AL804" s="311"/>
      <c r="AO804" s="318"/>
      <c r="AP804" s="318"/>
      <c r="AQ804" s="249"/>
      <c r="AR804" s="249"/>
      <c r="AS804" s="248"/>
      <c r="AT804" s="248"/>
      <c r="AU804" s="248"/>
      <c r="AW804" s="319"/>
      <c r="AX804" s="251"/>
      <c r="AY804" s="248"/>
    </row>
    <row r="805" spans="1:51" s="307" customFormat="1" ht="16.5" customHeight="1" x14ac:dyDescent="0.25">
      <c r="A805" s="305"/>
      <c r="B805" s="306"/>
      <c r="K805" s="308"/>
      <c r="L805" s="309"/>
      <c r="M805" s="310"/>
      <c r="N805" s="309"/>
      <c r="O805" s="309"/>
      <c r="P805" s="309"/>
      <c r="Q805" s="311"/>
      <c r="R805" s="312"/>
      <c r="S805" s="312"/>
      <c r="U805" s="313"/>
      <c r="V805" s="305"/>
      <c r="W805" s="306"/>
      <c r="X805" s="425"/>
      <c r="AA805" s="315"/>
      <c r="AB805" s="315"/>
      <c r="AC805" s="315"/>
      <c r="AD805" s="312"/>
      <c r="AE805" s="316"/>
      <c r="AF805" s="317"/>
      <c r="AG805" s="317"/>
      <c r="AH805" s="311"/>
      <c r="AI805" s="311"/>
      <c r="AJ805" s="311"/>
      <c r="AK805" s="311"/>
      <c r="AL805" s="311"/>
      <c r="AO805" s="318"/>
      <c r="AP805" s="318"/>
      <c r="AQ805" s="249"/>
      <c r="AR805" s="249"/>
      <c r="AS805" s="248"/>
      <c r="AT805" s="248"/>
      <c r="AU805" s="248"/>
      <c r="AW805" s="319"/>
      <c r="AX805" s="251"/>
      <c r="AY805" s="248"/>
    </row>
    <row r="806" spans="1:51" s="307" customFormat="1" ht="16.5" customHeight="1" x14ac:dyDescent="0.25">
      <c r="A806" s="305"/>
      <c r="B806" s="306"/>
      <c r="K806" s="308"/>
      <c r="L806" s="309"/>
      <c r="M806" s="310"/>
      <c r="N806" s="309"/>
      <c r="O806" s="309"/>
      <c r="P806" s="309"/>
      <c r="Q806" s="311"/>
      <c r="R806" s="312"/>
      <c r="S806" s="312"/>
      <c r="U806" s="313"/>
      <c r="V806" s="305"/>
      <c r="W806" s="306"/>
      <c r="X806" s="425"/>
      <c r="AA806" s="315"/>
      <c r="AB806" s="315"/>
      <c r="AC806" s="315"/>
      <c r="AD806" s="312"/>
      <c r="AE806" s="316"/>
      <c r="AF806" s="317"/>
      <c r="AG806" s="317"/>
      <c r="AH806" s="311"/>
      <c r="AI806" s="311"/>
      <c r="AJ806" s="311"/>
      <c r="AK806" s="311"/>
      <c r="AL806" s="311"/>
      <c r="AO806" s="318"/>
      <c r="AP806" s="318"/>
      <c r="AQ806" s="249"/>
      <c r="AR806" s="249"/>
      <c r="AS806" s="248"/>
      <c r="AT806" s="248"/>
      <c r="AU806" s="248"/>
      <c r="AW806" s="319"/>
      <c r="AX806" s="251"/>
      <c r="AY806" s="248"/>
    </row>
    <row r="807" spans="1:51" s="307" customFormat="1" ht="16.5" customHeight="1" x14ac:dyDescent="0.25">
      <c r="A807" s="305"/>
      <c r="B807" s="306"/>
      <c r="K807" s="308"/>
      <c r="L807" s="309"/>
      <c r="M807" s="310"/>
      <c r="N807" s="309"/>
      <c r="O807" s="309"/>
      <c r="P807" s="309"/>
      <c r="Q807" s="311"/>
      <c r="R807" s="312"/>
      <c r="S807" s="312"/>
      <c r="U807" s="313"/>
      <c r="V807" s="305"/>
      <c r="W807" s="306"/>
      <c r="X807" s="425"/>
      <c r="AA807" s="315"/>
      <c r="AB807" s="315"/>
      <c r="AC807" s="315"/>
      <c r="AD807" s="312"/>
      <c r="AE807" s="316"/>
      <c r="AF807" s="317"/>
      <c r="AG807" s="317"/>
      <c r="AH807" s="311"/>
      <c r="AI807" s="311"/>
      <c r="AJ807" s="311"/>
      <c r="AK807" s="311"/>
      <c r="AL807" s="311"/>
      <c r="AO807" s="318"/>
      <c r="AP807" s="318"/>
      <c r="AQ807" s="249"/>
      <c r="AR807" s="249"/>
      <c r="AS807" s="248"/>
      <c r="AT807" s="248"/>
      <c r="AU807" s="248"/>
      <c r="AW807" s="319"/>
      <c r="AX807" s="251"/>
      <c r="AY807" s="248"/>
    </row>
    <row r="808" spans="1:51" s="307" customFormat="1" ht="16.5" customHeight="1" x14ac:dyDescent="0.25">
      <c r="A808" s="305"/>
      <c r="B808" s="306"/>
      <c r="K808" s="308"/>
      <c r="L808" s="309"/>
      <c r="M808" s="310"/>
      <c r="N808" s="309"/>
      <c r="O808" s="309"/>
      <c r="P808" s="309"/>
      <c r="Q808" s="311"/>
      <c r="R808" s="312"/>
      <c r="S808" s="312"/>
      <c r="U808" s="313"/>
      <c r="V808" s="305"/>
      <c r="W808" s="306"/>
      <c r="X808" s="425"/>
      <c r="AA808" s="315"/>
      <c r="AB808" s="315"/>
      <c r="AC808" s="315"/>
      <c r="AD808" s="312"/>
      <c r="AE808" s="316"/>
      <c r="AF808" s="317"/>
      <c r="AG808" s="317"/>
      <c r="AH808" s="311"/>
      <c r="AI808" s="311"/>
      <c r="AJ808" s="311"/>
      <c r="AK808" s="311"/>
      <c r="AL808" s="311"/>
      <c r="AO808" s="318"/>
      <c r="AP808" s="318"/>
      <c r="AQ808" s="249"/>
      <c r="AR808" s="249"/>
      <c r="AS808" s="248"/>
      <c r="AT808" s="248"/>
      <c r="AU808" s="248"/>
      <c r="AW808" s="319"/>
      <c r="AX808" s="251"/>
      <c r="AY808" s="248"/>
    </row>
    <row r="809" spans="1:51" s="307" customFormat="1" ht="16.5" customHeight="1" x14ac:dyDescent="0.25">
      <c r="A809" s="305"/>
      <c r="B809" s="306"/>
      <c r="K809" s="308"/>
      <c r="L809" s="309"/>
      <c r="M809" s="310"/>
      <c r="N809" s="309"/>
      <c r="O809" s="309"/>
      <c r="P809" s="309"/>
      <c r="Q809" s="311"/>
      <c r="R809" s="312"/>
      <c r="S809" s="312"/>
      <c r="U809" s="313"/>
      <c r="V809" s="305"/>
      <c r="W809" s="306"/>
      <c r="X809" s="425"/>
      <c r="AA809" s="315"/>
      <c r="AB809" s="315"/>
      <c r="AC809" s="315"/>
      <c r="AD809" s="312"/>
      <c r="AE809" s="316"/>
      <c r="AF809" s="317"/>
      <c r="AG809" s="317"/>
      <c r="AH809" s="311"/>
      <c r="AI809" s="311"/>
      <c r="AJ809" s="311"/>
      <c r="AK809" s="311"/>
      <c r="AL809" s="311"/>
      <c r="AO809" s="318"/>
      <c r="AP809" s="318"/>
      <c r="AQ809" s="249"/>
      <c r="AR809" s="249"/>
      <c r="AS809" s="248"/>
      <c r="AT809" s="248"/>
      <c r="AU809" s="248"/>
      <c r="AW809" s="319"/>
      <c r="AX809" s="251"/>
      <c r="AY809" s="248"/>
    </row>
    <row r="810" spans="1:51" s="307" customFormat="1" ht="16.5" customHeight="1" x14ac:dyDescent="0.25">
      <c r="A810" s="305"/>
      <c r="B810" s="306"/>
      <c r="K810" s="308"/>
      <c r="L810" s="309"/>
      <c r="M810" s="310"/>
      <c r="N810" s="309"/>
      <c r="O810" s="309"/>
      <c r="P810" s="309"/>
      <c r="Q810" s="311"/>
      <c r="R810" s="312"/>
      <c r="S810" s="312"/>
      <c r="U810" s="313"/>
      <c r="V810" s="305"/>
      <c r="W810" s="306"/>
      <c r="X810" s="425"/>
      <c r="AA810" s="315"/>
      <c r="AB810" s="315"/>
      <c r="AC810" s="315"/>
      <c r="AD810" s="312"/>
      <c r="AE810" s="316"/>
      <c r="AF810" s="317"/>
      <c r="AG810" s="317"/>
      <c r="AH810" s="311"/>
      <c r="AI810" s="311"/>
      <c r="AJ810" s="311"/>
      <c r="AK810" s="311"/>
      <c r="AL810" s="311"/>
      <c r="AO810" s="318"/>
      <c r="AP810" s="318"/>
      <c r="AQ810" s="249"/>
      <c r="AR810" s="249"/>
      <c r="AS810" s="248"/>
      <c r="AT810" s="248"/>
      <c r="AU810" s="248"/>
      <c r="AW810" s="319"/>
      <c r="AX810" s="251"/>
      <c r="AY810" s="248"/>
    </row>
    <row r="811" spans="1:51" s="307" customFormat="1" ht="16.5" customHeight="1" x14ac:dyDescent="0.25">
      <c r="A811" s="305"/>
      <c r="B811" s="306"/>
      <c r="K811" s="308"/>
      <c r="L811" s="309"/>
      <c r="M811" s="310"/>
      <c r="N811" s="309"/>
      <c r="O811" s="309"/>
      <c r="P811" s="309"/>
      <c r="Q811" s="311"/>
      <c r="R811" s="312"/>
      <c r="S811" s="312"/>
      <c r="U811" s="313"/>
      <c r="V811" s="305"/>
      <c r="W811" s="306"/>
      <c r="X811" s="425"/>
      <c r="AA811" s="315"/>
      <c r="AB811" s="315"/>
      <c r="AC811" s="315"/>
      <c r="AD811" s="312"/>
      <c r="AE811" s="316"/>
      <c r="AF811" s="317"/>
      <c r="AG811" s="317"/>
      <c r="AH811" s="311"/>
      <c r="AI811" s="311"/>
      <c r="AJ811" s="311"/>
      <c r="AK811" s="311"/>
      <c r="AL811" s="311"/>
      <c r="AO811" s="318"/>
      <c r="AP811" s="318"/>
      <c r="AQ811" s="249"/>
      <c r="AR811" s="249"/>
      <c r="AS811" s="248"/>
      <c r="AT811" s="248"/>
      <c r="AU811" s="248"/>
      <c r="AW811" s="319"/>
      <c r="AX811" s="251"/>
      <c r="AY811" s="248"/>
    </row>
    <row r="812" spans="1:51" s="307" customFormat="1" ht="16.5" customHeight="1" x14ac:dyDescent="0.25">
      <c r="A812" s="305"/>
      <c r="B812" s="306"/>
      <c r="K812" s="308"/>
      <c r="L812" s="309"/>
      <c r="M812" s="310"/>
      <c r="N812" s="309"/>
      <c r="O812" s="309"/>
      <c r="P812" s="309"/>
      <c r="Q812" s="311"/>
      <c r="R812" s="312"/>
      <c r="S812" s="312"/>
      <c r="U812" s="313"/>
      <c r="V812" s="305"/>
      <c r="W812" s="306"/>
      <c r="X812" s="425"/>
      <c r="AA812" s="315"/>
      <c r="AB812" s="315"/>
      <c r="AC812" s="315"/>
      <c r="AD812" s="312"/>
      <c r="AE812" s="316"/>
      <c r="AF812" s="317"/>
      <c r="AG812" s="317"/>
      <c r="AH812" s="311"/>
      <c r="AI812" s="311"/>
      <c r="AJ812" s="311"/>
      <c r="AK812" s="311"/>
      <c r="AL812" s="311"/>
      <c r="AO812" s="318"/>
      <c r="AP812" s="318"/>
      <c r="AQ812" s="249"/>
      <c r="AR812" s="249"/>
      <c r="AS812" s="248"/>
      <c r="AT812" s="248"/>
      <c r="AU812" s="248"/>
      <c r="AW812" s="319"/>
      <c r="AX812" s="251"/>
      <c r="AY812" s="248"/>
    </row>
    <row r="813" spans="1:51" s="307" customFormat="1" ht="16.5" customHeight="1" x14ac:dyDescent="0.25">
      <c r="A813" s="305"/>
      <c r="B813" s="306"/>
      <c r="K813" s="308"/>
      <c r="L813" s="309"/>
      <c r="M813" s="310"/>
      <c r="N813" s="309"/>
      <c r="O813" s="309"/>
      <c r="P813" s="309"/>
      <c r="Q813" s="311"/>
      <c r="R813" s="312"/>
      <c r="S813" s="312"/>
      <c r="U813" s="313"/>
      <c r="V813" s="305"/>
      <c r="W813" s="306"/>
      <c r="X813" s="425"/>
      <c r="AA813" s="315"/>
      <c r="AB813" s="315"/>
      <c r="AC813" s="315"/>
      <c r="AD813" s="312"/>
      <c r="AE813" s="316"/>
      <c r="AF813" s="317"/>
      <c r="AG813" s="317"/>
      <c r="AH813" s="311"/>
      <c r="AI813" s="311"/>
      <c r="AJ813" s="311"/>
      <c r="AK813" s="311"/>
      <c r="AL813" s="311"/>
      <c r="AO813" s="318"/>
      <c r="AP813" s="318"/>
      <c r="AQ813" s="249"/>
      <c r="AR813" s="249"/>
      <c r="AS813" s="248"/>
      <c r="AT813" s="248"/>
      <c r="AU813" s="248"/>
      <c r="AW813" s="319"/>
      <c r="AX813" s="251"/>
      <c r="AY813" s="248"/>
    </row>
    <row r="814" spans="1:51" s="307" customFormat="1" ht="16.5" customHeight="1" x14ac:dyDescent="0.25">
      <c r="A814" s="305"/>
      <c r="B814" s="306"/>
      <c r="K814" s="308"/>
      <c r="L814" s="309"/>
      <c r="M814" s="310"/>
      <c r="N814" s="309"/>
      <c r="O814" s="309"/>
      <c r="P814" s="309"/>
      <c r="Q814" s="311"/>
      <c r="R814" s="312"/>
      <c r="S814" s="312"/>
      <c r="U814" s="313"/>
      <c r="V814" s="305"/>
      <c r="W814" s="306"/>
      <c r="X814" s="425"/>
      <c r="AA814" s="315"/>
      <c r="AB814" s="315"/>
      <c r="AC814" s="315"/>
      <c r="AD814" s="312"/>
      <c r="AE814" s="316"/>
      <c r="AF814" s="317"/>
      <c r="AG814" s="317"/>
      <c r="AH814" s="311"/>
      <c r="AI814" s="311"/>
      <c r="AJ814" s="311"/>
      <c r="AK814" s="311"/>
      <c r="AL814" s="311"/>
      <c r="AO814" s="318"/>
      <c r="AP814" s="318"/>
      <c r="AQ814" s="249"/>
      <c r="AR814" s="249"/>
      <c r="AS814" s="248"/>
      <c r="AT814" s="248"/>
      <c r="AU814" s="248"/>
      <c r="AW814" s="319"/>
      <c r="AX814" s="251"/>
      <c r="AY814" s="248"/>
    </row>
    <row r="815" spans="1:51" s="307" customFormat="1" ht="16.5" customHeight="1" x14ac:dyDescent="0.25">
      <c r="A815" s="305"/>
      <c r="B815" s="306"/>
      <c r="K815" s="308"/>
      <c r="L815" s="309"/>
      <c r="M815" s="310"/>
      <c r="N815" s="309"/>
      <c r="O815" s="309"/>
      <c r="P815" s="309"/>
      <c r="Q815" s="311"/>
      <c r="R815" s="312"/>
      <c r="S815" s="312"/>
      <c r="U815" s="313"/>
      <c r="V815" s="305"/>
      <c r="W815" s="306"/>
      <c r="X815" s="425"/>
      <c r="AA815" s="315"/>
      <c r="AB815" s="315"/>
      <c r="AC815" s="315"/>
      <c r="AD815" s="312"/>
      <c r="AE815" s="316"/>
      <c r="AF815" s="317"/>
      <c r="AG815" s="317"/>
      <c r="AH815" s="311"/>
      <c r="AI815" s="311"/>
      <c r="AJ815" s="311"/>
      <c r="AK815" s="311"/>
      <c r="AL815" s="311"/>
      <c r="AO815" s="318"/>
      <c r="AP815" s="318"/>
      <c r="AQ815" s="249"/>
      <c r="AR815" s="249"/>
      <c r="AS815" s="248"/>
      <c r="AT815" s="248"/>
      <c r="AU815" s="248"/>
      <c r="AW815" s="319"/>
      <c r="AX815" s="251"/>
      <c r="AY815" s="248"/>
    </row>
    <row r="816" spans="1:51" s="307" customFormat="1" ht="16.5" customHeight="1" x14ac:dyDescent="0.25">
      <c r="A816" s="305"/>
      <c r="B816" s="306"/>
      <c r="K816" s="308"/>
      <c r="L816" s="309"/>
      <c r="M816" s="310"/>
      <c r="N816" s="309"/>
      <c r="O816" s="309"/>
      <c r="P816" s="309"/>
      <c r="Q816" s="311"/>
      <c r="R816" s="312"/>
      <c r="S816" s="312"/>
      <c r="U816" s="313"/>
      <c r="V816" s="305"/>
      <c r="W816" s="306"/>
      <c r="X816" s="425"/>
      <c r="AA816" s="315"/>
      <c r="AB816" s="315"/>
      <c r="AC816" s="315"/>
      <c r="AD816" s="312"/>
      <c r="AE816" s="316"/>
      <c r="AF816" s="317"/>
      <c r="AG816" s="317"/>
      <c r="AH816" s="311"/>
      <c r="AI816" s="311"/>
      <c r="AJ816" s="311"/>
      <c r="AK816" s="311"/>
      <c r="AL816" s="311"/>
      <c r="AO816" s="318"/>
      <c r="AP816" s="318"/>
      <c r="AQ816" s="249"/>
      <c r="AR816" s="249"/>
      <c r="AS816" s="248"/>
      <c r="AT816" s="248"/>
      <c r="AU816" s="248"/>
      <c r="AW816" s="319"/>
      <c r="AX816" s="251"/>
      <c r="AY816" s="248"/>
    </row>
    <row r="817" spans="1:51" s="307" customFormat="1" ht="16.5" customHeight="1" x14ac:dyDescent="0.25">
      <c r="A817" s="305"/>
      <c r="B817" s="306"/>
      <c r="K817" s="308"/>
      <c r="L817" s="309"/>
      <c r="M817" s="310"/>
      <c r="N817" s="309"/>
      <c r="O817" s="309"/>
      <c r="P817" s="309"/>
      <c r="Q817" s="311"/>
      <c r="R817" s="312"/>
      <c r="S817" s="312"/>
      <c r="U817" s="313"/>
      <c r="V817" s="305"/>
      <c r="W817" s="306"/>
      <c r="X817" s="425"/>
      <c r="AA817" s="315"/>
      <c r="AB817" s="315"/>
      <c r="AC817" s="315"/>
      <c r="AD817" s="312"/>
      <c r="AE817" s="316"/>
      <c r="AF817" s="317"/>
      <c r="AG817" s="317"/>
      <c r="AH817" s="311"/>
      <c r="AI817" s="311"/>
      <c r="AJ817" s="311"/>
      <c r="AK817" s="311"/>
      <c r="AL817" s="311"/>
      <c r="AO817" s="318"/>
      <c r="AP817" s="318"/>
      <c r="AQ817" s="249"/>
      <c r="AR817" s="249"/>
      <c r="AS817" s="248"/>
      <c r="AT817" s="248"/>
      <c r="AU817" s="248"/>
      <c r="AW817" s="319"/>
      <c r="AX817" s="251"/>
      <c r="AY817" s="248"/>
    </row>
    <row r="818" spans="1:51" s="307" customFormat="1" ht="16.5" customHeight="1" x14ac:dyDescent="0.25">
      <c r="A818" s="305"/>
      <c r="B818" s="306"/>
      <c r="K818" s="308"/>
      <c r="L818" s="309"/>
      <c r="M818" s="310"/>
      <c r="N818" s="309"/>
      <c r="O818" s="309"/>
      <c r="P818" s="309"/>
      <c r="Q818" s="311"/>
      <c r="R818" s="312"/>
      <c r="S818" s="312"/>
      <c r="U818" s="313"/>
      <c r="V818" s="305"/>
      <c r="W818" s="306"/>
      <c r="X818" s="425"/>
      <c r="AA818" s="315"/>
      <c r="AB818" s="315"/>
      <c r="AC818" s="315"/>
      <c r="AD818" s="312"/>
      <c r="AE818" s="316"/>
      <c r="AF818" s="317"/>
      <c r="AG818" s="317"/>
      <c r="AH818" s="311"/>
      <c r="AI818" s="311"/>
      <c r="AJ818" s="311"/>
      <c r="AK818" s="311"/>
      <c r="AL818" s="311"/>
      <c r="AO818" s="318"/>
      <c r="AP818" s="318"/>
      <c r="AQ818" s="249"/>
      <c r="AR818" s="249"/>
      <c r="AS818" s="248"/>
      <c r="AT818" s="248"/>
      <c r="AU818" s="248"/>
      <c r="AW818" s="319"/>
      <c r="AX818" s="251"/>
      <c r="AY818" s="248"/>
    </row>
    <row r="819" spans="1:51" s="307" customFormat="1" ht="16.5" customHeight="1" x14ac:dyDescent="0.25">
      <c r="A819" s="305"/>
      <c r="B819" s="306"/>
      <c r="K819" s="308"/>
      <c r="L819" s="309"/>
      <c r="M819" s="310"/>
      <c r="N819" s="309"/>
      <c r="O819" s="309"/>
      <c r="P819" s="309"/>
      <c r="Q819" s="311"/>
      <c r="R819" s="312"/>
      <c r="S819" s="312"/>
      <c r="U819" s="313"/>
      <c r="V819" s="305"/>
      <c r="W819" s="306"/>
      <c r="X819" s="425"/>
      <c r="AA819" s="315"/>
      <c r="AB819" s="315"/>
      <c r="AC819" s="315"/>
      <c r="AD819" s="312"/>
      <c r="AE819" s="316"/>
      <c r="AF819" s="317"/>
      <c r="AG819" s="317"/>
      <c r="AH819" s="311"/>
      <c r="AI819" s="311"/>
      <c r="AJ819" s="311"/>
      <c r="AK819" s="311"/>
      <c r="AL819" s="311"/>
      <c r="AO819" s="318"/>
      <c r="AP819" s="318"/>
      <c r="AQ819" s="249"/>
      <c r="AR819" s="249"/>
      <c r="AS819" s="248"/>
      <c r="AT819" s="248"/>
      <c r="AU819" s="248"/>
      <c r="AW819" s="319"/>
      <c r="AX819" s="251"/>
      <c r="AY819" s="248"/>
    </row>
    <row r="820" spans="1:51" s="307" customFormat="1" ht="16.5" customHeight="1" x14ac:dyDescent="0.25">
      <c r="A820" s="305"/>
      <c r="B820" s="306"/>
      <c r="K820" s="308"/>
      <c r="L820" s="309"/>
      <c r="M820" s="310"/>
      <c r="N820" s="309"/>
      <c r="O820" s="309"/>
      <c r="P820" s="309"/>
      <c r="Q820" s="311"/>
      <c r="R820" s="312"/>
      <c r="S820" s="312"/>
      <c r="U820" s="313"/>
      <c r="V820" s="305"/>
      <c r="W820" s="306"/>
      <c r="X820" s="425"/>
      <c r="AA820" s="315"/>
      <c r="AB820" s="315"/>
      <c r="AC820" s="315"/>
      <c r="AD820" s="312"/>
      <c r="AE820" s="316"/>
      <c r="AF820" s="317"/>
      <c r="AG820" s="317"/>
      <c r="AH820" s="311"/>
      <c r="AI820" s="311"/>
      <c r="AJ820" s="311"/>
      <c r="AK820" s="311"/>
      <c r="AL820" s="311"/>
      <c r="AO820" s="318"/>
      <c r="AP820" s="318"/>
      <c r="AQ820" s="249"/>
      <c r="AR820" s="249"/>
      <c r="AS820" s="248"/>
      <c r="AT820" s="248"/>
      <c r="AU820" s="248"/>
      <c r="AW820" s="319"/>
      <c r="AX820" s="251"/>
      <c r="AY820" s="248"/>
    </row>
    <row r="821" spans="1:51" s="307" customFormat="1" ht="16.5" customHeight="1" x14ac:dyDescent="0.25">
      <c r="A821" s="305"/>
      <c r="B821" s="306"/>
      <c r="K821" s="308"/>
      <c r="L821" s="309"/>
      <c r="M821" s="310"/>
      <c r="N821" s="309"/>
      <c r="O821" s="309"/>
      <c r="P821" s="309"/>
      <c r="Q821" s="311"/>
      <c r="R821" s="312"/>
      <c r="S821" s="312"/>
      <c r="U821" s="313"/>
      <c r="V821" s="305"/>
      <c r="W821" s="306"/>
      <c r="X821" s="425"/>
      <c r="AA821" s="315"/>
      <c r="AB821" s="315"/>
      <c r="AC821" s="315"/>
      <c r="AD821" s="312"/>
      <c r="AE821" s="316"/>
      <c r="AF821" s="317"/>
      <c r="AG821" s="317"/>
      <c r="AH821" s="311"/>
      <c r="AI821" s="311"/>
      <c r="AJ821" s="311"/>
      <c r="AK821" s="311"/>
      <c r="AL821" s="311"/>
      <c r="AO821" s="318"/>
      <c r="AP821" s="318"/>
      <c r="AQ821" s="249"/>
      <c r="AR821" s="249"/>
      <c r="AS821" s="248"/>
      <c r="AT821" s="248"/>
      <c r="AU821" s="248"/>
      <c r="AW821" s="319"/>
      <c r="AX821" s="251"/>
      <c r="AY821" s="248"/>
    </row>
    <row r="822" spans="1:51" s="307" customFormat="1" ht="16.5" customHeight="1" x14ac:dyDescent="0.25">
      <c r="A822" s="305"/>
      <c r="B822" s="306"/>
      <c r="K822" s="308"/>
      <c r="L822" s="309"/>
      <c r="M822" s="310"/>
      <c r="N822" s="309"/>
      <c r="O822" s="309"/>
      <c r="P822" s="309"/>
      <c r="Q822" s="311"/>
      <c r="R822" s="312"/>
      <c r="S822" s="312"/>
      <c r="U822" s="313"/>
      <c r="V822" s="305"/>
      <c r="W822" s="306"/>
      <c r="X822" s="425"/>
      <c r="AA822" s="315"/>
      <c r="AB822" s="315"/>
      <c r="AC822" s="315"/>
      <c r="AD822" s="312"/>
      <c r="AE822" s="316"/>
      <c r="AF822" s="317"/>
      <c r="AG822" s="317"/>
      <c r="AH822" s="311"/>
      <c r="AI822" s="311"/>
      <c r="AJ822" s="311"/>
      <c r="AK822" s="311"/>
      <c r="AL822" s="311"/>
      <c r="AO822" s="318"/>
      <c r="AP822" s="318"/>
      <c r="AQ822" s="249"/>
      <c r="AR822" s="249"/>
      <c r="AS822" s="248"/>
      <c r="AT822" s="248"/>
      <c r="AU822" s="248"/>
      <c r="AW822" s="319"/>
      <c r="AX822" s="251"/>
      <c r="AY822" s="248"/>
    </row>
    <row r="823" spans="1:51" s="307" customFormat="1" ht="16.5" customHeight="1" x14ac:dyDescent="0.25">
      <c r="A823" s="305"/>
      <c r="B823" s="306"/>
      <c r="K823" s="308"/>
      <c r="L823" s="309"/>
      <c r="M823" s="310"/>
      <c r="N823" s="309"/>
      <c r="O823" s="309"/>
      <c r="P823" s="309"/>
      <c r="Q823" s="311"/>
      <c r="R823" s="312"/>
      <c r="S823" s="312"/>
      <c r="U823" s="313"/>
      <c r="V823" s="305"/>
      <c r="W823" s="306"/>
      <c r="X823" s="425"/>
      <c r="AA823" s="315"/>
      <c r="AB823" s="315"/>
      <c r="AC823" s="315"/>
      <c r="AD823" s="312"/>
      <c r="AE823" s="316"/>
      <c r="AF823" s="317"/>
      <c r="AG823" s="317"/>
      <c r="AH823" s="311"/>
      <c r="AI823" s="311"/>
      <c r="AJ823" s="311"/>
      <c r="AK823" s="311"/>
      <c r="AL823" s="311"/>
      <c r="AO823" s="318"/>
      <c r="AP823" s="318"/>
      <c r="AQ823" s="249"/>
      <c r="AR823" s="249"/>
      <c r="AS823" s="248"/>
      <c r="AT823" s="248"/>
      <c r="AU823" s="248"/>
      <c r="AW823" s="319"/>
      <c r="AX823" s="251"/>
      <c r="AY823" s="248"/>
    </row>
    <row r="824" spans="1:51" s="307" customFormat="1" ht="16.5" customHeight="1" x14ac:dyDescent="0.25">
      <c r="A824" s="305"/>
      <c r="B824" s="306"/>
      <c r="K824" s="308"/>
      <c r="L824" s="309"/>
      <c r="M824" s="310"/>
      <c r="N824" s="309"/>
      <c r="O824" s="309"/>
      <c r="P824" s="309"/>
      <c r="Q824" s="311"/>
      <c r="R824" s="312"/>
      <c r="S824" s="312"/>
      <c r="U824" s="313"/>
      <c r="V824" s="305"/>
      <c r="W824" s="306"/>
      <c r="X824" s="425"/>
      <c r="AA824" s="315"/>
      <c r="AB824" s="315"/>
      <c r="AC824" s="315"/>
      <c r="AD824" s="312"/>
      <c r="AE824" s="316"/>
      <c r="AF824" s="317"/>
      <c r="AG824" s="317"/>
      <c r="AH824" s="311"/>
      <c r="AI824" s="311"/>
      <c r="AJ824" s="311"/>
      <c r="AK824" s="311"/>
      <c r="AL824" s="311"/>
      <c r="AO824" s="318"/>
      <c r="AP824" s="318"/>
      <c r="AQ824" s="249"/>
      <c r="AR824" s="249"/>
      <c r="AS824" s="248"/>
      <c r="AT824" s="248"/>
      <c r="AU824" s="248"/>
      <c r="AW824" s="319"/>
      <c r="AX824" s="251"/>
      <c r="AY824" s="248"/>
    </row>
    <row r="825" spans="1:51" s="276" customFormat="1" ht="16.5" customHeight="1" x14ac:dyDescent="0.25">
      <c r="A825" s="283" t="s">
        <v>136</v>
      </c>
      <c r="B825" s="274">
        <v>18</v>
      </c>
      <c r="C825" s="283" t="s">
        <v>35</v>
      </c>
      <c r="G825" s="276" t="s">
        <v>122</v>
      </c>
      <c r="K825" s="277"/>
      <c r="L825" s="278"/>
      <c r="M825" s="279"/>
      <c r="N825" s="278"/>
      <c r="O825" s="278"/>
      <c r="P825" s="278">
        <f>N825*O825</f>
        <v>0</v>
      </c>
      <c r="Q825" s="280"/>
      <c r="R825" s="281"/>
      <c r="S825" s="281"/>
      <c r="U825" s="342"/>
      <c r="V825" s="283" t="str">
        <f>A825</f>
        <v>นางสมหมาย  สายสินธุ์</v>
      </c>
      <c r="W825" s="274">
        <v>36</v>
      </c>
      <c r="X825" s="291"/>
      <c r="Y825" s="276" t="s">
        <v>38</v>
      </c>
      <c r="Z825" s="276" t="s">
        <v>7</v>
      </c>
      <c r="AA825" s="285">
        <v>3.5</v>
      </c>
      <c r="AB825" s="285">
        <v>9.5</v>
      </c>
      <c r="AC825" s="285">
        <v>3</v>
      </c>
      <c r="AD825" s="281">
        <f>AA825*AB825</f>
        <v>33.25</v>
      </c>
      <c r="AE825" s="286">
        <v>100</v>
      </c>
      <c r="AF825" s="288">
        <f>รายการ!B34</f>
        <v>2050</v>
      </c>
      <c r="AG825" s="288">
        <f>AD825*AF825</f>
        <v>68162.5</v>
      </c>
      <c r="AH825" s="280">
        <f>AD825</f>
        <v>33.25</v>
      </c>
      <c r="AI825" s="280"/>
      <c r="AJ825" s="280"/>
      <c r="AK825" s="280">
        <f>AH825</f>
        <v>33.25</v>
      </c>
      <c r="AL825" s="280"/>
      <c r="AM825" s="276">
        <v>15</v>
      </c>
      <c r="AN825" s="276">
        <f>ค่าเสื่อม!P4</f>
        <v>65</v>
      </c>
      <c r="AO825" s="290">
        <f>AG825*AN825/100</f>
        <v>44305.625</v>
      </c>
      <c r="AP825" s="290">
        <f>AG825-AO825</f>
        <v>23856.875</v>
      </c>
      <c r="AQ825" s="199">
        <f>P825+AP825</f>
        <v>23856.875</v>
      </c>
      <c r="AR825" s="199">
        <f>AQ825</f>
        <v>23856.875</v>
      </c>
      <c r="AS825" s="198">
        <f>((S825*O825)+(AF825*AK825)-(AF825*AK825*AN825/100))</f>
        <v>23856.875</v>
      </c>
      <c r="AT825" s="198">
        <f>AQ825-AS825</f>
        <v>0</v>
      </c>
      <c r="AU825" s="198">
        <f>AS825</f>
        <v>23856.875</v>
      </c>
      <c r="AV825" s="276">
        <f>อัตราภาษี!J5</f>
        <v>0.3</v>
      </c>
      <c r="AW825" s="156" t="s">
        <v>137</v>
      </c>
      <c r="AX825" s="201">
        <f>AU825*AV825/100</f>
        <v>71.570625000000007</v>
      </c>
      <c r="AY825" s="198">
        <f>AX825*10/100</f>
        <v>7.1570625000000003</v>
      </c>
    </row>
    <row r="826" spans="1:51" s="307" customFormat="1" ht="16.5" customHeight="1" x14ac:dyDescent="0.25">
      <c r="A826" s="305"/>
      <c r="B826" s="306"/>
      <c r="C826" s="305"/>
      <c r="K826" s="308"/>
      <c r="L826" s="309"/>
      <c r="M826" s="310"/>
      <c r="N826" s="309"/>
      <c r="O826" s="309"/>
      <c r="P826" s="309"/>
      <c r="Q826" s="311"/>
      <c r="R826" s="312"/>
      <c r="S826" s="312"/>
      <c r="U826" s="444"/>
      <c r="V826" s="305"/>
      <c r="W826" s="306"/>
      <c r="X826" s="314"/>
      <c r="AA826" s="315"/>
      <c r="AB826" s="315"/>
      <c r="AC826" s="315"/>
      <c r="AD826" s="312"/>
      <c r="AE826" s="426"/>
      <c r="AF826" s="317"/>
      <c r="AG826" s="317"/>
      <c r="AH826" s="311"/>
      <c r="AI826" s="311"/>
      <c r="AJ826" s="311"/>
      <c r="AK826" s="311"/>
      <c r="AL826" s="311"/>
      <c r="AO826" s="318"/>
      <c r="AP826" s="318"/>
      <c r="AQ826" s="249"/>
      <c r="AR826" s="249"/>
      <c r="AS826" s="248"/>
      <c r="AT826" s="248"/>
      <c r="AU826" s="248"/>
      <c r="AW826" s="319"/>
      <c r="AX826" s="251"/>
      <c r="AY826" s="248"/>
    </row>
    <row r="827" spans="1:51" s="307" customFormat="1" ht="16.5" customHeight="1" x14ac:dyDescent="0.25">
      <c r="A827" s="305"/>
      <c r="B827" s="306"/>
      <c r="C827" s="305"/>
      <c r="K827" s="308"/>
      <c r="L827" s="309"/>
      <c r="M827" s="310"/>
      <c r="N827" s="309"/>
      <c r="O827" s="309"/>
      <c r="P827" s="309"/>
      <c r="Q827" s="311"/>
      <c r="R827" s="312"/>
      <c r="S827" s="312"/>
      <c r="U827" s="444"/>
      <c r="V827" s="305"/>
      <c r="W827" s="306"/>
      <c r="X827" s="314"/>
      <c r="AA827" s="315"/>
      <c r="AB827" s="315"/>
      <c r="AC827" s="315"/>
      <c r="AD827" s="312"/>
      <c r="AE827" s="426"/>
      <c r="AF827" s="317"/>
      <c r="AG827" s="317"/>
      <c r="AH827" s="311"/>
      <c r="AI827" s="311"/>
      <c r="AJ827" s="311"/>
      <c r="AK827" s="311"/>
      <c r="AL827" s="311"/>
      <c r="AO827" s="318"/>
      <c r="AP827" s="318"/>
      <c r="AQ827" s="249"/>
      <c r="AR827" s="249"/>
      <c r="AS827" s="248"/>
      <c r="AT827" s="248"/>
      <c r="AU827" s="248"/>
      <c r="AW827" s="319"/>
      <c r="AX827" s="251"/>
      <c r="AY827" s="248"/>
    </row>
    <row r="828" spans="1:51" s="307" customFormat="1" ht="16.5" customHeight="1" x14ac:dyDescent="0.25">
      <c r="A828" s="305"/>
      <c r="B828" s="306"/>
      <c r="C828" s="305"/>
      <c r="K828" s="308"/>
      <c r="L828" s="309"/>
      <c r="M828" s="310"/>
      <c r="N828" s="309"/>
      <c r="O828" s="309"/>
      <c r="P828" s="309"/>
      <c r="Q828" s="311"/>
      <c r="R828" s="312"/>
      <c r="S828" s="312"/>
      <c r="U828" s="444"/>
      <c r="V828" s="305"/>
      <c r="W828" s="306"/>
      <c r="X828" s="314"/>
      <c r="AA828" s="315"/>
      <c r="AB828" s="315"/>
      <c r="AC828" s="315"/>
      <c r="AD828" s="312"/>
      <c r="AE828" s="426"/>
      <c r="AF828" s="317"/>
      <c r="AG828" s="317"/>
      <c r="AH828" s="311"/>
      <c r="AI828" s="311"/>
      <c r="AJ828" s="311"/>
      <c r="AK828" s="311"/>
      <c r="AL828" s="311"/>
      <c r="AO828" s="318"/>
      <c r="AP828" s="318"/>
      <c r="AQ828" s="249"/>
      <c r="AR828" s="249"/>
      <c r="AS828" s="248"/>
      <c r="AT828" s="248"/>
      <c r="AU828" s="248"/>
      <c r="AW828" s="319"/>
      <c r="AX828" s="251"/>
      <c r="AY828" s="248"/>
    </row>
    <row r="829" spans="1:51" s="307" customFormat="1" ht="16.5" customHeight="1" x14ac:dyDescent="0.25">
      <c r="A829" s="305"/>
      <c r="B829" s="306"/>
      <c r="C829" s="305"/>
      <c r="K829" s="308"/>
      <c r="L829" s="309"/>
      <c r="M829" s="310"/>
      <c r="N829" s="309"/>
      <c r="O829" s="309"/>
      <c r="P829" s="309"/>
      <c r="Q829" s="311"/>
      <c r="R829" s="312"/>
      <c r="S829" s="312"/>
      <c r="U829" s="444"/>
      <c r="V829" s="305"/>
      <c r="W829" s="306"/>
      <c r="X829" s="314"/>
      <c r="AA829" s="315"/>
      <c r="AB829" s="315"/>
      <c r="AC829" s="315"/>
      <c r="AD829" s="312"/>
      <c r="AE829" s="426"/>
      <c r="AF829" s="317"/>
      <c r="AG829" s="317"/>
      <c r="AH829" s="311"/>
      <c r="AI829" s="311"/>
      <c r="AJ829" s="311"/>
      <c r="AK829" s="311"/>
      <c r="AL829" s="311"/>
      <c r="AO829" s="318"/>
      <c r="AP829" s="318"/>
      <c r="AQ829" s="249"/>
      <c r="AR829" s="249"/>
      <c r="AS829" s="248"/>
      <c r="AT829" s="248"/>
      <c r="AU829" s="248"/>
      <c r="AW829" s="319"/>
      <c r="AX829" s="251"/>
      <c r="AY829" s="248"/>
    </row>
    <row r="830" spans="1:51" s="307" customFormat="1" ht="16.5" customHeight="1" x14ac:dyDescent="0.25">
      <c r="A830" s="305"/>
      <c r="B830" s="306"/>
      <c r="C830" s="305"/>
      <c r="K830" s="308"/>
      <c r="L830" s="309"/>
      <c r="M830" s="310"/>
      <c r="N830" s="309"/>
      <c r="O830" s="309"/>
      <c r="P830" s="309"/>
      <c r="Q830" s="311"/>
      <c r="R830" s="312"/>
      <c r="S830" s="312"/>
      <c r="U830" s="444"/>
      <c r="V830" s="305"/>
      <c r="W830" s="306"/>
      <c r="X830" s="314"/>
      <c r="AA830" s="315"/>
      <c r="AB830" s="315"/>
      <c r="AC830" s="315"/>
      <c r="AD830" s="312"/>
      <c r="AE830" s="426"/>
      <c r="AF830" s="317"/>
      <c r="AG830" s="317"/>
      <c r="AH830" s="311"/>
      <c r="AI830" s="311"/>
      <c r="AJ830" s="311"/>
      <c r="AK830" s="311"/>
      <c r="AL830" s="311"/>
      <c r="AO830" s="318"/>
      <c r="AP830" s="318"/>
      <c r="AQ830" s="249"/>
      <c r="AR830" s="249"/>
      <c r="AS830" s="248"/>
      <c r="AT830" s="248"/>
      <c r="AU830" s="248"/>
      <c r="AW830" s="319"/>
      <c r="AX830" s="251"/>
      <c r="AY830" s="248"/>
    </row>
    <row r="831" spans="1:51" s="307" customFormat="1" ht="16.5" customHeight="1" x14ac:dyDescent="0.25">
      <c r="A831" s="305"/>
      <c r="B831" s="306"/>
      <c r="C831" s="305"/>
      <c r="K831" s="308"/>
      <c r="L831" s="309"/>
      <c r="M831" s="310"/>
      <c r="N831" s="309"/>
      <c r="O831" s="309"/>
      <c r="P831" s="309"/>
      <c r="Q831" s="311"/>
      <c r="R831" s="312"/>
      <c r="S831" s="312"/>
      <c r="U831" s="444"/>
      <c r="V831" s="305"/>
      <c r="W831" s="306"/>
      <c r="X831" s="314"/>
      <c r="AA831" s="315"/>
      <c r="AB831" s="315"/>
      <c r="AC831" s="315"/>
      <c r="AD831" s="312"/>
      <c r="AE831" s="426"/>
      <c r="AF831" s="317"/>
      <c r="AG831" s="317"/>
      <c r="AH831" s="311"/>
      <c r="AI831" s="311"/>
      <c r="AJ831" s="311"/>
      <c r="AK831" s="311"/>
      <c r="AL831" s="311"/>
      <c r="AO831" s="318"/>
      <c r="AP831" s="318"/>
      <c r="AQ831" s="249"/>
      <c r="AR831" s="249"/>
      <c r="AS831" s="248"/>
      <c r="AT831" s="248"/>
      <c r="AU831" s="248"/>
      <c r="AW831" s="319"/>
      <c r="AX831" s="251"/>
      <c r="AY831" s="248"/>
    </row>
    <row r="832" spans="1:51" s="307" customFormat="1" ht="16.5" customHeight="1" x14ac:dyDescent="0.25">
      <c r="A832" s="305"/>
      <c r="B832" s="306"/>
      <c r="C832" s="305"/>
      <c r="K832" s="308"/>
      <c r="L832" s="309"/>
      <c r="M832" s="310"/>
      <c r="N832" s="309"/>
      <c r="O832" s="309"/>
      <c r="P832" s="309"/>
      <c r="Q832" s="311"/>
      <c r="R832" s="312"/>
      <c r="S832" s="312"/>
      <c r="U832" s="444"/>
      <c r="V832" s="305"/>
      <c r="W832" s="306"/>
      <c r="X832" s="314"/>
      <c r="AA832" s="315"/>
      <c r="AB832" s="315"/>
      <c r="AC832" s="315"/>
      <c r="AD832" s="312"/>
      <c r="AE832" s="426"/>
      <c r="AF832" s="317"/>
      <c r="AG832" s="317"/>
      <c r="AH832" s="311"/>
      <c r="AI832" s="311"/>
      <c r="AJ832" s="311"/>
      <c r="AK832" s="311"/>
      <c r="AL832" s="311"/>
      <c r="AO832" s="318"/>
      <c r="AP832" s="318"/>
      <c r="AQ832" s="249"/>
      <c r="AR832" s="249"/>
      <c r="AS832" s="248"/>
      <c r="AT832" s="248"/>
      <c r="AU832" s="248"/>
      <c r="AW832" s="319"/>
      <c r="AX832" s="251"/>
      <c r="AY832" s="248"/>
    </row>
    <row r="833" spans="1:51" s="307" customFormat="1" ht="16.5" customHeight="1" x14ac:dyDescent="0.25">
      <c r="A833" s="305"/>
      <c r="B833" s="306"/>
      <c r="C833" s="305"/>
      <c r="K833" s="308"/>
      <c r="L833" s="309"/>
      <c r="M833" s="310"/>
      <c r="N833" s="309"/>
      <c r="O833" s="309"/>
      <c r="P833" s="309"/>
      <c r="Q833" s="311"/>
      <c r="R833" s="312"/>
      <c r="S833" s="312"/>
      <c r="U833" s="444"/>
      <c r="V833" s="305"/>
      <c r="W833" s="306"/>
      <c r="X833" s="314"/>
      <c r="AA833" s="315"/>
      <c r="AB833" s="315"/>
      <c r="AC833" s="315"/>
      <c r="AD833" s="312"/>
      <c r="AE833" s="426"/>
      <c r="AF833" s="317"/>
      <c r="AG833" s="317"/>
      <c r="AH833" s="311"/>
      <c r="AI833" s="311"/>
      <c r="AJ833" s="311"/>
      <c r="AK833" s="311"/>
      <c r="AL833" s="311"/>
      <c r="AO833" s="318"/>
      <c r="AP833" s="318"/>
      <c r="AQ833" s="249"/>
      <c r="AR833" s="249"/>
      <c r="AS833" s="248"/>
      <c r="AT833" s="248"/>
      <c r="AU833" s="248"/>
      <c r="AW833" s="319"/>
      <c r="AX833" s="251"/>
      <c r="AY833" s="248"/>
    </row>
    <row r="834" spans="1:51" s="307" customFormat="1" ht="16.5" customHeight="1" x14ac:dyDescent="0.25">
      <c r="A834" s="305"/>
      <c r="B834" s="306"/>
      <c r="C834" s="305"/>
      <c r="K834" s="308"/>
      <c r="L834" s="309"/>
      <c r="M834" s="310"/>
      <c r="N834" s="309"/>
      <c r="O834" s="309"/>
      <c r="P834" s="309"/>
      <c r="Q834" s="311"/>
      <c r="R834" s="312"/>
      <c r="S834" s="312"/>
      <c r="U834" s="444"/>
      <c r="V834" s="305"/>
      <c r="W834" s="306"/>
      <c r="X834" s="314"/>
      <c r="AA834" s="315"/>
      <c r="AB834" s="315"/>
      <c r="AC834" s="315"/>
      <c r="AD834" s="312"/>
      <c r="AE834" s="426"/>
      <c r="AF834" s="317"/>
      <c r="AG834" s="317"/>
      <c r="AH834" s="311"/>
      <c r="AI834" s="311"/>
      <c r="AJ834" s="311"/>
      <c r="AK834" s="311"/>
      <c r="AL834" s="311"/>
      <c r="AO834" s="318"/>
      <c r="AP834" s="318"/>
      <c r="AQ834" s="249"/>
      <c r="AR834" s="249"/>
      <c r="AS834" s="248"/>
      <c r="AT834" s="248"/>
      <c r="AU834" s="248"/>
      <c r="AW834" s="319"/>
      <c r="AX834" s="251"/>
      <c r="AY834" s="248"/>
    </row>
    <row r="835" spans="1:51" s="307" customFormat="1" ht="16.5" customHeight="1" x14ac:dyDescent="0.25">
      <c r="A835" s="305"/>
      <c r="B835" s="306"/>
      <c r="C835" s="305"/>
      <c r="K835" s="308"/>
      <c r="L835" s="309"/>
      <c r="M835" s="310"/>
      <c r="N835" s="309"/>
      <c r="O835" s="309"/>
      <c r="P835" s="309"/>
      <c r="Q835" s="311"/>
      <c r="R835" s="312"/>
      <c r="S835" s="312"/>
      <c r="U835" s="444"/>
      <c r="V835" s="305"/>
      <c r="W835" s="306"/>
      <c r="X835" s="314"/>
      <c r="AA835" s="315"/>
      <c r="AB835" s="315"/>
      <c r="AC835" s="315"/>
      <c r="AD835" s="312"/>
      <c r="AE835" s="426"/>
      <c r="AF835" s="317"/>
      <c r="AG835" s="317"/>
      <c r="AH835" s="311"/>
      <c r="AI835" s="311"/>
      <c r="AJ835" s="311"/>
      <c r="AK835" s="311"/>
      <c r="AL835" s="311"/>
      <c r="AO835" s="318"/>
      <c r="AP835" s="318"/>
      <c r="AQ835" s="249"/>
      <c r="AR835" s="249"/>
      <c r="AS835" s="248"/>
      <c r="AT835" s="248"/>
      <c r="AU835" s="248"/>
      <c r="AW835" s="319"/>
      <c r="AX835" s="251"/>
      <c r="AY835" s="248"/>
    </row>
    <row r="836" spans="1:51" s="307" customFormat="1" ht="16.5" customHeight="1" x14ac:dyDescent="0.25">
      <c r="A836" s="305"/>
      <c r="B836" s="306"/>
      <c r="C836" s="305"/>
      <c r="K836" s="308"/>
      <c r="L836" s="309"/>
      <c r="M836" s="310"/>
      <c r="N836" s="309"/>
      <c r="O836" s="309"/>
      <c r="P836" s="309"/>
      <c r="Q836" s="311"/>
      <c r="R836" s="312"/>
      <c r="S836" s="312"/>
      <c r="U836" s="444"/>
      <c r="V836" s="305"/>
      <c r="W836" s="306"/>
      <c r="X836" s="314"/>
      <c r="AA836" s="315"/>
      <c r="AB836" s="315"/>
      <c r="AC836" s="315"/>
      <c r="AD836" s="312"/>
      <c r="AE836" s="426"/>
      <c r="AF836" s="317"/>
      <c r="AG836" s="317"/>
      <c r="AH836" s="311"/>
      <c r="AI836" s="311"/>
      <c r="AJ836" s="311"/>
      <c r="AK836" s="311"/>
      <c r="AL836" s="311"/>
      <c r="AO836" s="318"/>
      <c r="AP836" s="318"/>
      <c r="AQ836" s="249"/>
      <c r="AR836" s="249"/>
      <c r="AS836" s="248"/>
      <c r="AT836" s="248"/>
      <c r="AU836" s="248"/>
      <c r="AW836" s="319"/>
      <c r="AX836" s="251"/>
      <c r="AY836" s="248"/>
    </row>
    <row r="837" spans="1:51" s="307" customFormat="1" ht="16.5" customHeight="1" x14ac:dyDescent="0.25">
      <c r="A837" s="305"/>
      <c r="B837" s="306"/>
      <c r="C837" s="305"/>
      <c r="K837" s="308"/>
      <c r="L837" s="309"/>
      <c r="M837" s="310"/>
      <c r="N837" s="309"/>
      <c r="O837" s="309"/>
      <c r="P837" s="309"/>
      <c r="Q837" s="311"/>
      <c r="R837" s="312"/>
      <c r="S837" s="312"/>
      <c r="U837" s="444"/>
      <c r="V837" s="305"/>
      <c r="W837" s="306"/>
      <c r="X837" s="314"/>
      <c r="AA837" s="315"/>
      <c r="AB837" s="315"/>
      <c r="AC837" s="315"/>
      <c r="AD837" s="312"/>
      <c r="AE837" s="426"/>
      <c r="AF837" s="317"/>
      <c r="AG837" s="317"/>
      <c r="AH837" s="311"/>
      <c r="AI837" s="311"/>
      <c r="AJ837" s="311"/>
      <c r="AK837" s="311"/>
      <c r="AL837" s="311"/>
      <c r="AO837" s="318"/>
      <c r="AP837" s="318"/>
      <c r="AQ837" s="249"/>
      <c r="AR837" s="249"/>
      <c r="AS837" s="248"/>
      <c r="AT837" s="248"/>
      <c r="AU837" s="248"/>
      <c r="AW837" s="319"/>
      <c r="AX837" s="251"/>
      <c r="AY837" s="248"/>
    </row>
    <row r="838" spans="1:51" s="307" customFormat="1" ht="16.5" customHeight="1" x14ac:dyDescent="0.25">
      <c r="A838" s="305"/>
      <c r="B838" s="306"/>
      <c r="C838" s="305"/>
      <c r="K838" s="308"/>
      <c r="L838" s="309"/>
      <c r="M838" s="310"/>
      <c r="N838" s="309"/>
      <c r="O838" s="309"/>
      <c r="P838" s="309"/>
      <c r="Q838" s="311"/>
      <c r="R838" s="312"/>
      <c r="S838" s="312"/>
      <c r="U838" s="444"/>
      <c r="V838" s="305"/>
      <c r="W838" s="306"/>
      <c r="X838" s="314"/>
      <c r="AA838" s="315"/>
      <c r="AB838" s="315"/>
      <c r="AC838" s="315"/>
      <c r="AD838" s="312"/>
      <c r="AE838" s="426"/>
      <c r="AF838" s="317"/>
      <c r="AG838" s="317"/>
      <c r="AH838" s="311"/>
      <c r="AI838" s="311"/>
      <c r="AJ838" s="311"/>
      <c r="AK838" s="311"/>
      <c r="AL838" s="311"/>
      <c r="AO838" s="318"/>
      <c r="AP838" s="318"/>
      <c r="AQ838" s="249"/>
      <c r="AR838" s="249"/>
      <c r="AS838" s="248"/>
      <c r="AT838" s="248"/>
      <c r="AU838" s="248"/>
      <c r="AW838" s="319"/>
      <c r="AX838" s="251"/>
      <c r="AY838" s="248"/>
    </row>
    <row r="839" spans="1:51" s="307" customFormat="1" ht="16.5" customHeight="1" x14ac:dyDescent="0.25">
      <c r="A839" s="305"/>
      <c r="B839" s="306"/>
      <c r="C839" s="305"/>
      <c r="K839" s="308"/>
      <c r="L839" s="309"/>
      <c r="M839" s="310"/>
      <c r="N839" s="309"/>
      <c r="O839" s="309"/>
      <c r="P839" s="309"/>
      <c r="Q839" s="311"/>
      <c r="R839" s="312"/>
      <c r="S839" s="312"/>
      <c r="U839" s="444"/>
      <c r="V839" s="305"/>
      <c r="W839" s="306"/>
      <c r="X839" s="314"/>
      <c r="AA839" s="315"/>
      <c r="AB839" s="315"/>
      <c r="AC839" s="315"/>
      <c r="AD839" s="312"/>
      <c r="AE839" s="426"/>
      <c r="AF839" s="317"/>
      <c r="AG839" s="317"/>
      <c r="AH839" s="311"/>
      <c r="AI839" s="311"/>
      <c r="AJ839" s="311"/>
      <c r="AK839" s="311"/>
      <c r="AL839" s="311"/>
      <c r="AO839" s="318"/>
      <c r="AP839" s="318"/>
      <c r="AQ839" s="249"/>
      <c r="AR839" s="249"/>
      <c r="AS839" s="248"/>
      <c r="AT839" s="248"/>
      <c r="AU839" s="248"/>
      <c r="AW839" s="319"/>
      <c r="AX839" s="251"/>
      <c r="AY839" s="248"/>
    </row>
    <row r="840" spans="1:51" s="307" customFormat="1" ht="16.5" customHeight="1" x14ac:dyDescent="0.25">
      <c r="A840" s="305"/>
      <c r="B840" s="306"/>
      <c r="C840" s="305"/>
      <c r="K840" s="308"/>
      <c r="L840" s="309"/>
      <c r="M840" s="310"/>
      <c r="N840" s="309"/>
      <c r="O840" s="309"/>
      <c r="P840" s="309"/>
      <c r="Q840" s="311"/>
      <c r="R840" s="312"/>
      <c r="S840" s="312"/>
      <c r="U840" s="444"/>
      <c r="V840" s="305"/>
      <c r="W840" s="306"/>
      <c r="X840" s="314"/>
      <c r="AA840" s="315"/>
      <c r="AB840" s="315"/>
      <c r="AC840" s="315"/>
      <c r="AD840" s="312"/>
      <c r="AE840" s="426"/>
      <c r="AF840" s="317"/>
      <c r="AG840" s="317"/>
      <c r="AH840" s="311"/>
      <c r="AI840" s="311"/>
      <c r="AJ840" s="311"/>
      <c r="AK840" s="311"/>
      <c r="AL840" s="311"/>
      <c r="AO840" s="318"/>
      <c r="AP840" s="318"/>
      <c r="AQ840" s="249"/>
      <c r="AR840" s="249"/>
      <c r="AS840" s="248"/>
      <c r="AT840" s="248"/>
      <c r="AU840" s="248"/>
      <c r="AW840" s="319"/>
      <c r="AX840" s="251"/>
      <c r="AY840" s="248"/>
    </row>
    <row r="841" spans="1:51" s="307" customFormat="1" ht="16.5" customHeight="1" x14ac:dyDescent="0.25">
      <c r="A841" s="305"/>
      <c r="B841" s="306"/>
      <c r="C841" s="305"/>
      <c r="K841" s="308"/>
      <c r="L841" s="309"/>
      <c r="M841" s="310"/>
      <c r="N841" s="309"/>
      <c r="O841" s="309"/>
      <c r="P841" s="309"/>
      <c r="Q841" s="311"/>
      <c r="R841" s="312"/>
      <c r="S841" s="312"/>
      <c r="U841" s="444"/>
      <c r="V841" s="305"/>
      <c r="W841" s="306"/>
      <c r="X841" s="314"/>
      <c r="AA841" s="315"/>
      <c r="AB841" s="315"/>
      <c r="AC841" s="315"/>
      <c r="AD841" s="312"/>
      <c r="AE841" s="426"/>
      <c r="AF841" s="317"/>
      <c r="AG841" s="317"/>
      <c r="AH841" s="311"/>
      <c r="AI841" s="311"/>
      <c r="AJ841" s="311"/>
      <c r="AK841" s="311"/>
      <c r="AL841" s="311"/>
      <c r="AO841" s="318"/>
      <c r="AP841" s="318"/>
      <c r="AQ841" s="249"/>
      <c r="AR841" s="249"/>
      <c r="AS841" s="248"/>
      <c r="AT841" s="248"/>
      <c r="AU841" s="248"/>
      <c r="AW841" s="319"/>
      <c r="AX841" s="251"/>
      <c r="AY841" s="248"/>
    </row>
    <row r="842" spans="1:51" s="307" customFormat="1" ht="16.5" customHeight="1" x14ac:dyDescent="0.25">
      <c r="A842" s="305"/>
      <c r="B842" s="306"/>
      <c r="C842" s="305"/>
      <c r="K842" s="308"/>
      <c r="L842" s="309"/>
      <c r="M842" s="310"/>
      <c r="N842" s="309"/>
      <c r="O842" s="309"/>
      <c r="P842" s="309"/>
      <c r="Q842" s="311"/>
      <c r="R842" s="312"/>
      <c r="S842" s="312"/>
      <c r="U842" s="444"/>
      <c r="V842" s="305"/>
      <c r="W842" s="306"/>
      <c r="X842" s="314"/>
      <c r="AA842" s="315"/>
      <c r="AB842" s="315"/>
      <c r="AC842" s="315"/>
      <c r="AD842" s="312"/>
      <c r="AE842" s="426"/>
      <c r="AF842" s="317"/>
      <c r="AG842" s="317"/>
      <c r="AH842" s="311"/>
      <c r="AI842" s="311"/>
      <c r="AJ842" s="311"/>
      <c r="AK842" s="311"/>
      <c r="AL842" s="311"/>
      <c r="AO842" s="318"/>
      <c r="AP842" s="318"/>
      <c r="AQ842" s="249"/>
      <c r="AR842" s="249"/>
      <c r="AS842" s="248"/>
      <c r="AT842" s="248"/>
      <c r="AU842" s="248"/>
      <c r="AW842" s="319"/>
      <c r="AX842" s="251"/>
      <c r="AY842" s="248"/>
    </row>
    <row r="843" spans="1:51" s="307" customFormat="1" ht="16.5" customHeight="1" x14ac:dyDescent="0.25">
      <c r="A843" s="305"/>
      <c r="B843" s="306"/>
      <c r="C843" s="305"/>
      <c r="K843" s="308"/>
      <c r="L843" s="309"/>
      <c r="M843" s="310"/>
      <c r="N843" s="309"/>
      <c r="O843" s="309"/>
      <c r="P843" s="309"/>
      <c r="Q843" s="311"/>
      <c r="R843" s="312"/>
      <c r="S843" s="312"/>
      <c r="U843" s="444"/>
      <c r="V843" s="305"/>
      <c r="W843" s="306"/>
      <c r="X843" s="314"/>
      <c r="AA843" s="315"/>
      <c r="AB843" s="315"/>
      <c r="AC843" s="315"/>
      <c r="AD843" s="312"/>
      <c r="AE843" s="426"/>
      <c r="AF843" s="317"/>
      <c r="AG843" s="317"/>
      <c r="AH843" s="311"/>
      <c r="AI843" s="311"/>
      <c r="AJ843" s="311"/>
      <c r="AK843" s="311"/>
      <c r="AL843" s="311"/>
      <c r="AO843" s="318"/>
      <c r="AP843" s="318"/>
      <c r="AQ843" s="249"/>
      <c r="AR843" s="249"/>
      <c r="AS843" s="248"/>
      <c r="AT843" s="248"/>
      <c r="AU843" s="248"/>
      <c r="AW843" s="319"/>
      <c r="AX843" s="251"/>
      <c r="AY843" s="248"/>
    </row>
    <row r="844" spans="1:51" s="307" customFormat="1" ht="16.5" customHeight="1" x14ac:dyDescent="0.25">
      <c r="A844" s="305"/>
      <c r="B844" s="306"/>
      <c r="C844" s="305"/>
      <c r="K844" s="308"/>
      <c r="L844" s="309"/>
      <c r="M844" s="310"/>
      <c r="N844" s="309"/>
      <c r="O844" s="309"/>
      <c r="P844" s="309"/>
      <c r="Q844" s="311"/>
      <c r="R844" s="312"/>
      <c r="S844" s="312"/>
      <c r="U844" s="444"/>
      <c r="V844" s="305"/>
      <c r="W844" s="306"/>
      <c r="X844" s="314"/>
      <c r="AA844" s="315"/>
      <c r="AB844" s="315"/>
      <c r="AC844" s="315"/>
      <c r="AD844" s="312"/>
      <c r="AE844" s="426"/>
      <c r="AF844" s="317"/>
      <c r="AG844" s="317"/>
      <c r="AH844" s="311"/>
      <c r="AI844" s="311"/>
      <c r="AJ844" s="311"/>
      <c r="AK844" s="311"/>
      <c r="AL844" s="311"/>
      <c r="AO844" s="318"/>
      <c r="AP844" s="318"/>
      <c r="AQ844" s="249"/>
      <c r="AR844" s="249"/>
      <c r="AS844" s="248"/>
      <c r="AT844" s="248"/>
      <c r="AU844" s="248"/>
      <c r="AW844" s="319"/>
      <c r="AX844" s="251"/>
      <c r="AY844" s="248"/>
    </row>
    <row r="845" spans="1:51" s="307" customFormat="1" ht="16.5" customHeight="1" x14ac:dyDescent="0.25">
      <c r="A845" s="305"/>
      <c r="B845" s="306"/>
      <c r="C845" s="305"/>
      <c r="K845" s="308"/>
      <c r="L845" s="309"/>
      <c r="M845" s="310"/>
      <c r="N845" s="309"/>
      <c r="O845" s="309"/>
      <c r="P845" s="309"/>
      <c r="Q845" s="311"/>
      <c r="R845" s="312"/>
      <c r="S845" s="312"/>
      <c r="U845" s="444"/>
      <c r="V845" s="305"/>
      <c r="W845" s="306"/>
      <c r="X845" s="314"/>
      <c r="AA845" s="315"/>
      <c r="AB845" s="315"/>
      <c r="AC845" s="315"/>
      <c r="AD845" s="312"/>
      <c r="AE845" s="426"/>
      <c r="AF845" s="317"/>
      <c r="AG845" s="317"/>
      <c r="AH845" s="311"/>
      <c r="AI845" s="311"/>
      <c r="AJ845" s="311"/>
      <c r="AK845" s="311"/>
      <c r="AL845" s="311"/>
      <c r="AO845" s="318"/>
      <c r="AP845" s="318"/>
      <c r="AQ845" s="249"/>
      <c r="AR845" s="249"/>
      <c r="AS845" s="248"/>
      <c r="AT845" s="248"/>
      <c r="AU845" s="248"/>
      <c r="AW845" s="319"/>
      <c r="AX845" s="251"/>
      <c r="AY845" s="248"/>
    </row>
    <row r="846" spans="1:51" s="307" customFormat="1" ht="16.5" customHeight="1" x14ac:dyDescent="0.25">
      <c r="A846" s="305"/>
      <c r="B846" s="306"/>
      <c r="C846" s="305"/>
      <c r="K846" s="308"/>
      <c r="L846" s="309"/>
      <c r="M846" s="310"/>
      <c r="N846" s="309"/>
      <c r="O846" s="309"/>
      <c r="P846" s="309"/>
      <c r="Q846" s="311"/>
      <c r="R846" s="312"/>
      <c r="S846" s="312"/>
      <c r="U846" s="444"/>
      <c r="V846" s="305"/>
      <c r="W846" s="306"/>
      <c r="X846" s="314"/>
      <c r="AA846" s="315"/>
      <c r="AB846" s="315"/>
      <c r="AC846" s="315"/>
      <c r="AD846" s="312"/>
      <c r="AE846" s="426"/>
      <c r="AF846" s="317"/>
      <c r="AG846" s="317"/>
      <c r="AH846" s="311"/>
      <c r="AI846" s="311"/>
      <c r="AJ846" s="311"/>
      <c r="AK846" s="311"/>
      <c r="AL846" s="311"/>
      <c r="AO846" s="318"/>
      <c r="AP846" s="318"/>
      <c r="AQ846" s="249"/>
      <c r="AR846" s="249"/>
      <c r="AS846" s="248"/>
      <c r="AT846" s="248"/>
      <c r="AU846" s="248"/>
      <c r="AW846" s="319"/>
      <c r="AX846" s="251"/>
      <c r="AY846" s="248"/>
    </row>
    <row r="847" spans="1:51" s="307" customFormat="1" ht="16.5" customHeight="1" x14ac:dyDescent="0.25">
      <c r="A847" s="305"/>
      <c r="B847" s="306"/>
      <c r="C847" s="305"/>
      <c r="K847" s="308"/>
      <c r="L847" s="309"/>
      <c r="M847" s="310"/>
      <c r="N847" s="309"/>
      <c r="O847" s="309"/>
      <c r="P847" s="309"/>
      <c r="Q847" s="311"/>
      <c r="R847" s="312"/>
      <c r="S847" s="312"/>
      <c r="U847" s="444"/>
      <c r="V847" s="305"/>
      <c r="W847" s="306"/>
      <c r="X847" s="314"/>
      <c r="AA847" s="315"/>
      <c r="AB847" s="315"/>
      <c r="AC847" s="315"/>
      <c r="AD847" s="312"/>
      <c r="AE847" s="426"/>
      <c r="AF847" s="317"/>
      <c r="AG847" s="317"/>
      <c r="AH847" s="311"/>
      <c r="AI847" s="311"/>
      <c r="AJ847" s="311"/>
      <c r="AK847" s="311"/>
      <c r="AL847" s="311"/>
      <c r="AO847" s="318"/>
      <c r="AP847" s="318"/>
      <c r="AQ847" s="249"/>
      <c r="AR847" s="249"/>
      <c r="AS847" s="248"/>
      <c r="AT847" s="248"/>
      <c r="AU847" s="248"/>
      <c r="AW847" s="319"/>
      <c r="AX847" s="251"/>
      <c r="AY847" s="248"/>
    </row>
    <row r="848" spans="1:51" s="307" customFormat="1" ht="16.5" customHeight="1" x14ac:dyDescent="0.25">
      <c r="A848" s="305"/>
      <c r="B848" s="306"/>
      <c r="C848" s="305"/>
      <c r="K848" s="308"/>
      <c r="L848" s="309"/>
      <c r="M848" s="310"/>
      <c r="N848" s="309"/>
      <c r="O848" s="309"/>
      <c r="P848" s="309"/>
      <c r="Q848" s="311"/>
      <c r="R848" s="312"/>
      <c r="S848" s="312"/>
      <c r="U848" s="444"/>
      <c r="V848" s="305"/>
      <c r="W848" s="306"/>
      <c r="X848" s="314"/>
      <c r="AA848" s="315"/>
      <c r="AB848" s="315"/>
      <c r="AC848" s="315"/>
      <c r="AD848" s="312"/>
      <c r="AE848" s="426"/>
      <c r="AF848" s="317"/>
      <c r="AG848" s="317"/>
      <c r="AH848" s="311"/>
      <c r="AI848" s="311"/>
      <c r="AJ848" s="311"/>
      <c r="AK848" s="311"/>
      <c r="AL848" s="311"/>
      <c r="AO848" s="318"/>
      <c r="AP848" s="318"/>
      <c r="AQ848" s="249"/>
      <c r="AR848" s="249"/>
      <c r="AS848" s="248"/>
      <c r="AT848" s="248"/>
      <c r="AU848" s="248"/>
      <c r="AW848" s="319"/>
      <c r="AX848" s="251"/>
      <c r="AY848" s="248"/>
    </row>
    <row r="849" spans="1:51" s="307" customFormat="1" ht="16.5" customHeight="1" x14ac:dyDescent="0.25">
      <c r="A849" s="305"/>
      <c r="B849" s="306"/>
      <c r="C849" s="305"/>
      <c r="K849" s="308"/>
      <c r="L849" s="309"/>
      <c r="M849" s="310"/>
      <c r="N849" s="309"/>
      <c r="O849" s="309"/>
      <c r="P849" s="309"/>
      <c r="Q849" s="311"/>
      <c r="R849" s="312"/>
      <c r="S849" s="312"/>
      <c r="U849" s="444"/>
      <c r="V849" s="305"/>
      <c r="W849" s="306"/>
      <c r="X849" s="314"/>
      <c r="AA849" s="315"/>
      <c r="AB849" s="315"/>
      <c r="AC849" s="315"/>
      <c r="AD849" s="312"/>
      <c r="AE849" s="426"/>
      <c r="AF849" s="317"/>
      <c r="AG849" s="317"/>
      <c r="AH849" s="311"/>
      <c r="AI849" s="311"/>
      <c r="AJ849" s="311"/>
      <c r="AK849" s="311"/>
      <c r="AL849" s="311"/>
      <c r="AO849" s="318"/>
      <c r="AP849" s="318"/>
      <c r="AQ849" s="249"/>
      <c r="AR849" s="249"/>
      <c r="AS849" s="248"/>
      <c r="AT849" s="248"/>
      <c r="AU849" s="248"/>
      <c r="AW849" s="319"/>
      <c r="AX849" s="251"/>
      <c r="AY849" s="248"/>
    </row>
    <row r="850" spans="1:51" s="307" customFormat="1" ht="16.5" customHeight="1" x14ac:dyDescent="0.25">
      <c r="A850" s="305"/>
      <c r="B850" s="306"/>
      <c r="C850" s="305"/>
      <c r="K850" s="308"/>
      <c r="L850" s="309"/>
      <c r="M850" s="310"/>
      <c r="N850" s="309"/>
      <c r="O850" s="309"/>
      <c r="P850" s="309"/>
      <c r="Q850" s="311"/>
      <c r="R850" s="312"/>
      <c r="S850" s="312"/>
      <c r="U850" s="444"/>
      <c r="V850" s="305"/>
      <c r="W850" s="306"/>
      <c r="X850" s="314"/>
      <c r="AA850" s="315"/>
      <c r="AB850" s="315"/>
      <c r="AC850" s="315"/>
      <c r="AD850" s="312"/>
      <c r="AE850" s="426"/>
      <c r="AF850" s="317"/>
      <c r="AG850" s="317"/>
      <c r="AH850" s="311"/>
      <c r="AI850" s="311"/>
      <c r="AJ850" s="311"/>
      <c r="AK850" s="311"/>
      <c r="AL850" s="311"/>
      <c r="AO850" s="318"/>
      <c r="AP850" s="318"/>
      <c r="AQ850" s="249"/>
      <c r="AR850" s="249"/>
      <c r="AS850" s="248"/>
      <c r="AT850" s="248"/>
      <c r="AU850" s="248"/>
      <c r="AW850" s="319"/>
      <c r="AX850" s="251"/>
      <c r="AY850" s="248"/>
    </row>
    <row r="851" spans="1:51" s="307" customFormat="1" ht="16.5" customHeight="1" x14ac:dyDescent="0.25">
      <c r="A851" s="305"/>
      <c r="B851" s="306"/>
      <c r="C851" s="305"/>
      <c r="K851" s="308"/>
      <c r="L851" s="309"/>
      <c r="M851" s="310"/>
      <c r="N851" s="309"/>
      <c r="O851" s="309"/>
      <c r="P851" s="309"/>
      <c r="Q851" s="311"/>
      <c r="R851" s="312"/>
      <c r="S851" s="312"/>
      <c r="U851" s="444"/>
      <c r="V851" s="305"/>
      <c r="W851" s="306"/>
      <c r="X851" s="314"/>
      <c r="AA851" s="315"/>
      <c r="AB851" s="315"/>
      <c r="AC851" s="315"/>
      <c r="AD851" s="312"/>
      <c r="AE851" s="426"/>
      <c r="AF851" s="317"/>
      <c r="AG851" s="317"/>
      <c r="AH851" s="311"/>
      <c r="AI851" s="311"/>
      <c r="AJ851" s="311"/>
      <c r="AK851" s="311"/>
      <c r="AL851" s="311"/>
      <c r="AO851" s="318"/>
      <c r="AP851" s="318"/>
      <c r="AQ851" s="249"/>
      <c r="AR851" s="249"/>
      <c r="AS851" s="248"/>
      <c r="AT851" s="248"/>
      <c r="AU851" s="248"/>
      <c r="AW851" s="319"/>
      <c r="AX851" s="251"/>
      <c r="AY851" s="248"/>
    </row>
    <row r="852" spans="1:51" s="307" customFormat="1" ht="16.5" customHeight="1" x14ac:dyDescent="0.25">
      <c r="A852" s="305"/>
      <c r="B852" s="306"/>
      <c r="C852" s="305"/>
      <c r="K852" s="308"/>
      <c r="L852" s="309"/>
      <c r="M852" s="310"/>
      <c r="N852" s="309"/>
      <c r="O852" s="309"/>
      <c r="P852" s="309"/>
      <c r="Q852" s="311"/>
      <c r="R852" s="312"/>
      <c r="S852" s="312"/>
      <c r="U852" s="444"/>
      <c r="V852" s="305"/>
      <c r="W852" s="306"/>
      <c r="X852" s="314"/>
      <c r="AA852" s="315"/>
      <c r="AB852" s="315"/>
      <c r="AC852" s="315"/>
      <c r="AD852" s="312"/>
      <c r="AE852" s="426"/>
      <c r="AF852" s="317"/>
      <c r="AG852" s="317"/>
      <c r="AH852" s="311"/>
      <c r="AI852" s="311"/>
      <c r="AJ852" s="311"/>
      <c r="AK852" s="311"/>
      <c r="AL852" s="311"/>
      <c r="AO852" s="318"/>
      <c r="AP852" s="318"/>
      <c r="AQ852" s="249"/>
      <c r="AR852" s="249"/>
      <c r="AS852" s="248"/>
      <c r="AT852" s="248"/>
      <c r="AU852" s="248"/>
      <c r="AW852" s="319"/>
      <c r="AX852" s="251"/>
      <c r="AY852" s="248"/>
    </row>
    <row r="853" spans="1:51" s="307" customFormat="1" ht="16.5" customHeight="1" x14ac:dyDescent="0.25">
      <c r="A853" s="305"/>
      <c r="B853" s="306"/>
      <c r="C853" s="305"/>
      <c r="K853" s="308"/>
      <c r="L853" s="309"/>
      <c r="M853" s="310"/>
      <c r="N853" s="309"/>
      <c r="O853" s="309"/>
      <c r="P853" s="309"/>
      <c r="Q853" s="311"/>
      <c r="R853" s="312"/>
      <c r="S853" s="312"/>
      <c r="U853" s="444"/>
      <c r="V853" s="305"/>
      <c r="W853" s="306"/>
      <c r="X853" s="314"/>
      <c r="AA853" s="315"/>
      <c r="AB853" s="315"/>
      <c r="AC853" s="315"/>
      <c r="AD853" s="312"/>
      <c r="AE853" s="426"/>
      <c r="AF853" s="317"/>
      <c r="AG853" s="317"/>
      <c r="AH853" s="311"/>
      <c r="AI853" s="311"/>
      <c r="AJ853" s="311"/>
      <c r="AK853" s="311"/>
      <c r="AL853" s="311"/>
      <c r="AO853" s="318"/>
      <c r="AP853" s="318"/>
      <c r="AQ853" s="249"/>
      <c r="AR853" s="249"/>
      <c r="AS853" s="248"/>
      <c r="AT853" s="248"/>
      <c r="AU853" s="248"/>
      <c r="AW853" s="319"/>
      <c r="AX853" s="251"/>
      <c r="AY853" s="248"/>
    </row>
    <row r="854" spans="1:51" s="307" customFormat="1" ht="16.5" customHeight="1" x14ac:dyDescent="0.25">
      <c r="A854" s="305"/>
      <c r="B854" s="306"/>
      <c r="C854" s="305"/>
      <c r="K854" s="308"/>
      <c r="L854" s="309"/>
      <c r="M854" s="310"/>
      <c r="N854" s="309"/>
      <c r="O854" s="309"/>
      <c r="P854" s="309"/>
      <c r="Q854" s="311"/>
      <c r="R854" s="312"/>
      <c r="S854" s="312"/>
      <c r="U854" s="444"/>
      <c r="V854" s="305"/>
      <c r="W854" s="306"/>
      <c r="X854" s="314"/>
      <c r="AA854" s="315"/>
      <c r="AB854" s="315"/>
      <c r="AC854" s="315"/>
      <c r="AD854" s="312"/>
      <c r="AE854" s="426"/>
      <c r="AF854" s="317"/>
      <c r="AG854" s="317"/>
      <c r="AH854" s="311"/>
      <c r="AI854" s="311"/>
      <c r="AJ854" s="311"/>
      <c r="AK854" s="311"/>
      <c r="AL854" s="311"/>
      <c r="AO854" s="318"/>
      <c r="AP854" s="318"/>
      <c r="AQ854" s="249"/>
      <c r="AR854" s="249"/>
      <c r="AS854" s="248"/>
      <c r="AT854" s="248"/>
      <c r="AU854" s="248"/>
      <c r="AW854" s="319"/>
      <c r="AX854" s="251"/>
      <c r="AY854" s="248"/>
    </row>
    <row r="855" spans="1:51" s="307" customFormat="1" ht="16.5" customHeight="1" x14ac:dyDescent="0.25">
      <c r="A855" s="305"/>
      <c r="B855" s="306"/>
      <c r="C855" s="305"/>
      <c r="K855" s="308"/>
      <c r="L855" s="309"/>
      <c r="M855" s="310"/>
      <c r="N855" s="309"/>
      <c r="O855" s="309"/>
      <c r="P855" s="309"/>
      <c r="Q855" s="311"/>
      <c r="R855" s="312"/>
      <c r="S855" s="312"/>
      <c r="U855" s="444"/>
      <c r="V855" s="305"/>
      <c r="W855" s="306"/>
      <c r="X855" s="314"/>
      <c r="AA855" s="315"/>
      <c r="AB855" s="315"/>
      <c r="AC855" s="315"/>
      <c r="AD855" s="312"/>
      <c r="AE855" s="426"/>
      <c r="AF855" s="317"/>
      <c r="AG855" s="317"/>
      <c r="AH855" s="311"/>
      <c r="AI855" s="311"/>
      <c r="AJ855" s="311"/>
      <c r="AK855" s="311"/>
      <c r="AL855" s="311"/>
      <c r="AO855" s="318"/>
      <c r="AP855" s="318"/>
      <c r="AQ855" s="249"/>
      <c r="AR855" s="249"/>
      <c r="AS855" s="248"/>
      <c r="AT855" s="248"/>
      <c r="AU855" s="248"/>
      <c r="AW855" s="319"/>
      <c r="AX855" s="251"/>
      <c r="AY855" s="248"/>
    </row>
    <row r="856" spans="1:51" s="307" customFormat="1" ht="16.5" customHeight="1" x14ac:dyDescent="0.25">
      <c r="A856" s="305"/>
      <c r="B856" s="306"/>
      <c r="C856" s="305"/>
      <c r="K856" s="308"/>
      <c r="L856" s="309"/>
      <c r="M856" s="310"/>
      <c r="N856" s="309"/>
      <c r="O856" s="309"/>
      <c r="P856" s="309"/>
      <c r="Q856" s="311"/>
      <c r="R856" s="312"/>
      <c r="S856" s="312"/>
      <c r="U856" s="444"/>
      <c r="V856" s="305"/>
      <c r="W856" s="306"/>
      <c r="X856" s="314"/>
      <c r="AA856" s="315"/>
      <c r="AB856" s="315"/>
      <c r="AC856" s="315"/>
      <c r="AD856" s="312"/>
      <c r="AE856" s="426"/>
      <c r="AF856" s="317"/>
      <c r="AG856" s="317"/>
      <c r="AH856" s="311"/>
      <c r="AI856" s="311"/>
      <c r="AJ856" s="311"/>
      <c r="AK856" s="311"/>
      <c r="AL856" s="311"/>
      <c r="AO856" s="318"/>
      <c r="AP856" s="318"/>
      <c r="AQ856" s="249"/>
      <c r="AR856" s="249"/>
      <c r="AS856" s="248"/>
      <c r="AT856" s="248"/>
      <c r="AU856" s="248"/>
      <c r="AW856" s="319"/>
      <c r="AX856" s="251"/>
      <c r="AY856" s="248"/>
    </row>
    <row r="857" spans="1:51" s="307" customFormat="1" ht="16.5" customHeight="1" x14ac:dyDescent="0.25">
      <c r="A857" s="305"/>
      <c r="B857" s="306"/>
      <c r="C857" s="305"/>
      <c r="K857" s="308"/>
      <c r="L857" s="309"/>
      <c r="M857" s="310"/>
      <c r="N857" s="309"/>
      <c r="O857" s="309"/>
      <c r="P857" s="309"/>
      <c r="Q857" s="311"/>
      <c r="R857" s="312"/>
      <c r="S857" s="312"/>
      <c r="U857" s="444"/>
      <c r="V857" s="305"/>
      <c r="W857" s="306"/>
      <c r="X857" s="314"/>
      <c r="AA857" s="315"/>
      <c r="AB857" s="315"/>
      <c r="AC857" s="315"/>
      <c r="AD857" s="312"/>
      <c r="AE857" s="426"/>
      <c r="AF857" s="317"/>
      <c r="AG857" s="317"/>
      <c r="AH857" s="311"/>
      <c r="AI857" s="311"/>
      <c r="AJ857" s="311"/>
      <c r="AK857" s="311"/>
      <c r="AL857" s="311"/>
      <c r="AO857" s="318"/>
      <c r="AP857" s="318"/>
      <c r="AQ857" s="249"/>
      <c r="AR857" s="249"/>
      <c r="AS857" s="248"/>
      <c r="AT857" s="248"/>
      <c r="AU857" s="248"/>
      <c r="AW857" s="319"/>
      <c r="AX857" s="251"/>
      <c r="AY857" s="248"/>
    </row>
    <row r="858" spans="1:51" s="307" customFormat="1" ht="16.5" customHeight="1" x14ac:dyDescent="0.25">
      <c r="A858" s="305"/>
      <c r="B858" s="306"/>
      <c r="C858" s="305"/>
      <c r="K858" s="308"/>
      <c r="L858" s="309"/>
      <c r="M858" s="310"/>
      <c r="N858" s="309"/>
      <c r="O858" s="309"/>
      <c r="P858" s="309"/>
      <c r="Q858" s="311"/>
      <c r="R858" s="312"/>
      <c r="S858" s="312"/>
      <c r="U858" s="444"/>
      <c r="V858" s="305"/>
      <c r="W858" s="306"/>
      <c r="X858" s="314"/>
      <c r="AA858" s="315"/>
      <c r="AB858" s="315"/>
      <c r="AC858" s="315"/>
      <c r="AD858" s="312"/>
      <c r="AE858" s="426"/>
      <c r="AF858" s="317"/>
      <c r="AG858" s="317"/>
      <c r="AH858" s="311"/>
      <c r="AI858" s="311"/>
      <c r="AJ858" s="311"/>
      <c r="AK858" s="311"/>
      <c r="AL858" s="311"/>
      <c r="AO858" s="318"/>
      <c r="AP858" s="318"/>
      <c r="AQ858" s="249"/>
      <c r="AR858" s="249"/>
      <c r="AS858" s="248"/>
      <c r="AT858" s="248"/>
      <c r="AU858" s="248"/>
      <c r="AW858" s="319"/>
      <c r="AX858" s="251"/>
      <c r="AY858" s="248"/>
    </row>
    <row r="859" spans="1:51" s="307" customFormat="1" ht="16.5" customHeight="1" x14ac:dyDescent="0.25">
      <c r="A859" s="305"/>
      <c r="B859" s="306"/>
      <c r="C859" s="305"/>
      <c r="K859" s="308"/>
      <c r="L859" s="309"/>
      <c r="M859" s="310"/>
      <c r="N859" s="309"/>
      <c r="O859" s="309"/>
      <c r="P859" s="309"/>
      <c r="Q859" s="311"/>
      <c r="R859" s="312"/>
      <c r="S859" s="312"/>
      <c r="U859" s="444"/>
      <c r="V859" s="305"/>
      <c r="W859" s="306"/>
      <c r="X859" s="314"/>
      <c r="AA859" s="315"/>
      <c r="AB859" s="315"/>
      <c r="AC859" s="315"/>
      <c r="AD859" s="312"/>
      <c r="AE859" s="426"/>
      <c r="AF859" s="317"/>
      <c r="AG859" s="317"/>
      <c r="AH859" s="311"/>
      <c r="AI859" s="311"/>
      <c r="AJ859" s="311"/>
      <c r="AK859" s="311"/>
      <c r="AL859" s="311"/>
      <c r="AO859" s="318"/>
      <c r="AP859" s="318"/>
      <c r="AQ859" s="249"/>
      <c r="AR859" s="249"/>
      <c r="AS859" s="248"/>
      <c r="AT859" s="248"/>
      <c r="AU859" s="248"/>
      <c r="AW859" s="319"/>
      <c r="AX859" s="251"/>
      <c r="AY859" s="248"/>
    </row>
    <row r="860" spans="1:51" s="307" customFormat="1" ht="16.5" customHeight="1" x14ac:dyDescent="0.25">
      <c r="A860" s="305"/>
      <c r="B860" s="306"/>
      <c r="C860" s="305"/>
      <c r="K860" s="308"/>
      <c r="L860" s="309"/>
      <c r="M860" s="310"/>
      <c r="N860" s="309"/>
      <c r="O860" s="309"/>
      <c r="P860" s="309"/>
      <c r="Q860" s="311"/>
      <c r="R860" s="312"/>
      <c r="S860" s="312"/>
      <c r="U860" s="444"/>
      <c r="V860" s="305"/>
      <c r="W860" s="306"/>
      <c r="X860" s="314"/>
      <c r="AA860" s="315"/>
      <c r="AB860" s="315"/>
      <c r="AC860" s="315"/>
      <c r="AD860" s="312"/>
      <c r="AE860" s="426"/>
      <c r="AF860" s="317"/>
      <c r="AG860" s="317"/>
      <c r="AH860" s="311"/>
      <c r="AI860" s="311"/>
      <c r="AJ860" s="311"/>
      <c r="AK860" s="311"/>
      <c r="AL860" s="311"/>
      <c r="AO860" s="318"/>
      <c r="AP860" s="318"/>
      <c r="AQ860" s="249"/>
      <c r="AR860" s="249"/>
      <c r="AS860" s="248"/>
      <c r="AT860" s="248"/>
      <c r="AU860" s="248"/>
      <c r="AW860" s="319"/>
      <c r="AX860" s="251"/>
      <c r="AY860" s="248"/>
    </row>
    <row r="861" spans="1:51" s="307" customFormat="1" ht="16.5" customHeight="1" x14ac:dyDescent="0.25">
      <c r="A861" s="305"/>
      <c r="B861" s="306"/>
      <c r="C861" s="305"/>
      <c r="K861" s="308"/>
      <c r="L861" s="309"/>
      <c r="M861" s="310"/>
      <c r="N861" s="309"/>
      <c r="O861" s="309"/>
      <c r="P861" s="309"/>
      <c r="Q861" s="311"/>
      <c r="R861" s="312"/>
      <c r="S861" s="312"/>
      <c r="U861" s="444"/>
      <c r="V861" s="305"/>
      <c r="W861" s="306"/>
      <c r="X861" s="314"/>
      <c r="AA861" s="315"/>
      <c r="AB861" s="315"/>
      <c r="AC861" s="315"/>
      <c r="AD861" s="312"/>
      <c r="AE861" s="426"/>
      <c r="AF861" s="317"/>
      <c r="AG861" s="317"/>
      <c r="AH861" s="311"/>
      <c r="AI861" s="311"/>
      <c r="AJ861" s="311"/>
      <c r="AK861" s="311"/>
      <c r="AL861" s="311"/>
      <c r="AO861" s="318"/>
      <c r="AP861" s="318"/>
      <c r="AQ861" s="249"/>
      <c r="AR861" s="249"/>
      <c r="AS861" s="248"/>
      <c r="AT861" s="248"/>
      <c r="AU861" s="248"/>
      <c r="AW861" s="319"/>
      <c r="AX861" s="251"/>
      <c r="AY861" s="248"/>
    </row>
    <row r="862" spans="1:51" s="276" customFormat="1" ht="16.5" customHeight="1" x14ac:dyDescent="0.25">
      <c r="A862" s="283"/>
      <c r="B862" s="274"/>
      <c r="K862" s="277"/>
      <c r="L862" s="278"/>
      <c r="M862" s="279"/>
      <c r="N862" s="278"/>
      <c r="O862" s="278"/>
      <c r="P862" s="278"/>
      <c r="Q862" s="280"/>
      <c r="R862" s="281"/>
      <c r="S862" s="281"/>
      <c r="U862" s="282"/>
      <c r="V862" s="283" t="s">
        <v>140</v>
      </c>
      <c r="W862" s="274">
        <v>37</v>
      </c>
      <c r="X862" s="291">
        <v>56</v>
      </c>
      <c r="Y862" s="276" t="s">
        <v>28</v>
      </c>
      <c r="Z862" s="276" t="s">
        <v>53</v>
      </c>
      <c r="AA862" s="285">
        <v>14</v>
      </c>
      <c r="AB862" s="285">
        <v>20</v>
      </c>
      <c r="AC862" s="285">
        <v>2</v>
      </c>
      <c r="AD862" s="281">
        <f>AA862*AB862</f>
        <v>280</v>
      </c>
      <c r="AE862" s="286">
        <v>88.57</v>
      </c>
      <c r="AF862" s="288">
        <f>รายการ!B1</f>
        <v>6700</v>
      </c>
      <c r="AG862" s="288">
        <f>AD862*AF862</f>
        <v>1876000</v>
      </c>
      <c r="AH862" s="280">
        <v>280</v>
      </c>
      <c r="AI862" s="280"/>
      <c r="AJ862" s="280">
        <v>248</v>
      </c>
      <c r="AK862" s="280">
        <v>32</v>
      </c>
      <c r="AL862" s="280"/>
      <c r="AM862" s="276">
        <v>41</v>
      </c>
      <c r="AN862" s="276">
        <f>ค่าเสื่อม!T4</f>
        <v>93</v>
      </c>
      <c r="AO862" s="290">
        <f>AG862*AN862/100</f>
        <v>1744680</v>
      </c>
      <c r="AP862" s="290">
        <f>AG862-AO862</f>
        <v>131320</v>
      </c>
      <c r="AQ862" s="199">
        <f>AP862</f>
        <v>131320</v>
      </c>
      <c r="AR862" s="199">
        <f>AQ862</f>
        <v>131320</v>
      </c>
      <c r="AS862" s="198">
        <f>((S862*O862)+(AF862*AK862)-(AF862*AK862*AN862/100))</f>
        <v>15008</v>
      </c>
      <c r="AT862" s="198">
        <f>AQ862-AS862</f>
        <v>116312</v>
      </c>
      <c r="AU862" s="198">
        <f>AS862</f>
        <v>15008</v>
      </c>
      <c r="AV862" s="276">
        <f>อัตราภาษี!J5</f>
        <v>0.3</v>
      </c>
      <c r="AW862" s="156" t="s">
        <v>141</v>
      </c>
      <c r="AX862" s="201">
        <f>AU862*AV862/100</f>
        <v>45.023999999999994</v>
      </c>
      <c r="AY862" s="198">
        <f>AX862*10/100</f>
        <v>4.5023999999999997</v>
      </c>
    </row>
    <row r="863" spans="1:51" s="324" customFormat="1" ht="16.5" customHeight="1" x14ac:dyDescent="0.25">
      <c r="A863" s="330"/>
      <c r="B863" s="323"/>
      <c r="K863" s="338"/>
      <c r="L863" s="327"/>
      <c r="M863" s="326"/>
      <c r="N863" s="327"/>
      <c r="O863" s="327"/>
      <c r="P863" s="327"/>
      <c r="Q863" s="289"/>
      <c r="R863" s="286"/>
      <c r="S863" s="286"/>
      <c r="U863" s="329"/>
      <c r="V863" s="330"/>
      <c r="W863" s="323"/>
      <c r="X863" s="331"/>
      <c r="Z863" s="324" t="s">
        <v>53</v>
      </c>
      <c r="AA863" s="332"/>
      <c r="AB863" s="332"/>
      <c r="AC863" s="332"/>
      <c r="AD863" s="286">
        <v>32</v>
      </c>
      <c r="AE863" s="286">
        <v>11.43</v>
      </c>
      <c r="AF863" s="325"/>
      <c r="AG863" s="325"/>
      <c r="AH863" s="289">
        <v>32</v>
      </c>
      <c r="AI863" s="289"/>
      <c r="AJ863" s="289"/>
      <c r="AK863" s="289">
        <v>32</v>
      </c>
      <c r="AL863" s="289"/>
      <c r="AO863" s="333"/>
      <c r="AP863" s="333"/>
      <c r="AQ863" s="199"/>
      <c r="AR863" s="199"/>
      <c r="AS863" s="214">
        <v>16208</v>
      </c>
      <c r="AT863" s="214"/>
      <c r="AU863" s="214">
        <v>16208</v>
      </c>
      <c r="AW863" s="334"/>
      <c r="AX863" s="215"/>
      <c r="AY863" s="214"/>
    </row>
    <row r="864" spans="1:51" s="344" customFormat="1" ht="16.5" customHeight="1" x14ac:dyDescent="0.25">
      <c r="A864" s="427"/>
      <c r="B864" s="428"/>
      <c r="K864" s="442"/>
      <c r="L864" s="431"/>
      <c r="M864" s="430"/>
      <c r="N864" s="431"/>
      <c r="O864" s="431"/>
      <c r="P864" s="431"/>
      <c r="Q864" s="432"/>
      <c r="R864" s="426"/>
      <c r="S864" s="426"/>
      <c r="U864" s="433"/>
      <c r="V864" s="427"/>
      <c r="W864" s="428"/>
      <c r="X864" s="434"/>
      <c r="AA864" s="435"/>
      <c r="AB864" s="435"/>
      <c r="AC864" s="435"/>
      <c r="AD864" s="426"/>
      <c r="AE864" s="426"/>
      <c r="AF864" s="429"/>
      <c r="AG864" s="429"/>
      <c r="AH864" s="432"/>
      <c r="AI864" s="432"/>
      <c r="AJ864" s="432"/>
      <c r="AK864" s="432"/>
      <c r="AL864" s="432"/>
      <c r="AO864" s="436"/>
      <c r="AP864" s="436"/>
      <c r="AQ864" s="249"/>
      <c r="AR864" s="249"/>
      <c r="AS864" s="437"/>
      <c r="AT864" s="437"/>
      <c r="AU864" s="437"/>
      <c r="AW864" s="438"/>
      <c r="AX864" s="439"/>
      <c r="AY864" s="437"/>
    </row>
    <row r="865" spans="1:51" s="344" customFormat="1" ht="16.5" customHeight="1" x14ac:dyDescent="0.25">
      <c r="A865" s="427"/>
      <c r="B865" s="428"/>
      <c r="K865" s="442"/>
      <c r="L865" s="431"/>
      <c r="M865" s="430"/>
      <c r="N865" s="431"/>
      <c r="O865" s="431"/>
      <c r="P865" s="431"/>
      <c r="Q865" s="432"/>
      <c r="R865" s="426"/>
      <c r="S865" s="426"/>
      <c r="U865" s="433"/>
      <c r="V865" s="427"/>
      <c r="W865" s="428"/>
      <c r="X865" s="434"/>
      <c r="AA865" s="435"/>
      <c r="AB865" s="435"/>
      <c r="AC865" s="435"/>
      <c r="AD865" s="426"/>
      <c r="AE865" s="426"/>
      <c r="AF865" s="429"/>
      <c r="AG865" s="429"/>
      <c r="AH865" s="432"/>
      <c r="AI865" s="432"/>
      <c r="AJ865" s="432"/>
      <c r="AK865" s="432"/>
      <c r="AL865" s="432"/>
      <c r="AO865" s="436"/>
      <c r="AP865" s="436"/>
      <c r="AQ865" s="249"/>
      <c r="AR865" s="249"/>
      <c r="AS865" s="437"/>
      <c r="AT865" s="437"/>
      <c r="AU865" s="437"/>
      <c r="AW865" s="438"/>
      <c r="AX865" s="439"/>
      <c r="AY865" s="437"/>
    </row>
    <row r="866" spans="1:51" s="344" customFormat="1" ht="16.5" customHeight="1" x14ac:dyDescent="0.25">
      <c r="A866" s="427"/>
      <c r="B866" s="428"/>
      <c r="K866" s="442"/>
      <c r="L866" s="431"/>
      <c r="M866" s="430"/>
      <c r="N866" s="431"/>
      <c r="O866" s="431"/>
      <c r="P866" s="431"/>
      <c r="Q866" s="432"/>
      <c r="R866" s="426"/>
      <c r="S866" s="426"/>
      <c r="U866" s="433"/>
      <c r="V866" s="427"/>
      <c r="W866" s="428"/>
      <c r="X866" s="434"/>
      <c r="AA866" s="435"/>
      <c r="AB866" s="435"/>
      <c r="AC866" s="435"/>
      <c r="AD866" s="426"/>
      <c r="AE866" s="426"/>
      <c r="AF866" s="429"/>
      <c r="AG866" s="429"/>
      <c r="AH866" s="432"/>
      <c r="AI866" s="432"/>
      <c r="AJ866" s="432"/>
      <c r="AK866" s="432"/>
      <c r="AL866" s="432"/>
      <c r="AO866" s="436"/>
      <c r="AP866" s="436"/>
      <c r="AQ866" s="249"/>
      <c r="AR866" s="249"/>
      <c r="AS866" s="437"/>
      <c r="AT866" s="437"/>
      <c r="AU866" s="437"/>
      <c r="AW866" s="438"/>
      <c r="AX866" s="439"/>
      <c r="AY866" s="437"/>
    </row>
    <row r="867" spans="1:51" s="344" customFormat="1" ht="16.5" customHeight="1" x14ac:dyDescent="0.25">
      <c r="A867" s="427"/>
      <c r="B867" s="428"/>
      <c r="K867" s="442"/>
      <c r="L867" s="431"/>
      <c r="M867" s="430"/>
      <c r="N867" s="431"/>
      <c r="O867" s="431"/>
      <c r="P867" s="431"/>
      <c r="Q867" s="432"/>
      <c r="R867" s="426"/>
      <c r="S867" s="426"/>
      <c r="U867" s="433"/>
      <c r="V867" s="427"/>
      <c r="W867" s="428"/>
      <c r="X867" s="434"/>
      <c r="AA867" s="435"/>
      <c r="AB867" s="435"/>
      <c r="AC867" s="435"/>
      <c r="AD867" s="426"/>
      <c r="AE867" s="426"/>
      <c r="AF867" s="429"/>
      <c r="AG867" s="429"/>
      <c r="AH867" s="432"/>
      <c r="AI867" s="432"/>
      <c r="AJ867" s="432"/>
      <c r="AK867" s="432"/>
      <c r="AL867" s="432"/>
      <c r="AO867" s="436"/>
      <c r="AP867" s="436"/>
      <c r="AQ867" s="249"/>
      <c r="AR867" s="249"/>
      <c r="AS867" s="437"/>
      <c r="AT867" s="437"/>
      <c r="AU867" s="437"/>
      <c r="AW867" s="438"/>
      <c r="AX867" s="439"/>
      <c r="AY867" s="437"/>
    </row>
    <row r="868" spans="1:51" s="344" customFormat="1" ht="16.5" customHeight="1" x14ac:dyDescent="0.25">
      <c r="A868" s="427"/>
      <c r="B868" s="428"/>
      <c r="K868" s="442"/>
      <c r="L868" s="431"/>
      <c r="M868" s="430"/>
      <c r="N868" s="431"/>
      <c r="O868" s="431"/>
      <c r="P868" s="431"/>
      <c r="Q868" s="432"/>
      <c r="R868" s="426"/>
      <c r="S868" s="426"/>
      <c r="U868" s="433"/>
      <c r="V868" s="427"/>
      <c r="W868" s="428"/>
      <c r="X868" s="434"/>
      <c r="AA868" s="435"/>
      <c r="AB868" s="435"/>
      <c r="AC868" s="435"/>
      <c r="AD868" s="426"/>
      <c r="AE868" s="426"/>
      <c r="AF868" s="429"/>
      <c r="AG868" s="429"/>
      <c r="AH868" s="432"/>
      <c r="AI868" s="432"/>
      <c r="AJ868" s="432"/>
      <c r="AK868" s="432"/>
      <c r="AL868" s="432"/>
      <c r="AO868" s="436"/>
      <c r="AP868" s="436"/>
      <c r="AQ868" s="249"/>
      <c r="AR868" s="249"/>
      <c r="AS868" s="437"/>
      <c r="AT868" s="437"/>
      <c r="AU868" s="437"/>
      <c r="AW868" s="438"/>
      <c r="AX868" s="439"/>
      <c r="AY868" s="437"/>
    </row>
    <row r="869" spans="1:51" s="344" customFormat="1" ht="16.5" customHeight="1" x14ac:dyDescent="0.25">
      <c r="A869" s="427"/>
      <c r="B869" s="428"/>
      <c r="K869" s="442"/>
      <c r="L869" s="431"/>
      <c r="M869" s="430"/>
      <c r="N869" s="431"/>
      <c r="O869" s="431"/>
      <c r="P869" s="431"/>
      <c r="Q869" s="432"/>
      <c r="R869" s="426"/>
      <c r="S869" s="426"/>
      <c r="U869" s="433"/>
      <c r="V869" s="427"/>
      <c r="W869" s="428"/>
      <c r="X869" s="434"/>
      <c r="AA869" s="435"/>
      <c r="AB869" s="435"/>
      <c r="AC869" s="435"/>
      <c r="AD869" s="426"/>
      <c r="AE869" s="426"/>
      <c r="AF869" s="429"/>
      <c r="AG869" s="429"/>
      <c r="AH869" s="432"/>
      <c r="AI869" s="432"/>
      <c r="AJ869" s="432"/>
      <c r="AK869" s="432"/>
      <c r="AL869" s="432"/>
      <c r="AO869" s="436"/>
      <c r="AP869" s="436"/>
      <c r="AQ869" s="249"/>
      <c r="AR869" s="249"/>
      <c r="AS869" s="437"/>
      <c r="AT869" s="437"/>
      <c r="AU869" s="437"/>
      <c r="AW869" s="438"/>
      <c r="AX869" s="439"/>
      <c r="AY869" s="437"/>
    </row>
    <row r="870" spans="1:51" s="344" customFormat="1" ht="16.5" customHeight="1" x14ac:dyDescent="0.25">
      <c r="A870" s="427"/>
      <c r="B870" s="428"/>
      <c r="K870" s="442"/>
      <c r="L870" s="431"/>
      <c r="M870" s="430"/>
      <c r="N870" s="431"/>
      <c r="O870" s="431"/>
      <c r="P870" s="431"/>
      <c r="Q870" s="432"/>
      <c r="R870" s="426"/>
      <c r="S870" s="426"/>
      <c r="U870" s="433"/>
      <c r="V870" s="427"/>
      <c r="W870" s="428"/>
      <c r="X870" s="434"/>
      <c r="AA870" s="435"/>
      <c r="AB870" s="435"/>
      <c r="AC870" s="435"/>
      <c r="AD870" s="426"/>
      <c r="AE870" s="426"/>
      <c r="AF870" s="429"/>
      <c r="AG870" s="429"/>
      <c r="AH870" s="432"/>
      <c r="AI870" s="432"/>
      <c r="AJ870" s="432"/>
      <c r="AK870" s="432"/>
      <c r="AL870" s="432"/>
      <c r="AO870" s="436"/>
      <c r="AP870" s="436"/>
      <c r="AQ870" s="249"/>
      <c r="AR870" s="249"/>
      <c r="AS870" s="437"/>
      <c r="AT870" s="437"/>
      <c r="AU870" s="437"/>
      <c r="AW870" s="438"/>
      <c r="AX870" s="439"/>
      <c r="AY870" s="437"/>
    </row>
    <row r="871" spans="1:51" s="344" customFormat="1" ht="16.5" customHeight="1" x14ac:dyDescent="0.25">
      <c r="A871" s="427"/>
      <c r="B871" s="428"/>
      <c r="K871" s="442"/>
      <c r="L871" s="431"/>
      <c r="M871" s="430"/>
      <c r="N871" s="431"/>
      <c r="O871" s="431"/>
      <c r="P871" s="431"/>
      <c r="Q871" s="432"/>
      <c r="R871" s="426"/>
      <c r="S871" s="426"/>
      <c r="U871" s="433"/>
      <c r="V871" s="427"/>
      <c r="W871" s="428"/>
      <c r="X871" s="434"/>
      <c r="AA871" s="435"/>
      <c r="AB871" s="435"/>
      <c r="AC871" s="435"/>
      <c r="AD871" s="426"/>
      <c r="AE871" s="426"/>
      <c r="AF871" s="429"/>
      <c r="AG871" s="429"/>
      <c r="AH871" s="432"/>
      <c r="AI871" s="432"/>
      <c r="AJ871" s="432"/>
      <c r="AK871" s="432"/>
      <c r="AL871" s="432"/>
      <c r="AO871" s="436"/>
      <c r="AP871" s="436"/>
      <c r="AQ871" s="249"/>
      <c r="AR871" s="249"/>
      <c r="AS871" s="437"/>
      <c r="AT871" s="437"/>
      <c r="AU871" s="437"/>
      <c r="AW871" s="438"/>
      <c r="AX871" s="439"/>
      <c r="AY871" s="437"/>
    </row>
    <row r="872" spans="1:51" s="344" customFormat="1" ht="16.5" customHeight="1" x14ac:dyDescent="0.25">
      <c r="A872" s="427"/>
      <c r="B872" s="428"/>
      <c r="K872" s="442"/>
      <c r="L872" s="431"/>
      <c r="M872" s="430"/>
      <c r="N872" s="431"/>
      <c r="O872" s="431"/>
      <c r="P872" s="431"/>
      <c r="Q872" s="432"/>
      <c r="R872" s="426"/>
      <c r="S872" s="426"/>
      <c r="U872" s="433"/>
      <c r="V872" s="427"/>
      <c r="W872" s="428"/>
      <c r="X872" s="434"/>
      <c r="AA872" s="435"/>
      <c r="AB872" s="435"/>
      <c r="AC872" s="435"/>
      <c r="AD872" s="426"/>
      <c r="AE872" s="426"/>
      <c r="AF872" s="429"/>
      <c r="AG872" s="429"/>
      <c r="AH872" s="432"/>
      <c r="AI872" s="432"/>
      <c r="AJ872" s="432"/>
      <c r="AK872" s="432"/>
      <c r="AL872" s="432"/>
      <c r="AO872" s="436"/>
      <c r="AP872" s="436"/>
      <c r="AQ872" s="249"/>
      <c r="AR872" s="249"/>
      <c r="AS872" s="437"/>
      <c r="AT872" s="437"/>
      <c r="AU872" s="437"/>
      <c r="AW872" s="438"/>
      <c r="AX872" s="439"/>
      <c r="AY872" s="437"/>
    </row>
    <row r="873" spans="1:51" s="344" customFormat="1" ht="16.5" customHeight="1" x14ac:dyDescent="0.25">
      <c r="A873" s="427"/>
      <c r="B873" s="428"/>
      <c r="K873" s="442"/>
      <c r="L873" s="431"/>
      <c r="M873" s="430"/>
      <c r="N873" s="431"/>
      <c r="O873" s="431"/>
      <c r="P873" s="431"/>
      <c r="Q873" s="432"/>
      <c r="R873" s="426"/>
      <c r="S873" s="426"/>
      <c r="U873" s="433"/>
      <c r="V873" s="427"/>
      <c r="W873" s="428"/>
      <c r="X873" s="434"/>
      <c r="AA873" s="435"/>
      <c r="AB873" s="435"/>
      <c r="AC873" s="435"/>
      <c r="AD873" s="426"/>
      <c r="AE873" s="426"/>
      <c r="AF873" s="429"/>
      <c r="AG873" s="429"/>
      <c r="AH873" s="432"/>
      <c r="AI873" s="432"/>
      <c r="AJ873" s="432"/>
      <c r="AK873" s="432"/>
      <c r="AL873" s="432"/>
      <c r="AO873" s="436"/>
      <c r="AP873" s="436"/>
      <c r="AQ873" s="249"/>
      <c r="AR873" s="249"/>
      <c r="AS873" s="437"/>
      <c r="AT873" s="437"/>
      <c r="AU873" s="437"/>
      <c r="AW873" s="438"/>
      <c r="AX873" s="439"/>
      <c r="AY873" s="437"/>
    </row>
    <row r="874" spans="1:51" s="344" customFormat="1" ht="16.5" customHeight="1" x14ac:dyDescent="0.25">
      <c r="A874" s="427"/>
      <c r="B874" s="428"/>
      <c r="K874" s="442"/>
      <c r="L874" s="431"/>
      <c r="M874" s="430"/>
      <c r="N874" s="431"/>
      <c r="O874" s="431"/>
      <c r="P874" s="431"/>
      <c r="Q874" s="432"/>
      <c r="R874" s="426"/>
      <c r="S874" s="426"/>
      <c r="U874" s="433"/>
      <c r="V874" s="427"/>
      <c r="W874" s="428"/>
      <c r="X874" s="434"/>
      <c r="AA874" s="435"/>
      <c r="AB874" s="435"/>
      <c r="AC874" s="435"/>
      <c r="AD874" s="426"/>
      <c r="AE874" s="426"/>
      <c r="AF874" s="429"/>
      <c r="AG874" s="429"/>
      <c r="AH874" s="432"/>
      <c r="AI874" s="432"/>
      <c r="AJ874" s="432"/>
      <c r="AK874" s="432"/>
      <c r="AL874" s="432"/>
      <c r="AO874" s="436"/>
      <c r="AP874" s="436"/>
      <c r="AQ874" s="249"/>
      <c r="AR874" s="249"/>
      <c r="AS874" s="437"/>
      <c r="AT874" s="437"/>
      <c r="AU874" s="437"/>
      <c r="AW874" s="438"/>
      <c r="AX874" s="439"/>
      <c r="AY874" s="437"/>
    </row>
    <row r="875" spans="1:51" s="344" customFormat="1" ht="16.5" customHeight="1" x14ac:dyDescent="0.25">
      <c r="A875" s="427"/>
      <c r="B875" s="428"/>
      <c r="K875" s="442"/>
      <c r="L875" s="431"/>
      <c r="M875" s="430"/>
      <c r="N875" s="431"/>
      <c r="O875" s="431"/>
      <c r="P875" s="431"/>
      <c r="Q875" s="432"/>
      <c r="R875" s="426"/>
      <c r="S875" s="426"/>
      <c r="U875" s="433"/>
      <c r="V875" s="427"/>
      <c r="W875" s="428"/>
      <c r="X875" s="434"/>
      <c r="AA875" s="435"/>
      <c r="AB875" s="435"/>
      <c r="AC875" s="435"/>
      <c r="AD875" s="426"/>
      <c r="AE875" s="426"/>
      <c r="AF875" s="429"/>
      <c r="AG875" s="429"/>
      <c r="AH875" s="432"/>
      <c r="AI875" s="432"/>
      <c r="AJ875" s="432"/>
      <c r="AK875" s="432"/>
      <c r="AL875" s="432"/>
      <c r="AO875" s="436"/>
      <c r="AP875" s="436"/>
      <c r="AQ875" s="249"/>
      <c r="AR875" s="249"/>
      <c r="AS875" s="437"/>
      <c r="AT875" s="437"/>
      <c r="AU875" s="437"/>
      <c r="AW875" s="438"/>
      <c r="AX875" s="439"/>
      <c r="AY875" s="437"/>
    </row>
    <row r="876" spans="1:51" s="344" customFormat="1" ht="16.5" customHeight="1" x14ac:dyDescent="0.25">
      <c r="A876" s="427"/>
      <c r="B876" s="428"/>
      <c r="K876" s="442"/>
      <c r="L876" s="431"/>
      <c r="M876" s="430"/>
      <c r="N876" s="431"/>
      <c r="O876" s="431"/>
      <c r="P876" s="431"/>
      <c r="Q876" s="432"/>
      <c r="R876" s="426"/>
      <c r="S876" s="426"/>
      <c r="U876" s="433"/>
      <c r="V876" s="427"/>
      <c r="W876" s="428"/>
      <c r="X876" s="434"/>
      <c r="AA876" s="435"/>
      <c r="AB876" s="435"/>
      <c r="AC876" s="435"/>
      <c r="AD876" s="426"/>
      <c r="AE876" s="426"/>
      <c r="AF876" s="429"/>
      <c r="AG876" s="429"/>
      <c r="AH876" s="432"/>
      <c r="AI876" s="432"/>
      <c r="AJ876" s="432"/>
      <c r="AK876" s="432"/>
      <c r="AL876" s="432"/>
      <c r="AO876" s="436"/>
      <c r="AP876" s="436"/>
      <c r="AQ876" s="249"/>
      <c r="AR876" s="249"/>
      <c r="AS876" s="437"/>
      <c r="AT876" s="437"/>
      <c r="AU876" s="437"/>
      <c r="AW876" s="438"/>
      <c r="AX876" s="439"/>
      <c r="AY876" s="437"/>
    </row>
    <row r="877" spans="1:51" s="344" customFormat="1" ht="16.5" customHeight="1" x14ac:dyDescent="0.25">
      <c r="A877" s="427"/>
      <c r="B877" s="428"/>
      <c r="K877" s="442"/>
      <c r="L877" s="431"/>
      <c r="M877" s="430"/>
      <c r="N877" s="431"/>
      <c r="O877" s="431"/>
      <c r="P877" s="431"/>
      <c r="Q877" s="432"/>
      <c r="R877" s="426"/>
      <c r="S877" s="426"/>
      <c r="U877" s="433"/>
      <c r="V877" s="427"/>
      <c r="W877" s="428"/>
      <c r="X877" s="434"/>
      <c r="AA877" s="435"/>
      <c r="AB877" s="435"/>
      <c r="AC877" s="435"/>
      <c r="AD877" s="426"/>
      <c r="AE877" s="426"/>
      <c r="AF877" s="429"/>
      <c r="AG877" s="429"/>
      <c r="AH877" s="432"/>
      <c r="AI877" s="432"/>
      <c r="AJ877" s="432"/>
      <c r="AK877" s="432"/>
      <c r="AL877" s="432"/>
      <c r="AO877" s="436"/>
      <c r="AP877" s="436"/>
      <c r="AQ877" s="249"/>
      <c r="AR877" s="249"/>
      <c r="AS877" s="437"/>
      <c r="AT877" s="437"/>
      <c r="AU877" s="437"/>
      <c r="AW877" s="438"/>
      <c r="AX877" s="439"/>
      <c r="AY877" s="437"/>
    </row>
    <row r="878" spans="1:51" s="344" customFormat="1" ht="16.5" customHeight="1" x14ac:dyDescent="0.25">
      <c r="A878" s="427"/>
      <c r="B878" s="428"/>
      <c r="K878" s="442"/>
      <c r="L878" s="431"/>
      <c r="M878" s="430"/>
      <c r="N878" s="431"/>
      <c r="O878" s="431"/>
      <c r="P878" s="431"/>
      <c r="Q878" s="432"/>
      <c r="R878" s="426"/>
      <c r="S878" s="426"/>
      <c r="U878" s="433"/>
      <c r="V878" s="427"/>
      <c r="W878" s="428"/>
      <c r="X878" s="434"/>
      <c r="AA878" s="435"/>
      <c r="AB878" s="435"/>
      <c r="AC878" s="435"/>
      <c r="AD878" s="426"/>
      <c r="AE878" s="426"/>
      <c r="AF878" s="429"/>
      <c r="AG878" s="429"/>
      <c r="AH878" s="432"/>
      <c r="AI878" s="432"/>
      <c r="AJ878" s="432"/>
      <c r="AK878" s="432"/>
      <c r="AL878" s="432"/>
      <c r="AO878" s="436"/>
      <c r="AP878" s="436"/>
      <c r="AQ878" s="249"/>
      <c r="AR878" s="249"/>
      <c r="AS878" s="437"/>
      <c r="AT878" s="437"/>
      <c r="AU878" s="437"/>
      <c r="AW878" s="438"/>
      <c r="AX878" s="439"/>
      <c r="AY878" s="437"/>
    </row>
    <row r="879" spans="1:51" s="344" customFormat="1" ht="16.5" customHeight="1" x14ac:dyDescent="0.25">
      <c r="A879" s="427"/>
      <c r="B879" s="428"/>
      <c r="K879" s="442"/>
      <c r="L879" s="431"/>
      <c r="M879" s="430"/>
      <c r="N879" s="431"/>
      <c r="O879" s="431"/>
      <c r="P879" s="431"/>
      <c r="Q879" s="432"/>
      <c r="R879" s="426"/>
      <c r="S879" s="426"/>
      <c r="U879" s="433"/>
      <c r="V879" s="427"/>
      <c r="W879" s="428"/>
      <c r="X879" s="434"/>
      <c r="AA879" s="435"/>
      <c r="AB879" s="435"/>
      <c r="AC879" s="435"/>
      <c r="AD879" s="426"/>
      <c r="AE879" s="426"/>
      <c r="AF879" s="429"/>
      <c r="AG879" s="429"/>
      <c r="AH879" s="432"/>
      <c r="AI879" s="432"/>
      <c r="AJ879" s="432"/>
      <c r="AK879" s="432"/>
      <c r="AL879" s="432"/>
      <c r="AO879" s="436"/>
      <c r="AP879" s="436"/>
      <c r="AQ879" s="249"/>
      <c r="AR879" s="249"/>
      <c r="AS879" s="437"/>
      <c r="AT879" s="437"/>
      <c r="AU879" s="437"/>
      <c r="AW879" s="438"/>
      <c r="AX879" s="439"/>
      <c r="AY879" s="437"/>
    </row>
    <row r="880" spans="1:51" s="344" customFormat="1" ht="16.5" customHeight="1" x14ac:dyDescent="0.25">
      <c r="A880" s="427"/>
      <c r="B880" s="428"/>
      <c r="K880" s="442"/>
      <c r="L880" s="431"/>
      <c r="M880" s="430"/>
      <c r="N880" s="431"/>
      <c r="O880" s="431"/>
      <c r="P880" s="431"/>
      <c r="Q880" s="432"/>
      <c r="R880" s="426"/>
      <c r="S880" s="426"/>
      <c r="U880" s="433"/>
      <c r="V880" s="427"/>
      <c r="W880" s="428"/>
      <c r="X880" s="434"/>
      <c r="AA880" s="435"/>
      <c r="AB880" s="435"/>
      <c r="AC880" s="435"/>
      <c r="AD880" s="426"/>
      <c r="AE880" s="426"/>
      <c r="AF880" s="429"/>
      <c r="AG880" s="429"/>
      <c r="AH880" s="432"/>
      <c r="AI880" s="432"/>
      <c r="AJ880" s="432"/>
      <c r="AK880" s="432"/>
      <c r="AL880" s="432"/>
      <c r="AO880" s="436"/>
      <c r="AP880" s="436"/>
      <c r="AQ880" s="249"/>
      <c r="AR880" s="249"/>
      <c r="AS880" s="437"/>
      <c r="AT880" s="437"/>
      <c r="AU880" s="437"/>
      <c r="AW880" s="438"/>
      <c r="AX880" s="439"/>
      <c r="AY880" s="437"/>
    </row>
    <row r="881" spans="1:51" s="344" customFormat="1" ht="16.5" customHeight="1" x14ac:dyDescent="0.25">
      <c r="A881" s="427"/>
      <c r="B881" s="428"/>
      <c r="K881" s="442"/>
      <c r="L881" s="431"/>
      <c r="M881" s="430"/>
      <c r="N881" s="431"/>
      <c r="O881" s="431"/>
      <c r="P881" s="431"/>
      <c r="Q881" s="432"/>
      <c r="R881" s="426"/>
      <c r="S881" s="426"/>
      <c r="U881" s="433"/>
      <c r="V881" s="427"/>
      <c r="W881" s="428"/>
      <c r="X881" s="434"/>
      <c r="AA881" s="435"/>
      <c r="AB881" s="435"/>
      <c r="AC881" s="435"/>
      <c r="AD881" s="426"/>
      <c r="AE881" s="426"/>
      <c r="AF881" s="429"/>
      <c r="AG881" s="429"/>
      <c r="AH881" s="432"/>
      <c r="AI881" s="432"/>
      <c r="AJ881" s="432"/>
      <c r="AK881" s="432"/>
      <c r="AL881" s="432"/>
      <c r="AO881" s="436"/>
      <c r="AP881" s="436"/>
      <c r="AQ881" s="249"/>
      <c r="AR881" s="249"/>
      <c r="AS881" s="437"/>
      <c r="AT881" s="437"/>
      <c r="AU881" s="437"/>
      <c r="AW881" s="438"/>
      <c r="AX881" s="439"/>
      <c r="AY881" s="437"/>
    </row>
    <row r="882" spans="1:51" s="344" customFormat="1" ht="16.5" customHeight="1" x14ac:dyDescent="0.25">
      <c r="A882" s="427"/>
      <c r="B882" s="428"/>
      <c r="K882" s="442"/>
      <c r="L882" s="431"/>
      <c r="M882" s="430"/>
      <c r="N882" s="431"/>
      <c r="O882" s="431"/>
      <c r="P882" s="431"/>
      <c r="Q882" s="432"/>
      <c r="R882" s="426"/>
      <c r="S882" s="426"/>
      <c r="U882" s="433"/>
      <c r="V882" s="427"/>
      <c r="W882" s="428"/>
      <c r="X882" s="434"/>
      <c r="AA882" s="435"/>
      <c r="AB882" s="435"/>
      <c r="AC882" s="435"/>
      <c r="AD882" s="426"/>
      <c r="AE882" s="426"/>
      <c r="AF882" s="429"/>
      <c r="AG882" s="429"/>
      <c r="AH882" s="432"/>
      <c r="AI882" s="432"/>
      <c r="AJ882" s="432"/>
      <c r="AK882" s="432"/>
      <c r="AL882" s="432"/>
      <c r="AO882" s="436"/>
      <c r="AP882" s="436"/>
      <c r="AQ882" s="249"/>
      <c r="AR882" s="249"/>
      <c r="AS882" s="437"/>
      <c r="AT882" s="437"/>
      <c r="AU882" s="437"/>
      <c r="AW882" s="438"/>
      <c r="AX882" s="439"/>
      <c r="AY882" s="437"/>
    </row>
    <row r="883" spans="1:51" s="344" customFormat="1" ht="16.5" customHeight="1" x14ac:dyDescent="0.25">
      <c r="A883" s="427"/>
      <c r="B883" s="428"/>
      <c r="K883" s="442"/>
      <c r="L883" s="431"/>
      <c r="M883" s="430"/>
      <c r="N883" s="431"/>
      <c r="O883" s="431"/>
      <c r="P883" s="431"/>
      <c r="Q883" s="432"/>
      <c r="R883" s="426"/>
      <c r="S883" s="426"/>
      <c r="U883" s="433"/>
      <c r="V883" s="427"/>
      <c r="W883" s="428"/>
      <c r="X883" s="434"/>
      <c r="AA883" s="435"/>
      <c r="AB883" s="435"/>
      <c r="AC883" s="435"/>
      <c r="AD883" s="426"/>
      <c r="AE883" s="426"/>
      <c r="AF883" s="429"/>
      <c r="AG883" s="429"/>
      <c r="AH883" s="432"/>
      <c r="AI883" s="432"/>
      <c r="AJ883" s="432"/>
      <c r="AK883" s="432"/>
      <c r="AL883" s="432"/>
      <c r="AO883" s="436"/>
      <c r="AP883" s="436"/>
      <c r="AQ883" s="249"/>
      <c r="AR883" s="249"/>
      <c r="AS883" s="437"/>
      <c r="AT883" s="437"/>
      <c r="AU883" s="437"/>
      <c r="AW883" s="438"/>
      <c r="AX883" s="439"/>
      <c r="AY883" s="437"/>
    </row>
    <row r="884" spans="1:51" s="344" customFormat="1" ht="16.5" customHeight="1" x14ac:dyDescent="0.25">
      <c r="A884" s="427"/>
      <c r="B884" s="428"/>
      <c r="K884" s="442"/>
      <c r="L884" s="431"/>
      <c r="M884" s="430"/>
      <c r="N884" s="431"/>
      <c r="O884" s="431"/>
      <c r="P884" s="431"/>
      <c r="Q884" s="432"/>
      <c r="R884" s="426"/>
      <c r="S884" s="426"/>
      <c r="U884" s="433"/>
      <c r="V884" s="427"/>
      <c r="W884" s="428"/>
      <c r="X884" s="434"/>
      <c r="AA884" s="435"/>
      <c r="AB884" s="435"/>
      <c r="AC884" s="435"/>
      <c r="AD884" s="426"/>
      <c r="AE884" s="426"/>
      <c r="AF884" s="429"/>
      <c r="AG884" s="429"/>
      <c r="AH884" s="432"/>
      <c r="AI884" s="432"/>
      <c r="AJ884" s="432"/>
      <c r="AK884" s="432"/>
      <c r="AL884" s="432"/>
      <c r="AO884" s="436"/>
      <c r="AP884" s="436"/>
      <c r="AQ884" s="249"/>
      <c r="AR884" s="249"/>
      <c r="AS884" s="437"/>
      <c r="AT884" s="437"/>
      <c r="AU884" s="437"/>
      <c r="AW884" s="438"/>
      <c r="AX884" s="439"/>
      <c r="AY884" s="437"/>
    </row>
    <row r="885" spans="1:51" s="344" customFormat="1" ht="16.5" customHeight="1" x14ac:dyDescent="0.25">
      <c r="A885" s="427"/>
      <c r="B885" s="428"/>
      <c r="K885" s="442"/>
      <c r="L885" s="431"/>
      <c r="M885" s="430"/>
      <c r="N885" s="431"/>
      <c r="O885" s="431"/>
      <c r="P885" s="431"/>
      <c r="Q885" s="432"/>
      <c r="R885" s="426"/>
      <c r="S885" s="426"/>
      <c r="U885" s="433"/>
      <c r="V885" s="427"/>
      <c r="W885" s="428"/>
      <c r="X885" s="434"/>
      <c r="AA885" s="435"/>
      <c r="AB885" s="435"/>
      <c r="AC885" s="435"/>
      <c r="AD885" s="426"/>
      <c r="AE885" s="426"/>
      <c r="AF885" s="429"/>
      <c r="AG885" s="429"/>
      <c r="AH885" s="432"/>
      <c r="AI885" s="432"/>
      <c r="AJ885" s="432"/>
      <c r="AK885" s="432"/>
      <c r="AL885" s="432"/>
      <c r="AO885" s="436"/>
      <c r="AP885" s="436"/>
      <c r="AQ885" s="249"/>
      <c r="AR885" s="249"/>
      <c r="AS885" s="437"/>
      <c r="AT885" s="437"/>
      <c r="AU885" s="437"/>
      <c r="AW885" s="438"/>
      <c r="AX885" s="439"/>
      <c r="AY885" s="437"/>
    </row>
    <row r="886" spans="1:51" s="344" customFormat="1" ht="16.5" customHeight="1" x14ac:dyDescent="0.25">
      <c r="A886" s="427"/>
      <c r="B886" s="428"/>
      <c r="K886" s="442"/>
      <c r="L886" s="431"/>
      <c r="M886" s="430"/>
      <c r="N886" s="431"/>
      <c r="O886" s="431"/>
      <c r="P886" s="431"/>
      <c r="Q886" s="432"/>
      <c r="R886" s="426"/>
      <c r="S886" s="426"/>
      <c r="U886" s="433"/>
      <c r="V886" s="427"/>
      <c r="W886" s="428"/>
      <c r="X886" s="434"/>
      <c r="AA886" s="435"/>
      <c r="AB886" s="435"/>
      <c r="AC886" s="435"/>
      <c r="AD886" s="426"/>
      <c r="AE886" s="426"/>
      <c r="AF886" s="429"/>
      <c r="AG886" s="429"/>
      <c r="AH886" s="432"/>
      <c r="AI886" s="432"/>
      <c r="AJ886" s="432"/>
      <c r="AK886" s="432"/>
      <c r="AL886" s="432"/>
      <c r="AO886" s="436"/>
      <c r="AP886" s="436"/>
      <c r="AQ886" s="249"/>
      <c r="AR886" s="249"/>
      <c r="AS886" s="437"/>
      <c r="AT886" s="437"/>
      <c r="AU886" s="437"/>
      <c r="AW886" s="438"/>
      <c r="AX886" s="439"/>
      <c r="AY886" s="437"/>
    </row>
    <row r="887" spans="1:51" s="344" customFormat="1" ht="16.5" customHeight="1" x14ac:dyDescent="0.25">
      <c r="A887" s="427"/>
      <c r="B887" s="428"/>
      <c r="K887" s="442"/>
      <c r="L887" s="431"/>
      <c r="M887" s="430"/>
      <c r="N887" s="431"/>
      <c r="O887" s="431"/>
      <c r="P887" s="431"/>
      <c r="Q887" s="432"/>
      <c r="R887" s="426"/>
      <c r="S887" s="426"/>
      <c r="U887" s="433"/>
      <c r="V887" s="427"/>
      <c r="W887" s="428"/>
      <c r="X887" s="434"/>
      <c r="AA887" s="435"/>
      <c r="AB887" s="435"/>
      <c r="AC887" s="435"/>
      <c r="AD887" s="426"/>
      <c r="AE887" s="426"/>
      <c r="AF887" s="429"/>
      <c r="AG887" s="429"/>
      <c r="AH887" s="432"/>
      <c r="AI887" s="432"/>
      <c r="AJ887" s="432"/>
      <c r="AK887" s="432"/>
      <c r="AL887" s="432"/>
      <c r="AO887" s="436"/>
      <c r="AP887" s="436"/>
      <c r="AQ887" s="249"/>
      <c r="AR887" s="249"/>
      <c r="AS887" s="437"/>
      <c r="AT887" s="437"/>
      <c r="AU887" s="437"/>
      <c r="AW887" s="438"/>
      <c r="AX887" s="439"/>
      <c r="AY887" s="437"/>
    </row>
    <row r="888" spans="1:51" s="344" customFormat="1" ht="16.5" customHeight="1" x14ac:dyDescent="0.25">
      <c r="A888" s="427"/>
      <c r="B888" s="428"/>
      <c r="K888" s="442"/>
      <c r="L888" s="431"/>
      <c r="M888" s="430"/>
      <c r="N888" s="431"/>
      <c r="O888" s="431"/>
      <c r="P888" s="431"/>
      <c r="Q888" s="432"/>
      <c r="R888" s="426"/>
      <c r="S888" s="426"/>
      <c r="U888" s="433"/>
      <c r="V888" s="427"/>
      <c r="W888" s="428"/>
      <c r="X888" s="434"/>
      <c r="AA888" s="435"/>
      <c r="AB888" s="435"/>
      <c r="AC888" s="435"/>
      <c r="AD888" s="426"/>
      <c r="AE888" s="426"/>
      <c r="AF888" s="429"/>
      <c r="AG888" s="429"/>
      <c r="AH888" s="432"/>
      <c r="AI888" s="432"/>
      <c r="AJ888" s="432"/>
      <c r="AK888" s="432"/>
      <c r="AL888" s="432"/>
      <c r="AO888" s="436"/>
      <c r="AP888" s="436"/>
      <c r="AQ888" s="249"/>
      <c r="AR888" s="249"/>
      <c r="AS888" s="437"/>
      <c r="AT888" s="437"/>
      <c r="AU888" s="437"/>
      <c r="AW888" s="438"/>
      <c r="AX888" s="439"/>
      <c r="AY888" s="437"/>
    </row>
    <row r="889" spans="1:51" s="344" customFormat="1" ht="16.5" customHeight="1" x14ac:dyDescent="0.25">
      <c r="A889" s="427"/>
      <c r="B889" s="428"/>
      <c r="K889" s="442"/>
      <c r="L889" s="431"/>
      <c r="M889" s="430"/>
      <c r="N889" s="431"/>
      <c r="O889" s="431"/>
      <c r="P889" s="431"/>
      <c r="Q889" s="432"/>
      <c r="R889" s="426"/>
      <c r="S889" s="426"/>
      <c r="U889" s="433"/>
      <c r="V889" s="427"/>
      <c r="W889" s="428"/>
      <c r="X889" s="434"/>
      <c r="AA889" s="435"/>
      <c r="AB889" s="435"/>
      <c r="AC889" s="435"/>
      <c r="AD889" s="426"/>
      <c r="AE889" s="426"/>
      <c r="AF889" s="429"/>
      <c r="AG889" s="429"/>
      <c r="AH889" s="432"/>
      <c r="AI889" s="432"/>
      <c r="AJ889" s="432"/>
      <c r="AK889" s="432"/>
      <c r="AL889" s="432"/>
      <c r="AO889" s="436"/>
      <c r="AP889" s="436"/>
      <c r="AQ889" s="249"/>
      <c r="AR889" s="249"/>
      <c r="AS889" s="437"/>
      <c r="AT889" s="437"/>
      <c r="AU889" s="437"/>
      <c r="AW889" s="438"/>
      <c r="AX889" s="439"/>
      <c r="AY889" s="437"/>
    </row>
    <row r="890" spans="1:51" s="344" customFormat="1" ht="16.5" customHeight="1" x14ac:dyDescent="0.25">
      <c r="A890" s="427"/>
      <c r="B890" s="428"/>
      <c r="K890" s="442"/>
      <c r="L890" s="431"/>
      <c r="M890" s="430"/>
      <c r="N890" s="431"/>
      <c r="O890" s="431"/>
      <c r="P890" s="431"/>
      <c r="Q890" s="432"/>
      <c r="R890" s="426"/>
      <c r="S890" s="426"/>
      <c r="U890" s="433"/>
      <c r="V890" s="427"/>
      <c r="W890" s="428"/>
      <c r="X890" s="434"/>
      <c r="AA890" s="435"/>
      <c r="AB890" s="435"/>
      <c r="AC890" s="435"/>
      <c r="AD890" s="426"/>
      <c r="AE890" s="426"/>
      <c r="AF890" s="429"/>
      <c r="AG890" s="429"/>
      <c r="AH890" s="432"/>
      <c r="AI890" s="432"/>
      <c r="AJ890" s="432"/>
      <c r="AK890" s="432"/>
      <c r="AL890" s="432"/>
      <c r="AO890" s="436"/>
      <c r="AP890" s="436"/>
      <c r="AQ890" s="249"/>
      <c r="AR890" s="249"/>
      <c r="AS890" s="437"/>
      <c r="AT890" s="437"/>
      <c r="AU890" s="437"/>
      <c r="AW890" s="438"/>
      <c r="AX890" s="439"/>
      <c r="AY890" s="437"/>
    </row>
    <row r="891" spans="1:51" s="344" customFormat="1" ht="16.5" customHeight="1" x14ac:dyDescent="0.25">
      <c r="A891" s="427"/>
      <c r="B891" s="428"/>
      <c r="K891" s="442"/>
      <c r="L891" s="431"/>
      <c r="M891" s="430"/>
      <c r="N891" s="431"/>
      <c r="O891" s="431"/>
      <c r="P891" s="431"/>
      <c r="Q891" s="432"/>
      <c r="R891" s="426"/>
      <c r="S891" s="426"/>
      <c r="U891" s="433"/>
      <c r="V891" s="427"/>
      <c r="W891" s="428"/>
      <c r="X891" s="434"/>
      <c r="AA891" s="435"/>
      <c r="AB891" s="435"/>
      <c r="AC891" s="435"/>
      <c r="AD891" s="426"/>
      <c r="AE891" s="426"/>
      <c r="AF891" s="429"/>
      <c r="AG891" s="429"/>
      <c r="AH891" s="432"/>
      <c r="AI891" s="432"/>
      <c r="AJ891" s="432"/>
      <c r="AK891" s="432"/>
      <c r="AL891" s="432"/>
      <c r="AO891" s="436"/>
      <c r="AP891" s="436"/>
      <c r="AQ891" s="249"/>
      <c r="AR891" s="249"/>
      <c r="AS891" s="437"/>
      <c r="AT891" s="437"/>
      <c r="AU891" s="437"/>
      <c r="AW891" s="438"/>
      <c r="AX891" s="439"/>
      <c r="AY891" s="437"/>
    </row>
    <row r="892" spans="1:51" s="344" customFormat="1" ht="16.5" customHeight="1" x14ac:dyDescent="0.25">
      <c r="A892" s="427"/>
      <c r="B892" s="428"/>
      <c r="K892" s="442"/>
      <c r="L892" s="431"/>
      <c r="M892" s="430"/>
      <c r="N892" s="431"/>
      <c r="O892" s="431"/>
      <c r="P892" s="431"/>
      <c r="Q892" s="432"/>
      <c r="R892" s="426"/>
      <c r="S892" s="426"/>
      <c r="U892" s="433"/>
      <c r="V892" s="427"/>
      <c r="W892" s="428"/>
      <c r="X892" s="434"/>
      <c r="AA892" s="435"/>
      <c r="AB892" s="435"/>
      <c r="AC892" s="435"/>
      <c r="AD892" s="426"/>
      <c r="AE892" s="426"/>
      <c r="AF892" s="429"/>
      <c r="AG892" s="429"/>
      <c r="AH892" s="432"/>
      <c r="AI892" s="432"/>
      <c r="AJ892" s="432"/>
      <c r="AK892" s="432"/>
      <c r="AL892" s="432"/>
      <c r="AO892" s="436"/>
      <c r="AP892" s="436"/>
      <c r="AQ892" s="249"/>
      <c r="AR892" s="249"/>
      <c r="AS892" s="437"/>
      <c r="AT892" s="437"/>
      <c r="AU892" s="437"/>
      <c r="AW892" s="438"/>
      <c r="AX892" s="439"/>
      <c r="AY892" s="437"/>
    </row>
    <row r="893" spans="1:51" s="344" customFormat="1" ht="16.5" customHeight="1" x14ac:dyDescent="0.25">
      <c r="A893" s="427"/>
      <c r="B893" s="428"/>
      <c r="K893" s="442"/>
      <c r="L893" s="431"/>
      <c r="M893" s="430"/>
      <c r="N893" s="431"/>
      <c r="O893" s="431"/>
      <c r="P893" s="431"/>
      <c r="Q893" s="432"/>
      <c r="R893" s="426"/>
      <c r="S893" s="426"/>
      <c r="U893" s="433"/>
      <c r="V893" s="427"/>
      <c r="W893" s="428"/>
      <c r="X893" s="434"/>
      <c r="AA893" s="435"/>
      <c r="AB893" s="435"/>
      <c r="AC893" s="435"/>
      <c r="AD893" s="426"/>
      <c r="AE893" s="426"/>
      <c r="AF893" s="429"/>
      <c r="AG893" s="429"/>
      <c r="AH893" s="432"/>
      <c r="AI893" s="432"/>
      <c r="AJ893" s="432"/>
      <c r="AK893" s="432"/>
      <c r="AL893" s="432"/>
      <c r="AO893" s="436"/>
      <c r="AP893" s="436"/>
      <c r="AQ893" s="249"/>
      <c r="AR893" s="249"/>
      <c r="AS893" s="437"/>
      <c r="AT893" s="437"/>
      <c r="AU893" s="437"/>
      <c r="AW893" s="438"/>
      <c r="AX893" s="439"/>
      <c r="AY893" s="437"/>
    </row>
    <row r="894" spans="1:51" s="344" customFormat="1" ht="16.5" customHeight="1" x14ac:dyDescent="0.25">
      <c r="A894" s="427"/>
      <c r="B894" s="428"/>
      <c r="K894" s="442"/>
      <c r="L894" s="431"/>
      <c r="M894" s="430"/>
      <c r="N894" s="431"/>
      <c r="O894" s="431"/>
      <c r="P894" s="431"/>
      <c r="Q894" s="432"/>
      <c r="R894" s="426"/>
      <c r="S894" s="426"/>
      <c r="U894" s="433"/>
      <c r="V894" s="427"/>
      <c r="W894" s="428"/>
      <c r="X894" s="434"/>
      <c r="AA894" s="435"/>
      <c r="AB894" s="435"/>
      <c r="AC894" s="435"/>
      <c r="AD894" s="426"/>
      <c r="AE894" s="426"/>
      <c r="AF894" s="429"/>
      <c r="AG894" s="429"/>
      <c r="AH894" s="432"/>
      <c r="AI894" s="432"/>
      <c r="AJ894" s="432"/>
      <c r="AK894" s="432"/>
      <c r="AL894" s="432"/>
      <c r="AO894" s="436"/>
      <c r="AP894" s="436"/>
      <c r="AQ894" s="249"/>
      <c r="AR894" s="249"/>
      <c r="AS894" s="437"/>
      <c r="AT894" s="437"/>
      <c r="AU894" s="437"/>
      <c r="AW894" s="438"/>
      <c r="AX894" s="439"/>
      <c r="AY894" s="437"/>
    </row>
    <row r="895" spans="1:51" s="344" customFormat="1" ht="16.5" customHeight="1" x14ac:dyDescent="0.25">
      <c r="A895" s="427"/>
      <c r="B895" s="428"/>
      <c r="K895" s="442"/>
      <c r="L895" s="431"/>
      <c r="M895" s="430"/>
      <c r="N895" s="431"/>
      <c r="O895" s="431"/>
      <c r="P895" s="431"/>
      <c r="Q895" s="432"/>
      <c r="R895" s="426"/>
      <c r="S895" s="426"/>
      <c r="U895" s="433"/>
      <c r="V895" s="427"/>
      <c r="W895" s="428"/>
      <c r="X895" s="434"/>
      <c r="AA895" s="435"/>
      <c r="AB895" s="435"/>
      <c r="AC895" s="435"/>
      <c r="AD895" s="426"/>
      <c r="AE895" s="426"/>
      <c r="AF895" s="429"/>
      <c r="AG895" s="429"/>
      <c r="AH895" s="432"/>
      <c r="AI895" s="432"/>
      <c r="AJ895" s="432"/>
      <c r="AK895" s="432"/>
      <c r="AL895" s="432"/>
      <c r="AO895" s="436"/>
      <c r="AP895" s="436"/>
      <c r="AQ895" s="249"/>
      <c r="AR895" s="249"/>
      <c r="AS895" s="437"/>
      <c r="AT895" s="437"/>
      <c r="AU895" s="437"/>
      <c r="AW895" s="438"/>
      <c r="AX895" s="439"/>
      <c r="AY895" s="437"/>
    </row>
    <row r="896" spans="1:51" s="344" customFormat="1" ht="16.5" customHeight="1" x14ac:dyDescent="0.25">
      <c r="A896" s="427"/>
      <c r="B896" s="428"/>
      <c r="K896" s="442"/>
      <c r="L896" s="431"/>
      <c r="M896" s="430"/>
      <c r="N896" s="431"/>
      <c r="O896" s="431"/>
      <c r="P896" s="431"/>
      <c r="Q896" s="432"/>
      <c r="R896" s="426"/>
      <c r="S896" s="426"/>
      <c r="U896" s="433"/>
      <c r="V896" s="427"/>
      <c r="W896" s="428"/>
      <c r="X896" s="434"/>
      <c r="AA896" s="435"/>
      <c r="AB896" s="435"/>
      <c r="AC896" s="435"/>
      <c r="AD896" s="426"/>
      <c r="AE896" s="426"/>
      <c r="AF896" s="429"/>
      <c r="AG896" s="429"/>
      <c r="AH896" s="432"/>
      <c r="AI896" s="432"/>
      <c r="AJ896" s="432"/>
      <c r="AK896" s="432"/>
      <c r="AL896" s="432"/>
      <c r="AO896" s="436"/>
      <c r="AP896" s="436"/>
      <c r="AQ896" s="249"/>
      <c r="AR896" s="249"/>
      <c r="AS896" s="437"/>
      <c r="AT896" s="437"/>
      <c r="AU896" s="437"/>
      <c r="AW896" s="438"/>
      <c r="AX896" s="439"/>
      <c r="AY896" s="437"/>
    </row>
    <row r="897" spans="1:51" s="344" customFormat="1" ht="16.5" customHeight="1" x14ac:dyDescent="0.25">
      <c r="A897" s="427"/>
      <c r="B897" s="428"/>
      <c r="K897" s="442"/>
      <c r="L897" s="431"/>
      <c r="M897" s="430"/>
      <c r="N897" s="431"/>
      <c r="O897" s="431"/>
      <c r="P897" s="431"/>
      <c r="Q897" s="432"/>
      <c r="R897" s="426"/>
      <c r="S897" s="426"/>
      <c r="U897" s="433"/>
      <c r="V897" s="427"/>
      <c r="W897" s="428"/>
      <c r="X897" s="434"/>
      <c r="AA897" s="435"/>
      <c r="AB897" s="435"/>
      <c r="AC897" s="435"/>
      <c r="AD897" s="426"/>
      <c r="AE897" s="426"/>
      <c r="AF897" s="429"/>
      <c r="AG897" s="429"/>
      <c r="AH897" s="432"/>
      <c r="AI897" s="432"/>
      <c r="AJ897" s="432"/>
      <c r="AK897" s="432"/>
      <c r="AL897" s="432"/>
      <c r="AO897" s="436"/>
      <c r="AP897" s="436"/>
      <c r="AQ897" s="249"/>
      <c r="AR897" s="249"/>
      <c r="AS897" s="437"/>
      <c r="AT897" s="437"/>
      <c r="AU897" s="437"/>
      <c r="AW897" s="438"/>
      <c r="AX897" s="439"/>
      <c r="AY897" s="437"/>
    </row>
    <row r="898" spans="1:51" s="344" customFormat="1" ht="16.5" customHeight="1" x14ac:dyDescent="0.25">
      <c r="A898" s="427"/>
      <c r="B898" s="428"/>
      <c r="K898" s="442"/>
      <c r="L898" s="431"/>
      <c r="M898" s="430"/>
      <c r="N898" s="431"/>
      <c r="O898" s="431"/>
      <c r="P898" s="431"/>
      <c r="Q898" s="432"/>
      <c r="R898" s="426"/>
      <c r="S898" s="426"/>
      <c r="U898" s="433"/>
      <c r="V898" s="427"/>
      <c r="W898" s="428"/>
      <c r="X898" s="434"/>
      <c r="AA898" s="435"/>
      <c r="AB898" s="435"/>
      <c r="AC898" s="435"/>
      <c r="AD898" s="426"/>
      <c r="AE898" s="426"/>
      <c r="AF898" s="429"/>
      <c r="AG898" s="429"/>
      <c r="AH898" s="432"/>
      <c r="AI898" s="432"/>
      <c r="AJ898" s="432"/>
      <c r="AK898" s="432"/>
      <c r="AL898" s="432"/>
      <c r="AO898" s="436"/>
      <c r="AP898" s="436"/>
      <c r="AQ898" s="249"/>
      <c r="AR898" s="249"/>
      <c r="AS898" s="437"/>
      <c r="AT898" s="437"/>
      <c r="AU898" s="437"/>
      <c r="AW898" s="438"/>
      <c r="AX898" s="439"/>
      <c r="AY898" s="437"/>
    </row>
    <row r="899" spans="1:51" s="307" customFormat="1" ht="16.5" customHeight="1" x14ac:dyDescent="0.25">
      <c r="A899" s="305"/>
      <c r="B899" s="306"/>
      <c r="K899" s="317"/>
      <c r="L899" s="317"/>
      <c r="M899" s="310"/>
      <c r="N899" s="317"/>
      <c r="O899" s="317"/>
      <c r="P899" s="309">
        <f>N899*O899</f>
        <v>0</v>
      </c>
      <c r="Q899" s="311"/>
      <c r="R899" s="312"/>
      <c r="S899" s="312"/>
      <c r="U899" s="313"/>
      <c r="V899" s="305" t="s">
        <v>142</v>
      </c>
      <c r="W899" s="306">
        <v>38</v>
      </c>
      <c r="X899" s="314">
        <v>41</v>
      </c>
      <c r="Y899" s="307" t="s">
        <v>28</v>
      </c>
      <c r="Z899" s="307" t="s">
        <v>53</v>
      </c>
      <c r="AA899" s="315">
        <v>14</v>
      </c>
      <c r="AB899" s="315">
        <v>16</v>
      </c>
      <c r="AC899" s="315">
        <v>2</v>
      </c>
      <c r="AD899" s="312">
        <v>224</v>
      </c>
      <c r="AE899" s="316">
        <v>100</v>
      </c>
      <c r="AF899" s="317">
        <f>รายการ!B1</f>
        <v>6700</v>
      </c>
      <c r="AG899" s="317">
        <f>AD899*AF899</f>
        <v>1500800</v>
      </c>
      <c r="AH899" s="307">
        <v>224</v>
      </c>
      <c r="AI899" s="311"/>
      <c r="AJ899" s="311">
        <v>224</v>
      </c>
      <c r="AK899" s="311"/>
      <c r="AL899" s="311"/>
      <c r="AM899" s="307">
        <v>45</v>
      </c>
      <c r="AN899" s="307">
        <f>ค่าเสื่อม!T4</f>
        <v>93</v>
      </c>
      <c r="AO899" s="318">
        <f>AG899*AN899/100</f>
        <v>1395744</v>
      </c>
      <c r="AP899" s="318">
        <f>AG899-AO899</f>
        <v>105056</v>
      </c>
      <c r="AQ899" s="249">
        <f>AP899</f>
        <v>105056</v>
      </c>
      <c r="AR899" s="249">
        <f>AQ899</f>
        <v>105056</v>
      </c>
      <c r="AS899" s="248">
        <f>((S899*O899)+(AF899*AK899)-(AF899*AK899*AN899/100))</f>
        <v>0</v>
      </c>
      <c r="AT899" s="248">
        <f>AQ899-AS899</f>
        <v>105056</v>
      </c>
      <c r="AU899" s="248">
        <f>AS899</f>
        <v>0</v>
      </c>
      <c r="AW899" s="319"/>
      <c r="AX899" s="251">
        <f>AU899*AV899/100</f>
        <v>0</v>
      </c>
      <c r="AY899" s="248">
        <f>AX899*10/100</f>
        <v>0</v>
      </c>
    </row>
    <row r="900" spans="1:51" s="307" customFormat="1" ht="16.5" customHeight="1" x14ac:dyDescent="0.25">
      <c r="A900" s="305"/>
      <c r="B900" s="306"/>
      <c r="K900" s="317"/>
      <c r="L900" s="317"/>
      <c r="M900" s="310"/>
      <c r="N900" s="317"/>
      <c r="O900" s="317"/>
      <c r="P900" s="309"/>
      <c r="Q900" s="311"/>
      <c r="R900" s="312"/>
      <c r="S900" s="312"/>
      <c r="U900" s="313"/>
      <c r="V900" s="305"/>
      <c r="W900" s="306"/>
      <c r="X900" s="314"/>
      <c r="AA900" s="315"/>
      <c r="AB900" s="315"/>
      <c r="AC900" s="315"/>
      <c r="AD900" s="312"/>
      <c r="AE900" s="316"/>
      <c r="AF900" s="317"/>
      <c r="AG900" s="317"/>
      <c r="AI900" s="311"/>
      <c r="AJ900" s="311"/>
      <c r="AK900" s="311"/>
      <c r="AL900" s="311"/>
      <c r="AO900" s="318"/>
      <c r="AP900" s="318"/>
      <c r="AQ900" s="249"/>
      <c r="AR900" s="249"/>
      <c r="AS900" s="248"/>
      <c r="AT900" s="248"/>
      <c r="AU900" s="248"/>
      <c r="AW900" s="319"/>
      <c r="AX900" s="251"/>
      <c r="AY900" s="248"/>
    </row>
    <row r="901" spans="1:51" s="307" customFormat="1" ht="16.5" customHeight="1" x14ac:dyDescent="0.25">
      <c r="A901" s="305"/>
      <c r="B901" s="306"/>
      <c r="K901" s="317"/>
      <c r="L901" s="317"/>
      <c r="M901" s="310"/>
      <c r="N901" s="317"/>
      <c r="O901" s="317"/>
      <c r="P901" s="309"/>
      <c r="Q901" s="311"/>
      <c r="R901" s="312"/>
      <c r="S901" s="312"/>
      <c r="U901" s="313"/>
      <c r="V901" s="305"/>
      <c r="W901" s="306"/>
      <c r="X901" s="314"/>
      <c r="AA901" s="315"/>
      <c r="AB901" s="315"/>
      <c r="AC901" s="315"/>
      <c r="AD901" s="312"/>
      <c r="AE901" s="316"/>
      <c r="AF901" s="317"/>
      <c r="AG901" s="317"/>
      <c r="AI901" s="311"/>
      <c r="AJ901" s="311"/>
      <c r="AK901" s="311"/>
      <c r="AL901" s="311"/>
      <c r="AO901" s="318"/>
      <c r="AP901" s="318"/>
      <c r="AQ901" s="249"/>
      <c r="AR901" s="249"/>
      <c r="AS901" s="248"/>
      <c r="AT901" s="248"/>
      <c r="AU901" s="248"/>
      <c r="AW901" s="319"/>
      <c r="AX901" s="251"/>
      <c r="AY901" s="248"/>
    </row>
    <row r="902" spans="1:51" s="307" customFormat="1" ht="16.5" customHeight="1" x14ac:dyDescent="0.25">
      <c r="A902" s="305"/>
      <c r="B902" s="306"/>
      <c r="K902" s="317"/>
      <c r="L902" s="317"/>
      <c r="M902" s="310"/>
      <c r="N902" s="317"/>
      <c r="O902" s="317"/>
      <c r="P902" s="309"/>
      <c r="Q902" s="311"/>
      <c r="R902" s="312"/>
      <c r="S902" s="312"/>
      <c r="U902" s="313"/>
      <c r="V902" s="305"/>
      <c r="W902" s="306"/>
      <c r="X902" s="314"/>
      <c r="AA902" s="315"/>
      <c r="AB902" s="315"/>
      <c r="AC902" s="315"/>
      <c r="AD902" s="312"/>
      <c r="AE902" s="316"/>
      <c r="AF902" s="317"/>
      <c r="AG902" s="317"/>
      <c r="AI902" s="311"/>
      <c r="AJ902" s="311"/>
      <c r="AK902" s="311"/>
      <c r="AL902" s="311"/>
      <c r="AO902" s="318"/>
      <c r="AP902" s="318"/>
      <c r="AQ902" s="249"/>
      <c r="AR902" s="249"/>
      <c r="AS902" s="248"/>
      <c r="AT902" s="248"/>
      <c r="AU902" s="248"/>
      <c r="AW902" s="319"/>
      <c r="AX902" s="251"/>
      <c r="AY902" s="248"/>
    </row>
    <row r="903" spans="1:51" s="307" customFormat="1" ht="16.5" customHeight="1" x14ac:dyDescent="0.25">
      <c r="A903" s="305"/>
      <c r="B903" s="306"/>
      <c r="K903" s="317"/>
      <c r="L903" s="317"/>
      <c r="M903" s="310"/>
      <c r="N903" s="317"/>
      <c r="O903" s="317"/>
      <c r="P903" s="309"/>
      <c r="Q903" s="311"/>
      <c r="R903" s="312"/>
      <c r="S903" s="312"/>
      <c r="U903" s="313"/>
      <c r="V903" s="305"/>
      <c r="W903" s="306"/>
      <c r="X903" s="314"/>
      <c r="AA903" s="315"/>
      <c r="AB903" s="315"/>
      <c r="AC903" s="315"/>
      <c r="AD903" s="312"/>
      <c r="AE903" s="316"/>
      <c r="AF903" s="317"/>
      <c r="AG903" s="317"/>
      <c r="AI903" s="311"/>
      <c r="AJ903" s="311"/>
      <c r="AK903" s="311"/>
      <c r="AL903" s="311"/>
      <c r="AO903" s="318"/>
      <c r="AP903" s="318"/>
      <c r="AQ903" s="249"/>
      <c r="AR903" s="249"/>
      <c r="AS903" s="248"/>
      <c r="AT903" s="248"/>
      <c r="AU903" s="248"/>
      <c r="AW903" s="319"/>
      <c r="AX903" s="251"/>
      <c r="AY903" s="248"/>
    </row>
    <row r="904" spans="1:51" s="307" customFormat="1" ht="16.5" customHeight="1" x14ac:dyDescent="0.25">
      <c r="A904" s="305"/>
      <c r="B904" s="306"/>
      <c r="K904" s="317"/>
      <c r="L904" s="317"/>
      <c r="M904" s="310"/>
      <c r="N904" s="317"/>
      <c r="O904" s="317"/>
      <c r="P904" s="309"/>
      <c r="Q904" s="311"/>
      <c r="R904" s="312"/>
      <c r="S904" s="312"/>
      <c r="U904" s="313"/>
      <c r="V904" s="305"/>
      <c r="W904" s="306"/>
      <c r="X904" s="314"/>
      <c r="AA904" s="315"/>
      <c r="AB904" s="315"/>
      <c r="AC904" s="315"/>
      <c r="AD904" s="312"/>
      <c r="AE904" s="316"/>
      <c r="AF904" s="317"/>
      <c r="AG904" s="317"/>
      <c r="AI904" s="311"/>
      <c r="AJ904" s="311"/>
      <c r="AK904" s="311"/>
      <c r="AL904" s="311"/>
      <c r="AO904" s="318"/>
      <c r="AP904" s="318"/>
      <c r="AQ904" s="249"/>
      <c r="AR904" s="249"/>
      <c r="AS904" s="248"/>
      <c r="AT904" s="248"/>
      <c r="AU904" s="248"/>
      <c r="AW904" s="319"/>
      <c r="AX904" s="251"/>
      <c r="AY904" s="248"/>
    </row>
    <row r="905" spans="1:51" s="307" customFormat="1" ht="16.5" customHeight="1" x14ac:dyDescent="0.25">
      <c r="A905" s="305"/>
      <c r="B905" s="306"/>
      <c r="K905" s="317"/>
      <c r="L905" s="317"/>
      <c r="M905" s="310"/>
      <c r="N905" s="317"/>
      <c r="O905" s="317"/>
      <c r="P905" s="309"/>
      <c r="Q905" s="311"/>
      <c r="R905" s="312"/>
      <c r="S905" s="312"/>
      <c r="U905" s="313"/>
      <c r="V905" s="305"/>
      <c r="W905" s="306"/>
      <c r="X905" s="314"/>
      <c r="AA905" s="315"/>
      <c r="AB905" s="315"/>
      <c r="AC905" s="315"/>
      <c r="AD905" s="312"/>
      <c r="AE905" s="316"/>
      <c r="AF905" s="317"/>
      <c r="AG905" s="317"/>
      <c r="AI905" s="311"/>
      <c r="AJ905" s="311"/>
      <c r="AK905" s="311"/>
      <c r="AL905" s="311"/>
      <c r="AO905" s="318"/>
      <c r="AP905" s="318"/>
      <c r="AQ905" s="249"/>
      <c r="AR905" s="249"/>
      <c r="AS905" s="248"/>
      <c r="AT905" s="248"/>
      <c r="AU905" s="248"/>
      <c r="AW905" s="319"/>
      <c r="AX905" s="251"/>
      <c r="AY905" s="248"/>
    </row>
    <row r="906" spans="1:51" s="307" customFormat="1" ht="16.5" customHeight="1" x14ac:dyDescent="0.25">
      <c r="A906" s="305"/>
      <c r="B906" s="306"/>
      <c r="K906" s="317"/>
      <c r="L906" s="317"/>
      <c r="M906" s="310"/>
      <c r="N906" s="317"/>
      <c r="O906" s="317"/>
      <c r="P906" s="309"/>
      <c r="Q906" s="311"/>
      <c r="R906" s="312"/>
      <c r="S906" s="312"/>
      <c r="U906" s="313"/>
      <c r="V906" s="305"/>
      <c r="W906" s="306"/>
      <c r="X906" s="314"/>
      <c r="AA906" s="315"/>
      <c r="AB906" s="315"/>
      <c r="AC906" s="315"/>
      <c r="AD906" s="312"/>
      <c r="AE906" s="316"/>
      <c r="AF906" s="317"/>
      <c r="AG906" s="317"/>
      <c r="AI906" s="311"/>
      <c r="AJ906" s="311"/>
      <c r="AK906" s="311"/>
      <c r="AL906" s="311"/>
      <c r="AO906" s="318"/>
      <c r="AP906" s="318"/>
      <c r="AQ906" s="249"/>
      <c r="AR906" s="249"/>
      <c r="AS906" s="248"/>
      <c r="AT906" s="248"/>
      <c r="AU906" s="248"/>
      <c r="AW906" s="319"/>
      <c r="AX906" s="251"/>
      <c r="AY906" s="248"/>
    </row>
    <row r="907" spans="1:51" s="307" customFormat="1" ht="16.5" customHeight="1" x14ac:dyDescent="0.25">
      <c r="A907" s="305"/>
      <c r="B907" s="306"/>
      <c r="K907" s="317"/>
      <c r="L907" s="317"/>
      <c r="M907" s="310"/>
      <c r="N907" s="317"/>
      <c r="O907" s="317"/>
      <c r="P907" s="309"/>
      <c r="Q907" s="311"/>
      <c r="R907" s="312"/>
      <c r="S907" s="312"/>
      <c r="U907" s="313"/>
      <c r="V907" s="305"/>
      <c r="W907" s="306"/>
      <c r="X907" s="314"/>
      <c r="AA907" s="315"/>
      <c r="AB907" s="315"/>
      <c r="AC907" s="315"/>
      <c r="AD907" s="312"/>
      <c r="AE907" s="316"/>
      <c r="AF907" s="317"/>
      <c r="AG907" s="317"/>
      <c r="AI907" s="311"/>
      <c r="AJ907" s="311"/>
      <c r="AK907" s="311"/>
      <c r="AL907" s="311"/>
      <c r="AO907" s="318"/>
      <c r="AP907" s="318"/>
      <c r="AQ907" s="249"/>
      <c r="AR907" s="249"/>
      <c r="AS907" s="248"/>
      <c r="AT907" s="248"/>
      <c r="AU907" s="248"/>
      <c r="AW907" s="319"/>
      <c r="AX907" s="251"/>
      <c r="AY907" s="248"/>
    </row>
    <row r="908" spans="1:51" s="307" customFormat="1" ht="16.5" customHeight="1" x14ac:dyDescent="0.25">
      <c r="A908" s="305"/>
      <c r="B908" s="306"/>
      <c r="K908" s="317"/>
      <c r="L908" s="317"/>
      <c r="M908" s="310"/>
      <c r="N908" s="317"/>
      <c r="O908" s="317"/>
      <c r="P908" s="309"/>
      <c r="Q908" s="311"/>
      <c r="R908" s="312"/>
      <c r="S908" s="312"/>
      <c r="U908" s="313"/>
      <c r="V908" s="305"/>
      <c r="W908" s="306"/>
      <c r="X908" s="314"/>
      <c r="AA908" s="315"/>
      <c r="AB908" s="315"/>
      <c r="AC908" s="315"/>
      <c r="AD908" s="312"/>
      <c r="AE908" s="316"/>
      <c r="AF908" s="317"/>
      <c r="AG908" s="317"/>
      <c r="AI908" s="311"/>
      <c r="AJ908" s="311"/>
      <c r="AK908" s="311"/>
      <c r="AL908" s="311"/>
      <c r="AO908" s="318"/>
      <c r="AP908" s="318"/>
      <c r="AQ908" s="249"/>
      <c r="AR908" s="249"/>
      <c r="AS908" s="248"/>
      <c r="AT908" s="248"/>
      <c r="AU908" s="248"/>
      <c r="AW908" s="319"/>
      <c r="AX908" s="251"/>
      <c r="AY908" s="248"/>
    </row>
    <row r="909" spans="1:51" s="307" customFormat="1" ht="16.5" customHeight="1" x14ac:dyDescent="0.25">
      <c r="A909" s="305"/>
      <c r="B909" s="306"/>
      <c r="K909" s="317"/>
      <c r="L909" s="317"/>
      <c r="M909" s="310"/>
      <c r="N909" s="317"/>
      <c r="O909" s="317"/>
      <c r="P909" s="309"/>
      <c r="Q909" s="311"/>
      <c r="R909" s="312"/>
      <c r="S909" s="312"/>
      <c r="U909" s="313"/>
      <c r="V909" s="305"/>
      <c r="W909" s="306"/>
      <c r="X909" s="314"/>
      <c r="AA909" s="315"/>
      <c r="AB909" s="315"/>
      <c r="AC909" s="315"/>
      <c r="AD909" s="312"/>
      <c r="AE909" s="316"/>
      <c r="AF909" s="317"/>
      <c r="AG909" s="317"/>
      <c r="AI909" s="311"/>
      <c r="AJ909" s="311"/>
      <c r="AK909" s="311"/>
      <c r="AL909" s="311"/>
      <c r="AO909" s="318"/>
      <c r="AP909" s="318"/>
      <c r="AQ909" s="249"/>
      <c r="AR909" s="249"/>
      <c r="AS909" s="248"/>
      <c r="AT909" s="248"/>
      <c r="AU909" s="248"/>
      <c r="AW909" s="319"/>
      <c r="AX909" s="251"/>
      <c r="AY909" s="248"/>
    </row>
    <row r="910" spans="1:51" s="307" customFormat="1" ht="16.5" customHeight="1" x14ac:dyDescent="0.25">
      <c r="A910" s="305"/>
      <c r="B910" s="306"/>
      <c r="K910" s="317"/>
      <c r="L910" s="317"/>
      <c r="M910" s="310"/>
      <c r="N910" s="317"/>
      <c r="O910" s="317"/>
      <c r="P910" s="309"/>
      <c r="Q910" s="311"/>
      <c r="R910" s="312"/>
      <c r="S910" s="312"/>
      <c r="U910" s="313"/>
      <c r="V910" s="305"/>
      <c r="W910" s="306"/>
      <c r="X910" s="314"/>
      <c r="AA910" s="315"/>
      <c r="AB910" s="315"/>
      <c r="AC910" s="315"/>
      <c r="AD910" s="312"/>
      <c r="AE910" s="316"/>
      <c r="AF910" s="317"/>
      <c r="AG910" s="317"/>
      <c r="AI910" s="311"/>
      <c r="AJ910" s="311"/>
      <c r="AK910" s="311"/>
      <c r="AL910" s="311"/>
      <c r="AO910" s="318"/>
      <c r="AP910" s="318"/>
      <c r="AQ910" s="249"/>
      <c r="AR910" s="249"/>
      <c r="AS910" s="248"/>
      <c r="AT910" s="248"/>
      <c r="AU910" s="248"/>
      <c r="AW910" s="319"/>
      <c r="AX910" s="251"/>
      <c r="AY910" s="248"/>
    </row>
    <row r="911" spans="1:51" s="307" customFormat="1" ht="16.5" customHeight="1" x14ac:dyDescent="0.25">
      <c r="A911" s="305"/>
      <c r="B911" s="306"/>
      <c r="K911" s="317"/>
      <c r="L911" s="317"/>
      <c r="M911" s="310"/>
      <c r="N911" s="317"/>
      <c r="O911" s="317"/>
      <c r="P911" s="309"/>
      <c r="Q911" s="311"/>
      <c r="R911" s="312"/>
      <c r="S911" s="312"/>
      <c r="U911" s="313"/>
      <c r="V911" s="305"/>
      <c r="W911" s="306"/>
      <c r="X911" s="314"/>
      <c r="AA911" s="315"/>
      <c r="AB911" s="315"/>
      <c r="AC911" s="315"/>
      <c r="AD911" s="312"/>
      <c r="AE911" s="316"/>
      <c r="AF911" s="317"/>
      <c r="AG911" s="317"/>
      <c r="AI911" s="311"/>
      <c r="AJ911" s="311"/>
      <c r="AK911" s="311"/>
      <c r="AL911" s="311"/>
      <c r="AO911" s="318"/>
      <c r="AP911" s="318"/>
      <c r="AQ911" s="249"/>
      <c r="AR911" s="249"/>
      <c r="AS911" s="248"/>
      <c r="AT911" s="248"/>
      <c r="AU911" s="248"/>
      <c r="AW911" s="319"/>
      <c r="AX911" s="251"/>
      <c r="AY911" s="248"/>
    </row>
    <row r="912" spans="1:51" s="307" customFormat="1" ht="16.5" customHeight="1" x14ac:dyDescent="0.25">
      <c r="A912" s="305"/>
      <c r="B912" s="306"/>
      <c r="K912" s="317"/>
      <c r="L912" s="317"/>
      <c r="M912" s="310"/>
      <c r="N912" s="317"/>
      <c r="O912" s="317"/>
      <c r="P912" s="309"/>
      <c r="Q912" s="311"/>
      <c r="R912" s="312"/>
      <c r="S912" s="312"/>
      <c r="U912" s="313"/>
      <c r="V912" s="305"/>
      <c r="W912" s="306"/>
      <c r="X912" s="314"/>
      <c r="AA912" s="315"/>
      <c r="AB912" s="315"/>
      <c r="AC912" s="315"/>
      <c r="AD912" s="312"/>
      <c r="AE912" s="316"/>
      <c r="AF912" s="317"/>
      <c r="AG912" s="317"/>
      <c r="AI912" s="311"/>
      <c r="AJ912" s="311"/>
      <c r="AK912" s="311"/>
      <c r="AL912" s="311"/>
      <c r="AO912" s="318"/>
      <c r="AP912" s="318"/>
      <c r="AQ912" s="249"/>
      <c r="AR912" s="249"/>
      <c r="AS912" s="248"/>
      <c r="AT912" s="248"/>
      <c r="AU912" s="248"/>
      <c r="AW912" s="319"/>
      <c r="AX912" s="251"/>
      <c r="AY912" s="248"/>
    </row>
    <row r="913" spans="1:51" s="307" customFormat="1" ht="16.5" customHeight="1" x14ac:dyDescent="0.25">
      <c r="A913" s="305"/>
      <c r="B913" s="306"/>
      <c r="K913" s="317"/>
      <c r="L913" s="317"/>
      <c r="M913" s="310"/>
      <c r="N913" s="317"/>
      <c r="O913" s="317"/>
      <c r="P913" s="309"/>
      <c r="Q913" s="311"/>
      <c r="R913" s="312"/>
      <c r="S913" s="312"/>
      <c r="U913" s="313"/>
      <c r="V913" s="305"/>
      <c r="W913" s="306"/>
      <c r="X913" s="314"/>
      <c r="AA913" s="315"/>
      <c r="AB913" s="315"/>
      <c r="AC913" s="315"/>
      <c r="AD913" s="312"/>
      <c r="AE913" s="316"/>
      <c r="AF913" s="317"/>
      <c r="AG913" s="317"/>
      <c r="AI913" s="311"/>
      <c r="AJ913" s="311"/>
      <c r="AK913" s="311"/>
      <c r="AL913" s="311"/>
      <c r="AO913" s="318"/>
      <c r="AP913" s="318"/>
      <c r="AQ913" s="249"/>
      <c r="AR913" s="249"/>
      <c r="AS913" s="248"/>
      <c r="AT913" s="248"/>
      <c r="AU913" s="248"/>
      <c r="AW913" s="319"/>
      <c r="AX913" s="251"/>
      <c r="AY913" s="248"/>
    </row>
    <row r="914" spans="1:51" s="307" customFormat="1" ht="16.5" customHeight="1" x14ac:dyDescent="0.25">
      <c r="A914" s="305"/>
      <c r="B914" s="306"/>
      <c r="K914" s="317"/>
      <c r="L914" s="317"/>
      <c r="M914" s="310"/>
      <c r="N914" s="317"/>
      <c r="O914" s="317"/>
      <c r="P914" s="309"/>
      <c r="Q914" s="311"/>
      <c r="R914" s="312"/>
      <c r="S914" s="312"/>
      <c r="U914" s="313"/>
      <c r="V914" s="305"/>
      <c r="W914" s="306"/>
      <c r="X914" s="314"/>
      <c r="AA914" s="315"/>
      <c r="AB914" s="315"/>
      <c r="AC914" s="315"/>
      <c r="AD914" s="312"/>
      <c r="AE914" s="316"/>
      <c r="AF914" s="317"/>
      <c r="AG914" s="317"/>
      <c r="AI914" s="311"/>
      <c r="AJ914" s="311"/>
      <c r="AK914" s="311"/>
      <c r="AL914" s="311"/>
      <c r="AO914" s="318"/>
      <c r="AP914" s="318"/>
      <c r="AQ914" s="249"/>
      <c r="AR914" s="249"/>
      <c r="AS914" s="248"/>
      <c r="AT914" s="248"/>
      <c r="AU914" s="248"/>
      <c r="AW914" s="319"/>
      <c r="AX914" s="251"/>
      <c r="AY914" s="248"/>
    </row>
    <row r="915" spans="1:51" s="307" customFormat="1" ht="16.5" customHeight="1" x14ac:dyDescent="0.25">
      <c r="A915" s="305"/>
      <c r="B915" s="306"/>
      <c r="K915" s="317"/>
      <c r="L915" s="317"/>
      <c r="M915" s="310"/>
      <c r="N915" s="317"/>
      <c r="O915" s="317"/>
      <c r="P915" s="309"/>
      <c r="Q915" s="311"/>
      <c r="R915" s="312"/>
      <c r="S915" s="312"/>
      <c r="U915" s="313"/>
      <c r="V915" s="305"/>
      <c r="W915" s="306"/>
      <c r="X915" s="314"/>
      <c r="AA915" s="315"/>
      <c r="AB915" s="315"/>
      <c r="AC915" s="315"/>
      <c r="AD915" s="312"/>
      <c r="AE915" s="316"/>
      <c r="AF915" s="317"/>
      <c r="AG915" s="317"/>
      <c r="AI915" s="311"/>
      <c r="AJ915" s="311"/>
      <c r="AK915" s="311"/>
      <c r="AL915" s="311"/>
      <c r="AO915" s="318"/>
      <c r="AP915" s="318"/>
      <c r="AQ915" s="249"/>
      <c r="AR915" s="249"/>
      <c r="AS915" s="248"/>
      <c r="AT915" s="248"/>
      <c r="AU915" s="248"/>
      <c r="AW915" s="319"/>
      <c r="AX915" s="251"/>
      <c r="AY915" s="248"/>
    </row>
    <row r="916" spans="1:51" s="307" customFormat="1" ht="16.5" customHeight="1" x14ac:dyDescent="0.25">
      <c r="A916" s="305"/>
      <c r="B916" s="306"/>
      <c r="K916" s="317"/>
      <c r="L916" s="317"/>
      <c r="M916" s="310"/>
      <c r="N916" s="317"/>
      <c r="O916" s="317"/>
      <c r="P916" s="309"/>
      <c r="Q916" s="311"/>
      <c r="R916" s="312"/>
      <c r="S916" s="312"/>
      <c r="U916" s="313"/>
      <c r="V916" s="305"/>
      <c r="W916" s="306"/>
      <c r="X916" s="314"/>
      <c r="AA916" s="315"/>
      <c r="AB916" s="315"/>
      <c r="AC916" s="315"/>
      <c r="AD916" s="312"/>
      <c r="AE916" s="316"/>
      <c r="AF916" s="317"/>
      <c r="AG916" s="317"/>
      <c r="AI916" s="311"/>
      <c r="AJ916" s="311"/>
      <c r="AK916" s="311"/>
      <c r="AL916" s="311"/>
      <c r="AO916" s="318"/>
      <c r="AP916" s="318"/>
      <c r="AQ916" s="249"/>
      <c r="AR916" s="249"/>
      <c r="AS916" s="248"/>
      <c r="AT916" s="248"/>
      <c r="AU916" s="248"/>
      <c r="AW916" s="319"/>
      <c r="AX916" s="251"/>
      <c r="AY916" s="248"/>
    </row>
    <row r="917" spans="1:51" s="307" customFormat="1" ht="16.5" customHeight="1" x14ac:dyDescent="0.25">
      <c r="A917" s="305"/>
      <c r="B917" s="306"/>
      <c r="K917" s="317"/>
      <c r="L917" s="317"/>
      <c r="M917" s="310"/>
      <c r="N917" s="317"/>
      <c r="O917" s="317"/>
      <c r="P917" s="309"/>
      <c r="Q917" s="311"/>
      <c r="R917" s="312"/>
      <c r="S917" s="312"/>
      <c r="U917" s="313"/>
      <c r="V917" s="305"/>
      <c r="W917" s="306"/>
      <c r="X917" s="314"/>
      <c r="AA917" s="315"/>
      <c r="AB917" s="315"/>
      <c r="AC917" s="315"/>
      <c r="AD917" s="312"/>
      <c r="AE917" s="316"/>
      <c r="AF917" s="317"/>
      <c r="AG917" s="317"/>
      <c r="AI917" s="311"/>
      <c r="AJ917" s="311"/>
      <c r="AK917" s="311"/>
      <c r="AL917" s="311"/>
      <c r="AO917" s="318"/>
      <c r="AP917" s="318"/>
      <c r="AQ917" s="249"/>
      <c r="AR917" s="249"/>
      <c r="AS917" s="248"/>
      <c r="AT917" s="248"/>
      <c r="AU917" s="248"/>
      <c r="AW917" s="319"/>
      <c r="AX917" s="251"/>
      <c r="AY917" s="248"/>
    </row>
    <row r="918" spans="1:51" s="307" customFormat="1" ht="16.5" customHeight="1" x14ac:dyDescent="0.25">
      <c r="A918" s="305"/>
      <c r="B918" s="306"/>
      <c r="K918" s="317"/>
      <c r="L918" s="317"/>
      <c r="M918" s="310"/>
      <c r="N918" s="317"/>
      <c r="O918" s="317"/>
      <c r="P918" s="309"/>
      <c r="Q918" s="311"/>
      <c r="R918" s="312"/>
      <c r="S918" s="312"/>
      <c r="U918" s="313"/>
      <c r="V918" s="305"/>
      <c r="W918" s="306"/>
      <c r="X918" s="314"/>
      <c r="AA918" s="315"/>
      <c r="AB918" s="315"/>
      <c r="AC918" s="315"/>
      <c r="AD918" s="312"/>
      <c r="AE918" s="316"/>
      <c r="AF918" s="317"/>
      <c r="AG918" s="317"/>
      <c r="AI918" s="311"/>
      <c r="AJ918" s="311"/>
      <c r="AK918" s="311"/>
      <c r="AL918" s="311"/>
      <c r="AO918" s="318"/>
      <c r="AP918" s="318"/>
      <c r="AQ918" s="249"/>
      <c r="AR918" s="249"/>
      <c r="AS918" s="248"/>
      <c r="AT918" s="248"/>
      <c r="AU918" s="248"/>
      <c r="AW918" s="319"/>
      <c r="AX918" s="251"/>
      <c r="AY918" s="248"/>
    </row>
    <row r="919" spans="1:51" s="307" customFormat="1" ht="16.5" customHeight="1" x14ac:dyDescent="0.25">
      <c r="A919" s="305"/>
      <c r="B919" s="306"/>
      <c r="K919" s="317"/>
      <c r="L919" s="317"/>
      <c r="M919" s="310"/>
      <c r="N919" s="317"/>
      <c r="O919" s="317"/>
      <c r="P919" s="309"/>
      <c r="Q919" s="311"/>
      <c r="R919" s="312"/>
      <c r="S919" s="312"/>
      <c r="U919" s="313"/>
      <c r="V919" s="305"/>
      <c r="W919" s="306"/>
      <c r="X919" s="314"/>
      <c r="AA919" s="315"/>
      <c r="AB919" s="315"/>
      <c r="AC919" s="315"/>
      <c r="AD919" s="312"/>
      <c r="AE919" s="316"/>
      <c r="AF919" s="317"/>
      <c r="AG919" s="317"/>
      <c r="AI919" s="311"/>
      <c r="AJ919" s="311"/>
      <c r="AK919" s="311"/>
      <c r="AL919" s="311"/>
      <c r="AO919" s="318"/>
      <c r="AP919" s="318"/>
      <c r="AQ919" s="249"/>
      <c r="AR919" s="249"/>
      <c r="AS919" s="248"/>
      <c r="AT919" s="248"/>
      <c r="AU919" s="248"/>
      <c r="AW919" s="319"/>
      <c r="AX919" s="251"/>
      <c r="AY919" s="248"/>
    </row>
    <row r="920" spans="1:51" s="307" customFormat="1" ht="16.5" customHeight="1" x14ac:dyDescent="0.25">
      <c r="A920" s="305"/>
      <c r="B920" s="306"/>
      <c r="K920" s="317"/>
      <c r="L920" s="317"/>
      <c r="M920" s="310"/>
      <c r="N920" s="317"/>
      <c r="O920" s="317"/>
      <c r="P920" s="309"/>
      <c r="Q920" s="311"/>
      <c r="R920" s="312"/>
      <c r="S920" s="312"/>
      <c r="U920" s="313"/>
      <c r="V920" s="305"/>
      <c r="W920" s="306"/>
      <c r="X920" s="314"/>
      <c r="AA920" s="315"/>
      <c r="AB920" s="315"/>
      <c r="AC920" s="315"/>
      <c r="AD920" s="312"/>
      <c r="AE920" s="316"/>
      <c r="AF920" s="317"/>
      <c r="AG920" s="317"/>
      <c r="AI920" s="311"/>
      <c r="AJ920" s="311"/>
      <c r="AK920" s="311"/>
      <c r="AL920" s="311"/>
      <c r="AO920" s="318"/>
      <c r="AP920" s="318"/>
      <c r="AQ920" s="249"/>
      <c r="AR920" s="249"/>
      <c r="AS920" s="248"/>
      <c r="AT920" s="248"/>
      <c r="AU920" s="248"/>
      <c r="AW920" s="319"/>
      <c r="AX920" s="251"/>
      <c r="AY920" s="248"/>
    </row>
    <row r="921" spans="1:51" s="307" customFormat="1" ht="16.5" customHeight="1" x14ac:dyDescent="0.25">
      <c r="A921" s="305"/>
      <c r="B921" s="306"/>
      <c r="K921" s="317"/>
      <c r="L921" s="317"/>
      <c r="M921" s="310"/>
      <c r="N921" s="317"/>
      <c r="O921" s="317"/>
      <c r="P921" s="309"/>
      <c r="Q921" s="311"/>
      <c r="R921" s="312"/>
      <c r="S921" s="312"/>
      <c r="U921" s="313"/>
      <c r="V921" s="305"/>
      <c r="W921" s="306"/>
      <c r="X921" s="314"/>
      <c r="AA921" s="315"/>
      <c r="AB921" s="315"/>
      <c r="AC921" s="315"/>
      <c r="AD921" s="312"/>
      <c r="AE921" s="316"/>
      <c r="AF921" s="317"/>
      <c r="AG921" s="317"/>
      <c r="AI921" s="311"/>
      <c r="AJ921" s="311"/>
      <c r="AK921" s="311"/>
      <c r="AL921" s="311"/>
      <c r="AO921" s="318"/>
      <c r="AP921" s="318"/>
      <c r="AQ921" s="249"/>
      <c r="AR921" s="249"/>
      <c r="AS921" s="248"/>
      <c r="AT921" s="248"/>
      <c r="AU921" s="248"/>
      <c r="AW921" s="319"/>
      <c r="AX921" s="251"/>
      <c r="AY921" s="248"/>
    </row>
    <row r="922" spans="1:51" s="307" customFormat="1" ht="16.5" customHeight="1" x14ac:dyDescent="0.25">
      <c r="A922" s="305"/>
      <c r="B922" s="306"/>
      <c r="K922" s="317"/>
      <c r="L922" s="317"/>
      <c r="M922" s="310"/>
      <c r="N922" s="317"/>
      <c r="O922" s="317"/>
      <c r="P922" s="309"/>
      <c r="Q922" s="311"/>
      <c r="R922" s="312"/>
      <c r="S922" s="312"/>
      <c r="U922" s="313"/>
      <c r="V922" s="305"/>
      <c r="W922" s="306"/>
      <c r="X922" s="314"/>
      <c r="AA922" s="315"/>
      <c r="AB922" s="315"/>
      <c r="AC922" s="315"/>
      <c r="AD922" s="312"/>
      <c r="AE922" s="316"/>
      <c r="AF922" s="317"/>
      <c r="AG922" s="317"/>
      <c r="AI922" s="311"/>
      <c r="AJ922" s="311"/>
      <c r="AK922" s="311"/>
      <c r="AL922" s="311"/>
      <c r="AO922" s="318"/>
      <c r="AP922" s="318"/>
      <c r="AQ922" s="249"/>
      <c r="AR922" s="249"/>
      <c r="AS922" s="248"/>
      <c r="AT922" s="248"/>
      <c r="AU922" s="248"/>
      <c r="AW922" s="319"/>
      <c r="AX922" s="251"/>
      <c r="AY922" s="248"/>
    </row>
    <row r="923" spans="1:51" s="307" customFormat="1" ht="16.5" customHeight="1" x14ac:dyDescent="0.25">
      <c r="A923" s="305"/>
      <c r="B923" s="306"/>
      <c r="K923" s="317"/>
      <c r="L923" s="317"/>
      <c r="M923" s="310"/>
      <c r="N923" s="317"/>
      <c r="O923" s="317"/>
      <c r="P923" s="309"/>
      <c r="Q923" s="311"/>
      <c r="R923" s="312"/>
      <c r="S923" s="312"/>
      <c r="U923" s="313"/>
      <c r="V923" s="305"/>
      <c r="W923" s="306"/>
      <c r="X923" s="314"/>
      <c r="AA923" s="315"/>
      <c r="AB923" s="315"/>
      <c r="AC923" s="315"/>
      <c r="AD923" s="312"/>
      <c r="AE923" s="316"/>
      <c r="AF923" s="317"/>
      <c r="AG923" s="317"/>
      <c r="AI923" s="311"/>
      <c r="AJ923" s="311"/>
      <c r="AK923" s="311"/>
      <c r="AL923" s="311"/>
      <c r="AO923" s="318"/>
      <c r="AP923" s="318"/>
      <c r="AQ923" s="249"/>
      <c r="AR923" s="249"/>
      <c r="AS923" s="248"/>
      <c r="AT923" s="248"/>
      <c r="AU923" s="248"/>
      <c r="AW923" s="319"/>
      <c r="AX923" s="251"/>
      <c r="AY923" s="248"/>
    </row>
    <row r="924" spans="1:51" s="307" customFormat="1" ht="16.5" customHeight="1" x14ac:dyDescent="0.25">
      <c r="A924" s="305"/>
      <c r="B924" s="306"/>
      <c r="K924" s="317"/>
      <c r="L924" s="317"/>
      <c r="M924" s="310"/>
      <c r="N924" s="317"/>
      <c r="O924" s="317"/>
      <c r="P924" s="309"/>
      <c r="Q924" s="311"/>
      <c r="R924" s="312"/>
      <c r="S924" s="312"/>
      <c r="U924" s="313"/>
      <c r="V924" s="305"/>
      <c r="W924" s="306"/>
      <c r="X924" s="314"/>
      <c r="AA924" s="315"/>
      <c r="AB924" s="315"/>
      <c r="AC924" s="315"/>
      <c r="AD924" s="312"/>
      <c r="AE924" s="316"/>
      <c r="AF924" s="317"/>
      <c r="AG924" s="317"/>
      <c r="AI924" s="311"/>
      <c r="AJ924" s="311"/>
      <c r="AK924" s="311"/>
      <c r="AL924" s="311"/>
      <c r="AO924" s="318"/>
      <c r="AP924" s="318"/>
      <c r="AQ924" s="249"/>
      <c r="AR924" s="249"/>
      <c r="AS924" s="248"/>
      <c r="AT924" s="248"/>
      <c r="AU924" s="248"/>
      <c r="AW924" s="319"/>
      <c r="AX924" s="251"/>
      <c r="AY924" s="248"/>
    </row>
    <row r="925" spans="1:51" s="307" customFormat="1" ht="16.5" customHeight="1" x14ac:dyDescent="0.25">
      <c r="A925" s="305"/>
      <c r="B925" s="306"/>
      <c r="K925" s="317"/>
      <c r="L925" s="317"/>
      <c r="M925" s="310"/>
      <c r="N925" s="317"/>
      <c r="O925" s="317"/>
      <c r="P925" s="309"/>
      <c r="Q925" s="311"/>
      <c r="R925" s="312"/>
      <c r="S925" s="312"/>
      <c r="U925" s="313"/>
      <c r="V925" s="305"/>
      <c r="W925" s="306"/>
      <c r="X925" s="314"/>
      <c r="AA925" s="315"/>
      <c r="AB925" s="315"/>
      <c r="AC925" s="315"/>
      <c r="AD925" s="312"/>
      <c r="AE925" s="316"/>
      <c r="AF925" s="317"/>
      <c r="AG925" s="317"/>
      <c r="AI925" s="311"/>
      <c r="AJ925" s="311"/>
      <c r="AK925" s="311"/>
      <c r="AL925" s="311"/>
      <c r="AO925" s="318"/>
      <c r="AP925" s="318"/>
      <c r="AQ925" s="249"/>
      <c r="AR925" s="249"/>
      <c r="AS925" s="248"/>
      <c r="AT925" s="248"/>
      <c r="AU925" s="248"/>
      <c r="AW925" s="319"/>
      <c r="AX925" s="251"/>
      <c r="AY925" s="248"/>
    </row>
    <row r="926" spans="1:51" s="307" customFormat="1" ht="16.5" customHeight="1" x14ac:dyDescent="0.25">
      <c r="A926" s="305"/>
      <c r="B926" s="306"/>
      <c r="K926" s="317"/>
      <c r="L926" s="317"/>
      <c r="M926" s="310"/>
      <c r="N926" s="317"/>
      <c r="O926" s="317"/>
      <c r="P926" s="309"/>
      <c r="Q926" s="311"/>
      <c r="R926" s="312"/>
      <c r="S926" s="312"/>
      <c r="U926" s="313"/>
      <c r="V926" s="305"/>
      <c r="W926" s="306"/>
      <c r="X926" s="314"/>
      <c r="AA926" s="315"/>
      <c r="AB926" s="315"/>
      <c r="AC926" s="315"/>
      <c r="AD926" s="312"/>
      <c r="AE926" s="316"/>
      <c r="AF926" s="317"/>
      <c r="AG926" s="317"/>
      <c r="AI926" s="311"/>
      <c r="AJ926" s="311"/>
      <c r="AK926" s="311"/>
      <c r="AL926" s="311"/>
      <c r="AO926" s="318"/>
      <c r="AP926" s="318"/>
      <c r="AQ926" s="249"/>
      <c r="AR926" s="249"/>
      <c r="AS926" s="248"/>
      <c r="AT926" s="248"/>
      <c r="AU926" s="248"/>
      <c r="AW926" s="319"/>
      <c r="AX926" s="251"/>
      <c r="AY926" s="248"/>
    </row>
    <row r="927" spans="1:51" s="307" customFormat="1" ht="16.5" customHeight="1" x14ac:dyDescent="0.25">
      <c r="A927" s="305"/>
      <c r="B927" s="306"/>
      <c r="K927" s="317"/>
      <c r="L927" s="317"/>
      <c r="M927" s="310"/>
      <c r="N927" s="317"/>
      <c r="O927" s="317"/>
      <c r="P927" s="309"/>
      <c r="Q927" s="311"/>
      <c r="R927" s="312"/>
      <c r="S927" s="312"/>
      <c r="U927" s="313"/>
      <c r="V927" s="305"/>
      <c r="W927" s="306"/>
      <c r="X927" s="314"/>
      <c r="AA927" s="315"/>
      <c r="AB927" s="315"/>
      <c r="AC927" s="315"/>
      <c r="AD927" s="312"/>
      <c r="AE927" s="316"/>
      <c r="AF927" s="317"/>
      <c r="AG927" s="317"/>
      <c r="AI927" s="311"/>
      <c r="AJ927" s="311"/>
      <c r="AK927" s="311"/>
      <c r="AL927" s="311"/>
      <c r="AO927" s="318"/>
      <c r="AP927" s="318"/>
      <c r="AQ927" s="249"/>
      <c r="AR927" s="249"/>
      <c r="AS927" s="248"/>
      <c r="AT927" s="248"/>
      <c r="AU927" s="248"/>
      <c r="AW927" s="319"/>
      <c r="AX927" s="251"/>
      <c r="AY927" s="248"/>
    </row>
    <row r="928" spans="1:51" s="307" customFormat="1" ht="16.5" customHeight="1" x14ac:dyDescent="0.25">
      <c r="A928" s="305"/>
      <c r="B928" s="306"/>
      <c r="K928" s="317"/>
      <c r="L928" s="317"/>
      <c r="M928" s="310"/>
      <c r="N928" s="317"/>
      <c r="O928" s="317"/>
      <c r="P928" s="309"/>
      <c r="Q928" s="311"/>
      <c r="R928" s="312"/>
      <c r="S928" s="312"/>
      <c r="U928" s="313"/>
      <c r="V928" s="305"/>
      <c r="W928" s="306"/>
      <c r="X928" s="314"/>
      <c r="AA928" s="315"/>
      <c r="AB928" s="315"/>
      <c r="AC928" s="315"/>
      <c r="AD928" s="312"/>
      <c r="AE928" s="316"/>
      <c r="AF928" s="317"/>
      <c r="AG928" s="317"/>
      <c r="AI928" s="311"/>
      <c r="AJ928" s="311"/>
      <c r="AK928" s="311"/>
      <c r="AL928" s="311"/>
      <c r="AO928" s="318"/>
      <c r="AP928" s="318"/>
      <c r="AQ928" s="249"/>
      <c r="AR928" s="249"/>
      <c r="AS928" s="248"/>
      <c r="AT928" s="248"/>
      <c r="AU928" s="248"/>
      <c r="AW928" s="319"/>
      <c r="AX928" s="251"/>
      <c r="AY928" s="248"/>
    </row>
    <row r="929" spans="1:51" s="307" customFormat="1" ht="16.5" customHeight="1" x14ac:dyDescent="0.25">
      <c r="A929" s="305"/>
      <c r="B929" s="306"/>
      <c r="K929" s="317"/>
      <c r="L929" s="317"/>
      <c r="M929" s="310"/>
      <c r="N929" s="317"/>
      <c r="O929" s="317"/>
      <c r="P929" s="309"/>
      <c r="Q929" s="311"/>
      <c r="R929" s="312"/>
      <c r="S929" s="312"/>
      <c r="U929" s="313"/>
      <c r="V929" s="305"/>
      <c r="W929" s="306"/>
      <c r="X929" s="314"/>
      <c r="AA929" s="315"/>
      <c r="AB929" s="315"/>
      <c r="AC929" s="315"/>
      <c r="AD929" s="312"/>
      <c r="AE929" s="316"/>
      <c r="AF929" s="317"/>
      <c r="AG929" s="317"/>
      <c r="AI929" s="311"/>
      <c r="AJ929" s="311"/>
      <c r="AK929" s="311"/>
      <c r="AL929" s="311"/>
      <c r="AO929" s="318"/>
      <c r="AP929" s="318"/>
      <c r="AQ929" s="249"/>
      <c r="AR929" s="249"/>
      <c r="AS929" s="248"/>
      <c r="AT929" s="248"/>
      <c r="AU929" s="248"/>
      <c r="AW929" s="319"/>
      <c r="AX929" s="251"/>
      <c r="AY929" s="248"/>
    </row>
    <row r="930" spans="1:51" s="307" customFormat="1" ht="16.5" customHeight="1" x14ac:dyDescent="0.25">
      <c r="A930" s="305"/>
      <c r="B930" s="306"/>
      <c r="K930" s="317"/>
      <c r="L930" s="317"/>
      <c r="M930" s="310"/>
      <c r="N930" s="317"/>
      <c r="O930" s="317"/>
      <c r="P930" s="309"/>
      <c r="Q930" s="311"/>
      <c r="R930" s="312"/>
      <c r="S930" s="312"/>
      <c r="U930" s="313"/>
      <c r="V930" s="305"/>
      <c r="W930" s="306"/>
      <c r="X930" s="314"/>
      <c r="AA930" s="315"/>
      <c r="AB930" s="315"/>
      <c r="AC930" s="315"/>
      <c r="AD930" s="312"/>
      <c r="AE930" s="316"/>
      <c r="AF930" s="317"/>
      <c r="AG930" s="317"/>
      <c r="AI930" s="311"/>
      <c r="AJ930" s="311"/>
      <c r="AK930" s="311"/>
      <c r="AL930" s="311"/>
      <c r="AO930" s="318"/>
      <c r="AP930" s="318"/>
      <c r="AQ930" s="249"/>
      <c r="AR930" s="249"/>
      <c r="AS930" s="248"/>
      <c r="AT930" s="248"/>
      <c r="AU930" s="248"/>
      <c r="AW930" s="319"/>
      <c r="AX930" s="251"/>
      <c r="AY930" s="248"/>
    </row>
    <row r="931" spans="1:51" s="307" customFormat="1" ht="16.5" customHeight="1" x14ac:dyDescent="0.25">
      <c r="A931" s="305"/>
      <c r="B931" s="306"/>
      <c r="K931" s="317"/>
      <c r="L931" s="317"/>
      <c r="M931" s="310"/>
      <c r="N931" s="317"/>
      <c r="O931" s="317"/>
      <c r="P931" s="309"/>
      <c r="Q931" s="311"/>
      <c r="R931" s="312"/>
      <c r="S931" s="312"/>
      <c r="U931" s="313"/>
      <c r="V931" s="305"/>
      <c r="W931" s="306"/>
      <c r="X931" s="314"/>
      <c r="AA931" s="315"/>
      <c r="AB931" s="315"/>
      <c r="AC931" s="315"/>
      <c r="AD931" s="312"/>
      <c r="AE931" s="316"/>
      <c r="AF931" s="317"/>
      <c r="AG931" s="317"/>
      <c r="AI931" s="311"/>
      <c r="AJ931" s="311"/>
      <c r="AK931" s="311"/>
      <c r="AL931" s="311"/>
      <c r="AO931" s="318"/>
      <c r="AP931" s="318"/>
      <c r="AQ931" s="249"/>
      <c r="AR931" s="249"/>
      <c r="AS931" s="248"/>
      <c r="AT931" s="248"/>
      <c r="AU931" s="248"/>
      <c r="AW931" s="319"/>
      <c r="AX931" s="251"/>
      <c r="AY931" s="248"/>
    </row>
    <row r="932" spans="1:51" s="307" customFormat="1" ht="16.5" customHeight="1" x14ac:dyDescent="0.25">
      <c r="A932" s="305"/>
      <c r="B932" s="306"/>
      <c r="K932" s="317"/>
      <c r="L932" s="317"/>
      <c r="M932" s="310"/>
      <c r="N932" s="317"/>
      <c r="O932" s="317"/>
      <c r="P932" s="309"/>
      <c r="Q932" s="311"/>
      <c r="R932" s="312"/>
      <c r="S932" s="312"/>
      <c r="U932" s="313"/>
      <c r="V932" s="305"/>
      <c r="W932" s="306"/>
      <c r="X932" s="314"/>
      <c r="AA932" s="315"/>
      <c r="AB932" s="315"/>
      <c r="AC932" s="315"/>
      <c r="AD932" s="312"/>
      <c r="AE932" s="316"/>
      <c r="AF932" s="317"/>
      <c r="AG932" s="317"/>
      <c r="AI932" s="311"/>
      <c r="AJ932" s="311"/>
      <c r="AK932" s="311"/>
      <c r="AL932" s="311"/>
      <c r="AO932" s="318"/>
      <c r="AP932" s="318"/>
      <c r="AQ932" s="249"/>
      <c r="AR932" s="249"/>
      <c r="AS932" s="248"/>
      <c r="AT932" s="248"/>
      <c r="AU932" s="248"/>
      <c r="AW932" s="319"/>
      <c r="AX932" s="251"/>
      <c r="AY932" s="248"/>
    </row>
    <row r="933" spans="1:51" s="307" customFormat="1" ht="16.5" customHeight="1" x14ac:dyDescent="0.25">
      <c r="A933" s="305"/>
      <c r="B933" s="306"/>
      <c r="K933" s="317"/>
      <c r="L933" s="317"/>
      <c r="M933" s="310"/>
      <c r="N933" s="317"/>
      <c r="O933" s="317"/>
      <c r="P933" s="309"/>
      <c r="Q933" s="311"/>
      <c r="R933" s="312"/>
      <c r="S933" s="312"/>
      <c r="U933" s="313"/>
      <c r="V933" s="305"/>
      <c r="W933" s="306"/>
      <c r="X933" s="314"/>
      <c r="AA933" s="315"/>
      <c r="AB933" s="315"/>
      <c r="AC933" s="315"/>
      <c r="AD933" s="312"/>
      <c r="AE933" s="316"/>
      <c r="AF933" s="317"/>
      <c r="AG933" s="317"/>
      <c r="AI933" s="311"/>
      <c r="AJ933" s="311"/>
      <c r="AK933" s="311"/>
      <c r="AL933" s="311"/>
      <c r="AO933" s="318"/>
      <c r="AP933" s="318"/>
      <c r="AQ933" s="249"/>
      <c r="AR933" s="249"/>
      <c r="AS933" s="248"/>
      <c r="AT933" s="248"/>
      <c r="AU933" s="248"/>
      <c r="AW933" s="319"/>
      <c r="AX933" s="251"/>
      <c r="AY933" s="248"/>
    </row>
    <row r="934" spans="1:51" s="307" customFormat="1" ht="16.5" customHeight="1" x14ac:dyDescent="0.25">
      <c r="A934" s="305"/>
      <c r="B934" s="306"/>
      <c r="K934" s="317"/>
      <c r="L934" s="317"/>
      <c r="M934" s="310"/>
      <c r="N934" s="317"/>
      <c r="O934" s="317"/>
      <c r="P934" s="309"/>
      <c r="Q934" s="311"/>
      <c r="R934" s="312"/>
      <c r="S934" s="312"/>
      <c r="U934" s="313"/>
      <c r="V934" s="305"/>
      <c r="W934" s="306"/>
      <c r="X934" s="314"/>
      <c r="AA934" s="315"/>
      <c r="AB934" s="315"/>
      <c r="AC934" s="315"/>
      <c r="AD934" s="312"/>
      <c r="AE934" s="316"/>
      <c r="AF934" s="317"/>
      <c r="AG934" s="317"/>
      <c r="AI934" s="311"/>
      <c r="AJ934" s="311"/>
      <c r="AK934" s="311"/>
      <c r="AL934" s="311"/>
      <c r="AO934" s="318"/>
      <c r="AP934" s="318"/>
      <c r="AQ934" s="249"/>
      <c r="AR934" s="249"/>
      <c r="AS934" s="248"/>
      <c r="AT934" s="248"/>
      <c r="AU934" s="248"/>
      <c r="AW934" s="319"/>
      <c r="AX934" s="251"/>
      <c r="AY934" s="248"/>
    </row>
    <row r="935" spans="1:51" s="307" customFormat="1" ht="16.5" customHeight="1" x14ac:dyDescent="0.25">
      <c r="A935" s="305"/>
      <c r="B935" s="306"/>
      <c r="K935" s="317"/>
      <c r="L935" s="317"/>
      <c r="M935" s="310"/>
      <c r="N935" s="317"/>
      <c r="O935" s="317"/>
      <c r="P935" s="309"/>
      <c r="Q935" s="311"/>
      <c r="R935" s="312"/>
      <c r="S935" s="312"/>
      <c r="U935" s="313"/>
      <c r="V935" s="305"/>
      <c r="W935" s="306"/>
      <c r="X935" s="314"/>
      <c r="AA935" s="315"/>
      <c r="AB935" s="315"/>
      <c r="AC935" s="315"/>
      <c r="AD935" s="312"/>
      <c r="AE935" s="316"/>
      <c r="AF935" s="317"/>
      <c r="AG935" s="317"/>
      <c r="AI935" s="311"/>
      <c r="AJ935" s="311"/>
      <c r="AK935" s="311"/>
      <c r="AL935" s="311"/>
      <c r="AO935" s="318"/>
      <c r="AP935" s="318"/>
      <c r="AQ935" s="249"/>
      <c r="AR935" s="249"/>
      <c r="AS935" s="248"/>
      <c r="AT935" s="248"/>
      <c r="AU935" s="248"/>
      <c r="AW935" s="319"/>
      <c r="AX935" s="251"/>
      <c r="AY935" s="248"/>
    </row>
    <row r="936" spans="1:51" s="307" customFormat="1" ht="16.5" customHeight="1" x14ac:dyDescent="0.25">
      <c r="A936" s="305"/>
      <c r="B936" s="306"/>
      <c r="K936" s="317"/>
      <c r="L936" s="317"/>
      <c r="M936" s="310"/>
      <c r="N936" s="317"/>
      <c r="O936" s="317"/>
      <c r="P936" s="309">
        <f>N936*O936</f>
        <v>0</v>
      </c>
      <c r="Q936" s="311"/>
      <c r="R936" s="312"/>
      <c r="S936" s="312"/>
      <c r="U936" s="313"/>
      <c r="V936" s="305" t="s">
        <v>143</v>
      </c>
      <c r="W936" s="306">
        <v>39</v>
      </c>
      <c r="X936" s="314" t="s">
        <v>144</v>
      </c>
      <c r="Y936" s="307" t="s">
        <v>28</v>
      </c>
      <c r="Z936" s="307" t="s">
        <v>53</v>
      </c>
      <c r="AA936" s="315">
        <v>17</v>
      </c>
      <c r="AB936" s="315">
        <v>19</v>
      </c>
      <c r="AC936" s="315">
        <v>2</v>
      </c>
      <c r="AD936" s="312">
        <v>323</v>
      </c>
      <c r="AE936" s="316">
        <v>100</v>
      </c>
      <c r="AF936" s="317">
        <f>รายการ!B1</f>
        <v>6700</v>
      </c>
      <c r="AG936" s="317">
        <f>AD936*AF936</f>
        <v>2164100</v>
      </c>
      <c r="AH936" s="307">
        <v>323</v>
      </c>
      <c r="AI936" s="311"/>
      <c r="AJ936" s="311">
        <v>323</v>
      </c>
      <c r="AK936" s="311"/>
      <c r="AL936" s="311"/>
      <c r="AM936" s="307">
        <v>45</v>
      </c>
      <c r="AN936" s="307">
        <f>ค่าเสื่อม!T4</f>
        <v>93</v>
      </c>
      <c r="AO936" s="318">
        <f>AG936*AN936/100</f>
        <v>2012613</v>
      </c>
      <c r="AP936" s="318">
        <f>AG936-AO936</f>
        <v>151487</v>
      </c>
      <c r="AQ936" s="249">
        <f>P899+AP936</f>
        <v>151487</v>
      </c>
      <c r="AR936" s="249">
        <f>AQ936</f>
        <v>151487</v>
      </c>
      <c r="AS936" s="248">
        <f>((S936*O936)+(AF936*AK936)-(AF936*AK936*AN936/100))</f>
        <v>0</v>
      </c>
      <c r="AT936" s="248">
        <f>AQ936-AS936</f>
        <v>151487</v>
      </c>
      <c r="AU936" s="248">
        <f>AS936</f>
        <v>0</v>
      </c>
      <c r="AW936" s="319"/>
      <c r="AX936" s="251">
        <f>AU936*AV936/100</f>
        <v>0</v>
      </c>
      <c r="AY936" s="248">
        <f>AX936*10/100</f>
        <v>0</v>
      </c>
    </row>
    <row r="937" spans="1:51" s="307" customFormat="1" ht="16.5" customHeight="1" x14ac:dyDescent="0.25">
      <c r="A937" s="305"/>
      <c r="B937" s="306"/>
      <c r="K937" s="317"/>
      <c r="L937" s="317"/>
      <c r="M937" s="310"/>
      <c r="N937" s="317"/>
      <c r="O937" s="317"/>
      <c r="P937" s="309"/>
      <c r="Q937" s="311"/>
      <c r="R937" s="312"/>
      <c r="S937" s="312"/>
      <c r="U937" s="313"/>
      <c r="V937" s="305"/>
      <c r="W937" s="306"/>
      <c r="X937" s="314"/>
      <c r="AA937" s="315"/>
      <c r="AB937" s="315"/>
      <c r="AC937" s="315"/>
      <c r="AD937" s="312"/>
      <c r="AE937" s="316"/>
      <c r="AF937" s="317"/>
      <c r="AG937" s="317"/>
      <c r="AI937" s="311"/>
      <c r="AJ937" s="311"/>
      <c r="AK937" s="311"/>
      <c r="AL937" s="311"/>
      <c r="AO937" s="318"/>
      <c r="AP937" s="318"/>
      <c r="AQ937" s="249"/>
      <c r="AR937" s="249"/>
      <c r="AS937" s="248"/>
      <c r="AT937" s="248"/>
      <c r="AU937" s="248"/>
      <c r="AW937" s="319"/>
      <c r="AX937" s="251"/>
      <c r="AY937" s="248"/>
    </row>
    <row r="938" spans="1:51" s="307" customFormat="1" ht="16.5" customHeight="1" x14ac:dyDescent="0.25">
      <c r="A938" s="305"/>
      <c r="B938" s="306"/>
      <c r="K938" s="317"/>
      <c r="L938" s="317"/>
      <c r="M938" s="310"/>
      <c r="N938" s="317"/>
      <c r="O938" s="317"/>
      <c r="P938" s="309"/>
      <c r="Q938" s="311"/>
      <c r="R938" s="312"/>
      <c r="S938" s="312"/>
      <c r="U938" s="313"/>
      <c r="V938" s="305"/>
      <c r="W938" s="306"/>
      <c r="X938" s="314"/>
      <c r="AA938" s="315"/>
      <c r="AB938" s="315"/>
      <c r="AC938" s="315"/>
      <c r="AD938" s="312"/>
      <c r="AE938" s="316"/>
      <c r="AF938" s="317"/>
      <c r="AG938" s="317"/>
      <c r="AI938" s="311"/>
      <c r="AJ938" s="311"/>
      <c r="AK938" s="311"/>
      <c r="AL938" s="311"/>
      <c r="AO938" s="318"/>
      <c r="AP938" s="318"/>
      <c r="AQ938" s="249"/>
      <c r="AR938" s="249"/>
      <c r="AS938" s="248"/>
      <c r="AT938" s="248"/>
      <c r="AU938" s="248"/>
      <c r="AW938" s="319"/>
      <c r="AX938" s="251"/>
      <c r="AY938" s="248"/>
    </row>
    <row r="939" spans="1:51" s="307" customFormat="1" ht="16.5" customHeight="1" x14ac:dyDescent="0.25">
      <c r="A939" s="305"/>
      <c r="B939" s="306"/>
      <c r="K939" s="317"/>
      <c r="L939" s="317"/>
      <c r="M939" s="310"/>
      <c r="N939" s="317"/>
      <c r="O939" s="317"/>
      <c r="P939" s="309"/>
      <c r="Q939" s="311"/>
      <c r="R939" s="312"/>
      <c r="S939" s="312"/>
      <c r="U939" s="313"/>
      <c r="V939" s="305"/>
      <c r="W939" s="306"/>
      <c r="X939" s="314"/>
      <c r="AA939" s="315"/>
      <c r="AB939" s="315"/>
      <c r="AC939" s="315"/>
      <c r="AD939" s="312"/>
      <c r="AE939" s="316"/>
      <c r="AF939" s="317"/>
      <c r="AG939" s="317"/>
      <c r="AI939" s="311"/>
      <c r="AJ939" s="311"/>
      <c r="AK939" s="311"/>
      <c r="AL939" s="311"/>
      <c r="AO939" s="318"/>
      <c r="AP939" s="318"/>
      <c r="AQ939" s="249"/>
      <c r="AR939" s="249"/>
      <c r="AS939" s="248"/>
      <c r="AT939" s="248"/>
      <c r="AU939" s="248"/>
      <c r="AW939" s="319"/>
      <c r="AX939" s="251"/>
      <c r="AY939" s="248"/>
    </row>
    <row r="940" spans="1:51" s="307" customFormat="1" ht="16.5" customHeight="1" x14ac:dyDescent="0.25">
      <c r="A940" s="305"/>
      <c r="B940" s="306"/>
      <c r="K940" s="317"/>
      <c r="L940" s="317"/>
      <c r="M940" s="310"/>
      <c r="N940" s="317"/>
      <c r="O940" s="317"/>
      <c r="P940" s="309"/>
      <c r="Q940" s="311"/>
      <c r="R940" s="312"/>
      <c r="S940" s="312"/>
      <c r="U940" s="313"/>
      <c r="V940" s="305"/>
      <c r="W940" s="306"/>
      <c r="X940" s="314"/>
      <c r="AA940" s="315"/>
      <c r="AB940" s="315"/>
      <c r="AC940" s="315"/>
      <c r="AD940" s="312"/>
      <c r="AE940" s="316"/>
      <c r="AF940" s="317"/>
      <c r="AG940" s="317"/>
      <c r="AI940" s="311"/>
      <c r="AJ940" s="311"/>
      <c r="AK940" s="311"/>
      <c r="AL940" s="311"/>
      <c r="AO940" s="318"/>
      <c r="AP940" s="318"/>
      <c r="AQ940" s="249"/>
      <c r="AR940" s="249"/>
      <c r="AS940" s="248"/>
      <c r="AT940" s="248"/>
      <c r="AU940" s="248"/>
      <c r="AW940" s="319"/>
      <c r="AX940" s="251"/>
      <c r="AY940" s="248"/>
    </row>
    <row r="941" spans="1:51" s="307" customFormat="1" ht="16.5" customHeight="1" x14ac:dyDescent="0.25">
      <c r="A941" s="305"/>
      <c r="B941" s="306"/>
      <c r="K941" s="317"/>
      <c r="L941" s="317"/>
      <c r="M941" s="310"/>
      <c r="N941" s="317"/>
      <c r="O941" s="317"/>
      <c r="P941" s="309"/>
      <c r="Q941" s="311"/>
      <c r="R941" s="312"/>
      <c r="S941" s="312"/>
      <c r="U941" s="313"/>
      <c r="V941" s="305"/>
      <c r="W941" s="306"/>
      <c r="X941" s="314"/>
      <c r="AA941" s="315"/>
      <c r="AB941" s="315"/>
      <c r="AC941" s="315"/>
      <c r="AD941" s="312"/>
      <c r="AE941" s="316"/>
      <c r="AF941" s="317"/>
      <c r="AG941" s="317"/>
      <c r="AI941" s="311"/>
      <c r="AJ941" s="311"/>
      <c r="AK941" s="311"/>
      <c r="AL941" s="311"/>
      <c r="AO941" s="318"/>
      <c r="AP941" s="318"/>
      <c r="AQ941" s="249"/>
      <c r="AR941" s="249"/>
      <c r="AS941" s="248"/>
      <c r="AT941" s="248"/>
      <c r="AU941" s="248"/>
      <c r="AW941" s="319"/>
      <c r="AX941" s="251"/>
      <c r="AY941" s="248"/>
    </row>
    <row r="942" spans="1:51" s="307" customFormat="1" ht="16.5" customHeight="1" x14ac:dyDescent="0.25">
      <c r="A942" s="305"/>
      <c r="B942" s="306"/>
      <c r="K942" s="317"/>
      <c r="L942" s="317"/>
      <c r="M942" s="310"/>
      <c r="N942" s="317"/>
      <c r="O942" s="317"/>
      <c r="P942" s="309"/>
      <c r="Q942" s="311"/>
      <c r="R942" s="312"/>
      <c r="S942" s="312"/>
      <c r="U942" s="313"/>
      <c r="V942" s="305"/>
      <c r="W942" s="306"/>
      <c r="X942" s="314"/>
      <c r="AA942" s="315"/>
      <c r="AB942" s="315"/>
      <c r="AC942" s="315"/>
      <c r="AD942" s="312"/>
      <c r="AE942" s="316"/>
      <c r="AF942" s="317"/>
      <c r="AG942" s="317"/>
      <c r="AI942" s="311"/>
      <c r="AJ942" s="311"/>
      <c r="AK942" s="311"/>
      <c r="AL942" s="311"/>
      <c r="AO942" s="318"/>
      <c r="AP942" s="318"/>
      <c r="AQ942" s="249"/>
      <c r="AR942" s="249"/>
      <c r="AS942" s="248"/>
      <c r="AT942" s="248"/>
      <c r="AU942" s="248"/>
      <c r="AW942" s="319"/>
      <c r="AX942" s="251"/>
      <c r="AY942" s="248"/>
    </row>
    <row r="943" spans="1:51" s="307" customFormat="1" ht="16.5" customHeight="1" x14ac:dyDescent="0.25">
      <c r="A943" s="305"/>
      <c r="B943" s="306"/>
      <c r="K943" s="317"/>
      <c r="L943" s="317"/>
      <c r="M943" s="310"/>
      <c r="N943" s="317"/>
      <c r="O943" s="317"/>
      <c r="P943" s="309"/>
      <c r="Q943" s="311"/>
      <c r="R943" s="312"/>
      <c r="S943" s="312"/>
      <c r="U943" s="313"/>
      <c r="V943" s="305"/>
      <c r="W943" s="306"/>
      <c r="X943" s="314"/>
      <c r="AA943" s="315"/>
      <c r="AB943" s="315"/>
      <c r="AC943" s="315"/>
      <c r="AD943" s="312"/>
      <c r="AE943" s="316"/>
      <c r="AF943" s="317"/>
      <c r="AG943" s="317"/>
      <c r="AI943" s="311"/>
      <c r="AJ943" s="311"/>
      <c r="AK943" s="311"/>
      <c r="AL943" s="311"/>
      <c r="AO943" s="318"/>
      <c r="AP943" s="318"/>
      <c r="AQ943" s="249"/>
      <c r="AR943" s="249"/>
      <c r="AS943" s="248"/>
      <c r="AT943" s="248"/>
      <c r="AU943" s="248"/>
      <c r="AW943" s="319"/>
      <c r="AX943" s="251"/>
      <c r="AY943" s="248"/>
    </row>
    <row r="944" spans="1:51" s="307" customFormat="1" ht="16.5" customHeight="1" x14ac:dyDescent="0.25">
      <c r="A944" s="305"/>
      <c r="B944" s="306"/>
      <c r="K944" s="317"/>
      <c r="L944" s="317"/>
      <c r="M944" s="310"/>
      <c r="N944" s="317"/>
      <c r="O944" s="317"/>
      <c r="P944" s="309"/>
      <c r="Q944" s="311"/>
      <c r="R944" s="312"/>
      <c r="S944" s="312"/>
      <c r="U944" s="313"/>
      <c r="V944" s="305"/>
      <c r="W944" s="306"/>
      <c r="X944" s="314"/>
      <c r="AA944" s="315"/>
      <c r="AB944" s="315"/>
      <c r="AC944" s="315"/>
      <c r="AD944" s="312"/>
      <c r="AE944" s="316"/>
      <c r="AF944" s="317"/>
      <c r="AG944" s="317"/>
      <c r="AI944" s="311"/>
      <c r="AJ944" s="311"/>
      <c r="AK944" s="311"/>
      <c r="AL944" s="311"/>
      <c r="AO944" s="318"/>
      <c r="AP944" s="318"/>
      <c r="AQ944" s="249"/>
      <c r="AR944" s="249"/>
      <c r="AS944" s="248"/>
      <c r="AT944" s="248"/>
      <c r="AU944" s="248"/>
      <c r="AW944" s="319"/>
      <c r="AX944" s="251"/>
      <c r="AY944" s="248"/>
    </row>
    <row r="945" spans="1:51" s="307" customFormat="1" ht="16.5" customHeight="1" x14ac:dyDescent="0.25">
      <c r="A945" s="305"/>
      <c r="B945" s="306"/>
      <c r="K945" s="317"/>
      <c r="L945" s="317"/>
      <c r="M945" s="310"/>
      <c r="N945" s="317"/>
      <c r="O945" s="317"/>
      <c r="P945" s="309"/>
      <c r="Q945" s="311"/>
      <c r="R945" s="312"/>
      <c r="S945" s="312"/>
      <c r="U945" s="313"/>
      <c r="V945" s="305"/>
      <c r="W945" s="306"/>
      <c r="X945" s="314"/>
      <c r="AA945" s="315"/>
      <c r="AB945" s="315"/>
      <c r="AC945" s="315"/>
      <c r="AD945" s="312"/>
      <c r="AE945" s="316"/>
      <c r="AF945" s="317"/>
      <c r="AG945" s="317"/>
      <c r="AI945" s="311"/>
      <c r="AJ945" s="311"/>
      <c r="AK945" s="311"/>
      <c r="AL945" s="311"/>
      <c r="AO945" s="318"/>
      <c r="AP945" s="318"/>
      <c r="AQ945" s="249"/>
      <c r="AR945" s="249"/>
      <c r="AS945" s="248"/>
      <c r="AT945" s="248"/>
      <c r="AU945" s="248"/>
      <c r="AW945" s="319"/>
      <c r="AX945" s="251"/>
      <c r="AY945" s="248"/>
    </row>
    <row r="946" spans="1:51" s="307" customFormat="1" ht="16.5" customHeight="1" x14ac:dyDescent="0.25">
      <c r="A946" s="305"/>
      <c r="B946" s="306"/>
      <c r="K946" s="317"/>
      <c r="L946" s="317"/>
      <c r="M946" s="310"/>
      <c r="N946" s="317"/>
      <c r="O946" s="317"/>
      <c r="P946" s="309"/>
      <c r="Q946" s="311"/>
      <c r="R946" s="312"/>
      <c r="S946" s="312"/>
      <c r="U946" s="313"/>
      <c r="V946" s="305"/>
      <c r="W946" s="306"/>
      <c r="X946" s="314"/>
      <c r="AA946" s="315"/>
      <c r="AB946" s="315"/>
      <c r="AC946" s="315"/>
      <c r="AD946" s="312"/>
      <c r="AE946" s="316"/>
      <c r="AF946" s="317"/>
      <c r="AG946" s="317"/>
      <c r="AI946" s="311"/>
      <c r="AJ946" s="311"/>
      <c r="AK946" s="311"/>
      <c r="AL946" s="311"/>
      <c r="AO946" s="318"/>
      <c r="AP946" s="318"/>
      <c r="AQ946" s="249"/>
      <c r="AR946" s="249"/>
      <c r="AS946" s="248"/>
      <c r="AT946" s="248"/>
      <c r="AU946" s="248"/>
      <c r="AW946" s="319"/>
      <c r="AX946" s="251"/>
      <c r="AY946" s="248"/>
    </row>
    <row r="947" spans="1:51" s="307" customFormat="1" ht="16.5" customHeight="1" x14ac:dyDescent="0.25">
      <c r="A947" s="305"/>
      <c r="B947" s="306"/>
      <c r="K947" s="317"/>
      <c r="L947" s="317"/>
      <c r="M947" s="310"/>
      <c r="N947" s="317"/>
      <c r="O947" s="317"/>
      <c r="P947" s="309"/>
      <c r="Q947" s="311"/>
      <c r="R947" s="312"/>
      <c r="S947" s="312"/>
      <c r="U947" s="313"/>
      <c r="V947" s="305"/>
      <c r="W947" s="306"/>
      <c r="X947" s="314"/>
      <c r="AA947" s="315"/>
      <c r="AB947" s="315"/>
      <c r="AC947" s="315"/>
      <c r="AD947" s="312"/>
      <c r="AE947" s="316"/>
      <c r="AF947" s="317"/>
      <c r="AG947" s="317"/>
      <c r="AI947" s="311"/>
      <c r="AJ947" s="311"/>
      <c r="AK947" s="311"/>
      <c r="AL947" s="311"/>
      <c r="AO947" s="318"/>
      <c r="AP947" s="318"/>
      <c r="AQ947" s="249"/>
      <c r="AR947" s="249"/>
      <c r="AS947" s="248"/>
      <c r="AT947" s="248"/>
      <c r="AU947" s="248"/>
      <c r="AW947" s="319"/>
      <c r="AX947" s="251"/>
      <c r="AY947" s="248"/>
    </row>
    <row r="948" spans="1:51" s="307" customFormat="1" ht="16.5" customHeight="1" x14ac:dyDescent="0.25">
      <c r="A948" s="305"/>
      <c r="B948" s="306"/>
      <c r="K948" s="317"/>
      <c r="L948" s="317"/>
      <c r="M948" s="310"/>
      <c r="N948" s="317"/>
      <c r="O948" s="317"/>
      <c r="P948" s="309"/>
      <c r="Q948" s="311"/>
      <c r="R948" s="312"/>
      <c r="S948" s="312"/>
      <c r="U948" s="313"/>
      <c r="V948" s="305"/>
      <c r="W948" s="306"/>
      <c r="X948" s="314"/>
      <c r="AA948" s="315"/>
      <c r="AB948" s="315"/>
      <c r="AC948" s="315"/>
      <c r="AD948" s="312"/>
      <c r="AE948" s="316"/>
      <c r="AF948" s="317"/>
      <c r="AG948" s="317"/>
      <c r="AI948" s="311"/>
      <c r="AJ948" s="311"/>
      <c r="AK948" s="311"/>
      <c r="AL948" s="311"/>
      <c r="AO948" s="318"/>
      <c r="AP948" s="318"/>
      <c r="AQ948" s="249"/>
      <c r="AR948" s="249"/>
      <c r="AS948" s="248"/>
      <c r="AT948" s="248"/>
      <c r="AU948" s="248"/>
      <c r="AW948" s="319"/>
      <c r="AX948" s="251"/>
      <c r="AY948" s="248"/>
    </row>
    <row r="949" spans="1:51" s="307" customFormat="1" ht="16.5" customHeight="1" x14ac:dyDescent="0.25">
      <c r="A949" s="305"/>
      <c r="B949" s="306"/>
      <c r="K949" s="317"/>
      <c r="L949" s="317"/>
      <c r="M949" s="310"/>
      <c r="N949" s="317"/>
      <c r="O949" s="317"/>
      <c r="P949" s="309"/>
      <c r="Q949" s="311"/>
      <c r="R949" s="312"/>
      <c r="S949" s="312"/>
      <c r="U949" s="313"/>
      <c r="V949" s="305"/>
      <c r="W949" s="306"/>
      <c r="X949" s="314"/>
      <c r="AA949" s="315"/>
      <c r="AB949" s="315"/>
      <c r="AC949" s="315"/>
      <c r="AD949" s="312"/>
      <c r="AE949" s="316"/>
      <c r="AF949" s="317"/>
      <c r="AG949" s="317"/>
      <c r="AI949" s="311"/>
      <c r="AJ949" s="311"/>
      <c r="AK949" s="311"/>
      <c r="AL949" s="311"/>
      <c r="AO949" s="318"/>
      <c r="AP949" s="318"/>
      <c r="AQ949" s="249"/>
      <c r="AR949" s="249"/>
      <c r="AS949" s="248"/>
      <c r="AT949" s="248"/>
      <c r="AU949" s="248"/>
      <c r="AW949" s="319"/>
      <c r="AX949" s="251"/>
      <c r="AY949" s="248"/>
    </row>
    <row r="950" spans="1:51" s="307" customFormat="1" ht="16.5" customHeight="1" x14ac:dyDescent="0.25">
      <c r="A950" s="305"/>
      <c r="B950" s="306"/>
      <c r="K950" s="317"/>
      <c r="L950" s="317"/>
      <c r="M950" s="310"/>
      <c r="N950" s="317"/>
      <c r="O950" s="317"/>
      <c r="P950" s="309"/>
      <c r="Q950" s="311"/>
      <c r="R950" s="312"/>
      <c r="S950" s="312"/>
      <c r="U950" s="313"/>
      <c r="V950" s="305"/>
      <c r="W950" s="306"/>
      <c r="X950" s="314"/>
      <c r="AA950" s="315"/>
      <c r="AB950" s="315"/>
      <c r="AC950" s="315"/>
      <c r="AD950" s="312"/>
      <c r="AE950" s="316"/>
      <c r="AF950" s="317"/>
      <c r="AG950" s="317"/>
      <c r="AI950" s="311"/>
      <c r="AJ950" s="311"/>
      <c r="AK950" s="311"/>
      <c r="AL950" s="311"/>
      <c r="AO950" s="318"/>
      <c r="AP950" s="318"/>
      <c r="AQ950" s="249"/>
      <c r="AR950" s="249"/>
      <c r="AS950" s="248"/>
      <c r="AT950" s="248"/>
      <c r="AU950" s="248"/>
      <c r="AW950" s="319"/>
      <c r="AX950" s="251"/>
      <c r="AY950" s="248"/>
    </row>
    <row r="951" spans="1:51" s="307" customFormat="1" ht="16.5" customHeight="1" x14ac:dyDescent="0.25">
      <c r="A951" s="305"/>
      <c r="B951" s="306"/>
      <c r="K951" s="317"/>
      <c r="L951" s="317"/>
      <c r="M951" s="310"/>
      <c r="N951" s="317"/>
      <c r="O951" s="317"/>
      <c r="P951" s="309"/>
      <c r="Q951" s="311"/>
      <c r="R951" s="312"/>
      <c r="S951" s="312"/>
      <c r="U951" s="313"/>
      <c r="V951" s="305"/>
      <c r="W951" s="306"/>
      <c r="X951" s="314"/>
      <c r="AA951" s="315"/>
      <c r="AB951" s="315"/>
      <c r="AC951" s="315"/>
      <c r="AD951" s="312"/>
      <c r="AE951" s="316"/>
      <c r="AF951" s="317"/>
      <c r="AG951" s="317"/>
      <c r="AI951" s="311"/>
      <c r="AJ951" s="311"/>
      <c r="AK951" s="311"/>
      <c r="AL951" s="311"/>
      <c r="AO951" s="318"/>
      <c r="AP951" s="318"/>
      <c r="AQ951" s="249"/>
      <c r="AR951" s="249"/>
      <c r="AS951" s="248"/>
      <c r="AT951" s="248"/>
      <c r="AU951" s="248"/>
      <c r="AW951" s="319"/>
      <c r="AX951" s="251"/>
      <c r="AY951" s="248"/>
    </row>
    <row r="952" spans="1:51" s="307" customFormat="1" ht="16.5" customHeight="1" x14ac:dyDescent="0.25">
      <c r="A952" s="305"/>
      <c r="B952" s="306"/>
      <c r="K952" s="317"/>
      <c r="L952" s="317"/>
      <c r="M952" s="310"/>
      <c r="N952" s="317"/>
      <c r="O952" s="317"/>
      <c r="P952" s="309"/>
      <c r="Q952" s="311"/>
      <c r="R952" s="312"/>
      <c r="S952" s="312"/>
      <c r="U952" s="313"/>
      <c r="V952" s="305"/>
      <c r="W952" s="306"/>
      <c r="X952" s="314"/>
      <c r="AA952" s="315"/>
      <c r="AB952" s="315"/>
      <c r="AC952" s="315"/>
      <c r="AD952" s="312"/>
      <c r="AE952" s="316"/>
      <c r="AF952" s="317"/>
      <c r="AG952" s="317"/>
      <c r="AI952" s="311"/>
      <c r="AJ952" s="311"/>
      <c r="AK952" s="311"/>
      <c r="AL952" s="311"/>
      <c r="AO952" s="318"/>
      <c r="AP952" s="318"/>
      <c r="AQ952" s="249"/>
      <c r="AR952" s="249"/>
      <c r="AS952" s="248"/>
      <c r="AT952" s="248"/>
      <c r="AU952" s="248"/>
      <c r="AW952" s="319"/>
      <c r="AX952" s="251"/>
      <c r="AY952" s="248"/>
    </row>
    <row r="953" spans="1:51" s="307" customFormat="1" ht="16.5" customHeight="1" x14ac:dyDescent="0.25">
      <c r="A953" s="305"/>
      <c r="B953" s="306"/>
      <c r="K953" s="317"/>
      <c r="L953" s="317"/>
      <c r="M953" s="310"/>
      <c r="N953" s="317"/>
      <c r="O953" s="317"/>
      <c r="P953" s="309"/>
      <c r="Q953" s="311"/>
      <c r="R953" s="312"/>
      <c r="S953" s="312"/>
      <c r="U953" s="313"/>
      <c r="V953" s="305"/>
      <c r="W953" s="306"/>
      <c r="X953" s="314"/>
      <c r="AA953" s="315"/>
      <c r="AB953" s="315"/>
      <c r="AC953" s="315"/>
      <c r="AD953" s="312"/>
      <c r="AE953" s="316"/>
      <c r="AF953" s="317"/>
      <c r="AG953" s="317"/>
      <c r="AI953" s="311"/>
      <c r="AJ953" s="311"/>
      <c r="AK953" s="311"/>
      <c r="AL953" s="311"/>
      <c r="AO953" s="318"/>
      <c r="AP953" s="318"/>
      <c r="AQ953" s="249"/>
      <c r="AR953" s="249"/>
      <c r="AS953" s="248"/>
      <c r="AT953" s="248"/>
      <c r="AU953" s="248"/>
      <c r="AW953" s="319"/>
      <c r="AX953" s="251"/>
      <c r="AY953" s="248"/>
    </row>
    <row r="954" spans="1:51" s="307" customFormat="1" ht="16.5" customHeight="1" x14ac:dyDescent="0.25">
      <c r="A954" s="305"/>
      <c r="B954" s="306"/>
      <c r="K954" s="317"/>
      <c r="L954" s="317"/>
      <c r="M954" s="310"/>
      <c r="N954" s="317"/>
      <c r="O954" s="317"/>
      <c r="P954" s="309"/>
      <c r="Q954" s="311"/>
      <c r="R954" s="312"/>
      <c r="S954" s="312"/>
      <c r="U954" s="313"/>
      <c r="V954" s="305"/>
      <c r="W954" s="306"/>
      <c r="X954" s="314"/>
      <c r="AA954" s="315"/>
      <c r="AB954" s="315"/>
      <c r="AC954" s="315"/>
      <c r="AD954" s="312"/>
      <c r="AE954" s="316"/>
      <c r="AF954" s="317"/>
      <c r="AG954" s="317"/>
      <c r="AI954" s="311"/>
      <c r="AJ954" s="311"/>
      <c r="AK954" s="311"/>
      <c r="AL954" s="311"/>
      <c r="AO954" s="318"/>
      <c r="AP954" s="318"/>
      <c r="AQ954" s="249"/>
      <c r="AR954" s="249"/>
      <c r="AS954" s="248"/>
      <c r="AT954" s="248"/>
      <c r="AU954" s="248"/>
      <c r="AW954" s="319"/>
      <c r="AX954" s="251"/>
      <c r="AY954" s="248"/>
    </row>
    <row r="955" spans="1:51" s="307" customFormat="1" ht="16.5" customHeight="1" x14ac:dyDescent="0.25">
      <c r="A955" s="305"/>
      <c r="B955" s="306"/>
      <c r="K955" s="317"/>
      <c r="L955" s="317"/>
      <c r="M955" s="310"/>
      <c r="N955" s="317"/>
      <c r="O955" s="317"/>
      <c r="P955" s="309"/>
      <c r="Q955" s="311"/>
      <c r="R955" s="312"/>
      <c r="S955" s="312"/>
      <c r="U955" s="313"/>
      <c r="V955" s="305"/>
      <c r="W955" s="306"/>
      <c r="X955" s="314"/>
      <c r="AA955" s="315"/>
      <c r="AB955" s="315"/>
      <c r="AC955" s="315"/>
      <c r="AD955" s="312"/>
      <c r="AE955" s="316"/>
      <c r="AF955" s="317"/>
      <c r="AG955" s="317"/>
      <c r="AI955" s="311"/>
      <c r="AJ955" s="311"/>
      <c r="AK955" s="311"/>
      <c r="AL955" s="311"/>
      <c r="AO955" s="318"/>
      <c r="AP955" s="318"/>
      <c r="AQ955" s="249"/>
      <c r="AR955" s="249"/>
      <c r="AS955" s="248"/>
      <c r="AT955" s="248"/>
      <c r="AU955" s="248"/>
      <c r="AW955" s="319"/>
      <c r="AX955" s="251"/>
      <c r="AY955" s="248"/>
    </row>
    <row r="956" spans="1:51" s="307" customFormat="1" ht="16.5" customHeight="1" x14ac:dyDescent="0.25">
      <c r="A956" s="305"/>
      <c r="B956" s="306"/>
      <c r="K956" s="317"/>
      <c r="L956" s="317"/>
      <c r="M956" s="310"/>
      <c r="N956" s="317"/>
      <c r="O956" s="317"/>
      <c r="P956" s="309"/>
      <c r="Q956" s="311"/>
      <c r="R956" s="312"/>
      <c r="S956" s="312"/>
      <c r="U956" s="313"/>
      <c r="V956" s="305"/>
      <c r="W956" s="306"/>
      <c r="X956" s="314"/>
      <c r="AA956" s="315"/>
      <c r="AB956" s="315"/>
      <c r="AC956" s="315"/>
      <c r="AD956" s="312"/>
      <c r="AE956" s="316"/>
      <c r="AF956" s="317"/>
      <c r="AG956" s="317"/>
      <c r="AI956" s="311"/>
      <c r="AJ956" s="311"/>
      <c r="AK956" s="311"/>
      <c r="AL956" s="311"/>
      <c r="AO956" s="318"/>
      <c r="AP956" s="318"/>
      <c r="AQ956" s="249"/>
      <c r="AR956" s="249"/>
      <c r="AS956" s="248"/>
      <c r="AT956" s="248"/>
      <c r="AU956" s="248"/>
      <c r="AW956" s="319"/>
      <c r="AX956" s="251"/>
      <c r="AY956" s="248"/>
    </row>
    <row r="957" spans="1:51" s="307" customFormat="1" ht="16.5" customHeight="1" x14ac:dyDescent="0.25">
      <c r="A957" s="305"/>
      <c r="B957" s="306"/>
      <c r="K957" s="317"/>
      <c r="L957" s="317"/>
      <c r="M957" s="310"/>
      <c r="N957" s="317"/>
      <c r="O957" s="317"/>
      <c r="P957" s="309"/>
      <c r="Q957" s="311"/>
      <c r="R957" s="312"/>
      <c r="S957" s="312"/>
      <c r="U957" s="313"/>
      <c r="V957" s="305"/>
      <c r="W957" s="306"/>
      <c r="X957" s="314"/>
      <c r="AA957" s="315"/>
      <c r="AB957" s="315"/>
      <c r="AC957" s="315"/>
      <c r="AD957" s="312"/>
      <c r="AE957" s="316"/>
      <c r="AF957" s="317"/>
      <c r="AG957" s="317"/>
      <c r="AI957" s="311"/>
      <c r="AJ957" s="311"/>
      <c r="AK957" s="311"/>
      <c r="AL957" s="311"/>
      <c r="AO957" s="318"/>
      <c r="AP957" s="318"/>
      <c r="AQ957" s="249"/>
      <c r="AR957" s="249"/>
      <c r="AS957" s="248"/>
      <c r="AT957" s="248"/>
      <c r="AU957" s="248"/>
      <c r="AW957" s="319"/>
      <c r="AX957" s="251"/>
      <c r="AY957" s="248"/>
    </row>
    <row r="958" spans="1:51" s="307" customFormat="1" ht="16.5" customHeight="1" x14ac:dyDescent="0.25">
      <c r="A958" s="305"/>
      <c r="B958" s="306"/>
      <c r="K958" s="317"/>
      <c r="L958" s="317"/>
      <c r="M958" s="310"/>
      <c r="N958" s="317"/>
      <c r="O958" s="317"/>
      <c r="P958" s="309"/>
      <c r="Q958" s="311"/>
      <c r="R958" s="312"/>
      <c r="S958" s="312"/>
      <c r="U958" s="313"/>
      <c r="V958" s="305"/>
      <c r="W958" s="306"/>
      <c r="X958" s="314"/>
      <c r="AA958" s="315"/>
      <c r="AB958" s="315"/>
      <c r="AC958" s="315"/>
      <c r="AD958" s="312"/>
      <c r="AE958" s="316"/>
      <c r="AF958" s="317"/>
      <c r="AG958" s="317"/>
      <c r="AI958" s="311"/>
      <c r="AJ958" s="311"/>
      <c r="AK958" s="311"/>
      <c r="AL958" s="311"/>
      <c r="AO958" s="318"/>
      <c r="AP958" s="318"/>
      <c r="AQ958" s="249"/>
      <c r="AR958" s="249"/>
      <c r="AS958" s="248"/>
      <c r="AT958" s="248"/>
      <c r="AU958" s="248"/>
      <c r="AW958" s="319"/>
      <c r="AX958" s="251"/>
      <c r="AY958" s="248"/>
    </row>
    <row r="959" spans="1:51" s="307" customFormat="1" ht="16.5" customHeight="1" x14ac:dyDescent="0.25">
      <c r="A959" s="305"/>
      <c r="B959" s="306"/>
      <c r="K959" s="317"/>
      <c r="L959" s="317"/>
      <c r="M959" s="310"/>
      <c r="N959" s="317"/>
      <c r="O959" s="317"/>
      <c r="P959" s="309"/>
      <c r="Q959" s="311"/>
      <c r="R959" s="312"/>
      <c r="S959" s="312"/>
      <c r="U959" s="313"/>
      <c r="V959" s="305"/>
      <c r="W959" s="306"/>
      <c r="X959" s="314"/>
      <c r="AA959" s="315"/>
      <c r="AB959" s="315"/>
      <c r="AC959" s="315"/>
      <c r="AD959" s="312"/>
      <c r="AE959" s="316"/>
      <c r="AF959" s="317"/>
      <c r="AG959" s="317"/>
      <c r="AI959" s="311"/>
      <c r="AJ959" s="311"/>
      <c r="AK959" s="311"/>
      <c r="AL959" s="311"/>
      <c r="AO959" s="318"/>
      <c r="AP959" s="318"/>
      <c r="AQ959" s="249"/>
      <c r="AR959" s="249"/>
      <c r="AS959" s="248"/>
      <c r="AT959" s="248"/>
      <c r="AU959" s="248"/>
      <c r="AW959" s="319"/>
      <c r="AX959" s="251"/>
      <c r="AY959" s="248"/>
    </row>
    <row r="960" spans="1:51" s="307" customFormat="1" ht="16.5" customHeight="1" x14ac:dyDescent="0.25">
      <c r="A960" s="305"/>
      <c r="B960" s="306"/>
      <c r="K960" s="317"/>
      <c r="L960" s="317"/>
      <c r="M960" s="310"/>
      <c r="N960" s="317"/>
      <c r="O960" s="317"/>
      <c r="P960" s="309"/>
      <c r="Q960" s="311"/>
      <c r="R960" s="312"/>
      <c r="S960" s="312"/>
      <c r="U960" s="313"/>
      <c r="V960" s="305"/>
      <c r="W960" s="306"/>
      <c r="X960" s="314"/>
      <c r="AA960" s="315"/>
      <c r="AB960" s="315"/>
      <c r="AC960" s="315"/>
      <c r="AD960" s="312"/>
      <c r="AE960" s="316"/>
      <c r="AF960" s="317"/>
      <c r="AG960" s="317"/>
      <c r="AI960" s="311"/>
      <c r="AJ960" s="311"/>
      <c r="AK960" s="311"/>
      <c r="AL960" s="311"/>
      <c r="AO960" s="318"/>
      <c r="AP960" s="318"/>
      <c r="AQ960" s="249"/>
      <c r="AR960" s="249"/>
      <c r="AS960" s="248"/>
      <c r="AT960" s="248"/>
      <c r="AU960" s="248"/>
      <c r="AW960" s="319"/>
      <c r="AX960" s="251"/>
      <c r="AY960" s="248"/>
    </row>
    <row r="961" spans="1:51" s="307" customFormat="1" ht="16.5" customHeight="1" x14ac:dyDescent="0.25">
      <c r="A961" s="305"/>
      <c r="B961" s="306"/>
      <c r="K961" s="317"/>
      <c r="L961" s="317"/>
      <c r="M961" s="310"/>
      <c r="N961" s="317"/>
      <c r="O961" s="317"/>
      <c r="P961" s="309"/>
      <c r="Q961" s="311"/>
      <c r="R961" s="312"/>
      <c r="S961" s="312"/>
      <c r="U961" s="313"/>
      <c r="V961" s="305"/>
      <c r="W961" s="306"/>
      <c r="X961" s="314"/>
      <c r="AA961" s="315"/>
      <c r="AB961" s="315"/>
      <c r="AC961" s="315"/>
      <c r="AD961" s="312"/>
      <c r="AE961" s="316"/>
      <c r="AF961" s="317"/>
      <c r="AG961" s="317"/>
      <c r="AI961" s="311"/>
      <c r="AJ961" s="311"/>
      <c r="AK961" s="311"/>
      <c r="AL961" s="311"/>
      <c r="AO961" s="318"/>
      <c r="AP961" s="318"/>
      <c r="AQ961" s="249"/>
      <c r="AR961" s="249"/>
      <c r="AS961" s="248"/>
      <c r="AT961" s="248"/>
      <c r="AU961" s="248"/>
      <c r="AW961" s="319"/>
      <c r="AX961" s="251"/>
      <c r="AY961" s="248"/>
    </row>
    <row r="962" spans="1:51" s="307" customFormat="1" ht="16.5" customHeight="1" x14ac:dyDescent="0.25">
      <c r="A962" s="305"/>
      <c r="B962" s="306"/>
      <c r="K962" s="317"/>
      <c r="L962" s="317"/>
      <c r="M962" s="310"/>
      <c r="N962" s="317"/>
      <c r="O962" s="317"/>
      <c r="P962" s="309"/>
      <c r="Q962" s="311"/>
      <c r="R962" s="312"/>
      <c r="S962" s="312"/>
      <c r="U962" s="313"/>
      <c r="V962" s="305"/>
      <c r="W962" s="306"/>
      <c r="X962" s="314"/>
      <c r="AA962" s="315"/>
      <c r="AB962" s="315"/>
      <c r="AC962" s="315"/>
      <c r="AD962" s="312"/>
      <c r="AE962" s="316"/>
      <c r="AF962" s="317"/>
      <c r="AG962" s="317"/>
      <c r="AI962" s="311"/>
      <c r="AJ962" s="311"/>
      <c r="AK962" s="311"/>
      <c r="AL962" s="311"/>
      <c r="AO962" s="318"/>
      <c r="AP962" s="318"/>
      <c r="AQ962" s="249"/>
      <c r="AR962" s="249"/>
      <c r="AS962" s="248"/>
      <c r="AT962" s="248"/>
      <c r="AU962" s="248"/>
      <c r="AW962" s="319"/>
      <c r="AX962" s="251"/>
      <c r="AY962" s="248"/>
    </row>
    <row r="963" spans="1:51" s="307" customFormat="1" ht="16.5" customHeight="1" x14ac:dyDescent="0.25">
      <c r="A963" s="305"/>
      <c r="B963" s="306"/>
      <c r="K963" s="317"/>
      <c r="L963" s="317"/>
      <c r="M963" s="310"/>
      <c r="N963" s="317"/>
      <c r="O963" s="317"/>
      <c r="P963" s="309"/>
      <c r="Q963" s="311"/>
      <c r="R963" s="312"/>
      <c r="S963" s="312"/>
      <c r="U963" s="313"/>
      <c r="V963" s="305"/>
      <c r="W963" s="306"/>
      <c r="X963" s="314"/>
      <c r="AA963" s="315"/>
      <c r="AB963" s="315"/>
      <c r="AC963" s="315"/>
      <c r="AD963" s="312"/>
      <c r="AE963" s="316"/>
      <c r="AF963" s="317"/>
      <c r="AG963" s="317"/>
      <c r="AI963" s="311"/>
      <c r="AJ963" s="311"/>
      <c r="AK963" s="311"/>
      <c r="AL963" s="311"/>
      <c r="AO963" s="318"/>
      <c r="AP963" s="318"/>
      <c r="AQ963" s="249"/>
      <c r="AR963" s="249"/>
      <c r="AS963" s="248"/>
      <c r="AT963" s="248"/>
      <c r="AU963" s="248"/>
      <c r="AW963" s="319"/>
      <c r="AX963" s="251"/>
      <c r="AY963" s="248"/>
    </row>
    <row r="964" spans="1:51" s="307" customFormat="1" ht="16.5" customHeight="1" x14ac:dyDescent="0.25">
      <c r="A964" s="305"/>
      <c r="B964" s="306"/>
      <c r="K964" s="317"/>
      <c r="L964" s="317"/>
      <c r="M964" s="310"/>
      <c r="N964" s="317"/>
      <c r="O964" s="317"/>
      <c r="P964" s="309"/>
      <c r="Q964" s="311"/>
      <c r="R964" s="312"/>
      <c r="S964" s="312"/>
      <c r="U964" s="313"/>
      <c r="V964" s="305"/>
      <c r="W964" s="306"/>
      <c r="X964" s="314"/>
      <c r="AA964" s="315"/>
      <c r="AB964" s="315"/>
      <c r="AC964" s="315"/>
      <c r="AD964" s="312"/>
      <c r="AE964" s="316"/>
      <c r="AF964" s="317"/>
      <c r="AG964" s="317"/>
      <c r="AI964" s="311"/>
      <c r="AJ964" s="311"/>
      <c r="AK964" s="311"/>
      <c r="AL964" s="311"/>
      <c r="AO964" s="318"/>
      <c r="AP964" s="318"/>
      <c r="AQ964" s="249"/>
      <c r="AR964" s="249"/>
      <c r="AS964" s="248"/>
      <c r="AT964" s="248"/>
      <c r="AU964" s="248"/>
      <c r="AW964" s="319"/>
      <c r="AX964" s="251"/>
      <c r="AY964" s="248"/>
    </row>
    <row r="965" spans="1:51" s="307" customFormat="1" ht="16.5" customHeight="1" x14ac:dyDescent="0.25">
      <c r="A965" s="305"/>
      <c r="B965" s="306"/>
      <c r="K965" s="317"/>
      <c r="L965" s="317"/>
      <c r="M965" s="310"/>
      <c r="N965" s="317"/>
      <c r="O965" s="317"/>
      <c r="P965" s="309"/>
      <c r="Q965" s="311"/>
      <c r="R965" s="312"/>
      <c r="S965" s="312"/>
      <c r="U965" s="313"/>
      <c r="V965" s="305"/>
      <c r="W965" s="306"/>
      <c r="X965" s="314"/>
      <c r="AA965" s="315"/>
      <c r="AB965" s="315"/>
      <c r="AC965" s="315"/>
      <c r="AD965" s="312"/>
      <c r="AE965" s="316"/>
      <c r="AF965" s="317"/>
      <c r="AG965" s="317"/>
      <c r="AI965" s="311"/>
      <c r="AJ965" s="311"/>
      <c r="AK965" s="311"/>
      <c r="AL965" s="311"/>
      <c r="AO965" s="318"/>
      <c r="AP965" s="318"/>
      <c r="AQ965" s="249"/>
      <c r="AR965" s="249"/>
      <c r="AS965" s="248"/>
      <c r="AT965" s="248"/>
      <c r="AU965" s="248"/>
      <c r="AW965" s="319"/>
      <c r="AX965" s="251"/>
      <c r="AY965" s="248"/>
    </row>
    <row r="966" spans="1:51" s="307" customFormat="1" ht="16.5" customHeight="1" x14ac:dyDescent="0.25">
      <c r="A966" s="305"/>
      <c r="B966" s="306"/>
      <c r="K966" s="317"/>
      <c r="L966" s="317"/>
      <c r="M966" s="310"/>
      <c r="N966" s="317"/>
      <c r="O966" s="317"/>
      <c r="P966" s="309"/>
      <c r="Q966" s="311"/>
      <c r="R966" s="312"/>
      <c r="S966" s="312"/>
      <c r="U966" s="313"/>
      <c r="V966" s="305"/>
      <c r="W966" s="306"/>
      <c r="X966" s="314"/>
      <c r="AA966" s="315"/>
      <c r="AB966" s="315"/>
      <c r="AC966" s="315"/>
      <c r="AD966" s="312"/>
      <c r="AE966" s="316"/>
      <c r="AF966" s="317"/>
      <c r="AG966" s="317"/>
      <c r="AI966" s="311"/>
      <c r="AJ966" s="311"/>
      <c r="AK966" s="311"/>
      <c r="AL966" s="311"/>
      <c r="AO966" s="318"/>
      <c r="AP966" s="318"/>
      <c r="AQ966" s="249"/>
      <c r="AR966" s="249"/>
      <c r="AS966" s="248"/>
      <c r="AT966" s="248"/>
      <c r="AU966" s="248"/>
      <c r="AW966" s="319"/>
      <c r="AX966" s="251"/>
      <c r="AY966" s="248"/>
    </row>
    <row r="967" spans="1:51" s="307" customFormat="1" ht="16.5" customHeight="1" x14ac:dyDescent="0.25">
      <c r="A967" s="305"/>
      <c r="B967" s="306"/>
      <c r="K967" s="317"/>
      <c r="L967" s="317"/>
      <c r="M967" s="310"/>
      <c r="N967" s="317"/>
      <c r="O967" s="317"/>
      <c r="P967" s="309"/>
      <c r="Q967" s="311"/>
      <c r="R967" s="312"/>
      <c r="S967" s="312"/>
      <c r="U967" s="313"/>
      <c r="V967" s="305"/>
      <c r="W967" s="306"/>
      <c r="X967" s="314"/>
      <c r="AA967" s="315"/>
      <c r="AB967" s="315"/>
      <c r="AC967" s="315"/>
      <c r="AD967" s="312"/>
      <c r="AE967" s="316"/>
      <c r="AF967" s="317"/>
      <c r="AG967" s="317"/>
      <c r="AI967" s="311"/>
      <c r="AJ967" s="311"/>
      <c r="AK967" s="311"/>
      <c r="AL967" s="311"/>
      <c r="AO967" s="318"/>
      <c r="AP967" s="318"/>
      <c r="AQ967" s="249"/>
      <c r="AR967" s="249"/>
      <c r="AS967" s="248"/>
      <c r="AT967" s="248"/>
      <c r="AU967" s="248"/>
      <c r="AW967" s="319"/>
      <c r="AX967" s="251"/>
      <c r="AY967" s="248"/>
    </row>
    <row r="968" spans="1:51" s="307" customFormat="1" ht="16.5" customHeight="1" x14ac:dyDescent="0.25">
      <c r="A968" s="305"/>
      <c r="B968" s="306"/>
      <c r="K968" s="317"/>
      <c r="L968" s="317"/>
      <c r="M968" s="310"/>
      <c r="N968" s="317"/>
      <c r="O968" s="317"/>
      <c r="P968" s="309"/>
      <c r="Q968" s="311"/>
      <c r="R968" s="312"/>
      <c r="S968" s="312"/>
      <c r="U968" s="313"/>
      <c r="V968" s="305"/>
      <c r="W968" s="306"/>
      <c r="X968" s="314"/>
      <c r="AA968" s="315"/>
      <c r="AB968" s="315"/>
      <c r="AC968" s="315"/>
      <c r="AD968" s="312"/>
      <c r="AE968" s="316"/>
      <c r="AF968" s="317"/>
      <c r="AG968" s="317"/>
      <c r="AI968" s="311"/>
      <c r="AJ968" s="311"/>
      <c r="AK968" s="311"/>
      <c r="AL968" s="311"/>
      <c r="AO968" s="318"/>
      <c r="AP968" s="318"/>
      <c r="AQ968" s="249"/>
      <c r="AR968" s="249"/>
      <c r="AS968" s="248"/>
      <c r="AT968" s="248"/>
      <c r="AU968" s="248"/>
      <c r="AW968" s="319"/>
      <c r="AX968" s="251"/>
      <c r="AY968" s="248"/>
    </row>
    <row r="969" spans="1:51" s="307" customFormat="1" ht="16.5" customHeight="1" x14ac:dyDescent="0.25">
      <c r="A969" s="305"/>
      <c r="B969" s="306"/>
      <c r="K969" s="317"/>
      <c r="L969" s="317"/>
      <c r="M969" s="310"/>
      <c r="N969" s="317"/>
      <c r="O969" s="317"/>
      <c r="P969" s="309"/>
      <c r="Q969" s="311"/>
      <c r="R969" s="312"/>
      <c r="S969" s="312"/>
      <c r="U969" s="313"/>
      <c r="V969" s="305"/>
      <c r="W969" s="306"/>
      <c r="X969" s="314"/>
      <c r="AA969" s="315"/>
      <c r="AB969" s="315"/>
      <c r="AC969" s="315"/>
      <c r="AD969" s="312"/>
      <c r="AE969" s="316"/>
      <c r="AF969" s="317"/>
      <c r="AG969" s="317"/>
      <c r="AI969" s="311"/>
      <c r="AJ969" s="311"/>
      <c r="AK969" s="311"/>
      <c r="AL969" s="311"/>
      <c r="AO969" s="318"/>
      <c r="AP969" s="318"/>
      <c r="AQ969" s="249"/>
      <c r="AR969" s="249"/>
      <c r="AS969" s="248"/>
      <c r="AT969" s="248"/>
      <c r="AU969" s="248"/>
      <c r="AW969" s="319"/>
      <c r="AX969" s="251"/>
      <c r="AY969" s="248"/>
    </row>
    <row r="970" spans="1:51" s="307" customFormat="1" ht="16.5" customHeight="1" x14ac:dyDescent="0.25">
      <c r="A970" s="305"/>
      <c r="B970" s="306"/>
      <c r="K970" s="317"/>
      <c r="L970" s="317"/>
      <c r="M970" s="310"/>
      <c r="N970" s="317"/>
      <c r="O970" s="317"/>
      <c r="P970" s="309"/>
      <c r="Q970" s="311"/>
      <c r="R970" s="312"/>
      <c r="S970" s="312"/>
      <c r="U970" s="313"/>
      <c r="V970" s="305"/>
      <c r="W970" s="306"/>
      <c r="X970" s="314"/>
      <c r="AA970" s="315"/>
      <c r="AB970" s="315"/>
      <c r="AC970" s="315"/>
      <c r="AD970" s="312"/>
      <c r="AE970" s="316"/>
      <c r="AF970" s="317"/>
      <c r="AG970" s="317"/>
      <c r="AI970" s="311"/>
      <c r="AJ970" s="311"/>
      <c r="AK970" s="311"/>
      <c r="AL970" s="311"/>
      <c r="AO970" s="318"/>
      <c r="AP970" s="318"/>
      <c r="AQ970" s="249"/>
      <c r="AR970" s="249"/>
      <c r="AS970" s="248"/>
      <c r="AT970" s="248"/>
      <c r="AU970" s="248"/>
      <c r="AW970" s="319"/>
      <c r="AX970" s="251"/>
      <c r="AY970" s="248"/>
    </row>
    <row r="971" spans="1:51" s="307" customFormat="1" ht="16.5" customHeight="1" x14ac:dyDescent="0.25">
      <c r="A971" s="305"/>
      <c r="B971" s="306"/>
      <c r="K971" s="317"/>
      <c r="L971" s="317"/>
      <c r="M971" s="310"/>
      <c r="N971" s="317"/>
      <c r="O971" s="317"/>
      <c r="P971" s="309"/>
      <c r="Q971" s="311"/>
      <c r="R971" s="312"/>
      <c r="S971" s="312"/>
      <c r="U971" s="313"/>
      <c r="V971" s="305"/>
      <c r="W971" s="306"/>
      <c r="X971" s="314"/>
      <c r="AA971" s="315"/>
      <c r="AB971" s="315"/>
      <c r="AC971" s="315"/>
      <c r="AD971" s="312"/>
      <c r="AE971" s="316"/>
      <c r="AF971" s="317"/>
      <c r="AG971" s="317"/>
      <c r="AI971" s="311"/>
      <c r="AJ971" s="311"/>
      <c r="AK971" s="311"/>
      <c r="AL971" s="311"/>
      <c r="AO971" s="318"/>
      <c r="AP971" s="318"/>
      <c r="AQ971" s="249"/>
      <c r="AR971" s="249"/>
      <c r="AS971" s="248"/>
      <c r="AT971" s="248"/>
      <c r="AU971" s="248"/>
      <c r="AW971" s="319"/>
      <c r="AX971" s="251"/>
      <c r="AY971" s="248"/>
    </row>
    <row r="972" spans="1:51" s="307" customFormat="1" ht="16.5" customHeight="1" x14ac:dyDescent="0.25">
      <c r="A972" s="305"/>
      <c r="B972" s="306"/>
      <c r="K972" s="317"/>
      <c r="L972" s="317"/>
      <c r="M972" s="310"/>
      <c r="N972" s="317"/>
      <c r="O972" s="317"/>
      <c r="P972" s="309"/>
      <c r="Q972" s="311"/>
      <c r="R972" s="312"/>
      <c r="S972" s="312"/>
      <c r="U972" s="313"/>
      <c r="V972" s="305"/>
      <c r="W972" s="306"/>
      <c r="X972" s="314"/>
      <c r="AA972" s="315"/>
      <c r="AB972" s="315"/>
      <c r="AC972" s="315"/>
      <c r="AD972" s="312"/>
      <c r="AE972" s="316"/>
      <c r="AF972" s="317"/>
      <c r="AG972" s="317"/>
      <c r="AI972" s="311"/>
      <c r="AJ972" s="311"/>
      <c r="AK972" s="311"/>
      <c r="AL972" s="311"/>
      <c r="AO972" s="318"/>
      <c r="AP972" s="318"/>
      <c r="AQ972" s="249"/>
      <c r="AR972" s="249"/>
      <c r="AS972" s="248"/>
      <c r="AT972" s="248"/>
      <c r="AU972" s="248"/>
      <c r="AW972" s="319"/>
      <c r="AX972" s="251"/>
      <c r="AY972" s="248"/>
    </row>
    <row r="973" spans="1:51" s="307" customFormat="1" ht="16.5" customHeight="1" x14ac:dyDescent="0.25">
      <c r="A973" s="305"/>
      <c r="B973" s="306"/>
      <c r="K973" s="317"/>
      <c r="L973" s="317"/>
      <c r="M973" s="310"/>
      <c r="N973" s="317"/>
      <c r="O973" s="317"/>
      <c r="P973" s="309">
        <f>N973*O973</f>
        <v>0</v>
      </c>
      <c r="Q973" s="311"/>
      <c r="R973" s="312"/>
      <c r="S973" s="312"/>
      <c r="U973" s="313"/>
      <c r="V973" s="305" t="s">
        <v>145</v>
      </c>
      <c r="W973" s="306">
        <v>40</v>
      </c>
      <c r="X973" s="314">
        <v>63</v>
      </c>
      <c r="Y973" s="307" t="s">
        <v>28</v>
      </c>
      <c r="Z973" s="307" t="s">
        <v>53</v>
      </c>
      <c r="AA973" s="315">
        <v>16</v>
      </c>
      <c r="AB973" s="315">
        <v>17</v>
      </c>
      <c r="AC973" s="315">
        <v>2</v>
      </c>
      <c r="AD973" s="312">
        <v>272</v>
      </c>
      <c r="AE973" s="316">
        <v>100</v>
      </c>
      <c r="AF973" s="317">
        <f>รายการ!B1</f>
        <v>6700</v>
      </c>
      <c r="AG973" s="317">
        <f>AD973*AF973</f>
        <v>1822400</v>
      </c>
      <c r="AH973" s="307">
        <v>272</v>
      </c>
      <c r="AI973" s="311"/>
      <c r="AJ973" s="311">
        <v>272</v>
      </c>
      <c r="AK973" s="311"/>
      <c r="AL973" s="311"/>
      <c r="AM973" s="307">
        <v>43</v>
      </c>
      <c r="AN973" s="307">
        <f>ค่าเสื่อม!T4</f>
        <v>93</v>
      </c>
      <c r="AO973" s="318">
        <f>AG973*AN973/100</f>
        <v>1694832</v>
      </c>
      <c r="AP973" s="318">
        <f>AG973-AO973</f>
        <v>127568</v>
      </c>
      <c r="AQ973" s="249">
        <f>P936+AP973</f>
        <v>127568</v>
      </c>
      <c r="AR973" s="249">
        <f>AQ973</f>
        <v>127568</v>
      </c>
      <c r="AS973" s="248">
        <f>((S973*O973)+(AF973*AK973)-(AF973*AK973*AN973/100))</f>
        <v>0</v>
      </c>
      <c r="AT973" s="248">
        <f>AQ973-AS973</f>
        <v>127568</v>
      </c>
      <c r="AU973" s="248">
        <f>AS973</f>
        <v>0</v>
      </c>
      <c r="AW973" s="319"/>
      <c r="AX973" s="251">
        <f>AU973*AV973/100</f>
        <v>0</v>
      </c>
      <c r="AY973" s="248">
        <f>AX973*10/100</f>
        <v>0</v>
      </c>
    </row>
    <row r="974" spans="1:51" s="307" customFormat="1" ht="16.5" customHeight="1" x14ac:dyDescent="0.25">
      <c r="A974" s="305"/>
      <c r="B974" s="306"/>
      <c r="K974" s="317"/>
      <c r="L974" s="317"/>
      <c r="M974" s="310"/>
      <c r="N974" s="317"/>
      <c r="O974" s="317"/>
      <c r="P974" s="309"/>
      <c r="Q974" s="311"/>
      <c r="R974" s="312"/>
      <c r="S974" s="312"/>
      <c r="U974" s="313"/>
      <c r="V974" s="305"/>
      <c r="W974" s="306"/>
      <c r="X974" s="314"/>
      <c r="AA974" s="315"/>
      <c r="AB974" s="315"/>
      <c r="AC974" s="315"/>
      <c r="AD974" s="312"/>
      <c r="AE974" s="316"/>
      <c r="AF974" s="317"/>
      <c r="AG974" s="317"/>
      <c r="AI974" s="311"/>
      <c r="AJ974" s="311"/>
      <c r="AK974" s="311"/>
      <c r="AL974" s="311"/>
      <c r="AO974" s="318"/>
      <c r="AP974" s="318"/>
      <c r="AQ974" s="249"/>
      <c r="AR974" s="249"/>
      <c r="AS974" s="248"/>
      <c r="AT974" s="248"/>
      <c r="AU974" s="248"/>
      <c r="AW974" s="319"/>
      <c r="AX974" s="251"/>
      <c r="AY974" s="248"/>
    </row>
    <row r="975" spans="1:51" s="307" customFormat="1" ht="16.5" customHeight="1" x14ac:dyDescent="0.25">
      <c r="A975" s="305"/>
      <c r="B975" s="306"/>
      <c r="K975" s="317"/>
      <c r="L975" s="317"/>
      <c r="M975" s="310"/>
      <c r="N975" s="317"/>
      <c r="O975" s="317"/>
      <c r="P975" s="309"/>
      <c r="Q975" s="311"/>
      <c r="R975" s="312"/>
      <c r="S975" s="312"/>
      <c r="U975" s="313"/>
      <c r="V975" s="305"/>
      <c r="W975" s="306"/>
      <c r="X975" s="314"/>
      <c r="AA975" s="315"/>
      <c r="AB975" s="315"/>
      <c r="AC975" s="315"/>
      <c r="AD975" s="312"/>
      <c r="AE975" s="316"/>
      <c r="AF975" s="317"/>
      <c r="AG975" s="317"/>
      <c r="AI975" s="311"/>
      <c r="AJ975" s="311"/>
      <c r="AK975" s="311"/>
      <c r="AL975" s="311"/>
      <c r="AO975" s="318"/>
      <c r="AP975" s="318"/>
      <c r="AQ975" s="249"/>
      <c r="AR975" s="249"/>
      <c r="AS975" s="248"/>
      <c r="AT975" s="248"/>
      <c r="AU975" s="248"/>
      <c r="AW975" s="319"/>
      <c r="AX975" s="251"/>
      <c r="AY975" s="248"/>
    </row>
    <row r="976" spans="1:51" s="307" customFormat="1" ht="16.5" customHeight="1" x14ac:dyDescent="0.25">
      <c r="A976" s="305"/>
      <c r="B976" s="306"/>
      <c r="K976" s="317"/>
      <c r="L976" s="317"/>
      <c r="M976" s="310"/>
      <c r="N976" s="317"/>
      <c r="O976" s="317"/>
      <c r="P976" s="309"/>
      <c r="Q976" s="311"/>
      <c r="R976" s="312"/>
      <c r="S976" s="312"/>
      <c r="U976" s="313"/>
      <c r="V976" s="305"/>
      <c r="W976" s="306"/>
      <c r="X976" s="314"/>
      <c r="AA976" s="315"/>
      <c r="AB976" s="315"/>
      <c r="AC976" s="315"/>
      <c r="AD976" s="312"/>
      <c r="AE976" s="316"/>
      <c r="AF976" s="317"/>
      <c r="AG976" s="317"/>
      <c r="AI976" s="311"/>
      <c r="AJ976" s="311"/>
      <c r="AK976" s="311"/>
      <c r="AL976" s="311"/>
      <c r="AO976" s="318"/>
      <c r="AP976" s="318"/>
      <c r="AQ976" s="249"/>
      <c r="AR976" s="249"/>
      <c r="AS976" s="248"/>
      <c r="AT976" s="248"/>
      <c r="AU976" s="248"/>
      <c r="AW976" s="319"/>
      <c r="AX976" s="251"/>
      <c r="AY976" s="248"/>
    </row>
    <row r="977" spans="1:51" s="307" customFormat="1" ht="16.5" customHeight="1" x14ac:dyDescent="0.25">
      <c r="A977" s="305"/>
      <c r="B977" s="306"/>
      <c r="K977" s="317"/>
      <c r="L977" s="317"/>
      <c r="M977" s="310"/>
      <c r="N977" s="317"/>
      <c r="O977" s="317"/>
      <c r="P977" s="309"/>
      <c r="Q977" s="311"/>
      <c r="R977" s="312"/>
      <c r="S977" s="312"/>
      <c r="U977" s="313"/>
      <c r="V977" s="305"/>
      <c r="W977" s="306"/>
      <c r="X977" s="314"/>
      <c r="AA977" s="315"/>
      <c r="AB977" s="315"/>
      <c r="AC977" s="315"/>
      <c r="AD977" s="312"/>
      <c r="AE977" s="316"/>
      <c r="AF977" s="317"/>
      <c r="AG977" s="317"/>
      <c r="AI977" s="311"/>
      <c r="AJ977" s="311"/>
      <c r="AK977" s="311"/>
      <c r="AL977" s="311"/>
      <c r="AO977" s="318"/>
      <c r="AP977" s="318"/>
      <c r="AQ977" s="249"/>
      <c r="AR977" s="249"/>
      <c r="AS977" s="248"/>
      <c r="AT977" s="248"/>
      <c r="AU977" s="248"/>
      <c r="AW977" s="319"/>
      <c r="AX977" s="251"/>
      <c r="AY977" s="248"/>
    </row>
    <row r="978" spans="1:51" s="307" customFormat="1" ht="16.5" customHeight="1" x14ac:dyDescent="0.25">
      <c r="A978" s="305"/>
      <c r="B978" s="306"/>
      <c r="K978" s="317"/>
      <c r="L978" s="317"/>
      <c r="M978" s="310"/>
      <c r="N978" s="317"/>
      <c r="O978" s="317"/>
      <c r="P978" s="309"/>
      <c r="Q978" s="311"/>
      <c r="R978" s="312"/>
      <c r="S978" s="312"/>
      <c r="U978" s="313"/>
      <c r="V978" s="305"/>
      <c r="W978" s="306"/>
      <c r="X978" s="314"/>
      <c r="AA978" s="315"/>
      <c r="AB978" s="315"/>
      <c r="AC978" s="315"/>
      <c r="AD978" s="312"/>
      <c r="AE978" s="316"/>
      <c r="AF978" s="317"/>
      <c r="AG978" s="317"/>
      <c r="AI978" s="311"/>
      <c r="AJ978" s="311"/>
      <c r="AK978" s="311"/>
      <c r="AL978" s="311"/>
      <c r="AO978" s="318"/>
      <c r="AP978" s="318"/>
      <c r="AQ978" s="249"/>
      <c r="AR978" s="249"/>
      <c r="AS978" s="248"/>
      <c r="AT978" s="248"/>
      <c r="AU978" s="248"/>
      <c r="AW978" s="319"/>
      <c r="AX978" s="251"/>
      <c r="AY978" s="248"/>
    </row>
    <row r="979" spans="1:51" s="307" customFormat="1" ht="16.5" customHeight="1" x14ac:dyDescent="0.25">
      <c r="A979" s="305"/>
      <c r="B979" s="306"/>
      <c r="K979" s="317"/>
      <c r="L979" s="317"/>
      <c r="M979" s="310"/>
      <c r="N979" s="317"/>
      <c r="O979" s="317"/>
      <c r="P979" s="309"/>
      <c r="Q979" s="311"/>
      <c r="R979" s="312"/>
      <c r="S979" s="312"/>
      <c r="U979" s="313"/>
      <c r="V979" s="305"/>
      <c r="W979" s="306"/>
      <c r="X979" s="314"/>
      <c r="AA979" s="315"/>
      <c r="AB979" s="315"/>
      <c r="AC979" s="315"/>
      <c r="AD979" s="312"/>
      <c r="AE979" s="316"/>
      <c r="AF979" s="317"/>
      <c r="AG979" s="317"/>
      <c r="AI979" s="311"/>
      <c r="AJ979" s="311"/>
      <c r="AK979" s="311"/>
      <c r="AL979" s="311"/>
      <c r="AO979" s="318"/>
      <c r="AP979" s="318"/>
      <c r="AQ979" s="249"/>
      <c r="AR979" s="249"/>
      <c r="AS979" s="248"/>
      <c r="AT979" s="248"/>
      <c r="AU979" s="248"/>
      <c r="AW979" s="319"/>
      <c r="AX979" s="251"/>
      <c r="AY979" s="248"/>
    </row>
    <row r="980" spans="1:51" s="307" customFormat="1" ht="16.5" customHeight="1" x14ac:dyDescent="0.25">
      <c r="A980" s="305"/>
      <c r="B980" s="306"/>
      <c r="K980" s="317"/>
      <c r="L980" s="317"/>
      <c r="M980" s="310"/>
      <c r="N980" s="317"/>
      <c r="O980" s="317"/>
      <c r="P980" s="309"/>
      <c r="Q980" s="311"/>
      <c r="R980" s="312"/>
      <c r="S980" s="312"/>
      <c r="U980" s="313"/>
      <c r="V980" s="305"/>
      <c r="W980" s="306"/>
      <c r="X980" s="314"/>
      <c r="AA980" s="315"/>
      <c r="AB980" s="315"/>
      <c r="AC980" s="315"/>
      <c r="AD980" s="312"/>
      <c r="AE980" s="316"/>
      <c r="AF980" s="317"/>
      <c r="AG980" s="317"/>
      <c r="AI980" s="311"/>
      <c r="AJ980" s="311"/>
      <c r="AK980" s="311"/>
      <c r="AL980" s="311"/>
      <c r="AO980" s="318"/>
      <c r="AP980" s="318"/>
      <c r="AQ980" s="249"/>
      <c r="AR980" s="249"/>
      <c r="AS980" s="248"/>
      <c r="AT980" s="248"/>
      <c r="AU980" s="248"/>
      <c r="AW980" s="319"/>
      <c r="AX980" s="251"/>
      <c r="AY980" s="248"/>
    </row>
    <row r="981" spans="1:51" s="307" customFormat="1" ht="16.5" customHeight="1" x14ac:dyDescent="0.25">
      <c r="A981" s="305"/>
      <c r="B981" s="306"/>
      <c r="K981" s="317"/>
      <c r="L981" s="317"/>
      <c r="M981" s="310"/>
      <c r="N981" s="317"/>
      <c r="O981" s="317"/>
      <c r="P981" s="309"/>
      <c r="Q981" s="311"/>
      <c r="R981" s="312"/>
      <c r="S981" s="312"/>
      <c r="U981" s="313"/>
      <c r="V981" s="305"/>
      <c r="W981" s="306"/>
      <c r="X981" s="314"/>
      <c r="AA981" s="315"/>
      <c r="AB981" s="315"/>
      <c r="AC981" s="315"/>
      <c r="AD981" s="312"/>
      <c r="AE981" s="316"/>
      <c r="AF981" s="317"/>
      <c r="AG981" s="317"/>
      <c r="AI981" s="311"/>
      <c r="AJ981" s="311"/>
      <c r="AK981" s="311"/>
      <c r="AL981" s="311"/>
      <c r="AO981" s="318"/>
      <c r="AP981" s="318"/>
      <c r="AQ981" s="249"/>
      <c r="AR981" s="249"/>
      <c r="AS981" s="248"/>
      <c r="AT981" s="248"/>
      <c r="AU981" s="248"/>
      <c r="AW981" s="319"/>
      <c r="AX981" s="251"/>
      <c r="AY981" s="248"/>
    </row>
    <row r="982" spans="1:51" s="307" customFormat="1" ht="16.5" customHeight="1" x14ac:dyDescent="0.25">
      <c r="A982" s="305"/>
      <c r="B982" s="306"/>
      <c r="K982" s="317"/>
      <c r="L982" s="317"/>
      <c r="M982" s="310"/>
      <c r="N982" s="317"/>
      <c r="O982" s="317"/>
      <c r="P982" s="309"/>
      <c r="Q982" s="311"/>
      <c r="R982" s="312"/>
      <c r="S982" s="312"/>
      <c r="U982" s="313"/>
      <c r="V982" s="305"/>
      <c r="W982" s="306"/>
      <c r="X982" s="314"/>
      <c r="AA982" s="315"/>
      <c r="AB982" s="315"/>
      <c r="AC982" s="315"/>
      <c r="AD982" s="312"/>
      <c r="AE982" s="316"/>
      <c r="AF982" s="317"/>
      <c r="AG982" s="317"/>
      <c r="AI982" s="311"/>
      <c r="AJ982" s="311"/>
      <c r="AK982" s="311"/>
      <c r="AL982" s="311"/>
      <c r="AO982" s="318"/>
      <c r="AP982" s="318"/>
      <c r="AQ982" s="249"/>
      <c r="AR982" s="249"/>
      <c r="AS982" s="248"/>
      <c r="AT982" s="248"/>
      <c r="AU982" s="248"/>
      <c r="AW982" s="319"/>
      <c r="AX982" s="251"/>
      <c r="AY982" s="248"/>
    </row>
    <row r="983" spans="1:51" s="307" customFormat="1" ht="16.5" customHeight="1" x14ac:dyDescent="0.25">
      <c r="A983" s="305"/>
      <c r="B983" s="306"/>
      <c r="K983" s="317"/>
      <c r="L983" s="317"/>
      <c r="M983" s="310"/>
      <c r="N983" s="317"/>
      <c r="O983" s="317"/>
      <c r="P983" s="309"/>
      <c r="Q983" s="311"/>
      <c r="R983" s="312"/>
      <c r="S983" s="312"/>
      <c r="U983" s="313"/>
      <c r="V983" s="305"/>
      <c r="W983" s="306"/>
      <c r="X983" s="314"/>
      <c r="AA983" s="315"/>
      <c r="AB983" s="315"/>
      <c r="AC983" s="315"/>
      <c r="AD983" s="312"/>
      <c r="AE983" s="316"/>
      <c r="AF983" s="317"/>
      <c r="AG983" s="317"/>
      <c r="AI983" s="311"/>
      <c r="AJ983" s="311"/>
      <c r="AK983" s="311"/>
      <c r="AL983" s="311"/>
      <c r="AO983" s="318"/>
      <c r="AP983" s="318"/>
      <c r="AQ983" s="249"/>
      <c r="AR983" s="249"/>
      <c r="AS983" s="248"/>
      <c r="AT983" s="248"/>
      <c r="AU983" s="248"/>
      <c r="AW983" s="319"/>
      <c r="AX983" s="251"/>
      <c r="AY983" s="248"/>
    </row>
    <row r="984" spans="1:51" s="307" customFormat="1" ht="16.5" customHeight="1" x14ac:dyDescent="0.25">
      <c r="A984" s="305"/>
      <c r="B984" s="306"/>
      <c r="K984" s="317"/>
      <c r="L984" s="317"/>
      <c r="M984" s="310"/>
      <c r="N984" s="317"/>
      <c r="O984" s="317"/>
      <c r="P984" s="309"/>
      <c r="Q984" s="311"/>
      <c r="R984" s="312"/>
      <c r="S984" s="312"/>
      <c r="U984" s="313"/>
      <c r="V984" s="305"/>
      <c r="W984" s="306"/>
      <c r="X984" s="314"/>
      <c r="AA984" s="315"/>
      <c r="AB984" s="315"/>
      <c r="AC984" s="315"/>
      <c r="AD984" s="312"/>
      <c r="AE984" s="316"/>
      <c r="AF984" s="317"/>
      <c r="AG984" s="317"/>
      <c r="AI984" s="311"/>
      <c r="AJ984" s="311"/>
      <c r="AK984" s="311"/>
      <c r="AL984" s="311"/>
      <c r="AO984" s="318"/>
      <c r="AP984" s="318"/>
      <c r="AQ984" s="249"/>
      <c r="AR984" s="249"/>
      <c r="AS984" s="248"/>
      <c r="AT984" s="248"/>
      <c r="AU984" s="248"/>
      <c r="AW984" s="319"/>
      <c r="AX984" s="251"/>
      <c r="AY984" s="248"/>
    </row>
    <row r="985" spans="1:51" s="307" customFormat="1" ht="16.5" customHeight="1" x14ac:dyDescent="0.25">
      <c r="A985" s="305"/>
      <c r="B985" s="306"/>
      <c r="K985" s="317"/>
      <c r="L985" s="317"/>
      <c r="M985" s="310"/>
      <c r="N985" s="317"/>
      <c r="O985" s="317"/>
      <c r="P985" s="309"/>
      <c r="Q985" s="311"/>
      <c r="R985" s="312"/>
      <c r="S985" s="312"/>
      <c r="U985" s="313"/>
      <c r="V985" s="305"/>
      <c r="W985" s="306"/>
      <c r="X985" s="314"/>
      <c r="AA985" s="315"/>
      <c r="AB985" s="315"/>
      <c r="AC985" s="315"/>
      <c r="AD985" s="312"/>
      <c r="AE985" s="316"/>
      <c r="AF985" s="317"/>
      <c r="AG985" s="317"/>
      <c r="AI985" s="311"/>
      <c r="AJ985" s="311"/>
      <c r="AK985" s="311"/>
      <c r="AL985" s="311"/>
      <c r="AO985" s="318"/>
      <c r="AP985" s="318"/>
      <c r="AQ985" s="249"/>
      <c r="AR985" s="249"/>
      <c r="AS985" s="248"/>
      <c r="AT985" s="248"/>
      <c r="AU985" s="248"/>
      <c r="AW985" s="319"/>
      <c r="AX985" s="251"/>
      <c r="AY985" s="248"/>
    </row>
    <row r="986" spans="1:51" s="307" customFormat="1" ht="16.5" customHeight="1" x14ac:dyDescent="0.25">
      <c r="A986" s="305"/>
      <c r="B986" s="306"/>
      <c r="K986" s="317"/>
      <c r="L986" s="317"/>
      <c r="M986" s="310"/>
      <c r="N986" s="317"/>
      <c r="O986" s="317"/>
      <c r="P986" s="309"/>
      <c r="Q986" s="311"/>
      <c r="R986" s="312"/>
      <c r="S986" s="312"/>
      <c r="U986" s="313"/>
      <c r="V986" s="305"/>
      <c r="W986" s="306"/>
      <c r="X986" s="314"/>
      <c r="AA986" s="315"/>
      <c r="AB986" s="315"/>
      <c r="AC986" s="315"/>
      <c r="AD986" s="312"/>
      <c r="AE986" s="316"/>
      <c r="AF986" s="317"/>
      <c r="AG986" s="317"/>
      <c r="AI986" s="311"/>
      <c r="AJ986" s="311"/>
      <c r="AK986" s="311"/>
      <c r="AL986" s="311"/>
      <c r="AO986" s="318"/>
      <c r="AP986" s="318"/>
      <c r="AQ986" s="249"/>
      <c r="AR986" s="249"/>
      <c r="AS986" s="248"/>
      <c r="AT986" s="248"/>
      <c r="AU986" s="248"/>
      <c r="AW986" s="319"/>
      <c r="AX986" s="251"/>
      <c r="AY986" s="248"/>
    </row>
    <row r="987" spans="1:51" s="307" customFormat="1" ht="16.5" customHeight="1" x14ac:dyDescent="0.25">
      <c r="A987" s="305"/>
      <c r="B987" s="306"/>
      <c r="K987" s="317"/>
      <c r="L987" s="317"/>
      <c r="M987" s="310"/>
      <c r="N987" s="317"/>
      <c r="O987" s="317"/>
      <c r="P987" s="309"/>
      <c r="Q987" s="311"/>
      <c r="R987" s="312"/>
      <c r="S987" s="312"/>
      <c r="U987" s="313"/>
      <c r="V987" s="305"/>
      <c r="W987" s="306"/>
      <c r="X987" s="314"/>
      <c r="AA987" s="315"/>
      <c r="AB987" s="315"/>
      <c r="AC987" s="315"/>
      <c r="AD987" s="312"/>
      <c r="AE987" s="316"/>
      <c r="AF987" s="317"/>
      <c r="AG987" s="317"/>
      <c r="AI987" s="311"/>
      <c r="AJ987" s="311"/>
      <c r="AK987" s="311"/>
      <c r="AL987" s="311"/>
      <c r="AO987" s="318"/>
      <c r="AP987" s="318"/>
      <c r="AQ987" s="249"/>
      <c r="AR987" s="249"/>
      <c r="AS987" s="248"/>
      <c r="AT987" s="248"/>
      <c r="AU987" s="248"/>
      <c r="AW987" s="319"/>
      <c r="AX987" s="251"/>
      <c r="AY987" s="248"/>
    </row>
    <row r="988" spans="1:51" s="307" customFormat="1" ht="16.5" customHeight="1" x14ac:dyDescent="0.25">
      <c r="A988" s="305"/>
      <c r="B988" s="306"/>
      <c r="K988" s="317"/>
      <c r="L988" s="317"/>
      <c r="M988" s="310"/>
      <c r="N988" s="317"/>
      <c r="O988" s="317"/>
      <c r="P988" s="309"/>
      <c r="Q988" s="311"/>
      <c r="R988" s="312"/>
      <c r="S988" s="312"/>
      <c r="U988" s="313"/>
      <c r="V988" s="305"/>
      <c r="W988" s="306"/>
      <c r="X988" s="314"/>
      <c r="AA988" s="315"/>
      <c r="AB988" s="315"/>
      <c r="AC988" s="315"/>
      <c r="AD988" s="312"/>
      <c r="AE988" s="316"/>
      <c r="AF988" s="317"/>
      <c r="AG988" s="317"/>
      <c r="AI988" s="311"/>
      <c r="AJ988" s="311"/>
      <c r="AK988" s="311"/>
      <c r="AL988" s="311"/>
      <c r="AO988" s="318"/>
      <c r="AP988" s="318"/>
      <c r="AQ988" s="249"/>
      <c r="AR988" s="249"/>
      <c r="AS988" s="248"/>
      <c r="AT988" s="248"/>
      <c r="AU988" s="248"/>
      <c r="AW988" s="319"/>
      <c r="AX988" s="251"/>
      <c r="AY988" s="248"/>
    </row>
    <row r="989" spans="1:51" s="307" customFormat="1" ht="16.5" customHeight="1" x14ac:dyDescent="0.25">
      <c r="A989" s="305"/>
      <c r="B989" s="306"/>
      <c r="K989" s="317"/>
      <c r="L989" s="317"/>
      <c r="M989" s="310"/>
      <c r="N989" s="317"/>
      <c r="O989" s="317"/>
      <c r="P989" s="309"/>
      <c r="Q989" s="311"/>
      <c r="R989" s="312"/>
      <c r="S989" s="312"/>
      <c r="U989" s="313"/>
      <c r="V989" s="305"/>
      <c r="W989" s="306"/>
      <c r="X989" s="314"/>
      <c r="AA989" s="315"/>
      <c r="AB989" s="315"/>
      <c r="AC989" s="315"/>
      <c r="AD989" s="312"/>
      <c r="AE989" s="316"/>
      <c r="AF989" s="317"/>
      <c r="AG989" s="317"/>
      <c r="AI989" s="311"/>
      <c r="AJ989" s="311"/>
      <c r="AK989" s="311"/>
      <c r="AL989" s="311"/>
      <c r="AO989" s="318"/>
      <c r="AP989" s="318"/>
      <c r="AQ989" s="249"/>
      <c r="AR989" s="249"/>
      <c r="AS989" s="248"/>
      <c r="AT989" s="248"/>
      <c r="AU989" s="248"/>
      <c r="AW989" s="319"/>
      <c r="AX989" s="251"/>
      <c r="AY989" s="248"/>
    </row>
    <row r="990" spans="1:51" s="307" customFormat="1" ht="16.5" customHeight="1" x14ac:dyDescent="0.25">
      <c r="A990" s="305"/>
      <c r="B990" s="306"/>
      <c r="K990" s="317"/>
      <c r="L990" s="317"/>
      <c r="M990" s="310"/>
      <c r="N990" s="317"/>
      <c r="O990" s="317"/>
      <c r="P990" s="309"/>
      <c r="Q990" s="311"/>
      <c r="R990" s="312"/>
      <c r="S990" s="312"/>
      <c r="U990" s="313"/>
      <c r="V990" s="305"/>
      <c r="W990" s="306"/>
      <c r="X990" s="314"/>
      <c r="AA990" s="315"/>
      <c r="AB990" s="315"/>
      <c r="AC990" s="315"/>
      <c r="AD990" s="312"/>
      <c r="AE990" s="316"/>
      <c r="AF990" s="317"/>
      <c r="AG990" s="317"/>
      <c r="AI990" s="311"/>
      <c r="AJ990" s="311"/>
      <c r="AK990" s="311"/>
      <c r="AL990" s="311"/>
      <c r="AO990" s="318"/>
      <c r="AP990" s="318"/>
      <c r="AQ990" s="249"/>
      <c r="AR990" s="249"/>
      <c r="AS990" s="248"/>
      <c r="AT990" s="248"/>
      <c r="AU990" s="248"/>
      <c r="AW990" s="319"/>
      <c r="AX990" s="251"/>
      <c r="AY990" s="248"/>
    </row>
    <row r="991" spans="1:51" s="307" customFormat="1" ht="16.5" customHeight="1" x14ac:dyDescent="0.25">
      <c r="A991" s="305"/>
      <c r="B991" s="306"/>
      <c r="K991" s="317"/>
      <c r="L991" s="317"/>
      <c r="M991" s="310"/>
      <c r="N991" s="317"/>
      <c r="O991" s="317"/>
      <c r="P991" s="309"/>
      <c r="Q991" s="311"/>
      <c r="R991" s="312"/>
      <c r="S991" s="312"/>
      <c r="U991" s="313"/>
      <c r="V991" s="305"/>
      <c r="W991" s="306"/>
      <c r="X991" s="314"/>
      <c r="AA991" s="315"/>
      <c r="AB991" s="315"/>
      <c r="AC991" s="315"/>
      <c r="AD991" s="312"/>
      <c r="AE991" s="316"/>
      <c r="AF991" s="317"/>
      <c r="AG991" s="317"/>
      <c r="AI991" s="311"/>
      <c r="AJ991" s="311"/>
      <c r="AK991" s="311"/>
      <c r="AL991" s="311"/>
      <c r="AO991" s="318"/>
      <c r="AP991" s="318"/>
      <c r="AQ991" s="249"/>
      <c r="AR991" s="249"/>
      <c r="AS991" s="248"/>
      <c r="AT991" s="248"/>
      <c r="AU991" s="248"/>
      <c r="AW991" s="319"/>
      <c r="AX991" s="251"/>
      <c r="AY991" s="248"/>
    </row>
    <row r="992" spans="1:51" s="307" customFormat="1" ht="16.5" customHeight="1" x14ac:dyDescent="0.25">
      <c r="A992" s="305"/>
      <c r="B992" s="306"/>
      <c r="K992" s="317"/>
      <c r="L992" s="317"/>
      <c r="M992" s="310"/>
      <c r="N992" s="317"/>
      <c r="O992" s="317"/>
      <c r="P992" s="309"/>
      <c r="Q992" s="311"/>
      <c r="R992" s="312"/>
      <c r="S992" s="312"/>
      <c r="U992" s="313"/>
      <c r="V992" s="305"/>
      <c r="W992" s="306"/>
      <c r="X992" s="314"/>
      <c r="AA992" s="315"/>
      <c r="AB992" s="315"/>
      <c r="AC992" s="315"/>
      <c r="AD992" s="312"/>
      <c r="AE992" s="316"/>
      <c r="AF992" s="317"/>
      <c r="AG992" s="317"/>
      <c r="AI992" s="311"/>
      <c r="AJ992" s="311"/>
      <c r="AK992" s="311"/>
      <c r="AL992" s="311"/>
      <c r="AO992" s="318"/>
      <c r="AP992" s="318"/>
      <c r="AQ992" s="249"/>
      <c r="AR992" s="249"/>
      <c r="AS992" s="248"/>
      <c r="AT992" s="248"/>
      <c r="AU992" s="248"/>
      <c r="AW992" s="319"/>
      <c r="AX992" s="251"/>
      <c r="AY992" s="248"/>
    </row>
    <row r="993" spans="1:51" s="307" customFormat="1" ht="16.5" customHeight="1" x14ac:dyDescent="0.25">
      <c r="A993" s="305"/>
      <c r="B993" s="306"/>
      <c r="K993" s="317"/>
      <c r="L993" s="317"/>
      <c r="M993" s="310"/>
      <c r="N993" s="317"/>
      <c r="O993" s="317"/>
      <c r="P993" s="309"/>
      <c r="Q993" s="311"/>
      <c r="R993" s="312"/>
      <c r="S993" s="312"/>
      <c r="U993" s="313"/>
      <c r="V993" s="305"/>
      <c r="W993" s="306"/>
      <c r="X993" s="314"/>
      <c r="AA993" s="315"/>
      <c r="AB993" s="315"/>
      <c r="AC993" s="315"/>
      <c r="AD993" s="312"/>
      <c r="AE993" s="316"/>
      <c r="AF993" s="317"/>
      <c r="AG993" s="317"/>
      <c r="AI993" s="311"/>
      <c r="AJ993" s="311"/>
      <c r="AK993" s="311"/>
      <c r="AL993" s="311"/>
      <c r="AO993" s="318"/>
      <c r="AP993" s="318"/>
      <c r="AQ993" s="249"/>
      <c r="AR993" s="249"/>
      <c r="AS993" s="248"/>
      <c r="AT993" s="248"/>
      <c r="AU993" s="248"/>
      <c r="AW993" s="319"/>
      <c r="AX993" s="251"/>
      <c r="AY993" s="248"/>
    </row>
    <row r="994" spans="1:51" s="307" customFormat="1" ht="16.5" customHeight="1" x14ac:dyDescent="0.25">
      <c r="A994" s="305"/>
      <c r="B994" s="306"/>
      <c r="K994" s="317"/>
      <c r="L994" s="317"/>
      <c r="M994" s="310"/>
      <c r="N994" s="317"/>
      <c r="O994" s="317"/>
      <c r="P994" s="309"/>
      <c r="Q994" s="311"/>
      <c r="R994" s="312"/>
      <c r="S994" s="312"/>
      <c r="U994" s="313"/>
      <c r="V994" s="305"/>
      <c r="W994" s="306"/>
      <c r="X994" s="314"/>
      <c r="AA994" s="315"/>
      <c r="AB994" s="315"/>
      <c r="AC994" s="315"/>
      <c r="AD994" s="312"/>
      <c r="AE994" s="316"/>
      <c r="AF994" s="317"/>
      <c r="AG994" s="317"/>
      <c r="AI994" s="311"/>
      <c r="AJ994" s="311"/>
      <c r="AK994" s="311"/>
      <c r="AL994" s="311"/>
      <c r="AO994" s="318"/>
      <c r="AP994" s="318"/>
      <c r="AQ994" s="249"/>
      <c r="AR994" s="249"/>
      <c r="AS994" s="248"/>
      <c r="AT994" s="248"/>
      <c r="AU994" s="248"/>
      <c r="AW994" s="319"/>
      <c r="AX994" s="251"/>
      <c r="AY994" s="248"/>
    </row>
    <row r="995" spans="1:51" s="307" customFormat="1" ht="16.5" customHeight="1" x14ac:dyDescent="0.25">
      <c r="A995" s="305"/>
      <c r="B995" s="306"/>
      <c r="K995" s="317"/>
      <c r="L995" s="317"/>
      <c r="M995" s="310"/>
      <c r="N995" s="317"/>
      <c r="O995" s="317"/>
      <c r="P995" s="309"/>
      <c r="Q995" s="311"/>
      <c r="R995" s="312"/>
      <c r="S995" s="312"/>
      <c r="U995" s="313"/>
      <c r="V995" s="305"/>
      <c r="W995" s="306"/>
      <c r="X995" s="314"/>
      <c r="AA995" s="315"/>
      <c r="AB995" s="315"/>
      <c r="AC995" s="315"/>
      <c r="AD995" s="312"/>
      <c r="AE995" s="316"/>
      <c r="AF995" s="317"/>
      <c r="AG995" s="317"/>
      <c r="AI995" s="311"/>
      <c r="AJ995" s="311"/>
      <c r="AK995" s="311"/>
      <c r="AL995" s="311"/>
      <c r="AO995" s="318"/>
      <c r="AP995" s="318"/>
      <c r="AQ995" s="249"/>
      <c r="AR995" s="249"/>
      <c r="AS995" s="248"/>
      <c r="AT995" s="248"/>
      <c r="AU995" s="248"/>
      <c r="AW995" s="319"/>
      <c r="AX995" s="251"/>
      <c r="AY995" s="248"/>
    </row>
    <row r="996" spans="1:51" s="307" customFormat="1" ht="16.5" customHeight="1" x14ac:dyDescent="0.25">
      <c r="A996" s="305"/>
      <c r="B996" s="306"/>
      <c r="K996" s="317"/>
      <c r="L996" s="317"/>
      <c r="M996" s="310"/>
      <c r="N996" s="317"/>
      <c r="O996" s="317"/>
      <c r="P996" s="309"/>
      <c r="Q996" s="311"/>
      <c r="R996" s="312"/>
      <c r="S996" s="312"/>
      <c r="U996" s="313"/>
      <c r="V996" s="305"/>
      <c r="W996" s="306"/>
      <c r="X996" s="314"/>
      <c r="AA996" s="315"/>
      <c r="AB996" s="315"/>
      <c r="AC996" s="315"/>
      <c r="AD996" s="312"/>
      <c r="AE996" s="316"/>
      <c r="AF996" s="317"/>
      <c r="AG996" s="317"/>
      <c r="AI996" s="311"/>
      <c r="AJ996" s="311"/>
      <c r="AK996" s="311"/>
      <c r="AL996" s="311"/>
      <c r="AO996" s="318"/>
      <c r="AP996" s="318"/>
      <c r="AQ996" s="249"/>
      <c r="AR996" s="249"/>
      <c r="AS996" s="248"/>
      <c r="AT996" s="248"/>
      <c r="AU996" s="248"/>
      <c r="AW996" s="319"/>
      <c r="AX996" s="251"/>
      <c r="AY996" s="248"/>
    </row>
    <row r="997" spans="1:51" s="307" customFormat="1" ht="16.5" customHeight="1" x14ac:dyDescent="0.25">
      <c r="A997" s="305"/>
      <c r="B997" s="306"/>
      <c r="K997" s="317"/>
      <c r="L997" s="317"/>
      <c r="M997" s="310"/>
      <c r="N997" s="317"/>
      <c r="O997" s="317"/>
      <c r="P997" s="309"/>
      <c r="Q997" s="311"/>
      <c r="R997" s="312"/>
      <c r="S997" s="312"/>
      <c r="U997" s="313"/>
      <c r="V997" s="305"/>
      <c r="W997" s="306"/>
      <c r="X997" s="314"/>
      <c r="AA997" s="315"/>
      <c r="AB997" s="315"/>
      <c r="AC997" s="315"/>
      <c r="AD997" s="312"/>
      <c r="AE997" s="316"/>
      <c r="AF997" s="317"/>
      <c r="AG997" s="317"/>
      <c r="AI997" s="311"/>
      <c r="AJ997" s="311"/>
      <c r="AK997" s="311"/>
      <c r="AL997" s="311"/>
      <c r="AO997" s="318"/>
      <c r="AP997" s="318"/>
      <c r="AQ997" s="249"/>
      <c r="AR997" s="249"/>
      <c r="AS997" s="248"/>
      <c r="AT997" s="248"/>
      <c r="AU997" s="248"/>
      <c r="AW997" s="319"/>
      <c r="AX997" s="251"/>
      <c r="AY997" s="248"/>
    </row>
    <row r="998" spans="1:51" s="307" customFormat="1" ht="16.5" customHeight="1" x14ac:dyDescent="0.25">
      <c r="A998" s="305"/>
      <c r="B998" s="306"/>
      <c r="K998" s="317"/>
      <c r="L998" s="317"/>
      <c r="M998" s="310"/>
      <c r="N998" s="317"/>
      <c r="O998" s="317"/>
      <c r="P998" s="309"/>
      <c r="Q998" s="311"/>
      <c r="R998" s="312"/>
      <c r="S998" s="312"/>
      <c r="U998" s="313"/>
      <c r="V998" s="305"/>
      <c r="W998" s="306"/>
      <c r="X998" s="314"/>
      <c r="AA998" s="315"/>
      <c r="AB998" s="315"/>
      <c r="AC998" s="315"/>
      <c r="AD998" s="312"/>
      <c r="AE998" s="316"/>
      <c r="AF998" s="317"/>
      <c r="AG998" s="317"/>
      <c r="AI998" s="311"/>
      <c r="AJ998" s="311"/>
      <c r="AK998" s="311"/>
      <c r="AL998" s="311"/>
      <c r="AO998" s="318"/>
      <c r="AP998" s="318"/>
      <c r="AQ998" s="249"/>
      <c r="AR998" s="249"/>
      <c r="AS998" s="248"/>
      <c r="AT998" s="248"/>
      <c r="AU998" s="248"/>
      <c r="AW998" s="319"/>
      <c r="AX998" s="251"/>
      <c r="AY998" s="248"/>
    </row>
    <row r="999" spans="1:51" s="307" customFormat="1" ht="16.5" customHeight="1" x14ac:dyDescent="0.25">
      <c r="A999" s="305"/>
      <c r="B999" s="306"/>
      <c r="K999" s="317"/>
      <c r="L999" s="317"/>
      <c r="M999" s="310"/>
      <c r="N999" s="317"/>
      <c r="O999" s="317"/>
      <c r="P999" s="309"/>
      <c r="Q999" s="311"/>
      <c r="R999" s="312"/>
      <c r="S999" s="312"/>
      <c r="U999" s="313"/>
      <c r="V999" s="305"/>
      <c r="W999" s="306"/>
      <c r="X999" s="314"/>
      <c r="AA999" s="315"/>
      <c r="AB999" s="315"/>
      <c r="AC999" s="315"/>
      <c r="AD999" s="312"/>
      <c r="AE999" s="316"/>
      <c r="AF999" s="317"/>
      <c r="AG999" s="317"/>
      <c r="AI999" s="311"/>
      <c r="AJ999" s="311"/>
      <c r="AK999" s="311"/>
      <c r="AL999" s="311"/>
      <c r="AO999" s="318"/>
      <c r="AP999" s="318"/>
      <c r="AQ999" s="249"/>
      <c r="AR999" s="249"/>
      <c r="AS999" s="248"/>
      <c r="AT999" s="248"/>
      <c r="AU999" s="248"/>
      <c r="AW999" s="319"/>
      <c r="AX999" s="251"/>
      <c r="AY999" s="248"/>
    </row>
    <row r="1000" spans="1:51" s="307" customFormat="1" ht="16.5" customHeight="1" x14ac:dyDescent="0.25">
      <c r="A1000" s="305"/>
      <c r="B1000" s="306"/>
      <c r="K1000" s="317"/>
      <c r="L1000" s="317"/>
      <c r="M1000" s="310"/>
      <c r="N1000" s="317"/>
      <c r="O1000" s="317"/>
      <c r="P1000" s="309"/>
      <c r="Q1000" s="311"/>
      <c r="R1000" s="312"/>
      <c r="S1000" s="312"/>
      <c r="U1000" s="313"/>
      <c r="V1000" s="305"/>
      <c r="W1000" s="306"/>
      <c r="X1000" s="314"/>
      <c r="AA1000" s="315"/>
      <c r="AB1000" s="315"/>
      <c r="AC1000" s="315"/>
      <c r="AD1000" s="312"/>
      <c r="AE1000" s="316"/>
      <c r="AF1000" s="317"/>
      <c r="AG1000" s="317"/>
      <c r="AI1000" s="311"/>
      <c r="AJ1000" s="311"/>
      <c r="AK1000" s="311"/>
      <c r="AL1000" s="311"/>
      <c r="AO1000" s="318"/>
      <c r="AP1000" s="318"/>
      <c r="AQ1000" s="249"/>
      <c r="AR1000" s="249"/>
      <c r="AS1000" s="248"/>
      <c r="AT1000" s="248"/>
      <c r="AU1000" s="248"/>
      <c r="AW1000" s="319"/>
      <c r="AX1000" s="251"/>
      <c r="AY1000" s="248"/>
    </row>
    <row r="1001" spans="1:51" s="307" customFormat="1" ht="16.5" customHeight="1" x14ac:dyDescent="0.25">
      <c r="A1001" s="305"/>
      <c r="B1001" s="306"/>
      <c r="K1001" s="317"/>
      <c r="L1001" s="317"/>
      <c r="M1001" s="310"/>
      <c r="N1001" s="317"/>
      <c r="O1001" s="317"/>
      <c r="P1001" s="309"/>
      <c r="Q1001" s="311"/>
      <c r="R1001" s="312"/>
      <c r="S1001" s="312"/>
      <c r="U1001" s="313"/>
      <c r="V1001" s="305"/>
      <c r="W1001" s="306"/>
      <c r="X1001" s="314"/>
      <c r="AA1001" s="315"/>
      <c r="AB1001" s="315"/>
      <c r="AC1001" s="315"/>
      <c r="AD1001" s="312"/>
      <c r="AE1001" s="316"/>
      <c r="AF1001" s="317"/>
      <c r="AG1001" s="317"/>
      <c r="AI1001" s="311"/>
      <c r="AJ1001" s="311"/>
      <c r="AK1001" s="311"/>
      <c r="AL1001" s="311"/>
      <c r="AO1001" s="318"/>
      <c r="AP1001" s="318"/>
      <c r="AQ1001" s="249"/>
      <c r="AR1001" s="249"/>
      <c r="AS1001" s="248"/>
      <c r="AT1001" s="248"/>
      <c r="AU1001" s="248"/>
      <c r="AW1001" s="319"/>
      <c r="AX1001" s="251"/>
      <c r="AY1001" s="248"/>
    </row>
    <row r="1002" spans="1:51" s="307" customFormat="1" ht="16.5" customHeight="1" x14ac:dyDescent="0.25">
      <c r="A1002" s="305"/>
      <c r="B1002" s="306"/>
      <c r="K1002" s="317"/>
      <c r="L1002" s="317"/>
      <c r="M1002" s="310"/>
      <c r="N1002" s="317"/>
      <c r="O1002" s="317"/>
      <c r="P1002" s="309"/>
      <c r="Q1002" s="311"/>
      <c r="R1002" s="312"/>
      <c r="S1002" s="312"/>
      <c r="U1002" s="313"/>
      <c r="V1002" s="305"/>
      <c r="W1002" s="306"/>
      <c r="X1002" s="314"/>
      <c r="AA1002" s="315"/>
      <c r="AB1002" s="315"/>
      <c r="AC1002" s="315"/>
      <c r="AD1002" s="312"/>
      <c r="AE1002" s="316"/>
      <c r="AF1002" s="317"/>
      <c r="AG1002" s="317"/>
      <c r="AI1002" s="311"/>
      <c r="AJ1002" s="311"/>
      <c r="AK1002" s="311"/>
      <c r="AL1002" s="311"/>
      <c r="AO1002" s="318"/>
      <c r="AP1002" s="318"/>
      <c r="AQ1002" s="249"/>
      <c r="AR1002" s="249"/>
      <c r="AS1002" s="248"/>
      <c r="AT1002" s="248"/>
      <c r="AU1002" s="248"/>
      <c r="AW1002" s="319"/>
      <c r="AX1002" s="251"/>
      <c r="AY1002" s="248"/>
    </row>
    <row r="1003" spans="1:51" s="307" customFormat="1" ht="16.5" customHeight="1" x14ac:dyDescent="0.25">
      <c r="A1003" s="305"/>
      <c r="B1003" s="306"/>
      <c r="K1003" s="317"/>
      <c r="L1003" s="317"/>
      <c r="M1003" s="310"/>
      <c r="N1003" s="317"/>
      <c r="O1003" s="317"/>
      <c r="P1003" s="309"/>
      <c r="Q1003" s="311"/>
      <c r="R1003" s="312"/>
      <c r="S1003" s="312"/>
      <c r="U1003" s="313"/>
      <c r="V1003" s="305"/>
      <c r="W1003" s="306"/>
      <c r="X1003" s="314"/>
      <c r="AA1003" s="315"/>
      <c r="AB1003" s="315"/>
      <c r="AC1003" s="315"/>
      <c r="AD1003" s="312"/>
      <c r="AE1003" s="316"/>
      <c r="AF1003" s="317"/>
      <c r="AG1003" s="317"/>
      <c r="AI1003" s="311"/>
      <c r="AJ1003" s="311"/>
      <c r="AK1003" s="311"/>
      <c r="AL1003" s="311"/>
      <c r="AO1003" s="318"/>
      <c r="AP1003" s="318"/>
      <c r="AQ1003" s="249"/>
      <c r="AR1003" s="249"/>
      <c r="AS1003" s="248"/>
      <c r="AT1003" s="248"/>
      <c r="AU1003" s="248"/>
      <c r="AW1003" s="319"/>
      <c r="AX1003" s="251"/>
      <c r="AY1003" s="248"/>
    </row>
    <row r="1004" spans="1:51" s="307" customFormat="1" ht="16.5" customHeight="1" x14ac:dyDescent="0.25">
      <c r="A1004" s="305"/>
      <c r="B1004" s="306"/>
      <c r="K1004" s="317"/>
      <c r="L1004" s="317"/>
      <c r="M1004" s="310"/>
      <c r="N1004" s="317"/>
      <c r="O1004" s="317"/>
      <c r="P1004" s="309"/>
      <c r="Q1004" s="311"/>
      <c r="R1004" s="312"/>
      <c r="S1004" s="312"/>
      <c r="U1004" s="313"/>
      <c r="V1004" s="305"/>
      <c r="W1004" s="306"/>
      <c r="X1004" s="314"/>
      <c r="AA1004" s="315"/>
      <c r="AB1004" s="315"/>
      <c r="AC1004" s="315"/>
      <c r="AD1004" s="312"/>
      <c r="AE1004" s="316"/>
      <c r="AF1004" s="317"/>
      <c r="AG1004" s="317"/>
      <c r="AI1004" s="311"/>
      <c r="AJ1004" s="311"/>
      <c r="AK1004" s="311"/>
      <c r="AL1004" s="311"/>
      <c r="AO1004" s="318"/>
      <c r="AP1004" s="318"/>
      <c r="AQ1004" s="249"/>
      <c r="AR1004" s="249"/>
      <c r="AS1004" s="248"/>
      <c r="AT1004" s="248"/>
      <c r="AU1004" s="248"/>
      <c r="AW1004" s="319"/>
      <c r="AX1004" s="251"/>
      <c r="AY1004" s="248"/>
    </row>
    <row r="1005" spans="1:51" s="307" customFormat="1" ht="16.5" customHeight="1" x14ac:dyDescent="0.25">
      <c r="A1005" s="305"/>
      <c r="B1005" s="306"/>
      <c r="K1005" s="317"/>
      <c r="L1005" s="317"/>
      <c r="M1005" s="310"/>
      <c r="N1005" s="317"/>
      <c r="O1005" s="317"/>
      <c r="P1005" s="309"/>
      <c r="Q1005" s="311"/>
      <c r="R1005" s="312"/>
      <c r="S1005" s="312"/>
      <c r="U1005" s="313"/>
      <c r="V1005" s="305"/>
      <c r="W1005" s="306"/>
      <c r="X1005" s="314"/>
      <c r="AA1005" s="315"/>
      <c r="AB1005" s="315"/>
      <c r="AC1005" s="315"/>
      <c r="AD1005" s="312"/>
      <c r="AE1005" s="316"/>
      <c r="AF1005" s="317"/>
      <c r="AG1005" s="317"/>
      <c r="AI1005" s="311"/>
      <c r="AJ1005" s="311"/>
      <c r="AK1005" s="311"/>
      <c r="AL1005" s="311"/>
      <c r="AO1005" s="318"/>
      <c r="AP1005" s="318"/>
      <c r="AQ1005" s="249"/>
      <c r="AR1005" s="249"/>
      <c r="AS1005" s="248"/>
      <c r="AT1005" s="248"/>
      <c r="AU1005" s="248"/>
      <c r="AW1005" s="319"/>
      <c r="AX1005" s="251"/>
      <c r="AY1005" s="248"/>
    </row>
    <row r="1006" spans="1:51" s="307" customFormat="1" ht="16.5" customHeight="1" x14ac:dyDescent="0.25">
      <c r="A1006" s="305"/>
      <c r="B1006" s="306"/>
      <c r="K1006" s="317"/>
      <c r="L1006" s="317"/>
      <c r="M1006" s="310"/>
      <c r="N1006" s="317"/>
      <c r="O1006" s="317"/>
      <c r="P1006" s="309"/>
      <c r="Q1006" s="311"/>
      <c r="R1006" s="312"/>
      <c r="S1006" s="312"/>
      <c r="U1006" s="313"/>
      <c r="V1006" s="305"/>
      <c r="W1006" s="306"/>
      <c r="X1006" s="314"/>
      <c r="AA1006" s="315"/>
      <c r="AB1006" s="315"/>
      <c r="AC1006" s="315"/>
      <c r="AD1006" s="312"/>
      <c r="AE1006" s="316"/>
      <c r="AF1006" s="317"/>
      <c r="AG1006" s="317"/>
      <c r="AI1006" s="311"/>
      <c r="AJ1006" s="311"/>
      <c r="AK1006" s="311"/>
      <c r="AL1006" s="311"/>
      <c r="AO1006" s="318"/>
      <c r="AP1006" s="318"/>
      <c r="AQ1006" s="249"/>
      <c r="AR1006" s="249"/>
      <c r="AS1006" s="248"/>
      <c r="AT1006" s="248"/>
      <c r="AU1006" s="248"/>
      <c r="AW1006" s="319"/>
      <c r="AX1006" s="251"/>
      <c r="AY1006" s="248"/>
    </row>
    <row r="1007" spans="1:51" s="307" customFormat="1" ht="16.5" customHeight="1" x14ac:dyDescent="0.25">
      <c r="A1007" s="305"/>
      <c r="B1007" s="306"/>
      <c r="K1007" s="317"/>
      <c r="L1007" s="317"/>
      <c r="M1007" s="310"/>
      <c r="N1007" s="317"/>
      <c r="O1007" s="317"/>
      <c r="P1007" s="309"/>
      <c r="Q1007" s="311"/>
      <c r="R1007" s="312"/>
      <c r="S1007" s="312"/>
      <c r="U1007" s="313"/>
      <c r="V1007" s="305"/>
      <c r="W1007" s="306"/>
      <c r="X1007" s="314"/>
      <c r="AA1007" s="315"/>
      <c r="AB1007" s="315"/>
      <c r="AC1007" s="315"/>
      <c r="AD1007" s="312"/>
      <c r="AE1007" s="316"/>
      <c r="AF1007" s="317"/>
      <c r="AG1007" s="317"/>
      <c r="AI1007" s="311"/>
      <c r="AJ1007" s="311"/>
      <c r="AK1007" s="311"/>
      <c r="AL1007" s="311"/>
      <c r="AO1007" s="318"/>
      <c r="AP1007" s="318"/>
      <c r="AQ1007" s="249"/>
      <c r="AR1007" s="249"/>
      <c r="AS1007" s="248"/>
      <c r="AT1007" s="248"/>
      <c r="AU1007" s="248"/>
      <c r="AW1007" s="319"/>
      <c r="AX1007" s="251"/>
      <c r="AY1007" s="248"/>
    </row>
    <row r="1008" spans="1:51" s="307" customFormat="1" ht="16.5" customHeight="1" x14ac:dyDescent="0.25">
      <c r="A1008" s="305"/>
      <c r="B1008" s="306"/>
      <c r="K1008" s="317"/>
      <c r="L1008" s="317"/>
      <c r="M1008" s="310"/>
      <c r="N1008" s="317"/>
      <c r="O1008" s="317"/>
      <c r="P1008" s="309"/>
      <c r="Q1008" s="311"/>
      <c r="R1008" s="312"/>
      <c r="S1008" s="312"/>
      <c r="U1008" s="313"/>
      <c r="V1008" s="305"/>
      <c r="W1008" s="306"/>
      <c r="X1008" s="314"/>
      <c r="AA1008" s="315"/>
      <c r="AB1008" s="315"/>
      <c r="AC1008" s="315"/>
      <c r="AD1008" s="312"/>
      <c r="AE1008" s="316"/>
      <c r="AF1008" s="317"/>
      <c r="AG1008" s="317"/>
      <c r="AI1008" s="311"/>
      <c r="AJ1008" s="311"/>
      <c r="AK1008" s="311"/>
      <c r="AL1008" s="311"/>
      <c r="AO1008" s="318"/>
      <c r="AP1008" s="318"/>
      <c r="AQ1008" s="249"/>
      <c r="AR1008" s="249"/>
      <c r="AS1008" s="248"/>
      <c r="AT1008" s="248"/>
      <c r="AU1008" s="248"/>
      <c r="AW1008" s="319"/>
      <c r="AX1008" s="251"/>
      <c r="AY1008" s="248"/>
    </row>
    <row r="1009" spans="1:51" s="307" customFormat="1" ht="16.5" customHeight="1" x14ac:dyDescent="0.25">
      <c r="A1009" s="305"/>
      <c r="B1009" s="306"/>
      <c r="K1009" s="317"/>
      <c r="L1009" s="317"/>
      <c r="M1009" s="310"/>
      <c r="N1009" s="317"/>
      <c r="O1009" s="317"/>
      <c r="P1009" s="309"/>
      <c r="Q1009" s="311"/>
      <c r="R1009" s="312"/>
      <c r="S1009" s="312"/>
      <c r="U1009" s="313"/>
      <c r="V1009" s="305"/>
      <c r="W1009" s="306"/>
      <c r="X1009" s="314"/>
      <c r="AA1009" s="315"/>
      <c r="AB1009" s="315"/>
      <c r="AC1009" s="315"/>
      <c r="AD1009" s="312"/>
      <c r="AE1009" s="316"/>
      <c r="AF1009" s="317"/>
      <c r="AG1009" s="317"/>
      <c r="AI1009" s="311"/>
      <c r="AJ1009" s="311"/>
      <c r="AK1009" s="311"/>
      <c r="AL1009" s="311"/>
      <c r="AO1009" s="318"/>
      <c r="AP1009" s="318"/>
      <c r="AQ1009" s="249"/>
      <c r="AR1009" s="249"/>
      <c r="AS1009" s="248"/>
      <c r="AT1009" s="248"/>
      <c r="AU1009" s="248"/>
      <c r="AW1009" s="319"/>
      <c r="AX1009" s="251"/>
      <c r="AY1009" s="248"/>
    </row>
    <row r="1010" spans="1:51" s="276" customFormat="1" ht="16.5" customHeight="1" x14ac:dyDescent="0.25">
      <c r="A1010" s="283" t="s">
        <v>138</v>
      </c>
      <c r="B1010" s="274">
        <v>19</v>
      </c>
      <c r="C1010" s="276" t="s">
        <v>5</v>
      </c>
      <c r="D1010" s="276">
        <v>17666</v>
      </c>
      <c r="E1010" s="276">
        <v>75</v>
      </c>
      <c r="F1010" s="276">
        <v>475</v>
      </c>
      <c r="G1010" s="276" t="s">
        <v>139</v>
      </c>
      <c r="H1010" s="276">
        <v>2</v>
      </c>
      <c r="I1010" s="276">
        <v>2</v>
      </c>
      <c r="J1010" s="276">
        <v>19</v>
      </c>
      <c r="K1010" s="277">
        <f>H1010*400+I1010*100+J1010</f>
        <v>1019</v>
      </c>
      <c r="L1010" s="278">
        <f>SUM(Q1010:U1010)</f>
        <v>1019</v>
      </c>
      <c r="M1010" s="279">
        <v>2</v>
      </c>
      <c r="N1010" s="278">
        <f>L1010</f>
        <v>1019</v>
      </c>
      <c r="O1010" s="278">
        <v>150</v>
      </c>
      <c r="P1010" s="278">
        <f>N1010*O1010</f>
        <v>152850</v>
      </c>
      <c r="Q1010" s="280"/>
      <c r="R1010" s="281">
        <v>1011</v>
      </c>
      <c r="S1010" s="281">
        <v>8</v>
      </c>
      <c r="U1010" s="282"/>
      <c r="V1010" s="283" t="s">
        <v>138</v>
      </c>
      <c r="W1010" s="274">
        <v>41</v>
      </c>
      <c r="X1010" s="291" t="s">
        <v>146</v>
      </c>
      <c r="Y1010" s="276" t="s">
        <v>28</v>
      </c>
      <c r="Z1010" s="276" t="s">
        <v>53</v>
      </c>
      <c r="AA1010" s="285">
        <v>10</v>
      </c>
      <c r="AB1010" s="285">
        <v>14</v>
      </c>
      <c r="AC1010" s="285">
        <v>2</v>
      </c>
      <c r="AD1010" s="281">
        <v>140</v>
      </c>
      <c r="AE1010" s="287">
        <v>100</v>
      </c>
      <c r="AF1010" s="288">
        <f>รายการ!B1</f>
        <v>6700</v>
      </c>
      <c r="AG1010" s="288">
        <f>AD1010*AF1010</f>
        <v>938000</v>
      </c>
      <c r="AH1010" s="276">
        <v>140</v>
      </c>
      <c r="AI1010" s="280"/>
      <c r="AJ1010" s="280">
        <v>140</v>
      </c>
      <c r="AK1010" s="280"/>
      <c r="AL1010" s="280"/>
      <c r="AM1010" s="276">
        <v>40</v>
      </c>
      <c r="AN1010" s="276">
        <f>ค่าเสื่อม!T4</f>
        <v>93</v>
      </c>
      <c r="AO1010" s="290">
        <f>AG1010*AN1010/100</f>
        <v>872340</v>
      </c>
      <c r="AP1010" s="290">
        <f>AG1010-AO1010</f>
        <v>65660</v>
      </c>
      <c r="AQ1010" s="199">
        <f>P1010+AP1010</f>
        <v>218510</v>
      </c>
      <c r="AR1010" s="199">
        <f>AQ1010</f>
        <v>218510</v>
      </c>
      <c r="AS1010" s="198">
        <f>((S1010*O1010)+(AF1010*AK1010)-(AF1010*AK1010*AN1010/100))</f>
        <v>1200</v>
      </c>
      <c r="AT1010" s="198">
        <f>AQ1010-AS1010</f>
        <v>217310</v>
      </c>
      <c r="AU1010" s="198">
        <f>AS1010</f>
        <v>1200</v>
      </c>
      <c r="AV1010" s="276">
        <f>อัตราภาษี!J5</f>
        <v>0.3</v>
      </c>
      <c r="AW1010" s="156" t="s">
        <v>1785</v>
      </c>
      <c r="AX1010" s="201">
        <f>AU1010*AV1010/100</f>
        <v>3.6</v>
      </c>
      <c r="AY1010" s="198">
        <f>AX1010*10/100</f>
        <v>0.36</v>
      </c>
    </row>
    <row r="1011" spans="1:51" s="276" customFormat="1" ht="16.5" customHeight="1" x14ac:dyDescent="0.25">
      <c r="A1011" s="283"/>
      <c r="B1011" s="274">
        <v>20</v>
      </c>
      <c r="C1011" s="276" t="s">
        <v>5</v>
      </c>
      <c r="D1011" s="276">
        <v>30905</v>
      </c>
      <c r="E1011" s="276">
        <v>176</v>
      </c>
      <c r="F1011" s="276">
        <v>1511</v>
      </c>
      <c r="G1011" s="276" t="s">
        <v>139</v>
      </c>
      <c r="H1011" s="276">
        <v>1</v>
      </c>
      <c r="I1011" s="276">
        <v>3</v>
      </c>
      <c r="J1011" s="276">
        <v>75</v>
      </c>
      <c r="K1011" s="288">
        <v>775</v>
      </c>
      <c r="L1011" s="288">
        <v>775</v>
      </c>
      <c r="M1011" s="279">
        <v>1</v>
      </c>
      <c r="N1011" s="288">
        <f>L1011</f>
        <v>775</v>
      </c>
      <c r="O1011" s="288">
        <v>100</v>
      </c>
      <c r="P1011" s="278">
        <f>N1011*O1011</f>
        <v>77500</v>
      </c>
      <c r="Q1011" s="280">
        <v>775</v>
      </c>
      <c r="R1011" s="281"/>
      <c r="S1011" s="281"/>
      <c r="U1011" s="282"/>
      <c r="V1011" s="283"/>
      <c r="W1011" s="274"/>
      <c r="X1011" s="291"/>
      <c r="AA1011" s="285"/>
      <c r="AB1011" s="285"/>
      <c r="AC1011" s="285"/>
      <c r="AD1011" s="281"/>
      <c r="AE1011" s="287"/>
      <c r="AF1011" s="288"/>
      <c r="AG1011" s="288">
        <f>AD1011*AF1011</f>
        <v>0</v>
      </c>
      <c r="AI1011" s="280"/>
      <c r="AJ1011" s="280"/>
      <c r="AK1011" s="280"/>
      <c r="AL1011" s="280"/>
      <c r="AO1011" s="290">
        <f>AG1011*AN1011/100</f>
        <v>0</v>
      </c>
      <c r="AP1011" s="290">
        <f>AG1011-AO1011</f>
        <v>0</v>
      </c>
      <c r="AQ1011" s="199">
        <f>P1011+AP1011</f>
        <v>77500</v>
      </c>
      <c r="AR1011" s="199">
        <f>AQ1011</f>
        <v>77500</v>
      </c>
      <c r="AS1011" s="198">
        <f>((S1011*O1011)+(AF1011*AK1011)-(AF1011*AK1011*AN1011/100))</f>
        <v>0</v>
      </c>
      <c r="AT1011" s="198">
        <f>AQ1011-AS1011</f>
        <v>77500</v>
      </c>
      <c r="AU1011" s="198">
        <f>AS1011</f>
        <v>0</v>
      </c>
      <c r="AW1011" s="156"/>
      <c r="AX1011" s="201">
        <f>AU1011*AV1011/100</f>
        <v>0</v>
      </c>
      <c r="AY1011" s="198">
        <f>AX1011*10/100</f>
        <v>0</v>
      </c>
    </row>
    <row r="1012" spans="1:51" s="276" customFormat="1" ht="16.5" customHeight="1" x14ac:dyDescent="0.25">
      <c r="A1012" s="283"/>
      <c r="B1012" s="274">
        <v>21</v>
      </c>
      <c r="C1012" s="276" t="s">
        <v>5</v>
      </c>
      <c r="D1012" s="276">
        <v>17666</v>
      </c>
      <c r="E1012" s="276">
        <v>75</v>
      </c>
      <c r="F1012" s="276">
        <v>475</v>
      </c>
      <c r="G1012" s="276" t="s">
        <v>139</v>
      </c>
      <c r="H1012" s="276">
        <v>2</v>
      </c>
      <c r="I1012" s="276">
        <v>2</v>
      </c>
      <c r="J1012" s="276">
        <v>19</v>
      </c>
      <c r="K1012" s="288">
        <v>1019</v>
      </c>
      <c r="L1012" s="288">
        <v>1019</v>
      </c>
      <c r="M1012" s="279">
        <v>1</v>
      </c>
      <c r="N1012" s="288">
        <f>L1012</f>
        <v>1019</v>
      </c>
      <c r="O1012" s="288">
        <v>150</v>
      </c>
      <c r="P1012" s="278">
        <f>N1012*O1012</f>
        <v>152850</v>
      </c>
      <c r="Q1012" s="280">
        <v>1019</v>
      </c>
      <c r="R1012" s="281"/>
      <c r="S1012" s="281"/>
      <c r="U1012" s="282"/>
      <c r="V1012" s="283"/>
      <c r="W1012" s="274"/>
      <c r="X1012" s="291"/>
      <c r="AA1012" s="285"/>
      <c r="AB1012" s="285"/>
      <c r="AC1012" s="285"/>
      <c r="AD1012" s="281"/>
      <c r="AE1012" s="287"/>
      <c r="AF1012" s="288"/>
      <c r="AG1012" s="288">
        <f>AD1012*AF1012</f>
        <v>0</v>
      </c>
      <c r="AI1012" s="280"/>
      <c r="AJ1012" s="280"/>
      <c r="AK1012" s="280"/>
      <c r="AL1012" s="280"/>
      <c r="AO1012" s="290">
        <f>AG1012*AN1012/100</f>
        <v>0</v>
      </c>
      <c r="AP1012" s="290">
        <f>AG1012-AO1012</f>
        <v>0</v>
      </c>
      <c r="AQ1012" s="199">
        <f>P1012+AP1012</f>
        <v>152850</v>
      </c>
      <c r="AR1012" s="199">
        <f>AQ1012</f>
        <v>152850</v>
      </c>
      <c r="AS1012" s="198">
        <f>((S1012*O1012)+(AF1012*AK1012)-(AF1012*AK1012*AN1012/100))</f>
        <v>0</v>
      </c>
      <c r="AT1012" s="198">
        <f>AQ1012-AS1012</f>
        <v>152850</v>
      </c>
      <c r="AU1012" s="198">
        <f>AS1012</f>
        <v>0</v>
      </c>
      <c r="AW1012" s="156"/>
      <c r="AX1012" s="201">
        <f>AU1012*AV1012/100</f>
        <v>0</v>
      </c>
      <c r="AY1012" s="198">
        <f>AX1012*10/100</f>
        <v>0</v>
      </c>
    </row>
    <row r="1013" spans="1:51" s="307" customFormat="1" ht="16.5" customHeight="1" x14ac:dyDescent="0.25">
      <c r="A1013" s="305"/>
      <c r="B1013" s="306"/>
      <c r="K1013" s="317"/>
      <c r="L1013" s="317"/>
      <c r="M1013" s="310"/>
      <c r="N1013" s="317"/>
      <c r="O1013" s="317"/>
      <c r="P1013" s="309"/>
      <c r="Q1013" s="311"/>
      <c r="R1013" s="312"/>
      <c r="S1013" s="312"/>
      <c r="U1013" s="313"/>
      <c r="V1013" s="305"/>
      <c r="W1013" s="306"/>
      <c r="X1013" s="314"/>
      <c r="AA1013" s="315"/>
      <c r="AB1013" s="315"/>
      <c r="AC1013" s="315"/>
      <c r="AD1013" s="312"/>
      <c r="AE1013" s="316"/>
      <c r="AF1013" s="317"/>
      <c r="AG1013" s="317"/>
      <c r="AI1013" s="311"/>
      <c r="AJ1013" s="311"/>
      <c r="AK1013" s="311"/>
      <c r="AL1013" s="311"/>
      <c r="AO1013" s="318"/>
      <c r="AP1013" s="318"/>
      <c r="AQ1013" s="249"/>
      <c r="AR1013" s="249"/>
      <c r="AS1013" s="248"/>
      <c r="AT1013" s="248"/>
      <c r="AU1013" s="248"/>
      <c r="AW1013" s="319"/>
      <c r="AX1013" s="251"/>
      <c r="AY1013" s="248"/>
    </row>
    <row r="1014" spans="1:51" s="307" customFormat="1" ht="16.5" customHeight="1" x14ac:dyDescent="0.25">
      <c r="A1014" s="305"/>
      <c r="B1014" s="306"/>
      <c r="K1014" s="317"/>
      <c r="L1014" s="317"/>
      <c r="M1014" s="310"/>
      <c r="N1014" s="317"/>
      <c r="O1014" s="317"/>
      <c r="P1014" s="309"/>
      <c r="Q1014" s="311"/>
      <c r="R1014" s="312"/>
      <c r="S1014" s="312"/>
      <c r="U1014" s="313"/>
      <c r="V1014" s="305"/>
      <c r="W1014" s="306"/>
      <c r="X1014" s="314"/>
      <c r="AA1014" s="315"/>
      <c r="AB1014" s="315"/>
      <c r="AC1014" s="315"/>
      <c r="AD1014" s="312"/>
      <c r="AE1014" s="316"/>
      <c r="AF1014" s="317"/>
      <c r="AG1014" s="317"/>
      <c r="AI1014" s="311"/>
      <c r="AJ1014" s="311"/>
      <c r="AK1014" s="311"/>
      <c r="AL1014" s="311"/>
      <c r="AO1014" s="318"/>
      <c r="AP1014" s="318"/>
      <c r="AQ1014" s="249"/>
      <c r="AR1014" s="249"/>
      <c r="AS1014" s="248"/>
      <c r="AT1014" s="248"/>
      <c r="AU1014" s="248"/>
      <c r="AW1014" s="319"/>
      <c r="AX1014" s="251"/>
      <c r="AY1014" s="248"/>
    </row>
    <row r="1015" spans="1:51" s="307" customFormat="1" ht="16.5" customHeight="1" x14ac:dyDescent="0.25">
      <c r="A1015" s="305"/>
      <c r="B1015" s="306"/>
      <c r="K1015" s="317"/>
      <c r="L1015" s="317"/>
      <c r="M1015" s="310"/>
      <c r="N1015" s="317"/>
      <c r="O1015" s="317"/>
      <c r="P1015" s="309"/>
      <c r="Q1015" s="311"/>
      <c r="R1015" s="312"/>
      <c r="S1015" s="312"/>
      <c r="U1015" s="313"/>
      <c r="V1015" s="305"/>
      <c r="W1015" s="306"/>
      <c r="X1015" s="314"/>
      <c r="AA1015" s="315"/>
      <c r="AB1015" s="315"/>
      <c r="AC1015" s="315"/>
      <c r="AD1015" s="312"/>
      <c r="AE1015" s="316"/>
      <c r="AF1015" s="317"/>
      <c r="AG1015" s="317"/>
      <c r="AI1015" s="311"/>
      <c r="AJ1015" s="311"/>
      <c r="AK1015" s="311"/>
      <c r="AL1015" s="311"/>
      <c r="AO1015" s="318"/>
      <c r="AP1015" s="318"/>
      <c r="AQ1015" s="249"/>
      <c r="AR1015" s="249"/>
      <c r="AS1015" s="248"/>
      <c r="AT1015" s="248"/>
      <c r="AU1015" s="248"/>
      <c r="AW1015" s="319"/>
      <c r="AX1015" s="251"/>
      <c r="AY1015" s="248"/>
    </row>
    <row r="1016" spans="1:51" s="307" customFormat="1" ht="16.5" customHeight="1" x14ac:dyDescent="0.25">
      <c r="A1016" s="305"/>
      <c r="B1016" s="306"/>
      <c r="K1016" s="317"/>
      <c r="L1016" s="317"/>
      <c r="M1016" s="310"/>
      <c r="N1016" s="317"/>
      <c r="O1016" s="317"/>
      <c r="P1016" s="309"/>
      <c r="Q1016" s="311"/>
      <c r="R1016" s="312"/>
      <c r="S1016" s="312"/>
      <c r="U1016" s="313"/>
      <c r="V1016" s="305"/>
      <c r="W1016" s="306"/>
      <c r="X1016" s="314"/>
      <c r="AA1016" s="315"/>
      <c r="AB1016" s="315"/>
      <c r="AC1016" s="315"/>
      <c r="AD1016" s="312"/>
      <c r="AE1016" s="316"/>
      <c r="AF1016" s="317"/>
      <c r="AG1016" s="317"/>
      <c r="AI1016" s="311"/>
      <c r="AJ1016" s="311"/>
      <c r="AK1016" s="311"/>
      <c r="AL1016" s="311"/>
      <c r="AO1016" s="318"/>
      <c r="AP1016" s="318"/>
      <c r="AQ1016" s="249"/>
      <c r="AR1016" s="249"/>
      <c r="AS1016" s="248"/>
      <c r="AT1016" s="248"/>
      <c r="AU1016" s="248"/>
      <c r="AW1016" s="319"/>
      <c r="AX1016" s="251"/>
      <c r="AY1016" s="248"/>
    </row>
    <row r="1017" spans="1:51" s="307" customFormat="1" ht="16.5" customHeight="1" x14ac:dyDescent="0.25">
      <c r="A1017" s="305"/>
      <c r="B1017" s="306"/>
      <c r="K1017" s="317"/>
      <c r="L1017" s="317"/>
      <c r="M1017" s="310"/>
      <c r="N1017" s="317"/>
      <c r="O1017" s="317"/>
      <c r="P1017" s="309"/>
      <c r="Q1017" s="311"/>
      <c r="R1017" s="312"/>
      <c r="S1017" s="312"/>
      <c r="U1017" s="313"/>
      <c r="V1017" s="305"/>
      <c r="W1017" s="306"/>
      <c r="X1017" s="314"/>
      <c r="AA1017" s="315"/>
      <c r="AB1017" s="315"/>
      <c r="AC1017" s="315"/>
      <c r="AD1017" s="312"/>
      <c r="AE1017" s="316"/>
      <c r="AF1017" s="317"/>
      <c r="AG1017" s="317"/>
      <c r="AI1017" s="311"/>
      <c r="AJ1017" s="311"/>
      <c r="AK1017" s="311"/>
      <c r="AL1017" s="311"/>
      <c r="AO1017" s="318"/>
      <c r="AP1017" s="318"/>
      <c r="AQ1017" s="249"/>
      <c r="AR1017" s="249"/>
      <c r="AS1017" s="248"/>
      <c r="AT1017" s="248"/>
      <c r="AU1017" s="248"/>
      <c r="AW1017" s="319"/>
      <c r="AX1017" s="251"/>
      <c r="AY1017" s="248"/>
    </row>
    <row r="1018" spans="1:51" s="307" customFormat="1" ht="16.5" customHeight="1" x14ac:dyDescent="0.25">
      <c r="A1018" s="305"/>
      <c r="B1018" s="306"/>
      <c r="K1018" s="317"/>
      <c r="L1018" s="317"/>
      <c r="M1018" s="310"/>
      <c r="N1018" s="317"/>
      <c r="O1018" s="317"/>
      <c r="P1018" s="309"/>
      <c r="Q1018" s="311"/>
      <c r="R1018" s="312"/>
      <c r="S1018" s="312"/>
      <c r="U1018" s="313"/>
      <c r="V1018" s="305"/>
      <c r="W1018" s="306"/>
      <c r="X1018" s="314"/>
      <c r="AA1018" s="315"/>
      <c r="AB1018" s="315"/>
      <c r="AC1018" s="315"/>
      <c r="AD1018" s="312"/>
      <c r="AE1018" s="316"/>
      <c r="AF1018" s="317"/>
      <c r="AG1018" s="317"/>
      <c r="AI1018" s="311"/>
      <c r="AJ1018" s="311"/>
      <c r="AK1018" s="311"/>
      <c r="AL1018" s="311"/>
      <c r="AO1018" s="318"/>
      <c r="AP1018" s="318"/>
      <c r="AQ1018" s="249"/>
      <c r="AR1018" s="249"/>
      <c r="AS1018" s="248"/>
      <c r="AT1018" s="248"/>
      <c r="AU1018" s="248"/>
      <c r="AW1018" s="319"/>
      <c r="AX1018" s="251"/>
      <c r="AY1018" s="248"/>
    </row>
    <row r="1019" spans="1:51" s="307" customFormat="1" ht="16.5" customHeight="1" x14ac:dyDescent="0.25">
      <c r="A1019" s="305"/>
      <c r="B1019" s="306"/>
      <c r="K1019" s="317"/>
      <c r="L1019" s="317"/>
      <c r="M1019" s="310"/>
      <c r="N1019" s="317"/>
      <c r="O1019" s="317"/>
      <c r="P1019" s="309"/>
      <c r="Q1019" s="311"/>
      <c r="R1019" s="312"/>
      <c r="S1019" s="312"/>
      <c r="U1019" s="313"/>
      <c r="V1019" s="305"/>
      <c r="W1019" s="306"/>
      <c r="X1019" s="314"/>
      <c r="AA1019" s="315"/>
      <c r="AB1019" s="315"/>
      <c r="AC1019" s="315"/>
      <c r="AD1019" s="312"/>
      <c r="AE1019" s="316"/>
      <c r="AF1019" s="317"/>
      <c r="AG1019" s="317"/>
      <c r="AI1019" s="311"/>
      <c r="AJ1019" s="311"/>
      <c r="AK1019" s="311"/>
      <c r="AL1019" s="311"/>
      <c r="AO1019" s="318"/>
      <c r="AP1019" s="318"/>
      <c r="AQ1019" s="249"/>
      <c r="AR1019" s="249"/>
      <c r="AS1019" s="248"/>
      <c r="AT1019" s="248"/>
      <c r="AU1019" s="248"/>
      <c r="AW1019" s="319"/>
      <c r="AX1019" s="251"/>
      <c r="AY1019" s="248"/>
    </row>
    <row r="1020" spans="1:51" s="307" customFormat="1" ht="16.5" customHeight="1" x14ac:dyDescent="0.25">
      <c r="A1020" s="305"/>
      <c r="B1020" s="306"/>
      <c r="K1020" s="317"/>
      <c r="L1020" s="317"/>
      <c r="M1020" s="310"/>
      <c r="N1020" s="317"/>
      <c r="O1020" s="317"/>
      <c r="P1020" s="309"/>
      <c r="Q1020" s="311"/>
      <c r="R1020" s="312"/>
      <c r="S1020" s="312"/>
      <c r="U1020" s="313"/>
      <c r="V1020" s="305"/>
      <c r="W1020" s="306"/>
      <c r="X1020" s="314"/>
      <c r="AA1020" s="315"/>
      <c r="AB1020" s="315"/>
      <c r="AC1020" s="315"/>
      <c r="AD1020" s="312"/>
      <c r="AE1020" s="316"/>
      <c r="AF1020" s="317"/>
      <c r="AG1020" s="317"/>
      <c r="AI1020" s="311"/>
      <c r="AJ1020" s="311"/>
      <c r="AK1020" s="311"/>
      <c r="AL1020" s="311"/>
      <c r="AO1020" s="318"/>
      <c r="AP1020" s="318"/>
      <c r="AQ1020" s="249"/>
      <c r="AR1020" s="249"/>
      <c r="AS1020" s="248"/>
      <c r="AT1020" s="248"/>
      <c r="AU1020" s="248"/>
      <c r="AW1020" s="319"/>
      <c r="AX1020" s="251"/>
      <c r="AY1020" s="248"/>
    </row>
    <row r="1021" spans="1:51" s="307" customFormat="1" ht="16.5" customHeight="1" x14ac:dyDescent="0.25">
      <c r="A1021" s="305"/>
      <c r="B1021" s="306"/>
      <c r="K1021" s="317"/>
      <c r="L1021" s="317"/>
      <c r="M1021" s="310"/>
      <c r="N1021" s="317"/>
      <c r="O1021" s="317"/>
      <c r="P1021" s="309"/>
      <c r="Q1021" s="311"/>
      <c r="R1021" s="312"/>
      <c r="S1021" s="312"/>
      <c r="U1021" s="313"/>
      <c r="V1021" s="305"/>
      <c r="W1021" s="306"/>
      <c r="X1021" s="314"/>
      <c r="AA1021" s="315"/>
      <c r="AB1021" s="315"/>
      <c r="AC1021" s="315"/>
      <c r="AD1021" s="312"/>
      <c r="AE1021" s="316"/>
      <c r="AF1021" s="317"/>
      <c r="AG1021" s="317"/>
      <c r="AI1021" s="311"/>
      <c r="AJ1021" s="311"/>
      <c r="AK1021" s="311"/>
      <c r="AL1021" s="311"/>
      <c r="AO1021" s="318"/>
      <c r="AP1021" s="318"/>
      <c r="AQ1021" s="249"/>
      <c r="AR1021" s="249"/>
      <c r="AS1021" s="248"/>
      <c r="AT1021" s="248"/>
      <c r="AU1021" s="248"/>
      <c r="AW1021" s="319"/>
      <c r="AX1021" s="251"/>
      <c r="AY1021" s="248"/>
    </row>
    <row r="1022" spans="1:51" s="307" customFormat="1" ht="16.5" customHeight="1" x14ac:dyDescent="0.25">
      <c r="A1022" s="305"/>
      <c r="B1022" s="306"/>
      <c r="K1022" s="317"/>
      <c r="L1022" s="317"/>
      <c r="M1022" s="310"/>
      <c r="N1022" s="317"/>
      <c r="O1022" s="317"/>
      <c r="P1022" s="309"/>
      <c r="Q1022" s="311"/>
      <c r="R1022" s="312"/>
      <c r="S1022" s="312"/>
      <c r="U1022" s="313"/>
      <c r="V1022" s="305"/>
      <c r="W1022" s="306"/>
      <c r="X1022" s="314"/>
      <c r="AA1022" s="315"/>
      <c r="AB1022" s="315"/>
      <c r="AC1022" s="315"/>
      <c r="AD1022" s="312"/>
      <c r="AE1022" s="316"/>
      <c r="AF1022" s="317"/>
      <c r="AG1022" s="317"/>
      <c r="AI1022" s="311"/>
      <c r="AJ1022" s="311"/>
      <c r="AK1022" s="311"/>
      <c r="AL1022" s="311"/>
      <c r="AO1022" s="318"/>
      <c r="AP1022" s="318"/>
      <c r="AQ1022" s="249"/>
      <c r="AR1022" s="249"/>
      <c r="AS1022" s="248"/>
      <c r="AT1022" s="248"/>
      <c r="AU1022" s="248"/>
      <c r="AW1022" s="319"/>
      <c r="AX1022" s="251"/>
      <c r="AY1022" s="248"/>
    </row>
    <row r="1023" spans="1:51" s="307" customFormat="1" ht="16.5" customHeight="1" x14ac:dyDescent="0.25">
      <c r="A1023" s="305"/>
      <c r="B1023" s="306"/>
      <c r="K1023" s="317"/>
      <c r="L1023" s="317"/>
      <c r="M1023" s="310"/>
      <c r="N1023" s="317"/>
      <c r="O1023" s="317"/>
      <c r="P1023" s="309"/>
      <c r="Q1023" s="311"/>
      <c r="R1023" s="312"/>
      <c r="S1023" s="312"/>
      <c r="U1023" s="313"/>
      <c r="V1023" s="305"/>
      <c r="W1023" s="306"/>
      <c r="X1023" s="314"/>
      <c r="AA1023" s="315"/>
      <c r="AB1023" s="315"/>
      <c r="AC1023" s="315"/>
      <c r="AD1023" s="312"/>
      <c r="AE1023" s="316"/>
      <c r="AF1023" s="317"/>
      <c r="AG1023" s="317"/>
      <c r="AI1023" s="311"/>
      <c r="AJ1023" s="311"/>
      <c r="AK1023" s="311"/>
      <c r="AL1023" s="311"/>
      <c r="AO1023" s="318"/>
      <c r="AP1023" s="318"/>
      <c r="AQ1023" s="249"/>
      <c r="AR1023" s="249"/>
      <c r="AS1023" s="248"/>
      <c r="AT1023" s="248"/>
      <c r="AU1023" s="248"/>
      <c r="AW1023" s="319"/>
      <c r="AX1023" s="251"/>
      <c r="AY1023" s="248"/>
    </row>
    <row r="1024" spans="1:51" s="307" customFormat="1" ht="16.5" customHeight="1" x14ac:dyDescent="0.25">
      <c r="A1024" s="305"/>
      <c r="B1024" s="306"/>
      <c r="K1024" s="317"/>
      <c r="L1024" s="317"/>
      <c r="M1024" s="310"/>
      <c r="N1024" s="317"/>
      <c r="O1024" s="317"/>
      <c r="P1024" s="309"/>
      <c r="Q1024" s="311"/>
      <c r="R1024" s="312"/>
      <c r="S1024" s="312"/>
      <c r="U1024" s="313"/>
      <c r="V1024" s="305"/>
      <c r="W1024" s="306"/>
      <c r="X1024" s="314"/>
      <c r="AA1024" s="315"/>
      <c r="AB1024" s="315"/>
      <c r="AC1024" s="315"/>
      <c r="AD1024" s="312"/>
      <c r="AE1024" s="316"/>
      <c r="AF1024" s="317"/>
      <c r="AG1024" s="317"/>
      <c r="AI1024" s="311"/>
      <c r="AJ1024" s="311"/>
      <c r="AK1024" s="311"/>
      <c r="AL1024" s="311"/>
      <c r="AO1024" s="318"/>
      <c r="AP1024" s="318"/>
      <c r="AQ1024" s="249"/>
      <c r="AR1024" s="249"/>
      <c r="AS1024" s="248"/>
      <c r="AT1024" s="248"/>
      <c r="AU1024" s="248"/>
      <c r="AW1024" s="319"/>
      <c r="AX1024" s="251"/>
      <c r="AY1024" s="248"/>
    </row>
    <row r="1025" spans="1:51" s="307" customFormat="1" ht="16.5" customHeight="1" x14ac:dyDescent="0.25">
      <c r="A1025" s="305"/>
      <c r="B1025" s="306"/>
      <c r="K1025" s="317"/>
      <c r="L1025" s="317"/>
      <c r="M1025" s="310"/>
      <c r="N1025" s="317"/>
      <c r="O1025" s="317"/>
      <c r="P1025" s="309"/>
      <c r="Q1025" s="311"/>
      <c r="R1025" s="312"/>
      <c r="S1025" s="312"/>
      <c r="U1025" s="313"/>
      <c r="V1025" s="305"/>
      <c r="W1025" s="306"/>
      <c r="X1025" s="314"/>
      <c r="AA1025" s="315"/>
      <c r="AB1025" s="315"/>
      <c r="AC1025" s="315"/>
      <c r="AD1025" s="312"/>
      <c r="AE1025" s="316"/>
      <c r="AF1025" s="317"/>
      <c r="AG1025" s="317"/>
      <c r="AI1025" s="311"/>
      <c r="AJ1025" s="311"/>
      <c r="AK1025" s="311"/>
      <c r="AL1025" s="311"/>
      <c r="AO1025" s="318"/>
      <c r="AP1025" s="318"/>
      <c r="AQ1025" s="249"/>
      <c r="AR1025" s="249"/>
      <c r="AS1025" s="248"/>
      <c r="AT1025" s="248"/>
      <c r="AU1025" s="248"/>
      <c r="AW1025" s="319"/>
      <c r="AX1025" s="251"/>
      <c r="AY1025" s="248"/>
    </row>
    <row r="1026" spans="1:51" s="307" customFormat="1" ht="16.5" customHeight="1" x14ac:dyDescent="0.25">
      <c r="A1026" s="305"/>
      <c r="B1026" s="306"/>
      <c r="K1026" s="317"/>
      <c r="L1026" s="317"/>
      <c r="M1026" s="310"/>
      <c r="N1026" s="317"/>
      <c r="O1026" s="317"/>
      <c r="P1026" s="309"/>
      <c r="Q1026" s="311"/>
      <c r="R1026" s="312"/>
      <c r="S1026" s="312"/>
      <c r="U1026" s="313"/>
      <c r="V1026" s="305"/>
      <c r="W1026" s="306"/>
      <c r="X1026" s="314"/>
      <c r="AA1026" s="315"/>
      <c r="AB1026" s="315"/>
      <c r="AC1026" s="315"/>
      <c r="AD1026" s="312"/>
      <c r="AE1026" s="316"/>
      <c r="AF1026" s="317"/>
      <c r="AG1026" s="317"/>
      <c r="AI1026" s="311"/>
      <c r="AJ1026" s="311"/>
      <c r="AK1026" s="311"/>
      <c r="AL1026" s="311"/>
      <c r="AO1026" s="318"/>
      <c r="AP1026" s="318"/>
      <c r="AQ1026" s="249"/>
      <c r="AR1026" s="249"/>
      <c r="AS1026" s="248"/>
      <c r="AT1026" s="248"/>
      <c r="AU1026" s="248"/>
      <c r="AW1026" s="319"/>
      <c r="AX1026" s="251"/>
      <c r="AY1026" s="248"/>
    </row>
    <row r="1027" spans="1:51" s="307" customFormat="1" ht="16.5" customHeight="1" x14ac:dyDescent="0.25">
      <c r="A1027" s="305"/>
      <c r="B1027" s="306"/>
      <c r="K1027" s="317"/>
      <c r="L1027" s="317"/>
      <c r="M1027" s="310"/>
      <c r="N1027" s="317"/>
      <c r="O1027" s="317"/>
      <c r="P1027" s="309"/>
      <c r="Q1027" s="311"/>
      <c r="R1027" s="312"/>
      <c r="S1027" s="312"/>
      <c r="U1027" s="313"/>
      <c r="V1027" s="305"/>
      <c r="W1027" s="306"/>
      <c r="X1027" s="314"/>
      <c r="AA1027" s="315"/>
      <c r="AB1027" s="315"/>
      <c r="AC1027" s="315"/>
      <c r="AD1027" s="312"/>
      <c r="AE1027" s="316"/>
      <c r="AF1027" s="317"/>
      <c r="AG1027" s="317"/>
      <c r="AI1027" s="311"/>
      <c r="AJ1027" s="311"/>
      <c r="AK1027" s="311"/>
      <c r="AL1027" s="311"/>
      <c r="AO1027" s="318"/>
      <c r="AP1027" s="318"/>
      <c r="AQ1027" s="249"/>
      <c r="AR1027" s="249"/>
      <c r="AS1027" s="248"/>
      <c r="AT1027" s="248"/>
      <c r="AU1027" s="248"/>
      <c r="AW1027" s="319"/>
      <c r="AX1027" s="251"/>
      <c r="AY1027" s="248"/>
    </row>
    <row r="1028" spans="1:51" s="307" customFormat="1" ht="16.5" customHeight="1" x14ac:dyDescent="0.25">
      <c r="A1028" s="305"/>
      <c r="B1028" s="306"/>
      <c r="K1028" s="317"/>
      <c r="L1028" s="317"/>
      <c r="M1028" s="310"/>
      <c r="N1028" s="317"/>
      <c r="O1028" s="317"/>
      <c r="P1028" s="309"/>
      <c r="Q1028" s="311"/>
      <c r="R1028" s="312"/>
      <c r="S1028" s="312"/>
      <c r="U1028" s="313"/>
      <c r="V1028" s="305"/>
      <c r="W1028" s="306"/>
      <c r="X1028" s="314"/>
      <c r="AA1028" s="315"/>
      <c r="AB1028" s="315"/>
      <c r="AC1028" s="315"/>
      <c r="AD1028" s="312"/>
      <c r="AE1028" s="316"/>
      <c r="AF1028" s="317"/>
      <c r="AG1028" s="317"/>
      <c r="AI1028" s="311"/>
      <c r="AJ1028" s="311"/>
      <c r="AK1028" s="311"/>
      <c r="AL1028" s="311"/>
      <c r="AO1028" s="318"/>
      <c r="AP1028" s="318"/>
      <c r="AQ1028" s="249"/>
      <c r="AR1028" s="249"/>
      <c r="AS1028" s="248"/>
      <c r="AT1028" s="248"/>
      <c r="AU1028" s="248"/>
      <c r="AW1028" s="319"/>
      <c r="AX1028" s="251"/>
      <c r="AY1028" s="248"/>
    </row>
    <row r="1029" spans="1:51" s="307" customFormat="1" ht="16.5" customHeight="1" x14ac:dyDescent="0.25">
      <c r="A1029" s="305"/>
      <c r="B1029" s="306"/>
      <c r="K1029" s="317"/>
      <c r="L1029" s="317"/>
      <c r="M1029" s="310"/>
      <c r="N1029" s="317"/>
      <c r="O1029" s="317"/>
      <c r="P1029" s="309"/>
      <c r="Q1029" s="311"/>
      <c r="R1029" s="312"/>
      <c r="S1029" s="312"/>
      <c r="U1029" s="313"/>
      <c r="V1029" s="305"/>
      <c r="W1029" s="306"/>
      <c r="X1029" s="314"/>
      <c r="AA1029" s="315"/>
      <c r="AB1029" s="315"/>
      <c r="AC1029" s="315"/>
      <c r="AD1029" s="312"/>
      <c r="AE1029" s="316"/>
      <c r="AF1029" s="317"/>
      <c r="AG1029" s="317"/>
      <c r="AI1029" s="311"/>
      <c r="AJ1029" s="311"/>
      <c r="AK1029" s="311"/>
      <c r="AL1029" s="311"/>
      <c r="AO1029" s="318"/>
      <c r="AP1029" s="318"/>
      <c r="AQ1029" s="249"/>
      <c r="AR1029" s="249"/>
      <c r="AS1029" s="248"/>
      <c r="AT1029" s="248"/>
      <c r="AU1029" s="248"/>
      <c r="AW1029" s="319"/>
      <c r="AX1029" s="251"/>
      <c r="AY1029" s="248"/>
    </row>
    <row r="1030" spans="1:51" s="307" customFormat="1" ht="16.5" customHeight="1" x14ac:dyDescent="0.25">
      <c r="A1030" s="305"/>
      <c r="B1030" s="306"/>
      <c r="K1030" s="317"/>
      <c r="L1030" s="317"/>
      <c r="M1030" s="310"/>
      <c r="N1030" s="317"/>
      <c r="O1030" s="317"/>
      <c r="P1030" s="309"/>
      <c r="Q1030" s="311"/>
      <c r="R1030" s="312"/>
      <c r="S1030" s="312"/>
      <c r="U1030" s="313"/>
      <c r="V1030" s="305"/>
      <c r="W1030" s="306"/>
      <c r="X1030" s="314"/>
      <c r="AA1030" s="315"/>
      <c r="AB1030" s="315"/>
      <c r="AC1030" s="315"/>
      <c r="AD1030" s="312"/>
      <c r="AE1030" s="316"/>
      <c r="AF1030" s="317"/>
      <c r="AG1030" s="317"/>
      <c r="AI1030" s="311"/>
      <c r="AJ1030" s="311"/>
      <c r="AK1030" s="311"/>
      <c r="AL1030" s="311"/>
      <c r="AO1030" s="318"/>
      <c r="AP1030" s="318"/>
      <c r="AQ1030" s="249"/>
      <c r="AR1030" s="249"/>
      <c r="AS1030" s="248"/>
      <c r="AT1030" s="248"/>
      <c r="AU1030" s="248"/>
      <c r="AW1030" s="319"/>
      <c r="AX1030" s="251"/>
      <c r="AY1030" s="248"/>
    </row>
    <row r="1031" spans="1:51" s="307" customFormat="1" ht="16.5" customHeight="1" x14ac:dyDescent="0.25">
      <c r="A1031" s="305"/>
      <c r="B1031" s="306"/>
      <c r="K1031" s="317"/>
      <c r="L1031" s="317"/>
      <c r="M1031" s="310"/>
      <c r="N1031" s="317"/>
      <c r="O1031" s="317"/>
      <c r="P1031" s="309"/>
      <c r="Q1031" s="311"/>
      <c r="R1031" s="312"/>
      <c r="S1031" s="312"/>
      <c r="U1031" s="313"/>
      <c r="V1031" s="305"/>
      <c r="W1031" s="306"/>
      <c r="X1031" s="314"/>
      <c r="AA1031" s="315"/>
      <c r="AB1031" s="315"/>
      <c r="AC1031" s="315"/>
      <c r="AD1031" s="312"/>
      <c r="AE1031" s="316"/>
      <c r="AF1031" s="317"/>
      <c r="AG1031" s="317"/>
      <c r="AI1031" s="311"/>
      <c r="AJ1031" s="311"/>
      <c r="AK1031" s="311"/>
      <c r="AL1031" s="311"/>
      <c r="AO1031" s="318"/>
      <c r="AP1031" s="318"/>
      <c r="AQ1031" s="249"/>
      <c r="AR1031" s="249"/>
      <c r="AS1031" s="248"/>
      <c r="AT1031" s="248"/>
      <c r="AU1031" s="248"/>
      <c r="AW1031" s="319"/>
      <c r="AX1031" s="251"/>
      <c r="AY1031" s="248"/>
    </row>
    <row r="1032" spans="1:51" s="307" customFormat="1" ht="16.5" customHeight="1" x14ac:dyDescent="0.25">
      <c r="A1032" s="305"/>
      <c r="B1032" s="306"/>
      <c r="K1032" s="317"/>
      <c r="L1032" s="317"/>
      <c r="M1032" s="310"/>
      <c r="N1032" s="317"/>
      <c r="O1032" s="317"/>
      <c r="P1032" s="309"/>
      <c r="Q1032" s="311"/>
      <c r="R1032" s="312"/>
      <c r="S1032" s="312"/>
      <c r="U1032" s="313"/>
      <c r="V1032" s="305"/>
      <c r="W1032" s="306"/>
      <c r="X1032" s="314"/>
      <c r="AA1032" s="315"/>
      <c r="AB1032" s="315"/>
      <c r="AC1032" s="315"/>
      <c r="AD1032" s="312"/>
      <c r="AE1032" s="316"/>
      <c r="AF1032" s="317"/>
      <c r="AG1032" s="317"/>
      <c r="AI1032" s="311"/>
      <c r="AJ1032" s="311"/>
      <c r="AK1032" s="311"/>
      <c r="AL1032" s="311"/>
      <c r="AO1032" s="318"/>
      <c r="AP1032" s="318"/>
      <c r="AQ1032" s="249"/>
      <c r="AR1032" s="249"/>
      <c r="AS1032" s="248"/>
      <c r="AT1032" s="248"/>
      <c r="AU1032" s="248"/>
      <c r="AW1032" s="319"/>
      <c r="AX1032" s="251"/>
      <c r="AY1032" s="248"/>
    </row>
    <row r="1033" spans="1:51" s="307" customFormat="1" ht="16.5" customHeight="1" x14ac:dyDescent="0.25">
      <c r="A1033" s="305"/>
      <c r="B1033" s="306"/>
      <c r="K1033" s="317"/>
      <c r="L1033" s="317"/>
      <c r="M1033" s="310"/>
      <c r="N1033" s="317"/>
      <c r="O1033" s="317"/>
      <c r="P1033" s="309"/>
      <c r="Q1033" s="311"/>
      <c r="R1033" s="312"/>
      <c r="S1033" s="312"/>
      <c r="U1033" s="313"/>
      <c r="V1033" s="305"/>
      <c r="W1033" s="306"/>
      <c r="X1033" s="314"/>
      <c r="AA1033" s="315"/>
      <c r="AB1033" s="315"/>
      <c r="AC1033" s="315"/>
      <c r="AD1033" s="312"/>
      <c r="AE1033" s="316"/>
      <c r="AF1033" s="317"/>
      <c r="AG1033" s="317"/>
      <c r="AI1033" s="311"/>
      <c r="AJ1033" s="311"/>
      <c r="AK1033" s="311"/>
      <c r="AL1033" s="311"/>
      <c r="AO1033" s="318"/>
      <c r="AP1033" s="318"/>
      <c r="AQ1033" s="249"/>
      <c r="AR1033" s="249"/>
      <c r="AS1033" s="248"/>
      <c r="AT1033" s="248"/>
      <c r="AU1033" s="248"/>
      <c r="AW1033" s="319"/>
      <c r="AX1033" s="251"/>
      <c r="AY1033" s="248"/>
    </row>
    <row r="1034" spans="1:51" s="307" customFormat="1" ht="16.5" customHeight="1" x14ac:dyDescent="0.25">
      <c r="A1034" s="305"/>
      <c r="B1034" s="306"/>
      <c r="K1034" s="317"/>
      <c r="L1034" s="317"/>
      <c r="M1034" s="310"/>
      <c r="N1034" s="317"/>
      <c r="O1034" s="317"/>
      <c r="P1034" s="309"/>
      <c r="Q1034" s="311"/>
      <c r="R1034" s="312"/>
      <c r="S1034" s="312"/>
      <c r="U1034" s="313"/>
      <c r="V1034" s="305"/>
      <c r="W1034" s="306"/>
      <c r="X1034" s="314"/>
      <c r="AA1034" s="315"/>
      <c r="AB1034" s="315"/>
      <c r="AC1034" s="315"/>
      <c r="AD1034" s="312"/>
      <c r="AE1034" s="316"/>
      <c r="AF1034" s="317"/>
      <c r="AG1034" s="317"/>
      <c r="AI1034" s="311"/>
      <c r="AJ1034" s="311"/>
      <c r="AK1034" s="311"/>
      <c r="AL1034" s="311"/>
      <c r="AO1034" s="318"/>
      <c r="AP1034" s="318"/>
      <c r="AQ1034" s="249"/>
      <c r="AR1034" s="249"/>
      <c r="AS1034" s="248"/>
      <c r="AT1034" s="248"/>
      <c r="AU1034" s="248"/>
      <c r="AW1034" s="319"/>
      <c r="AX1034" s="251"/>
      <c r="AY1034" s="248"/>
    </row>
    <row r="1035" spans="1:51" s="307" customFormat="1" ht="16.5" customHeight="1" x14ac:dyDescent="0.25">
      <c r="A1035" s="305"/>
      <c r="B1035" s="306"/>
      <c r="K1035" s="317"/>
      <c r="L1035" s="317"/>
      <c r="M1035" s="310"/>
      <c r="N1035" s="317"/>
      <c r="O1035" s="317"/>
      <c r="P1035" s="309"/>
      <c r="Q1035" s="311"/>
      <c r="R1035" s="312"/>
      <c r="S1035" s="312"/>
      <c r="U1035" s="313"/>
      <c r="V1035" s="305"/>
      <c r="W1035" s="306"/>
      <c r="X1035" s="314"/>
      <c r="AA1035" s="315"/>
      <c r="AB1035" s="315"/>
      <c r="AC1035" s="315"/>
      <c r="AD1035" s="312"/>
      <c r="AE1035" s="316"/>
      <c r="AF1035" s="317"/>
      <c r="AG1035" s="317"/>
      <c r="AI1035" s="311"/>
      <c r="AJ1035" s="311"/>
      <c r="AK1035" s="311"/>
      <c r="AL1035" s="311"/>
      <c r="AO1035" s="318"/>
      <c r="AP1035" s="318"/>
      <c r="AQ1035" s="249"/>
      <c r="AR1035" s="249"/>
      <c r="AS1035" s="248"/>
      <c r="AT1035" s="248"/>
      <c r="AU1035" s="248"/>
      <c r="AW1035" s="319"/>
      <c r="AX1035" s="251"/>
      <c r="AY1035" s="248"/>
    </row>
    <row r="1036" spans="1:51" s="307" customFormat="1" ht="16.5" customHeight="1" x14ac:dyDescent="0.25">
      <c r="A1036" s="305"/>
      <c r="B1036" s="306"/>
      <c r="K1036" s="317"/>
      <c r="L1036" s="317"/>
      <c r="M1036" s="310"/>
      <c r="N1036" s="317"/>
      <c r="O1036" s="317"/>
      <c r="P1036" s="309"/>
      <c r="Q1036" s="311"/>
      <c r="R1036" s="312"/>
      <c r="S1036" s="312"/>
      <c r="U1036" s="313"/>
      <c r="V1036" s="305"/>
      <c r="W1036" s="306"/>
      <c r="X1036" s="314"/>
      <c r="AA1036" s="315"/>
      <c r="AB1036" s="315"/>
      <c r="AC1036" s="315"/>
      <c r="AD1036" s="312"/>
      <c r="AE1036" s="316"/>
      <c r="AF1036" s="317"/>
      <c r="AG1036" s="317"/>
      <c r="AI1036" s="311"/>
      <c r="AJ1036" s="311"/>
      <c r="AK1036" s="311"/>
      <c r="AL1036" s="311"/>
      <c r="AO1036" s="318"/>
      <c r="AP1036" s="318"/>
      <c r="AQ1036" s="249"/>
      <c r="AR1036" s="249"/>
      <c r="AS1036" s="248"/>
      <c r="AT1036" s="248"/>
      <c r="AU1036" s="248"/>
      <c r="AW1036" s="319"/>
      <c r="AX1036" s="251"/>
      <c r="AY1036" s="248"/>
    </row>
    <row r="1037" spans="1:51" s="307" customFormat="1" ht="16.5" customHeight="1" x14ac:dyDescent="0.25">
      <c r="A1037" s="305"/>
      <c r="B1037" s="306"/>
      <c r="K1037" s="317"/>
      <c r="L1037" s="317"/>
      <c r="M1037" s="310"/>
      <c r="N1037" s="317"/>
      <c r="O1037" s="317"/>
      <c r="P1037" s="309"/>
      <c r="Q1037" s="311"/>
      <c r="R1037" s="312"/>
      <c r="S1037" s="312"/>
      <c r="U1037" s="313"/>
      <c r="V1037" s="305"/>
      <c r="W1037" s="306"/>
      <c r="X1037" s="314"/>
      <c r="AA1037" s="315"/>
      <c r="AB1037" s="315"/>
      <c r="AC1037" s="315"/>
      <c r="AD1037" s="312"/>
      <c r="AE1037" s="316"/>
      <c r="AF1037" s="317"/>
      <c r="AG1037" s="317"/>
      <c r="AI1037" s="311"/>
      <c r="AJ1037" s="311"/>
      <c r="AK1037" s="311"/>
      <c r="AL1037" s="311"/>
      <c r="AO1037" s="318"/>
      <c r="AP1037" s="318"/>
      <c r="AQ1037" s="249"/>
      <c r="AR1037" s="249"/>
      <c r="AS1037" s="248"/>
      <c r="AT1037" s="248"/>
      <c r="AU1037" s="248"/>
      <c r="AW1037" s="319"/>
      <c r="AX1037" s="251"/>
      <c r="AY1037" s="248"/>
    </row>
    <row r="1038" spans="1:51" s="307" customFormat="1" ht="16.5" customHeight="1" x14ac:dyDescent="0.25">
      <c r="A1038" s="305"/>
      <c r="B1038" s="306"/>
      <c r="K1038" s="317"/>
      <c r="L1038" s="317"/>
      <c r="M1038" s="310"/>
      <c r="N1038" s="317"/>
      <c r="O1038" s="317"/>
      <c r="P1038" s="309"/>
      <c r="Q1038" s="311"/>
      <c r="R1038" s="312"/>
      <c r="S1038" s="312"/>
      <c r="U1038" s="313"/>
      <c r="V1038" s="305"/>
      <c r="W1038" s="306"/>
      <c r="X1038" s="314"/>
      <c r="AA1038" s="315"/>
      <c r="AB1038" s="315"/>
      <c r="AC1038" s="315"/>
      <c r="AD1038" s="312"/>
      <c r="AE1038" s="316"/>
      <c r="AF1038" s="317"/>
      <c r="AG1038" s="317"/>
      <c r="AI1038" s="311"/>
      <c r="AJ1038" s="311"/>
      <c r="AK1038" s="311"/>
      <c r="AL1038" s="311"/>
      <c r="AO1038" s="318"/>
      <c r="AP1038" s="318"/>
      <c r="AQ1038" s="249"/>
      <c r="AR1038" s="249"/>
      <c r="AS1038" s="248"/>
      <c r="AT1038" s="248"/>
      <c r="AU1038" s="248"/>
      <c r="AW1038" s="319"/>
      <c r="AX1038" s="251"/>
      <c r="AY1038" s="248"/>
    </row>
    <row r="1039" spans="1:51" s="307" customFormat="1" ht="16.5" customHeight="1" x14ac:dyDescent="0.25">
      <c r="A1039" s="305"/>
      <c r="B1039" s="306"/>
      <c r="K1039" s="317"/>
      <c r="L1039" s="317"/>
      <c r="M1039" s="310"/>
      <c r="N1039" s="317"/>
      <c r="O1039" s="317"/>
      <c r="P1039" s="309"/>
      <c r="Q1039" s="311"/>
      <c r="R1039" s="312"/>
      <c r="S1039" s="312"/>
      <c r="U1039" s="313"/>
      <c r="V1039" s="305"/>
      <c r="W1039" s="306"/>
      <c r="X1039" s="314"/>
      <c r="AA1039" s="315"/>
      <c r="AB1039" s="315"/>
      <c r="AC1039" s="315"/>
      <c r="AD1039" s="312"/>
      <c r="AE1039" s="316"/>
      <c r="AF1039" s="317"/>
      <c r="AG1039" s="317"/>
      <c r="AI1039" s="311"/>
      <c r="AJ1039" s="311"/>
      <c r="AK1039" s="311"/>
      <c r="AL1039" s="311"/>
      <c r="AO1039" s="318"/>
      <c r="AP1039" s="318"/>
      <c r="AQ1039" s="249"/>
      <c r="AR1039" s="249"/>
      <c r="AS1039" s="248"/>
      <c r="AT1039" s="248"/>
      <c r="AU1039" s="248"/>
      <c r="AW1039" s="319"/>
      <c r="AX1039" s="251"/>
      <c r="AY1039" s="248"/>
    </row>
    <row r="1040" spans="1:51" s="307" customFormat="1" ht="16.5" customHeight="1" x14ac:dyDescent="0.25">
      <c r="A1040" s="305"/>
      <c r="B1040" s="306"/>
      <c r="K1040" s="317"/>
      <c r="L1040" s="317"/>
      <c r="M1040" s="310"/>
      <c r="N1040" s="317"/>
      <c r="O1040" s="317"/>
      <c r="P1040" s="309"/>
      <c r="Q1040" s="311"/>
      <c r="R1040" s="312"/>
      <c r="S1040" s="312"/>
      <c r="U1040" s="313"/>
      <c r="V1040" s="305"/>
      <c r="W1040" s="306"/>
      <c r="X1040" s="314"/>
      <c r="AA1040" s="315"/>
      <c r="AB1040" s="315"/>
      <c r="AC1040" s="315"/>
      <c r="AD1040" s="312"/>
      <c r="AE1040" s="316"/>
      <c r="AF1040" s="317"/>
      <c r="AG1040" s="317"/>
      <c r="AI1040" s="311"/>
      <c r="AJ1040" s="311"/>
      <c r="AK1040" s="311"/>
      <c r="AL1040" s="311"/>
      <c r="AO1040" s="318"/>
      <c r="AP1040" s="318"/>
      <c r="AQ1040" s="249"/>
      <c r="AR1040" s="249"/>
      <c r="AS1040" s="248"/>
      <c r="AT1040" s="248"/>
      <c r="AU1040" s="248"/>
      <c r="AW1040" s="319"/>
      <c r="AX1040" s="251"/>
      <c r="AY1040" s="248"/>
    </row>
    <row r="1041" spans="1:51" s="307" customFormat="1" ht="16.5" customHeight="1" x14ac:dyDescent="0.25">
      <c r="A1041" s="305"/>
      <c r="B1041" s="306"/>
      <c r="K1041" s="317"/>
      <c r="L1041" s="317"/>
      <c r="M1041" s="310"/>
      <c r="N1041" s="317"/>
      <c r="O1041" s="317"/>
      <c r="P1041" s="309"/>
      <c r="Q1041" s="311"/>
      <c r="R1041" s="312"/>
      <c r="S1041" s="312"/>
      <c r="U1041" s="313"/>
      <c r="V1041" s="305"/>
      <c r="W1041" s="306"/>
      <c r="X1041" s="314"/>
      <c r="AA1041" s="315"/>
      <c r="AB1041" s="315"/>
      <c r="AC1041" s="315"/>
      <c r="AD1041" s="312"/>
      <c r="AE1041" s="316"/>
      <c r="AF1041" s="317"/>
      <c r="AG1041" s="317"/>
      <c r="AI1041" s="311"/>
      <c r="AJ1041" s="311"/>
      <c r="AK1041" s="311"/>
      <c r="AL1041" s="311"/>
      <c r="AO1041" s="318"/>
      <c r="AP1041" s="318"/>
      <c r="AQ1041" s="249"/>
      <c r="AR1041" s="249"/>
      <c r="AS1041" s="248"/>
      <c r="AT1041" s="248"/>
      <c r="AU1041" s="248"/>
      <c r="AW1041" s="319"/>
      <c r="AX1041" s="251"/>
      <c r="AY1041" s="248"/>
    </row>
    <row r="1042" spans="1:51" s="307" customFormat="1" ht="16.5" customHeight="1" x14ac:dyDescent="0.25">
      <c r="A1042" s="305"/>
      <c r="B1042" s="306"/>
      <c r="K1042" s="317"/>
      <c r="L1042" s="317"/>
      <c r="M1042" s="310"/>
      <c r="N1042" s="317"/>
      <c r="O1042" s="317"/>
      <c r="P1042" s="309"/>
      <c r="Q1042" s="311"/>
      <c r="R1042" s="312"/>
      <c r="S1042" s="312"/>
      <c r="U1042" s="313"/>
      <c r="V1042" s="305"/>
      <c r="W1042" s="306"/>
      <c r="X1042" s="314"/>
      <c r="AA1042" s="315"/>
      <c r="AB1042" s="315"/>
      <c r="AC1042" s="315"/>
      <c r="AD1042" s="312"/>
      <c r="AE1042" s="316"/>
      <c r="AF1042" s="317"/>
      <c r="AG1042" s="317"/>
      <c r="AI1042" s="311"/>
      <c r="AJ1042" s="311"/>
      <c r="AK1042" s="311"/>
      <c r="AL1042" s="311"/>
      <c r="AO1042" s="318"/>
      <c r="AP1042" s="318"/>
      <c r="AQ1042" s="249"/>
      <c r="AR1042" s="249"/>
      <c r="AS1042" s="248"/>
      <c r="AT1042" s="248"/>
      <c r="AU1042" s="248"/>
      <c r="AW1042" s="319"/>
      <c r="AX1042" s="251"/>
      <c r="AY1042" s="248"/>
    </row>
    <row r="1043" spans="1:51" s="307" customFormat="1" ht="16.5" customHeight="1" x14ac:dyDescent="0.25">
      <c r="A1043" s="305"/>
      <c r="B1043" s="306"/>
      <c r="K1043" s="317"/>
      <c r="L1043" s="317"/>
      <c r="M1043" s="310"/>
      <c r="N1043" s="317"/>
      <c r="O1043" s="317"/>
      <c r="P1043" s="309"/>
      <c r="Q1043" s="311"/>
      <c r="R1043" s="312"/>
      <c r="S1043" s="312"/>
      <c r="U1043" s="313"/>
      <c r="V1043" s="305"/>
      <c r="W1043" s="306"/>
      <c r="X1043" s="314"/>
      <c r="AA1043" s="315"/>
      <c r="AB1043" s="315"/>
      <c r="AC1043" s="315"/>
      <c r="AD1043" s="312"/>
      <c r="AE1043" s="316"/>
      <c r="AF1043" s="317"/>
      <c r="AG1043" s="317"/>
      <c r="AI1043" s="311"/>
      <c r="AJ1043" s="311"/>
      <c r="AK1043" s="311"/>
      <c r="AL1043" s="311"/>
      <c r="AO1043" s="318"/>
      <c r="AP1043" s="318"/>
      <c r="AQ1043" s="249"/>
      <c r="AR1043" s="249"/>
      <c r="AS1043" s="248"/>
      <c r="AT1043" s="248"/>
      <c r="AU1043" s="248"/>
      <c r="AW1043" s="319"/>
      <c r="AX1043" s="251"/>
      <c r="AY1043" s="248"/>
    </row>
    <row r="1044" spans="1:51" s="307" customFormat="1" ht="16.5" customHeight="1" x14ac:dyDescent="0.25">
      <c r="A1044" s="305"/>
      <c r="B1044" s="306"/>
      <c r="K1044" s="317"/>
      <c r="L1044" s="317"/>
      <c r="M1044" s="310"/>
      <c r="N1044" s="317"/>
      <c r="O1044" s="317"/>
      <c r="P1044" s="309"/>
      <c r="Q1044" s="311"/>
      <c r="R1044" s="312"/>
      <c r="S1044" s="312"/>
      <c r="U1044" s="313"/>
      <c r="V1044" s="305"/>
      <c r="W1044" s="306"/>
      <c r="X1044" s="314"/>
      <c r="AA1044" s="315"/>
      <c r="AB1044" s="315"/>
      <c r="AC1044" s="315"/>
      <c r="AD1044" s="312"/>
      <c r="AE1044" s="316"/>
      <c r="AF1044" s="317"/>
      <c r="AG1044" s="317"/>
      <c r="AI1044" s="311"/>
      <c r="AJ1044" s="311"/>
      <c r="AK1044" s="311"/>
      <c r="AL1044" s="311"/>
      <c r="AO1044" s="318"/>
      <c r="AP1044" s="318"/>
      <c r="AQ1044" s="249"/>
      <c r="AR1044" s="249"/>
      <c r="AS1044" s="248"/>
      <c r="AT1044" s="248"/>
      <c r="AU1044" s="248"/>
      <c r="AW1044" s="319"/>
      <c r="AX1044" s="251"/>
      <c r="AY1044" s="248"/>
    </row>
    <row r="1045" spans="1:51" s="307" customFormat="1" ht="16.5" customHeight="1" x14ac:dyDescent="0.25">
      <c r="A1045" s="305"/>
      <c r="B1045" s="306"/>
      <c r="K1045" s="317"/>
      <c r="L1045" s="317"/>
      <c r="M1045" s="310"/>
      <c r="N1045" s="317"/>
      <c r="O1045" s="317"/>
      <c r="P1045" s="309"/>
      <c r="Q1045" s="311"/>
      <c r="R1045" s="312"/>
      <c r="S1045" s="312"/>
      <c r="U1045" s="313"/>
      <c r="V1045" s="305"/>
      <c r="W1045" s="306"/>
      <c r="X1045" s="314"/>
      <c r="AA1045" s="315"/>
      <c r="AB1045" s="315"/>
      <c r="AC1045" s="315"/>
      <c r="AD1045" s="312"/>
      <c r="AE1045" s="316"/>
      <c r="AF1045" s="317"/>
      <c r="AG1045" s="317"/>
      <c r="AI1045" s="311"/>
      <c r="AJ1045" s="311"/>
      <c r="AK1045" s="311"/>
      <c r="AL1045" s="311"/>
      <c r="AO1045" s="318"/>
      <c r="AP1045" s="318"/>
      <c r="AQ1045" s="249"/>
      <c r="AR1045" s="249"/>
      <c r="AS1045" s="248"/>
      <c r="AT1045" s="248"/>
      <c r="AU1045" s="248"/>
      <c r="AW1045" s="319"/>
      <c r="AX1045" s="251"/>
      <c r="AY1045" s="248"/>
    </row>
    <row r="1046" spans="1:51" s="307" customFormat="1" ht="16.5" customHeight="1" x14ac:dyDescent="0.25">
      <c r="A1046" s="305"/>
      <c r="B1046" s="306"/>
      <c r="K1046" s="317"/>
      <c r="L1046" s="317"/>
      <c r="M1046" s="310"/>
      <c r="N1046" s="317"/>
      <c r="O1046" s="317"/>
      <c r="P1046" s="309"/>
      <c r="Q1046" s="311"/>
      <c r="R1046" s="312"/>
      <c r="S1046" s="312"/>
      <c r="U1046" s="313"/>
      <c r="V1046" s="305"/>
      <c r="W1046" s="306"/>
      <c r="X1046" s="314"/>
      <c r="AA1046" s="315"/>
      <c r="AB1046" s="315"/>
      <c r="AC1046" s="315"/>
      <c r="AD1046" s="312"/>
      <c r="AE1046" s="316"/>
      <c r="AF1046" s="317"/>
      <c r="AG1046" s="317"/>
      <c r="AI1046" s="311"/>
      <c r="AJ1046" s="311"/>
      <c r="AK1046" s="311"/>
      <c r="AL1046" s="311"/>
      <c r="AO1046" s="318"/>
      <c r="AP1046" s="318"/>
      <c r="AQ1046" s="249"/>
      <c r="AR1046" s="249"/>
      <c r="AS1046" s="248"/>
      <c r="AT1046" s="248"/>
      <c r="AU1046" s="248"/>
      <c r="AW1046" s="319"/>
      <c r="AX1046" s="251"/>
      <c r="AY1046" s="248"/>
    </row>
    <row r="1047" spans="1:51" s="276" customFormat="1" ht="16.5" customHeight="1" x14ac:dyDescent="0.25">
      <c r="A1047" s="283" t="s">
        <v>147</v>
      </c>
      <c r="B1047" s="274">
        <v>22</v>
      </c>
      <c r="C1047" s="276" t="s">
        <v>5</v>
      </c>
      <c r="D1047" s="276">
        <v>2982</v>
      </c>
      <c r="E1047" s="276">
        <v>10</v>
      </c>
      <c r="F1047" s="276">
        <v>27</v>
      </c>
      <c r="G1047" s="276" t="s">
        <v>139</v>
      </c>
      <c r="H1047" s="276">
        <v>13</v>
      </c>
      <c r="I1047" s="276">
        <v>0</v>
      </c>
      <c r="J1047" s="276">
        <v>49</v>
      </c>
      <c r="K1047" s="277">
        <f>H1047*400+I1047*100+J1047</f>
        <v>5249</v>
      </c>
      <c r="L1047" s="278">
        <f>SUM(Q1047:U1047)</f>
        <v>5249</v>
      </c>
      <c r="M1047" s="279">
        <v>5</v>
      </c>
      <c r="N1047" s="278">
        <f>L1047</f>
        <v>5249</v>
      </c>
      <c r="O1047" s="278">
        <v>475</v>
      </c>
      <c r="P1047" s="278">
        <f>N1047*O1047</f>
        <v>2493275</v>
      </c>
      <c r="Q1047" s="280">
        <v>3800</v>
      </c>
      <c r="R1047" s="281">
        <v>1447.58</v>
      </c>
      <c r="S1047" s="281">
        <v>1.42</v>
      </c>
      <c r="U1047" s="282"/>
      <c r="V1047" s="283"/>
      <c r="W1047" s="274"/>
      <c r="X1047" s="291"/>
      <c r="AA1047" s="285"/>
      <c r="AB1047" s="285"/>
      <c r="AC1047" s="285"/>
      <c r="AD1047" s="281"/>
      <c r="AE1047" s="287"/>
      <c r="AF1047" s="288"/>
      <c r="AG1047" s="288"/>
      <c r="AI1047" s="280"/>
      <c r="AJ1047" s="280"/>
      <c r="AK1047" s="280"/>
      <c r="AL1047" s="280"/>
      <c r="AO1047" s="290"/>
      <c r="AP1047" s="290"/>
      <c r="AQ1047" s="199">
        <f>P1047</f>
        <v>2493275</v>
      </c>
      <c r="AR1047" s="199">
        <f>AQ1047</f>
        <v>2493275</v>
      </c>
      <c r="AS1047" s="198">
        <f>((S1047*O1047)+(AF1047*AK1047)-(AF1047*AK1047*AN1047/100))</f>
        <v>674.5</v>
      </c>
      <c r="AT1047" s="198">
        <f>AQ1047-AS1047</f>
        <v>2492600.5</v>
      </c>
      <c r="AU1047" s="198">
        <f>AS1047</f>
        <v>674.5</v>
      </c>
      <c r="AV1047" s="276">
        <f>อัตราภาษี!J5</f>
        <v>0.3</v>
      </c>
      <c r="AW1047" s="156" t="s">
        <v>1786</v>
      </c>
      <c r="AX1047" s="201">
        <f>AU1047*AV1047/100</f>
        <v>2.0234999999999999</v>
      </c>
      <c r="AY1047" s="198">
        <f>AX1047*10/100</f>
        <v>0.20235</v>
      </c>
    </row>
    <row r="1048" spans="1:51" s="307" customFormat="1" ht="16.5" customHeight="1" x14ac:dyDescent="0.25">
      <c r="A1048" s="305"/>
      <c r="B1048" s="306"/>
      <c r="K1048" s="308"/>
      <c r="L1048" s="309"/>
      <c r="M1048" s="310"/>
      <c r="N1048" s="309"/>
      <c r="O1048" s="309"/>
      <c r="P1048" s="309"/>
      <c r="Q1048" s="311"/>
      <c r="R1048" s="312"/>
      <c r="S1048" s="312"/>
      <c r="U1048" s="313"/>
      <c r="V1048" s="305"/>
      <c r="W1048" s="306"/>
      <c r="X1048" s="314"/>
      <c r="AA1048" s="315"/>
      <c r="AB1048" s="315"/>
      <c r="AC1048" s="315"/>
      <c r="AD1048" s="312"/>
      <c r="AE1048" s="316"/>
      <c r="AF1048" s="317"/>
      <c r="AG1048" s="317"/>
      <c r="AI1048" s="311"/>
      <c r="AJ1048" s="311"/>
      <c r="AK1048" s="311"/>
      <c r="AL1048" s="311"/>
      <c r="AO1048" s="318"/>
      <c r="AP1048" s="318"/>
      <c r="AQ1048" s="249"/>
      <c r="AR1048" s="249"/>
      <c r="AS1048" s="248"/>
      <c r="AT1048" s="248"/>
      <c r="AU1048" s="248"/>
      <c r="AW1048" s="319"/>
      <c r="AX1048" s="251"/>
      <c r="AY1048" s="248"/>
    </row>
    <row r="1049" spans="1:51" s="307" customFormat="1" ht="16.5" customHeight="1" x14ac:dyDescent="0.25">
      <c r="A1049" s="305"/>
      <c r="B1049" s="306"/>
      <c r="K1049" s="308"/>
      <c r="L1049" s="309"/>
      <c r="M1049" s="310"/>
      <c r="N1049" s="309"/>
      <c r="O1049" s="309"/>
      <c r="P1049" s="309"/>
      <c r="Q1049" s="311"/>
      <c r="R1049" s="312"/>
      <c r="S1049" s="312"/>
      <c r="U1049" s="313"/>
      <c r="V1049" s="305"/>
      <c r="W1049" s="306"/>
      <c r="X1049" s="314"/>
      <c r="AA1049" s="315"/>
      <c r="AB1049" s="315"/>
      <c r="AC1049" s="315"/>
      <c r="AD1049" s="312"/>
      <c r="AE1049" s="316"/>
      <c r="AF1049" s="317"/>
      <c r="AG1049" s="317"/>
      <c r="AI1049" s="311"/>
      <c r="AJ1049" s="311"/>
      <c r="AK1049" s="311"/>
      <c r="AL1049" s="311"/>
      <c r="AO1049" s="318"/>
      <c r="AP1049" s="318"/>
      <c r="AQ1049" s="249"/>
      <c r="AR1049" s="249"/>
      <c r="AS1049" s="248"/>
      <c r="AT1049" s="248"/>
      <c r="AU1049" s="248"/>
      <c r="AW1049" s="319"/>
      <c r="AX1049" s="251"/>
      <c r="AY1049" s="248"/>
    </row>
    <row r="1050" spans="1:51" s="307" customFormat="1" ht="16.5" customHeight="1" x14ac:dyDescent="0.25">
      <c r="A1050" s="305"/>
      <c r="B1050" s="306"/>
      <c r="K1050" s="308"/>
      <c r="L1050" s="309"/>
      <c r="M1050" s="310"/>
      <c r="N1050" s="309"/>
      <c r="O1050" s="309"/>
      <c r="P1050" s="309"/>
      <c r="Q1050" s="311"/>
      <c r="R1050" s="312"/>
      <c r="S1050" s="312"/>
      <c r="U1050" s="313"/>
      <c r="V1050" s="305"/>
      <c r="W1050" s="306"/>
      <c r="X1050" s="314"/>
      <c r="AA1050" s="315"/>
      <c r="AB1050" s="315"/>
      <c r="AC1050" s="315"/>
      <c r="AD1050" s="312"/>
      <c r="AE1050" s="316"/>
      <c r="AF1050" s="317"/>
      <c r="AG1050" s="317"/>
      <c r="AI1050" s="311"/>
      <c r="AJ1050" s="311"/>
      <c r="AK1050" s="311"/>
      <c r="AL1050" s="311"/>
      <c r="AO1050" s="318"/>
      <c r="AP1050" s="318"/>
      <c r="AQ1050" s="249"/>
      <c r="AR1050" s="249"/>
      <c r="AS1050" s="248"/>
      <c r="AT1050" s="248"/>
      <c r="AU1050" s="248"/>
      <c r="AW1050" s="319"/>
      <c r="AX1050" s="251"/>
      <c r="AY1050" s="248"/>
    </row>
    <row r="1051" spans="1:51" s="307" customFormat="1" ht="16.5" customHeight="1" x14ac:dyDescent="0.25">
      <c r="A1051" s="305"/>
      <c r="B1051" s="306"/>
      <c r="K1051" s="308"/>
      <c r="L1051" s="309"/>
      <c r="M1051" s="310"/>
      <c r="N1051" s="309"/>
      <c r="O1051" s="309"/>
      <c r="P1051" s="309"/>
      <c r="Q1051" s="311"/>
      <c r="R1051" s="312"/>
      <c r="S1051" s="312"/>
      <c r="U1051" s="313"/>
      <c r="V1051" s="305"/>
      <c r="W1051" s="306"/>
      <c r="X1051" s="314"/>
      <c r="AA1051" s="315"/>
      <c r="AB1051" s="315"/>
      <c r="AC1051" s="315"/>
      <c r="AD1051" s="312"/>
      <c r="AE1051" s="316"/>
      <c r="AF1051" s="317"/>
      <c r="AG1051" s="317"/>
      <c r="AI1051" s="311"/>
      <c r="AJ1051" s="311"/>
      <c r="AK1051" s="311"/>
      <c r="AL1051" s="311"/>
      <c r="AO1051" s="318"/>
      <c r="AP1051" s="318"/>
      <c r="AQ1051" s="249"/>
      <c r="AR1051" s="249"/>
      <c r="AS1051" s="248"/>
      <c r="AT1051" s="248"/>
      <c r="AU1051" s="248"/>
      <c r="AW1051" s="319"/>
      <c r="AX1051" s="251"/>
      <c r="AY1051" s="248"/>
    </row>
    <row r="1052" spans="1:51" s="307" customFormat="1" ht="16.5" customHeight="1" x14ac:dyDescent="0.25">
      <c r="A1052" s="305"/>
      <c r="B1052" s="306"/>
      <c r="K1052" s="308"/>
      <c r="L1052" s="309"/>
      <c r="M1052" s="310"/>
      <c r="N1052" s="309"/>
      <c r="O1052" s="309"/>
      <c r="P1052" s="309"/>
      <c r="Q1052" s="311"/>
      <c r="R1052" s="312"/>
      <c r="S1052" s="312"/>
      <c r="U1052" s="313"/>
      <c r="V1052" s="305"/>
      <c r="W1052" s="306"/>
      <c r="X1052" s="314"/>
      <c r="AA1052" s="315"/>
      <c r="AB1052" s="315"/>
      <c r="AC1052" s="315"/>
      <c r="AD1052" s="312"/>
      <c r="AE1052" s="316"/>
      <c r="AF1052" s="317"/>
      <c r="AG1052" s="317"/>
      <c r="AI1052" s="311"/>
      <c r="AJ1052" s="311"/>
      <c r="AK1052" s="311"/>
      <c r="AL1052" s="311"/>
      <c r="AO1052" s="318"/>
      <c r="AP1052" s="318"/>
      <c r="AQ1052" s="249"/>
      <c r="AR1052" s="249"/>
      <c r="AS1052" s="248"/>
      <c r="AT1052" s="248"/>
      <c r="AU1052" s="248"/>
      <c r="AW1052" s="319"/>
      <c r="AX1052" s="251"/>
      <c r="AY1052" s="248"/>
    </row>
    <row r="1053" spans="1:51" s="307" customFormat="1" ht="16.5" customHeight="1" x14ac:dyDescent="0.25">
      <c r="A1053" s="305"/>
      <c r="B1053" s="306"/>
      <c r="K1053" s="308"/>
      <c r="L1053" s="309"/>
      <c r="M1053" s="310"/>
      <c r="N1053" s="309"/>
      <c r="O1053" s="309"/>
      <c r="P1053" s="309"/>
      <c r="Q1053" s="311"/>
      <c r="R1053" s="312"/>
      <c r="S1053" s="312"/>
      <c r="U1053" s="313"/>
      <c r="V1053" s="305"/>
      <c r="W1053" s="306"/>
      <c r="X1053" s="314"/>
      <c r="AA1053" s="315"/>
      <c r="AB1053" s="315"/>
      <c r="AC1053" s="315"/>
      <c r="AD1053" s="312"/>
      <c r="AE1053" s="316"/>
      <c r="AF1053" s="317"/>
      <c r="AG1053" s="317"/>
      <c r="AI1053" s="311"/>
      <c r="AJ1053" s="311"/>
      <c r="AK1053" s="311"/>
      <c r="AL1053" s="311"/>
      <c r="AO1053" s="318"/>
      <c r="AP1053" s="318"/>
      <c r="AQ1053" s="249"/>
      <c r="AR1053" s="249"/>
      <c r="AS1053" s="248"/>
      <c r="AT1053" s="248"/>
      <c r="AU1053" s="248"/>
      <c r="AW1053" s="319"/>
      <c r="AX1053" s="251"/>
      <c r="AY1053" s="248"/>
    </row>
    <row r="1054" spans="1:51" s="307" customFormat="1" ht="16.5" customHeight="1" x14ac:dyDescent="0.25">
      <c r="A1054" s="305"/>
      <c r="B1054" s="306"/>
      <c r="K1054" s="308"/>
      <c r="L1054" s="309"/>
      <c r="M1054" s="310"/>
      <c r="N1054" s="309"/>
      <c r="O1054" s="309"/>
      <c r="P1054" s="309"/>
      <c r="Q1054" s="311"/>
      <c r="R1054" s="312"/>
      <c r="S1054" s="312"/>
      <c r="U1054" s="313"/>
      <c r="V1054" s="305"/>
      <c r="W1054" s="306"/>
      <c r="X1054" s="314"/>
      <c r="AA1054" s="315"/>
      <c r="AB1054" s="315"/>
      <c r="AC1054" s="315"/>
      <c r="AD1054" s="312"/>
      <c r="AE1054" s="316"/>
      <c r="AF1054" s="317"/>
      <c r="AG1054" s="317"/>
      <c r="AI1054" s="311"/>
      <c r="AJ1054" s="311"/>
      <c r="AK1054" s="311"/>
      <c r="AL1054" s="311"/>
      <c r="AO1054" s="318"/>
      <c r="AP1054" s="318"/>
      <c r="AQ1054" s="249"/>
      <c r="AR1054" s="249"/>
      <c r="AS1054" s="248"/>
      <c r="AT1054" s="248"/>
      <c r="AU1054" s="248"/>
      <c r="AW1054" s="319"/>
      <c r="AX1054" s="251"/>
      <c r="AY1054" s="248"/>
    </row>
    <row r="1055" spans="1:51" s="307" customFormat="1" ht="16.5" customHeight="1" x14ac:dyDescent="0.25">
      <c r="A1055" s="305"/>
      <c r="B1055" s="306"/>
      <c r="K1055" s="308"/>
      <c r="L1055" s="309"/>
      <c r="M1055" s="310"/>
      <c r="N1055" s="309"/>
      <c r="O1055" s="309"/>
      <c r="P1055" s="309"/>
      <c r="Q1055" s="311"/>
      <c r="R1055" s="312"/>
      <c r="S1055" s="312"/>
      <c r="U1055" s="313"/>
      <c r="V1055" s="305"/>
      <c r="W1055" s="306"/>
      <c r="X1055" s="314"/>
      <c r="AA1055" s="315"/>
      <c r="AB1055" s="315"/>
      <c r="AC1055" s="315"/>
      <c r="AD1055" s="312"/>
      <c r="AE1055" s="316"/>
      <c r="AF1055" s="317"/>
      <c r="AG1055" s="317"/>
      <c r="AI1055" s="311"/>
      <c r="AJ1055" s="311"/>
      <c r="AK1055" s="311"/>
      <c r="AL1055" s="311"/>
      <c r="AO1055" s="318"/>
      <c r="AP1055" s="318"/>
      <c r="AQ1055" s="249"/>
      <c r="AR1055" s="249"/>
      <c r="AS1055" s="248"/>
      <c r="AT1055" s="248"/>
      <c r="AU1055" s="248"/>
      <c r="AW1055" s="319"/>
      <c r="AX1055" s="251"/>
      <c r="AY1055" s="248"/>
    </row>
    <row r="1056" spans="1:51" s="307" customFormat="1" ht="16.5" customHeight="1" x14ac:dyDescent="0.25">
      <c r="A1056" s="305"/>
      <c r="B1056" s="306"/>
      <c r="K1056" s="308"/>
      <c r="L1056" s="309"/>
      <c r="M1056" s="310"/>
      <c r="N1056" s="309"/>
      <c r="O1056" s="309"/>
      <c r="P1056" s="309"/>
      <c r="Q1056" s="311"/>
      <c r="R1056" s="312"/>
      <c r="S1056" s="312"/>
      <c r="U1056" s="313"/>
      <c r="V1056" s="305"/>
      <c r="W1056" s="306"/>
      <c r="X1056" s="314"/>
      <c r="AA1056" s="315"/>
      <c r="AB1056" s="315"/>
      <c r="AC1056" s="315"/>
      <c r="AD1056" s="312"/>
      <c r="AE1056" s="316"/>
      <c r="AF1056" s="317"/>
      <c r="AG1056" s="317"/>
      <c r="AI1056" s="311"/>
      <c r="AJ1056" s="311"/>
      <c r="AK1056" s="311"/>
      <c r="AL1056" s="311"/>
      <c r="AO1056" s="318"/>
      <c r="AP1056" s="318"/>
      <c r="AQ1056" s="249"/>
      <c r="AR1056" s="249"/>
      <c r="AS1056" s="248"/>
      <c r="AT1056" s="248"/>
      <c r="AU1056" s="248"/>
      <c r="AW1056" s="319"/>
      <c r="AX1056" s="251"/>
      <c r="AY1056" s="248"/>
    </row>
    <row r="1057" spans="1:51" s="307" customFormat="1" ht="16.5" customHeight="1" x14ac:dyDescent="0.25">
      <c r="A1057" s="305"/>
      <c r="B1057" s="306"/>
      <c r="K1057" s="308"/>
      <c r="L1057" s="309"/>
      <c r="M1057" s="310"/>
      <c r="N1057" s="309"/>
      <c r="O1057" s="309"/>
      <c r="P1057" s="309"/>
      <c r="Q1057" s="311"/>
      <c r="R1057" s="312"/>
      <c r="S1057" s="312"/>
      <c r="U1057" s="313"/>
      <c r="V1057" s="305"/>
      <c r="W1057" s="306"/>
      <c r="X1057" s="314"/>
      <c r="AA1057" s="315"/>
      <c r="AB1057" s="315"/>
      <c r="AC1057" s="315"/>
      <c r="AD1057" s="312"/>
      <c r="AE1057" s="316"/>
      <c r="AF1057" s="317"/>
      <c r="AG1057" s="317"/>
      <c r="AI1057" s="311"/>
      <c r="AJ1057" s="311"/>
      <c r="AK1057" s="311"/>
      <c r="AL1057" s="311"/>
      <c r="AO1057" s="318"/>
      <c r="AP1057" s="318"/>
      <c r="AQ1057" s="249"/>
      <c r="AR1057" s="249"/>
      <c r="AS1057" s="248"/>
      <c r="AT1057" s="248"/>
      <c r="AU1057" s="248"/>
      <c r="AW1057" s="319"/>
      <c r="AX1057" s="251"/>
      <c r="AY1057" s="248"/>
    </row>
    <row r="1058" spans="1:51" s="307" customFormat="1" ht="16.5" customHeight="1" x14ac:dyDescent="0.25">
      <c r="A1058" s="305"/>
      <c r="B1058" s="306"/>
      <c r="K1058" s="308"/>
      <c r="L1058" s="309"/>
      <c r="M1058" s="310"/>
      <c r="N1058" s="309"/>
      <c r="O1058" s="309"/>
      <c r="P1058" s="309"/>
      <c r="Q1058" s="311"/>
      <c r="R1058" s="312"/>
      <c r="S1058" s="312"/>
      <c r="U1058" s="313"/>
      <c r="V1058" s="305"/>
      <c r="W1058" s="306"/>
      <c r="X1058" s="314"/>
      <c r="AA1058" s="315"/>
      <c r="AB1058" s="315"/>
      <c r="AC1058" s="315"/>
      <c r="AD1058" s="312"/>
      <c r="AE1058" s="316"/>
      <c r="AF1058" s="317"/>
      <c r="AG1058" s="317"/>
      <c r="AI1058" s="311"/>
      <c r="AJ1058" s="311"/>
      <c r="AK1058" s="311"/>
      <c r="AL1058" s="311"/>
      <c r="AO1058" s="318"/>
      <c r="AP1058" s="318"/>
      <c r="AQ1058" s="249"/>
      <c r="AR1058" s="249"/>
      <c r="AS1058" s="248"/>
      <c r="AT1058" s="248"/>
      <c r="AU1058" s="248"/>
      <c r="AW1058" s="319"/>
      <c r="AX1058" s="251"/>
      <c r="AY1058" s="248"/>
    </row>
    <row r="1059" spans="1:51" s="307" customFormat="1" ht="16.5" customHeight="1" x14ac:dyDescent="0.25">
      <c r="A1059" s="305"/>
      <c r="B1059" s="306"/>
      <c r="K1059" s="308"/>
      <c r="L1059" s="309"/>
      <c r="M1059" s="310"/>
      <c r="N1059" s="309"/>
      <c r="O1059" s="309"/>
      <c r="P1059" s="309"/>
      <c r="Q1059" s="311"/>
      <c r="R1059" s="312"/>
      <c r="S1059" s="312"/>
      <c r="U1059" s="313"/>
      <c r="V1059" s="305"/>
      <c r="W1059" s="306"/>
      <c r="X1059" s="314"/>
      <c r="AA1059" s="315"/>
      <c r="AB1059" s="315"/>
      <c r="AC1059" s="315"/>
      <c r="AD1059" s="312"/>
      <c r="AE1059" s="316"/>
      <c r="AF1059" s="317"/>
      <c r="AG1059" s="317"/>
      <c r="AI1059" s="311"/>
      <c r="AJ1059" s="311"/>
      <c r="AK1059" s="311"/>
      <c r="AL1059" s="311"/>
      <c r="AO1059" s="318"/>
      <c r="AP1059" s="318"/>
      <c r="AQ1059" s="249"/>
      <c r="AR1059" s="249"/>
      <c r="AS1059" s="248"/>
      <c r="AT1059" s="248"/>
      <c r="AU1059" s="248"/>
      <c r="AW1059" s="319"/>
      <c r="AX1059" s="251"/>
      <c r="AY1059" s="248"/>
    </row>
    <row r="1060" spans="1:51" s="307" customFormat="1" ht="16.5" customHeight="1" x14ac:dyDescent="0.25">
      <c r="A1060" s="305"/>
      <c r="B1060" s="306"/>
      <c r="K1060" s="308"/>
      <c r="L1060" s="309"/>
      <c r="M1060" s="310"/>
      <c r="N1060" s="309"/>
      <c r="O1060" s="309"/>
      <c r="P1060" s="309"/>
      <c r="Q1060" s="311"/>
      <c r="R1060" s="312"/>
      <c r="S1060" s="312"/>
      <c r="U1060" s="313"/>
      <c r="V1060" s="305"/>
      <c r="W1060" s="306"/>
      <c r="X1060" s="314"/>
      <c r="AA1060" s="315"/>
      <c r="AB1060" s="315"/>
      <c r="AC1060" s="315"/>
      <c r="AD1060" s="312"/>
      <c r="AE1060" s="316"/>
      <c r="AF1060" s="317"/>
      <c r="AG1060" s="317"/>
      <c r="AI1060" s="311"/>
      <c r="AJ1060" s="311"/>
      <c r="AK1060" s="311"/>
      <c r="AL1060" s="311"/>
      <c r="AO1060" s="318"/>
      <c r="AP1060" s="318"/>
      <c r="AQ1060" s="249"/>
      <c r="AR1060" s="249"/>
      <c r="AS1060" s="248"/>
      <c r="AT1060" s="248"/>
      <c r="AU1060" s="248"/>
      <c r="AW1060" s="319"/>
      <c r="AX1060" s="251"/>
      <c r="AY1060" s="248"/>
    </row>
    <row r="1061" spans="1:51" s="307" customFormat="1" ht="16.5" customHeight="1" x14ac:dyDescent="0.25">
      <c r="A1061" s="305"/>
      <c r="B1061" s="306"/>
      <c r="K1061" s="308"/>
      <c r="L1061" s="309"/>
      <c r="M1061" s="310"/>
      <c r="N1061" s="309"/>
      <c r="O1061" s="309"/>
      <c r="P1061" s="309"/>
      <c r="Q1061" s="311"/>
      <c r="R1061" s="312"/>
      <c r="S1061" s="312"/>
      <c r="U1061" s="313"/>
      <c r="V1061" s="305"/>
      <c r="W1061" s="306"/>
      <c r="X1061" s="314"/>
      <c r="AA1061" s="315"/>
      <c r="AB1061" s="315"/>
      <c r="AC1061" s="315"/>
      <c r="AD1061" s="312"/>
      <c r="AE1061" s="316"/>
      <c r="AF1061" s="317"/>
      <c r="AG1061" s="317"/>
      <c r="AI1061" s="311"/>
      <c r="AJ1061" s="311"/>
      <c r="AK1061" s="311"/>
      <c r="AL1061" s="311"/>
      <c r="AO1061" s="318"/>
      <c r="AP1061" s="318"/>
      <c r="AQ1061" s="249"/>
      <c r="AR1061" s="249"/>
      <c r="AS1061" s="248"/>
      <c r="AT1061" s="248"/>
      <c r="AU1061" s="248"/>
      <c r="AW1061" s="319"/>
      <c r="AX1061" s="251"/>
      <c r="AY1061" s="248"/>
    </row>
    <row r="1062" spans="1:51" s="307" customFormat="1" ht="16.5" customHeight="1" x14ac:dyDescent="0.25">
      <c r="A1062" s="305"/>
      <c r="B1062" s="306"/>
      <c r="K1062" s="308"/>
      <c r="L1062" s="309"/>
      <c r="M1062" s="310"/>
      <c r="N1062" s="309"/>
      <c r="O1062" s="309"/>
      <c r="P1062" s="309"/>
      <c r="Q1062" s="311"/>
      <c r="R1062" s="312"/>
      <c r="S1062" s="312"/>
      <c r="U1062" s="313"/>
      <c r="V1062" s="305"/>
      <c r="W1062" s="306"/>
      <c r="X1062" s="314"/>
      <c r="AA1062" s="315"/>
      <c r="AB1062" s="315"/>
      <c r="AC1062" s="315"/>
      <c r="AD1062" s="312"/>
      <c r="AE1062" s="316"/>
      <c r="AF1062" s="317"/>
      <c r="AG1062" s="317"/>
      <c r="AI1062" s="311"/>
      <c r="AJ1062" s="311"/>
      <c r="AK1062" s="311"/>
      <c r="AL1062" s="311"/>
      <c r="AO1062" s="318"/>
      <c r="AP1062" s="318"/>
      <c r="AQ1062" s="249"/>
      <c r="AR1062" s="249"/>
      <c r="AS1062" s="248"/>
      <c r="AT1062" s="248"/>
      <c r="AU1062" s="248"/>
      <c r="AW1062" s="319"/>
      <c r="AX1062" s="251"/>
      <c r="AY1062" s="248"/>
    </row>
    <row r="1063" spans="1:51" s="307" customFormat="1" ht="16.5" customHeight="1" x14ac:dyDescent="0.25">
      <c r="A1063" s="305"/>
      <c r="B1063" s="306"/>
      <c r="K1063" s="308"/>
      <c r="L1063" s="309"/>
      <c r="M1063" s="310"/>
      <c r="N1063" s="309"/>
      <c r="O1063" s="309"/>
      <c r="P1063" s="309"/>
      <c r="Q1063" s="311"/>
      <c r="R1063" s="312"/>
      <c r="S1063" s="312"/>
      <c r="U1063" s="313"/>
      <c r="V1063" s="305"/>
      <c r="W1063" s="306"/>
      <c r="X1063" s="314"/>
      <c r="AA1063" s="315"/>
      <c r="AB1063" s="315"/>
      <c r="AC1063" s="315"/>
      <c r="AD1063" s="312"/>
      <c r="AE1063" s="316"/>
      <c r="AF1063" s="317"/>
      <c r="AG1063" s="317"/>
      <c r="AI1063" s="311"/>
      <c r="AJ1063" s="311"/>
      <c r="AK1063" s="311"/>
      <c r="AL1063" s="311"/>
      <c r="AO1063" s="318"/>
      <c r="AP1063" s="318"/>
      <c r="AQ1063" s="249"/>
      <c r="AR1063" s="249"/>
      <c r="AS1063" s="248"/>
      <c r="AT1063" s="248"/>
      <c r="AU1063" s="248"/>
      <c r="AW1063" s="319"/>
      <c r="AX1063" s="251"/>
      <c r="AY1063" s="248"/>
    </row>
    <row r="1064" spans="1:51" s="307" customFormat="1" ht="16.5" customHeight="1" x14ac:dyDescent="0.25">
      <c r="A1064" s="305"/>
      <c r="B1064" s="306"/>
      <c r="K1064" s="308"/>
      <c r="L1064" s="309"/>
      <c r="M1064" s="310"/>
      <c r="N1064" s="309"/>
      <c r="O1064" s="309"/>
      <c r="P1064" s="309"/>
      <c r="Q1064" s="311"/>
      <c r="R1064" s="312"/>
      <c r="S1064" s="312"/>
      <c r="U1064" s="313"/>
      <c r="V1064" s="305"/>
      <c r="W1064" s="306"/>
      <c r="X1064" s="314"/>
      <c r="AA1064" s="315"/>
      <c r="AB1064" s="315"/>
      <c r="AC1064" s="315"/>
      <c r="AD1064" s="312"/>
      <c r="AE1064" s="316"/>
      <c r="AF1064" s="317"/>
      <c r="AG1064" s="317"/>
      <c r="AI1064" s="311"/>
      <c r="AJ1064" s="311"/>
      <c r="AK1064" s="311"/>
      <c r="AL1064" s="311"/>
      <c r="AO1064" s="318"/>
      <c r="AP1064" s="318"/>
      <c r="AQ1064" s="249"/>
      <c r="AR1064" s="249"/>
      <c r="AS1064" s="248"/>
      <c r="AT1064" s="248"/>
      <c r="AU1064" s="248"/>
      <c r="AW1064" s="319"/>
      <c r="AX1064" s="251"/>
      <c r="AY1064" s="248"/>
    </row>
    <row r="1065" spans="1:51" s="307" customFormat="1" ht="16.5" customHeight="1" x14ac:dyDescent="0.25">
      <c r="A1065" s="305"/>
      <c r="B1065" s="306"/>
      <c r="K1065" s="308"/>
      <c r="L1065" s="309"/>
      <c r="M1065" s="310"/>
      <c r="N1065" s="309"/>
      <c r="O1065" s="309"/>
      <c r="P1065" s="309"/>
      <c r="Q1065" s="311"/>
      <c r="R1065" s="312"/>
      <c r="S1065" s="312"/>
      <c r="U1065" s="313"/>
      <c r="V1065" s="305"/>
      <c r="W1065" s="306"/>
      <c r="X1065" s="314"/>
      <c r="AA1065" s="315"/>
      <c r="AB1065" s="315"/>
      <c r="AC1065" s="315"/>
      <c r="AD1065" s="312"/>
      <c r="AE1065" s="316"/>
      <c r="AF1065" s="317"/>
      <c r="AG1065" s="317"/>
      <c r="AI1065" s="311"/>
      <c r="AJ1065" s="311"/>
      <c r="AK1065" s="311"/>
      <c r="AL1065" s="311"/>
      <c r="AO1065" s="318"/>
      <c r="AP1065" s="318"/>
      <c r="AQ1065" s="249"/>
      <c r="AR1065" s="249"/>
      <c r="AS1065" s="248"/>
      <c r="AT1065" s="248"/>
      <c r="AU1065" s="248"/>
      <c r="AW1065" s="319"/>
      <c r="AX1065" s="251"/>
      <c r="AY1065" s="248"/>
    </row>
    <row r="1066" spans="1:51" s="307" customFormat="1" ht="16.5" customHeight="1" x14ac:dyDescent="0.25">
      <c r="A1066" s="305"/>
      <c r="B1066" s="306"/>
      <c r="K1066" s="308"/>
      <c r="L1066" s="309"/>
      <c r="M1066" s="310"/>
      <c r="N1066" s="309"/>
      <c r="O1066" s="309"/>
      <c r="P1066" s="309"/>
      <c r="Q1066" s="311"/>
      <c r="R1066" s="312"/>
      <c r="S1066" s="312"/>
      <c r="U1066" s="313"/>
      <c r="V1066" s="305"/>
      <c r="W1066" s="306"/>
      <c r="X1066" s="314"/>
      <c r="AA1066" s="315"/>
      <c r="AB1066" s="315"/>
      <c r="AC1066" s="315"/>
      <c r="AD1066" s="312"/>
      <c r="AE1066" s="316"/>
      <c r="AF1066" s="317"/>
      <c r="AG1066" s="317"/>
      <c r="AI1066" s="311"/>
      <c r="AJ1066" s="311"/>
      <c r="AK1066" s="311"/>
      <c r="AL1066" s="311"/>
      <c r="AO1066" s="318"/>
      <c r="AP1066" s="318"/>
      <c r="AQ1066" s="249"/>
      <c r="AR1066" s="249"/>
      <c r="AS1066" s="248"/>
      <c r="AT1066" s="248"/>
      <c r="AU1066" s="248"/>
      <c r="AW1066" s="319"/>
      <c r="AX1066" s="251"/>
      <c r="AY1066" s="248"/>
    </row>
    <row r="1067" spans="1:51" s="307" customFormat="1" ht="16.5" customHeight="1" x14ac:dyDescent="0.25">
      <c r="A1067" s="305"/>
      <c r="B1067" s="306"/>
      <c r="K1067" s="308"/>
      <c r="L1067" s="309"/>
      <c r="M1067" s="310"/>
      <c r="N1067" s="309"/>
      <c r="O1067" s="309"/>
      <c r="P1067" s="309"/>
      <c r="Q1067" s="311"/>
      <c r="R1067" s="312"/>
      <c r="S1067" s="312"/>
      <c r="U1067" s="313"/>
      <c r="V1067" s="305"/>
      <c r="W1067" s="306"/>
      <c r="X1067" s="314"/>
      <c r="AA1067" s="315"/>
      <c r="AB1067" s="315"/>
      <c r="AC1067" s="315"/>
      <c r="AD1067" s="312"/>
      <c r="AE1067" s="316"/>
      <c r="AF1067" s="317"/>
      <c r="AG1067" s="317"/>
      <c r="AI1067" s="311"/>
      <c r="AJ1067" s="311"/>
      <c r="AK1067" s="311"/>
      <c r="AL1067" s="311"/>
      <c r="AO1067" s="318"/>
      <c r="AP1067" s="318"/>
      <c r="AQ1067" s="249"/>
      <c r="AR1067" s="249"/>
      <c r="AS1067" s="248"/>
      <c r="AT1067" s="248"/>
      <c r="AU1067" s="248"/>
      <c r="AW1067" s="319"/>
      <c r="AX1067" s="251"/>
      <c r="AY1067" s="248"/>
    </row>
    <row r="1068" spans="1:51" s="307" customFormat="1" ht="16.5" customHeight="1" x14ac:dyDescent="0.25">
      <c r="A1068" s="305"/>
      <c r="B1068" s="306"/>
      <c r="K1068" s="308"/>
      <c r="L1068" s="309"/>
      <c r="M1068" s="310"/>
      <c r="N1068" s="309"/>
      <c r="O1068" s="309"/>
      <c r="P1068" s="309"/>
      <c r="Q1068" s="311"/>
      <c r="R1068" s="312"/>
      <c r="S1068" s="312"/>
      <c r="U1068" s="313"/>
      <c r="V1068" s="305"/>
      <c r="W1068" s="306"/>
      <c r="X1068" s="314"/>
      <c r="AA1068" s="315"/>
      <c r="AB1068" s="315"/>
      <c r="AC1068" s="315"/>
      <c r="AD1068" s="312"/>
      <c r="AE1068" s="316"/>
      <c r="AF1068" s="317"/>
      <c r="AG1068" s="317"/>
      <c r="AI1068" s="311"/>
      <c r="AJ1068" s="311"/>
      <c r="AK1068" s="311"/>
      <c r="AL1068" s="311"/>
      <c r="AO1068" s="318"/>
      <c r="AP1068" s="318"/>
      <c r="AQ1068" s="249"/>
      <c r="AR1068" s="249"/>
      <c r="AS1068" s="248"/>
      <c r="AT1068" s="248"/>
      <c r="AU1068" s="248"/>
      <c r="AW1068" s="319"/>
      <c r="AX1068" s="251"/>
      <c r="AY1068" s="248"/>
    </row>
    <row r="1069" spans="1:51" s="307" customFormat="1" ht="16.5" customHeight="1" x14ac:dyDescent="0.25">
      <c r="A1069" s="305"/>
      <c r="B1069" s="306"/>
      <c r="K1069" s="308"/>
      <c r="L1069" s="309"/>
      <c r="M1069" s="310"/>
      <c r="N1069" s="309"/>
      <c r="O1069" s="309"/>
      <c r="P1069" s="309"/>
      <c r="Q1069" s="311"/>
      <c r="R1069" s="312"/>
      <c r="S1069" s="312"/>
      <c r="U1069" s="313"/>
      <c r="V1069" s="305"/>
      <c r="W1069" s="306"/>
      <c r="X1069" s="314"/>
      <c r="AA1069" s="315"/>
      <c r="AB1069" s="315"/>
      <c r="AC1069" s="315"/>
      <c r="AD1069" s="312"/>
      <c r="AE1069" s="316"/>
      <c r="AF1069" s="317"/>
      <c r="AG1069" s="317"/>
      <c r="AI1069" s="311"/>
      <c r="AJ1069" s="311"/>
      <c r="AK1069" s="311"/>
      <c r="AL1069" s="311"/>
      <c r="AO1069" s="318"/>
      <c r="AP1069" s="318"/>
      <c r="AQ1069" s="249"/>
      <c r="AR1069" s="249"/>
      <c r="AS1069" s="248"/>
      <c r="AT1069" s="248"/>
      <c r="AU1069" s="248"/>
      <c r="AW1069" s="319"/>
      <c r="AX1069" s="251"/>
      <c r="AY1069" s="248"/>
    </row>
    <row r="1070" spans="1:51" s="307" customFormat="1" ht="16.5" customHeight="1" x14ac:dyDescent="0.25">
      <c r="A1070" s="305"/>
      <c r="B1070" s="306"/>
      <c r="K1070" s="308"/>
      <c r="L1070" s="309"/>
      <c r="M1070" s="310"/>
      <c r="N1070" s="309"/>
      <c r="O1070" s="309"/>
      <c r="P1070" s="309"/>
      <c r="Q1070" s="311"/>
      <c r="R1070" s="312"/>
      <c r="S1070" s="312"/>
      <c r="U1070" s="313"/>
      <c r="V1070" s="305"/>
      <c r="W1070" s="306"/>
      <c r="X1070" s="314"/>
      <c r="AA1070" s="315"/>
      <c r="AB1070" s="315"/>
      <c r="AC1070" s="315"/>
      <c r="AD1070" s="312"/>
      <c r="AE1070" s="316"/>
      <c r="AF1070" s="317"/>
      <c r="AG1070" s="317"/>
      <c r="AI1070" s="311"/>
      <c r="AJ1070" s="311"/>
      <c r="AK1070" s="311"/>
      <c r="AL1070" s="311"/>
      <c r="AO1070" s="318"/>
      <c r="AP1070" s="318"/>
      <c r="AQ1070" s="249"/>
      <c r="AR1070" s="249"/>
      <c r="AS1070" s="248"/>
      <c r="AT1070" s="248"/>
      <c r="AU1070" s="248"/>
      <c r="AW1070" s="319"/>
      <c r="AX1070" s="251"/>
      <c r="AY1070" s="248"/>
    </row>
    <row r="1071" spans="1:51" s="307" customFormat="1" ht="16.5" customHeight="1" x14ac:dyDescent="0.25">
      <c r="A1071" s="305"/>
      <c r="B1071" s="306"/>
      <c r="K1071" s="308"/>
      <c r="L1071" s="309"/>
      <c r="M1071" s="310"/>
      <c r="N1071" s="309"/>
      <c r="O1071" s="309"/>
      <c r="P1071" s="309"/>
      <c r="Q1071" s="311"/>
      <c r="R1071" s="312"/>
      <c r="S1071" s="312"/>
      <c r="U1071" s="313"/>
      <c r="V1071" s="305"/>
      <c r="W1071" s="306"/>
      <c r="X1071" s="314"/>
      <c r="AA1071" s="315"/>
      <c r="AB1071" s="315"/>
      <c r="AC1071" s="315"/>
      <c r="AD1071" s="312"/>
      <c r="AE1071" s="316"/>
      <c r="AF1071" s="317"/>
      <c r="AG1071" s="317"/>
      <c r="AI1071" s="311"/>
      <c r="AJ1071" s="311"/>
      <c r="AK1071" s="311"/>
      <c r="AL1071" s="311"/>
      <c r="AO1071" s="318"/>
      <c r="AP1071" s="318"/>
      <c r="AQ1071" s="249"/>
      <c r="AR1071" s="249"/>
      <c r="AS1071" s="248"/>
      <c r="AT1071" s="248"/>
      <c r="AU1071" s="248"/>
      <c r="AW1071" s="319"/>
      <c r="AX1071" s="251"/>
      <c r="AY1071" s="248"/>
    </row>
    <row r="1072" spans="1:51" s="307" customFormat="1" ht="16.5" customHeight="1" x14ac:dyDescent="0.25">
      <c r="A1072" s="305"/>
      <c r="B1072" s="306"/>
      <c r="K1072" s="308"/>
      <c r="L1072" s="309"/>
      <c r="M1072" s="310"/>
      <c r="N1072" s="309"/>
      <c r="O1072" s="309"/>
      <c r="P1072" s="309"/>
      <c r="Q1072" s="311"/>
      <c r="R1072" s="312"/>
      <c r="S1072" s="312"/>
      <c r="U1072" s="313"/>
      <c r="V1072" s="305"/>
      <c r="W1072" s="306"/>
      <c r="X1072" s="314"/>
      <c r="AA1072" s="315"/>
      <c r="AB1072" s="315"/>
      <c r="AC1072" s="315"/>
      <c r="AD1072" s="312"/>
      <c r="AE1072" s="316"/>
      <c r="AF1072" s="317"/>
      <c r="AG1072" s="317"/>
      <c r="AI1072" s="311"/>
      <c r="AJ1072" s="311"/>
      <c r="AK1072" s="311"/>
      <c r="AL1072" s="311"/>
      <c r="AO1072" s="318"/>
      <c r="AP1072" s="318"/>
      <c r="AQ1072" s="249"/>
      <c r="AR1072" s="249"/>
      <c r="AS1072" s="248"/>
      <c r="AT1072" s="248"/>
      <c r="AU1072" s="248"/>
      <c r="AW1072" s="319"/>
      <c r="AX1072" s="251"/>
      <c r="AY1072" s="248"/>
    </row>
    <row r="1073" spans="1:51" s="307" customFormat="1" ht="16.5" customHeight="1" x14ac:dyDescent="0.25">
      <c r="A1073" s="305"/>
      <c r="B1073" s="306"/>
      <c r="K1073" s="308"/>
      <c r="L1073" s="309"/>
      <c r="M1073" s="310"/>
      <c r="N1073" s="309"/>
      <c r="O1073" s="309"/>
      <c r="P1073" s="309"/>
      <c r="Q1073" s="311"/>
      <c r="R1073" s="312"/>
      <c r="S1073" s="312"/>
      <c r="U1073" s="313"/>
      <c r="V1073" s="305"/>
      <c r="W1073" s="306"/>
      <c r="X1073" s="314"/>
      <c r="AA1073" s="315"/>
      <c r="AB1073" s="315"/>
      <c r="AC1073" s="315"/>
      <c r="AD1073" s="312"/>
      <c r="AE1073" s="316"/>
      <c r="AF1073" s="317"/>
      <c r="AG1073" s="317"/>
      <c r="AI1073" s="311"/>
      <c r="AJ1073" s="311"/>
      <c r="AK1073" s="311"/>
      <c r="AL1073" s="311"/>
      <c r="AO1073" s="318"/>
      <c r="AP1073" s="318"/>
      <c r="AQ1073" s="249"/>
      <c r="AR1073" s="249"/>
      <c r="AS1073" s="248"/>
      <c r="AT1073" s="248"/>
      <c r="AU1073" s="248"/>
      <c r="AW1073" s="319"/>
      <c r="AX1073" s="251"/>
      <c r="AY1073" s="248"/>
    </row>
    <row r="1074" spans="1:51" s="307" customFormat="1" ht="16.5" customHeight="1" x14ac:dyDescent="0.25">
      <c r="A1074" s="305"/>
      <c r="B1074" s="306"/>
      <c r="K1074" s="308"/>
      <c r="L1074" s="309"/>
      <c r="M1074" s="310"/>
      <c r="N1074" s="309"/>
      <c r="O1074" s="309"/>
      <c r="P1074" s="309"/>
      <c r="Q1074" s="311"/>
      <c r="R1074" s="312"/>
      <c r="S1074" s="312"/>
      <c r="U1074" s="313"/>
      <c r="V1074" s="305"/>
      <c r="W1074" s="306"/>
      <c r="X1074" s="314"/>
      <c r="AA1074" s="315"/>
      <c r="AB1074" s="315"/>
      <c r="AC1074" s="315"/>
      <c r="AD1074" s="312"/>
      <c r="AE1074" s="316"/>
      <c r="AF1074" s="317"/>
      <c r="AG1074" s="317"/>
      <c r="AI1074" s="311"/>
      <c r="AJ1074" s="311"/>
      <c r="AK1074" s="311"/>
      <c r="AL1074" s="311"/>
      <c r="AO1074" s="318"/>
      <c r="AP1074" s="318"/>
      <c r="AQ1074" s="249"/>
      <c r="AR1074" s="249"/>
      <c r="AS1074" s="248"/>
      <c r="AT1074" s="248"/>
      <c r="AU1074" s="248"/>
      <c r="AW1074" s="319"/>
      <c r="AX1074" s="251"/>
      <c r="AY1074" s="248"/>
    </row>
    <row r="1075" spans="1:51" s="307" customFormat="1" ht="16.5" customHeight="1" x14ac:dyDescent="0.25">
      <c r="A1075" s="305"/>
      <c r="B1075" s="306"/>
      <c r="K1075" s="308"/>
      <c r="L1075" s="309"/>
      <c r="M1075" s="310"/>
      <c r="N1075" s="309"/>
      <c r="O1075" s="309"/>
      <c r="P1075" s="309"/>
      <c r="Q1075" s="311"/>
      <c r="R1075" s="312"/>
      <c r="S1075" s="312"/>
      <c r="U1075" s="313"/>
      <c r="V1075" s="305"/>
      <c r="W1075" s="306"/>
      <c r="X1075" s="314"/>
      <c r="AA1075" s="315"/>
      <c r="AB1075" s="315"/>
      <c r="AC1075" s="315"/>
      <c r="AD1075" s="312"/>
      <c r="AE1075" s="316"/>
      <c r="AF1075" s="317"/>
      <c r="AG1075" s="317"/>
      <c r="AI1075" s="311"/>
      <c r="AJ1075" s="311"/>
      <c r="AK1075" s="311"/>
      <c r="AL1075" s="311"/>
      <c r="AO1075" s="318"/>
      <c r="AP1075" s="318"/>
      <c r="AQ1075" s="249"/>
      <c r="AR1075" s="249"/>
      <c r="AS1075" s="248"/>
      <c r="AT1075" s="248"/>
      <c r="AU1075" s="248"/>
      <c r="AW1075" s="319"/>
      <c r="AX1075" s="251"/>
      <c r="AY1075" s="248"/>
    </row>
    <row r="1076" spans="1:51" s="307" customFormat="1" ht="16.5" customHeight="1" x14ac:dyDescent="0.25">
      <c r="A1076" s="305"/>
      <c r="B1076" s="306"/>
      <c r="K1076" s="308"/>
      <c r="L1076" s="309"/>
      <c r="M1076" s="310"/>
      <c r="N1076" s="309"/>
      <c r="O1076" s="309"/>
      <c r="P1076" s="309"/>
      <c r="Q1076" s="311"/>
      <c r="R1076" s="312"/>
      <c r="S1076" s="312"/>
      <c r="U1076" s="313"/>
      <c r="V1076" s="305"/>
      <c r="W1076" s="306"/>
      <c r="X1076" s="314"/>
      <c r="AA1076" s="315"/>
      <c r="AB1076" s="315"/>
      <c r="AC1076" s="315"/>
      <c r="AD1076" s="312"/>
      <c r="AE1076" s="316"/>
      <c r="AF1076" s="317"/>
      <c r="AG1076" s="317"/>
      <c r="AI1076" s="311"/>
      <c r="AJ1076" s="311"/>
      <c r="AK1076" s="311"/>
      <c r="AL1076" s="311"/>
      <c r="AO1076" s="318"/>
      <c r="AP1076" s="318"/>
      <c r="AQ1076" s="249"/>
      <c r="AR1076" s="249"/>
      <c r="AS1076" s="248"/>
      <c r="AT1076" s="248"/>
      <c r="AU1076" s="248"/>
      <c r="AW1076" s="319"/>
      <c r="AX1076" s="251"/>
      <c r="AY1076" s="248"/>
    </row>
    <row r="1077" spans="1:51" s="307" customFormat="1" ht="16.5" customHeight="1" x14ac:dyDescent="0.25">
      <c r="A1077" s="305"/>
      <c r="B1077" s="306"/>
      <c r="K1077" s="308"/>
      <c r="L1077" s="309"/>
      <c r="M1077" s="310"/>
      <c r="N1077" s="309"/>
      <c r="O1077" s="309"/>
      <c r="P1077" s="309"/>
      <c r="Q1077" s="311"/>
      <c r="R1077" s="312"/>
      <c r="S1077" s="312"/>
      <c r="U1077" s="313"/>
      <c r="V1077" s="305"/>
      <c r="W1077" s="306"/>
      <c r="X1077" s="314"/>
      <c r="AA1077" s="315"/>
      <c r="AB1077" s="315"/>
      <c r="AC1077" s="315"/>
      <c r="AD1077" s="312"/>
      <c r="AE1077" s="316"/>
      <c r="AF1077" s="317"/>
      <c r="AG1077" s="317"/>
      <c r="AI1077" s="311"/>
      <c r="AJ1077" s="311"/>
      <c r="AK1077" s="311"/>
      <c r="AL1077" s="311"/>
      <c r="AO1077" s="318"/>
      <c r="AP1077" s="318"/>
      <c r="AQ1077" s="249"/>
      <c r="AR1077" s="249"/>
      <c r="AS1077" s="248"/>
      <c r="AT1077" s="248"/>
      <c r="AU1077" s="248"/>
      <c r="AW1077" s="319"/>
      <c r="AX1077" s="251"/>
      <c r="AY1077" s="248"/>
    </row>
    <row r="1078" spans="1:51" s="307" customFormat="1" ht="16.5" customHeight="1" x14ac:dyDescent="0.25">
      <c r="A1078" s="305"/>
      <c r="B1078" s="306"/>
      <c r="K1078" s="308"/>
      <c r="L1078" s="309"/>
      <c r="M1078" s="310"/>
      <c r="N1078" s="309"/>
      <c r="O1078" s="309"/>
      <c r="P1078" s="309"/>
      <c r="Q1078" s="311"/>
      <c r="R1078" s="312"/>
      <c r="S1078" s="312"/>
      <c r="U1078" s="313"/>
      <c r="V1078" s="305"/>
      <c r="W1078" s="306"/>
      <c r="X1078" s="314"/>
      <c r="AA1078" s="315"/>
      <c r="AB1078" s="315"/>
      <c r="AC1078" s="315"/>
      <c r="AD1078" s="312"/>
      <c r="AE1078" s="316"/>
      <c r="AF1078" s="317"/>
      <c r="AG1078" s="317"/>
      <c r="AI1078" s="311"/>
      <c r="AJ1078" s="311"/>
      <c r="AK1078" s="311"/>
      <c r="AL1078" s="311"/>
      <c r="AO1078" s="318"/>
      <c r="AP1078" s="318"/>
      <c r="AQ1078" s="249"/>
      <c r="AR1078" s="249"/>
      <c r="AS1078" s="248"/>
      <c r="AT1078" s="248"/>
      <c r="AU1078" s="248"/>
      <c r="AW1078" s="319"/>
      <c r="AX1078" s="251"/>
      <c r="AY1078" s="248"/>
    </row>
    <row r="1079" spans="1:51" s="307" customFormat="1" ht="16.5" customHeight="1" x14ac:dyDescent="0.25">
      <c r="A1079" s="305"/>
      <c r="B1079" s="306"/>
      <c r="K1079" s="308"/>
      <c r="L1079" s="309"/>
      <c r="M1079" s="310"/>
      <c r="N1079" s="309"/>
      <c r="O1079" s="309"/>
      <c r="P1079" s="309"/>
      <c r="Q1079" s="311"/>
      <c r="R1079" s="312"/>
      <c r="S1079" s="312"/>
      <c r="U1079" s="313"/>
      <c r="V1079" s="305"/>
      <c r="W1079" s="306"/>
      <c r="X1079" s="314"/>
      <c r="AA1079" s="315"/>
      <c r="AB1079" s="315"/>
      <c r="AC1079" s="315"/>
      <c r="AD1079" s="312"/>
      <c r="AE1079" s="316"/>
      <c r="AF1079" s="317"/>
      <c r="AG1079" s="317"/>
      <c r="AI1079" s="311"/>
      <c r="AJ1079" s="311"/>
      <c r="AK1079" s="311"/>
      <c r="AL1079" s="311"/>
      <c r="AO1079" s="318"/>
      <c r="AP1079" s="318"/>
      <c r="AQ1079" s="249"/>
      <c r="AR1079" s="249"/>
      <c r="AS1079" s="248"/>
      <c r="AT1079" s="248"/>
      <c r="AU1079" s="248"/>
      <c r="AW1079" s="319"/>
      <c r="AX1079" s="251"/>
      <c r="AY1079" s="248"/>
    </row>
    <row r="1080" spans="1:51" s="307" customFormat="1" ht="16.5" customHeight="1" x14ac:dyDescent="0.25">
      <c r="A1080" s="305"/>
      <c r="B1080" s="306"/>
      <c r="K1080" s="308"/>
      <c r="L1080" s="309"/>
      <c r="M1080" s="310"/>
      <c r="N1080" s="309"/>
      <c r="O1080" s="309"/>
      <c r="P1080" s="309"/>
      <c r="Q1080" s="311"/>
      <c r="R1080" s="312"/>
      <c r="S1080" s="312"/>
      <c r="U1080" s="313"/>
      <c r="V1080" s="305"/>
      <c r="W1080" s="306"/>
      <c r="X1080" s="314"/>
      <c r="AA1080" s="315"/>
      <c r="AB1080" s="315"/>
      <c r="AC1080" s="315"/>
      <c r="AD1080" s="312"/>
      <c r="AE1080" s="316"/>
      <c r="AF1080" s="317"/>
      <c r="AG1080" s="317"/>
      <c r="AI1080" s="311"/>
      <c r="AJ1080" s="311"/>
      <c r="AK1080" s="311"/>
      <c r="AL1080" s="311"/>
      <c r="AO1080" s="318"/>
      <c r="AP1080" s="318"/>
      <c r="AQ1080" s="249"/>
      <c r="AR1080" s="249"/>
      <c r="AS1080" s="248"/>
      <c r="AT1080" s="248"/>
      <c r="AU1080" s="248"/>
      <c r="AW1080" s="319"/>
      <c r="AX1080" s="251"/>
      <c r="AY1080" s="248"/>
    </row>
    <row r="1081" spans="1:51" s="307" customFormat="1" ht="16.5" customHeight="1" x14ac:dyDescent="0.25">
      <c r="A1081" s="305"/>
      <c r="B1081" s="306"/>
      <c r="K1081" s="308"/>
      <c r="L1081" s="309"/>
      <c r="M1081" s="310"/>
      <c r="N1081" s="309"/>
      <c r="O1081" s="309"/>
      <c r="P1081" s="309"/>
      <c r="Q1081" s="311"/>
      <c r="R1081" s="312"/>
      <c r="S1081" s="312"/>
      <c r="U1081" s="313"/>
      <c r="V1081" s="305"/>
      <c r="W1081" s="306"/>
      <c r="X1081" s="314"/>
      <c r="AA1081" s="315"/>
      <c r="AB1081" s="315"/>
      <c r="AC1081" s="315"/>
      <c r="AD1081" s="312"/>
      <c r="AE1081" s="316"/>
      <c r="AF1081" s="317"/>
      <c r="AG1081" s="317"/>
      <c r="AI1081" s="311"/>
      <c r="AJ1081" s="311"/>
      <c r="AK1081" s="311"/>
      <c r="AL1081" s="311"/>
      <c r="AO1081" s="318"/>
      <c r="AP1081" s="318"/>
      <c r="AQ1081" s="249"/>
      <c r="AR1081" s="249"/>
      <c r="AS1081" s="248"/>
      <c r="AT1081" s="248"/>
      <c r="AU1081" s="248"/>
      <c r="AW1081" s="319"/>
      <c r="AX1081" s="251"/>
      <c r="AY1081" s="248"/>
    </row>
    <row r="1082" spans="1:51" s="307" customFormat="1" ht="16.5" customHeight="1" x14ac:dyDescent="0.25">
      <c r="A1082" s="305"/>
      <c r="B1082" s="306"/>
      <c r="K1082" s="308"/>
      <c r="L1082" s="309"/>
      <c r="M1082" s="310"/>
      <c r="N1082" s="309"/>
      <c r="O1082" s="309"/>
      <c r="P1082" s="309"/>
      <c r="Q1082" s="311"/>
      <c r="R1082" s="312"/>
      <c r="S1082" s="312"/>
      <c r="U1082" s="313"/>
      <c r="V1082" s="305"/>
      <c r="W1082" s="306"/>
      <c r="X1082" s="314"/>
      <c r="AA1082" s="315"/>
      <c r="AB1082" s="315"/>
      <c r="AC1082" s="315"/>
      <c r="AD1082" s="312"/>
      <c r="AE1082" s="316"/>
      <c r="AF1082" s="317"/>
      <c r="AG1082" s="317"/>
      <c r="AI1082" s="311"/>
      <c r="AJ1082" s="311"/>
      <c r="AK1082" s="311"/>
      <c r="AL1082" s="311"/>
      <c r="AO1082" s="318"/>
      <c r="AP1082" s="318"/>
      <c r="AQ1082" s="249"/>
      <c r="AR1082" s="249"/>
      <c r="AS1082" s="248"/>
      <c r="AT1082" s="248"/>
      <c r="AU1082" s="248"/>
      <c r="AW1082" s="319"/>
      <c r="AX1082" s="251"/>
      <c r="AY1082" s="248"/>
    </row>
    <row r="1083" spans="1:51" s="307" customFormat="1" ht="16.5" customHeight="1" x14ac:dyDescent="0.25">
      <c r="A1083" s="305"/>
      <c r="B1083" s="306"/>
      <c r="K1083" s="308"/>
      <c r="L1083" s="309"/>
      <c r="M1083" s="310"/>
      <c r="N1083" s="309"/>
      <c r="O1083" s="309"/>
      <c r="P1083" s="309"/>
      <c r="Q1083" s="311"/>
      <c r="R1083" s="312"/>
      <c r="S1083" s="312"/>
      <c r="U1083" s="313"/>
      <c r="V1083" s="305"/>
      <c r="W1083" s="306"/>
      <c r="X1083" s="314"/>
      <c r="AA1083" s="315"/>
      <c r="AB1083" s="315"/>
      <c r="AC1083" s="315"/>
      <c r="AD1083" s="312"/>
      <c r="AE1083" s="316"/>
      <c r="AF1083" s="317"/>
      <c r="AG1083" s="317"/>
      <c r="AI1083" s="311"/>
      <c r="AJ1083" s="311"/>
      <c r="AK1083" s="311"/>
      <c r="AL1083" s="311"/>
      <c r="AO1083" s="318"/>
      <c r="AP1083" s="318"/>
      <c r="AQ1083" s="249"/>
      <c r="AR1083" s="249"/>
      <c r="AS1083" s="248"/>
      <c r="AT1083" s="248"/>
      <c r="AU1083" s="248"/>
      <c r="AW1083" s="319"/>
      <c r="AX1083" s="251"/>
      <c r="AY1083" s="248"/>
    </row>
    <row r="1084" spans="1:51" s="276" customFormat="1" ht="16.5" customHeight="1" x14ac:dyDescent="0.25">
      <c r="A1084" s="283"/>
      <c r="B1084" s="274"/>
      <c r="K1084" s="277"/>
      <c r="L1084" s="278"/>
      <c r="M1084" s="279"/>
      <c r="N1084" s="278"/>
      <c r="O1084" s="278"/>
      <c r="P1084" s="278"/>
      <c r="Q1084" s="280"/>
      <c r="R1084" s="281"/>
      <c r="S1084" s="281"/>
      <c r="U1084" s="282"/>
      <c r="V1084" s="283" t="s">
        <v>148</v>
      </c>
      <c r="W1084" s="274">
        <v>42</v>
      </c>
      <c r="X1084" s="291" t="s">
        <v>149</v>
      </c>
      <c r="Y1084" s="276" t="s">
        <v>28</v>
      </c>
      <c r="Z1084" s="276" t="s">
        <v>41</v>
      </c>
      <c r="AA1084" s="285"/>
      <c r="AB1084" s="285"/>
      <c r="AC1084" s="285">
        <v>2</v>
      </c>
      <c r="AD1084" s="281">
        <f>SUM(AD1085:AD1086)</f>
        <v>216</v>
      </c>
      <c r="AE1084" s="287">
        <v>100</v>
      </c>
      <c r="AF1084" s="288">
        <f>รายการ!B1</f>
        <v>6700</v>
      </c>
      <c r="AG1084" s="288">
        <f t="shared" ref="AG1084:AG1089" si="10">AD1084*AF1084</f>
        <v>1447200</v>
      </c>
      <c r="AH1084" s="280">
        <f>SUM(AI1084:AK1084)</f>
        <v>216</v>
      </c>
      <c r="AI1084" s="280"/>
      <c r="AJ1084" s="280">
        <v>216</v>
      </c>
      <c r="AK1084" s="280"/>
      <c r="AL1084" s="280"/>
      <c r="AM1084" s="276">
        <v>30</v>
      </c>
      <c r="AN1084" s="276">
        <f>ค่าเสื่อม!W3</f>
        <v>85</v>
      </c>
      <c r="AO1084" s="290">
        <f t="shared" ref="AO1084:AO1089" si="11">AG1084*AN1084/100</f>
        <v>1230120</v>
      </c>
      <c r="AP1084" s="290">
        <f t="shared" ref="AP1084:AP1089" si="12">AG1084-AO1084</f>
        <v>217080</v>
      </c>
      <c r="AQ1084" s="199">
        <f t="shared" ref="AQ1084:AR1089" si="13">AP1084</f>
        <v>217080</v>
      </c>
      <c r="AR1084" s="199">
        <f t="shared" si="13"/>
        <v>217080</v>
      </c>
      <c r="AS1084" s="198">
        <f t="shared" ref="AS1084:AS1089" si="14">((S1084*O1084)+(AF1084*AK1084)-(AF1084*AK1084*AN1084/100))</f>
        <v>0</v>
      </c>
      <c r="AT1084" s="198">
        <f t="shared" ref="AT1084:AT1089" si="15">AQ1084-AS1084</f>
        <v>217080</v>
      </c>
      <c r="AU1084" s="198">
        <f t="shared" ref="AU1084:AU1089" si="16">AS1084</f>
        <v>0</v>
      </c>
      <c r="AW1084" s="156"/>
      <c r="AX1084" s="201">
        <f t="shared" ref="AX1084:AX1089" si="17">AU1084*AV1084/100</f>
        <v>0</v>
      </c>
      <c r="AY1084" s="198">
        <f t="shared" ref="AY1084:AY1089" si="18">AX1084*10/100</f>
        <v>0</v>
      </c>
    </row>
    <row r="1085" spans="1:51" s="276" customFormat="1" ht="16.5" customHeight="1" x14ac:dyDescent="0.25">
      <c r="A1085" s="283"/>
      <c r="B1085" s="274"/>
      <c r="K1085" s="277">
        <f>H1085*400+I1085*100+J1085</f>
        <v>0</v>
      </c>
      <c r="L1085" s="278">
        <f>SUM(Q1085:U1085)</f>
        <v>0</v>
      </c>
      <c r="M1085" s="279"/>
      <c r="N1085" s="278"/>
      <c r="O1085" s="278"/>
      <c r="P1085" s="278">
        <f>N1085*O1085</f>
        <v>0</v>
      </c>
      <c r="Q1085" s="280"/>
      <c r="R1085" s="281"/>
      <c r="S1085" s="281"/>
      <c r="U1085" s="282"/>
      <c r="V1085" s="283"/>
      <c r="W1085" s="274"/>
      <c r="X1085" s="291"/>
      <c r="Z1085" s="283" t="s">
        <v>42</v>
      </c>
      <c r="AA1085" s="285">
        <v>6</v>
      </c>
      <c r="AB1085" s="285">
        <v>18</v>
      </c>
      <c r="AC1085" s="285">
        <v>2</v>
      </c>
      <c r="AD1085" s="281">
        <f>AA1085*AB1085</f>
        <v>108</v>
      </c>
      <c r="AE1085" s="287">
        <v>50</v>
      </c>
      <c r="AF1085" s="288">
        <f>รายการ!B1</f>
        <v>6700</v>
      </c>
      <c r="AG1085" s="288">
        <f t="shared" si="10"/>
        <v>723600</v>
      </c>
      <c r="AH1085" s="280">
        <f>SUM(AI1085:AL1085)</f>
        <v>108</v>
      </c>
      <c r="AI1085" s="280"/>
      <c r="AJ1085" s="280">
        <v>108</v>
      </c>
      <c r="AK1085" s="280"/>
      <c r="AL1085" s="280"/>
      <c r="AM1085" s="276">
        <v>30</v>
      </c>
      <c r="AN1085" s="276">
        <f>ค่าเสื่อม!W3</f>
        <v>85</v>
      </c>
      <c r="AO1085" s="290">
        <f t="shared" si="11"/>
        <v>615060</v>
      </c>
      <c r="AP1085" s="290">
        <f t="shared" si="12"/>
        <v>108540</v>
      </c>
      <c r="AQ1085" s="199">
        <f t="shared" si="13"/>
        <v>108540</v>
      </c>
      <c r="AR1085" s="199">
        <f t="shared" si="13"/>
        <v>108540</v>
      </c>
      <c r="AS1085" s="198">
        <f t="shared" si="14"/>
        <v>0</v>
      </c>
      <c r="AT1085" s="198">
        <f t="shared" si="15"/>
        <v>108540</v>
      </c>
      <c r="AU1085" s="198">
        <f t="shared" si="16"/>
        <v>0</v>
      </c>
      <c r="AW1085" s="156"/>
      <c r="AX1085" s="201">
        <f t="shared" si="17"/>
        <v>0</v>
      </c>
      <c r="AY1085" s="198">
        <f t="shared" si="18"/>
        <v>0</v>
      </c>
    </row>
    <row r="1086" spans="1:51" s="276" customFormat="1" ht="16.5" customHeight="1" x14ac:dyDescent="0.25">
      <c r="A1086" s="283"/>
      <c r="B1086" s="274"/>
      <c r="K1086" s="277">
        <f>H1086*400+I1086*100+J1086</f>
        <v>0</v>
      </c>
      <c r="L1086" s="278">
        <f>SUM(Q1086:U1086)</f>
        <v>0</v>
      </c>
      <c r="M1086" s="279"/>
      <c r="N1086" s="278"/>
      <c r="O1086" s="278"/>
      <c r="P1086" s="278">
        <f>N1086*O1086</f>
        <v>0</v>
      </c>
      <c r="Q1086" s="280"/>
      <c r="R1086" s="281"/>
      <c r="S1086" s="281"/>
      <c r="U1086" s="282"/>
      <c r="V1086" s="283"/>
      <c r="W1086" s="274"/>
      <c r="X1086" s="284"/>
      <c r="Z1086" s="283" t="s">
        <v>43</v>
      </c>
      <c r="AA1086" s="285">
        <v>6</v>
      </c>
      <c r="AB1086" s="285">
        <v>18</v>
      </c>
      <c r="AC1086" s="285">
        <v>2</v>
      </c>
      <c r="AD1086" s="281">
        <f>AA1086*AB1086</f>
        <v>108</v>
      </c>
      <c r="AE1086" s="287">
        <v>50</v>
      </c>
      <c r="AF1086" s="288">
        <f>รายการ!B1</f>
        <v>6700</v>
      </c>
      <c r="AG1086" s="288">
        <f t="shared" si="10"/>
        <v>723600</v>
      </c>
      <c r="AH1086" s="280">
        <f>SUM(AI1086:AL1086)</f>
        <v>108</v>
      </c>
      <c r="AI1086" s="280"/>
      <c r="AJ1086" s="280">
        <v>108</v>
      </c>
      <c r="AK1086" s="280"/>
      <c r="AL1086" s="280"/>
      <c r="AM1086" s="276">
        <v>30</v>
      </c>
      <c r="AN1086" s="276">
        <f>ค่าเสื่อม!W3</f>
        <v>85</v>
      </c>
      <c r="AO1086" s="290">
        <f t="shared" si="11"/>
        <v>615060</v>
      </c>
      <c r="AP1086" s="290">
        <f t="shared" si="12"/>
        <v>108540</v>
      </c>
      <c r="AQ1086" s="199">
        <f t="shared" si="13"/>
        <v>108540</v>
      </c>
      <c r="AR1086" s="199">
        <f t="shared" si="13"/>
        <v>108540</v>
      </c>
      <c r="AS1086" s="198">
        <f t="shared" si="14"/>
        <v>0</v>
      </c>
      <c r="AT1086" s="198">
        <f t="shared" si="15"/>
        <v>108540</v>
      </c>
      <c r="AU1086" s="198">
        <f t="shared" si="16"/>
        <v>0</v>
      </c>
      <c r="AW1086" s="156"/>
      <c r="AX1086" s="201">
        <f t="shared" si="17"/>
        <v>0</v>
      </c>
      <c r="AY1086" s="198">
        <f t="shared" si="18"/>
        <v>0</v>
      </c>
    </row>
    <row r="1087" spans="1:51" s="276" customFormat="1" ht="16.5" customHeight="1" x14ac:dyDescent="0.25">
      <c r="A1087" s="283"/>
      <c r="B1087" s="274"/>
      <c r="K1087" s="277"/>
      <c r="L1087" s="278"/>
      <c r="M1087" s="279"/>
      <c r="N1087" s="278"/>
      <c r="O1087" s="278"/>
      <c r="P1087" s="278">
        <f>N1087*O1087</f>
        <v>0</v>
      </c>
      <c r="Q1087" s="280"/>
      <c r="R1087" s="281"/>
      <c r="S1087" s="281"/>
      <c r="U1087" s="282"/>
      <c r="V1087" s="283"/>
      <c r="W1087" s="274">
        <v>43</v>
      </c>
      <c r="X1087" s="291"/>
      <c r="Y1087" s="276" t="s">
        <v>34</v>
      </c>
      <c r="Z1087" s="276" t="s">
        <v>7</v>
      </c>
      <c r="AA1087" s="285">
        <v>4.5</v>
      </c>
      <c r="AB1087" s="285">
        <v>11.5</v>
      </c>
      <c r="AC1087" s="285">
        <v>2</v>
      </c>
      <c r="AD1087" s="281">
        <v>51.75</v>
      </c>
      <c r="AE1087" s="287">
        <v>100</v>
      </c>
      <c r="AF1087" s="288">
        <f>รายการ!B8</f>
        <v>2600</v>
      </c>
      <c r="AG1087" s="288">
        <f t="shared" si="10"/>
        <v>134550</v>
      </c>
      <c r="AH1087" s="280">
        <f>SUM(AI1087:AL1087)</f>
        <v>51.75</v>
      </c>
      <c r="AI1087" s="280"/>
      <c r="AJ1087" s="280">
        <v>51.75</v>
      </c>
      <c r="AK1087" s="280"/>
      <c r="AL1087" s="280"/>
      <c r="AM1087" s="276">
        <v>30</v>
      </c>
      <c r="AN1087" s="276">
        <f>ค่าเสื่อม!T4</f>
        <v>93</v>
      </c>
      <c r="AO1087" s="290">
        <f t="shared" si="11"/>
        <v>125131.5</v>
      </c>
      <c r="AP1087" s="290">
        <f t="shared" si="12"/>
        <v>9418.5</v>
      </c>
      <c r="AQ1087" s="199">
        <f t="shared" si="13"/>
        <v>9418.5</v>
      </c>
      <c r="AR1087" s="199">
        <f t="shared" si="13"/>
        <v>9418.5</v>
      </c>
      <c r="AS1087" s="198">
        <f t="shared" si="14"/>
        <v>0</v>
      </c>
      <c r="AT1087" s="198">
        <f t="shared" si="15"/>
        <v>9418.5</v>
      </c>
      <c r="AU1087" s="198">
        <f t="shared" si="16"/>
        <v>0</v>
      </c>
      <c r="AW1087" s="156"/>
      <c r="AX1087" s="201">
        <f t="shared" si="17"/>
        <v>0</v>
      </c>
      <c r="AY1087" s="198">
        <f t="shared" si="18"/>
        <v>0</v>
      </c>
    </row>
    <row r="1088" spans="1:51" s="276" customFormat="1" ht="16.5" customHeight="1" x14ac:dyDescent="0.25">
      <c r="A1088" s="283"/>
      <c r="B1088" s="274"/>
      <c r="K1088" s="277"/>
      <c r="L1088" s="278"/>
      <c r="M1088" s="279"/>
      <c r="N1088" s="278"/>
      <c r="O1088" s="278"/>
      <c r="P1088" s="278">
        <f>N1088*O1088</f>
        <v>0</v>
      </c>
      <c r="Q1088" s="280"/>
      <c r="R1088" s="281"/>
      <c r="S1088" s="281"/>
      <c r="U1088" s="282"/>
      <c r="V1088" s="283"/>
      <c r="W1088" s="274">
        <v>44</v>
      </c>
      <c r="X1088" s="291"/>
      <c r="Y1088" s="276" t="s">
        <v>38</v>
      </c>
      <c r="Z1088" s="276" t="s">
        <v>7</v>
      </c>
      <c r="AA1088" s="285">
        <v>9.5</v>
      </c>
      <c r="AB1088" s="285">
        <v>18</v>
      </c>
      <c r="AC1088" s="285">
        <v>2</v>
      </c>
      <c r="AD1088" s="281">
        <f>AA1088*AB1088</f>
        <v>171</v>
      </c>
      <c r="AE1088" s="287">
        <v>100</v>
      </c>
      <c r="AF1088" s="288">
        <f>รายการ!B34</f>
        <v>2050</v>
      </c>
      <c r="AG1088" s="288">
        <f t="shared" si="10"/>
        <v>350550</v>
      </c>
      <c r="AH1088" s="280">
        <v>171</v>
      </c>
      <c r="AI1088" s="280"/>
      <c r="AJ1088" s="280">
        <v>171</v>
      </c>
      <c r="AK1088" s="280"/>
      <c r="AL1088" s="280"/>
      <c r="AM1088" s="276">
        <v>30</v>
      </c>
      <c r="AN1088" s="276">
        <f>ค่าเสื่อม!T4</f>
        <v>93</v>
      </c>
      <c r="AO1088" s="290">
        <f t="shared" si="11"/>
        <v>326011.5</v>
      </c>
      <c r="AP1088" s="290">
        <f t="shared" si="12"/>
        <v>24538.5</v>
      </c>
      <c r="AQ1088" s="199">
        <f t="shared" si="13"/>
        <v>24538.5</v>
      </c>
      <c r="AR1088" s="199">
        <f t="shared" si="13"/>
        <v>24538.5</v>
      </c>
      <c r="AS1088" s="198">
        <f t="shared" si="14"/>
        <v>0</v>
      </c>
      <c r="AT1088" s="198">
        <f t="shared" si="15"/>
        <v>24538.5</v>
      </c>
      <c r="AU1088" s="198">
        <f t="shared" si="16"/>
        <v>0</v>
      </c>
      <c r="AW1088" s="156" t="s">
        <v>51</v>
      </c>
      <c r="AX1088" s="201">
        <f t="shared" si="17"/>
        <v>0</v>
      </c>
      <c r="AY1088" s="198">
        <f t="shared" si="18"/>
        <v>0</v>
      </c>
    </row>
    <row r="1089" spans="1:51" s="276" customFormat="1" ht="16.5" customHeight="1" x14ac:dyDescent="0.25">
      <c r="A1089" s="283"/>
      <c r="B1089" s="274"/>
      <c r="K1089" s="277"/>
      <c r="L1089" s="278"/>
      <c r="M1089" s="279"/>
      <c r="N1089" s="278"/>
      <c r="O1089" s="278"/>
      <c r="P1089" s="278">
        <f>N1089*O1089</f>
        <v>0</v>
      </c>
      <c r="Q1089" s="280"/>
      <c r="R1089" s="281"/>
      <c r="S1089" s="281"/>
      <c r="U1089" s="282"/>
      <c r="V1089" s="283"/>
      <c r="W1089" s="274">
        <v>45</v>
      </c>
      <c r="X1089" s="291"/>
      <c r="Y1089" s="276" t="s">
        <v>34</v>
      </c>
      <c r="Z1089" s="276" t="s">
        <v>6</v>
      </c>
      <c r="AA1089" s="285">
        <v>2.1</v>
      </c>
      <c r="AB1089" s="285">
        <v>2.7</v>
      </c>
      <c r="AC1089" s="285">
        <v>2</v>
      </c>
      <c r="AD1089" s="281">
        <f>AA1089*AB1089</f>
        <v>5.6700000000000008</v>
      </c>
      <c r="AE1089" s="287">
        <v>100</v>
      </c>
      <c r="AF1089" s="288">
        <f>รายการ!B8</f>
        <v>2600</v>
      </c>
      <c r="AG1089" s="288">
        <f t="shared" si="10"/>
        <v>14742.000000000002</v>
      </c>
      <c r="AH1089" s="280">
        <f>SUM(AI1089:AL1089)</f>
        <v>5.67</v>
      </c>
      <c r="AI1089" s="280"/>
      <c r="AJ1089" s="280"/>
      <c r="AK1089" s="280">
        <v>5.67</v>
      </c>
      <c r="AL1089" s="280"/>
      <c r="AM1089" s="276">
        <v>3</v>
      </c>
      <c r="AN1089" s="276">
        <f>ค่าเสื่อม!D2</f>
        <v>3</v>
      </c>
      <c r="AO1089" s="290">
        <f t="shared" si="11"/>
        <v>442.26000000000005</v>
      </c>
      <c r="AP1089" s="290">
        <f t="shared" si="12"/>
        <v>14299.740000000002</v>
      </c>
      <c r="AQ1089" s="199">
        <f t="shared" si="13"/>
        <v>14299.740000000002</v>
      </c>
      <c r="AR1089" s="199">
        <f t="shared" si="13"/>
        <v>14299.740000000002</v>
      </c>
      <c r="AS1089" s="198">
        <f t="shared" si="14"/>
        <v>14299.74</v>
      </c>
      <c r="AT1089" s="198">
        <f t="shared" si="15"/>
        <v>0</v>
      </c>
      <c r="AU1089" s="198">
        <f t="shared" si="16"/>
        <v>14299.74</v>
      </c>
      <c r="AV1089" s="276">
        <f>อัตราภาษี!J5</f>
        <v>0.3</v>
      </c>
      <c r="AW1089" s="156" t="s">
        <v>150</v>
      </c>
      <c r="AX1089" s="201">
        <f t="shared" si="17"/>
        <v>42.899219999999993</v>
      </c>
      <c r="AY1089" s="198">
        <f t="shared" si="18"/>
        <v>4.2899219999999989</v>
      </c>
    </row>
    <row r="1090" spans="1:51" s="307" customFormat="1" ht="16.5" customHeight="1" x14ac:dyDescent="0.25">
      <c r="A1090" s="305"/>
      <c r="B1090" s="306"/>
      <c r="K1090" s="308"/>
      <c r="L1090" s="309"/>
      <c r="M1090" s="310"/>
      <c r="N1090" s="309"/>
      <c r="O1090" s="309"/>
      <c r="P1090" s="309"/>
      <c r="Q1090" s="311"/>
      <c r="R1090" s="312"/>
      <c r="S1090" s="312"/>
      <c r="U1090" s="313"/>
      <c r="V1090" s="305"/>
      <c r="W1090" s="306"/>
      <c r="X1090" s="314"/>
      <c r="AA1090" s="315"/>
      <c r="AB1090" s="315"/>
      <c r="AC1090" s="315"/>
      <c r="AD1090" s="312"/>
      <c r="AE1090" s="316"/>
      <c r="AF1090" s="317"/>
      <c r="AG1090" s="317"/>
      <c r="AH1090" s="311"/>
      <c r="AI1090" s="311"/>
      <c r="AJ1090" s="311"/>
      <c r="AK1090" s="311"/>
      <c r="AL1090" s="311"/>
      <c r="AO1090" s="318"/>
      <c r="AP1090" s="318"/>
      <c r="AQ1090" s="249"/>
      <c r="AR1090" s="249"/>
      <c r="AS1090" s="248"/>
      <c r="AT1090" s="248"/>
      <c r="AU1090" s="248"/>
      <c r="AW1090" s="319"/>
      <c r="AX1090" s="251"/>
      <c r="AY1090" s="248"/>
    </row>
    <row r="1091" spans="1:51" s="307" customFormat="1" ht="16.5" customHeight="1" x14ac:dyDescent="0.25">
      <c r="A1091" s="305"/>
      <c r="B1091" s="306"/>
      <c r="K1091" s="308"/>
      <c r="L1091" s="309"/>
      <c r="M1091" s="310"/>
      <c r="N1091" s="309"/>
      <c r="O1091" s="309"/>
      <c r="P1091" s="309"/>
      <c r="Q1091" s="311"/>
      <c r="R1091" s="312"/>
      <c r="S1091" s="312"/>
      <c r="U1091" s="313"/>
      <c r="V1091" s="305"/>
      <c r="W1091" s="306"/>
      <c r="X1091" s="314"/>
      <c r="AA1091" s="315"/>
      <c r="AB1091" s="315"/>
      <c r="AC1091" s="315"/>
      <c r="AD1091" s="312"/>
      <c r="AE1091" s="316"/>
      <c r="AF1091" s="317"/>
      <c r="AG1091" s="317"/>
      <c r="AH1091" s="311"/>
      <c r="AI1091" s="311"/>
      <c r="AJ1091" s="311"/>
      <c r="AK1091" s="311"/>
      <c r="AL1091" s="311"/>
      <c r="AO1091" s="318"/>
      <c r="AP1091" s="318"/>
      <c r="AQ1091" s="249"/>
      <c r="AR1091" s="249"/>
      <c r="AS1091" s="248"/>
      <c r="AT1091" s="248"/>
      <c r="AU1091" s="248"/>
      <c r="AW1091" s="319"/>
      <c r="AX1091" s="251"/>
      <c r="AY1091" s="248"/>
    </row>
    <row r="1092" spans="1:51" s="307" customFormat="1" ht="16.5" customHeight="1" x14ac:dyDescent="0.25">
      <c r="A1092" s="305"/>
      <c r="B1092" s="306"/>
      <c r="K1092" s="308"/>
      <c r="L1092" s="309"/>
      <c r="M1092" s="310"/>
      <c r="N1092" s="309"/>
      <c r="O1092" s="309"/>
      <c r="P1092" s="309"/>
      <c r="Q1092" s="311"/>
      <c r="R1092" s="312"/>
      <c r="S1092" s="312"/>
      <c r="U1092" s="313"/>
      <c r="V1092" s="305"/>
      <c r="W1092" s="306"/>
      <c r="X1092" s="314"/>
      <c r="AA1092" s="315"/>
      <c r="AB1092" s="315"/>
      <c r="AC1092" s="315"/>
      <c r="AD1092" s="312"/>
      <c r="AE1092" s="316"/>
      <c r="AF1092" s="317"/>
      <c r="AG1092" s="317"/>
      <c r="AH1092" s="311"/>
      <c r="AI1092" s="311"/>
      <c r="AJ1092" s="311"/>
      <c r="AK1092" s="311"/>
      <c r="AL1092" s="311"/>
      <c r="AO1092" s="318"/>
      <c r="AP1092" s="318"/>
      <c r="AQ1092" s="249"/>
      <c r="AR1092" s="249"/>
      <c r="AS1092" s="248"/>
      <c r="AT1092" s="248"/>
      <c r="AU1092" s="248"/>
      <c r="AW1092" s="319"/>
      <c r="AX1092" s="251"/>
      <c r="AY1092" s="248"/>
    </row>
    <row r="1093" spans="1:51" s="307" customFormat="1" ht="16.5" customHeight="1" x14ac:dyDescent="0.25">
      <c r="A1093" s="305"/>
      <c r="B1093" s="306"/>
      <c r="K1093" s="308"/>
      <c r="L1093" s="309"/>
      <c r="M1093" s="310"/>
      <c r="N1093" s="309"/>
      <c r="O1093" s="309"/>
      <c r="P1093" s="309"/>
      <c r="Q1093" s="311"/>
      <c r="R1093" s="312"/>
      <c r="S1093" s="312"/>
      <c r="U1093" s="313"/>
      <c r="V1093" s="305"/>
      <c r="W1093" s="306"/>
      <c r="X1093" s="314"/>
      <c r="AA1093" s="315"/>
      <c r="AB1093" s="315"/>
      <c r="AC1093" s="315"/>
      <c r="AD1093" s="312"/>
      <c r="AE1093" s="316"/>
      <c r="AF1093" s="317"/>
      <c r="AG1093" s="317"/>
      <c r="AH1093" s="311"/>
      <c r="AI1093" s="311"/>
      <c r="AJ1093" s="311"/>
      <c r="AK1093" s="311"/>
      <c r="AL1093" s="311"/>
      <c r="AO1093" s="318"/>
      <c r="AP1093" s="318"/>
      <c r="AQ1093" s="249"/>
      <c r="AR1093" s="249"/>
      <c r="AS1093" s="248"/>
      <c r="AT1093" s="248"/>
      <c r="AU1093" s="248"/>
      <c r="AW1093" s="319"/>
      <c r="AX1093" s="251"/>
      <c r="AY1093" s="248"/>
    </row>
    <row r="1094" spans="1:51" s="307" customFormat="1" ht="16.5" customHeight="1" x14ac:dyDescent="0.25">
      <c r="A1094" s="305"/>
      <c r="B1094" s="306"/>
      <c r="K1094" s="308"/>
      <c r="L1094" s="309"/>
      <c r="M1094" s="310"/>
      <c r="N1094" s="309"/>
      <c r="O1094" s="309"/>
      <c r="P1094" s="309"/>
      <c r="Q1094" s="311"/>
      <c r="R1094" s="312"/>
      <c r="S1094" s="312"/>
      <c r="U1094" s="313"/>
      <c r="V1094" s="305"/>
      <c r="W1094" s="306"/>
      <c r="X1094" s="314"/>
      <c r="AA1094" s="315"/>
      <c r="AB1094" s="315"/>
      <c r="AC1094" s="315"/>
      <c r="AD1094" s="312"/>
      <c r="AE1094" s="316"/>
      <c r="AF1094" s="317"/>
      <c r="AG1094" s="317"/>
      <c r="AH1094" s="311"/>
      <c r="AI1094" s="311"/>
      <c r="AJ1094" s="311"/>
      <c r="AK1094" s="311"/>
      <c r="AL1094" s="311"/>
      <c r="AO1094" s="318"/>
      <c r="AP1094" s="318"/>
      <c r="AQ1094" s="249"/>
      <c r="AR1094" s="249"/>
      <c r="AS1094" s="248"/>
      <c r="AT1094" s="248"/>
      <c r="AU1094" s="248"/>
      <c r="AW1094" s="319"/>
      <c r="AX1094" s="251"/>
      <c r="AY1094" s="248"/>
    </row>
    <row r="1095" spans="1:51" s="307" customFormat="1" ht="16.5" customHeight="1" x14ac:dyDescent="0.25">
      <c r="A1095" s="305"/>
      <c r="B1095" s="306"/>
      <c r="K1095" s="308"/>
      <c r="L1095" s="309"/>
      <c r="M1095" s="310"/>
      <c r="N1095" s="309"/>
      <c r="O1095" s="309"/>
      <c r="P1095" s="309"/>
      <c r="Q1095" s="311"/>
      <c r="R1095" s="312"/>
      <c r="S1095" s="312"/>
      <c r="U1095" s="313"/>
      <c r="V1095" s="305"/>
      <c r="W1095" s="306"/>
      <c r="X1095" s="314"/>
      <c r="AA1095" s="315"/>
      <c r="AB1095" s="315"/>
      <c r="AC1095" s="315"/>
      <c r="AD1095" s="312"/>
      <c r="AE1095" s="316"/>
      <c r="AF1095" s="317"/>
      <c r="AG1095" s="317"/>
      <c r="AH1095" s="311"/>
      <c r="AI1095" s="311"/>
      <c r="AJ1095" s="311"/>
      <c r="AK1095" s="311"/>
      <c r="AL1095" s="311"/>
      <c r="AO1095" s="318"/>
      <c r="AP1095" s="318"/>
      <c r="AQ1095" s="249"/>
      <c r="AR1095" s="249"/>
      <c r="AS1095" s="248"/>
      <c r="AT1095" s="248"/>
      <c r="AU1095" s="248"/>
      <c r="AW1095" s="319"/>
      <c r="AX1095" s="251"/>
      <c r="AY1095" s="248"/>
    </row>
    <row r="1096" spans="1:51" s="307" customFormat="1" ht="16.5" customHeight="1" x14ac:dyDescent="0.25">
      <c r="A1096" s="305"/>
      <c r="B1096" s="306"/>
      <c r="K1096" s="308"/>
      <c r="L1096" s="309"/>
      <c r="M1096" s="310"/>
      <c r="N1096" s="309"/>
      <c r="O1096" s="309"/>
      <c r="P1096" s="309"/>
      <c r="Q1096" s="311"/>
      <c r="R1096" s="312"/>
      <c r="S1096" s="312"/>
      <c r="U1096" s="313"/>
      <c r="V1096" s="305"/>
      <c r="W1096" s="306"/>
      <c r="X1096" s="314"/>
      <c r="AA1096" s="315"/>
      <c r="AB1096" s="315"/>
      <c r="AC1096" s="315"/>
      <c r="AD1096" s="312"/>
      <c r="AE1096" s="316"/>
      <c r="AF1096" s="317"/>
      <c r="AG1096" s="317"/>
      <c r="AH1096" s="311"/>
      <c r="AI1096" s="311"/>
      <c r="AJ1096" s="311"/>
      <c r="AK1096" s="311"/>
      <c r="AL1096" s="311"/>
      <c r="AO1096" s="318"/>
      <c r="AP1096" s="318"/>
      <c r="AQ1096" s="249"/>
      <c r="AR1096" s="249"/>
      <c r="AS1096" s="248"/>
      <c r="AT1096" s="248"/>
      <c r="AU1096" s="248"/>
      <c r="AW1096" s="319"/>
      <c r="AX1096" s="251"/>
      <c r="AY1096" s="248"/>
    </row>
    <row r="1097" spans="1:51" s="307" customFormat="1" ht="16.5" customHeight="1" x14ac:dyDescent="0.25">
      <c r="A1097" s="305"/>
      <c r="B1097" s="306"/>
      <c r="K1097" s="308"/>
      <c r="L1097" s="309"/>
      <c r="M1097" s="310"/>
      <c r="N1097" s="309"/>
      <c r="O1097" s="309"/>
      <c r="P1097" s="309"/>
      <c r="Q1097" s="311"/>
      <c r="R1097" s="312"/>
      <c r="S1097" s="312"/>
      <c r="U1097" s="313"/>
      <c r="V1097" s="305"/>
      <c r="W1097" s="306"/>
      <c r="X1097" s="314"/>
      <c r="AA1097" s="315"/>
      <c r="AB1097" s="315"/>
      <c r="AC1097" s="315"/>
      <c r="AD1097" s="312"/>
      <c r="AE1097" s="316"/>
      <c r="AF1097" s="317"/>
      <c r="AG1097" s="317"/>
      <c r="AH1097" s="311"/>
      <c r="AI1097" s="311"/>
      <c r="AJ1097" s="311"/>
      <c r="AK1097" s="311"/>
      <c r="AL1097" s="311"/>
      <c r="AO1097" s="318"/>
      <c r="AP1097" s="318"/>
      <c r="AQ1097" s="249"/>
      <c r="AR1097" s="249"/>
      <c r="AS1097" s="248"/>
      <c r="AT1097" s="248"/>
      <c r="AU1097" s="248"/>
      <c r="AW1097" s="319"/>
      <c r="AX1097" s="251"/>
      <c r="AY1097" s="248"/>
    </row>
    <row r="1098" spans="1:51" s="307" customFormat="1" ht="16.5" customHeight="1" x14ac:dyDescent="0.25">
      <c r="A1098" s="305"/>
      <c r="B1098" s="306"/>
      <c r="K1098" s="308"/>
      <c r="L1098" s="309"/>
      <c r="M1098" s="310"/>
      <c r="N1098" s="309"/>
      <c r="O1098" s="309"/>
      <c r="P1098" s="309"/>
      <c r="Q1098" s="311"/>
      <c r="R1098" s="312"/>
      <c r="S1098" s="312"/>
      <c r="U1098" s="313"/>
      <c r="V1098" s="305"/>
      <c r="W1098" s="306"/>
      <c r="X1098" s="314"/>
      <c r="AA1098" s="315"/>
      <c r="AB1098" s="315"/>
      <c r="AC1098" s="315"/>
      <c r="AD1098" s="312"/>
      <c r="AE1098" s="316"/>
      <c r="AF1098" s="317"/>
      <c r="AG1098" s="317"/>
      <c r="AH1098" s="311"/>
      <c r="AI1098" s="311"/>
      <c r="AJ1098" s="311"/>
      <c r="AK1098" s="311"/>
      <c r="AL1098" s="311"/>
      <c r="AO1098" s="318"/>
      <c r="AP1098" s="318"/>
      <c r="AQ1098" s="249"/>
      <c r="AR1098" s="249"/>
      <c r="AS1098" s="248"/>
      <c r="AT1098" s="248"/>
      <c r="AU1098" s="248"/>
      <c r="AW1098" s="319"/>
      <c r="AX1098" s="251"/>
      <c r="AY1098" s="248"/>
    </row>
    <row r="1099" spans="1:51" s="307" customFormat="1" ht="16.5" customHeight="1" x14ac:dyDescent="0.25">
      <c r="A1099" s="305"/>
      <c r="B1099" s="306"/>
      <c r="K1099" s="308"/>
      <c r="L1099" s="309"/>
      <c r="M1099" s="310"/>
      <c r="N1099" s="309"/>
      <c r="O1099" s="309"/>
      <c r="P1099" s="309"/>
      <c r="Q1099" s="311"/>
      <c r="R1099" s="312"/>
      <c r="S1099" s="312"/>
      <c r="U1099" s="313"/>
      <c r="V1099" s="305"/>
      <c r="W1099" s="306"/>
      <c r="X1099" s="314"/>
      <c r="AA1099" s="315"/>
      <c r="AB1099" s="315"/>
      <c r="AC1099" s="315"/>
      <c r="AD1099" s="312"/>
      <c r="AE1099" s="316"/>
      <c r="AF1099" s="317"/>
      <c r="AG1099" s="317"/>
      <c r="AH1099" s="311"/>
      <c r="AI1099" s="311"/>
      <c r="AJ1099" s="311"/>
      <c r="AK1099" s="311"/>
      <c r="AL1099" s="311"/>
      <c r="AO1099" s="318"/>
      <c r="AP1099" s="318"/>
      <c r="AQ1099" s="249"/>
      <c r="AR1099" s="249"/>
      <c r="AS1099" s="248"/>
      <c r="AT1099" s="248"/>
      <c r="AU1099" s="248"/>
      <c r="AW1099" s="319"/>
      <c r="AX1099" s="251"/>
      <c r="AY1099" s="248"/>
    </row>
    <row r="1100" spans="1:51" s="307" customFormat="1" ht="16.5" customHeight="1" x14ac:dyDescent="0.25">
      <c r="A1100" s="305"/>
      <c r="B1100" s="306"/>
      <c r="K1100" s="308"/>
      <c r="L1100" s="309"/>
      <c r="M1100" s="310"/>
      <c r="N1100" s="309"/>
      <c r="O1100" s="309"/>
      <c r="P1100" s="309"/>
      <c r="Q1100" s="311"/>
      <c r="R1100" s="312"/>
      <c r="S1100" s="312"/>
      <c r="U1100" s="313"/>
      <c r="V1100" s="305"/>
      <c r="W1100" s="306"/>
      <c r="X1100" s="314"/>
      <c r="AA1100" s="315"/>
      <c r="AB1100" s="315"/>
      <c r="AC1100" s="315"/>
      <c r="AD1100" s="312"/>
      <c r="AE1100" s="316"/>
      <c r="AF1100" s="317"/>
      <c r="AG1100" s="317"/>
      <c r="AH1100" s="311"/>
      <c r="AI1100" s="311"/>
      <c r="AJ1100" s="311"/>
      <c r="AK1100" s="311"/>
      <c r="AL1100" s="311"/>
      <c r="AO1100" s="318"/>
      <c r="AP1100" s="318"/>
      <c r="AQ1100" s="249"/>
      <c r="AR1100" s="249"/>
      <c r="AS1100" s="248"/>
      <c r="AT1100" s="248"/>
      <c r="AU1100" s="248"/>
      <c r="AW1100" s="319"/>
      <c r="AX1100" s="251"/>
      <c r="AY1100" s="248"/>
    </row>
    <row r="1101" spans="1:51" s="307" customFormat="1" ht="16.5" customHeight="1" x14ac:dyDescent="0.25">
      <c r="A1101" s="305"/>
      <c r="B1101" s="306"/>
      <c r="K1101" s="308"/>
      <c r="L1101" s="309"/>
      <c r="M1101" s="310"/>
      <c r="N1101" s="309"/>
      <c r="O1101" s="309"/>
      <c r="P1101" s="309"/>
      <c r="Q1101" s="311"/>
      <c r="R1101" s="312"/>
      <c r="S1101" s="312"/>
      <c r="U1101" s="313"/>
      <c r="V1101" s="305"/>
      <c r="W1101" s="306"/>
      <c r="X1101" s="314"/>
      <c r="AA1101" s="315"/>
      <c r="AB1101" s="315"/>
      <c r="AC1101" s="315"/>
      <c r="AD1101" s="312"/>
      <c r="AE1101" s="316"/>
      <c r="AF1101" s="317"/>
      <c r="AG1101" s="317"/>
      <c r="AH1101" s="311"/>
      <c r="AI1101" s="311"/>
      <c r="AJ1101" s="311"/>
      <c r="AK1101" s="311"/>
      <c r="AL1101" s="311"/>
      <c r="AO1101" s="318"/>
      <c r="AP1101" s="318"/>
      <c r="AQ1101" s="249"/>
      <c r="AR1101" s="249"/>
      <c r="AS1101" s="248"/>
      <c r="AT1101" s="248"/>
      <c r="AU1101" s="248"/>
      <c r="AW1101" s="319"/>
      <c r="AX1101" s="251"/>
      <c r="AY1101" s="248"/>
    </row>
    <row r="1102" spans="1:51" s="307" customFormat="1" ht="16.5" customHeight="1" x14ac:dyDescent="0.25">
      <c r="A1102" s="305"/>
      <c r="B1102" s="306"/>
      <c r="K1102" s="308"/>
      <c r="L1102" s="309"/>
      <c r="M1102" s="310"/>
      <c r="N1102" s="309"/>
      <c r="O1102" s="309"/>
      <c r="P1102" s="309"/>
      <c r="Q1102" s="311"/>
      <c r="R1102" s="312"/>
      <c r="S1102" s="312"/>
      <c r="U1102" s="313"/>
      <c r="V1102" s="305"/>
      <c r="W1102" s="306"/>
      <c r="X1102" s="314"/>
      <c r="AA1102" s="315"/>
      <c r="AB1102" s="315"/>
      <c r="AC1102" s="315"/>
      <c r="AD1102" s="312"/>
      <c r="AE1102" s="316"/>
      <c r="AF1102" s="317"/>
      <c r="AG1102" s="317"/>
      <c r="AH1102" s="311"/>
      <c r="AI1102" s="311"/>
      <c r="AJ1102" s="311"/>
      <c r="AK1102" s="311"/>
      <c r="AL1102" s="311"/>
      <c r="AO1102" s="318"/>
      <c r="AP1102" s="318"/>
      <c r="AQ1102" s="249"/>
      <c r="AR1102" s="249"/>
      <c r="AS1102" s="248"/>
      <c r="AT1102" s="248"/>
      <c r="AU1102" s="248"/>
      <c r="AW1102" s="319"/>
      <c r="AX1102" s="251"/>
      <c r="AY1102" s="248"/>
    </row>
    <row r="1103" spans="1:51" s="307" customFormat="1" ht="16.5" customHeight="1" x14ac:dyDescent="0.25">
      <c r="A1103" s="305"/>
      <c r="B1103" s="306"/>
      <c r="K1103" s="308"/>
      <c r="L1103" s="309"/>
      <c r="M1103" s="310"/>
      <c r="N1103" s="309"/>
      <c r="O1103" s="309"/>
      <c r="P1103" s="309"/>
      <c r="Q1103" s="311"/>
      <c r="R1103" s="312"/>
      <c r="S1103" s="312"/>
      <c r="U1103" s="313"/>
      <c r="V1103" s="305"/>
      <c r="W1103" s="306"/>
      <c r="X1103" s="314"/>
      <c r="AA1103" s="315"/>
      <c r="AB1103" s="315"/>
      <c r="AC1103" s="315"/>
      <c r="AD1103" s="312"/>
      <c r="AE1103" s="316"/>
      <c r="AF1103" s="317"/>
      <c r="AG1103" s="317"/>
      <c r="AH1103" s="311"/>
      <c r="AI1103" s="311"/>
      <c r="AJ1103" s="311"/>
      <c r="AK1103" s="311"/>
      <c r="AL1103" s="311"/>
      <c r="AO1103" s="318"/>
      <c r="AP1103" s="318"/>
      <c r="AQ1103" s="249"/>
      <c r="AR1103" s="249"/>
      <c r="AS1103" s="248"/>
      <c r="AT1103" s="248"/>
      <c r="AU1103" s="248"/>
      <c r="AW1103" s="319"/>
      <c r="AX1103" s="251"/>
      <c r="AY1103" s="248"/>
    </row>
    <row r="1104" spans="1:51" s="307" customFormat="1" ht="16.5" customHeight="1" x14ac:dyDescent="0.25">
      <c r="A1104" s="305"/>
      <c r="B1104" s="306"/>
      <c r="K1104" s="308"/>
      <c r="L1104" s="309"/>
      <c r="M1104" s="310"/>
      <c r="N1104" s="309"/>
      <c r="O1104" s="309"/>
      <c r="P1104" s="309"/>
      <c r="Q1104" s="311"/>
      <c r="R1104" s="312"/>
      <c r="S1104" s="312"/>
      <c r="U1104" s="313"/>
      <c r="V1104" s="305"/>
      <c r="W1104" s="306"/>
      <c r="X1104" s="314"/>
      <c r="AA1104" s="315"/>
      <c r="AB1104" s="315"/>
      <c r="AC1104" s="315"/>
      <c r="AD1104" s="312"/>
      <c r="AE1104" s="316"/>
      <c r="AF1104" s="317"/>
      <c r="AG1104" s="317"/>
      <c r="AH1104" s="311"/>
      <c r="AI1104" s="311"/>
      <c r="AJ1104" s="311"/>
      <c r="AK1104" s="311"/>
      <c r="AL1104" s="311"/>
      <c r="AO1104" s="318"/>
      <c r="AP1104" s="318"/>
      <c r="AQ1104" s="249"/>
      <c r="AR1104" s="249"/>
      <c r="AS1104" s="248"/>
      <c r="AT1104" s="248"/>
      <c r="AU1104" s="248"/>
      <c r="AW1104" s="319"/>
      <c r="AX1104" s="251"/>
      <c r="AY1104" s="248"/>
    </row>
    <row r="1105" spans="1:51" s="307" customFormat="1" ht="16.5" customHeight="1" x14ac:dyDescent="0.25">
      <c r="A1105" s="305"/>
      <c r="B1105" s="306"/>
      <c r="K1105" s="308"/>
      <c r="L1105" s="309"/>
      <c r="M1105" s="310"/>
      <c r="N1105" s="309"/>
      <c r="O1105" s="309"/>
      <c r="P1105" s="309"/>
      <c r="Q1105" s="311"/>
      <c r="R1105" s="312"/>
      <c r="S1105" s="312"/>
      <c r="U1105" s="313"/>
      <c r="V1105" s="305"/>
      <c r="W1105" s="306"/>
      <c r="X1105" s="314"/>
      <c r="AA1105" s="315"/>
      <c r="AB1105" s="315"/>
      <c r="AC1105" s="315"/>
      <c r="AD1105" s="312"/>
      <c r="AE1105" s="316"/>
      <c r="AF1105" s="317"/>
      <c r="AG1105" s="317"/>
      <c r="AH1105" s="311"/>
      <c r="AI1105" s="311"/>
      <c r="AJ1105" s="311"/>
      <c r="AK1105" s="311"/>
      <c r="AL1105" s="311"/>
      <c r="AO1105" s="318"/>
      <c r="AP1105" s="318"/>
      <c r="AQ1105" s="249"/>
      <c r="AR1105" s="249"/>
      <c r="AS1105" s="248"/>
      <c r="AT1105" s="248"/>
      <c r="AU1105" s="248"/>
      <c r="AW1105" s="319"/>
      <c r="AX1105" s="251"/>
      <c r="AY1105" s="248"/>
    </row>
    <row r="1106" spans="1:51" s="307" customFormat="1" ht="16.5" customHeight="1" x14ac:dyDescent="0.25">
      <c r="A1106" s="305"/>
      <c r="B1106" s="306"/>
      <c r="K1106" s="308"/>
      <c r="L1106" s="309"/>
      <c r="M1106" s="310"/>
      <c r="N1106" s="309"/>
      <c r="O1106" s="309"/>
      <c r="P1106" s="309"/>
      <c r="Q1106" s="311"/>
      <c r="R1106" s="312"/>
      <c r="S1106" s="312"/>
      <c r="U1106" s="313"/>
      <c r="V1106" s="305"/>
      <c r="W1106" s="306"/>
      <c r="X1106" s="314"/>
      <c r="AA1106" s="315"/>
      <c r="AB1106" s="315"/>
      <c r="AC1106" s="315"/>
      <c r="AD1106" s="312"/>
      <c r="AE1106" s="316"/>
      <c r="AF1106" s="317"/>
      <c r="AG1106" s="317"/>
      <c r="AH1106" s="311"/>
      <c r="AI1106" s="311"/>
      <c r="AJ1106" s="311"/>
      <c r="AK1106" s="311"/>
      <c r="AL1106" s="311"/>
      <c r="AO1106" s="318"/>
      <c r="AP1106" s="318"/>
      <c r="AQ1106" s="249"/>
      <c r="AR1106" s="249"/>
      <c r="AS1106" s="248"/>
      <c r="AT1106" s="248"/>
      <c r="AU1106" s="248"/>
      <c r="AW1106" s="319"/>
      <c r="AX1106" s="251"/>
      <c r="AY1106" s="248"/>
    </row>
    <row r="1107" spans="1:51" s="307" customFormat="1" ht="16.5" customHeight="1" x14ac:dyDescent="0.25">
      <c r="A1107" s="305"/>
      <c r="B1107" s="306"/>
      <c r="K1107" s="308"/>
      <c r="L1107" s="309"/>
      <c r="M1107" s="310"/>
      <c r="N1107" s="309"/>
      <c r="O1107" s="309"/>
      <c r="P1107" s="309"/>
      <c r="Q1107" s="311"/>
      <c r="R1107" s="312"/>
      <c r="S1107" s="312"/>
      <c r="U1107" s="313"/>
      <c r="V1107" s="305"/>
      <c r="W1107" s="306"/>
      <c r="X1107" s="314"/>
      <c r="AA1107" s="315"/>
      <c r="AB1107" s="315"/>
      <c r="AC1107" s="315"/>
      <c r="AD1107" s="312"/>
      <c r="AE1107" s="316"/>
      <c r="AF1107" s="317"/>
      <c r="AG1107" s="317"/>
      <c r="AH1107" s="311"/>
      <c r="AI1107" s="311"/>
      <c r="AJ1107" s="311"/>
      <c r="AK1107" s="311"/>
      <c r="AL1107" s="311"/>
      <c r="AO1107" s="318"/>
      <c r="AP1107" s="318"/>
      <c r="AQ1107" s="249"/>
      <c r="AR1107" s="249"/>
      <c r="AS1107" s="248"/>
      <c r="AT1107" s="248"/>
      <c r="AU1107" s="248"/>
      <c r="AW1107" s="319"/>
      <c r="AX1107" s="251"/>
      <c r="AY1107" s="248"/>
    </row>
    <row r="1108" spans="1:51" s="307" customFormat="1" ht="16.5" customHeight="1" x14ac:dyDescent="0.25">
      <c r="A1108" s="305"/>
      <c r="B1108" s="306"/>
      <c r="K1108" s="308"/>
      <c r="L1108" s="309"/>
      <c r="M1108" s="310"/>
      <c r="N1108" s="309"/>
      <c r="O1108" s="309"/>
      <c r="P1108" s="309"/>
      <c r="Q1108" s="311"/>
      <c r="R1108" s="312"/>
      <c r="S1108" s="312"/>
      <c r="U1108" s="313"/>
      <c r="V1108" s="305"/>
      <c r="W1108" s="306"/>
      <c r="X1108" s="314"/>
      <c r="AA1108" s="315"/>
      <c r="AB1108" s="315"/>
      <c r="AC1108" s="315"/>
      <c r="AD1108" s="312"/>
      <c r="AE1108" s="316"/>
      <c r="AF1108" s="317"/>
      <c r="AG1108" s="317"/>
      <c r="AH1108" s="311"/>
      <c r="AI1108" s="311"/>
      <c r="AJ1108" s="311"/>
      <c r="AK1108" s="311"/>
      <c r="AL1108" s="311"/>
      <c r="AO1108" s="318"/>
      <c r="AP1108" s="318"/>
      <c r="AQ1108" s="249"/>
      <c r="AR1108" s="249"/>
      <c r="AS1108" s="248"/>
      <c r="AT1108" s="248"/>
      <c r="AU1108" s="248"/>
      <c r="AW1108" s="319"/>
      <c r="AX1108" s="251"/>
      <c r="AY1108" s="248"/>
    </row>
    <row r="1109" spans="1:51" s="307" customFormat="1" ht="16.5" customHeight="1" x14ac:dyDescent="0.25">
      <c r="A1109" s="305"/>
      <c r="B1109" s="306"/>
      <c r="K1109" s="308"/>
      <c r="L1109" s="309"/>
      <c r="M1109" s="310"/>
      <c r="N1109" s="309"/>
      <c r="O1109" s="309"/>
      <c r="P1109" s="309"/>
      <c r="Q1109" s="311"/>
      <c r="R1109" s="312"/>
      <c r="S1109" s="312"/>
      <c r="U1109" s="313"/>
      <c r="V1109" s="305"/>
      <c r="W1109" s="306"/>
      <c r="X1109" s="314"/>
      <c r="AA1109" s="315"/>
      <c r="AB1109" s="315"/>
      <c r="AC1109" s="315"/>
      <c r="AD1109" s="312"/>
      <c r="AE1109" s="316"/>
      <c r="AF1109" s="317"/>
      <c r="AG1109" s="317"/>
      <c r="AH1109" s="311"/>
      <c r="AI1109" s="311"/>
      <c r="AJ1109" s="311"/>
      <c r="AK1109" s="311"/>
      <c r="AL1109" s="311"/>
      <c r="AO1109" s="318"/>
      <c r="AP1109" s="318"/>
      <c r="AQ1109" s="249"/>
      <c r="AR1109" s="249"/>
      <c r="AS1109" s="248"/>
      <c r="AT1109" s="248"/>
      <c r="AU1109" s="248"/>
      <c r="AW1109" s="319"/>
      <c r="AX1109" s="251"/>
      <c r="AY1109" s="248"/>
    </row>
    <row r="1110" spans="1:51" s="307" customFormat="1" ht="16.5" customHeight="1" x14ac:dyDescent="0.25">
      <c r="A1110" s="305"/>
      <c r="B1110" s="306"/>
      <c r="K1110" s="308"/>
      <c r="L1110" s="309"/>
      <c r="M1110" s="310"/>
      <c r="N1110" s="309"/>
      <c r="O1110" s="309"/>
      <c r="P1110" s="309"/>
      <c r="Q1110" s="311"/>
      <c r="R1110" s="312"/>
      <c r="S1110" s="312"/>
      <c r="U1110" s="313"/>
      <c r="V1110" s="305"/>
      <c r="W1110" s="306"/>
      <c r="X1110" s="314"/>
      <c r="AA1110" s="315"/>
      <c r="AB1110" s="315"/>
      <c r="AC1110" s="315"/>
      <c r="AD1110" s="312"/>
      <c r="AE1110" s="316"/>
      <c r="AF1110" s="317"/>
      <c r="AG1110" s="317"/>
      <c r="AH1110" s="311"/>
      <c r="AI1110" s="311"/>
      <c r="AJ1110" s="311"/>
      <c r="AK1110" s="311"/>
      <c r="AL1110" s="311"/>
      <c r="AO1110" s="318"/>
      <c r="AP1110" s="318"/>
      <c r="AQ1110" s="249"/>
      <c r="AR1110" s="249"/>
      <c r="AS1110" s="248"/>
      <c r="AT1110" s="248"/>
      <c r="AU1110" s="248"/>
      <c r="AW1110" s="319"/>
      <c r="AX1110" s="251"/>
      <c r="AY1110" s="248"/>
    </row>
    <row r="1111" spans="1:51" s="307" customFormat="1" ht="16.5" customHeight="1" x14ac:dyDescent="0.25">
      <c r="A1111" s="305"/>
      <c r="B1111" s="306"/>
      <c r="K1111" s="308"/>
      <c r="L1111" s="309"/>
      <c r="M1111" s="310"/>
      <c r="N1111" s="309"/>
      <c r="O1111" s="309"/>
      <c r="P1111" s="309"/>
      <c r="Q1111" s="311"/>
      <c r="R1111" s="312"/>
      <c r="S1111" s="312"/>
      <c r="U1111" s="313"/>
      <c r="V1111" s="305"/>
      <c r="W1111" s="306"/>
      <c r="X1111" s="314"/>
      <c r="AA1111" s="315"/>
      <c r="AB1111" s="315"/>
      <c r="AC1111" s="315"/>
      <c r="AD1111" s="312"/>
      <c r="AE1111" s="316"/>
      <c r="AF1111" s="317"/>
      <c r="AG1111" s="317"/>
      <c r="AH1111" s="311"/>
      <c r="AI1111" s="311"/>
      <c r="AJ1111" s="311"/>
      <c r="AK1111" s="311"/>
      <c r="AL1111" s="311"/>
      <c r="AO1111" s="318"/>
      <c r="AP1111" s="318"/>
      <c r="AQ1111" s="249"/>
      <c r="AR1111" s="249"/>
      <c r="AS1111" s="248"/>
      <c r="AT1111" s="248"/>
      <c r="AU1111" s="248"/>
      <c r="AW1111" s="319"/>
      <c r="AX1111" s="251"/>
      <c r="AY1111" s="248"/>
    </row>
    <row r="1112" spans="1:51" s="307" customFormat="1" ht="16.5" customHeight="1" x14ac:dyDescent="0.25">
      <c r="A1112" s="305"/>
      <c r="B1112" s="306"/>
      <c r="K1112" s="308"/>
      <c r="L1112" s="309"/>
      <c r="M1112" s="310"/>
      <c r="N1112" s="309"/>
      <c r="O1112" s="309"/>
      <c r="P1112" s="309"/>
      <c r="Q1112" s="311"/>
      <c r="R1112" s="312"/>
      <c r="S1112" s="312"/>
      <c r="U1112" s="313"/>
      <c r="V1112" s="305"/>
      <c r="W1112" s="306"/>
      <c r="X1112" s="314"/>
      <c r="AA1112" s="315"/>
      <c r="AB1112" s="315"/>
      <c r="AC1112" s="315"/>
      <c r="AD1112" s="312"/>
      <c r="AE1112" s="316"/>
      <c r="AF1112" s="317"/>
      <c r="AG1112" s="317"/>
      <c r="AH1112" s="311"/>
      <c r="AI1112" s="311"/>
      <c r="AJ1112" s="311"/>
      <c r="AK1112" s="311"/>
      <c r="AL1112" s="311"/>
      <c r="AO1112" s="318"/>
      <c r="AP1112" s="318"/>
      <c r="AQ1112" s="249"/>
      <c r="AR1112" s="249"/>
      <c r="AS1112" s="248"/>
      <c r="AT1112" s="248"/>
      <c r="AU1112" s="248"/>
      <c r="AW1112" s="319"/>
      <c r="AX1112" s="251"/>
      <c r="AY1112" s="248"/>
    </row>
    <row r="1113" spans="1:51" s="307" customFormat="1" ht="16.5" customHeight="1" x14ac:dyDescent="0.25">
      <c r="A1113" s="305"/>
      <c r="B1113" s="306"/>
      <c r="K1113" s="308"/>
      <c r="L1113" s="309"/>
      <c r="M1113" s="310"/>
      <c r="N1113" s="309"/>
      <c r="O1113" s="309"/>
      <c r="P1113" s="309"/>
      <c r="Q1113" s="311"/>
      <c r="R1113" s="312"/>
      <c r="S1113" s="312"/>
      <c r="U1113" s="313"/>
      <c r="V1113" s="305"/>
      <c r="W1113" s="306"/>
      <c r="X1113" s="314"/>
      <c r="AA1113" s="315"/>
      <c r="AB1113" s="315"/>
      <c r="AC1113" s="315"/>
      <c r="AD1113" s="312"/>
      <c r="AE1113" s="316"/>
      <c r="AF1113" s="317"/>
      <c r="AG1113" s="317"/>
      <c r="AH1113" s="311"/>
      <c r="AI1113" s="311"/>
      <c r="AJ1113" s="311"/>
      <c r="AK1113" s="311"/>
      <c r="AL1113" s="311"/>
      <c r="AO1113" s="318"/>
      <c r="AP1113" s="318"/>
      <c r="AQ1113" s="249"/>
      <c r="AR1113" s="249"/>
      <c r="AS1113" s="248"/>
      <c r="AT1113" s="248"/>
      <c r="AU1113" s="248"/>
      <c r="AW1113" s="319"/>
      <c r="AX1113" s="251"/>
      <c r="AY1113" s="248"/>
    </row>
    <row r="1114" spans="1:51" s="307" customFormat="1" ht="16.5" customHeight="1" x14ac:dyDescent="0.25">
      <c r="A1114" s="305"/>
      <c r="B1114" s="306"/>
      <c r="K1114" s="308"/>
      <c r="L1114" s="309"/>
      <c r="M1114" s="310"/>
      <c r="N1114" s="309"/>
      <c r="O1114" s="309"/>
      <c r="P1114" s="309"/>
      <c r="Q1114" s="311"/>
      <c r="R1114" s="312"/>
      <c r="S1114" s="312"/>
      <c r="U1114" s="313"/>
      <c r="V1114" s="305"/>
      <c r="W1114" s="306"/>
      <c r="X1114" s="314"/>
      <c r="AA1114" s="315"/>
      <c r="AB1114" s="315"/>
      <c r="AC1114" s="315"/>
      <c r="AD1114" s="312"/>
      <c r="AE1114" s="316"/>
      <c r="AF1114" s="317"/>
      <c r="AG1114" s="317"/>
      <c r="AH1114" s="311"/>
      <c r="AI1114" s="311"/>
      <c r="AJ1114" s="311"/>
      <c r="AK1114" s="311"/>
      <c r="AL1114" s="311"/>
      <c r="AO1114" s="318"/>
      <c r="AP1114" s="318"/>
      <c r="AQ1114" s="249"/>
      <c r="AR1114" s="249"/>
      <c r="AS1114" s="248"/>
      <c r="AT1114" s="248"/>
      <c r="AU1114" s="248"/>
      <c r="AW1114" s="319"/>
      <c r="AX1114" s="251"/>
      <c r="AY1114" s="248"/>
    </row>
    <row r="1115" spans="1:51" s="307" customFormat="1" ht="16.5" customHeight="1" x14ac:dyDescent="0.25">
      <c r="A1115" s="305"/>
      <c r="B1115" s="306"/>
      <c r="K1115" s="308"/>
      <c r="L1115" s="309"/>
      <c r="M1115" s="310"/>
      <c r="N1115" s="309"/>
      <c r="O1115" s="309"/>
      <c r="P1115" s="309"/>
      <c r="Q1115" s="311"/>
      <c r="R1115" s="312"/>
      <c r="S1115" s="312"/>
      <c r="U1115" s="313"/>
      <c r="V1115" s="305"/>
      <c r="W1115" s="306"/>
      <c r="X1115" s="314"/>
      <c r="AA1115" s="315"/>
      <c r="AB1115" s="315"/>
      <c r="AC1115" s="315"/>
      <c r="AD1115" s="312"/>
      <c r="AE1115" s="316"/>
      <c r="AF1115" s="317"/>
      <c r="AG1115" s="317"/>
      <c r="AH1115" s="311"/>
      <c r="AI1115" s="311"/>
      <c r="AJ1115" s="311"/>
      <c r="AK1115" s="311"/>
      <c r="AL1115" s="311"/>
      <c r="AO1115" s="318"/>
      <c r="AP1115" s="318"/>
      <c r="AQ1115" s="249"/>
      <c r="AR1115" s="249"/>
      <c r="AS1115" s="248"/>
      <c r="AT1115" s="248"/>
      <c r="AU1115" s="248"/>
      <c r="AW1115" s="319"/>
      <c r="AX1115" s="251"/>
      <c r="AY1115" s="248"/>
    </row>
    <row r="1116" spans="1:51" s="307" customFormat="1" ht="16.5" customHeight="1" x14ac:dyDescent="0.25">
      <c r="A1116" s="305"/>
      <c r="B1116" s="306"/>
      <c r="K1116" s="308"/>
      <c r="L1116" s="309"/>
      <c r="M1116" s="310"/>
      <c r="N1116" s="309"/>
      <c r="O1116" s="309"/>
      <c r="P1116" s="309"/>
      <c r="Q1116" s="311"/>
      <c r="R1116" s="312"/>
      <c r="S1116" s="312"/>
      <c r="U1116" s="313"/>
      <c r="V1116" s="305"/>
      <c r="W1116" s="306"/>
      <c r="X1116" s="314"/>
      <c r="AA1116" s="315"/>
      <c r="AB1116" s="315"/>
      <c r="AC1116" s="315"/>
      <c r="AD1116" s="312"/>
      <c r="AE1116" s="316"/>
      <c r="AF1116" s="317"/>
      <c r="AG1116" s="317"/>
      <c r="AH1116" s="311"/>
      <c r="AI1116" s="311"/>
      <c r="AJ1116" s="311"/>
      <c r="AK1116" s="311"/>
      <c r="AL1116" s="311"/>
      <c r="AO1116" s="318"/>
      <c r="AP1116" s="318"/>
      <c r="AQ1116" s="249"/>
      <c r="AR1116" s="249"/>
      <c r="AS1116" s="248"/>
      <c r="AT1116" s="248"/>
      <c r="AU1116" s="248"/>
      <c r="AW1116" s="319"/>
      <c r="AX1116" s="251"/>
      <c r="AY1116" s="248"/>
    </row>
    <row r="1117" spans="1:51" s="307" customFormat="1" ht="16.5" customHeight="1" x14ac:dyDescent="0.25">
      <c r="A1117" s="305"/>
      <c r="B1117" s="306"/>
      <c r="K1117" s="308"/>
      <c r="L1117" s="309"/>
      <c r="M1117" s="310"/>
      <c r="N1117" s="309"/>
      <c r="O1117" s="309"/>
      <c r="P1117" s="309"/>
      <c r="Q1117" s="311"/>
      <c r="R1117" s="312"/>
      <c r="S1117" s="312"/>
      <c r="U1117" s="313"/>
      <c r="V1117" s="305"/>
      <c r="W1117" s="306"/>
      <c r="X1117" s="314"/>
      <c r="AA1117" s="315"/>
      <c r="AB1117" s="315"/>
      <c r="AC1117" s="315"/>
      <c r="AD1117" s="312"/>
      <c r="AE1117" s="316"/>
      <c r="AF1117" s="317"/>
      <c r="AG1117" s="317"/>
      <c r="AH1117" s="311"/>
      <c r="AI1117" s="311"/>
      <c r="AJ1117" s="311"/>
      <c r="AK1117" s="311"/>
      <c r="AL1117" s="311"/>
      <c r="AO1117" s="318"/>
      <c r="AP1117" s="318"/>
      <c r="AQ1117" s="249"/>
      <c r="AR1117" s="249"/>
      <c r="AS1117" s="248"/>
      <c r="AT1117" s="248"/>
      <c r="AU1117" s="248"/>
      <c r="AW1117" s="319"/>
      <c r="AX1117" s="251"/>
      <c r="AY1117" s="248"/>
    </row>
    <row r="1118" spans="1:51" s="307" customFormat="1" ht="16.5" customHeight="1" x14ac:dyDescent="0.25">
      <c r="A1118" s="305"/>
      <c r="B1118" s="306"/>
      <c r="K1118" s="308"/>
      <c r="L1118" s="309"/>
      <c r="M1118" s="310"/>
      <c r="N1118" s="309"/>
      <c r="O1118" s="309"/>
      <c r="P1118" s="309"/>
      <c r="Q1118" s="311"/>
      <c r="R1118" s="312"/>
      <c r="S1118" s="312"/>
      <c r="U1118" s="313"/>
      <c r="V1118" s="305"/>
      <c r="W1118" s="306"/>
      <c r="X1118" s="314"/>
      <c r="AA1118" s="315"/>
      <c r="AB1118" s="315"/>
      <c r="AC1118" s="315"/>
      <c r="AD1118" s="312"/>
      <c r="AE1118" s="316"/>
      <c r="AF1118" s="317"/>
      <c r="AG1118" s="317"/>
      <c r="AH1118" s="311"/>
      <c r="AI1118" s="311"/>
      <c r="AJ1118" s="311"/>
      <c r="AK1118" s="311"/>
      <c r="AL1118" s="311"/>
      <c r="AO1118" s="318"/>
      <c r="AP1118" s="318"/>
      <c r="AQ1118" s="249"/>
      <c r="AR1118" s="249"/>
      <c r="AS1118" s="248"/>
      <c r="AT1118" s="248"/>
      <c r="AU1118" s="248"/>
      <c r="AW1118" s="319"/>
      <c r="AX1118" s="251"/>
      <c r="AY1118" s="248"/>
    </row>
    <row r="1119" spans="1:51" s="307" customFormat="1" ht="16.5" customHeight="1" x14ac:dyDescent="0.25">
      <c r="A1119" s="305"/>
      <c r="B1119" s="306"/>
      <c r="K1119" s="308"/>
      <c r="L1119" s="309"/>
      <c r="M1119" s="310"/>
      <c r="N1119" s="309"/>
      <c r="O1119" s="309"/>
      <c r="P1119" s="309"/>
      <c r="Q1119" s="311"/>
      <c r="R1119" s="312"/>
      <c r="S1119" s="312"/>
      <c r="U1119" s="313"/>
      <c r="V1119" s="305"/>
      <c r="W1119" s="306"/>
      <c r="X1119" s="314"/>
      <c r="AA1119" s="315"/>
      <c r="AB1119" s="315"/>
      <c r="AC1119" s="315"/>
      <c r="AD1119" s="312"/>
      <c r="AE1119" s="316"/>
      <c r="AF1119" s="317"/>
      <c r="AG1119" s="317"/>
      <c r="AH1119" s="311"/>
      <c r="AI1119" s="311"/>
      <c r="AJ1119" s="311"/>
      <c r="AK1119" s="311"/>
      <c r="AL1119" s="311"/>
      <c r="AO1119" s="318"/>
      <c r="AP1119" s="318"/>
      <c r="AQ1119" s="249"/>
      <c r="AR1119" s="249"/>
      <c r="AS1119" s="248"/>
      <c r="AT1119" s="248"/>
      <c r="AU1119" s="248"/>
      <c r="AW1119" s="319"/>
      <c r="AX1119" s="251"/>
      <c r="AY1119" s="248"/>
    </row>
    <row r="1120" spans="1:51" s="307" customFormat="1" ht="16.5" customHeight="1" x14ac:dyDescent="0.25">
      <c r="A1120" s="305"/>
      <c r="B1120" s="306"/>
      <c r="K1120" s="308"/>
      <c r="L1120" s="309"/>
      <c r="M1120" s="310"/>
      <c r="N1120" s="309"/>
      <c r="O1120" s="309"/>
      <c r="P1120" s="309"/>
      <c r="Q1120" s="311"/>
      <c r="R1120" s="312"/>
      <c r="S1120" s="312"/>
      <c r="U1120" s="313"/>
      <c r="V1120" s="305"/>
      <c r="W1120" s="306"/>
      <c r="X1120" s="314"/>
      <c r="AA1120" s="315"/>
      <c r="AB1120" s="315"/>
      <c r="AC1120" s="315"/>
      <c r="AD1120" s="312"/>
      <c r="AE1120" s="316"/>
      <c r="AF1120" s="317"/>
      <c r="AG1120" s="317"/>
      <c r="AH1120" s="311"/>
      <c r="AI1120" s="311"/>
      <c r="AJ1120" s="311"/>
      <c r="AK1120" s="311"/>
      <c r="AL1120" s="311"/>
      <c r="AO1120" s="318"/>
      <c r="AP1120" s="318"/>
      <c r="AQ1120" s="249"/>
      <c r="AR1120" s="249"/>
      <c r="AS1120" s="248"/>
      <c r="AT1120" s="248"/>
      <c r="AU1120" s="248"/>
      <c r="AW1120" s="319"/>
      <c r="AX1120" s="251"/>
      <c r="AY1120" s="248"/>
    </row>
    <row r="1121" spans="1:51" s="307" customFormat="1" ht="16.5" customHeight="1" x14ac:dyDescent="0.25">
      <c r="A1121" s="305"/>
      <c r="B1121" s="306"/>
      <c r="K1121" s="317"/>
      <c r="L1121" s="317"/>
      <c r="M1121" s="310"/>
      <c r="N1121" s="317"/>
      <c r="O1121" s="317"/>
      <c r="P1121" s="309">
        <f>N1121*O1121</f>
        <v>0</v>
      </c>
      <c r="Q1121" s="311"/>
      <c r="R1121" s="312"/>
      <c r="S1121" s="312"/>
      <c r="U1121" s="313"/>
      <c r="V1121" s="305" t="s">
        <v>151</v>
      </c>
      <c r="W1121" s="425" t="s">
        <v>316</v>
      </c>
      <c r="X1121" s="314" t="s">
        <v>152</v>
      </c>
      <c r="Y1121" s="307" t="s">
        <v>28</v>
      </c>
      <c r="Z1121" s="307" t="s">
        <v>41</v>
      </c>
      <c r="AA1121" s="315"/>
      <c r="AB1121" s="315"/>
      <c r="AC1121" s="315">
        <v>2</v>
      </c>
      <c r="AD1121" s="312">
        <f>SUM(AD1122:AD1123)</f>
        <v>330</v>
      </c>
      <c r="AE1121" s="316">
        <v>100</v>
      </c>
      <c r="AF1121" s="317">
        <f>รายการ!B1</f>
        <v>6700</v>
      </c>
      <c r="AG1121" s="317">
        <f>AD1121*AF1121</f>
        <v>2211000</v>
      </c>
      <c r="AH1121" s="311">
        <f>SUM(AI1121:AK1121)</f>
        <v>330</v>
      </c>
      <c r="AI1121" s="311"/>
      <c r="AJ1121" s="311">
        <v>330</v>
      </c>
      <c r="AK1121" s="311"/>
      <c r="AL1121" s="311"/>
      <c r="AM1121" s="307">
        <v>33</v>
      </c>
      <c r="AN1121" s="307">
        <f>ค่าเสื่อม!W3</f>
        <v>85</v>
      </c>
      <c r="AO1121" s="318">
        <f>AG1121*AN1121/100</f>
        <v>1879350</v>
      </c>
      <c r="AP1121" s="318">
        <f>AG1121-AO1121</f>
        <v>331650</v>
      </c>
      <c r="AQ1121" s="249">
        <f t="shared" ref="AQ1121:AR1125" si="19">AP1121</f>
        <v>331650</v>
      </c>
      <c r="AR1121" s="249">
        <f t="shared" si="19"/>
        <v>331650</v>
      </c>
      <c r="AS1121" s="248">
        <f>((S1121*O1121)+(AF1121*AK1121)-(AF1121*AK1121*AN1121/100))</f>
        <v>0</v>
      </c>
      <c r="AT1121" s="248">
        <f>AQ1121-AS1121</f>
        <v>331650</v>
      </c>
      <c r="AU1121" s="248">
        <f>AS1121</f>
        <v>0</v>
      </c>
      <c r="AW1121" s="319"/>
      <c r="AX1121" s="251">
        <f>AU1121*AV1121/100</f>
        <v>0</v>
      </c>
      <c r="AY1121" s="248">
        <f>AX1121*10/100</f>
        <v>0</v>
      </c>
    </row>
    <row r="1122" spans="1:51" s="307" customFormat="1" ht="16.5" customHeight="1" x14ac:dyDescent="0.25">
      <c r="A1122" s="305"/>
      <c r="B1122" s="306"/>
      <c r="K1122" s="317"/>
      <c r="L1122" s="317"/>
      <c r="M1122" s="310"/>
      <c r="N1122" s="317"/>
      <c r="O1122" s="317"/>
      <c r="P1122" s="309">
        <f>N1122*O1122</f>
        <v>0</v>
      </c>
      <c r="Q1122" s="311"/>
      <c r="R1122" s="312"/>
      <c r="S1122" s="312"/>
      <c r="U1122" s="313"/>
      <c r="V1122" s="305"/>
      <c r="W1122" s="306"/>
      <c r="X1122" s="314"/>
      <c r="Z1122" s="305" t="s">
        <v>42</v>
      </c>
      <c r="AA1122" s="315">
        <v>11</v>
      </c>
      <c r="AB1122" s="315">
        <v>15</v>
      </c>
      <c r="AC1122" s="315">
        <v>2</v>
      </c>
      <c r="AD1122" s="312">
        <f>AA1122*AB1122</f>
        <v>165</v>
      </c>
      <c r="AE1122" s="316">
        <v>50</v>
      </c>
      <c r="AF1122" s="317">
        <f>รายการ!B1</f>
        <v>6700</v>
      </c>
      <c r="AG1122" s="317">
        <f>AD1122*AF1122</f>
        <v>1105500</v>
      </c>
      <c r="AH1122" s="311">
        <f>SUM(AI1122:AL1122)</f>
        <v>165</v>
      </c>
      <c r="AI1122" s="311"/>
      <c r="AJ1122" s="311">
        <v>165</v>
      </c>
      <c r="AK1122" s="311"/>
      <c r="AL1122" s="311"/>
      <c r="AN1122" s="307">
        <f>ค่าเสื่อม!W3</f>
        <v>85</v>
      </c>
      <c r="AO1122" s="318">
        <f>AG1122*AN1122/100</f>
        <v>939675</v>
      </c>
      <c r="AP1122" s="318">
        <f>AG1122-AO1122</f>
        <v>165825</v>
      </c>
      <c r="AQ1122" s="249">
        <f t="shared" si="19"/>
        <v>165825</v>
      </c>
      <c r="AR1122" s="249">
        <f t="shared" si="19"/>
        <v>165825</v>
      </c>
      <c r="AS1122" s="248">
        <f>((S1122*O1122)+(AF1122*AK1122)-(AF1122*AK1122*AN1122/100))</f>
        <v>0</v>
      </c>
      <c r="AT1122" s="248">
        <f>AQ1122-AS1122</f>
        <v>165825</v>
      </c>
      <c r="AU1122" s="248">
        <f>AS1122</f>
        <v>0</v>
      </c>
      <c r="AW1122" s="319"/>
      <c r="AX1122" s="251">
        <f>AU1122*AV1122/100</f>
        <v>0</v>
      </c>
      <c r="AY1122" s="248">
        <f>AX1122*10/100</f>
        <v>0</v>
      </c>
    </row>
    <row r="1123" spans="1:51" s="307" customFormat="1" ht="16.5" customHeight="1" x14ac:dyDescent="0.25">
      <c r="A1123" s="305"/>
      <c r="B1123" s="306"/>
      <c r="K1123" s="317"/>
      <c r="L1123" s="317"/>
      <c r="M1123" s="310"/>
      <c r="N1123" s="317"/>
      <c r="O1123" s="317"/>
      <c r="P1123" s="309">
        <f>N1123*O1123</f>
        <v>0</v>
      </c>
      <c r="Q1123" s="311"/>
      <c r="R1123" s="312"/>
      <c r="S1123" s="312"/>
      <c r="U1123" s="313"/>
      <c r="V1123" s="305"/>
      <c r="W1123" s="306"/>
      <c r="X1123" s="425"/>
      <c r="Z1123" s="305" t="s">
        <v>43</v>
      </c>
      <c r="AA1123" s="315">
        <v>11</v>
      </c>
      <c r="AB1123" s="315">
        <v>15</v>
      </c>
      <c r="AC1123" s="315">
        <v>2</v>
      </c>
      <c r="AD1123" s="312">
        <f>AA1123*AB1123</f>
        <v>165</v>
      </c>
      <c r="AE1123" s="316">
        <v>50</v>
      </c>
      <c r="AF1123" s="317">
        <f>รายการ!B1</f>
        <v>6700</v>
      </c>
      <c r="AG1123" s="317">
        <f>AD1123*AF1123</f>
        <v>1105500</v>
      </c>
      <c r="AH1123" s="311">
        <f>SUM(AI1123:AL1123)</f>
        <v>165</v>
      </c>
      <c r="AI1123" s="311"/>
      <c r="AJ1123" s="311">
        <v>165</v>
      </c>
      <c r="AK1123" s="311"/>
      <c r="AL1123" s="311"/>
      <c r="AN1123" s="307">
        <f>ค่าเสื่อม!W3</f>
        <v>85</v>
      </c>
      <c r="AO1123" s="318">
        <f>AG1123*AN1123/100</f>
        <v>939675</v>
      </c>
      <c r="AP1123" s="318">
        <f>AG1123-AO1123</f>
        <v>165825</v>
      </c>
      <c r="AQ1123" s="249">
        <f t="shared" si="19"/>
        <v>165825</v>
      </c>
      <c r="AR1123" s="249">
        <f t="shared" si="19"/>
        <v>165825</v>
      </c>
      <c r="AS1123" s="248">
        <f>((S1123*O1123)+(AF1123*AK1123)-(AF1123*AK1123*AN1123/100))</f>
        <v>0</v>
      </c>
      <c r="AT1123" s="248">
        <f>AQ1123-AS1123</f>
        <v>165825</v>
      </c>
      <c r="AU1123" s="248">
        <f>AS1123</f>
        <v>0</v>
      </c>
      <c r="AW1123" s="319"/>
      <c r="AX1123" s="251">
        <f>AU1123*AV1123/100</f>
        <v>0</v>
      </c>
      <c r="AY1123" s="248">
        <f>AX1123*10/100</f>
        <v>0</v>
      </c>
    </row>
    <row r="1124" spans="1:51" s="307" customFormat="1" ht="16.5" customHeight="1" x14ac:dyDescent="0.25">
      <c r="A1124" s="305"/>
      <c r="B1124" s="306"/>
      <c r="K1124" s="317"/>
      <c r="L1124" s="317"/>
      <c r="M1124" s="310"/>
      <c r="N1124" s="317"/>
      <c r="O1124" s="317"/>
      <c r="P1124" s="309">
        <f>N1124*O1124</f>
        <v>0</v>
      </c>
      <c r="Q1124" s="311"/>
      <c r="R1124" s="312"/>
      <c r="S1124" s="312"/>
      <c r="U1124" s="313"/>
      <c r="V1124" s="305"/>
      <c r="W1124" s="306">
        <v>47</v>
      </c>
      <c r="X1124" s="425"/>
      <c r="Y1124" s="307" t="s">
        <v>38</v>
      </c>
      <c r="Z1124" s="307" t="s">
        <v>7</v>
      </c>
      <c r="AA1124" s="315">
        <v>8</v>
      </c>
      <c r="AB1124" s="315">
        <v>18</v>
      </c>
      <c r="AC1124" s="315">
        <v>2</v>
      </c>
      <c r="AD1124" s="312">
        <v>144</v>
      </c>
      <c r="AE1124" s="316">
        <v>100</v>
      </c>
      <c r="AF1124" s="317">
        <f>รายการ!B34</f>
        <v>2050</v>
      </c>
      <c r="AG1124" s="317">
        <f>AD1124*AF1124</f>
        <v>295200</v>
      </c>
      <c r="AH1124" s="307">
        <v>144</v>
      </c>
      <c r="AI1124" s="311"/>
      <c r="AJ1124" s="311">
        <v>144</v>
      </c>
      <c r="AK1124" s="311"/>
      <c r="AL1124" s="311"/>
      <c r="AM1124" s="307">
        <v>5</v>
      </c>
      <c r="AN1124" s="307">
        <f>ค่าเสื่อม!F4</f>
        <v>15</v>
      </c>
      <c r="AO1124" s="318">
        <f>AG1124*AN1124/100</f>
        <v>44280</v>
      </c>
      <c r="AP1124" s="318">
        <f>AG1124-AO1124</f>
        <v>250920</v>
      </c>
      <c r="AQ1124" s="249">
        <f t="shared" si="19"/>
        <v>250920</v>
      </c>
      <c r="AR1124" s="249">
        <f t="shared" si="19"/>
        <v>250920</v>
      </c>
      <c r="AS1124" s="248">
        <f>((S1124*O1124)+(AF1124*AK1124)-(AF1124*AK1124*AN1124/100))</f>
        <v>0</v>
      </c>
      <c r="AT1124" s="248">
        <f>AQ1124-AS1124</f>
        <v>250920</v>
      </c>
      <c r="AU1124" s="248">
        <f>AS1124</f>
        <v>0</v>
      </c>
      <c r="AW1124" s="319" t="s">
        <v>294</v>
      </c>
      <c r="AX1124" s="251">
        <f>AU1124*AV1124/100</f>
        <v>0</v>
      </c>
      <c r="AY1124" s="248">
        <f>AX1124*10/100</f>
        <v>0</v>
      </c>
    </row>
    <row r="1125" spans="1:51" s="307" customFormat="1" ht="16.5" customHeight="1" x14ac:dyDescent="0.25">
      <c r="A1125" s="305"/>
      <c r="B1125" s="306"/>
      <c r="K1125" s="317"/>
      <c r="L1125" s="317"/>
      <c r="M1125" s="310"/>
      <c r="N1125" s="317"/>
      <c r="O1125" s="317"/>
      <c r="P1125" s="309">
        <f>N1125*O1125</f>
        <v>0</v>
      </c>
      <c r="Q1125" s="311"/>
      <c r="R1125" s="312"/>
      <c r="S1125" s="312"/>
      <c r="U1125" s="313"/>
      <c r="V1125" s="305"/>
      <c r="W1125" s="306">
        <v>48</v>
      </c>
      <c r="X1125" s="425"/>
      <c r="Y1125" s="307" t="s">
        <v>38</v>
      </c>
      <c r="Z1125" s="307" t="s">
        <v>7</v>
      </c>
      <c r="AA1125" s="315">
        <v>10</v>
      </c>
      <c r="AB1125" s="315">
        <v>17</v>
      </c>
      <c r="AC1125" s="315">
        <v>2</v>
      </c>
      <c r="AD1125" s="312">
        <v>170</v>
      </c>
      <c r="AE1125" s="316">
        <v>100</v>
      </c>
      <c r="AF1125" s="317">
        <f>รายการ!B34</f>
        <v>2050</v>
      </c>
      <c r="AG1125" s="317">
        <f>AD1125*AF1125</f>
        <v>348500</v>
      </c>
      <c r="AH1125" s="307">
        <v>170</v>
      </c>
      <c r="AI1125" s="311"/>
      <c r="AJ1125" s="311">
        <v>170</v>
      </c>
      <c r="AK1125" s="311"/>
      <c r="AL1125" s="311"/>
      <c r="AM1125" s="307">
        <v>30</v>
      </c>
      <c r="AN1125" s="307">
        <f>ค่าเสื่อม!T4</f>
        <v>93</v>
      </c>
      <c r="AO1125" s="318">
        <f>AG1125*AN1125/100</f>
        <v>324105</v>
      </c>
      <c r="AP1125" s="318">
        <f>AG1125-AO1125</f>
        <v>24395</v>
      </c>
      <c r="AQ1125" s="249">
        <f t="shared" si="19"/>
        <v>24395</v>
      </c>
      <c r="AR1125" s="249">
        <f t="shared" si="19"/>
        <v>24395</v>
      </c>
      <c r="AS1125" s="248">
        <f>((S1125*O1125)+(AF1125*AK1125)-(AF1125*AK1125*AN1125/100))</f>
        <v>0</v>
      </c>
      <c r="AT1125" s="248">
        <f>AQ1125-AS1125</f>
        <v>24395</v>
      </c>
      <c r="AU1125" s="248">
        <f>AS1125</f>
        <v>0</v>
      </c>
      <c r="AW1125" s="319" t="s">
        <v>295</v>
      </c>
      <c r="AX1125" s="251">
        <f>AU1125*AV1125/100</f>
        <v>0</v>
      </c>
      <c r="AY1125" s="248">
        <f>AX1125*10/100</f>
        <v>0</v>
      </c>
    </row>
    <row r="1126" spans="1:51" s="307" customFormat="1" ht="16.5" customHeight="1" x14ac:dyDescent="0.25">
      <c r="A1126" s="305"/>
      <c r="B1126" s="306"/>
      <c r="K1126" s="317"/>
      <c r="L1126" s="317"/>
      <c r="M1126" s="310"/>
      <c r="N1126" s="317"/>
      <c r="O1126" s="317"/>
      <c r="P1126" s="309"/>
      <c r="Q1126" s="311"/>
      <c r="R1126" s="312"/>
      <c r="S1126" s="312"/>
      <c r="U1126" s="313"/>
      <c r="V1126" s="305"/>
      <c r="W1126" s="306"/>
      <c r="X1126" s="425"/>
      <c r="AA1126" s="315"/>
      <c r="AB1126" s="315"/>
      <c r="AC1126" s="315"/>
      <c r="AD1126" s="312"/>
      <c r="AE1126" s="316"/>
      <c r="AF1126" s="317"/>
      <c r="AG1126" s="317"/>
      <c r="AI1126" s="311"/>
      <c r="AJ1126" s="311"/>
      <c r="AK1126" s="311"/>
      <c r="AL1126" s="311"/>
      <c r="AO1126" s="318"/>
      <c r="AP1126" s="318"/>
      <c r="AQ1126" s="249"/>
      <c r="AR1126" s="249"/>
      <c r="AS1126" s="248"/>
      <c r="AT1126" s="248"/>
      <c r="AU1126" s="248"/>
      <c r="AW1126" s="319"/>
      <c r="AX1126" s="251"/>
      <c r="AY1126" s="248"/>
    </row>
    <row r="1127" spans="1:51" s="307" customFormat="1" ht="16.5" customHeight="1" x14ac:dyDescent="0.25">
      <c r="A1127" s="305"/>
      <c r="B1127" s="306"/>
      <c r="K1127" s="317"/>
      <c r="L1127" s="317"/>
      <c r="M1127" s="310"/>
      <c r="N1127" s="317"/>
      <c r="O1127" s="317"/>
      <c r="P1127" s="309"/>
      <c r="Q1127" s="311"/>
      <c r="R1127" s="312"/>
      <c r="S1127" s="312"/>
      <c r="U1127" s="313"/>
      <c r="V1127" s="305"/>
      <c r="W1127" s="306"/>
      <c r="X1127" s="425"/>
      <c r="AA1127" s="315"/>
      <c r="AB1127" s="315"/>
      <c r="AC1127" s="315"/>
      <c r="AD1127" s="312"/>
      <c r="AE1127" s="316"/>
      <c r="AF1127" s="317"/>
      <c r="AG1127" s="317"/>
      <c r="AI1127" s="311"/>
      <c r="AJ1127" s="311"/>
      <c r="AK1127" s="311"/>
      <c r="AL1127" s="311"/>
      <c r="AO1127" s="318"/>
      <c r="AP1127" s="318"/>
      <c r="AQ1127" s="249"/>
      <c r="AR1127" s="249"/>
      <c r="AS1127" s="248"/>
      <c r="AT1127" s="248"/>
      <c r="AU1127" s="248"/>
      <c r="AW1127" s="319"/>
      <c r="AX1127" s="251"/>
      <c r="AY1127" s="248"/>
    </row>
    <row r="1128" spans="1:51" s="307" customFormat="1" ht="16.5" customHeight="1" x14ac:dyDescent="0.25">
      <c r="A1128" s="305"/>
      <c r="B1128" s="306"/>
      <c r="K1128" s="317"/>
      <c r="L1128" s="317"/>
      <c r="M1128" s="310"/>
      <c r="N1128" s="317"/>
      <c r="O1128" s="317"/>
      <c r="P1128" s="309"/>
      <c r="Q1128" s="311"/>
      <c r="R1128" s="312"/>
      <c r="S1128" s="312"/>
      <c r="U1128" s="313"/>
      <c r="V1128" s="305"/>
      <c r="W1128" s="306"/>
      <c r="X1128" s="425"/>
      <c r="AA1128" s="315"/>
      <c r="AB1128" s="315"/>
      <c r="AC1128" s="315"/>
      <c r="AD1128" s="312"/>
      <c r="AE1128" s="316"/>
      <c r="AF1128" s="317"/>
      <c r="AG1128" s="317"/>
      <c r="AI1128" s="311"/>
      <c r="AJ1128" s="311"/>
      <c r="AK1128" s="311"/>
      <c r="AL1128" s="311"/>
      <c r="AO1128" s="318"/>
      <c r="AP1128" s="318"/>
      <c r="AQ1128" s="249"/>
      <c r="AR1128" s="249"/>
      <c r="AS1128" s="248"/>
      <c r="AT1128" s="248"/>
      <c r="AU1128" s="248"/>
      <c r="AW1128" s="319"/>
      <c r="AX1128" s="251"/>
      <c r="AY1128" s="248"/>
    </row>
    <row r="1129" spans="1:51" s="307" customFormat="1" ht="16.5" customHeight="1" x14ac:dyDescent="0.25">
      <c r="A1129" s="305"/>
      <c r="B1129" s="306"/>
      <c r="K1129" s="317"/>
      <c r="L1129" s="317"/>
      <c r="M1129" s="310"/>
      <c r="N1129" s="317"/>
      <c r="O1129" s="317"/>
      <c r="P1129" s="309"/>
      <c r="Q1129" s="311"/>
      <c r="R1129" s="312"/>
      <c r="S1129" s="312"/>
      <c r="U1129" s="313"/>
      <c r="V1129" s="305"/>
      <c r="W1129" s="306"/>
      <c r="X1129" s="425"/>
      <c r="AA1129" s="315"/>
      <c r="AB1129" s="315"/>
      <c r="AC1129" s="315"/>
      <c r="AD1129" s="312"/>
      <c r="AE1129" s="316"/>
      <c r="AF1129" s="317"/>
      <c r="AG1129" s="317"/>
      <c r="AI1129" s="311"/>
      <c r="AJ1129" s="311"/>
      <c r="AK1129" s="311"/>
      <c r="AL1129" s="311"/>
      <c r="AO1129" s="318"/>
      <c r="AP1129" s="318"/>
      <c r="AQ1129" s="249"/>
      <c r="AR1129" s="249"/>
      <c r="AS1129" s="248"/>
      <c r="AT1129" s="248"/>
      <c r="AU1129" s="248"/>
      <c r="AW1129" s="319"/>
      <c r="AX1129" s="251"/>
      <c r="AY1129" s="248"/>
    </row>
    <row r="1130" spans="1:51" s="307" customFormat="1" ht="16.5" customHeight="1" x14ac:dyDescent="0.25">
      <c r="A1130" s="305"/>
      <c r="B1130" s="306"/>
      <c r="K1130" s="317"/>
      <c r="L1130" s="317"/>
      <c r="M1130" s="310"/>
      <c r="N1130" s="317"/>
      <c r="O1130" s="317"/>
      <c r="P1130" s="309"/>
      <c r="Q1130" s="311"/>
      <c r="R1130" s="312"/>
      <c r="S1130" s="312"/>
      <c r="U1130" s="313"/>
      <c r="V1130" s="305"/>
      <c r="W1130" s="306"/>
      <c r="X1130" s="425"/>
      <c r="AA1130" s="315"/>
      <c r="AB1130" s="315"/>
      <c r="AC1130" s="315"/>
      <c r="AD1130" s="312"/>
      <c r="AE1130" s="316"/>
      <c r="AF1130" s="317"/>
      <c r="AG1130" s="317"/>
      <c r="AI1130" s="311"/>
      <c r="AJ1130" s="311"/>
      <c r="AK1130" s="311"/>
      <c r="AL1130" s="311"/>
      <c r="AO1130" s="318"/>
      <c r="AP1130" s="318"/>
      <c r="AQ1130" s="249"/>
      <c r="AR1130" s="249"/>
      <c r="AS1130" s="248"/>
      <c r="AT1130" s="248"/>
      <c r="AU1130" s="248"/>
      <c r="AW1130" s="319"/>
      <c r="AX1130" s="251"/>
      <c r="AY1130" s="248"/>
    </row>
    <row r="1131" spans="1:51" s="307" customFormat="1" ht="16.5" customHeight="1" x14ac:dyDescent="0.25">
      <c r="A1131" s="305"/>
      <c r="B1131" s="306"/>
      <c r="K1131" s="317"/>
      <c r="L1131" s="317"/>
      <c r="M1131" s="310"/>
      <c r="N1131" s="317"/>
      <c r="O1131" s="317"/>
      <c r="P1131" s="309"/>
      <c r="Q1131" s="311"/>
      <c r="R1131" s="312"/>
      <c r="S1131" s="312"/>
      <c r="U1131" s="313"/>
      <c r="V1131" s="305"/>
      <c r="W1131" s="306"/>
      <c r="X1131" s="425"/>
      <c r="AA1131" s="315"/>
      <c r="AB1131" s="315"/>
      <c r="AC1131" s="315"/>
      <c r="AD1131" s="312"/>
      <c r="AE1131" s="316"/>
      <c r="AF1131" s="317"/>
      <c r="AG1131" s="317"/>
      <c r="AI1131" s="311"/>
      <c r="AJ1131" s="311"/>
      <c r="AK1131" s="311"/>
      <c r="AL1131" s="311"/>
      <c r="AO1131" s="318"/>
      <c r="AP1131" s="318"/>
      <c r="AQ1131" s="249"/>
      <c r="AR1131" s="249"/>
      <c r="AS1131" s="248"/>
      <c r="AT1131" s="248"/>
      <c r="AU1131" s="248"/>
      <c r="AW1131" s="319"/>
      <c r="AX1131" s="251"/>
      <c r="AY1131" s="248"/>
    </row>
    <row r="1132" spans="1:51" s="307" customFormat="1" ht="16.5" customHeight="1" x14ac:dyDescent="0.25">
      <c r="A1132" s="305"/>
      <c r="B1132" s="306"/>
      <c r="K1132" s="317"/>
      <c r="L1132" s="317"/>
      <c r="M1132" s="310"/>
      <c r="N1132" s="317"/>
      <c r="O1132" s="317"/>
      <c r="P1132" s="309"/>
      <c r="Q1132" s="311"/>
      <c r="R1132" s="312"/>
      <c r="S1132" s="312"/>
      <c r="U1132" s="313"/>
      <c r="V1132" s="305"/>
      <c r="W1132" s="306"/>
      <c r="X1132" s="425"/>
      <c r="AA1132" s="315"/>
      <c r="AB1132" s="315"/>
      <c r="AC1132" s="315"/>
      <c r="AD1132" s="312"/>
      <c r="AE1132" s="316"/>
      <c r="AF1132" s="317"/>
      <c r="AG1132" s="317"/>
      <c r="AI1132" s="311"/>
      <c r="AJ1132" s="311"/>
      <c r="AK1132" s="311"/>
      <c r="AL1132" s="311"/>
      <c r="AO1132" s="318"/>
      <c r="AP1132" s="318"/>
      <c r="AQ1132" s="249"/>
      <c r="AR1132" s="249"/>
      <c r="AS1132" s="248"/>
      <c r="AT1132" s="248"/>
      <c r="AU1132" s="248"/>
      <c r="AW1132" s="319"/>
      <c r="AX1132" s="251"/>
      <c r="AY1132" s="248"/>
    </row>
    <row r="1133" spans="1:51" s="307" customFormat="1" ht="16.5" customHeight="1" x14ac:dyDescent="0.25">
      <c r="A1133" s="305"/>
      <c r="B1133" s="306"/>
      <c r="K1133" s="317"/>
      <c r="L1133" s="317"/>
      <c r="M1133" s="310"/>
      <c r="N1133" s="317"/>
      <c r="O1133" s="317"/>
      <c r="P1133" s="309"/>
      <c r="Q1133" s="311"/>
      <c r="R1133" s="312"/>
      <c r="S1133" s="312"/>
      <c r="U1133" s="313"/>
      <c r="V1133" s="305"/>
      <c r="W1133" s="306"/>
      <c r="X1133" s="425"/>
      <c r="AA1133" s="315"/>
      <c r="AB1133" s="315"/>
      <c r="AC1133" s="315"/>
      <c r="AD1133" s="312"/>
      <c r="AE1133" s="316"/>
      <c r="AF1133" s="317"/>
      <c r="AG1133" s="317"/>
      <c r="AI1133" s="311"/>
      <c r="AJ1133" s="311"/>
      <c r="AK1133" s="311"/>
      <c r="AL1133" s="311"/>
      <c r="AO1133" s="318"/>
      <c r="AP1133" s="318"/>
      <c r="AQ1133" s="249"/>
      <c r="AR1133" s="249"/>
      <c r="AS1133" s="248"/>
      <c r="AT1133" s="248"/>
      <c r="AU1133" s="248"/>
      <c r="AW1133" s="319"/>
      <c r="AX1133" s="251"/>
      <c r="AY1133" s="248"/>
    </row>
    <row r="1134" spans="1:51" s="307" customFormat="1" ht="16.5" customHeight="1" x14ac:dyDescent="0.25">
      <c r="A1134" s="305"/>
      <c r="B1134" s="306"/>
      <c r="K1134" s="317"/>
      <c r="L1134" s="317"/>
      <c r="M1134" s="310"/>
      <c r="N1134" s="317"/>
      <c r="O1134" s="317"/>
      <c r="P1134" s="309"/>
      <c r="Q1134" s="311"/>
      <c r="R1134" s="312"/>
      <c r="S1134" s="312"/>
      <c r="U1134" s="313"/>
      <c r="V1134" s="305"/>
      <c r="W1134" s="306"/>
      <c r="X1134" s="425"/>
      <c r="AA1134" s="315"/>
      <c r="AB1134" s="315"/>
      <c r="AC1134" s="315"/>
      <c r="AD1134" s="312"/>
      <c r="AE1134" s="316"/>
      <c r="AF1134" s="317"/>
      <c r="AG1134" s="317"/>
      <c r="AI1134" s="311"/>
      <c r="AJ1134" s="311"/>
      <c r="AK1134" s="311"/>
      <c r="AL1134" s="311"/>
      <c r="AO1134" s="318"/>
      <c r="AP1134" s="318"/>
      <c r="AQ1134" s="249"/>
      <c r="AR1134" s="249"/>
      <c r="AS1134" s="248"/>
      <c r="AT1134" s="248"/>
      <c r="AU1134" s="248"/>
      <c r="AW1134" s="319"/>
      <c r="AX1134" s="251"/>
      <c r="AY1134" s="248"/>
    </row>
    <row r="1135" spans="1:51" s="307" customFormat="1" ht="16.5" customHeight="1" x14ac:dyDescent="0.25">
      <c r="A1135" s="305"/>
      <c r="B1135" s="306"/>
      <c r="K1135" s="317"/>
      <c r="L1135" s="317"/>
      <c r="M1135" s="310"/>
      <c r="N1135" s="317"/>
      <c r="O1135" s="317"/>
      <c r="P1135" s="309"/>
      <c r="Q1135" s="311"/>
      <c r="R1135" s="312"/>
      <c r="S1135" s="312"/>
      <c r="U1135" s="313"/>
      <c r="V1135" s="305"/>
      <c r="W1135" s="306"/>
      <c r="X1135" s="425"/>
      <c r="AA1135" s="315"/>
      <c r="AB1135" s="315"/>
      <c r="AC1135" s="315"/>
      <c r="AD1135" s="312"/>
      <c r="AE1135" s="316"/>
      <c r="AF1135" s="317"/>
      <c r="AG1135" s="317"/>
      <c r="AI1135" s="311"/>
      <c r="AJ1135" s="311"/>
      <c r="AK1135" s="311"/>
      <c r="AL1135" s="311"/>
      <c r="AO1135" s="318"/>
      <c r="AP1135" s="318"/>
      <c r="AQ1135" s="249"/>
      <c r="AR1135" s="249"/>
      <c r="AS1135" s="248"/>
      <c r="AT1135" s="248"/>
      <c r="AU1135" s="248"/>
      <c r="AW1135" s="319"/>
      <c r="AX1135" s="251"/>
      <c r="AY1135" s="248"/>
    </row>
    <row r="1136" spans="1:51" s="307" customFormat="1" ht="16.5" customHeight="1" x14ac:dyDescent="0.25">
      <c r="A1136" s="305"/>
      <c r="B1136" s="306"/>
      <c r="K1136" s="317"/>
      <c r="L1136" s="317"/>
      <c r="M1136" s="310"/>
      <c r="N1136" s="317"/>
      <c r="O1136" s="317"/>
      <c r="P1136" s="309"/>
      <c r="Q1136" s="311"/>
      <c r="R1136" s="312"/>
      <c r="S1136" s="312"/>
      <c r="U1136" s="313"/>
      <c r="V1136" s="305"/>
      <c r="W1136" s="306"/>
      <c r="X1136" s="425"/>
      <c r="AA1136" s="315"/>
      <c r="AB1136" s="315"/>
      <c r="AC1136" s="315"/>
      <c r="AD1136" s="312"/>
      <c r="AE1136" s="316"/>
      <c r="AF1136" s="317"/>
      <c r="AG1136" s="317"/>
      <c r="AI1136" s="311"/>
      <c r="AJ1136" s="311"/>
      <c r="AK1136" s="311"/>
      <c r="AL1136" s="311"/>
      <c r="AO1136" s="318"/>
      <c r="AP1136" s="318"/>
      <c r="AQ1136" s="249"/>
      <c r="AR1136" s="249"/>
      <c r="AS1136" s="248"/>
      <c r="AT1136" s="248"/>
      <c r="AU1136" s="248"/>
      <c r="AW1136" s="319"/>
      <c r="AX1136" s="251"/>
      <c r="AY1136" s="248"/>
    </row>
    <row r="1137" spans="1:51" s="307" customFormat="1" ht="16.5" customHeight="1" x14ac:dyDescent="0.25">
      <c r="A1137" s="305"/>
      <c r="B1137" s="306"/>
      <c r="K1137" s="317"/>
      <c r="L1137" s="317"/>
      <c r="M1137" s="310"/>
      <c r="N1137" s="317"/>
      <c r="O1137" s="317"/>
      <c r="P1137" s="309"/>
      <c r="Q1137" s="311"/>
      <c r="R1137" s="312"/>
      <c r="S1137" s="312"/>
      <c r="U1137" s="313"/>
      <c r="V1137" s="305"/>
      <c r="W1137" s="306"/>
      <c r="X1137" s="425"/>
      <c r="AA1137" s="315"/>
      <c r="AB1137" s="315"/>
      <c r="AC1137" s="315"/>
      <c r="AD1137" s="312"/>
      <c r="AE1137" s="316"/>
      <c r="AF1137" s="317"/>
      <c r="AG1137" s="317"/>
      <c r="AI1137" s="311"/>
      <c r="AJ1137" s="311"/>
      <c r="AK1137" s="311"/>
      <c r="AL1137" s="311"/>
      <c r="AO1137" s="318"/>
      <c r="AP1137" s="318"/>
      <c r="AQ1137" s="249"/>
      <c r="AR1137" s="249"/>
      <c r="AS1137" s="248"/>
      <c r="AT1137" s="248"/>
      <c r="AU1137" s="248"/>
      <c r="AW1137" s="319"/>
      <c r="AX1137" s="251"/>
      <c r="AY1137" s="248"/>
    </row>
    <row r="1138" spans="1:51" s="307" customFormat="1" ht="16.5" customHeight="1" x14ac:dyDescent="0.25">
      <c r="A1138" s="305"/>
      <c r="B1138" s="306"/>
      <c r="K1138" s="317"/>
      <c r="L1138" s="317"/>
      <c r="M1138" s="310"/>
      <c r="N1138" s="317"/>
      <c r="O1138" s="317"/>
      <c r="P1138" s="309"/>
      <c r="Q1138" s="311"/>
      <c r="R1138" s="312"/>
      <c r="S1138" s="312"/>
      <c r="U1138" s="313"/>
      <c r="V1138" s="305"/>
      <c r="W1138" s="306"/>
      <c r="X1138" s="425"/>
      <c r="AA1138" s="315"/>
      <c r="AB1138" s="315"/>
      <c r="AC1138" s="315"/>
      <c r="AD1138" s="312"/>
      <c r="AE1138" s="316"/>
      <c r="AF1138" s="317"/>
      <c r="AG1138" s="317"/>
      <c r="AI1138" s="311"/>
      <c r="AJ1138" s="311"/>
      <c r="AK1138" s="311"/>
      <c r="AL1138" s="311"/>
      <c r="AO1138" s="318"/>
      <c r="AP1138" s="318"/>
      <c r="AQ1138" s="249"/>
      <c r="AR1138" s="249"/>
      <c r="AS1138" s="248"/>
      <c r="AT1138" s="248"/>
      <c r="AU1138" s="248"/>
      <c r="AW1138" s="319"/>
      <c r="AX1138" s="251"/>
      <c r="AY1138" s="248"/>
    </row>
    <row r="1139" spans="1:51" s="307" customFormat="1" ht="16.5" customHeight="1" x14ac:dyDescent="0.25">
      <c r="A1139" s="305"/>
      <c r="B1139" s="306"/>
      <c r="K1139" s="317"/>
      <c r="L1139" s="317"/>
      <c r="M1139" s="310"/>
      <c r="N1139" s="317"/>
      <c r="O1139" s="317"/>
      <c r="P1139" s="309"/>
      <c r="Q1139" s="311"/>
      <c r="R1139" s="312"/>
      <c r="S1139" s="312"/>
      <c r="U1139" s="313"/>
      <c r="V1139" s="305"/>
      <c r="W1139" s="306"/>
      <c r="X1139" s="425"/>
      <c r="AA1139" s="315"/>
      <c r="AB1139" s="315"/>
      <c r="AC1139" s="315"/>
      <c r="AD1139" s="312"/>
      <c r="AE1139" s="316"/>
      <c r="AF1139" s="317"/>
      <c r="AG1139" s="317"/>
      <c r="AI1139" s="311"/>
      <c r="AJ1139" s="311"/>
      <c r="AK1139" s="311"/>
      <c r="AL1139" s="311"/>
      <c r="AO1139" s="318"/>
      <c r="AP1139" s="318"/>
      <c r="AQ1139" s="249"/>
      <c r="AR1139" s="249"/>
      <c r="AS1139" s="248"/>
      <c r="AT1139" s="248"/>
      <c r="AU1139" s="248"/>
      <c r="AW1139" s="319"/>
      <c r="AX1139" s="251"/>
      <c r="AY1139" s="248"/>
    </row>
    <row r="1140" spans="1:51" s="307" customFormat="1" ht="16.5" customHeight="1" x14ac:dyDescent="0.25">
      <c r="A1140" s="305"/>
      <c r="B1140" s="306"/>
      <c r="K1140" s="317"/>
      <c r="L1140" s="317"/>
      <c r="M1140" s="310"/>
      <c r="N1140" s="317"/>
      <c r="O1140" s="317"/>
      <c r="P1140" s="309"/>
      <c r="Q1140" s="311"/>
      <c r="R1140" s="312"/>
      <c r="S1140" s="312"/>
      <c r="U1140" s="313"/>
      <c r="V1140" s="305"/>
      <c r="W1140" s="306"/>
      <c r="X1140" s="425"/>
      <c r="AA1140" s="315"/>
      <c r="AB1140" s="315"/>
      <c r="AC1140" s="315"/>
      <c r="AD1140" s="312"/>
      <c r="AE1140" s="316"/>
      <c r="AF1140" s="317"/>
      <c r="AG1140" s="317"/>
      <c r="AI1140" s="311"/>
      <c r="AJ1140" s="311"/>
      <c r="AK1140" s="311"/>
      <c r="AL1140" s="311"/>
      <c r="AO1140" s="318"/>
      <c r="AP1140" s="318"/>
      <c r="AQ1140" s="249"/>
      <c r="AR1140" s="249"/>
      <c r="AS1140" s="248"/>
      <c r="AT1140" s="248"/>
      <c r="AU1140" s="248"/>
      <c r="AW1140" s="319"/>
      <c r="AX1140" s="251"/>
      <c r="AY1140" s="248"/>
    </row>
    <row r="1141" spans="1:51" s="307" customFormat="1" ht="16.5" customHeight="1" x14ac:dyDescent="0.25">
      <c r="A1141" s="305"/>
      <c r="B1141" s="306"/>
      <c r="K1141" s="317"/>
      <c r="L1141" s="317"/>
      <c r="M1141" s="310"/>
      <c r="N1141" s="317"/>
      <c r="O1141" s="317"/>
      <c r="P1141" s="309"/>
      <c r="Q1141" s="311"/>
      <c r="R1141" s="312"/>
      <c r="S1141" s="312"/>
      <c r="U1141" s="313"/>
      <c r="V1141" s="305"/>
      <c r="W1141" s="306"/>
      <c r="X1141" s="425"/>
      <c r="AA1141" s="315"/>
      <c r="AB1141" s="315"/>
      <c r="AC1141" s="315"/>
      <c r="AD1141" s="312"/>
      <c r="AE1141" s="316"/>
      <c r="AF1141" s="317"/>
      <c r="AG1141" s="317"/>
      <c r="AI1141" s="311"/>
      <c r="AJ1141" s="311"/>
      <c r="AK1141" s="311"/>
      <c r="AL1141" s="311"/>
      <c r="AO1141" s="318"/>
      <c r="AP1141" s="318"/>
      <c r="AQ1141" s="249"/>
      <c r="AR1141" s="249"/>
      <c r="AS1141" s="248"/>
      <c r="AT1141" s="248"/>
      <c r="AU1141" s="248"/>
      <c r="AW1141" s="319"/>
      <c r="AX1141" s="251"/>
      <c r="AY1141" s="248"/>
    </row>
    <row r="1142" spans="1:51" s="307" customFormat="1" ht="16.5" customHeight="1" x14ac:dyDescent="0.25">
      <c r="A1142" s="305"/>
      <c r="B1142" s="306"/>
      <c r="K1142" s="317"/>
      <c r="L1142" s="317"/>
      <c r="M1142" s="310"/>
      <c r="N1142" s="317"/>
      <c r="O1142" s="317"/>
      <c r="P1142" s="309"/>
      <c r="Q1142" s="311"/>
      <c r="R1142" s="312"/>
      <c r="S1142" s="312"/>
      <c r="U1142" s="313"/>
      <c r="V1142" s="305"/>
      <c r="W1142" s="306"/>
      <c r="X1142" s="425"/>
      <c r="AA1142" s="315"/>
      <c r="AB1142" s="315"/>
      <c r="AC1142" s="315"/>
      <c r="AD1142" s="312"/>
      <c r="AE1142" s="316"/>
      <c r="AF1142" s="317"/>
      <c r="AG1142" s="317"/>
      <c r="AI1142" s="311"/>
      <c r="AJ1142" s="311"/>
      <c r="AK1142" s="311"/>
      <c r="AL1142" s="311"/>
      <c r="AO1142" s="318"/>
      <c r="AP1142" s="318"/>
      <c r="AQ1142" s="249"/>
      <c r="AR1142" s="249"/>
      <c r="AS1142" s="248"/>
      <c r="AT1142" s="248"/>
      <c r="AU1142" s="248"/>
      <c r="AW1142" s="319"/>
      <c r="AX1142" s="251"/>
      <c r="AY1142" s="248"/>
    </row>
    <row r="1143" spans="1:51" s="307" customFormat="1" ht="16.5" customHeight="1" x14ac:dyDescent="0.25">
      <c r="A1143" s="305"/>
      <c r="B1143" s="306"/>
      <c r="K1143" s="317"/>
      <c r="L1143" s="317"/>
      <c r="M1143" s="310"/>
      <c r="N1143" s="317"/>
      <c r="O1143" s="317"/>
      <c r="P1143" s="309"/>
      <c r="Q1143" s="311"/>
      <c r="R1143" s="312"/>
      <c r="S1143" s="312"/>
      <c r="U1143" s="313"/>
      <c r="V1143" s="305"/>
      <c r="W1143" s="306"/>
      <c r="X1143" s="425"/>
      <c r="AA1143" s="315"/>
      <c r="AB1143" s="315"/>
      <c r="AC1143" s="315"/>
      <c r="AD1143" s="312"/>
      <c r="AE1143" s="316"/>
      <c r="AF1143" s="317"/>
      <c r="AG1143" s="317"/>
      <c r="AI1143" s="311"/>
      <c r="AJ1143" s="311"/>
      <c r="AK1143" s="311"/>
      <c r="AL1143" s="311"/>
      <c r="AO1143" s="318"/>
      <c r="AP1143" s="318"/>
      <c r="AQ1143" s="249"/>
      <c r="AR1143" s="249"/>
      <c r="AS1143" s="248"/>
      <c r="AT1143" s="248"/>
      <c r="AU1143" s="248"/>
      <c r="AW1143" s="319"/>
      <c r="AX1143" s="251"/>
      <c r="AY1143" s="248"/>
    </row>
    <row r="1144" spans="1:51" s="307" customFormat="1" ht="16.5" customHeight="1" x14ac:dyDescent="0.25">
      <c r="A1144" s="305"/>
      <c r="B1144" s="306"/>
      <c r="K1144" s="317"/>
      <c r="L1144" s="317"/>
      <c r="M1144" s="310"/>
      <c r="N1144" s="317"/>
      <c r="O1144" s="317"/>
      <c r="P1144" s="309"/>
      <c r="Q1144" s="311"/>
      <c r="R1144" s="312"/>
      <c r="S1144" s="312"/>
      <c r="U1144" s="313"/>
      <c r="V1144" s="305"/>
      <c r="W1144" s="306"/>
      <c r="X1144" s="425"/>
      <c r="AA1144" s="315"/>
      <c r="AB1144" s="315"/>
      <c r="AC1144" s="315"/>
      <c r="AD1144" s="312"/>
      <c r="AE1144" s="316"/>
      <c r="AF1144" s="317"/>
      <c r="AG1144" s="317"/>
      <c r="AI1144" s="311"/>
      <c r="AJ1144" s="311"/>
      <c r="AK1144" s="311"/>
      <c r="AL1144" s="311"/>
      <c r="AO1144" s="318"/>
      <c r="AP1144" s="318"/>
      <c r="AQ1144" s="249"/>
      <c r="AR1144" s="249"/>
      <c r="AS1144" s="248"/>
      <c r="AT1144" s="248"/>
      <c r="AU1144" s="248"/>
      <c r="AW1144" s="319"/>
      <c r="AX1144" s="251"/>
      <c r="AY1144" s="248"/>
    </row>
    <row r="1145" spans="1:51" s="307" customFormat="1" ht="16.5" customHeight="1" x14ac:dyDescent="0.25">
      <c r="A1145" s="305"/>
      <c r="B1145" s="306"/>
      <c r="K1145" s="317"/>
      <c r="L1145" s="317"/>
      <c r="M1145" s="310"/>
      <c r="N1145" s="317"/>
      <c r="O1145" s="317"/>
      <c r="P1145" s="309"/>
      <c r="Q1145" s="311"/>
      <c r="R1145" s="312"/>
      <c r="S1145" s="312"/>
      <c r="U1145" s="313"/>
      <c r="V1145" s="305"/>
      <c r="W1145" s="306"/>
      <c r="X1145" s="425"/>
      <c r="AA1145" s="315"/>
      <c r="AB1145" s="315"/>
      <c r="AC1145" s="315"/>
      <c r="AD1145" s="312"/>
      <c r="AE1145" s="316"/>
      <c r="AF1145" s="317"/>
      <c r="AG1145" s="317"/>
      <c r="AI1145" s="311"/>
      <c r="AJ1145" s="311"/>
      <c r="AK1145" s="311"/>
      <c r="AL1145" s="311"/>
      <c r="AO1145" s="318"/>
      <c r="AP1145" s="318"/>
      <c r="AQ1145" s="249"/>
      <c r="AR1145" s="249"/>
      <c r="AS1145" s="248"/>
      <c r="AT1145" s="248"/>
      <c r="AU1145" s="248"/>
      <c r="AW1145" s="319"/>
      <c r="AX1145" s="251"/>
      <c r="AY1145" s="248"/>
    </row>
    <row r="1146" spans="1:51" s="307" customFormat="1" ht="16.5" customHeight="1" x14ac:dyDescent="0.25">
      <c r="A1146" s="305"/>
      <c r="B1146" s="306"/>
      <c r="K1146" s="317"/>
      <c r="L1146" s="317"/>
      <c r="M1146" s="310"/>
      <c r="N1146" s="317"/>
      <c r="O1146" s="317"/>
      <c r="P1146" s="309"/>
      <c r="Q1146" s="311"/>
      <c r="R1146" s="312"/>
      <c r="S1146" s="312"/>
      <c r="U1146" s="313"/>
      <c r="V1146" s="305"/>
      <c r="W1146" s="306"/>
      <c r="X1146" s="425"/>
      <c r="AA1146" s="315"/>
      <c r="AB1146" s="315"/>
      <c r="AC1146" s="315"/>
      <c r="AD1146" s="312"/>
      <c r="AE1146" s="316"/>
      <c r="AF1146" s="317"/>
      <c r="AG1146" s="317"/>
      <c r="AI1146" s="311"/>
      <c r="AJ1146" s="311"/>
      <c r="AK1146" s="311"/>
      <c r="AL1146" s="311"/>
      <c r="AO1146" s="318"/>
      <c r="AP1146" s="318"/>
      <c r="AQ1146" s="249"/>
      <c r="AR1146" s="249"/>
      <c r="AS1146" s="248"/>
      <c r="AT1146" s="248"/>
      <c r="AU1146" s="248"/>
      <c r="AW1146" s="319"/>
      <c r="AX1146" s="251"/>
      <c r="AY1146" s="248"/>
    </row>
    <row r="1147" spans="1:51" s="307" customFormat="1" ht="16.5" customHeight="1" x14ac:dyDescent="0.25">
      <c r="A1147" s="305"/>
      <c r="B1147" s="306"/>
      <c r="K1147" s="317"/>
      <c r="L1147" s="317"/>
      <c r="M1147" s="310"/>
      <c r="N1147" s="317"/>
      <c r="O1147" s="317"/>
      <c r="P1147" s="309"/>
      <c r="Q1147" s="311"/>
      <c r="R1147" s="312"/>
      <c r="S1147" s="312"/>
      <c r="U1147" s="313"/>
      <c r="V1147" s="305"/>
      <c r="W1147" s="306"/>
      <c r="X1147" s="425"/>
      <c r="AA1147" s="315"/>
      <c r="AB1147" s="315"/>
      <c r="AC1147" s="315"/>
      <c r="AD1147" s="312"/>
      <c r="AE1147" s="316"/>
      <c r="AF1147" s="317"/>
      <c r="AG1147" s="317"/>
      <c r="AI1147" s="311"/>
      <c r="AJ1147" s="311"/>
      <c r="AK1147" s="311"/>
      <c r="AL1147" s="311"/>
      <c r="AO1147" s="318"/>
      <c r="AP1147" s="318"/>
      <c r="AQ1147" s="249"/>
      <c r="AR1147" s="249"/>
      <c r="AS1147" s="248"/>
      <c r="AT1147" s="248"/>
      <c r="AU1147" s="248"/>
      <c r="AW1147" s="319"/>
      <c r="AX1147" s="251"/>
      <c r="AY1147" s="248"/>
    </row>
    <row r="1148" spans="1:51" s="307" customFormat="1" ht="16.5" customHeight="1" x14ac:dyDescent="0.25">
      <c r="A1148" s="305"/>
      <c r="B1148" s="306"/>
      <c r="K1148" s="317"/>
      <c r="L1148" s="317"/>
      <c r="M1148" s="310"/>
      <c r="N1148" s="317"/>
      <c r="O1148" s="317"/>
      <c r="P1148" s="309"/>
      <c r="Q1148" s="311"/>
      <c r="R1148" s="312"/>
      <c r="S1148" s="312"/>
      <c r="U1148" s="313"/>
      <c r="V1148" s="305"/>
      <c r="W1148" s="306"/>
      <c r="X1148" s="425"/>
      <c r="AA1148" s="315"/>
      <c r="AB1148" s="315"/>
      <c r="AC1148" s="315"/>
      <c r="AD1148" s="312"/>
      <c r="AE1148" s="316"/>
      <c r="AF1148" s="317"/>
      <c r="AG1148" s="317"/>
      <c r="AI1148" s="311"/>
      <c r="AJ1148" s="311"/>
      <c r="AK1148" s="311"/>
      <c r="AL1148" s="311"/>
      <c r="AO1148" s="318"/>
      <c r="AP1148" s="318"/>
      <c r="AQ1148" s="249"/>
      <c r="AR1148" s="249"/>
      <c r="AS1148" s="248"/>
      <c r="AT1148" s="248"/>
      <c r="AU1148" s="248"/>
      <c r="AW1148" s="319"/>
      <c r="AX1148" s="251"/>
      <c r="AY1148" s="248"/>
    </row>
    <row r="1149" spans="1:51" s="307" customFormat="1" ht="16.5" customHeight="1" x14ac:dyDescent="0.25">
      <c r="A1149" s="305"/>
      <c r="B1149" s="306"/>
      <c r="K1149" s="317"/>
      <c r="L1149" s="317"/>
      <c r="M1149" s="310"/>
      <c r="N1149" s="317"/>
      <c r="O1149" s="317"/>
      <c r="P1149" s="309"/>
      <c r="Q1149" s="311"/>
      <c r="R1149" s="312"/>
      <c r="S1149" s="312"/>
      <c r="U1149" s="313"/>
      <c r="V1149" s="305"/>
      <c r="W1149" s="306"/>
      <c r="X1149" s="425"/>
      <c r="AA1149" s="315"/>
      <c r="AB1149" s="315"/>
      <c r="AC1149" s="315"/>
      <c r="AD1149" s="312"/>
      <c r="AE1149" s="316"/>
      <c r="AF1149" s="317"/>
      <c r="AG1149" s="317"/>
      <c r="AI1149" s="311"/>
      <c r="AJ1149" s="311"/>
      <c r="AK1149" s="311"/>
      <c r="AL1149" s="311"/>
      <c r="AO1149" s="318"/>
      <c r="AP1149" s="318"/>
      <c r="AQ1149" s="249"/>
      <c r="AR1149" s="249"/>
      <c r="AS1149" s="248"/>
      <c r="AT1149" s="248"/>
      <c r="AU1149" s="248"/>
      <c r="AW1149" s="319"/>
      <c r="AX1149" s="251"/>
      <c r="AY1149" s="248"/>
    </row>
    <row r="1150" spans="1:51" s="307" customFormat="1" ht="16.5" customHeight="1" x14ac:dyDescent="0.25">
      <c r="A1150" s="305"/>
      <c r="B1150" s="306"/>
      <c r="K1150" s="317"/>
      <c r="L1150" s="317"/>
      <c r="M1150" s="310"/>
      <c r="N1150" s="317"/>
      <c r="O1150" s="317"/>
      <c r="P1150" s="309"/>
      <c r="Q1150" s="311"/>
      <c r="R1150" s="312"/>
      <c r="S1150" s="312"/>
      <c r="U1150" s="313"/>
      <c r="V1150" s="305"/>
      <c r="W1150" s="306"/>
      <c r="X1150" s="425"/>
      <c r="AA1150" s="315"/>
      <c r="AB1150" s="315"/>
      <c r="AC1150" s="315"/>
      <c r="AD1150" s="312"/>
      <c r="AE1150" s="316"/>
      <c r="AF1150" s="317"/>
      <c r="AG1150" s="317"/>
      <c r="AI1150" s="311"/>
      <c r="AJ1150" s="311"/>
      <c r="AK1150" s="311"/>
      <c r="AL1150" s="311"/>
      <c r="AO1150" s="318"/>
      <c r="AP1150" s="318"/>
      <c r="AQ1150" s="249"/>
      <c r="AR1150" s="249"/>
      <c r="AS1150" s="248"/>
      <c r="AT1150" s="248"/>
      <c r="AU1150" s="248"/>
      <c r="AW1150" s="319"/>
      <c r="AX1150" s="251"/>
      <c r="AY1150" s="248"/>
    </row>
    <row r="1151" spans="1:51" s="307" customFormat="1" ht="16.5" customHeight="1" x14ac:dyDescent="0.25">
      <c r="A1151" s="305"/>
      <c r="B1151" s="306"/>
      <c r="K1151" s="317"/>
      <c r="L1151" s="317"/>
      <c r="M1151" s="310"/>
      <c r="N1151" s="317"/>
      <c r="O1151" s="317"/>
      <c r="P1151" s="309"/>
      <c r="Q1151" s="311"/>
      <c r="R1151" s="312"/>
      <c r="S1151" s="312"/>
      <c r="U1151" s="313"/>
      <c r="V1151" s="305"/>
      <c r="W1151" s="306"/>
      <c r="X1151" s="425"/>
      <c r="AA1151" s="315"/>
      <c r="AB1151" s="315"/>
      <c r="AC1151" s="315"/>
      <c r="AD1151" s="312"/>
      <c r="AE1151" s="316"/>
      <c r="AF1151" s="317"/>
      <c r="AG1151" s="317"/>
      <c r="AI1151" s="311"/>
      <c r="AJ1151" s="311"/>
      <c r="AK1151" s="311"/>
      <c r="AL1151" s="311"/>
      <c r="AO1151" s="318"/>
      <c r="AP1151" s="318"/>
      <c r="AQ1151" s="249"/>
      <c r="AR1151" s="249"/>
      <c r="AS1151" s="248"/>
      <c r="AT1151" s="248"/>
      <c r="AU1151" s="248"/>
      <c r="AW1151" s="319"/>
      <c r="AX1151" s="251"/>
      <c r="AY1151" s="248"/>
    </row>
    <row r="1152" spans="1:51" s="307" customFormat="1" ht="16.5" customHeight="1" x14ac:dyDescent="0.25">
      <c r="A1152" s="305"/>
      <c r="B1152" s="306"/>
      <c r="K1152" s="317"/>
      <c r="L1152" s="317"/>
      <c r="M1152" s="310"/>
      <c r="N1152" s="317"/>
      <c r="O1152" s="317"/>
      <c r="P1152" s="309"/>
      <c r="Q1152" s="311"/>
      <c r="R1152" s="312"/>
      <c r="S1152" s="312"/>
      <c r="U1152" s="313"/>
      <c r="V1152" s="305"/>
      <c r="W1152" s="306"/>
      <c r="X1152" s="425"/>
      <c r="AA1152" s="315"/>
      <c r="AB1152" s="315"/>
      <c r="AC1152" s="315"/>
      <c r="AD1152" s="312"/>
      <c r="AE1152" s="316"/>
      <c r="AF1152" s="317"/>
      <c r="AG1152" s="317"/>
      <c r="AI1152" s="311"/>
      <c r="AJ1152" s="311"/>
      <c r="AK1152" s="311"/>
      <c r="AL1152" s="311"/>
      <c r="AO1152" s="318"/>
      <c r="AP1152" s="318"/>
      <c r="AQ1152" s="249"/>
      <c r="AR1152" s="249"/>
      <c r="AS1152" s="248"/>
      <c r="AT1152" s="248"/>
      <c r="AU1152" s="248"/>
      <c r="AW1152" s="319"/>
      <c r="AX1152" s="251"/>
      <c r="AY1152" s="248"/>
    </row>
    <row r="1153" spans="1:52" s="307" customFormat="1" ht="16.5" customHeight="1" x14ac:dyDescent="0.25">
      <c r="A1153" s="305"/>
      <c r="B1153" s="306"/>
      <c r="K1153" s="317"/>
      <c r="L1153" s="317"/>
      <c r="M1153" s="310"/>
      <c r="N1153" s="317"/>
      <c r="O1153" s="317"/>
      <c r="P1153" s="309"/>
      <c r="Q1153" s="311"/>
      <c r="R1153" s="312"/>
      <c r="S1153" s="312"/>
      <c r="U1153" s="313"/>
      <c r="V1153" s="305"/>
      <c r="W1153" s="306"/>
      <c r="X1153" s="425"/>
      <c r="AA1153" s="315"/>
      <c r="AB1153" s="315"/>
      <c r="AC1153" s="315"/>
      <c r="AD1153" s="312"/>
      <c r="AE1153" s="316"/>
      <c r="AF1153" s="317"/>
      <c r="AG1153" s="317"/>
      <c r="AI1153" s="311"/>
      <c r="AJ1153" s="311"/>
      <c r="AK1153" s="311"/>
      <c r="AL1153" s="311"/>
      <c r="AO1153" s="318"/>
      <c r="AP1153" s="318"/>
      <c r="AQ1153" s="249"/>
      <c r="AR1153" s="249"/>
      <c r="AS1153" s="248"/>
      <c r="AT1153" s="248"/>
      <c r="AU1153" s="248"/>
      <c r="AW1153" s="319"/>
      <c r="AX1153" s="251"/>
      <c r="AY1153" s="248"/>
    </row>
    <row r="1154" spans="1:52" s="307" customFormat="1" ht="16.5" customHeight="1" x14ac:dyDescent="0.25">
      <c r="A1154" s="305"/>
      <c r="B1154" s="306"/>
      <c r="K1154" s="317"/>
      <c r="L1154" s="317"/>
      <c r="M1154" s="310"/>
      <c r="N1154" s="317"/>
      <c r="O1154" s="317"/>
      <c r="P1154" s="309"/>
      <c r="Q1154" s="311"/>
      <c r="R1154" s="312"/>
      <c r="S1154" s="312"/>
      <c r="U1154" s="313"/>
      <c r="V1154" s="305"/>
      <c r="W1154" s="306"/>
      <c r="X1154" s="425"/>
      <c r="AA1154" s="315"/>
      <c r="AB1154" s="315"/>
      <c r="AC1154" s="315"/>
      <c r="AD1154" s="312"/>
      <c r="AE1154" s="316"/>
      <c r="AF1154" s="317"/>
      <c r="AG1154" s="317"/>
      <c r="AI1154" s="311"/>
      <c r="AJ1154" s="311"/>
      <c r="AK1154" s="311"/>
      <c r="AL1154" s="311"/>
      <c r="AO1154" s="318"/>
      <c r="AP1154" s="318"/>
      <c r="AQ1154" s="249"/>
      <c r="AR1154" s="249"/>
      <c r="AS1154" s="248"/>
      <c r="AT1154" s="248"/>
      <c r="AU1154" s="248"/>
      <c r="AW1154" s="319"/>
      <c r="AX1154" s="251"/>
      <c r="AY1154" s="248"/>
    </row>
    <row r="1155" spans="1:52" s="307" customFormat="1" ht="16.5" customHeight="1" x14ac:dyDescent="0.25">
      <c r="A1155" s="305"/>
      <c r="B1155" s="306"/>
      <c r="K1155" s="317"/>
      <c r="L1155" s="317"/>
      <c r="M1155" s="310"/>
      <c r="N1155" s="317"/>
      <c r="O1155" s="317"/>
      <c r="P1155" s="309"/>
      <c r="Q1155" s="311"/>
      <c r="R1155" s="312"/>
      <c r="S1155" s="312"/>
      <c r="U1155" s="313"/>
      <c r="V1155" s="305"/>
      <c r="W1155" s="306"/>
      <c r="X1155" s="425"/>
      <c r="AA1155" s="315"/>
      <c r="AB1155" s="315"/>
      <c r="AC1155" s="315"/>
      <c r="AD1155" s="312"/>
      <c r="AE1155" s="316"/>
      <c r="AF1155" s="317"/>
      <c r="AG1155" s="317"/>
      <c r="AI1155" s="311"/>
      <c r="AJ1155" s="311"/>
      <c r="AK1155" s="311"/>
      <c r="AL1155" s="311"/>
      <c r="AO1155" s="318"/>
      <c r="AP1155" s="318"/>
      <c r="AQ1155" s="249"/>
      <c r="AR1155" s="249"/>
      <c r="AS1155" s="248"/>
      <c r="AT1155" s="248"/>
      <c r="AU1155" s="248"/>
      <c r="AW1155" s="319"/>
      <c r="AX1155" s="251"/>
      <c r="AY1155" s="248"/>
    </row>
    <row r="1156" spans="1:52" s="307" customFormat="1" ht="16.5" customHeight="1" x14ac:dyDescent="0.25">
      <c r="A1156" s="305"/>
      <c r="B1156" s="306"/>
      <c r="K1156" s="317"/>
      <c r="L1156" s="317"/>
      <c r="M1156" s="310"/>
      <c r="N1156" s="317"/>
      <c r="O1156" s="317"/>
      <c r="P1156" s="309"/>
      <c r="Q1156" s="311"/>
      <c r="R1156" s="312"/>
      <c r="S1156" s="312"/>
      <c r="U1156" s="313"/>
      <c r="V1156" s="305"/>
      <c r="W1156" s="306"/>
      <c r="X1156" s="425"/>
      <c r="AA1156" s="315"/>
      <c r="AB1156" s="315"/>
      <c r="AC1156" s="315"/>
      <c r="AD1156" s="312"/>
      <c r="AE1156" s="316"/>
      <c r="AF1156" s="317"/>
      <c r="AG1156" s="317"/>
      <c r="AI1156" s="311"/>
      <c r="AJ1156" s="311"/>
      <c r="AK1156" s="311"/>
      <c r="AL1156" s="311"/>
      <c r="AO1156" s="318"/>
      <c r="AP1156" s="318"/>
      <c r="AQ1156" s="249"/>
      <c r="AR1156" s="249"/>
      <c r="AS1156" s="248"/>
      <c r="AT1156" s="248"/>
      <c r="AU1156" s="248"/>
      <c r="AW1156" s="319"/>
      <c r="AX1156" s="251"/>
      <c r="AY1156" s="248"/>
    </row>
    <row r="1157" spans="1:52" s="307" customFormat="1" ht="16.5" customHeight="1" x14ac:dyDescent="0.25">
      <c r="A1157" s="305"/>
      <c r="B1157" s="306"/>
      <c r="K1157" s="317"/>
      <c r="L1157" s="317"/>
      <c r="M1157" s="310"/>
      <c r="N1157" s="317"/>
      <c r="O1157" s="317"/>
      <c r="P1157" s="309"/>
      <c r="Q1157" s="311"/>
      <c r="R1157" s="312"/>
      <c r="S1157" s="312"/>
      <c r="U1157" s="313"/>
      <c r="V1157" s="305"/>
      <c r="W1157" s="306"/>
      <c r="X1157" s="425"/>
      <c r="AA1157" s="315"/>
      <c r="AB1157" s="315"/>
      <c r="AC1157" s="315"/>
      <c r="AD1157" s="312"/>
      <c r="AE1157" s="316"/>
      <c r="AF1157" s="317"/>
      <c r="AG1157" s="317"/>
      <c r="AI1157" s="311"/>
      <c r="AJ1157" s="311"/>
      <c r="AK1157" s="311"/>
      <c r="AL1157" s="311"/>
      <c r="AO1157" s="318"/>
      <c r="AP1157" s="318"/>
      <c r="AQ1157" s="249"/>
      <c r="AR1157" s="249"/>
      <c r="AS1157" s="248"/>
      <c r="AT1157" s="248"/>
      <c r="AU1157" s="248"/>
      <c r="AW1157" s="319"/>
      <c r="AX1157" s="251"/>
      <c r="AY1157" s="248"/>
    </row>
    <row r="1158" spans="1:52" s="276" customFormat="1" ht="16.5" customHeight="1" x14ac:dyDescent="0.25">
      <c r="A1158" s="283" t="s">
        <v>153</v>
      </c>
      <c r="B1158" s="274">
        <v>23</v>
      </c>
      <c r="C1158" s="276" t="s">
        <v>44</v>
      </c>
      <c r="D1158" s="276">
        <v>823</v>
      </c>
      <c r="E1158" s="276">
        <v>310</v>
      </c>
      <c r="F1158" s="276">
        <v>23</v>
      </c>
      <c r="G1158" s="276" t="s">
        <v>139</v>
      </c>
      <c r="H1158" s="276">
        <v>2</v>
      </c>
      <c r="I1158" s="276">
        <v>0</v>
      </c>
      <c r="J1158" s="276">
        <v>0</v>
      </c>
      <c r="K1158" s="277">
        <f t="shared" ref="K1158:K1167" si="20">H1158*400+I1158*100+J1158</f>
        <v>800</v>
      </c>
      <c r="L1158" s="278">
        <f t="shared" ref="L1158:L1167" si="21">SUM(Q1158:U1158)</f>
        <v>800</v>
      </c>
      <c r="M1158" s="279">
        <v>5</v>
      </c>
      <c r="N1158" s="278">
        <f>L1158</f>
        <v>800</v>
      </c>
      <c r="O1158" s="278">
        <v>750</v>
      </c>
      <c r="P1158" s="278">
        <f t="shared" ref="P1158:P1167" si="22">N1158*O1158</f>
        <v>600000</v>
      </c>
      <c r="Q1158" s="280"/>
      <c r="R1158" s="281">
        <v>714.94</v>
      </c>
      <c r="S1158" s="281">
        <v>85.06</v>
      </c>
      <c r="U1158" s="282"/>
      <c r="V1158" s="283" t="str">
        <f>A1158</f>
        <v>นางสาววิไลรัตน์  อบเชย</v>
      </c>
      <c r="W1158" s="274">
        <v>49</v>
      </c>
      <c r="X1158" s="291">
        <v>85</v>
      </c>
      <c r="Y1158" s="276" t="s">
        <v>28</v>
      </c>
      <c r="Z1158" s="276" t="s">
        <v>30</v>
      </c>
      <c r="AA1158" s="285"/>
      <c r="AB1158" s="285"/>
      <c r="AC1158" s="285">
        <v>2</v>
      </c>
      <c r="AD1158" s="281">
        <f>SUM(AD1159:AD1160)</f>
        <v>553.5</v>
      </c>
      <c r="AE1158" s="287">
        <v>100</v>
      </c>
      <c r="AF1158" s="288">
        <f>รายการ!B1</f>
        <v>6700</v>
      </c>
      <c r="AG1158" s="288">
        <f t="shared" ref="AG1158:AG1167" si="23">AD1158*AF1158</f>
        <v>3708450</v>
      </c>
      <c r="AH1158" s="280">
        <f>SUM(AI1158:AK1158)</f>
        <v>553.5</v>
      </c>
      <c r="AI1158" s="280"/>
      <c r="AJ1158" s="280">
        <v>553.5</v>
      </c>
      <c r="AK1158" s="280"/>
      <c r="AL1158" s="280"/>
      <c r="AM1158" s="276">
        <v>5</v>
      </c>
      <c r="AN1158" s="276">
        <f>ค่าเสื่อม!F2</f>
        <v>5</v>
      </c>
      <c r="AO1158" s="290">
        <f t="shared" ref="AO1158:AO1167" si="24">AG1158*AN1158/100</f>
        <v>185422.5</v>
      </c>
      <c r="AP1158" s="290">
        <f t="shared" ref="AP1158:AP1167" si="25">AG1158-AO1158</f>
        <v>3523027.5</v>
      </c>
      <c r="AQ1158" s="199">
        <f>P1158+AP1158</f>
        <v>4123027.5</v>
      </c>
      <c r="AR1158" s="199">
        <f t="shared" ref="AR1158:AR1167" si="26">AQ1158</f>
        <v>4123027.5</v>
      </c>
      <c r="AS1158" s="198">
        <f t="shared" ref="AS1158:AS1167" si="27">((S1158*O1158)+(AF1158*AK1158)-(AF1158*AK1158*AN1158/100))</f>
        <v>63795</v>
      </c>
      <c r="AT1158" s="198">
        <f t="shared" ref="AT1158:AT1167" si="28">AQ1158-AS1158</f>
        <v>4059232.5</v>
      </c>
      <c r="AU1158" s="198">
        <f t="shared" ref="AU1158:AU1167" si="29">AS1158</f>
        <v>63795</v>
      </c>
      <c r="AV1158" s="276">
        <f>อัตราภาษี!J5</f>
        <v>0.3</v>
      </c>
      <c r="AW1158" s="156" t="s">
        <v>1787</v>
      </c>
      <c r="AX1158" s="201">
        <f t="shared" ref="AX1158:AX1167" si="30">AU1158*AV1158/100</f>
        <v>191.38499999999999</v>
      </c>
      <c r="AY1158" s="198">
        <f t="shared" ref="AY1158:AY1168" si="31">AX1158*10/100</f>
        <v>19.138500000000001</v>
      </c>
    </row>
    <row r="1159" spans="1:52" s="276" customFormat="1" ht="16.5" customHeight="1" x14ac:dyDescent="0.25">
      <c r="A1159" s="283"/>
      <c r="B1159" s="274"/>
      <c r="K1159" s="277">
        <f t="shared" si="20"/>
        <v>0</v>
      </c>
      <c r="L1159" s="278">
        <f t="shared" si="21"/>
        <v>0</v>
      </c>
      <c r="M1159" s="279"/>
      <c r="N1159" s="278"/>
      <c r="O1159" s="278"/>
      <c r="P1159" s="278">
        <f t="shared" si="22"/>
        <v>0</v>
      </c>
      <c r="Q1159" s="280"/>
      <c r="R1159" s="281"/>
      <c r="S1159" s="281"/>
      <c r="U1159" s="282"/>
      <c r="V1159" s="283"/>
      <c r="W1159" s="274"/>
      <c r="X1159" s="291"/>
      <c r="Z1159" s="283" t="s">
        <v>42</v>
      </c>
      <c r="AA1159" s="285">
        <v>13.5</v>
      </c>
      <c r="AB1159" s="285">
        <v>20.5</v>
      </c>
      <c r="AC1159" s="285">
        <v>2</v>
      </c>
      <c r="AD1159" s="281">
        <f>AA1159*AB1159</f>
        <v>276.75</v>
      </c>
      <c r="AE1159" s="287">
        <v>50</v>
      </c>
      <c r="AF1159" s="288">
        <f>รายการ!B1</f>
        <v>6700</v>
      </c>
      <c r="AG1159" s="288">
        <f t="shared" si="23"/>
        <v>1854225</v>
      </c>
      <c r="AH1159" s="280">
        <f>SUM(AI1159:AL1159)</f>
        <v>276.75</v>
      </c>
      <c r="AI1159" s="280"/>
      <c r="AJ1159" s="280">
        <v>276.75</v>
      </c>
      <c r="AK1159" s="280"/>
      <c r="AL1159" s="280"/>
      <c r="AN1159" s="276">
        <f>ค่าเสื่อม!F2</f>
        <v>5</v>
      </c>
      <c r="AO1159" s="290">
        <f t="shared" si="24"/>
        <v>92711.25</v>
      </c>
      <c r="AP1159" s="290">
        <f t="shared" si="25"/>
        <v>1761513.75</v>
      </c>
      <c r="AQ1159" s="199">
        <f t="shared" ref="AQ1159:AQ1167" si="32">AP1159</f>
        <v>1761513.75</v>
      </c>
      <c r="AR1159" s="199">
        <f t="shared" si="26"/>
        <v>1761513.75</v>
      </c>
      <c r="AS1159" s="198">
        <f t="shared" si="27"/>
        <v>0</v>
      </c>
      <c r="AT1159" s="198">
        <f t="shared" si="28"/>
        <v>1761513.75</v>
      </c>
      <c r="AU1159" s="198">
        <f t="shared" si="29"/>
        <v>0</v>
      </c>
      <c r="AW1159" s="156"/>
      <c r="AX1159" s="201">
        <f t="shared" si="30"/>
        <v>0</v>
      </c>
      <c r="AY1159" s="198">
        <f t="shared" si="31"/>
        <v>0</v>
      </c>
    </row>
    <row r="1160" spans="1:52" s="276" customFormat="1" ht="16.5" customHeight="1" x14ac:dyDescent="0.25">
      <c r="A1160" s="283"/>
      <c r="B1160" s="274"/>
      <c r="K1160" s="277">
        <f t="shared" si="20"/>
        <v>0</v>
      </c>
      <c r="L1160" s="278">
        <f t="shared" si="21"/>
        <v>0</v>
      </c>
      <c r="M1160" s="279"/>
      <c r="N1160" s="278"/>
      <c r="O1160" s="278"/>
      <c r="P1160" s="278">
        <f t="shared" si="22"/>
        <v>0</v>
      </c>
      <c r="Q1160" s="280"/>
      <c r="R1160" s="281"/>
      <c r="S1160" s="281"/>
      <c r="U1160" s="282"/>
      <c r="V1160" s="283"/>
      <c r="W1160" s="274"/>
      <c r="X1160" s="291"/>
      <c r="Z1160" s="283" t="s">
        <v>154</v>
      </c>
      <c r="AA1160" s="285">
        <v>13.5</v>
      </c>
      <c r="AB1160" s="285">
        <v>20.5</v>
      </c>
      <c r="AC1160" s="285">
        <v>2</v>
      </c>
      <c r="AD1160" s="281">
        <f>AA1160*AB1160</f>
        <v>276.75</v>
      </c>
      <c r="AE1160" s="287">
        <v>50</v>
      </c>
      <c r="AF1160" s="288">
        <f>รายการ!B1</f>
        <v>6700</v>
      </c>
      <c r="AG1160" s="288">
        <f t="shared" si="23"/>
        <v>1854225</v>
      </c>
      <c r="AH1160" s="280">
        <f t="shared" ref="AH1160:AH1167" si="33">SUM(AI1160:AL1160)</f>
        <v>276.75</v>
      </c>
      <c r="AI1160" s="280"/>
      <c r="AJ1160" s="280">
        <v>276.75</v>
      </c>
      <c r="AK1160" s="280"/>
      <c r="AL1160" s="280"/>
      <c r="AN1160" s="276">
        <f>ค่าเสื่อม!F2</f>
        <v>5</v>
      </c>
      <c r="AO1160" s="290">
        <f t="shared" si="24"/>
        <v>92711.25</v>
      </c>
      <c r="AP1160" s="290">
        <f t="shared" si="25"/>
        <v>1761513.75</v>
      </c>
      <c r="AQ1160" s="199">
        <f t="shared" si="32"/>
        <v>1761513.75</v>
      </c>
      <c r="AR1160" s="199">
        <f t="shared" si="26"/>
        <v>1761513.75</v>
      </c>
      <c r="AS1160" s="198">
        <f t="shared" si="27"/>
        <v>0</v>
      </c>
      <c r="AT1160" s="198">
        <f t="shared" si="28"/>
        <v>1761513.75</v>
      </c>
      <c r="AU1160" s="198">
        <f t="shared" si="29"/>
        <v>0</v>
      </c>
      <c r="AW1160" s="156"/>
      <c r="AX1160" s="201">
        <f t="shared" si="30"/>
        <v>0</v>
      </c>
      <c r="AY1160" s="198">
        <f t="shared" si="31"/>
        <v>0</v>
      </c>
    </row>
    <row r="1161" spans="1:52" s="276" customFormat="1" ht="16.5" customHeight="1" x14ac:dyDescent="0.25">
      <c r="A1161" s="283"/>
      <c r="B1161" s="274"/>
      <c r="K1161" s="277">
        <f t="shared" si="20"/>
        <v>0</v>
      </c>
      <c r="L1161" s="278">
        <f t="shared" si="21"/>
        <v>0</v>
      </c>
      <c r="M1161" s="279"/>
      <c r="N1161" s="278"/>
      <c r="O1161" s="278"/>
      <c r="P1161" s="278">
        <f t="shared" si="22"/>
        <v>0</v>
      </c>
      <c r="Q1161" s="280"/>
      <c r="R1161" s="281"/>
      <c r="S1161" s="281"/>
      <c r="U1161" s="282"/>
      <c r="V1161" s="283"/>
      <c r="W1161" s="274">
        <v>50</v>
      </c>
      <c r="X1161" s="284"/>
      <c r="Y1161" s="276" t="s">
        <v>28</v>
      </c>
      <c r="Z1161" s="276" t="s">
        <v>53</v>
      </c>
      <c r="AA1161" s="285">
        <v>12</v>
      </c>
      <c r="AB1161" s="285">
        <v>12</v>
      </c>
      <c r="AC1161" s="285">
        <v>3</v>
      </c>
      <c r="AD1161" s="281">
        <v>144</v>
      </c>
      <c r="AE1161" s="287">
        <v>100</v>
      </c>
      <c r="AF1161" s="288">
        <f>รายการ!B1</f>
        <v>6700</v>
      </c>
      <c r="AG1161" s="288">
        <f t="shared" si="23"/>
        <v>964800</v>
      </c>
      <c r="AH1161" s="280">
        <f t="shared" si="33"/>
        <v>144</v>
      </c>
      <c r="AI1161" s="280"/>
      <c r="AJ1161" s="280"/>
      <c r="AK1161" s="280">
        <v>144</v>
      </c>
      <c r="AL1161" s="280"/>
      <c r="AM1161" s="276">
        <v>5</v>
      </c>
      <c r="AN1161" s="276">
        <f>ค่าเสื่อม!F4</f>
        <v>15</v>
      </c>
      <c r="AO1161" s="290">
        <f t="shared" si="24"/>
        <v>144720</v>
      </c>
      <c r="AP1161" s="290">
        <f t="shared" si="25"/>
        <v>820080</v>
      </c>
      <c r="AQ1161" s="199">
        <f t="shared" si="32"/>
        <v>820080</v>
      </c>
      <c r="AR1161" s="199">
        <f t="shared" si="26"/>
        <v>820080</v>
      </c>
      <c r="AS1161" s="198">
        <f t="shared" si="27"/>
        <v>820080</v>
      </c>
      <c r="AT1161" s="198">
        <f t="shared" si="28"/>
        <v>0</v>
      </c>
      <c r="AU1161" s="198">
        <f t="shared" si="29"/>
        <v>820080</v>
      </c>
      <c r="AV1161" s="276">
        <f>อัตราภาษี!J5</f>
        <v>0.3</v>
      </c>
      <c r="AW1161" s="156" t="s">
        <v>155</v>
      </c>
      <c r="AX1161" s="201">
        <f t="shared" si="30"/>
        <v>2460.2399999999998</v>
      </c>
      <c r="AY1161" s="198">
        <f t="shared" si="31"/>
        <v>246.02399999999997</v>
      </c>
      <c r="AZ1161" s="290"/>
    </row>
    <row r="1162" spans="1:52" s="276" customFormat="1" ht="16.5" customHeight="1" x14ac:dyDescent="0.25">
      <c r="A1162" s="283"/>
      <c r="B1162" s="274"/>
      <c r="K1162" s="277">
        <f t="shared" si="20"/>
        <v>0</v>
      </c>
      <c r="L1162" s="278">
        <f t="shared" si="21"/>
        <v>0</v>
      </c>
      <c r="M1162" s="279"/>
      <c r="N1162" s="278"/>
      <c r="O1162" s="278"/>
      <c r="P1162" s="278">
        <f t="shared" si="22"/>
        <v>0</v>
      </c>
      <c r="Q1162" s="280"/>
      <c r="R1162" s="281"/>
      <c r="S1162" s="281"/>
      <c r="U1162" s="282"/>
      <c r="V1162" s="283"/>
      <c r="W1162" s="274">
        <v>51</v>
      </c>
      <c r="X1162" s="284"/>
      <c r="Y1162" s="276" t="s">
        <v>34</v>
      </c>
      <c r="Z1162" s="276" t="s">
        <v>6</v>
      </c>
      <c r="AA1162" s="285">
        <v>6</v>
      </c>
      <c r="AB1162" s="285">
        <v>27.5</v>
      </c>
      <c r="AC1162" s="285">
        <v>3</v>
      </c>
      <c r="AD1162" s="281">
        <f t="shared" ref="AD1162:AD1167" si="34">AA1162*AB1162</f>
        <v>165</v>
      </c>
      <c r="AE1162" s="287">
        <v>100</v>
      </c>
      <c r="AF1162" s="288">
        <f>รายการ!B8</f>
        <v>2600</v>
      </c>
      <c r="AG1162" s="288">
        <f t="shared" si="23"/>
        <v>429000</v>
      </c>
      <c r="AH1162" s="280">
        <f t="shared" si="33"/>
        <v>165</v>
      </c>
      <c r="AI1162" s="280"/>
      <c r="AJ1162" s="280"/>
      <c r="AK1162" s="280">
        <v>165</v>
      </c>
      <c r="AL1162" s="280"/>
      <c r="AM1162" s="276" t="s">
        <v>156</v>
      </c>
      <c r="AN1162" s="276">
        <f>ค่าเสื่อม!B2</f>
        <v>1</v>
      </c>
      <c r="AO1162" s="290">
        <f t="shared" si="24"/>
        <v>4290</v>
      </c>
      <c r="AP1162" s="290">
        <f t="shared" si="25"/>
        <v>424710</v>
      </c>
      <c r="AQ1162" s="199">
        <f t="shared" si="32"/>
        <v>424710</v>
      </c>
      <c r="AR1162" s="199">
        <f t="shared" si="26"/>
        <v>424710</v>
      </c>
      <c r="AS1162" s="198">
        <f t="shared" si="27"/>
        <v>424710</v>
      </c>
      <c r="AT1162" s="198">
        <f t="shared" si="28"/>
        <v>0</v>
      </c>
      <c r="AU1162" s="198">
        <f t="shared" si="29"/>
        <v>424710</v>
      </c>
      <c r="AV1162" s="276">
        <f>อัตราภาษี!J5</f>
        <v>0.3</v>
      </c>
      <c r="AW1162" s="156" t="s">
        <v>157</v>
      </c>
      <c r="AX1162" s="201">
        <f t="shared" si="30"/>
        <v>1274.1300000000001</v>
      </c>
      <c r="AY1162" s="198">
        <f t="shared" si="31"/>
        <v>127.41300000000001</v>
      </c>
      <c r="AZ1162" s="290"/>
    </row>
    <row r="1163" spans="1:52" s="276" customFormat="1" ht="16.5" customHeight="1" x14ac:dyDescent="0.25">
      <c r="A1163" s="283"/>
      <c r="B1163" s="274"/>
      <c r="K1163" s="277">
        <f t="shared" si="20"/>
        <v>0</v>
      </c>
      <c r="L1163" s="278">
        <f t="shared" si="21"/>
        <v>0</v>
      </c>
      <c r="M1163" s="279"/>
      <c r="N1163" s="278"/>
      <c r="O1163" s="278"/>
      <c r="P1163" s="278">
        <f t="shared" si="22"/>
        <v>0</v>
      </c>
      <c r="Q1163" s="280"/>
      <c r="R1163" s="281"/>
      <c r="S1163" s="281"/>
      <c r="U1163" s="282"/>
      <c r="V1163" s="283"/>
      <c r="W1163" s="274">
        <v>52</v>
      </c>
      <c r="X1163" s="291"/>
      <c r="Y1163" s="276" t="s">
        <v>34</v>
      </c>
      <c r="Z1163" s="276" t="s">
        <v>7</v>
      </c>
      <c r="AA1163" s="285">
        <v>2.5</v>
      </c>
      <c r="AB1163" s="285">
        <v>2.5</v>
      </c>
      <c r="AC1163" s="285">
        <v>3</v>
      </c>
      <c r="AD1163" s="281">
        <f t="shared" si="34"/>
        <v>6.25</v>
      </c>
      <c r="AE1163" s="287">
        <v>100</v>
      </c>
      <c r="AF1163" s="288">
        <f>รายการ!B8</f>
        <v>2600</v>
      </c>
      <c r="AG1163" s="288">
        <f t="shared" si="23"/>
        <v>16250</v>
      </c>
      <c r="AH1163" s="280">
        <f t="shared" si="33"/>
        <v>6.25</v>
      </c>
      <c r="AI1163" s="280"/>
      <c r="AJ1163" s="280"/>
      <c r="AK1163" s="280">
        <v>6.25</v>
      </c>
      <c r="AL1163" s="280"/>
      <c r="AM1163" s="276" t="s">
        <v>156</v>
      </c>
      <c r="AN1163" s="276">
        <f>ค่าเสื่อม!B4</f>
        <v>3</v>
      </c>
      <c r="AO1163" s="290">
        <f t="shared" si="24"/>
        <v>487.5</v>
      </c>
      <c r="AP1163" s="290">
        <f t="shared" si="25"/>
        <v>15762.5</v>
      </c>
      <c r="AQ1163" s="199">
        <f t="shared" si="32"/>
        <v>15762.5</v>
      </c>
      <c r="AR1163" s="199">
        <f t="shared" si="26"/>
        <v>15762.5</v>
      </c>
      <c r="AS1163" s="198">
        <f t="shared" si="27"/>
        <v>15762.5</v>
      </c>
      <c r="AT1163" s="198">
        <f t="shared" si="28"/>
        <v>0</v>
      </c>
      <c r="AU1163" s="198">
        <f t="shared" si="29"/>
        <v>15762.5</v>
      </c>
      <c r="AV1163" s="276">
        <f>อัตราภาษี!J5</f>
        <v>0.3</v>
      </c>
      <c r="AW1163" s="156" t="s">
        <v>158</v>
      </c>
      <c r="AX1163" s="201">
        <f t="shared" si="30"/>
        <v>47.287500000000001</v>
      </c>
      <c r="AY1163" s="198">
        <f t="shared" si="31"/>
        <v>4.7287499999999998</v>
      </c>
    </row>
    <row r="1164" spans="1:52" s="276" customFormat="1" ht="16.5" customHeight="1" x14ac:dyDescent="0.25">
      <c r="A1164" s="283"/>
      <c r="B1164" s="274"/>
      <c r="K1164" s="277">
        <f t="shared" si="20"/>
        <v>0</v>
      </c>
      <c r="L1164" s="278">
        <f t="shared" si="21"/>
        <v>0</v>
      </c>
      <c r="M1164" s="279"/>
      <c r="N1164" s="278"/>
      <c r="O1164" s="278"/>
      <c r="P1164" s="278">
        <f t="shared" si="22"/>
        <v>0</v>
      </c>
      <c r="Q1164" s="280"/>
      <c r="R1164" s="281"/>
      <c r="S1164" s="281"/>
      <c r="U1164" s="282"/>
      <c r="V1164" s="283"/>
      <c r="W1164" s="274">
        <v>53</v>
      </c>
      <c r="X1164" s="291"/>
      <c r="Y1164" s="276" t="s">
        <v>34</v>
      </c>
      <c r="Z1164" s="276" t="s">
        <v>7</v>
      </c>
      <c r="AA1164" s="285">
        <v>2.5</v>
      </c>
      <c r="AB1164" s="285">
        <v>2.5</v>
      </c>
      <c r="AC1164" s="285">
        <v>3</v>
      </c>
      <c r="AD1164" s="281">
        <f t="shared" si="34"/>
        <v>6.25</v>
      </c>
      <c r="AE1164" s="287">
        <v>100</v>
      </c>
      <c r="AF1164" s="288">
        <f>รายการ!B8</f>
        <v>2600</v>
      </c>
      <c r="AG1164" s="288">
        <f t="shared" si="23"/>
        <v>16250</v>
      </c>
      <c r="AH1164" s="280">
        <f t="shared" si="33"/>
        <v>6.25</v>
      </c>
      <c r="AI1164" s="280"/>
      <c r="AJ1164" s="280"/>
      <c r="AK1164" s="280">
        <v>6.25</v>
      </c>
      <c r="AL1164" s="280"/>
      <c r="AM1164" s="276" t="s">
        <v>156</v>
      </c>
      <c r="AN1164" s="276">
        <f>ค่าเสื่อม!B4</f>
        <v>3</v>
      </c>
      <c r="AO1164" s="290">
        <f t="shared" si="24"/>
        <v>487.5</v>
      </c>
      <c r="AP1164" s="290">
        <f t="shared" si="25"/>
        <v>15762.5</v>
      </c>
      <c r="AQ1164" s="199">
        <f t="shared" si="32"/>
        <v>15762.5</v>
      </c>
      <c r="AR1164" s="199">
        <f t="shared" si="26"/>
        <v>15762.5</v>
      </c>
      <c r="AS1164" s="198">
        <f t="shared" si="27"/>
        <v>15762.5</v>
      </c>
      <c r="AT1164" s="198">
        <f t="shared" si="28"/>
        <v>0</v>
      </c>
      <c r="AU1164" s="198">
        <f t="shared" si="29"/>
        <v>15762.5</v>
      </c>
      <c r="AV1164" s="276">
        <f>อัตราภาษี!J5</f>
        <v>0.3</v>
      </c>
      <c r="AW1164" s="156" t="s">
        <v>158</v>
      </c>
      <c r="AX1164" s="201">
        <f t="shared" si="30"/>
        <v>47.287500000000001</v>
      </c>
      <c r="AY1164" s="198">
        <f t="shared" si="31"/>
        <v>4.7287499999999998</v>
      </c>
    </row>
    <row r="1165" spans="1:52" s="276" customFormat="1" ht="16.5" customHeight="1" x14ac:dyDescent="0.25">
      <c r="A1165" s="283"/>
      <c r="B1165" s="274"/>
      <c r="K1165" s="277">
        <f t="shared" si="20"/>
        <v>0</v>
      </c>
      <c r="L1165" s="278">
        <f t="shared" si="21"/>
        <v>0</v>
      </c>
      <c r="M1165" s="279"/>
      <c r="N1165" s="278"/>
      <c r="O1165" s="278"/>
      <c r="P1165" s="278">
        <f t="shared" si="22"/>
        <v>0</v>
      </c>
      <c r="Q1165" s="280"/>
      <c r="R1165" s="281"/>
      <c r="S1165" s="281"/>
      <c r="U1165" s="282"/>
      <c r="V1165" s="283"/>
      <c r="W1165" s="274">
        <v>54</v>
      </c>
      <c r="X1165" s="291"/>
      <c r="Y1165" s="276" t="s">
        <v>34</v>
      </c>
      <c r="Z1165" s="276" t="s">
        <v>7</v>
      </c>
      <c r="AA1165" s="285">
        <v>2.5</v>
      </c>
      <c r="AB1165" s="285">
        <v>2.5</v>
      </c>
      <c r="AC1165" s="285">
        <v>3</v>
      </c>
      <c r="AD1165" s="281">
        <f t="shared" si="34"/>
        <v>6.25</v>
      </c>
      <c r="AE1165" s="287">
        <v>100</v>
      </c>
      <c r="AF1165" s="288">
        <f>รายการ!B8</f>
        <v>2600</v>
      </c>
      <c r="AG1165" s="288">
        <f t="shared" si="23"/>
        <v>16250</v>
      </c>
      <c r="AH1165" s="280">
        <f t="shared" si="33"/>
        <v>6.25</v>
      </c>
      <c r="AI1165" s="280"/>
      <c r="AJ1165" s="280"/>
      <c r="AK1165" s="280">
        <v>6.25</v>
      </c>
      <c r="AL1165" s="280"/>
      <c r="AM1165" s="276" t="s">
        <v>156</v>
      </c>
      <c r="AN1165" s="276">
        <f>ค่าเสื่อม!B4</f>
        <v>3</v>
      </c>
      <c r="AO1165" s="290">
        <f t="shared" si="24"/>
        <v>487.5</v>
      </c>
      <c r="AP1165" s="290">
        <f t="shared" si="25"/>
        <v>15762.5</v>
      </c>
      <c r="AQ1165" s="199">
        <f t="shared" si="32"/>
        <v>15762.5</v>
      </c>
      <c r="AR1165" s="199">
        <f t="shared" si="26"/>
        <v>15762.5</v>
      </c>
      <c r="AS1165" s="198">
        <f t="shared" si="27"/>
        <v>15762.5</v>
      </c>
      <c r="AT1165" s="198">
        <f t="shared" si="28"/>
        <v>0</v>
      </c>
      <c r="AU1165" s="198">
        <f t="shared" si="29"/>
        <v>15762.5</v>
      </c>
      <c r="AV1165" s="276">
        <f>อัตราภาษี!J5</f>
        <v>0.3</v>
      </c>
      <c r="AW1165" s="156" t="s">
        <v>158</v>
      </c>
      <c r="AX1165" s="201">
        <f t="shared" si="30"/>
        <v>47.287500000000001</v>
      </c>
      <c r="AY1165" s="198">
        <f t="shared" si="31"/>
        <v>4.7287499999999998</v>
      </c>
    </row>
    <row r="1166" spans="1:52" s="276" customFormat="1" ht="16.5" customHeight="1" x14ac:dyDescent="0.25">
      <c r="A1166" s="283"/>
      <c r="B1166" s="274"/>
      <c r="K1166" s="277">
        <f t="shared" si="20"/>
        <v>0</v>
      </c>
      <c r="L1166" s="278">
        <f t="shared" si="21"/>
        <v>0</v>
      </c>
      <c r="M1166" s="279"/>
      <c r="N1166" s="278"/>
      <c r="O1166" s="278"/>
      <c r="P1166" s="278">
        <f t="shared" si="22"/>
        <v>0</v>
      </c>
      <c r="Q1166" s="280"/>
      <c r="R1166" s="281"/>
      <c r="S1166" s="281"/>
      <c r="U1166" s="282"/>
      <c r="V1166" s="283"/>
      <c r="W1166" s="274">
        <v>55</v>
      </c>
      <c r="X1166" s="291"/>
      <c r="Y1166" s="276" t="s">
        <v>34</v>
      </c>
      <c r="Z1166" s="276" t="s">
        <v>7</v>
      </c>
      <c r="AA1166" s="285">
        <v>2.5</v>
      </c>
      <c r="AB1166" s="285">
        <v>2.5</v>
      </c>
      <c r="AC1166" s="285">
        <v>3</v>
      </c>
      <c r="AD1166" s="281">
        <f t="shared" si="34"/>
        <v>6.25</v>
      </c>
      <c r="AE1166" s="287">
        <v>100</v>
      </c>
      <c r="AF1166" s="288">
        <f>รายการ!B8</f>
        <v>2600</v>
      </c>
      <c r="AG1166" s="288">
        <f t="shared" si="23"/>
        <v>16250</v>
      </c>
      <c r="AH1166" s="280">
        <f t="shared" si="33"/>
        <v>6.25</v>
      </c>
      <c r="AI1166" s="280"/>
      <c r="AJ1166" s="280"/>
      <c r="AK1166" s="280">
        <v>6.25</v>
      </c>
      <c r="AL1166" s="280"/>
      <c r="AM1166" s="276" t="s">
        <v>156</v>
      </c>
      <c r="AN1166" s="276">
        <f>ค่าเสื่อม!B4</f>
        <v>3</v>
      </c>
      <c r="AO1166" s="290">
        <f t="shared" si="24"/>
        <v>487.5</v>
      </c>
      <c r="AP1166" s="290">
        <f t="shared" si="25"/>
        <v>15762.5</v>
      </c>
      <c r="AQ1166" s="199">
        <f t="shared" si="32"/>
        <v>15762.5</v>
      </c>
      <c r="AR1166" s="199">
        <f t="shared" si="26"/>
        <v>15762.5</v>
      </c>
      <c r="AS1166" s="198">
        <f t="shared" si="27"/>
        <v>15762.5</v>
      </c>
      <c r="AT1166" s="198">
        <f t="shared" si="28"/>
        <v>0</v>
      </c>
      <c r="AU1166" s="198">
        <f t="shared" si="29"/>
        <v>15762.5</v>
      </c>
      <c r="AV1166" s="276">
        <f>อัตราภาษี!J5</f>
        <v>0.3</v>
      </c>
      <c r="AW1166" s="156" t="s">
        <v>158</v>
      </c>
      <c r="AX1166" s="201">
        <f t="shared" si="30"/>
        <v>47.287500000000001</v>
      </c>
      <c r="AY1166" s="198">
        <f t="shared" si="31"/>
        <v>4.7287499999999998</v>
      </c>
    </row>
    <row r="1167" spans="1:52" s="276" customFormat="1" ht="16.5" customHeight="1" x14ac:dyDescent="0.25">
      <c r="A1167" s="283"/>
      <c r="B1167" s="274"/>
      <c r="K1167" s="277">
        <f t="shared" si="20"/>
        <v>0</v>
      </c>
      <c r="L1167" s="278">
        <f t="shared" si="21"/>
        <v>0</v>
      </c>
      <c r="M1167" s="279"/>
      <c r="N1167" s="278"/>
      <c r="O1167" s="278"/>
      <c r="P1167" s="278">
        <f t="shared" si="22"/>
        <v>0</v>
      </c>
      <c r="Q1167" s="280"/>
      <c r="R1167" s="281"/>
      <c r="S1167" s="281"/>
      <c r="U1167" s="282"/>
      <c r="V1167" s="283"/>
      <c r="W1167" s="274">
        <v>56</v>
      </c>
      <c r="X1167" s="291"/>
      <c r="Y1167" s="276" t="s">
        <v>34</v>
      </c>
      <c r="Z1167" s="276" t="s">
        <v>7</v>
      </c>
      <c r="AA1167" s="285">
        <v>2.5</v>
      </c>
      <c r="AB1167" s="285">
        <v>2.5</v>
      </c>
      <c r="AC1167" s="285">
        <v>3</v>
      </c>
      <c r="AD1167" s="281">
        <f t="shared" si="34"/>
        <v>6.25</v>
      </c>
      <c r="AE1167" s="287">
        <v>100</v>
      </c>
      <c r="AF1167" s="288">
        <f>รายการ!B8</f>
        <v>2600</v>
      </c>
      <c r="AG1167" s="288">
        <f t="shared" si="23"/>
        <v>16250</v>
      </c>
      <c r="AH1167" s="280">
        <f t="shared" si="33"/>
        <v>6.25</v>
      </c>
      <c r="AI1167" s="280"/>
      <c r="AJ1167" s="280"/>
      <c r="AK1167" s="280">
        <v>6.25</v>
      </c>
      <c r="AL1167" s="280"/>
      <c r="AM1167" s="276" t="s">
        <v>156</v>
      </c>
      <c r="AN1167" s="276">
        <f>ค่าเสื่อม!B4</f>
        <v>3</v>
      </c>
      <c r="AO1167" s="290">
        <f t="shared" si="24"/>
        <v>487.5</v>
      </c>
      <c r="AP1167" s="290">
        <f t="shared" si="25"/>
        <v>15762.5</v>
      </c>
      <c r="AQ1167" s="199">
        <f t="shared" si="32"/>
        <v>15762.5</v>
      </c>
      <c r="AR1167" s="199">
        <f t="shared" si="26"/>
        <v>15762.5</v>
      </c>
      <c r="AS1167" s="198">
        <f t="shared" si="27"/>
        <v>15762.5</v>
      </c>
      <c r="AT1167" s="198">
        <f t="shared" si="28"/>
        <v>0</v>
      </c>
      <c r="AU1167" s="198">
        <f t="shared" si="29"/>
        <v>15762.5</v>
      </c>
      <c r="AV1167" s="276">
        <f>อัตราภาษี!J5</f>
        <v>0.3</v>
      </c>
      <c r="AW1167" s="156" t="s">
        <v>158</v>
      </c>
      <c r="AX1167" s="201">
        <f t="shared" si="30"/>
        <v>47.287500000000001</v>
      </c>
      <c r="AY1167" s="198">
        <f t="shared" si="31"/>
        <v>4.7287499999999998</v>
      </c>
    </row>
    <row r="1168" spans="1:52" s="307" customFormat="1" ht="16.5" customHeight="1" x14ac:dyDescent="0.25">
      <c r="A1168" s="305"/>
      <c r="B1168" s="306"/>
      <c r="K1168" s="308"/>
      <c r="L1168" s="309"/>
      <c r="M1168" s="310"/>
      <c r="N1168" s="309"/>
      <c r="O1168" s="309"/>
      <c r="P1168" s="309"/>
      <c r="Q1168" s="311"/>
      <c r="R1168" s="312"/>
      <c r="S1168" s="312"/>
      <c r="U1168" s="313"/>
      <c r="V1168" s="305"/>
      <c r="W1168" s="306"/>
      <c r="X1168" s="314"/>
      <c r="AA1168" s="315"/>
      <c r="AB1168" s="315"/>
      <c r="AC1168" s="315"/>
      <c r="AD1168" s="312"/>
      <c r="AE1168" s="316"/>
      <c r="AF1168" s="317"/>
      <c r="AG1168" s="317"/>
      <c r="AH1168" s="311"/>
      <c r="AI1168" s="311"/>
      <c r="AJ1168" s="311"/>
      <c r="AK1168" s="311"/>
      <c r="AL1168" s="311"/>
      <c r="AO1168" s="318"/>
      <c r="AP1168" s="318"/>
      <c r="AQ1168" s="249"/>
      <c r="AR1168" s="249"/>
      <c r="AS1168" s="248"/>
      <c r="AT1168" s="248"/>
      <c r="AU1168" s="248"/>
      <c r="AW1168" s="319"/>
      <c r="AX1168" s="201">
        <f>SUM(AX1158:AX1167)</f>
        <v>4162.1925000000001</v>
      </c>
      <c r="AY1168" s="198">
        <f t="shared" si="31"/>
        <v>416.21925000000005</v>
      </c>
    </row>
    <row r="1169" spans="1:51" s="307" customFormat="1" ht="16.5" customHeight="1" x14ac:dyDescent="0.25">
      <c r="A1169" s="305"/>
      <c r="B1169" s="306"/>
      <c r="K1169" s="308"/>
      <c r="L1169" s="309"/>
      <c r="M1169" s="310"/>
      <c r="N1169" s="309"/>
      <c r="O1169" s="309"/>
      <c r="P1169" s="309"/>
      <c r="Q1169" s="311"/>
      <c r="R1169" s="312"/>
      <c r="S1169" s="312"/>
      <c r="U1169" s="313"/>
      <c r="V1169" s="305"/>
      <c r="W1169" s="306"/>
      <c r="X1169" s="314"/>
      <c r="AA1169" s="315"/>
      <c r="AB1169" s="315"/>
      <c r="AC1169" s="315"/>
      <c r="AD1169" s="312"/>
      <c r="AE1169" s="316"/>
      <c r="AF1169" s="317"/>
      <c r="AG1169" s="317"/>
      <c r="AH1169" s="311"/>
      <c r="AI1169" s="311"/>
      <c r="AJ1169" s="311"/>
      <c r="AK1169" s="311"/>
      <c r="AL1169" s="311"/>
      <c r="AO1169" s="318"/>
      <c r="AP1169" s="318"/>
      <c r="AQ1169" s="249"/>
      <c r="AR1169" s="249"/>
      <c r="AS1169" s="248"/>
      <c r="AT1169" s="248"/>
      <c r="AU1169" s="248"/>
      <c r="AW1169" s="319"/>
      <c r="AX1169" s="251"/>
      <c r="AY1169" s="248"/>
    </row>
    <row r="1170" spans="1:51" s="307" customFormat="1" ht="16.5" customHeight="1" x14ac:dyDescent="0.25">
      <c r="A1170" s="305"/>
      <c r="B1170" s="306"/>
      <c r="K1170" s="308"/>
      <c r="L1170" s="309"/>
      <c r="M1170" s="310"/>
      <c r="N1170" s="309"/>
      <c r="O1170" s="309"/>
      <c r="P1170" s="309"/>
      <c r="Q1170" s="311"/>
      <c r="R1170" s="312"/>
      <c r="S1170" s="312"/>
      <c r="U1170" s="313"/>
      <c r="V1170" s="305"/>
      <c r="W1170" s="306"/>
      <c r="X1170" s="314"/>
      <c r="AA1170" s="315"/>
      <c r="AB1170" s="315"/>
      <c r="AC1170" s="315"/>
      <c r="AD1170" s="312"/>
      <c r="AE1170" s="316"/>
      <c r="AF1170" s="317"/>
      <c r="AG1170" s="317"/>
      <c r="AH1170" s="311"/>
      <c r="AI1170" s="311"/>
      <c r="AJ1170" s="311"/>
      <c r="AK1170" s="311"/>
      <c r="AL1170" s="311"/>
      <c r="AO1170" s="318"/>
      <c r="AP1170" s="318"/>
      <c r="AQ1170" s="249"/>
      <c r="AR1170" s="249"/>
      <c r="AS1170" s="248"/>
      <c r="AT1170" s="248"/>
      <c r="AU1170" s="248"/>
      <c r="AW1170" s="319"/>
      <c r="AX1170" s="251"/>
      <c r="AY1170" s="248"/>
    </row>
    <row r="1171" spans="1:51" s="307" customFormat="1" ht="16.5" customHeight="1" x14ac:dyDescent="0.25">
      <c r="A1171" s="305"/>
      <c r="B1171" s="306"/>
      <c r="K1171" s="308"/>
      <c r="L1171" s="309"/>
      <c r="M1171" s="310"/>
      <c r="N1171" s="309"/>
      <c r="O1171" s="309"/>
      <c r="P1171" s="309"/>
      <c r="Q1171" s="311"/>
      <c r="R1171" s="312"/>
      <c r="S1171" s="312"/>
      <c r="U1171" s="313"/>
      <c r="V1171" s="305"/>
      <c r="W1171" s="306"/>
      <c r="X1171" s="314"/>
      <c r="AA1171" s="315"/>
      <c r="AB1171" s="315"/>
      <c r="AC1171" s="315"/>
      <c r="AD1171" s="312"/>
      <c r="AE1171" s="316"/>
      <c r="AF1171" s="317"/>
      <c r="AG1171" s="317"/>
      <c r="AH1171" s="311"/>
      <c r="AI1171" s="311"/>
      <c r="AJ1171" s="311"/>
      <c r="AK1171" s="311"/>
      <c r="AL1171" s="311"/>
      <c r="AO1171" s="318"/>
      <c r="AP1171" s="318"/>
      <c r="AQ1171" s="249"/>
      <c r="AR1171" s="249"/>
      <c r="AS1171" s="248"/>
      <c r="AT1171" s="248"/>
      <c r="AU1171" s="248"/>
      <c r="AW1171" s="319"/>
      <c r="AX1171" s="251"/>
      <c r="AY1171" s="248"/>
    </row>
    <row r="1172" spans="1:51" s="307" customFormat="1" ht="16.5" customHeight="1" x14ac:dyDescent="0.25">
      <c r="A1172" s="305"/>
      <c r="B1172" s="306"/>
      <c r="K1172" s="308"/>
      <c r="L1172" s="309"/>
      <c r="M1172" s="310"/>
      <c r="N1172" s="309"/>
      <c r="O1172" s="309"/>
      <c r="P1172" s="309"/>
      <c r="Q1172" s="311"/>
      <c r="R1172" s="312"/>
      <c r="S1172" s="312"/>
      <c r="U1172" s="313"/>
      <c r="V1172" s="305"/>
      <c r="W1172" s="306"/>
      <c r="X1172" s="314"/>
      <c r="AA1172" s="315"/>
      <c r="AB1172" s="315"/>
      <c r="AC1172" s="315"/>
      <c r="AD1172" s="312"/>
      <c r="AE1172" s="316"/>
      <c r="AF1172" s="317"/>
      <c r="AG1172" s="317"/>
      <c r="AH1172" s="311"/>
      <c r="AI1172" s="311"/>
      <c r="AJ1172" s="311"/>
      <c r="AK1172" s="311"/>
      <c r="AL1172" s="311"/>
      <c r="AO1172" s="318"/>
      <c r="AP1172" s="318"/>
      <c r="AQ1172" s="249"/>
      <c r="AR1172" s="249"/>
      <c r="AS1172" s="248"/>
      <c r="AT1172" s="248"/>
      <c r="AU1172" s="248"/>
      <c r="AW1172" s="319"/>
      <c r="AX1172" s="251"/>
      <c r="AY1172" s="248"/>
    </row>
    <row r="1173" spans="1:51" s="307" customFormat="1" ht="16.5" customHeight="1" x14ac:dyDescent="0.25">
      <c r="A1173" s="305"/>
      <c r="B1173" s="306"/>
      <c r="K1173" s="308"/>
      <c r="L1173" s="309"/>
      <c r="M1173" s="310"/>
      <c r="N1173" s="309"/>
      <c r="O1173" s="309"/>
      <c r="P1173" s="309"/>
      <c r="Q1173" s="311"/>
      <c r="R1173" s="312"/>
      <c r="S1173" s="312"/>
      <c r="U1173" s="313"/>
      <c r="V1173" s="305"/>
      <c r="W1173" s="306"/>
      <c r="X1173" s="314"/>
      <c r="AA1173" s="315"/>
      <c r="AB1173" s="315"/>
      <c r="AC1173" s="315"/>
      <c r="AD1173" s="312"/>
      <c r="AE1173" s="316"/>
      <c r="AF1173" s="317"/>
      <c r="AG1173" s="317"/>
      <c r="AH1173" s="311"/>
      <c r="AI1173" s="311"/>
      <c r="AJ1173" s="311"/>
      <c r="AK1173" s="311"/>
      <c r="AL1173" s="311"/>
      <c r="AO1173" s="318"/>
      <c r="AP1173" s="318"/>
      <c r="AQ1173" s="249"/>
      <c r="AR1173" s="249"/>
      <c r="AS1173" s="248"/>
      <c r="AT1173" s="248"/>
      <c r="AU1173" s="248"/>
      <c r="AW1173" s="319"/>
      <c r="AX1173" s="251"/>
      <c r="AY1173" s="248"/>
    </row>
    <row r="1174" spans="1:51" s="307" customFormat="1" ht="16.5" customHeight="1" x14ac:dyDescent="0.25">
      <c r="A1174" s="305"/>
      <c r="B1174" s="306"/>
      <c r="K1174" s="308"/>
      <c r="L1174" s="309"/>
      <c r="M1174" s="310"/>
      <c r="N1174" s="309"/>
      <c r="O1174" s="309"/>
      <c r="P1174" s="309"/>
      <c r="Q1174" s="311"/>
      <c r="R1174" s="312"/>
      <c r="S1174" s="312"/>
      <c r="U1174" s="313"/>
      <c r="V1174" s="305"/>
      <c r="W1174" s="306"/>
      <c r="X1174" s="314"/>
      <c r="AA1174" s="315"/>
      <c r="AB1174" s="315"/>
      <c r="AC1174" s="315"/>
      <c r="AD1174" s="312"/>
      <c r="AE1174" s="316"/>
      <c r="AF1174" s="317"/>
      <c r="AG1174" s="317"/>
      <c r="AH1174" s="311"/>
      <c r="AI1174" s="311"/>
      <c r="AJ1174" s="311"/>
      <c r="AK1174" s="311"/>
      <c r="AL1174" s="311"/>
      <c r="AO1174" s="318"/>
      <c r="AP1174" s="318"/>
      <c r="AQ1174" s="249"/>
      <c r="AR1174" s="249"/>
      <c r="AS1174" s="248"/>
      <c r="AT1174" s="248"/>
      <c r="AU1174" s="248"/>
      <c r="AW1174" s="319"/>
      <c r="AX1174" s="251"/>
      <c r="AY1174" s="248"/>
    </row>
    <row r="1175" spans="1:51" s="307" customFormat="1" ht="16.5" customHeight="1" x14ac:dyDescent="0.25">
      <c r="A1175" s="305"/>
      <c r="B1175" s="306"/>
      <c r="K1175" s="308"/>
      <c r="L1175" s="309"/>
      <c r="M1175" s="310"/>
      <c r="N1175" s="309"/>
      <c r="O1175" s="309"/>
      <c r="P1175" s="309"/>
      <c r="Q1175" s="311"/>
      <c r="R1175" s="312"/>
      <c r="S1175" s="312"/>
      <c r="U1175" s="313"/>
      <c r="V1175" s="305"/>
      <c r="W1175" s="306"/>
      <c r="X1175" s="314"/>
      <c r="AA1175" s="315"/>
      <c r="AB1175" s="315"/>
      <c r="AC1175" s="315"/>
      <c r="AD1175" s="312"/>
      <c r="AE1175" s="316"/>
      <c r="AF1175" s="317"/>
      <c r="AG1175" s="317"/>
      <c r="AH1175" s="311"/>
      <c r="AI1175" s="311"/>
      <c r="AJ1175" s="311"/>
      <c r="AK1175" s="311"/>
      <c r="AL1175" s="311"/>
      <c r="AO1175" s="318"/>
      <c r="AP1175" s="318"/>
      <c r="AQ1175" s="249"/>
      <c r="AR1175" s="249"/>
      <c r="AS1175" s="248"/>
      <c r="AT1175" s="248"/>
      <c r="AU1175" s="248"/>
      <c r="AW1175" s="319"/>
      <c r="AX1175" s="251"/>
      <c r="AY1175" s="248"/>
    </row>
    <row r="1176" spans="1:51" s="307" customFormat="1" ht="16.5" customHeight="1" x14ac:dyDescent="0.25">
      <c r="A1176" s="305"/>
      <c r="B1176" s="306"/>
      <c r="K1176" s="308"/>
      <c r="L1176" s="309"/>
      <c r="M1176" s="310"/>
      <c r="N1176" s="309"/>
      <c r="O1176" s="309"/>
      <c r="P1176" s="309"/>
      <c r="Q1176" s="311"/>
      <c r="R1176" s="312"/>
      <c r="S1176" s="312"/>
      <c r="U1176" s="313"/>
      <c r="V1176" s="305"/>
      <c r="W1176" s="306"/>
      <c r="X1176" s="314"/>
      <c r="AA1176" s="315"/>
      <c r="AB1176" s="315"/>
      <c r="AC1176" s="315"/>
      <c r="AD1176" s="312"/>
      <c r="AE1176" s="316"/>
      <c r="AF1176" s="317"/>
      <c r="AG1176" s="317"/>
      <c r="AH1176" s="311"/>
      <c r="AI1176" s="311"/>
      <c r="AJ1176" s="311"/>
      <c r="AK1176" s="311"/>
      <c r="AL1176" s="311"/>
      <c r="AO1176" s="318"/>
      <c r="AP1176" s="318"/>
      <c r="AQ1176" s="249"/>
      <c r="AR1176" s="249"/>
      <c r="AS1176" s="248"/>
      <c r="AT1176" s="248"/>
      <c r="AU1176" s="248"/>
      <c r="AW1176" s="319"/>
      <c r="AX1176" s="251"/>
      <c r="AY1176" s="248"/>
    </row>
    <row r="1177" spans="1:51" s="307" customFormat="1" ht="16.5" customHeight="1" x14ac:dyDescent="0.25">
      <c r="A1177" s="305"/>
      <c r="B1177" s="306"/>
      <c r="K1177" s="308"/>
      <c r="L1177" s="309"/>
      <c r="M1177" s="310"/>
      <c r="N1177" s="309"/>
      <c r="O1177" s="309"/>
      <c r="P1177" s="309"/>
      <c r="Q1177" s="311"/>
      <c r="R1177" s="312"/>
      <c r="S1177" s="312"/>
      <c r="U1177" s="313"/>
      <c r="V1177" s="305"/>
      <c r="W1177" s="306"/>
      <c r="X1177" s="314"/>
      <c r="AA1177" s="315"/>
      <c r="AB1177" s="315"/>
      <c r="AC1177" s="315"/>
      <c r="AD1177" s="312"/>
      <c r="AE1177" s="316"/>
      <c r="AF1177" s="317"/>
      <c r="AG1177" s="317"/>
      <c r="AH1177" s="311"/>
      <c r="AI1177" s="311"/>
      <c r="AJ1177" s="311"/>
      <c r="AK1177" s="311"/>
      <c r="AL1177" s="311"/>
      <c r="AO1177" s="318"/>
      <c r="AP1177" s="318"/>
      <c r="AQ1177" s="249"/>
      <c r="AR1177" s="249"/>
      <c r="AS1177" s="248"/>
      <c r="AT1177" s="248"/>
      <c r="AU1177" s="248"/>
      <c r="AW1177" s="319"/>
      <c r="AX1177" s="251"/>
      <c r="AY1177" s="248"/>
    </row>
    <row r="1178" spans="1:51" s="307" customFormat="1" ht="16.5" customHeight="1" x14ac:dyDescent="0.25">
      <c r="A1178" s="305"/>
      <c r="B1178" s="306"/>
      <c r="K1178" s="308"/>
      <c r="L1178" s="309"/>
      <c r="M1178" s="310"/>
      <c r="N1178" s="309"/>
      <c r="O1178" s="309"/>
      <c r="P1178" s="309"/>
      <c r="Q1178" s="311"/>
      <c r="R1178" s="312"/>
      <c r="S1178" s="312"/>
      <c r="U1178" s="313"/>
      <c r="V1178" s="305"/>
      <c r="W1178" s="306"/>
      <c r="X1178" s="314"/>
      <c r="AA1178" s="315"/>
      <c r="AB1178" s="315"/>
      <c r="AC1178" s="315"/>
      <c r="AD1178" s="312"/>
      <c r="AE1178" s="316"/>
      <c r="AF1178" s="317"/>
      <c r="AG1178" s="317"/>
      <c r="AH1178" s="311"/>
      <c r="AI1178" s="311"/>
      <c r="AJ1178" s="311"/>
      <c r="AK1178" s="311"/>
      <c r="AL1178" s="311"/>
      <c r="AO1178" s="318"/>
      <c r="AP1178" s="318"/>
      <c r="AQ1178" s="249"/>
      <c r="AR1178" s="249"/>
      <c r="AS1178" s="248"/>
      <c r="AT1178" s="248"/>
      <c r="AU1178" s="248"/>
      <c r="AW1178" s="319"/>
      <c r="AX1178" s="251"/>
      <c r="AY1178" s="248"/>
    </row>
    <row r="1179" spans="1:51" s="307" customFormat="1" ht="16.5" customHeight="1" x14ac:dyDescent="0.25">
      <c r="A1179" s="305"/>
      <c r="B1179" s="306"/>
      <c r="K1179" s="308"/>
      <c r="L1179" s="309"/>
      <c r="M1179" s="310"/>
      <c r="N1179" s="309"/>
      <c r="O1179" s="309"/>
      <c r="P1179" s="309"/>
      <c r="Q1179" s="311"/>
      <c r="R1179" s="312"/>
      <c r="S1179" s="312"/>
      <c r="U1179" s="313"/>
      <c r="V1179" s="305"/>
      <c r="W1179" s="306"/>
      <c r="X1179" s="314"/>
      <c r="AA1179" s="315"/>
      <c r="AB1179" s="315"/>
      <c r="AC1179" s="315"/>
      <c r="AD1179" s="312"/>
      <c r="AE1179" s="316"/>
      <c r="AF1179" s="317"/>
      <c r="AG1179" s="317"/>
      <c r="AH1179" s="311"/>
      <c r="AI1179" s="311"/>
      <c r="AJ1179" s="311"/>
      <c r="AK1179" s="311"/>
      <c r="AL1179" s="311"/>
      <c r="AO1179" s="318"/>
      <c r="AP1179" s="318"/>
      <c r="AQ1179" s="249"/>
      <c r="AR1179" s="249"/>
      <c r="AS1179" s="248"/>
      <c r="AT1179" s="248"/>
      <c r="AU1179" s="248"/>
      <c r="AW1179" s="319"/>
      <c r="AX1179" s="251"/>
      <c r="AY1179" s="248"/>
    </row>
    <row r="1180" spans="1:51" s="307" customFormat="1" ht="16.5" customHeight="1" x14ac:dyDescent="0.25">
      <c r="A1180" s="305"/>
      <c r="B1180" s="306"/>
      <c r="K1180" s="308"/>
      <c r="L1180" s="309"/>
      <c r="M1180" s="310"/>
      <c r="N1180" s="309"/>
      <c r="O1180" s="309"/>
      <c r="P1180" s="309"/>
      <c r="Q1180" s="311"/>
      <c r="R1180" s="312"/>
      <c r="S1180" s="312"/>
      <c r="U1180" s="313"/>
      <c r="V1180" s="305"/>
      <c r="W1180" s="306"/>
      <c r="X1180" s="314"/>
      <c r="AA1180" s="315"/>
      <c r="AB1180" s="315"/>
      <c r="AC1180" s="315"/>
      <c r="AD1180" s="312"/>
      <c r="AE1180" s="316"/>
      <c r="AF1180" s="317"/>
      <c r="AG1180" s="317"/>
      <c r="AH1180" s="311"/>
      <c r="AI1180" s="311"/>
      <c r="AJ1180" s="311"/>
      <c r="AK1180" s="311"/>
      <c r="AL1180" s="311"/>
      <c r="AO1180" s="318"/>
      <c r="AP1180" s="318"/>
      <c r="AQ1180" s="249"/>
      <c r="AR1180" s="249"/>
      <c r="AS1180" s="248"/>
      <c r="AT1180" s="248"/>
      <c r="AU1180" s="248"/>
      <c r="AW1180" s="319"/>
      <c r="AX1180" s="251"/>
      <c r="AY1180" s="248"/>
    </row>
    <row r="1181" spans="1:51" s="307" customFormat="1" ht="16.5" customHeight="1" x14ac:dyDescent="0.25">
      <c r="A1181" s="305"/>
      <c r="B1181" s="306"/>
      <c r="K1181" s="308"/>
      <c r="L1181" s="309"/>
      <c r="M1181" s="310"/>
      <c r="N1181" s="309"/>
      <c r="O1181" s="309"/>
      <c r="P1181" s="309"/>
      <c r="Q1181" s="311"/>
      <c r="R1181" s="312"/>
      <c r="S1181" s="312"/>
      <c r="U1181" s="313"/>
      <c r="V1181" s="305"/>
      <c r="W1181" s="306"/>
      <c r="X1181" s="314"/>
      <c r="AA1181" s="315"/>
      <c r="AB1181" s="315"/>
      <c r="AC1181" s="315"/>
      <c r="AD1181" s="312"/>
      <c r="AE1181" s="316"/>
      <c r="AF1181" s="317"/>
      <c r="AG1181" s="317"/>
      <c r="AH1181" s="311"/>
      <c r="AI1181" s="311"/>
      <c r="AJ1181" s="311"/>
      <c r="AK1181" s="311"/>
      <c r="AL1181" s="311"/>
      <c r="AO1181" s="318"/>
      <c r="AP1181" s="318"/>
      <c r="AQ1181" s="249"/>
      <c r="AR1181" s="249"/>
      <c r="AS1181" s="248"/>
      <c r="AT1181" s="248"/>
      <c r="AU1181" s="248"/>
      <c r="AW1181" s="319"/>
      <c r="AX1181" s="251"/>
      <c r="AY1181" s="248"/>
    </row>
    <row r="1182" spans="1:51" s="307" customFormat="1" ht="16.5" customHeight="1" x14ac:dyDescent="0.25">
      <c r="A1182" s="305"/>
      <c r="B1182" s="306"/>
      <c r="K1182" s="308"/>
      <c r="L1182" s="309"/>
      <c r="M1182" s="310"/>
      <c r="N1182" s="309"/>
      <c r="O1182" s="309"/>
      <c r="P1182" s="309"/>
      <c r="Q1182" s="311"/>
      <c r="R1182" s="312"/>
      <c r="S1182" s="312"/>
      <c r="U1182" s="313"/>
      <c r="V1182" s="305"/>
      <c r="W1182" s="306"/>
      <c r="X1182" s="314"/>
      <c r="AA1182" s="315"/>
      <c r="AB1182" s="315"/>
      <c r="AC1182" s="315"/>
      <c r="AD1182" s="312"/>
      <c r="AE1182" s="316"/>
      <c r="AF1182" s="317"/>
      <c r="AG1182" s="317"/>
      <c r="AH1182" s="311"/>
      <c r="AI1182" s="311"/>
      <c r="AJ1182" s="311"/>
      <c r="AK1182" s="311"/>
      <c r="AL1182" s="311"/>
      <c r="AO1182" s="318"/>
      <c r="AP1182" s="318"/>
      <c r="AQ1182" s="249"/>
      <c r="AR1182" s="249"/>
      <c r="AS1182" s="248"/>
      <c r="AT1182" s="248"/>
      <c r="AU1182" s="248"/>
      <c r="AW1182" s="319"/>
      <c r="AX1182" s="251"/>
      <c r="AY1182" s="248"/>
    </row>
    <row r="1183" spans="1:51" s="307" customFormat="1" ht="16.5" customHeight="1" x14ac:dyDescent="0.25">
      <c r="A1183" s="305"/>
      <c r="B1183" s="306"/>
      <c r="K1183" s="308"/>
      <c r="L1183" s="309"/>
      <c r="M1183" s="310"/>
      <c r="N1183" s="309"/>
      <c r="O1183" s="309"/>
      <c r="P1183" s="309"/>
      <c r="Q1183" s="311"/>
      <c r="R1183" s="312"/>
      <c r="S1183" s="312"/>
      <c r="U1183" s="313"/>
      <c r="V1183" s="305"/>
      <c r="W1183" s="306"/>
      <c r="X1183" s="314"/>
      <c r="AA1183" s="315"/>
      <c r="AB1183" s="315"/>
      <c r="AC1183" s="315"/>
      <c r="AD1183" s="312"/>
      <c r="AE1183" s="316"/>
      <c r="AF1183" s="317"/>
      <c r="AG1183" s="317"/>
      <c r="AH1183" s="311"/>
      <c r="AI1183" s="311"/>
      <c r="AJ1183" s="311"/>
      <c r="AK1183" s="311"/>
      <c r="AL1183" s="311"/>
      <c r="AO1183" s="318"/>
      <c r="AP1183" s="318"/>
      <c r="AQ1183" s="249"/>
      <c r="AR1183" s="249"/>
      <c r="AS1183" s="248"/>
      <c r="AT1183" s="248"/>
      <c r="AU1183" s="248"/>
      <c r="AW1183" s="319"/>
      <c r="AX1183" s="251"/>
      <c r="AY1183" s="248"/>
    </row>
    <row r="1184" spans="1:51" s="307" customFormat="1" ht="16.5" customHeight="1" x14ac:dyDescent="0.25">
      <c r="A1184" s="305"/>
      <c r="B1184" s="306"/>
      <c r="K1184" s="308"/>
      <c r="L1184" s="309"/>
      <c r="M1184" s="310"/>
      <c r="N1184" s="309"/>
      <c r="O1184" s="309"/>
      <c r="P1184" s="309"/>
      <c r="Q1184" s="311"/>
      <c r="R1184" s="312"/>
      <c r="S1184" s="312"/>
      <c r="U1184" s="313"/>
      <c r="V1184" s="305"/>
      <c r="W1184" s="306"/>
      <c r="X1184" s="314"/>
      <c r="AA1184" s="315"/>
      <c r="AB1184" s="315"/>
      <c r="AC1184" s="315"/>
      <c r="AD1184" s="312"/>
      <c r="AE1184" s="316"/>
      <c r="AF1184" s="317"/>
      <c r="AG1184" s="317"/>
      <c r="AH1184" s="311"/>
      <c r="AI1184" s="311"/>
      <c r="AJ1184" s="311"/>
      <c r="AK1184" s="311"/>
      <c r="AL1184" s="311"/>
      <c r="AO1184" s="318"/>
      <c r="AP1184" s="318"/>
      <c r="AQ1184" s="249"/>
      <c r="AR1184" s="249"/>
      <c r="AS1184" s="248"/>
      <c r="AT1184" s="248"/>
      <c r="AU1184" s="248"/>
      <c r="AW1184" s="319"/>
      <c r="AX1184" s="251"/>
      <c r="AY1184" s="248"/>
    </row>
    <row r="1185" spans="1:51" s="307" customFormat="1" ht="16.5" customHeight="1" x14ac:dyDescent="0.25">
      <c r="A1185" s="305"/>
      <c r="B1185" s="306"/>
      <c r="K1185" s="308"/>
      <c r="L1185" s="309"/>
      <c r="M1185" s="310"/>
      <c r="N1185" s="309"/>
      <c r="O1185" s="309"/>
      <c r="P1185" s="309"/>
      <c r="Q1185" s="311"/>
      <c r="R1185" s="312"/>
      <c r="S1185" s="312"/>
      <c r="U1185" s="313"/>
      <c r="V1185" s="305"/>
      <c r="W1185" s="306"/>
      <c r="X1185" s="314"/>
      <c r="AA1185" s="315"/>
      <c r="AB1185" s="315"/>
      <c r="AC1185" s="315"/>
      <c r="AD1185" s="312"/>
      <c r="AE1185" s="316"/>
      <c r="AF1185" s="317"/>
      <c r="AG1185" s="317"/>
      <c r="AH1185" s="311"/>
      <c r="AI1185" s="311"/>
      <c r="AJ1185" s="311"/>
      <c r="AK1185" s="311"/>
      <c r="AL1185" s="311"/>
      <c r="AO1185" s="318"/>
      <c r="AP1185" s="318"/>
      <c r="AQ1185" s="249"/>
      <c r="AR1185" s="249"/>
      <c r="AS1185" s="248"/>
      <c r="AT1185" s="248"/>
      <c r="AU1185" s="248"/>
      <c r="AW1185" s="319"/>
      <c r="AX1185" s="251"/>
      <c r="AY1185" s="248"/>
    </row>
    <row r="1186" spans="1:51" s="307" customFormat="1" ht="16.5" customHeight="1" x14ac:dyDescent="0.25">
      <c r="A1186" s="305"/>
      <c r="B1186" s="306"/>
      <c r="K1186" s="308"/>
      <c r="L1186" s="309"/>
      <c r="M1186" s="310"/>
      <c r="N1186" s="309"/>
      <c r="O1186" s="309"/>
      <c r="P1186" s="309"/>
      <c r="Q1186" s="311"/>
      <c r="R1186" s="312"/>
      <c r="S1186" s="312"/>
      <c r="U1186" s="313"/>
      <c r="V1186" s="305"/>
      <c r="W1186" s="306"/>
      <c r="X1186" s="314"/>
      <c r="AA1186" s="315"/>
      <c r="AB1186" s="315"/>
      <c r="AC1186" s="315"/>
      <c r="AD1186" s="312"/>
      <c r="AE1186" s="316"/>
      <c r="AF1186" s="317"/>
      <c r="AG1186" s="317"/>
      <c r="AH1186" s="311"/>
      <c r="AI1186" s="311"/>
      <c r="AJ1186" s="311"/>
      <c r="AK1186" s="311"/>
      <c r="AL1186" s="311"/>
      <c r="AO1186" s="318"/>
      <c r="AP1186" s="318"/>
      <c r="AQ1186" s="249"/>
      <c r="AR1186" s="249"/>
      <c r="AS1186" s="248"/>
      <c r="AT1186" s="248"/>
      <c r="AU1186" s="248"/>
      <c r="AW1186" s="319"/>
      <c r="AX1186" s="251"/>
      <c r="AY1186" s="248"/>
    </row>
    <row r="1187" spans="1:51" s="307" customFormat="1" ht="16.5" customHeight="1" x14ac:dyDescent="0.25">
      <c r="A1187" s="305"/>
      <c r="B1187" s="306"/>
      <c r="K1187" s="308"/>
      <c r="L1187" s="309"/>
      <c r="M1187" s="310"/>
      <c r="N1187" s="309"/>
      <c r="O1187" s="309"/>
      <c r="P1187" s="309"/>
      <c r="Q1187" s="311"/>
      <c r="R1187" s="312"/>
      <c r="S1187" s="312"/>
      <c r="U1187" s="313"/>
      <c r="V1187" s="305"/>
      <c r="W1187" s="306"/>
      <c r="X1187" s="314"/>
      <c r="AA1187" s="315"/>
      <c r="AB1187" s="315"/>
      <c r="AC1187" s="315"/>
      <c r="AD1187" s="312"/>
      <c r="AE1187" s="316"/>
      <c r="AF1187" s="317"/>
      <c r="AG1187" s="317"/>
      <c r="AH1187" s="311"/>
      <c r="AI1187" s="311"/>
      <c r="AJ1187" s="311"/>
      <c r="AK1187" s="311"/>
      <c r="AL1187" s="311"/>
      <c r="AO1187" s="318"/>
      <c r="AP1187" s="318"/>
      <c r="AQ1187" s="249"/>
      <c r="AR1187" s="249"/>
      <c r="AS1187" s="248"/>
      <c r="AT1187" s="248"/>
      <c r="AU1187" s="248"/>
      <c r="AW1187" s="319"/>
      <c r="AX1187" s="251"/>
      <c r="AY1187" s="248"/>
    </row>
    <row r="1188" spans="1:51" s="307" customFormat="1" ht="16.5" customHeight="1" x14ac:dyDescent="0.25">
      <c r="A1188" s="305"/>
      <c r="B1188" s="306"/>
      <c r="K1188" s="308"/>
      <c r="L1188" s="309"/>
      <c r="M1188" s="310"/>
      <c r="N1188" s="309"/>
      <c r="O1188" s="309"/>
      <c r="P1188" s="309"/>
      <c r="Q1188" s="311"/>
      <c r="R1188" s="312"/>
      <c r="S1188" s="312"/>
      <c r="U1188" s="313"/>
      <c r="V1188" s="305"/>
      <c r="W1188" s="306"/>
      <c r="X1188" s="314"/>
      <c r="AA1188" s="315"/>
      <c r="AB1188" s="315"/>
      <c r="AC1188" s="315"/>
      <c r="AD1188" s="312"/>
      <c r="AE1188" s="316"/>
      <c r="AF1188" s="317"/>
      <c r="AG1188" s="317"/>
      <c r="AH1188" s="311"/>
      <c r="AI1188" s="311"/>
      <c r="AJ1188" s="311"/>
      <c r="AK1188" s="311"/>
      <c r="AL1188" s="311"/>
      <c r="AO1188" s="318"/>
      <c r="AP1188" s="318"/>
      <c r="AQ1188" s="249"/>
      <c r="AR1188" s="249"/>
      <c r="AS1188" s="248"/>
      <c r="AT1188" s="248"/>
      <c r="AU1188" s="248"/>
      <c r="AW1188" s="319"/>
      <c r="AX1188" s="251"/>
      <c r="AY1188" s="248"/>
    </row>
    <row r="1189" spans="1:51" s="307" customFormat="1" ht="16.5" customHeight="1" x14ac:dyDescent="0.25">
      <c r="A1189" s="305"/>
      <c r="B1189" s="306"/>
      <c r="K1189" s="308"/>
      <c r="L1189" s="309"/>
      <c r="M1189" s="310"/>
      <c r="N1189" s="309"/>
      <c r="O1189" s="309"/>
      <c r="P1189" s="309"/>
      <c r="Q1189" s="311"/>
      <c r="R1189" s="312"/>
      <c r="S1189" s="312"/>
      <c r="U1189" s="313"/>
      <c r="V1189" s="305"/>
      <c r="W1189" s="306"/>
      <c r="X1189" s="314"/>
      <c r="AA1189" s="315"/>
      <c r="AB1189" s="315"/>
      <c r="AC1189" s="315"/>
      <c r="AD1189" s="312"/>
      <c r="AE1189" s="316"/>
      <c r="AF1189" s="317"/>
      <c r="AG1189" s="317"/>
      <c r="AH1189" s="311"/>
      <c r="AI1189" s="311"/>
      <c r="AJ1189" s="311"/>
      <c r="AK1189" s="311"/>
      <c r="AL1189" s="311"/>
      <c r="AO1189" s="318"/>
      <c r="AP1189" s="318"/>
      <c r="AQ1189" s="249"/>
      <c r="AR1189" s="249"/>
      <c r="AS1189" s="248"/>
      <c r="AT1189" s="248"/>
      <c r="AU1189" s="248"/>
      <c r="AW1189" s="319"/>
      <c r="AX1189" s="251"/>
      <c r="AY1189" s="248"/>
    </row>
    <row r="1190" spans="1:51" s="307" customFormat="1" ht="16.5" customHeight="1" x14ac:dyDescent="0.25">
      <c r="A1190" s="305"/>
      <c r="B1190" s="306"/>
      <c r="K1190" s="308"/>
      <c r="L1190" s="309"/>
      <c r="M1190" s="310"/>
      <c r="N1190" s="309"/>
      <c r="O1190" s="309"/>
      <c r="P1190" s="309"/>
      <c r="Q1190" s="311"/>
      <c r="R1190" s="312"/>
      <c r="S1190" s="312"/>
      <c r="U1190" s="313"/>
      <c r="V1190" s="305"/>
      <c r="W1190" s="306"/>
      <c r="X1190" s="314"/>
      <c r="AA1190" s="315"/>
      <c r="AB1190" s="315"/>
      <c r="AC1190" s="315"/>
      <c r="AD1190" s="312"/>
      <c r="AE1190" s="316"/>
      <c r="AF1190" s="317"/>
      <c r="AG1190" s="317"/>
      <c r="AH1190" s="311"/>
      <c r="AI1190" s="311"/>
      <c r="AJ1190" s="311"/>
      <c r="AK1190" s="311"/>
      <c r="AL1190" s="311"/>
      <c r="AO1190" s="318"/>
      <c r="AP1190" s="318"/>
      <c r="AQ1190" s="249"/>
      <c r="AR1190" s="249"/>
      <c r="AS1190" s="248"/>
      <c r="AT1190" s="248"/>
      <c r="AU1190" s="248"/>
      <c r="AW1190" s="319"/>
      <c r="AX1190" s="251"/>
      <c r="AY1190" s="248"/>
    </row>
    <row r="1191" spans="1:51" s="307" customFormat="1" ht="16.5" customHeight="1" x14ac:dyDescent="0.25">
      <c r="A1191" s="305"/>
      <c r="B1191" s="306"/>
      <c r="K1191" s="308"/>
      <c r="L1191" s="309"/>
      <c r="M1191" s="310"/>
      <c r="N1191" s="309"/>
      <c r="O1191" s="309"/>
      <c r="P1191" s="309"/>
      <c r="Q1191" s="311"/>
      <c r="R1191" s="312"/>
      <c r="S1191" s="312"/>
      <c r="U1191" s="313"/>
      <c r="V1191" s="305"/>
      <c r="W1191" s="306"/>
      <c r="X1191" s="314"/>
      <c r="AA1191" s="315"/>
      <c r="AB1191" s="315"/>
      <c r="AC1191" s="315"/>
      <c r="AD1191" s="312"/>
      <c r="AE1191" s="316"/>
      <c r="AF1191" s="317"/>
      <c r="AG1191" s="317"/>
      <c r="AH1191" s="311"/>
      <c r="AI1191" s="311"/>
      <c r="AJ1191" s="311"/>
      <c r="AK1191" s="311"/>
      <c r="AL1191" s="311"/>
      <c r="AO1191" s="318"/>
      <c r="AP1191" s="318"/>
      <c r="AQ1191" s="249"/>
      <c r="AR1191" s="249"/>
      <c r="AS1191" s="248"/>
      <c r="AT1191" s="248"/>
      <c r="AU1191" s="248"/>
      <c r="AW1191" s="319"/>
      <c r="AX1191" s="251"/>
      <c r="AY1191" s="248"/>
    </row>
    <row r="1192" spans="1:51" s="307" customFormat="1" ht="16.5" customHeight="1" x14ac:dyDescent="0.25">
      <c r="A1192" s="305"/>
      <c r="B1192" s="306"/>
      <c r="K1192" s="308"/>
      <c r="L1192" s="309"/>
      <c r="M1192" s="310"/>
      <c r="N1192" s="309"/>
      <c r="O1192" s="309"/>
      <c r="P1192" s="309"/>
      <c r="Q1192" s="311"/>
      <c r="R1192" s="312"/>
      <c r="S1192" s="312"/>
      <c r="U1192" s="313"/>
      <c r="V1192" s="305"/>
      <c r="W1192" s="306"/>
      <c r="X1192" s="314"/>
      <c r="AA1192" s="315"/>
      <c r="AB1192" s="315"/>
      <c r="AC1192" s="315"/>
      <c r="AD1192" s="312"/>
      <c r="AE1192" s="316"/>
      <c r="AF1192" s="317"/>
      <c r="AG1192" s="317"/>
      <c r="AH1192" s="311"/>
      <c r="AI1192" s="311"/>
      <c r="AJ1192" s="311"/>
      <c r="AK1192" s="311"/>
      <c r="AL1192" s="311"/>
      <c r="AO1192" s="318"/>
      <c r="AP1192" s="318"/>
      <c r="AQ1192" s="249"/>
      <c r="AR1192" s="249"/>
      <c r="AS1192" s="248"/>
      <c r="AT1192" s="248"/>
      <c r="AU1192" s="248"/>
      <c r="AW1192" s="319"/>
      <c r="AX1192" s="251"/>
      <c r="AY1192" s="248"/>
    </row>
    <row r="1193" spans="1:51" s="307" customFormat="1" ht="16.5" customHeight="1" x14ac:dyDescent="0.25">
      <c r="A1193" s="305"/>
      <c r="B1193" s="306"/>
      <c r="K1193" s="308"/>
      <c r="L1193" s="309"/>
      <c r="M1193" s="310"/>
      <c r="N1193" s="309"/>
      <c r="O1193" s="309"/>
      <c r="P1193" s="309"/>
      <c r="Q1193" s="311"/>
      <c r="R1193" s="312"/>
      <c r="S1193" s="312"/>
      <c r="U1193" s="313"/>
      <c r="V1193" s="305"/>
      <c r="W1193" s="306"/>
      <c r="X1193" s="314"/>
      <c r="AA1193" s="315"/>
      <c r="AB1193" s="315"/>
      <c r="AC1193" s="315"/>
      <c r="AD1193" s="312"/>
      <c r="AE1193" s="316"/>
      <c r="AF1193" s="317"/>
      <c r="AG1193" s="317"/>
      <c r="AH1193" s="311"/>
      <c r="AI1193" s="311"/>
      <c r="AJ1193" s="311"/>
      <c r="AK1193" s="311"/>
      <c r="AL1193" s="311"/>
      <c r="AO1193" s="318"/>
      <c r="AP1193" s="318"/>
      <c r="AQ1193" s="249"/>
      <c r="AR1193" s="249"/>
      <c r="AS1193" s="248"/>
      <c r="AT1193" s="248"/>
      <c r="AU1193" s="248"/>
      <c r="AW1193" s="319"/>
      <c r="AX1193" s="251"/>
      <c r="AY1193" s="248"/>
    </row>
    <row r="1194" spans="1:51" s="307" customFormat="1" ht="16.5" customHeight="1" x14ac:dyDescent="0.25">
      <c r="A1194" s="305"/>
      <c r="B1194" s="306"/>
      <c r="K1194" s="308"/>
      <c r="L1194" s="309"/>
      <c r="M1194" s="310"/>
      <c r="N1194" s="309"/>
      <c r="O1194" s="309"/>
      <c r="P1194" s="309"/>
      <c r="Q1194" s="311"/>
      <c r="R1194" s="312"/>
      <c r="S1194" s="312"/>
      <c r="U1194" s="313"/>
      <c r="V1194" s="305"/>
      <c r="W1194" s="306"/>
      <c r="X1194" s="314"/>
      <c r="AA1194" s="315"/>
      <c r="AB1194" s="315"/>
      <c r="AC1194" s="315"/>
      <c r="AD1194" s="312"/>
      <c r="AE1194" s="316"/>
      <c r="AF1194" s="317"/>
      <c r="AG1194" s="317"/>
      <c r="AH1194" s="311"/>
      <c r="AI1194" s="311"/>
      <c r="AJ1194" s="311"/>
      <c r="AK1194" s="311"/>
      <c r="AL1194" s="311"/>
      <c r="AO1194" s="318"/>
      <c r="AP1194" s="318"/>
      <c r="AQ1194" s="249"/>
      <c r="AR1194" s="249"/>
      <c r="AS1194" s="248"/>
      <c r="AT1194" s="248"/>
      <c r="AU1194" s="248"/>
      <c r="AW1194" s="319"/>
      <c r="AX1194" s="251"/>
      <c r="AY1194" s="248"/>
    </row>
    <row r="1195" spans="1:51" s="276" customFormat="1" ht="16.5" customHeight="1" x14ac:dyDescent="0.25">
      <c r="A1195" s="283" t="s">
        <v>159</v>
      </c>
      <c r="B1195" s="274">
        <v>24</v>
      </c>
      <c r="C1195" s="276" t="s">
        <v>5</v>
      </c>
      <c r="D1195" s="276">
        <v>15200</v>
      </c>
      <c r="E1195" s="276">
        <v>13</v>
      </c>
      <c r="F1195" s="276">
        <v>393</v>
      </c>
      <c r="G1195" s="276" t="s">
        <v>160</v>
      </c>
      <c r="H1195" s="276">
        <v>2</v>
      </c>
      <c r="I1195" s="276">
        <v>0</v>
      </c>
      <c r="J1195" s="276">
        <v>56</v>
      </c>
      <c r="K1195" s="277">
        <f>H1195*400+I1195*100+J1195</f>
        <v>856</v>
      </c>
      <c r="L1195" s="278">
        <f>SUM(Q1195:U1195)</f>
        <v>856</v>
      </c>
      <c r="M1195" s="279"/>
      <c r="N1195" s="278">
        <f>L1195</f>
        <v>856</v>
      </c>
      <c r="O1195" s="278">
        <v>125</v>
      </c>
      <c r="P1195" s="278">
        <f>N1195*O1195</f>
        <v>107000</v>
      </c>
      <c r="Q1195" s="280"/>
      <c r="R1195" s="281">
        <v>852</v>
      </c>
      <c r="S1195" s="281">
        <v>4</v>
      </c>
      <c r="U1195" s="282"/>
      <c r="V1195" s="283" t="str">
        <f>A1195</f>
        <v>นางหวัน  คงพูล</v>
      </c>
      <c r="W1195" s="274">
        <v>57</v>
      </c>
      <c r="X1195" s="284" t="s">
        <v>161</v>
      </c>
      <c r="Y1195" s="276" t="s">
        <v>28</v>
      </c>
      <c r="Z1195" s="276" t="s">
        <v>37</v>
      </c>
      <c r="AA1195" s="285">
        <v>8</v>
      </c>
      <c r="AB1195" s="285">
        <v>10</v>
      </c>
      <c r="AC1195" s="285">
        <v>5</v>
      </c>
      <c r="AD1195" s="287">
        <f>AA1195*AB1195</f>
        <v>80</v>
      </c>
      <c r="AE1195" s="286">
        <v>80</v>
      </c>
      <c r="AF1195" s="288">
        <f>รายการ!B1</f>
        <v>6700</v>
      </c>
      <c r="AG1195" s="288">
        <f>AD1195*AF1195</f>
        <v>536000</v>
      </c>
      <c r="AH1195" s="280">
        <f>SUM(AI1195:AL1195)</f>
        <v>80</v>
      </c>
      <c r="AI1195" s="280"/>
      <c r="AJ1195" s="280">
        <v>64</v>
      </c>
      <c r="AK1195" s="280">
        <v>16</v>
      </c>
      <c r="AL1195" s="280"/>
      <c r="AM1195" s="276">
        <v>10</v>
      </c>
      <c r="AN1195" s="276">
        <f>ค่าเสื่อม!K2</f>
        <v>10</v>
      </c>
      <c r="AO1195" s="290">
        <f>AG1195*AN1195/100</f>
        <v>53600</v>
      </c>
      <c r="AP1195" s="290">
        <f>AG1195-AO1195</f>
        <v>482400</v>
      </c>
      <c r="AQ1195" s="199">
        <f>P1195+AP1195</f>
        <v>589400</v>
      </c>
      <c r="AR1195" s="199">
        <f>AQ1195</f>
        <v>589400</v>
      </c>
      <c r="AS1195" s="198">
        <f>((S1195*O1195)+(AF1195*AK1195)-(AF1195*AK1195*AN1195/100))</f>
        <v>96980</v>
      </c>
      <c r="AT1195" s="198">
        <f>AQ1195-AS1195</f>
        <v>492420</v>
      </c>
      <c r="AU1195" s="198">
        <f>AS1195</f>
        <v>96980</v>
      </c>
      <c r="AV1195" s="276">
        <f>อัตราภาษี!J5</f>
        <v>0.3</v>
      </c>
      <c r="AW1195" s="156" t="s">
        <v>1788</v>
      </c>
      <c r="AX1195" s="201">
        <f>AU1195*AV1195/100</f>
        <v>290.94</v>
      </c>
      <c r="AY1195" s="198">
        <f>AX1195*10/100</f>
        <v>29.094000000000001</v>
      </c>
    </row>
    <row r="1196" spans="1:51" s="324" customFormat="1" ht="16.5" customHeight="1" x14ac:dyDescent="0.25">
      <c r="A1196" s="330"/>
      <c r="B1196" s="323"/>
      <c r="K1196" s="338"/>
      <c r="L1196" s="327"/>
      <c r="M1196" s="326"/>
      <c r="N1196" s="327"/>
      <c r="O1196" s="327"/>
      <c r="P1196" s="327"/>
      <c r="Q1196" s="289"/>
      <c r="R1196" s="286"/>
      <c r="S1196" s="286"/>
      <c r="U1196" s="329"/>
      <c r="V1196" s="330"/>
      <c r="W1196" s="323"/>
      <c r="X1196" s="340"/>
      <c r="Z1196" s="324" t="s">
        <v>37</v>
      </c>
      <c r="AA1196" s="332"/>
      <c r="AB1196" s="332"/>
      <c r="AC1196" s="332"/>
      <c r="AD1196" s="286">
        <v>16</v>
      </c>
      <c r="AE1196" s="286">
        <v>20</v>
      </c>
      <c r="AF1196" s="325"/>
      <c r="AG1196" s="325"/>
      <c r="AH1196" s="289">
        <v>16</v>
      </c>
      <c r="AI1196" s="289"/>
      <c r="AJ1196" s="289"/>
      <c r="AK1196" s="289">
        <v>16</v>
      </c>
      <c r="AL1196" s="289"/>
      <c r="AO1196" s="333"/>
      <c r="AP1196" s="333"/>
      <c r="AQ1196" s="199"/>
      <c r="AR1196" s="199"/>
      <c r="AS1196" s="214">
        <v>96480</v>
      </c>
      <c r="AT1196" s="214"/>
      <c r="AU1196" s="214">
        <v>96480</v>
      </c>
      <c r="AW1196" s="334"/>
      <c r="AX1196" s="215"/>
      <c r="AY1196" s="214"/>
    </row>
    <row r="1197" spans="1:51" s="276" customFormat="1" ht="16.5" customHeight="1" x14ac:dyDescent="0.25">
      <c r="A1197" s="283"/>
      <c r="B1197" s="274">
        <v>25</v>
      </c>
      <c r="C1197" s="276" t="s">
        <v>5</v>
      </c>
      <c r="D1197" s="276">
        <v>28519</v>
      </c>
      <c r="E1197" s="276">
        <v>128</v>
      </c>
      <c r="F1197" s="276">
        <v>1284</v>
      </c>
      <c r="G1197" s="276" t="s">
        <v>169</v>
      </c>
      <c r="H1197" s="276">
        <v>12</v>
      </c>
      <c r="I1197" s="276">
        <v>1</v>
      </c>
      <c r="J1197" s="276">
        <v>57</v>
      </c>
      <c r="K1197" s="277">
        <f>H1197*400+I1197*100+J1197</f>
        <v>4957</v>
      </c>
      <c r="L1197" s="278">
        <f>SUM(Q1197:U1197)</f>
        <v>4957</v>
      </c>
      <c r="M1197" s="279">
        <v>1</v>
      </c>
      <c r="N1197" s="278">
        <f>L1197</f>
        <v>4957</v>
      </c>
      <c r="O1197" s="278">
        <v>100</v>
      </c>
      <c r="P1197" s="278">
        <f>N1197*O1197</f>
        <v>495700</v>
      </c>
      <c r="Q1197" s="280">
        <v>4957</v>
      </c>
      <c r="R1197" s="281"/>
      <c r="S1197" s="281"/>
      <c r="U1197" s="282"/>
      <c r="V1197" s="283"/>
      <c r="W1197" s="274"/>
      <c r="X1197" s="291"/>
      <c r="AA1197" s="285"/>
      <c r="AB1197" s="285"/>
      <c r="AC1197" s="285"/>
      <c r="AD1197" s="281"/>
      <c r="AE1197" s="287"/>
      <c r="AF1197" s="288"/>
      <c r="AG1197" s="288">
        <f>AD1197*AF1197</f>
        <v>0</v>
      </c>
      <c r="AI1197" s="280"/>
      <c r="AJ1197" s="280"/>
      <c r="AK1197" s="280"/>
      <c r="AL1197" s="280"/>
      <c r="AO1197" s="290">
        <f>AG1197*AN1197/100</f>
        <v>0</v>
      </c>
      <c r="AP1197" s="290">
        <f>AG1197-AO1197</f>
        <v>0</v>
      </c>
      <c r="AQ1197" s="199">
        <f>P1197</f>
        <v>495700</v>
      </c>
      <c r="AR1197" s="199">
        <f>AQ1197</f>
        <v>495700</v>
      </c>
      <c r="AS1197" s="198">
        <f>((S1197*O1197)+(AF1197*AK1197)-(AF1197*AK1197*AN1197/100))</f>
        <v>0</v>
      </c>
      <c r="AT1197" s="198">
        <f>AQ1197-AS1197</f>
        <v>495700</v>
      </c>
      <c r="AU1197" s="198">
        <f>AS1197</f>
        <v>0</v>
      </c>
      <c r="AW1197" s="156"/>
      <c r="AX1197" s="201">
        <f>AU1197*AV1197/100</f>
        <v>0</v>
      </c>
      <c r="AY1197" s="198">
        <f>AX1197*10/100</f>
        <v>0</v>
      </c>
    </row>
    <row r="1198" spans="1:51" s="276" customFormat="1" ht="16.5" customHeight="1" x14ac:dyDescent="0.25">
      <c r="A1198" s="283"/>
      <c r="B1198" s="274">
        <v>26</v>
      </c>
      <c r="C1198" s="276" t="s">
        <v>5</v>
      </c>
      <c r="D1198" s="276">
        <v>15165</v>
      </c>
      <c r="E1198" s="276">
        <v>1</v>
      </c>
      <c r="F1198" s="276">
        <v>348</v>
      </c>
      <c r="G1198" s="276" t="s">
        <v>169</v>
      </c>
      <c r="H1198" s="276">
        <v>2</v>
      </c>
      <c r="I1198" s="276">
        <v>1</v>
      </c>
      <c r="J1198" s="276">
        <v>65</v>
      </c>
      <c r="K1198" s="277">
        <f>H1198*400+I1198*100+J1198</f>
        <v>965</v>
      </c>
      <c r="L1198" s="278">
        <f>SUM(Q1198:U1198)</f>
        <v>965</v>
      </c>
      <c r="M1198" s="279">
        <v>1</v>
      </c>
      <c r="N1198" s="278">
        <f>L1198</f>
        <v>965</v>
      </c>
      <c r="O1198" s="278">
        <v>200</v>
      </c>
      <c r="P1198" s="278">
        <f>N1198*O1198</f>
        <v>193000</v>
      </c>
      <c r="Q1198" s="280">
        <v>965</v>
      </c>
      <c r="R1198" s="281"/>
      <c r="S1198" s="281"/>
      <c r="U1198" s="282"/>
      <c r="V1198" s="283"/>
      <c r="W1198" s="274"/>
      <c r="X1198" s="284"/>
      <c r="AA1198" s="285"/>
      <c r="AB1198" s="285"/>
      <c r="AC1198" s="285"/>
      <c r="AD1198" s="281"/>
      <c r="AE1198" s="287"/>
      <c r="AF1198" s="288"/>
      <c r="AG1198" s="288">
        <f>AD1198*AF1198</f>
        <v>0</v>
      </c>
      <c r="AI1198" s="280"/>
      <c r="AJ1198" s="280"/>
      <c r="AK1198" s="280"/>
      <c r="AL1198" s="280"/>
      <c r="AO1198" s="290">
        <f>AG1198*AN1198/100</f>
        <v>0</v>
      </c>
      <c r="AP1198" s="290">
        <f>AG1198-AO1198</f>
        <v>0</v>
      </c>
      <c r="AQ1198" s="199">
        <f>P1198</f>
        <v>193000</v>
      </c>
      <c r="AR1198" s="199">
        <f>AQ1198</f>
        <v>193000</v>
      </c>
      <c r="AS1198" s="198">
        <f>((S1198*O1198)+(AF1198*AK1198)-(AF1198*AK1198*AN1198/100))</f>
        <v>0</v>
      </c>
      <c r="AT1198" s="198">
        <f>AQ1198-AS1198</f>
        <v>193000</v>
      </c>
      <c r="AU1198" s="198">
        <f>AS1198</f>
        <v>0</v>
      </c>
      <c r="AW1198" s="156"/>
      <c r="AX1198" s="201">
        <f>AU1198*AV1198/100</f>
        <v>0</v>
      </c>
      <c r="AY1198" s="198">
        <f>AX1198*10/100</f>
        <v>0</v>
      </c>
    </row>
    <row r="1199" spans="1:51" s="344" customFormat="1" ht="16.5" customHeight="1" x14ac:dyDescent="0.25">
      <c r="A1199" s="427"/>
      <c r="B1199" s="428"/>
      <c r="K1199" s="442"/>
      <c r="L1199" s="431"/>
      <c r="M1199" s="430"/>
      <c r="N1199" s="431"/>
      <c r="O1199" s="431"/>
      <c r="P1199" s="431"/>
      <c r="Q1199" s="432"/>
      <c r="R1199" s="426"/>
      <c r="S1199" s="426"/>
      <c r="U1199" s="433"/>
      <c r="V1199" s="427"/>
      <c r="W1199" s="428"/>
      <c r="X1199" s="443"/>
      <c r="AA1199" s="435"/>
      <c r="AB1199" s="435"/>
      <c r="AC1199" s="435"/>
      <c r="AD1199" s="426"/>
      <c r="AE1199" s="426"/>
      <c r="AF1199" s="429"/>
      <c r="AG1199" s="429"/>
      <c r="AH1199" s="432"/>
      <c r="AI1199" s="432"/>
      <c r="AJ1199" s="432"/>
      <c r="AK1199" s="432"/>
      <c r="AL1199" s="432"/>
      <c r="AO1199" s="436"/>
      <c r="AP1199" s="436"/>
      <c r="AQ1199" s="249"/>
      <c r="AR1199" s="249"/>
      <c r="AS1199" s="437"/>
      <c r="AT1199" s="437"/>
      <c r="AU1199" s="437"/>
      <c r="AW1199" s="438"/>
      <c r="AX1199" s="439"/>
      <c r="AY1199" s="437"/>
    </row>
    <row r="1200" spans="1:51" s="344" customFormat="1" ht="16.5" customHeight="1" x14ac:dyDescent="0.25">
      <c r="A1200" s="427"/>
      <c r="B1200" s="428"/>
      <c r="K1200" s="442"/>
      <c r="L1200" s="431"/>
      <c r="M1200" s="430"/>
      <c r="N1200" s="431"/>
      <c r="O1200" s="431"/>
      <c r="P1200" s="431"/>
      <c r="Q1200" s="432"/>
      <c r="R1200" s="426"/>
      <c r="S1200" s="426"/>
      <c r="U1200" s="433"/>
      <c r="V1200" s="427"/>
      <c r="W1200" s="428"/>
      <c r="X1200" s="443"/>
      <c r="AA1200" s="435"/>
      <c r="AB1200" s="435"/>
      <c r="AC1200" s="435"/>
      <c r="AD1200" s="426"/>
      <c r="AE1200" s="426"/>
      <c r="AF1200" s="429"/>
      <c r="AG1200" s="429"/>
      <c r="AH1200" s="432"/>
      <c r="AI1200" s="432"/>
      <c r="AJ1200" s="432"/>
      <c r="AK1200" s="432"/>
      <c r="AL1200" s="432"/>
      <c r="AO1200" s="436"/>
      <c r="AP1200" s="436"/>
      <c r="AQ1200" s="249"/>
      <c r="AR1200" s="249"/>
      <c r="AS1200" s="437"/>
      <c r="AT1200" s="437"/>
      <c r="AU1200" s="437"/>
      <c r="AW1200" s="438"/>
      <c r="AX1200" s="439"/>
      <c r="AY1200" s="437"/>
    </row>
    <row r="1201" spans="1:51" s="344" customFormat="1" ht="16.5" customHeight="1" x14ac:dyDescent="0.25">
      <c r="A1201" s="427"/>
      <c r="B1201" s="428"/>
      <c r="K1201" s="442"/>
      <c r="L1201" s="431"/>
      <c r="M1201" s="430"/>
      <c r="N1201" s="431"/>
      <c r="O1201" s="431"/>
      <c r="P1201" s="431"/>
      <c r="Q1201" s="432"/>
      <c r="R1201" s="426"/>
      <c r="S1201" s="426"/>
      <c r="U1201" s="433"/>
      <c r="V1201" s="427"/>
      <c r="W1201" s="428"/>
      <c r="X1201" s="443"/>
      <c r="AA1201" s="435"/>
      <c r="AB1201" s="435"/>
      <c r="AC1201" s="435"/>
      <c r="AD1201" s="426"/>
      <c r="AE1201" s="426"/>
      <c r="AF1201" s="429"/>
      <c r="AG1201" s="429"/>
      <c r="AH1201" s="432"/>
      <c r="AI1201" s="432"/>
      <c r="AJ1201" s="432"/>
      <c r="AK1201" s="432"/>
      <c r="AL1201" s="432"/>
      <c r="AO1201" s="436"/>
      <c r="AP1201" s="436"/>
      <c r="AQ1201" s="249"/>
      <c r="AR1201" s="249"/>
      <c r="AS1201" s="437"/>
      <c r="AT1201" s="437"/>
      <c r="AU1201" s="437"/>
      <c r="AW1201" s="438"/>
      <c r="AX1201" s="439"/>
      <c r="AY1201" s="437"/>
    </row>
    <row r="1202" spans="1:51" s="344" customFormat="1" ht="16.5" customHeight="1" x14ac:dyDescent="0.25">
      <c r="A1202" s="427"/>
      <c r="B1202" s="428"/>
      <c r="K1202" s="442"/>
      <c r="L1202" s="431"/>
      <c r="M1202" s="430"/>
      <c r="N1202" s="431"/>
      <c r="O1202" s="431"/>
      <c r="P1202" s="431"/>
      <c r="Q1202" s="432"/>
      <c r="R1202" s="426"/>
      <c r="S1202" s="426"/>
      <c r="U1202" s="433"/>
      <c r="V1202" s="427"/>
      <c r="W1202" s="428"/>
      <c r="X1202" s="443"/>
      <c r="AA1202" s="435"/>
      <c r="AB1202" s="435"/>
      <c r="AC1202" s="435"/>
      <c r="AD1202" s="426"/>
      <c r="AE1202" s="426"/>
      <c r="AF1202" s="429"/>
      <c r="AG1202" s="429"/>
      <c r="AH1202" s="432"/>
      <c r="AI1202" s="432"/>
      <c r="AJ1202" s="432"/>
      <c r="AK1202" s="432"/>
      <c r="AL1202" s="432"/>
      <c r="AO1202" s="436"/>
      <c r="AP1202" s="436"/>
      <c r="AQ1202" s="249"/>
      <c r="AR1202" s="249"/>
      <c r="AS1202" s="437"/>
      <c r="AT1202" s="437"/>
      <c r="AU1202" s="437"/>
      <c r="AW1202" s="438"/>
      <c r="AX1202" s="439"/>
      <c r="AY1202" s="437"/>
    </row>
    <row r="1203" spans="1:51" s="344" customFormat="1" ht="16.5" customHeight="1" x14ac:dyDescent="0.25">
      <c r="A1203" s="427"/>
      <c r="B1203" s="428"/>
      <c r="K1203" s="442"/>
      <c r="L1203" s="431"/>
      <c r="M1203" s="430"/>
      <c r="N1203" s="431"/>
      <c r="O1203" s="431"/>
      <c r="P1203" s="431"/>
      <c r="Q1203" s="432"/>
      <c r="R1203" s="426"/>
      <c r="S1203" s="426"/>
      <c r="U1203" s="433"/>
      <c r="V1203" s="427"/>
      <c r="W1203" s="428"/>
      <c r="X1203" s="443"/>
      <c r="AA1203" s="435"/>
      <c r="AB1203" s="435"/>
      <c r="AC1203" s="435"/>
      <c r="AD1203" s="426"/>
      <c r="AE1203" s="426"/>
      <c r="AF1203" s="429"/>
      <c r="AG1203" s="429"/>
      <c r="AH1203" s="432"/>
      <c r="AI1203" s="432"/>
      <c r="AJ1203" s="432"/>
      <c r="AK1203" s="432"/>
      <c r="AL1203" s="432"/>
      <c r="AO1203" s="436"/>
      <c r="AP1203" s="436"/>
      <c r="AQ1203" s="249"/>
      <c r="AR1203" s="249"/>
      <c r="AS1203" s="437"/>
      <c r="AT1203" s="437"/>
      <c r="AU1203" s="437"/>
      <c r="AW1203" s="438"/>
      <c r="AX1203" s="439"/>
      <c r="AY1203" s="437"/>
    </row>
    <row r="1204" spans="1:51" s="344" customFormat="1" ht="16.5" customHeight="1" x14ac:dyDescent="0.25">
      <c r="A1204" s="427"/>
      <c r="B1204" s="428"/>
      <c r="K1204" s="442"/>
      <c r="L1204" s="431"/>
      <c r="M1204" s="430"/>
      <c r="N1204" s="431"/>
      <c r="O1204" s="431"/>
      <c r="P1204" s="431"/>
      <c r="Q1204" s="432"/>
      <c r="R1204" s="426"/>
      <c r="S1204" s="426"/>
      <c r="U1204" s="433"/>
      <c r="V1204" s="427"/>
      <c r="W1204" s="428"/>
      <c r="X1204" s="443"/>
      <c r="AA1204" s="435"/>
      <c r="AB1204" s="435"/>
      <c r="AC1204" s="435"/>
      <c r="AD1204" s="426"/>
      <c r="AE1204" s="426"/>
      <c r="AF1204" s="429"/>
      <c r="AG1204" s="429"/>
      <c r="AH1204" s="432"/>
      <c r="AI1204" s="432"/>
      <c r="AJ1204" s="432"/>
      <c r="AK1204" s="432"/>
      <c r="AL1204" s="432"/>
      <c r="AO1204" s="436"/>
      <c r="AP1204" s="436"/>
      <c r="AQ1204" s="249"/>
      <c r="AR1204" s="249"/>
      <c r="AS1204" s="437"/>
      <c r="AT1204" s="437"/>
      <c r="AU1204" s="437"/>
      <c r="AW1204" s="438"/>
      <c r="AX1204" s="439"/>
      <c r="AY1204" s="437"/>
    </row>
    <row r="1205" spans="1:51" s="344" customFormat="1" ht="16.5" customHeight="1" x14ac:dyDescent="0.25">
      <c r="A1205" s="427"/>
      <c r="B1205" s="428"/>
      <c r="K1205" s="442"/>
      <c r="L1205" s="431"/>
      <c r="M1205" s="430"/>
      <c r="N1205" s="431"/>
      <c r="O1205" s="431"/>
      <c r="P1205" s="431"/>
      <c r="Q1205" s="432"/>
      <c r="R1205" s="426"/>
      <c r="S1205" s="426"/>
      <c r="U1205" s="433"/>
      <c r="V1205" s="427"/>
      <c r="W1205" s="428"/>
      <c r="X1205" s="443"/>
      <c r="AA1205" s="435"/>
      <c r="AB1205" s="435"/>
      <c r="AC1205" s="435"/>
      <c r="AD1205" s="426"/>
      <c r="AE1205" s="426"/>
      <c r="AF1205" s="429"/>
      <c r="AG1205" s="429"/>
      <c r="AH1205" s="432"/>
      <c r="AI1205" s="432"/>
      <c r="AJ1205" s="432"/>
      <c r="AK1205" s="432"/>
      <c r="AL1205" s="432"/>
      <c r="AO1205" s="436"/>
      <c r="AP1205" s="436"/>
      <c r="AQ1205" s="249"/>
      <c r="AR1205" s="249"/>
      <c r="AS1205" s="437"/>
      <c r="AT1205" s="437"/>
      <c r="AU1205" s="437"/>
      <c r="AW1205" s="438"/>
      <c r="AX1205" s="439"/>
      <c r="AY1205" s="437"/>
    </row>
    <row r="1206" spans="1:51" s="344" customFormat="1" ht="16.5" customHeight="1" x14ac:dyDescent="0.25">
      <c r="A1206" s="427"/>
      <c r="B1206" s="428"/>
      <c r="K1206" s="442"/>
      <c r="L1206" s="431"/>
      <c r="M1206" s="430"/>
      <c r="N1206" s="431"/>
      <c r="O1206" s="431"/>
      <c r="P1206" s="431"/>
      <c r="Q1206" s="432"/>
      <c r="R1206" s="426"/>
      <c r="S1206" s="426"/>
      <c r="U1206" s="433"/>
      <c r="V1206" s="427"/>
      <c r="W1206" s="428"/>
      <c r="X1206" s="443"/>
      <c r="AA1206" s="435"/>
      <c r="AB1206" s="435"/>
      <c r="AC1206" s="435"/>
      <c r="AD1206" s="426"/>
      <c r="AE1206" s="426"/>
      <c r="AF1206" s="429"/>
      <c r="AG1206" s="429"/>
      <c r="AH1206" s="432"/>
      <c r="AI1206" s="432"/>
      <c r="AJ1206" s="432"/>
      <c r="AK1206" s="432"/>
      <c r="AL1206" s="432"/>
      <c r="AO1206" s="436"/>
      <c r="AP1206" s="436"/>
      <c r="AQ1206" s="249"/>
      <c r="AR1206" s="249"/>
      <c r="AS1206" s="437"/>
      <c r="AT1206" s="437"/>
      <c r="AU1206" s="437"/>
      <c r="AW1206" s="438"/>
      <c r="AX1206" s="439"/>
      <c r="AY1206" s="437"/>
    </row>
    <row r="1207" spans="1:51" s="344" customFormat="1" ht="16.5" customHeight="1" x14ac:dyDescent="0.25">
      <c r="A1207" s="427"/>
      <c r="B1207" s="428"/>
      <c r="K1207" s="442"/>
      <c r="L1207" s="431"/>
      <c r="M1207" s="430"/>
      <c r="N1207" s="431"/>
      <c r="O1207" s="431"/>
      <c r="P1207" s="431"/>
      <c r="Q1207" s="432"/>
      <c r="R1207" s="426"/>
      <c r="S1207" s="426"/>
      <c r="U1207" s="433"/>
      <c r="V1207" s="427"/>
      <c r="W1207" s="428"/>
      <c r="X1207" s="443"/>
      <c r="AA1207" s="435"/>
      <c r="AB1207" s="435"/>
      <c r="AC1207" s="435"/>
      <c r="AD1207" s="426"/>
      <c r="AE1207" s="426"/>
      <c r="AF1207" s="429"/>
      <c r="AG1207" s="429"/>
      <c r="AH1207" s="432"/>
      <c r="AI1207" s="432"/>
      <c r="AJ1207" s="432"/>
      <c r="AK1207" s="432"/>
      <c r="AL1207" s="432"/>
      <c r="AO1207" s="436"/>
      <c r="AP1207" s="436"/>
      <c r="AQ1207" s="249"/>
      <c r="AR1207" s="249"/>
      <c r="AS1207" s="437"/>
      <c r="AT1207" s="437"/>
      <c r="AU1207" s="437"/>
      <c r="AW1207" s="438"/>
      <c r="AX1207" s="439"/>
      <c r="AY1207" s="437"/>
    </row>
    <row r="1208" spans="1:51" s="344" customFormat="1" ht="16.5" customHeight="1" x14ac:dyDescent="0.25">
      <c r="A1208" s="427"/>
      <c r="B1208" s="428"/>
      <c r="K1208" s="442"/>
      <c r="L1208" s="431"/>
      <c r="M1208" s="430"/>
      <c r="N1208" s="431"/>
      <c r="O1208" s="431"/>
      <c r="P1208" s="431"/>
      <c r="Q1208" s="432"/>
      <c r="R1208" s="426"/>
      <c r="S1208" s="426"/>
      <c r="U1208" s="433"/>
      <c r="V1208" s="427"/>
      <c r="W1208" s="428"/>
      <c r="X1208" s="443"/>
      <c r="AA1208" s="435"/>
      <c r="AB1208" s="435"/>
      <c r="AC1208" s="435"/>
      <c r="AD1208" s="426"/>
      <c r="AE1208" s="426"/>
      <c r="AF1208" s="429"/>
      <c r="AG1208" s="429"/>
      <c r="AH1208" s="432"/>
      <c r="AI1208" s="432"/>
      <c r="AJ1208" s="432"/>
      <c r="AK1208" s="432"/>
      <c r="AL1208" s="432"/>
      <c r="AO1208" s="436"/>
      <c r="AP1208" s="436"/>
      <c r="AQ1208" s="249"/>
      <c r="AR1208" s="249"/>
      <c r="AS1208" s="437"/>
      <c r="AT1208" s="437"/>
      <c r="AU1208" s="437"/>
      <c r="AW1208" s="438"/>
      <c r="AX1208" s="439"/>
      <c r="AY1208" s="437"/>
    </row>
    <row r="1209" spans="1:51" s="344" customFormat="1" ht="16.5" customHeight="1" x14ac:dyDescent="0.25">
      <c r="A1209" s="427"/>
      <c r="B1209" s="428"/>
      <c r="K1209" s="442"/>
      <c r="L1209" s="431"/>
      <c r="M1209" s="430"/>
      <c r="N1209" s="431"/>
      <c r="O1209" s="431"/>
      <c r="P1209" s="431"/>
      <c r="Q1209" s="432"/>
      <c r="R1209" s="426"/>
      <c r="S1209" s="426"/>
      <c r="U1209" s="433"/>
      <c r="V1209" s="427"/>
      <c r="W1209" s="428"/>
      <c r="X1209" s="443"/>
      <c r="AA1209" s="435"/>
      <c r="AB1209" s="435"/>
      <c r="AC1209" s="435"/>
      <c r="AD1209" s="426"/>
      <c r="AE1209" s="426"/>
      <c r="AF1209" s="429"/>
      <c r="AG1209" s="429"/>
      <c r="AH1209" s="432"/>
      <c r="AI1209" s="432"/>
      <c r="AJ1209" s="432"/>
      <c r="AK1209" s="432"/>
      <c r="AL1209" s="432"/>
      <c r="AO1209" s="436"/>
      <c r="AP1209" s="436"/>
      <c r="AQ1209" s="249"/>
      <c r="AR1209" s="249"/>
      <c r="AS1209" s="437"/>
      <c r="AT1209" s="437"/>
      <c r="AU1209" s="437"/>
      <c r="AW1209" s="438"/>
      <c r="AX1209" s="439"/>
      <c r="AY1209" s="437"/>
    </row>
    <row r="1210" spans="1:51" s="344" customFormat="1" ht="16.5" customHeight="1" x14ac:dyDescent="0.25">
      <c r="A1210" s="427"/>
      <c r="B1210" s="428"/>
      <c r="K1210" s="442"/>
      <c r="L1210" s="431"/>
      <c r="M1210" s="430"/>
      <c r="N1210" s="431"/>
      <c r="O1210" s="431"/>
      <c r="P1210" s="431"/>
      <c r="Q1210" s="432"/>
      <c r="R1210" s="426"/>
      <c r="S1210" s="426"/>
      <c r="U1210" s="433"/>
      <c r="V1210" s="427"/>
      <c r="W1210" s="428"/>
      <c r="X1210" s="443"/>
      <c r="AA1210" s="435"/>
      <c r="AB1210" s="435"/>
      <c r="AC1210" s="435"/>
      <c r="AD1210" s="426"/>
      <c r="AE1210" s="426"/>
      <c r="AF1210" s="429"/>
      <c r="AG1210" s="429"/>
      <c r="AH1210" s="432"/>
      <c r="AI1210" s="432"/>
      <c r="AJ1210" s="432"/>
      <c r="AK1210" s="432"/>
      <c r="AL1210" s="432"/>
      <c r="AO1210" s="436"/>
      <c r="AP1210" s="436"/>
      <c r="AQ1210" s="249"/>
      <c r="AR1210" s="249"/>
      <c r="AS1210" s="437"/>
      <c r="AT1210" s="437"/>
      <c r="AU1210" s="437"/>
      <c r="AW1210" s="438"/>
      <c r="AX1210" s="439"/>
      <c r="AY1210" s="437"/>
    </row>
    <row r="1211" spans="1:51" s="344" customFormat="1" ht="16.5" customHeight="1" x14ac:dyDescent="0.25">
      <c r="A1211" s="427"/>
      <c r="B1211" s="428"/>
      <c r="K1211" s="442"/>
      <c r="L1211" s="431"/>
      <c r="M1211" s="430"/>
      <c r="N1211" s="431"/>
      <c r="O1211" s="431"/>
      <c r="P1211" s="431"/>
      <c r="Q1211" s="432"/>
      <c r="R1211" s="426"/>
      <c r="S1211" s="426"/>
      <c r="U1211" s="433"/>
      <c r="V1211" s="427"/>
      <c r="W1211" s="428"/>
      <c r="X1211" s="443"/>
      <c r="AA1211" s="435"/>
      <c r="AB1211" s="435"/>
      <c r="AC1211" s="435"/>
      <c r="AD1211" s="426"/>
      <c r="AE1211" s="426"/>
      <c r="AF1211" s="429"/>
      <c r="AG1211" s="429"/>
      <c r="AH1211" s="432"/>
      <c r="AI1211" s="432"/>
      <c r="AJ1211" s="432"/>
      <c r="AK1211" s="432"/>
      <c r="AL1211" s="432"/>
      <c r="AO1211" s="436"/>
      <c r="AP1211" s="436"/>
      <c r="AQ1211" s="249"/>
      <c r="AR1211" s="249"/>
      <c r="AS1211" s="437"/>
      <c r="AT1211" s="437"/>
      <c r="AU1211" s="437"/>
      <c r="AW1211" s="438"/>
      <c r="AX1211" s="439"/>
      <c r="AY1211" s="437"/>
    </row>
    <row r="1212" spans="1:51" s="344" customFormat="1" ht="16.5" customHeight="1" x14ac:dyDescent="0.25">
      <c r="A1212" s="427"/>
      <c r="B1212" s="428"/>
      <c r="K1212" s="442"/>
      <c r="L1212" s="431"/>
      <c r="M1212" s="430"/>
      <c r="N1212" s="431"/>
      <c r="O1212" s="431"/>
      <c r="P1212" s="431"/>
      <c r="Q1212" s="432"/>
      <c r="R1212" s="426"/>
      <c r="S1212" s="426"/>
      <c r="U1212" s="433"/>
      <c r="V1212" s="427"/>
      <c r="W1212" s="428"/>
      <c r="X1212" s="443"/>
      <c r="AA1212" s="435"/>
      <c r="AB1212" s="435"/>
      <c r="AC1212" s="435"/>
      <c r="AD1212" s="426"/>
      <c r="AE1212" s="426"/>
      <c r="AF1212" s="429"/>
      <c r="AG1212" s="429"/>
      <c r="AH1212" s="432"/>
      <c r="AI1212" s="432"/>
      <c r="AJ1212" s="432"/>
      <c r="AK1212" s="432"/>
      <c r="AL1212" s="432"/>
      <c r="AO1212" s="436"/>
      <c r="AP1212" s="436"/>
      <c r="AQ1212" s="249"/>
      <c r="AR1212" s="249"/>
      <c r="AS1212" s="437"/>
      <c r="AT1212" s="437"/>
      <c r="AU1212" s="437"/>
      <c r="AW1212" s="438"/>
      <c r="AX1212" s="439"/>
      <c r="AY1212" s="437"/>
    </row>
    <row r="1213" spans="1:51" s="344" customFormat="1" ht="16.5" customHeight="1" x14ac:dyDescent="0.25">
      <c r="A1213" s="427"/>
      <c r="B1213" s="428"/>
      <c r="K1213" s="442"/>
      <c r="L1213" s="431"/>
      <c r="M1213" s="430"/>
      <c r="N1213" s="431"/>
      <c r="O1213" s="431"/>
      <c r="P1213" s="431"/>
      <c r="Q1213" s="432"/>
      <c r="R1213" s="426"/>
      <c r="S1213" s="426"/>
      <c r="U1213" s="433"/>
      <c r="V1213" s="427"/>
      <c r="W1213" s="428"/>
      <c r="X1213" s="443"/>
      <c r="AA1213" s="435"/>
      <c r="AB1213" s="435"/>
      <c r="AC1213" s="435"/>
      <c r="AD1213" s="426"/>
      <c r="AE1213" s="426"/>
      <c r="AF1213" s="429"/>
      <c r="AG1213" s="429"/>
      <c r="AH1213" s="432"/>
      <c r="AI1213" s="432"/>
      <c r="AJ1213" s="432"/>
      <c r="AK1213" s="432"/>
      <c r="AL1213" s="432"/>
      <c r="AO1213" s="436"/>
      <c r="AP1213" s="436"/>
      <c r="AQ1213" s="249"/>
      <c r="AR1213" s="249"/>
      <c r="AS1213" s="437"/>
      <c r="AT1213" s="437"/>
      <c r="AU1213" s="437"/>
      <c r="AW1213" s="438"/>
      <c r="AX1213" s="439"/>
      <c r="AY1213" s="437"/>
    </row>
    <row r="1214" spans="1:51" s="344" customFormat="1" ht="16.5" customHeight="1" x14ac:dyDescent="0.25">
      <c r="A1214" s="427"/>
      <c r="B1214" s="428"/>
      <c r="K1214" s="442"/>
      <c r="L1214" s="431"/>
      <c r="M1214" s="430"/>
      <c r="N1214" s="431"/>
      <c r="O1214" s="431"/>
      <c r="P1214" s="431"/>
      <c r="Q1214" s="432"/>
      <c r="R1214" s="426"/>
      <c r="S1214" s="426"/>
      <c r="U1214" s="433"/>
      <c r="V1214" s="427"/>
      <c r="W1214" s="428"/>
      <c r="X1214" s="443"/>
      <c r="AA1214" s="435"/>
      <c r="AB1214" s="435"/>
      <c r="AC1214" s="435"/>
      <c r="AD1214" s="426"/>
      <c r="AE1214" s="426"/>
      <c r="AF1214" s="429"/>
      <c r="AG1214" s="429"/>
      <c r="AH1214" s="432"/>
      <c r="AI1214" s="432"/>
      <c r="AJ1214" s="432"/>
      <c r="AK1214" s="432"/>
      <c r="AL1214" s="432"/>
      <c r="AO1214" s="436"/>
      <c r="AP1214" s="436"/>
      <c r="AQ1214" s="249"/>
      <c r="AR1214" s="249"/>
      <c r="AS1214" s="437"/>
      <c r="AT1214" s="437"/>
      <c r="AU1214" s="437"/>
      <c r="AW1214" s="438"/>
      <c r="AX1214" s="439"/>
      <c r="AY1214" s="437"/>
    </row>
    <row r="1215" spans="1:51" s="344" customFormat="1" ht="16.5" customHeight="1" x14ac:dyDescent="0.25">
      <c r="A1215" s="427"/>
      <c r="B1215" s="428"/>
      <c r="K1215" s="442"/>
      <c r="L1215" s="431"/>
      <c r="M1215" s="430"/>
      <c r="N1215" s="431"/>
      <c r="O1215" s="431"/>
      <c r="P1215" s="431"/>
      <c r="Q1215" s="432"/>
      <c r="R1215" s="426"/>
      <c r="S1215" s="426"/>
      <c r="U1215" s="433"/>
      <c r="V1215" s="427"/>
      <c r="W1215" s="428"/>
      <c r="X1215" s="443"/>
      <c r="AA1215" s="435"/>
      <c r="AB1215" s="435"/>
      <c r="AC1215" s="435"/>
      <c r="AD1215" s="426"/>
      <c r="AE1215" s="426"/>
      <c r="AF1215" s="429"/>
      <c r="AG1215" s="429"/>
      <c r="AH1215" s="432"/>
      <c r="AI1215" s="432"/>
      <c r="AJ1215" s="432"/>
      <c r="AK1215" s="432"/>
      <c r="AL1215" s="432"/>
      <c r="AO1215" s="436"/>
      <c r="AP1215" s="436"/>
      <c r="AQ1215" s="249"/>
      <c r="AR1215" s="249"/>
      <c r="AS1215" s="437"/>
      <c r="AT1215" s="437"/>
      <c r="AU1215" s="437"/>
      <c r="AW1215" s="438"/>
      <c r="AX1215" s="439"/>
      <c r="AY1215" s="437"/>
    </row>
    <row r="1216" spans="1:51" s="344" customFormat="1" ht="16.5" customHeight="1" x14ac:dyDescent="0.25">
      <c r="A1216" s="427"/>
      <c r="B1216" s="428"/>
      <c r="K1216" s="442"/>
      <c r="L1216" s="431"/>
      <c r="M1216" s="430"/>
      <c r="N1216" s="431"/>
      <c r="O1216" s="431"/>
      <c r="P1216" s="431"/>
      <c r="Q1216" s="432"/>
      <c r="R1216" s="426"/>
      <c r="S1216" s="426"/>
      <c r="U1216" s="433"/>
      <c r="V1216" s="427"/>
      <c r="W1216" s="428"/>
      <c r="X1216" s="443"/>
      <c r="AA1216" s="435"/>
      <c r="AB1216" s="435"/>
      <c r="AC1216" s="435"/>
      <c r="AD1216" s="426"/>
      <c r="AE1216" s="426"/>
      <c r="AF1216" s="429"/>
      <c r="AG1216" s="429"/>
      <c r="AH1216" s="432"/>
      <c r="AI1216" s="432"/>
      <c r="AJ1216" s="432"/>
      <c r="AK1216" s="432"/>
      <c r="AL1216" s="432"/>
      <c r="AO1216" s="436"/>
      <c r="AP1216" s="436"/>
      <c r="AQ1216" s="249"/>
      <c r="AR1216" s="249"/>
      <c r="AS1216" s="437"/>
      <c r="AT1216" s="437"/>
      <c r="AU1216" s="437"/>
      <c r="AW1216" s="438"/>
      <c r="AX1216" s="439"/>
      <c r="AY1216" s="437"/>
    </row>
    <row r="1217" spans="1:51" s="344" customFormat="1" ht="16.5" customHeight="1" x14ac:dyDescent="0.25">
      <c r="A1217" s="427"/>
      <c r="B1217" s="428"/>
      <c r="K1217" s="442"/>
      <c r="L1217" s="431"/>
      <c r="M1217" s="430"/>
      <c r="N1217" s="431"/>
      <c r="O1217" s="431"/>
      <c r="P1217" s="431"/>
      <c r="Q1217" s="432"/>
      <c r="R1217" s="426"/>
      <c r="S1217" s="426"/>
      <c r="U1217" s="433"/>
      <c r="V1217" s="427"/>
      <c r="W1217" s="428"/>
      <c r="X1217" s="443"/>
      <c r="AA1217" s="435"/>
      <c r="AB1217" s="435"/>
      <c r="AC1217" s="435"/>
      <c r="AD1217" s="426"/>
      <c r="AE1217" s="426"/>
      <c r="AF1217" s="429"/>
      <c r="AG1217" s="429"/>
      <c r="AH1217" s="432"/>
      <c r="AI1217" s="432"/>
      <c r="AJ1217" s="432"/>
      <c r="AK1217" s="432"/>
      <c r="AL1217" s="432"/>
      <c r="AO1217" s="436"/>
      <c r="AP1217" s="436"/>
      <c r="AQ1217" s="249"/>
      <c r="AR1217" s="249"/>
      <c r="AS1217" s="437"/>
      <c r="AT1217" s="437"/>
      <c r="AU1217" s="437"/>
      <c r="AW1217" s="438"/>
      <c r="AX1217" s="439"/>
      <c r="AY1217" s="437"/>
    </row>
    <row r="1218" spans="1:51" s="344" customFormat="1" ht="16.5" customHeight="1" x14ac:dyDescent="0.25">
      <c r="A1218" s="427"/>
      <c r="B1218" s="428"/>
      <c r="K1218" s="442"/>
      <c r="L1218" s="431"/>
      <c r="M1218" s="430"/>
      <c r="N1218" s="431"/>
      <c r="O1218" s="431"/>
      <c r="P1218" s="431"/>
      <c r="Q1218" s="432"/>
      <c r="R1218" s="426"/>
      <c r="S1218" s="426"/>
      <c r="U1218" s="433"/>
      <c r="V1218" s="427"/>
      <c r="W1218" s="428"/>
      <c r="X1218" s="443"/>
      <c r="AA1218" s="435"/>
      <c r="AB1218" s="435"/>
      <c r="AC1218" s="435"/>
      <c r="AD1218" s="426"/>
      <c r="AE1218" s="426"/>
      <c r="AF1218" s="429"/>
      <c r="AG1218" s="429"/>
      <c r="AH1218" s="432"/>
      <c r="AI1218" s="432"/>
      <c r="AJ1218" s="432"/>
      <c r="AK1218" s="432"/>
      <c r="AL1218" s="432"/>
      <c r="AO1218" s="436"/>
      <c r="AP1218" s="436"/>
      <c r="AQ1218" s="249"/>
      <c r="AR1218" s="249"/>
      <c r="AS1218" s="437"/>
      <c r="AT1218" s="437"/>
      <c r="AU1218" s="437"/>
      <c r="AW1218" s="438"/>
      <c r="AX1218" s="439"/>
      <c r="AY1218" s="437"/>
    </row>
    <row r="1219" spans="1:51" s="344" customFormat="1" ht="16.5" customHeight="1" x14ac:dyDescent="0.25">
      <c r="A1219" s="427"/>
      <c r="B1219" s="428"/>
      <c r="K1219" s="442"/>
      <c r="L1219" s="431"/>
      <c r="M1219" s="430"/>
      <c r="N1219" s="431"/>
      <c r="O1219" s="431"/>
      <c r="P1219" s="431"/>
      <c r="Q1219" s="432"/>
      <c r="R1219" s="426"/>
      <c r="S1219" s="426"/>
      <c r="U1219" s="433"/>
      <c r="V1219" s="427"/>
      <c r="W1219" s="428"/>
      <c r="X1219" s="443"/>
      <c r="AA1219" s="435"/>
      <c r="AB1219" s="435"/>
      <c r="AC1219" s="435"/>
      <c r="AD1219" s="426"/>
      <c r="AE1219" s="426"/>
      <c r="AF1219" s="429"/>
      <c r="AG1219" s="429"/>
      <c r="AH1219" s="432"/>
      <c r="AI1219" s="432"/>
      <c r="AJ1219" s="432"/>
      <c r="AK1219" s="432"/>
      <c r="AL1219" s="432"/>
      <c r="AO1219" s="436"/>
      <c r="AP1219" s="436"/>
      <c r="AQ1219" s="249"/>
      <c r="AR1219" s="249"/>
      <c r="AS1219" s="437"/>
      <c r="AT1219" s="437"/>
      <c r="AU1219" s="437"/>
      <c r="AW1219" s="438"/>
      <c r="AX1219" s="439"/>
      <c r="AY1219" s="437"/>
    </row>
    <row r="1220" spans="1:51" s="344" customFormat="1" ht="16.5" customHeight="1" x14ac:dyDescent="0.25">
      <c r="A1220" s="427"/>
      <c r="B1220" s="428"/>
      <c r="K1220" s="442"/>
      <c r="L1220" s="431"/>
      <c r="M1220" s="430"/>
      <c r="N1220" s="431"/>
      <c r="O1220" s="431"/>
      <c r="P1220" s="431"/>
      <c r="Q1220" s="432"/>
      <c r="R1220" s="426"/>
      <c r="S1220" s="426"/>
      <c r="U1220" s="433"/>
      <c r="V1220" s="427"/>
      <c r="W1220" s="428"/>
      <c r="X1220" s="443"/>
      <c r="AA1220" s="435"/>
      <c r="AB1220" s="435"/>
      <c r="AC1220" s="435"/>
      <c r="AD1220" s="426"/>
      <c r="AE1220" s="426"/>
      <c r="AF1220" s="429"/>
      <c r="AG1220" s="429"/>
      <c r="AH1220" s="432"/>
      <c r="AI1220" s="432"/>
      <c r="AJ1220" s="432"/>
      <c r="AK1220" s="432"/>
      <c r="AL1220" s="432"/>
      <c r="AO1220" s="436"/>
      <c r="AP1220" s="436"/>
      <c r="AQ1220" s="249"/>
      <c r="AR1220" s="249"/>
      <c r="AS1220" s="437"/>
      <c r="AT1220" s="437"/>
      <c r="AU1220" s="437"/>
      <c r="AW1220" s="438"/>
      <c r="AX1220" s="439"/>
      <c r="AY1220" s="437"/>
    </row>
    <row r="1221" spans="1:51" s="344" customFormat="1" ht="16.5" customHeight="1" x14ac:dyDescent="0.25">
      <c r="A1221" s="427"/>
      <c r="B1221" s="428"/>
      <c r="K1221" s="442"/>
      <c r="L1221" s="431"/>
      <c r="M1221" s="430"/>
      <c r="N1221" s="431"/>
      <c r="O1221" s="431"/>
      <c r="P1221" s="431"/>
      <c r="Q1221" s="432"/>
      <c r="R1221" s="426"/>
      <c r="S1221" s="426"/>
      <c r="U1221" s="433"/>
      <c r="V1221" s="427"/>
      <c r="W1221" s="428"/>
      <c r="X1221" s="443"/>
      <c r="AA1221" s="435"/>
      <c r="AB1221" s="435"/>
      <c r="AC1221" s="435"/>
      <c r="AD1221" s="426"/>
      <c r="AE1221" s="426"/>
      <c r="AF1221" s="429"/>
      <c r="AG1221" s="429"/>
      <c r="AH1221" s="432"/>
      <c r="AI1221" s="432"/>
      <c r="AJ1221" s="432"/>
      <c r="AK1221" s="432"/>
      <c r="AL1221" s="432"/>
      <c r="AO1221" s="436"/>
      <c r="AP1221" s="436"/>
      <c r="AQ1221" s="249"/>
      <c r="AR1221" s="249"/>
      <c r="AS1221" s="437"/>
      <c r="AT1221" s="437"/>
      <c r="AU1221" s="437"/>
      <c r="AW1221" s="438"/>
      <c r="AX1221" s="439"/>
      <c r="AY1221" s="437"/>
    </row>
    <row r="1222" spans="1:51" s="344" customFormat="1" ht="16.5" customHeight="1" x14ac:dyDescent="0.25">
      <c r="A1222" s="427"/>
      <c r="B1222" s="428"/>
      <c r="K1222" s="442"/>
      <c r="L1222" s="431"/>
      <c r="M1222" s="430"/>
      <c r="N1222" s="431"/>
      <c r="O1222" s="431"/>
      <c r="P1222" s="431"/>
      <c r="Q1222" s="432"/>
      <c r="R1222" s="426"/>
      <c r="S1222" s="426"/>
      <c r="U1222" s="433"/>
      <c r="V1222" s="427"/>
      <c r="W1222" s="428"/>
      <c r="X1222" s="443"/>
      <c r="AA1222" s="435"/>
      <c r="AB1222" s="435"/>
      <c r="AC1222" s="435"/>
      <c r="AD1222" s="426"/>
      <c r="AE1222" s="426"/>
      <c r="AF1222" s="429"/>
      <c r="AG1222" s="429"/>
      <c r="AH1222" s="432"/>
      <c r="AI1222" s="432"/>
      <c r="AJ1222" s="432"/>
      <c r="AK1222" s="432"/>
      <c r="AL1222" s="432"/>
      <c r="AO1222" s="436"/>
      <c r="AP1222" s="436"/>
      <c r="AQ1222" s="249"/>
      <c r="AR1222" s="249"/>
      <c r="AS1222" s="437"/>
      <c r="AT1222" s="437"/>
      <c r="AU1222" s="437"/>
      <c r="AW1222" s="438"/>
      <c r="AX1222" s="439"/>
      <c r="AY1222" s="437"/>
    </row>
    <row r="1223" spans="1:51" s="344" customFormat="1" ht="16.5" customHeight="1" x14ac:dyDescent="0.25">
      <c r="A1223" s="427"/>
      <c r="B1223" s="428"/>
      <c r="K1223" s="442"/>
      <c r="L1223" s="431"/>
      <c r="M1223" s="430"/>
      <c r="N1223" s="431"/>
      <c r="O1223" s="431"/>
      <c r="P1223" s="431"/>
      <c r="Q1223" s="432"/>
      <c r="R1223" s="426"/>
      <c r="S1223" s="426"/>
      <c r="U1223" s="433"/>
      <c r="V1223" s="427"/>
      <c r="W1223" s="428"/>
      <c r="X1223" s="443"/>
      <c r="AA1223" s="435"/>
      <c r="AB1223" s="435"/>
      <c r="AC1223" s="435"/>
      <c r="AD1223" s="426"/>
      <c r="AE1223" s="426"/>
      <c r="AF1223" s="429"/>
      <c r="AG1223" s="429"/>
      <c r="AH1223" s="432"/>
      <c r="AI1223" s="432"/>
      <c r="AJ1223" s="432"/>
      <c r="AK1223" s="432"/>
      <c r="AL1223" s="432"/>
      <c r="AO1223" s="436"/>
      <c r="AP1223" s="436"/>
      <c r="AQ1223" s="249"/>
      <c r="AR1223" s="249"/>
      <c r="AS1223" s="437"/>
      <c r="AT1223" s="437"/>
      <c r="AU1223" s="437"/>
      <c r="AW1223" s="438"/>
      <c r="AX1223" s="439"/>
      <c r="AY1223" s="437"/>
    </row>
    <row r="1224" spans="1:51" s="344" customFormat="1" ht="16.5" customHeight="1" x14ac:dyDescent="0.25">
      <c r="A1224" s="427"/>
      <c r="B1224" s="428"/>
      <c r="K1224" s="442"/>
      <c r="L1224" s="431"/>
      <c r="M1224" s="430"/>
      <c r="N1224" s="431"/>
      <c r="O1224" s="431"/>
      <c r="P1224" s="431"/>
      <c r="Q1224" s="432"/>
      <c r="R1224" s="426"/>
      <c r="S1224" s="426"/>
      <c r="U1224" s="433"/>
      <c r="V1224" s="427"/>
      <c r="W1224" s="428"/>
      <c r="X1224" s="443"/>
      <c r="AA1224" s="435"/>
      <c r="AB1224" s="435"/>
      <c r="AC1224" s="435"/>
      <c r="AD1224" s="426"/>
      <c r="AE1224" s="426"/>
      <c r="AF1224" s="429"/>
      <c r="AG1224" s="429"/>
      <c r="AH1224" s="432"/>
      <c r="AI1224" s="432"/>
      <c r="AJ1224" s="432"/>
      <c r="AK1224" s="432"/>
      <c r="AL1224" s="432"/>
      <c r="AO1224" s="436"/>
      <c r="AP1224" s="436"/>
      <c r="AQ1224" s="249"/>
      <c r="AR1224" s="249"/>
      <c r="AS1224" s="437"/>
      <c r="AT1224" s="437"/>
      <c r="AU1224" s="437"/>
      <c r="AW1224" s="438"/>
      <c r="AX1224" s="439"/>
      <c r="AY1224" s="437"/>
    </row>
    <row r="1225" spans="1:51" s="344" customFormat="1" ht="16.5" customHeight="1" x14ac:dyDescent="0.25">
      <c r="A1225" s="427"/>
      <c r="B1225" s="428"/>
      <c r="K1225" s="442"/>
      <c r="L1225" s="431"/>
      <c r="M1225" s="430"/>
      <c r="N1225" s="431"/>
      <c r="O1225" s="431"/>
      <c r="P1225" s="431"/>
      <c r="Q1225" s="432"/>
      <c r="R1225" s="426"/>
      <c r="S1225" s="426"/>
      <c r="U1225" s="433"/>
      <c r="V1225" s="427"/>
      <c r="W1225" s="428"/>
      <c r="X1225" s="443"/>
      <c r="AA1225" s="435"/>
      <c r="AB1225" s="435"/>
      <c r="AC1225" s="435"/>
      <c r="AD1225" s="426"/>
      <c r="AE1225" s="426"/>
      <c r="AF1225" s="429"/>
      <c r="AG1225" s="429"/>
      <c r="AH1225" s="432"/>
      <c r="AI1225" s="432"/>
      <c r="AJ1225" s="432"/>
      <c r="AK1225" s="432"/>
      <c r="AL1225" s="432"/>
      <c r="AO1225" s="436"/>
      <c r="AP1225" s="436"/>
      <c r="AQ1225" s="249"/>
      <c r="AR1225" s="249"/>
      <c r="AS1225" s="437"/>
      <c r="AT1225" s="437"/>
      <c r="AU1225" s="437"/>
      <c r="AW1225" s="438"/>
      <c r="AX1225" s="439"/>
      <c r="AY1225" s="437"/>
    </row>
    <row r="1226" spans="1:51" s="344" customFormat="1" ht="16.5" customHeight="1" x14ac:dyDescent="0.25">
      <c r="A1226" s="427"/>
      <c r="B1226" s="428"/>
      <c r="K1226" s="442"/>
      <c r="L1226" s="431"/>
      <c r="M1226" s="430"/>
      <c r="N1226" s="431"/>
      <c r="O1226" s="431"/>
      <c r="P1226" s="431"/>
      <c r="Q1226" s="432"/>
      <c r="R1226" s="426"/>
      <c r="S1226" s="426"/>
      <c r="U1226" s="433"/>
      <c r="V1226" s="427"/>
      <c r="W1226" s="428"/>
      <c r="X1226" s="443"/>
      <c r="AA1226" s="435"/>
      <c r="AB1226" s="435"/>
      <c r="AC1226" s="435"/>
      <c r="AD1226" s="426"/>
      <c r="AE1226" s="426"/>
      <c r="AF1226" s="429"/>
      <c r="AG1226" s="429"/>
      <c r="AH1226" s="432"/>
      <c r="AI1226" s="432"/>
      <c r="AJ1226" s="432"/>
      <c r="AK1226" s="432"/>
      <c r="AL1226" s="432"/>
      <c r="AO1226" s="436"/>
      <c r="AP1226" s="436"/>
      <c r="AQ1226" s="249"/>
      <c r="AR1226" s="249"/>
      <c r="AS1226" s="437"/>
      <c r="AT1226" s="437"/>
      <c r="AU1226" s="437"/>
      <c r="AW1226" s="438"/>
      <c r="AX1226" s="439"/>
      <c r="AY1226" s="437"/>
    </row>
    <row r="1227" spans="1:51" s="344" customFormat="1" ht="16.5" customHeight="1" x14ac:dyDescent="0.25">
      <c r="A1227" s="427"/>
      <c r="B1227" s="428"/>
      <c r="K1227" s="442"/>
      <c r="L1227" s="431"/>
      <c r="M1227" s="430"/>
      <c r="N1227" s="431"/>
      <c r="O1227" s="431"/>
      <c r="P1227" s="431"/>
      <c r="Q1227" s="432"/>
      <c r="R1227" s="426"/>
      <c r="S1227" s="426"/>
      <c r="U1227" s="433"/>
      <c r="V1227" s="427"/>
      <c r="W1227" s="428"/>
      <c r="X1227" s="443"/>
      <c r="AA1227" s="435"/>
      <c r="AB1227" s="435"/>
      <c r="AC1227" s="435"/>
      <c r="AD1227" s="426"/>
      <c r="AE1227" s="426"/>
      <c r="AF1227" s="429"/>
      <c r="AG1227" s="429"/>
      <c r="AH1227" s="432"/>
      <c r="AI1227" s="432"/>
      <c r="AJ1227" s="432"/>
      <c r="AK1227" s="432"/>
      <c r="AL1227" s="432"/>
      <c r="AO1227" s="436"/>
      <c r="AP1227" s="436"/>
      <c r="AQ1227" s="249"/>
      <c r="AR1227" s="249"/>
      <c r="AS1227" s="437"/>
      <c r="AT1227" s="437"/>
      <c r="AU1227" s="437"/>
      <c r="AW1227" s="438"/>
      <c r="AX1227" s="439"/>
      <c r="AY1227" s="437"/>
    </row>
    <row r="1228" spans="1:51" s="344" customFormat="1" ht="16.5" customHeight="1" x14ac:dyDescent="0.25">
      <c r="A1228" s="427"/>
      <c r="B1228" s="428"/>
      <c r="K1228" s="442"/>
      <c r="L1228" s="431"/>
      <c r="M1228" s="430"/>
      <c r="N1228" s="431"/>
      <c r="O1228" s="431"/>
      <c r="P1228" s="431"/>
      <c r="Q1228" s="432"/>
      <c r="R1228" s="426"/>
      <c r="S1228" s="426"/>
      <c r="U1228" s="433"/>
      <c r="V1228" s="427"/>
      <c r="W1228" s="428"/>
      <c r="X1228" s="443"/>
      <c r="AA1228" s="435"/>
      <c r="AB1228" s="435"/>
      <c r="AC1228" s="435"/>
      <c r="AD1228" s="426"/>
      <c r="AE1228" s="426"/>
      <c r="AF1228" s="429"/>
      <c r="AG1228" s="429"/>
      <c r="AH1228" s="432"/>
      <c r="AI1228" s="432"/>
      <c r="AJ1228" s="432"/>
      <c r="AK1228" s="432"/>
      <c r="AL1228" s="432"/>
      <c r="AO1228" s="436"/>
      <c r="AP1228" s="436"/>
      <c r="AQ1228" s="249"/>
      <c r="AR1228" s="249"/>
      <c r="AS1228" s="437"/>
      <c r="AT1228" s="437"/>
      <c r="AU1228" s="437"/>
      <c r="AW1228" s="438"/>
      <c r="AX1228" s="439"/>
      <c r="AY1228" s="437"/>
    </row>
    <row r="1229" spans="1:51" s="344" customFormat="1" ht="16.5" customHeight="1" x14ac:dyDescent="0.25">
      <c r="A1229" s="427"/>
      <c r="B1229" s="428"/>
      <c r="K1229" s="442"/>
      <c r="L1229" s="431"/>
      <c r="M1229" s="430"/>
      <c r="N1229" s="431"/>
      <c r="O1229" s="431"/>
      <c r="P1229" s="431"/>
      <c r="Q1229" s="432"/>
      <c r="R1229" s="426"/>
      <c r="S1229" s="426"/>
      <c r="U1229" s="433"/>
      <c r="V1229" s="427"/>
      <c r="W1229" s="428"/>
      <c r="X1229" s="443"/>
      <c r="AA1229" s="435"/>
      <c r="AB1229" s="435"/>
      <c r="AC1229" s="435"/>
      <c r="AD1229" s="426"/>
      <c r="AE1229" s="426"/>
      <c r="AF1229" s="429"/>
      <c r="AG1229" s="429"/>
      <c r="AH1229" s="432"/>
      <c r="AI1229" s="432"/>
      <c r="AJ1229" s="432"/>
      <c r="AK1229" s="432"/>
      <c r="AL1229" s="432"/>
      <c r="AO1229" s="436"/>
      <c r="AP1229" s="436"/>
      <c r="AQ1229" s="249"/>
      <c r="AR1229" s="249"/>
      <c r="AS1229" s="437"/>
      <c r="AT1229" s="437"/>
      <c r="AU1229" s="437"/>
      <c r="AW1229" s="438"/>
      <c r="AX1229" s="439"/>
      <c r="AY1229" s="437"/>
    </row>
    <row r="1230" spans="1:51" s="344" customFormat="1" ht="16.5" customHeight="1" x14ac:dyDescent="0.25">
      <c r="A1230" s="427"/>
      <c r="B1230" s="428"/>
      <c r="K1230" s="442"/>
      <c r="L1230" s="431"/>
      <c r="M1230" s="430"/>
      <c r="N1230" s="431"/>
      <c r="O1230" s="431"/>
      <c r="P1230" s="431"/>
      <c r="Q1230" s="432"/>
      <c r="R1230" s="426"/>
      <c r="S1230" s="426"/>
      <c r="U1230" s="433"/>
      <c r="V1230" s="427"/>
      <c r="W1230" s="428"/>
      <c r="X1230" s="443"/>
      <c r="AA1230" s="435"/>
      <c r="AB1230" s="435"/>
      <c r="AC1230" s="435"/>
      <c r="AD1230" s="426"/>
      <c r="AE1230" s="426"/>
      <c r="AF1230" s="429"/>
      <c r="AG1230" s="429"/>
      <c r="AH1230" s="432"/>
      <c r="AI1230" s="432"/>
      <c r="AJ1230" s="432"/>
      <c r="AK1230" s="432"/>
      <c r="AL1230" s="432"/>
      <c r="AO1230" s="436"/>
      <c r="AP1230" s="436"/>
      <c r="AQ1230" s="249"/>
      <c r="AR1230" s="249"/>
      <c r="AS1230" s="437"/>
      <c r="AT1230" s="437"/>
      <c r="AU1230" s="437"/>
      <c r="AW1230" s="438"/>
      <c r="AX1230" s="439"/>
      <c r="AY1230" s="437"/>
    </row>
    <row r="1231" spans="1:51" s="344" customFormat="1" ht="16.5" customHeight="1" x14ac:dyDescent="0.25">
      <c r="A1231" s="427"/>
      <c r="B1231" s="428"/>
      <c r="K1231" s="442"/>
      <c r="L1231" s="431"/>
      <c r="M1231" s="430"/>
      <c r="N1231" s="431"/>
      <c r="O1231" s="431"/>
      <c r="P1231" s="431"/>
      <c r="Q1231" s="432"/>
      <c r="R1231" s="426"/>
      <c r="S1231" s="426"/>
      <c r="U1231" s="433"/>
      <c r="V1231" s="427"/>
      <c r="W1231" s="428"/>
      <c r="X1231" s="443"/>
      <c r="AA1231" s="435"/>
      <c r="AB1231" s="435"/>
      <c r="AC1231" s="435"/>
      <c r="AD1231" s="426"/>
      <c r="AE1231" s="426"/>
      <c r="AF1231" s="429"/>
      <c r="AG1231" s="429"/>
      <c r="AH1231" s="432"/>
      <c r="AI1231" s="432"/>
      <c r="AJ1231" s="432"/>
      <c r="AK1231" s="432"/>
      <c r="AL1231" s="432"/>
      <c r="AO1231" s="436"/>
      <c r="AP1231" s="436"/>
      <c r="AQ1231" s="249"/>
      <c r="AR1231" s="249"/>
      <c r="AS1231" s="437"/>
      <c r="AT1231" s="437"/>
      <c r="AU1231" s="437"/>
      <c r="AW1231" s="438"/>
      <c r="AX1231" s="439"/>
      <c r="AY1231" s="437"/>
    </row>
    <row r="1232" spans="1:51" s="307" customFormat="1" ht="16.5" customHeight="1" x14ac:dyDescent="0.25">
      <c r="A1232" s="305"/>
      <c r="B1232" s="306"/>
      <c r="K1232" s="308">
        <f>H1232*400+I1232*100+J1232</f>
        <v>0</v>
      </c>
      <c r="L1232" s="309">
        <f>SUM(Q1232:U1232)</f>
        <v>0</v>
      </c>
      <c r="M1232" s="310"/>
      <c r="N1232" s="309"/>
      <c r="O1232" s="309"/>
      <c r="P1232" s="309">
        <f>N1232*O1232</f>
        <v>0</v>
      </c>
      <c r="Q1232" s="311"/>
      <c r="R1232" s="312"/>
      <c r="S1232" s="312"/>
      <c r="U1232" s="313"/>
      <c r="V1232" s="305" t="s">
        <v>162</v>
      </c>
      <c r="W1232" s="306">
        <v>58</v>
      </c>
      <c r="X1232" s="425" t="s">
        <v>163</v>
      </c>
      <c r="Y1232" s="307" t="s">
        <v>28</v>
      </c>
      <c r="Z1232" s="307" t="s">
        <v>53</v>
      </c>
      <c r="AA1232" s="315">
        <v>13</v>
      </c>
      <c r="AB1232" s="315">
        <v>21</v>
      </c>
      <c r="AC1232" s="315">
        <v>2</v>
      </c>
      <c r="AD1232" s="312">
        <f>AA1232*AB1232</f>
        <v>273</v>
      </c>
      <c r="AE1232" s="316">
        <v>100</v>
      </c>
      <c r="AF1232" s="317">
        <f>รายการ!B1</f>
        <v>6700</v>
      </c>
      <c r="AG1232" s="317">
        <f>AD1232*AF1232</f>
        <v>1829100</v>
      </c>
      <c r="AH1232" s="311">
        <f>SUM(AI1232:AL1232)</f>
        <v>273</v>
      </c>
      <c r="AI1232" s="311"/>
      <c r="AJ1232" s="311">
        <v>273</v>
      </c>
      <c r="AK1232" s="311"/>
      <c r="AL1232" s="311"/>
      <c r="AM1232" s="307">
        <v>22</v>
      </c>
      <c r="AN1232" s="307">
        <f>ค่าเสื่อม!M4</f>
        <v>50</v>
      </c>
      <c r="AO1232" s="318">
        <f>AG1232*AN1232/100</f>
        <v>914550</v>
      </c>
      <c r="AP1232" s="318">
        <f>AG1232-AO1232</f>
        <v>914550</v>
      </c>
      <c r="AQ1232" s="249">
        <f>AP1232</f>
        <v>914550</v>
      </c>
      <c r="AR1232" s="249">
        <f>AQ1232</f>
        <v>914550</v>
      </c>
      <c r="AS1232" s="248">
        <f>((S1232*O1232)+(AF1232*AK1232)-(AF1232*AK1232*AN1232/100))</f>
        <v>0</v>
      </c>
      <c r="AT1232" s="248">
        <f>AQ1232-AS1232</f>
        <v>914550</v>
      </c>
      <c r="AU1232" s="248">
        <f>AS1232</f>
        <v>0</v>
      </c>
      <c r="AW1232" s="319"/>
      <c r="AX1232" s="251">
        <f>AU1232*AV1232/100</f>
        <v>0</v>
      </c>
      <c r="AY1232" s="248">
        <f>AX1232*10/100</f>
        <v>0</v>
      </c>
    </row>
    <row r="1233" spans="1:51" s="307" customFormat="1" ht="16.5" customHeight="1" x14ac:dyDescent="0.25">
      <c r="A1233" s="305"/>
      <c r="B1233" s="306"/>
      <c r="K1233" s="308"/>
      <c r="L1233" s="309"/>
      <c r="M1233" s="310"/>
      <c r="N1233" s="309"/>
      <c r="O1233" s="309"/>
      <c r="P1233" s="309"/>
      <c r="Q1233" s="311"/>
      <c r="R1233" s="312"/>
      <c r="S1233" s="312"/>
      <c r="U1233" s="313"/>
      <c r="V1233" s="305"/>
      <c r="W1233" s="306"/>
      <c r="X1233" s="425"/>
      <c r="AA1233" s="315"/>
      <c r="AB1233" s="315"/>
      <c r="AC1233" s="315"/>
      <c r="AD1233" s="312"/>
      <c r="AE1233" s="316"/>
      <c r="AF1233" s="317"/>
      <c r="AG1233" s="317"/>
      <c r="AH1233" s="311"/>
      <c r="AI1233" s="311"/>
      <c r="AJ1233" s="311"/>
      <c r="AK1233" s="311"/>
      <c r="AL1233" s="311"/>
      <c r="AO1233" s="318"/>
      <c r="AP1233" s="318"/>
      <c r="AQ1233" s="249"/>
      <c r="AR1233" s="249"/>
      <c r="AS1233" s="248"/>
      <c r="AT1233" s="248"/>
      <c r="AU1233" s="248"/>
      <c r="AW1233" s="319"/>
      <c r="AX1233" s="251"/>
      <c r="AY1233" s="248"/>
    </row>
    <row r="1234" spans="1:51" s="307" customFormat="1" ht="16.5" customHeight="1" x14ac:dyDescent="0.25">
      <c r="A1234" s="305"/>
      <c r="B1234" s="306"/>
      <c r="K1234" s="308"/>
      <c r="L1234" s="309"/>
      <c r="M1234" s="310"/>
      <c r="N1234" s="309"/>
      <c r="O1234" s="309"/>
      <c r="P1234" s="309"/>
      <c r="Q1234" s="311"/>
      <c r="R1234" s="312"/>
      <c r="S1234" s="312"/>
      <c r="U1234" s="313"/>
      <c r="V1234" s="305"/>
      <c r="W1234" s="306"/>
      <c r="X1234" s="425"/>
      <c r="AA1234" s="315"/>
      <c r="AB1234" s="315"/>
      <c r="AC1234" s="315"/>
      <c r="AD1234" s="312"/>
      <c r="AE1234" s="316"/>
      <c r="AF1234" s="317"/>
      <c r="AG1234" s="317"/>
      <c r="AH1234" s="311"/>
      <c r="AI1234" s="311"/>
      <c r="AJ1234" s="311"/>
      <c r="AK1234" s="311"/>
      <c r="AL1234" s="311"/>
      <c r="AO1234" s="318"/>
      <c r="AP1234" s="318"/>
      <c r="AQ1234" s="249"/>
      <c r="AR1234" s="249"/>
      <c r="AS1234" s="248"/>
      <c r="AT1234" s="248"/>
      <c r="AU1234" s="248"/>
      <c r="AW1234" s="319"/>
      <c r="AX1234" s="251"/>
      <c r="AY1234" s="248"/>
    </row>
    <row r="1235" spans="1:51" s="307" customFormat="1" ht="16.5" customHeight="1" x14ac:dyDescent="0.25">
      <c r="A1235" s="305"/>
      <c r="B1235" s="306"/>
      <c r="K1235" s="308"/>
      <c r="L1235" s="309"/>
      <c r="M1235" s="310"/>
      <c r="N1235" s="309"/>
      <c r="O1235" s="309"/>
      <c r="P1235" s="309"/>
      <c r="Q1235" s="311"/>
      <c r="R1235" s="312"/>
      <c r="S1235" s="312"/>
      <c r="U1235" s="313"/>
      <c r="V1235" s="305"/>
      <c r="W1235" s="306"/>
      <c r="X1235" s="425"/>
      <c r="AA1235" s="315"/>
      <c r="AB1235" s="315"/>
      <c r="AC1235" s="315"/>
      <c r="AD1235" s="312"/>
      <c r="AE1235" s="316"/>
      <c r="AF1235" s="317"/>
      <c r="AG1235" s="317"/>
      <c r="AH1235" s="311"/>
      <c r="AI1235" s="311"/>
      <c r="AJ1235" s="311"/>
      <c r="AK1235" s="311"/>
      <c r="AL1235" s="311"/>
      <c r="AO1235" s="318"/>
      <c r="AP1235" s="318"/>
      <c r="AQ1235" s="249"/>
      <c r="AR1235" s="249"/>
      <c r="AS1235" s="248"/>
      <c r="AT1235" s="248"/>
      <c r="AU1235" s="248"/>
      <c r="AW1235" s="319"/>
      <c r="AX1235" s="251"/>
      <c r="AY1235" s="248"/>
    </row>
    <row r="1236" spans="1:51" s="307" customFormat="1" ht="16.5" customHeight="1" x14ac:dyDescent="0.25">
      <c r="A1236" s="305"/>
      <c r="B1236" s="306"/>
      <c r="K1236" s="308"/>
      <c r="L1236" s="309"/>
      <c r="M1236" s="310"/>
      <c r="N1236" s="309"/>
      <c r="O1236" s="309"/>
      <c r="P1236" s="309"/>
      <c r="Q1236" s="311"/>
      <c r="R1236" s="312"/>
      <c r="S1236" s="312"/>
      <c r="U1236" s="313"/>
      <c r="V1236" s="305"/>
      <c r="W1236" s="306"/>
      <c r="X1236" s="425"/>
      <c r="AA1236" s="315"/>
      <c r="AB1236" s="315"/>
      <c r="AC1236" s="315"/>
      <c r="AD1236" s="312"/>
      <c r="AE1236" s="316"/>
      <c r="AF1236" s="317"/>
      <c r="AG1236" s="317"/>
      <c r="AH1236" s="311"/>
      <c r="AI1236" s="311"/>
      <c r="AJ1236" s="311"/>
      <c r="AK1236" s="311"/>
      <c r="AL1236" s="311"/>
      <c r="AO1236" s="318"/>
      <c r="AP1236" s="318"/>
      <c r="AQ1236" s="249"/>
      <c r="AR1236" s="249"/>
      <c r="AS1236" s="248"/>
      <c r="AT1236" s="248"/>
      <c r="AU1236" s="248"/>
      <c r="AW1236" s="319"/>
      <c r="AX1236" s="251"/>
      <c r="AY1236" s="248"/>
    </row>
    <row r="1237" spans="1:51" s="307" customFormat="1" ht="16.5" customHeight="1" x14ac:dyDescent="0.25">
      <c r="A1237" s="305"/>
      <c r="B1237" s="306"/>
      <c r="K1237" s="308"/>
      <c r="L1237" s="309"/>
      <c r="M1237" s="310"/>
      <c r="N1237" s="309"/>
      <c r="O1237" s="309"/>
      <c r="P1237" s="309"/>
      <c r="Q1237" s="311"/>
      <c r="R1237" s="312"/>
      <c r="S1237" s="312"/>
      <c r="U1237" s="313"/>
      <c r="V1237" s="305"/>
      <c r="W1237" s="306"/>
      <c r="X1237" s="425"/>
      <c r="AA1237" s="315"/>
      <c r="AB1237" s="315"/>
      <c r="AC1237" s="315"/>
      <c r="AD1237" s="312"/>
      <c r="AE1237" s="316"/>
      <c r="AF1237" s="317"/>
      <c r="AG1237" s="317"/>
      <c r="AH1237" s="311"/>
      <c r="AI1237" s="311"/>
      <c r="AJ1237" s="311"/>
      <c r="AK1237" s="311"/>
      <c r="AL1237" s="311"/>
      <c r="AO1237" s="318"/>
      <c r="AP1237" s="318"/>
      <c r="AQ1237" s="249"/>
      <c r="AR1237" s="249"/>
      <c r="AS1237" s="248"/>
      <c r="AT1237" s="248"/>
      <c r="AU1237" s="248"/>
      <c r="AW1237" s="319"/>
      <c r="AX1237" s="251"/>
      <c r="AY1237" s="248"/>
    </row>
    <row r="1238" spans="1:51" s="307" customFormat="1" ht="16.5" customHeight="1" x14ac:dyDescent="0.25">
      <c r="A1238" s="305"/>
      <c r="B1238" s="306"/>
      <c r="K1238" s="308"/>
      <c r="L1238" s="309"/>
      <c r="M1238" s="310"/>
      <c r="N1238" s="309"/>
      <c r="O1238" s="309"/>
      <c r="P1238" s="309"/>
      <c r="Q1238" s="311"/>
      <c r="R1238" s="312"/>
      <c r="S1238" s="312"/>
      <c r="U1238" s="313"/>
      <c r="V1238" s="305"/>
      <c r="W1238" s="306"/>
      <c r="X1238" s="425"/>
      <c r="AA1238" s="315"/>
      <c r="AB1238" s="315"/>
      <c r="AC1238" s="315"/>
      <c r="AD1238" s="312"/>
      <c r="AE1238" s="316"/>
      <c r="AF1238" s="317"/>
      <c r="AG1238" s="317"/>
      <c r="AH1238" s="311"/>
      <c r="AI1238" s="311"/>
      <c r="AJ1238" s="311"/>
      <c r="AK1238" s="311"/>
      <c r="AL1238" s="311"/>
      <c r="AO1238" s="318"/>
      <c r="AP1238" s="318"/>
      <c r="AQ1238" s="249"/>
      <c r="AR1238" s="249"/>
      <c r="AS1238" s="248"/>
      <c r="AT1238" s="248"/>
      <c r="AU1238" s="248"/>
      <c r="AW1238" s="319"/>
      <c r="AX1238" s="251"/>
      <c r="AY1238" s="248"/>
    </row>
    <row r="1239" spans="1:51" s="307" customFormat="1" ht="16.5" customHeight="1" x14ac:dyDescent="0.25">
      <c r="A1239" s="305"/>
      <c r="B1239" s="306"/>
      <c r="K1239" s="308"/>
      <c r="L1239" s="309"/>
      <c r="M1239" s="310"/>
      <c r="N1239" s="309"/>
      <c r="O1239" s="309"/>
      <c r="P1239" s="309"/>
      <c r="Q1239" s="311"/>
      <c r="R1239" s="312"/>
      <c r="S1239" s="312"/>
      <c r="U1239" s="313"/>
      <c r="V1239" s="305"/>
      <c r="W1239" s="306"/>
      <c r="X1239" s="425"/>
      <c r="AA1239" s="315"/>
      <c r="AB1239" s="315"/>
      <c r="AC1239" s="315"/>
      <c r="AD1239" s="312"/>
      <c r="AE1239" s="316"/>
      <c r="AF1239" s="317"/>
      <c r="AG1239" s="317"/>
      <c r="AH1239" s="311"/>
      <c r="AI1239" s="311"/>
      <c r="AJ1239" s="311"/>
      <c r="AK1239" s="311"/>
      <c r="AL1239" s="311"/>
      <c r="AO1239" s="318"/>
      <c r="AP1239" s="318"/>
      <c r="AQ1239" s="249"/>
      <c r="AR1239" s="249"/>
      <c r="AS1239" s="248"/>
      <c r="AT1239" s="248"/>
      <c r="AU1239" s="248"/>
      <c r="AW1239" s="319"/>
      <c r="AX1239" s="251"/>
      <c r="AY1239" s="248"/>
    </row>
    <row r="1240" spans="1:51" s="307" customFormat="1" ht="16.5" customHeight="1" x14ac:dyDescent="0.25">
      <c r="A1240" s="305"/>
      <c r="B1240" s="306"/>
      <c r="K1240" s="308"/>
      <c r="L1240" s="309"/>
      <c r="M1240" s="310"/>
      <c r="N1240" s="309"/>
      <c r="O1240" s="309"/>
      <c r="P1240" s="309"/>
      <c r="Q1240" s="311"/>
      <c r="R1240" s="312"/>
      <c r="S1240" s="312"/>
      <c r="U1240" s="313"/>
      <c r="V1240" s="305"/>
      <c r="W1240" s="306"/>
      <c r="X1240" s="425"/>
      <c r="AA1240" s="315"/>
      <c r="AB1240" s="315"/>
      <c r="AC1240" s="315"/>
      <c r="AD1240" s="312"/>
      <c r="AE1240" s="316"/>
      <c r="AF1240" s="317"/>
      <c r="AG1240" s="317"/>
      <c r="AH1240" s="311"/>
      <c r="AI1240" s="311"/>
      <c r="AJ1240" s="311"/>
      <c r="AK1240" s="311"/>
      <c r="AL1240" s="311"/>
      <c r="AO1240" s="318"/>
      <c r="AP1240" s="318"/>
      <c r="AQ1240" s="249"/>
      <c r="AR1240" s="249"/>
      <c r="AS1240" s="248"/>
      <c r="AT1240" s="248"/>
      <c r="AU1240" s="248"/>
      <c r="AW1240" s="319"/>
      <c r="AX1240" s="251"/>
      <c r="AY1240" s="248"/>
    </row>
    <row r="1241" spans="1:51" s="307" customFormat="1" ht="16.5" customHeight="1" x14ac:dyDescent="0.25">
      <c r="A1241" s="305"/>
      <c r="B1241" s="306"/>
      <c r="K1241" s="308"/>
      <c r="L1241" s="309"/>
      <c r="M1241" s="310"/>
      <c r="N1241" s="309"/>
      <c r="O1241" s="309"/>
      <c r="P1241" s="309"/>
      <c r="Q1241" s="311"/>
      <c r="R1241" s="312"/>
      <c r="S1241" s="312"/>
      <c r="U1241" s="313"/>
      <c r="V1241" s="305"/>
      <c r="W1241" s="306"/>
      <c r="X1241" s="425"/>
      <c r="AA1241" s="315"/>
      <c r="AB1241" s="315"/>
      <c r="AC1241" s="315"/>
      <c r="AD1241" s="312"/>
      <c r="AE1241" s="316"/>
      <c r="AF1241" s="317"/>
      <c r="AG1241" s="317"/>
      <c r="AH1241" s="311"/>
      <c r="AI1241" s="311"/>
      <c r="AJ1241" s="311"/>
      <c r="AK1241" s="311"/>
      <c r="AL1241" s="311"/>
      <c r="AO1241" s="318"/>
      <c r="AP1241" s="318"/>
      <c r="AQ1241" s="249"/>
      <c r="AR1241" s="249"/>
      <c r="AS1241" s="248"/>
      <c r="AT1241" s="248"/>
      <c r="AU1241" s="248"/>
      <c r="AW1241" s="319"/>
      <c r="AX1241" s="251"/>
      <c r="AY1241" s="248"/>
    </row>
    <row r="1242" spans="1:51" s="307" customFormat="1" ht="16.5" customHeight="1" x14ac:dyDescent="0.25">
      <c r="A1242" s="305"/>
      <c r="B1242" s="306"/>
      <c r="K1242" s="308"/>
      <c r="L1242" s="309"/>
      <c r="M1242" s="310"/>
      <c r="N1242" s="309"/>
      <c r="O1242" s="309"/>
      <c r="P1242" s="309"/>
      <c r="Q1242" s="311"/>
      <c r="R1242" s="312"/>
      <c r="S1242" s="312"/>
      <c r="U1242" s="313"/>
      <c r="V1242" s="305"/>
      <c r="W1242" s="306"/>
      <c r="X1242" s="425"/>
      <c r="AA1242" s="315"/>
      <c r="AB1242" s="315"/>
      <c r="AC1242" s="315"/>
      <c r="AD1242" s="312"/>
      <c r="AE1242" s="316"/>
      <c r="AF1242" s="317"/>
      <c r="AG1242" s="317"/>
      <c r="AH1242" s="311"/>
      <c r="AI1242" s="311"/>
      <c r="AJ1242" s="311"/>
      <c r="AK1242" s="311"/>
      <c r="AL1242" s="311"/>
      <c r="AO1242" s="318"/>
      <c r="AP1242" s="318"/>
      <c r="AQ1242" s="249"/>
      <c r="AR1242" s="249"/>
      <c r="AS1242" s="248"/>
      <c r="AT1242" s="248"/>
      <c r="AU1242" s="248"/>
      <c r="AW1242" s="319"/>
      <c r="AX1242" s="251"/>
      <c r="AY1242" s="248"/>
    </row>
    <row r="1243" spans="1:51" s="307" customFormat="1" ht="16.5" customHeight="1" x14ac:dyDescent="0.25">
      <c r="A1243" s="305"/>
      <c r="B1243" s="306"/>
      <c r="K1243" s="308"/>
      <c r="L1243" s="309"/>
      <c r="M1243" s="310"/>
      <c r="N1243" s="309"/>
      <c r="O1243" s="309"/>
      <c r="P1243" s="309"/>
      <c r="Q1243" s="311"/>
      <c r="R1243" s="312"/>
      <c r="S1243" s="312"/>
      <c r="U1243" s="313"/>
      <c r="V1243" s="305"/>
      <c r="W1243" s="306"/>
      <c r="X1243" s="425"/>
      <c r="AA1243" s="315"/>
      <c r="AB1243" s="315"/>
      <c r="AC1243" s="315"/>
      <c r="AD1243" s="312"/>
      <c r="AE1243" s="316"/>
      <c r="AF1243" s="317"/>
      <c r="AG1243" s="317"/>
      <c r="AH1243" s="311"/>
      <c r="AI1243" s="311"/>
      <c r="AJ1243" s="311"/>
      <c r="AK1243" s="311"/>
      <c r="AL1243" s="311"/>
      <c r="AO1243" s="318"/>
      <c r="AP1243" s="318"/>
      <c r="AQ1243" s="249"/>
      <c r="AR1243" s="249"/>
      <c r="AS1243" s="248"/>
      <c r="AT1243" s="248"/>
      <c r="AU1243" s="248"/>
      <c r="AW1243" s="319"/>
      <c r="AX1243" s="251"/>
      <c r="AY1243" s="248"/>
    </row>
    <row r="1244" spans="1:51" s="307" customFormat="1" ht="16.5" customHeight="1" x14ac:dyDescent="0.25">
      <c r="A1244" s="305"/>
      <c r="B1244" s="306"/>
      <c r="K1244" s="308"/>
      <c r="L1244" s="309"/>
      <c r="M1244" s="310"/>
      <c r="N1244" s="309"/>
      <c r="O1244" s="309"/>
      <c r="P1244" s="309"/>
      <c r="Q1244" s="311"/>
      <c r="R1244" s="312"/>
      <c r="S1244" s="312"/>
      <c r="U1244" s="313"/>
      <c r="V1244" s="305"/>
      <c r="W1244" s="306"/>
      <c r="X1244" s="425"/>
      <c r="AA1244" s="315"/>
      <c r="AB1244" s="315"/>
      <c r="AC1244" s="315"/>
      <c r="AD1244" s="312"/>
      <c r="AE1244" s="316"/>
      <c r="AF1244" s="317"/>
      <c r="AG1244" s="317"/>
      <c r="AH1244" s="311"/>
      <c r="AI1244" s="311"/>
      <c r="AJ1244" s="311"/>
      <c r="AK1244" s="311"/>
      <c r="AL1244" s="311"/>
      <c r="AO1244" s="318"/>
      <c r="AP1244" s="318"/>
      <c r="AQ1244" s="249"/>
      <c r="AR1244" s="249"/>
      <c r="AS1244" s="248"/>
      <c r="AT1244" s="248"/>
      <c r="AU1244" s="248"/>
      <c r="AW1244" s="319"/>
      <c r="AX1244" s="251"/>
      <c r="AY1244" s="248"/>
    </row>
    <row r="1245" spans="1:51" s="307" customFormat="1" ht="16.5" customHeight="1" x14ac:dyDescent="0.25">
      <c r="A1245" s="305"/>
      <c r="B1245" s="306"/>
      <c r="K1245" s="308"/>
      <c r="L1245" s="309"/>
      <c r="M1245" s="310"/>
      <c r="N1245" s="309"/>
      <c r="O1245" s="309"/>
      <c r="P1245" s="309"/>
      <c r="Q1245" s="311"/>
      <c r="R1245" s="312"/>
      <c r="S1245" s="312"/>
      <c r="U1245" s="313"/>
      <c r="V1245" s="305"/>
      <c r="W1245" s="306"/>
      <c r="X1245" s="425"/>
      <c r="AA1245" s="315"/>
      <c r="AB1245" s="315"/>
      <c r="AC1245" s="315"/>
      <c r="AD1245" s="312"/>
      <c r="AE1245" s="316"/>
      <c r="AF1245" s="317"/>
      <c r="AG1245" s="317"/>
      <c r="AH1245" s="311"/>
      <c r="AI1245" s="311"/>
      <c r="AJ1245" s="311"/>
      <c r="AK1245" s="311"/>
      <c r="AL1245" s="311"/>
      <c r="AO1245" s="318"/>
      <c r="AP1245" s="318"/>
      <c r="AQ1245" s="249"/>
      <c r="AR1245" s="249"/>
      <c r="AS1245" s="248"/>
      <c r="AT1245" s="248"/>
      <c r="AU1245" s="248"/>
      <c r="AW1245" s="319"/>
      <c r="AX1245" s="251"/>
      <c r="AY1245" s="248"/>
    </row>
    <row r="1246" spans="1:51" s="307" customFormat="1" ht="16.5" customHeight="1" x14ac:dyDescent="0.25">
      <c r="A1246" s="305"/>
      <c r="B1246" s="306"/>
      <c r="K1246" s="308"/>
      <c r="L1246" s="309"/>
      <c r="M1246" s="310"/>
      <c r="N1246" s="309"/>
      <c r="O1246" s="309"/>
      <c r="P1246" s="309"/>
      <c r="Q1246" s="311"/>
      <c r="R1246" s="312"/>
      <c r="S1246" s="312"/>
      <c r="U1246" s="313"/>
      <c r="V1246" s="305"/>
      <c r="W1246" s="306"/>
      <c r="X1246" s="425"/>
      <c r="AA1246" s="315"/>
      <c r="AB1246" s="315"/>
      <c r="AC1246" s="315"/>
      <c r="AD1246" s="312"/>
      <c r="AE1246" s="316"/>
      <c r="AF1246" s="317"/>
      <c r="AG1246" s="317"/>
      <c r="AH1246" s="311"/>
      <c r="AI1246" s="311"/>
      <c r="AJ1246" s="311"/>
      <c r="AK1246" s="311"/>
      <c r="AL1246" s="311"/>
      <c r="AO1246" s="318"/>
      <c r="AP1246" s="318"/>
      <c r="AQ1246" s="249"/>
      <c r="AR1246" s="249"/>
      <c r="AS1246" s="248"/>
      <c r="AT1246" s="248"/>
      <c r="AU1246" s="248"/>
      <c r="AW1246" s="319"/>
      <c r="AX1246" s="251"/>
      <c r="AY1246" s="248"/>
    </row>
    <row r="1247" spans="1:51" s="307" customFormat="1" ht="16.5" customHeight="1" x14ac:dyDescent="0.25">
      <c r="A1247" s="305"/>
      <c r="B1247" s="306"/>
      <c r="K1247" s="308"/>
      <c r="L1247" s="309"/>
      <c r="M1247" s="310"/>
      <c r="N1247" s="309"/>
      <c r="O1247" s="309"/>
      <c r="P1247" s="309"/>
      <c r="Q1247" s="311"/>
      <c r="R1247" s="312"/>
      <c r="S1247" s="312"/>
      <c r="U1247" s="313"/>
      <c r="V1247" s="305"/>
      <c r="W1247" s="306"/>
      <c r="X1247" s="425"/>
      <c r="AA1247" s="315"/>
      <c r="AB1247" s="315"/>
      <c r="AC1247" s="315"/>
      <c r="AD1247" s="312"/>
      <c r="AE1247" s="316"/>
      <c r="AF1247" s="317"/>
      <c r="AG1247" s="317"/>
      <c r="AH1247" s="311"/>
      <c r="AI1247" s="311"/>
      <c r="AJ1247" s="311"/>
      <c r="AK1247" s="311"/>
      <c r="AL1247" s="311"/>
      <c r="AO1247" s="318"/>
      <c r="AP1247" s="318"/>
      <c r="AQ1247" s="249"/>
      <c r="AR1247" s="249"/>
      <c r="AS1247" s="248"/>
      <c r="AT1247" s="248"/>
      <c r="AU1247" s="248"/>
      <c r="AW1247" s="319"/>
      <c r="AX1247" s="251"/>
      <c r="AY1247" s="248"/>
    </row>
    <row r="1248" spans="1:51" s="307" customFormat="1" ht="16.5" customHeight="1" x14ac:dyDescent="0.25">
      <c r="A1248" s="305"/>
      <c r="B1248" s="306"/>
      <c r="K1248" s="308"/>
      <c r="L1248" s="309"/>
      <c r="M1248" s="310"/>
      <c r="N1248" s="309"/>
      <c r="O1248" s="309"/>
      <c r="P1248" s="309"/>
      <c r="Q1248" s="311"/>
      <c r="R1248" s="312"/>
      <c r="S1248" s="312"/>
      <c r="U1248" s="313"/>
      <c r="V1248" s="305"/>
      <c r="W1248" s="306"/>
      <c r="X1248" s="425"/>
      <c r="AA1248" s="315"/>
      <c r="AB1248" s="315"/>
      <c r="AC1248" s="315"/>
      <c r="AD1248" s="312"/>
      <c r="AE1248" s="316"/>
      <c r="AF1248" s="317"/>
      <c r="AG1248" s="317"/>
      <c r="AH1248" s="311"/>
      <c r="AI1248" s="311"/>
      <c r="AJ1248" s="311"/>
      <c r="AK1248" s="311"/>
      <c r="AL1248" s="311"/>
      <c r="AO1248" s="318"/>
      <c r="AP1248" s="318"/>
      <c r="AQ1248" s="249"/>
      <c r="AR1248" s="249"/>
      <c r="AS1248" s="248"/>
      <c r="AT1248" s="248"/>
      <c r="AU1248" s="248"/>
      <c r="AW1248" s="319"/>
      <c r="AX1248" s="251"/>
      <c r="AY1248" s="248"/>
    </row>
    <row r="1249" spans="1:51" s="307" customFormat="1" ht="16.5" customHeight="1" x14ac:dyDescent="0.25">
      <c r="A1249" s="305"/>
      <c r="B1249" s="306"/>
      <c r="K1249" s="308"/>
      <c r="L1249" s="309"/>
      <c r="M1249" s="310"/>
      <c r="N1249" s="309"/>
      <c r="O1249" s="309"/>
      <c r="P1249" s="309"/>
      <c r="Q1249" s="311"/>
      <c r="R1249" s="312"/>
      <c r="S1249" s="312"/>
      <c r="U1249" s="313"/>
      <c r="V1249" s="305"/>
      <c r="W1249" s="306"/>
      <c r="X1249" s="425"/>
      <c r="AA1249" s="315"/>
      <c r="AB1249" s="315"/>
      <c r="AC1249" s="315"/>
      <c r="AD1249" s="312"/>
      <c r="AE1249" s="316"/>
      <c r="AF1249" s="317"/>
      <c r="AG1249" s="317"/>
      <c r="AH1249" s="311"/>
      <c r="AI1249" s="311"/>
      <c r="AJ1249" s="311"/>
      <c r="AK1249" s="311"/>
      <c r="AL1249" s="311"/>
      <c r="AO1249" s="318"/>
      <c r="AP1249" s="318"/>
      <c r="AQ1249" s="249"/>
      <c r="AR1249" s="249"/>
      <c r="AS1249" s="248"/>
      <c r="AT1249" s="248"/>
      <c r="AU1249" s="248"/>
      <c r="AW1249" s="319"/>
      <c r="AX1249" s="251"/>
      <c r="AY1249" s="248"/>
    </row>
    <row r="1250" spans="1:51" s="307" customFormat="1" ht="16.5" customHeight="1" x14ac:dyDescent="0.25">
      <c r="A1250" s="305"/>
      <c r="B1250" s="306"/>
      <c r="K1250" s="308"/>
      <c r="L1250" s="309"/>
      <c r="M1250" s="310"/>
      <c r="N1250" s="309"/>
      <c r="O1250" s="309"/>
      <c r="P1250" s="309"/>
      <c r="Q1250" s="311"/>
      <c r="R1250" s="312"/>
      <c r="S1250" s="312"/>
      <c r="U1250" s="313"/>
      <c r="V1250" s="305"/>
      <c r="W1250" s="306"/>
      <c r="X1250" s="425"/>
      <c r="AA1250" s="315"/>
      <c r="AB1250" s="315"/>
      <c r="AC1250" s="315"/>
      <c r="AD1250" s="312"/>
      <c r="AE1250" s="316"/>
      <c r="AF1250" s="317"/>
      <c r="AG1250" s="317"/>
      <c r="AH1250" s="311"/>
      <c r="AI1250" s="311"/>
      <c r="AJ1250" s="311"/>
      <c r="AK1250" s="311"/>
      <c r="AL1250" s="311"/>
      <c r="AO1250" s="318"/>
      <c r="AP1250" s="318"/>
      <c r="AQ1250" s="249"/>
      <c r="AR1250" s="249"/>
      <c r="AS1250" s="248"/>
      <c r="AT1250" s="248"/>
      <c r="AU1250" s="248"/>
      <c r="AW1250" s="319"/>
      <c r="AX1250" s="251"/>
      <c r="AY1250" s="248"/>
    </row>
    <row r="1251" spans="1:51" s="307" customFormat="1" ht="16.5" customHeight="1" x14ac:dyDescent="0.25">
      <c r="A1251" s="305"/>
      <c r="B1251" s="306"/>
      <c r="K1251" s="308"/>
      <c r="L1251" s="309"/>
      <c r="M1251" s="310"/>
      <c r="N1251" s="309"/>
      <c r="O1251" s="309"/>
      <c r="P1251" s="309"/>
      <c r="Q1251" s="311"/>
      <c r="R1251" s="312"/>
      <c r="S1251" s="312"/>
      <c r="U1251" s="313"/>
      <c r="V1251" s="305"/>
      <c r="W1251" s="306"/>
      <c r="X1251" s="425"/>
      <c r="AA1251" s="315"/>
      <c r="AB1251" s="315"/>
      <c r="AC1251" s="315"/>
      <c r="AD1251" s="312"/>
      <c r="AE1251" s="316"/>
      <c r="AF1251" s="317"/>
      <c r="AG1251" s="317"/>
      <c r="AH1251" s="311"/>
      <c r="AI1251" s="311"/>
      <c r="AJ1251" s="311"/>
      <c r="AK1251" s="311"/>
      <c r="AL1251" s="311"/>
      <c r="AO1251" s="318"/>
      <c r="AP1251" s="318"/>
      <c r="AQ1251" s="249"/>
      <c r="AR1251" s="249"/>
      <c r="AS1251" s="248"/>
      <c r="AT1251" s="248"/>
      <c r="AU1251" s="248"/>
      <c r="AW1251" s="319"/>
      <c r="AX1251" s="251"/>
      <c r="AY1251" s="248"/>
    </row>
    <row r="1252" spans="1:51" s="307" customFormat="1" ht="16.5" customHeight="1" x14ac:dyDescent="0.25">
      <c r="A1252" s="305"/>
      <c r="B1252" s="306"/>
      <c r="K1252" s="308"/>
      <c r="L1252" s="309"/>
      <c r="M1252" s="310"/>
      <c r="N1252" s="309"/>
      <c r="O1252" s="309"/>
      <c r="P1252" s="309"/>
      <c r="Q1252" s="311"/>
      <c r="R1252" s="312"/>
      <c r="S1252" s="312"/>
      <c r="U1252" s="313"/>
      <c r="V1252" s="305"/>
      <c r="W1252" s="306"/>
      <c r="X1252" s="425"/>
      <c r="AA1252" s="315"/>
      <c r="AB1252" s="315"/>
      <c r="AC1252" s="315"/>
      <c r="AD1252" s="312"/>
      <c r="AE1252" s="316"/>
      <c r="AF1252" s="317"/>
      <c r="AG1252" s="317"/>
      <c r="AH1252" s="311"/>
      <c r="AI1252" s="311"/>
      <c r="AJ1252" s="311"/>
      <c r="AK1252" s="311"/>
      <c r="AL1252" s="311"/>
      <c r="AO1252" s="318"/>
      <c r="AP1252" s="318"/>
      <c r="AQ1252" s="249"/>
      <c r="AR1252" s="249"/>
      <c r="AS1252" s="248"/>
      <c r="AT1252" s="248"/>
      <c r="AU1252" s="248"/>
      <c r="AW1252" s="319"/>
      <c r="AX1252" s="251"/>
      <c r="AY1252" s="248"/>
    </row>
    <row r="1253" spans="1:51" s="307" customFormat="1" ht="16.5" customHeight="1" x14ac:dyDescent="0.25">
      <c r="A1253" s="305"/>
      <c r="B1253" s="306"/>
      <c r="K1253" s="308"/>
      <c r="L1253" s="309"/>
      <c r="M1253" s="310"/>
      <c r="N1253" s="309"/>
      <c r="O1253" s="309"/>
      <c r="P1253" s="309"/>
      <c r="Q1253" s="311"/>
      <c r="R1253" s="312"/>
      <c r="S1253" s="312"/>
      <c r="U1253" s="313"/>
      <c r="V1253" s="305"/>
      <c r="W1253" s="306"/>
      <c r="X1253" s="425"/>
      <c r="AA1253" s="315"/>
      <c r="AB1253" s="315"/>
      <c r="AC1253" s="315"/>
      <c r="AD1253" s="312"/>
      <c r="AE1253" s="316"/>
      <c r="AF1253" s="317"/>
      <c r="AG1253" s="317"/>
      <c r="AH1253" s="311"/>
      <c r="AI1253" s="311"/>
      <c r="AJ1253" s="311"/>
      <c r="AK1253" s="311"/>
      <c r="AL1253" s="311"/>
      <c r="AO1253" s="318"/>
      <c r="AP1253" s="318"/>
      <c r="AQ1253" s="249"/>
      <c r="AR1253" s="249"/>
      <c r="AS1253" s="248"/>
      <c r="AT1253" s="248"/>
      <c r="AU1253" s="248"/>
      <c r="AW1253" s="319"/>
      <c r="AX1253" s="251"/>
      <c r="AY1253" s="248"/>
    </row>
    <row r="1254" spans="1:51" s="307" customFormat="1" ht="16.5" customHeight="1" x14ac:dyDescent="0.25">
      <c r="A1254" s="305"/>
      <c r="B1254" s="306"/>
      <c r="K1254" s="308"/>
      <c r="L1254" s="309"/>
      <c r="M1254" s="310"/>
      <c r="N1254" s="309"/>
      <c r="O1254" s="309"/>
      <c r="P1254" s="309"/>
      <c r="Q1254" s="311"/>
      <c r="R1254" s="312"/>
      <c r="S1254" s="312"/>
      <c r="U1254" s="313"/>
      <c r="V1254" s="305"/>
      <c r="W1254" s="306"/>
      <c r="X1254" s="425"/>
      <c r="AA1254" s="315"/>
      <c r="AB1254" s="315"/>
      <c r="AC1254" s="315"/>
      <c r="AD1254" s="312"/>
      <c r="AE1254" s="316"/>
      <c r="AF1254" s="317"/>
      <c r="AG1254" s="317"/>
      <c r="AH1254" s="311"/>
      <c r="AI1254" s="311"/>
      <c r="AJ1254" s="311"/>
      <c r="AK1254" s="311"/>
      <c r="AL1254" s="311"/>
      <c r="AO1254" s="318"/>
      <c r="AP1254" s="318"/>
      <c r="AQ1254" s="249"/>
      <c r="AR1254" s="249"/>
      <c r="AS1254" s="248"/>
      <c r="AT1254" s="248"/>
      <c r="AU1254" s="248"/>
      <c r="AW1254" s="319"/>
      <c r="AX1254" s="251"/>
      <c r="AY1254" s="248"/>
    </row>
    <row r="1255" spans="1:51" s="307" customFormat="1" ht="16.5" customHeight="1" x14ac:dyDescent="0.25">
      <c r="A1255" s="305"/>
      <c r="B1255" s="306"/>
      <c r="K1255" s="308"/>
      <c r="L1255" s="309"/>
      <c r="M1255" s="310"/>
      <c r="N1255" s="309"/>
      <c r="O1255" s="309"/>
      <c r="P1255" s="309"/>
      <c r="Q1255" s="311"/>
      <c r="R1255" s="312"/>
      <c r="S1255" s="312"/>
      <c r="U1255" s="313"/>
      <c r="V1255" s="305"/>
      <c r="W1255" s="306"/>
      <c r="X1255" s="425"/>
      <c r="AA1255" s="315"/>
      <c r="AB1255" s="315"/>
      <c r="AC1255" s="315"/>
      <c r="AD1255" s="312"/>
      <c r="AE1255" s="316"/>
      <c r="AF1255" s="317"/>
      <c r="AG1255" s="317"/>
      <c r="AH1255" s="311"/>
      <c r="AI1255" s="311"/>
      <c r="AJ1255" s="311"/>
      <c r="AK1255" s="311"/>
      <c r="AL1255" s="311"/>
      <c r="AO1255" s="318"/>
      <c r="AP1255" s="318"/>
      <c r="AQ1255" s="249"/>
      <c r="AR1255" s="249"/>
      <c r="AS1255" s="248"/>
      <c r="AT1255" s="248"/>
      <c r="AU1255" s="248"/>
      <c r="AW1255" s="319"/>
      <c r="AX1255" s="251"/>
      <c r="AY1255" s="248"/>
    </row>
    <row r="1256" spans="1:51" s="307" customFormat="1" ht="16.5" customHeight="1" x14ac:dyDescent="0.25">
      <c r="A1256" s="305"/>
      <c r="B1256" s="306"/>
      <c r="K1256" s="308"/>
      <c r="L1256" s="309"/>
      <c r="M1256" s="310"/>
      <c r="N1256" s="309"/>
      <c r="O1256" s="309"/>
      <c r="P1256" s="309"/>
      <c r="Q1256" s="311"/>
      <c r="R1256" s="312"/>
      <c r="S1256" s="312"/>
      <c r="U1256" s="313"/>
      <c r="V1256" s="305"/>
      <c r="W1256" s="306"/>
      <c r="X1256" s="425"/>
      <c r="AA1256" s="315"/>
      <c r="AB1256" s="315"/>
      <c r="AC1256" s="315"/>
      <c r="AD1256" s="312"/>
      <c r="AE1256" s="316"/>
      <c r="AF1256" s="317"/>
      <c r="AG1256" s="317"/>
      <c r="AH1256" s="311"/>
      <c r="AI1256" s="311"/>
      <c r="AJ1256" s="311"/>
      <c r="AK1256" s="311"/>
      <c r="AL1256" s="311"/>
      <c r="AO1256" s="318"/>
      <c r="AP1256" s="318"/>
      <c r="AQ1256" s="249"/>
      <c r="AR1256" s="249"/>
      <c r="AS1256" s="248"/>
      <c r="AT1256" s="248"/>
      <c r="AU1256" s="248"/>
      <c r="AW1256" s="319"/>
      <c r="AX1256" s="251"/>
      <c r="AY1256" s="248"/>
    </row>
    <row r="1257" spans="1:51" s="307" customFormat="1" ht="16.5" customHeight="1" x14ac:dyDescent="0.25">
      <c r="A1257" s="305"/>
      <c r="B1257" s="306"/>
      <c r="K1257" s="308"/>
      <c r="L1257" s="309"/>
      <c r="M1257" s="310"/>
      <c r="N1257" s="309"/>
      <c r="O1257" s="309"/>
      <c r="P1257" s="309"/>
      <c r="Q1257" s="311"/>
      <c r="R1257" s="312"/>
      <c r="S1257" s="312"/>
      <c r="U1257" s="313"/>
      <c r="V1257" s="305"/>
      <c r="W1257" s="306"/>
      <c r="X1257" s="425"/>
      <c r="AA1257" s="315"/>
      <c r="AB1257" s="315"/>
      <c r="AC1257" s="315"/>
      <c r="AD1257" s="312"/>
      <c r="AE1257" s="316"/>
      <c r="AF1257" s="317"/>
      <c r="AG1257" s="317"/>
      <c r="AH1257" s="311"/>
      <c r="AI1257" s="311"/>
      <c r="AJ1257" s="311"/>
      <c r="AK1257" s="311"/>
      <c r="AL1257" s="311"/>
      <c r="AO1257" s="318"/>
      <c r="AP1257" s="318"/>
      <c r="AQ1257" s="249"/>
      <c r="AR1257" s="249"/>
      <c r="AS1257" s="248"/>
      <c r="AT1257" s="248"/>
      <c r="AU1257" s="248"/>
      <c r="AW1257" s="319"/>
      <c r="AX1257" s="251"/>
      <c r="AY1257" s="248"/>
    </row>
    <row r="1258" spans="1:51" s="307" customFormat="1" ht="16.5" customHeight="1" x14ac:dyDescent="0.25">
      <c r="A1258" s="305"/>
      <c r="B1258" s="306"/>
      <c r="K1258" s="308"/>
      <c r="L1258" s="309"/>
      <c r="M1258" s="310"/>
      <c r="N1258" s="309"/>
      <c r="O1258" s="309"/>
      <c r="P1258" s="309"/>
      <c r="Q1258" s="311"/>
      <c r="R1258" s="312"/>
      <c r="S1258" s="312"/>
      <c r="U1258" s="313"/>
      <c r="V1258" s="305"/>
      <c r="W1258" s="306"/>
      <c r="X1258" s="425"/>
      <c r="AA1258" s="315"/>
      <c r="AB1258" s="315"/>
      <c r="AC1258" s="315"/>
      <c r="AD1258" s="312"/>
      <c r="AE1258" s="316"/>
      <c r="AF1258" s="317"/>
      <c r="AG1258" s="317"/>
      <c r="AH1258" s="311"/>
      <c r="AI1258" s="311"/>
      <c r="AJ1258" s="311"/>
      <c r="AK1258" s="311"/>
      <c r="AL1258" s="311"/>
      <c r="AO1258" s="318"/>
      <c r="AP1258" s="318"/>
      <c r="AQ1258" s="249"/>
      <c r="AR1258" s="249"/>
      <c r="AS1258" s="248"/>
      <c r="AT1258" s="248"/>
      <c r="AU1258" s="248"/>
      <c r="AW1258" s="319"/>
      <c r="AX1258" s="251"/>
      <c r="AY1258" s="248"/>
    </row>
    <row r="1259" spans="1:51" s="307" customFormat="1" ht="16.5" customHeight="1" x14ac:dyDescent="0.25">
      <c r="A1259" s="305"/>
      <c r="B1259" s="306"/>
      <c r="K1259" s="308"/>
      <c r="L1259" s="309"/>
      <c r="M1259" s="310"/>
      <c r="N1259" s="309"/>
      <c r="O1259" s="309"/>
      <c r="P1259" s="309"/>
      <c r="Q1259" s="311"/>
      <c r="R1259" s="312"/>
      <c r="S1259" s="312"/>
      <c r="U1259" s="313"/>
      <c r="V1259" s="305"/>
      <c r="W1259" s="306"/>
      <c r="X1259" s="425"/>
      <c r="AA1259" s="315"/>
      <c r="AB1259" s="315"/>
      <c r="AC1259" s="315"/>
      <c r="AD1259" s="312"/>
      <c r="AE1259" s="316"/>
      <c r="AF1259" s="317"/>
      <c r="AG1259" s="317"/>
      <c r="AH1259" s="311"/>
      <c r="AI1259" s="311"/>
      <c r="AJ1259" s="311"/>
      <c r="AK1259" s="311"/>
      <c r="AL1259" s="311"/>
      <c r="AO1259" s="318"/>
      <c r="AP1259" s="318"/>
      <c r="AQ1259" s="249"/>
      <c r="AR1259" s="249"/>
      <c r="AS1259" s="248"/>
      <c r="AT1259" s="248"/>
      <c r="AU1259" s="248"/>
      <c r="AW1259" s="319"/>
      <c r="AX1259" s="251"/>
      <c r="AY1259" s="248"/>
    </row>
    <row r="1260" spans="1:51" s="307" customFormat="1" ht="16.5" customHeight="1" x14ac:dyDescent="0.25">
      <c r="A1260" s="305"/>
      <c r="B1260" s="306"/>
      <c r="K1260" s="308"/>
      <c r="L1260" s="309"/>
      <c r="M1260" s="310"/>
      <c r="N1260" s="309"/>
      <c r="O1260" s="309"/>
      <c r="P1260" s="309"/>
      <c r="Q1260" s="311"/>
      <c r="R1260" s="312"/>
      <c r="S1260" s="312"/>
      <c r="U1260" s="313"/>
      <c r="V1260" s="305"/>
      <c r="W1260" s="306"/>
      <c r="X1260" s="425"/>
      <c r="AA1260" s="315"/>
      <c r="AB1260" s="315"/>
      <c r="AC1260" s="315"/>
      <c r="AD1260" s="312"/>
      <c r="AE1260" s="316"/>
      <c r="AF1260" s="317"/>
      <c r="AG1260" s="317"/>
      <c r="AH1260" s="311"/>
      <c r="AI1260" s="311"/>
      <c r="AJ1260" s="311"/>
      <c r="AK1260" s="311"/>
      <c r="AL1260" s="311"/>
      <c r="AO1260" s="318"/>
      <c r="AP1260" s="318"/>
      <c r="AQ1260" s="249"/>
      <c r="AR1260" s="249"/>
      <c r="AS1260" s="248"/>
      <c r="AT1260" s="248"/>
      <c r="AU1260" s="248"/>
      <c r="AW1260" s="319"/>
      <c r="AX1260" s="251"/>
      <c r="AY1260" s="248"/>
    </row>
    <row r="1261" spans="1:51" s="307" customFormat="1" ht="16.5" customHeight="1" x14ac:dyDescent="0.25">
      <c r="A1261" s="305"/>
      <c r="B1261" s="306"/>
      <c r="K1261" s="308"/>
      <c r="L1261" s="309"/>
      <c r="M1261" s="310"/>
      <c r="N1261" s="309"/>
      <c r="O1261" s="309"/>
      <c r="P1261" s="309"/>
      <c r="Q1261" s="311"/>
      <c r="R1261" s="312"/>
      <c r="S1261" s="312"/>
      <c r="U1261" s="313"/>
      <c r="V1261" s="305"/>
      <c r="W1261" s="306"/>
      <c r="X1261" s="425"/>
      <c r="AA1261" s="315"/>
      <c r="AB1261" s="315"/>
      <c r="AC1261" s="315"/>
      <c r="AD1261" s="312"/>
      <c r="AE1261" s="316"/>
      <c r="AF1261" s="317"/>
      <c r="AG1261" s="317"/>
      <c r="AH1261" s="311"/>
      <c r="AI1261" s="311"/>
      <c r="AJ1261" s="311"/>
      <c r="AK1261" s="311"/>
      <c r="AL1261" s="311"/>
      <c r="AO1261" s="318"/>
      <c r="AP1261" s="318"/>
      <c r="AQ1261" s="249"/>
      <c r="AR1261" s="249"/>
      <c r="AS1261" s="248"/>
      <c r="AT1261" s="248"/>
      <c r="AU1261" s="248"/>
      <c r="AW1261" s="319"/>
      <c r="AX1261" s="251"/>
      <c r="AY1261" s="248"/>
    </row>
    <row r="1262" spans="1:51" s="307" customFormat="1" ht="16.5" customHeight="1" x14ac:dyDescent="0.25">
      <c r="A1262" s="305"/>
      <c r="B1262" s="306"/>
      <c r="K1262" s="308"/>
      <c r="L1262" s="309"/>
      <c r="M1262" s="310"/>
      <c r="N1262" s="309"/>
      <c r="O1262" s="309"/>
      <c r="P1262" s="309"/>
      <c r="Q1262" s="311"/>
      <c r="R1262" s="312"/>
      <c r="S1262" s="312"/>
      <c r="U1262" s="313"/>
      <c r="V1262" s="305"/>
      <c r="W1262" s="306"/>
      <c r="X1262" s="425"/>
      <c r="AA1262" s="315"/>
      <c r="AB1262" s="315"/>
      <c r="AC1262" s="315"/>
      <c r="AD1262" s="312"/>
      <c r="AE1262" s="316"/>
      <c r="AF1262" s="317"/>
      <c r="AG1262" s="317"/>
      <c r="AH1262" s="311"/>
      <c r="AI1262" s="311"/>
      <c r="AJ1262" s="311"/>
      <c r="AK1262" s="311"/>
      <c r="AL1262" s="311"/>
      <c r="AO1262" s="318"/>
      <c r="AP1262" s="318"/>
      <c r="AQ1262" s="249"/>
      <c r="AR1262" s="249"/>
      <c r="AS1262" s="248"/>
      <c r="AT1262" s="248"/>
      <c r="AU1262" s="248"/>
      <c r="AW1262" s="319"/>
      <c r="AX1262" s="251"/>
      <c r="AY1262" s="248"/>
    </row>
    <row r="1263" spans="1:51" s="307" customFormat="1" ht="16.5" customHeight="1" x14ac:dyDescent="0.25">
      <c r="A1263" s="305"/>
      <c r="B1263" s="306"/>
      <c r="K1263" s="308"/>
      <c r="L1263" s="309"/>
      <c r="M1263" s="310"/>
      <c r="N1263" s="309"/>
      <c r="O1263" s="309"/>
      <c r="P1263" s="309"/>
      <c r="Q1263" s="311"/>
      <c r="R1263" s="312"/>
      <c r="S1263" s="312"/>
      <c r="U1263" s="313"/>
      <c r="V1263" s="305"/>
      <c r="W1263" s="306"/>
      <c r="X1263" s="425"/>
      <c r="AA1263" s="315"/>
      <c r="AB1263" s="315"/>
      <c r="AC1263" s="315"/>
      <c r="AD1263" s="312"/>
      <c r="AE1263" s="316"/>
      <c r="AF1263" s="317"/>
      <c r="AG1263" s="317"/>
      <c r="AH1263" s="311"/>
      <c r="AI1263" s="311"/>
      <c r="AJ1263" s="311"/>
      <c r="AK1263" s="311"/>
      <c r="AL1263" s="311"/>
      <c r="AO1263" s="318"/>
      <c r="AP1263" s="318"/>
      <c r="AQ1263" s="249"/>
      <c r="AR1263" s="249"/>
      <c r="AS1263" s="248"/>
      <c r="AT1263" s="248"/>
      <c r="AU1263" s="248"/>
      <c r="AW1263" s="319"/>
      <c r="AX1263" s="251"/>
      <c r="AY1263" s="248"/>
    </row>
    <row r="1264" spans="1:51" s="307" customFormat="1" ht="16.5" customHeight="1" x14ac:dyDescent="0.25">
      <c r="A1264" s="305"/>
      <c r="B1264" s="306"/>
      <c r="K1264" s="308"/>
      <c r="L1264" s="309"/>
      <c r="M1264" s="310"/>
      <c r="N1264" s="309"/>
      <c r="O1264" s="309"/>
      <c r="P1264" s="309"/>
      <c r="Q1264" s="311"/>
      <c r="R1264" s="312"/>
      <c r="S1264" s="312"/>
      <c r="U1264" s="313"/>
      <c r="V1264" s="305"/>
      <c r="W1264" s="306"/>
      <c r="X1264" s="425"/>
      <c r="AA1264" s="315"/>
      <c r="AB1264" s="315"/>
      <c r="AC1264" s="315"/>
      <c r="AD1264" s="312"/>
      <c r="AE1264" s="316"/>
      <c r="AF1264" s="317"/>
      <c r="AG1264" s="317"/>
      <c r="AH1264" s="311"/>
      <c r="AI1264" s="311"/>
      <c r="AJ1264" s="311"/>
      <c r="AK1264" s="311"/>
      <c r="AL1264" s="311"/>
      <c r="AO1264" s="318"/>
      <c r="AP1264" s="318"/>
      <c r="AQ1264" s="249"/>
      <c r="AR1264" s="249"/>
      <c r="AS1264" s="248"/>
      <c r="AT1264" s="248"/>
      <c r="AU1264" s="248"/>
      <c r="AW1264" s="319"/>
      <c r="AX1264" s="251"/>
      <c r="AY1264" s="248"/>
    </row>
    <row r="1265" spans="1:51" s="307" customFormat="1" ht="16.5" customHeight="1" x14ac:dyDescent="0.25">
      <c r="A1265" s="305"/>
      <c r="B1265" s="306"/>
      <c r="K1265" s="308"/>
      <c r="L1265" s="309"/>
      <c r="M1265" s="310"/>
      <c r="N1265" s="309"/>
      <c r="O1265" s="309"/>
      <c r="P1265" s="309"/>
      <c r="Q1265" s="311"/>
      <c r="R1265" s="312"/>
      <c r="S1265" s="312"/>
      <c r="U1265" s="313"/>
      <c r="V1265" s="305"/>
      <c r="W1265" s="306"/>
      <c r="X1265" s="425"/>
      <c r="AA1265" s="315"/>
      <c r="AB1265" s="315"/>
      <c r="AC1265" s="315"/>
      <c r="AD1265" s="312"/>
      <c r="AE1265" s="316"/>
      <c r="AF1265" s="317"/>
      <c r="AG1265" s="317"/>
      <c r="AH1265" s="311"/>
      <c r="AI1265" s="311"/>
      <c r="AJ1265" s="311"/>
      <c r="AK1265" s="311"/>
      <c r="AL1265" s="311"/>
      <c r="AO1265" s="318"/>
      <c r="AP1265" s="318"/>
      <c r="AQ1265" s="249"/>
      <c r="AR1265" s="249"/>
      <c r="AS1265" s="248"/>
      <c r="AT1265" s="248"/>
      <c r="AU1265" s="248"/>
      <c r="AW1265" s="319"/>
      <c r="AX1265" s="251"/>
      <c r="AY1265" s="248"/>
    </row>
    <row r="1266" spans="1:51" s="307" customFormat="1" ht="16.5" customHeight="1" x14ac:dyDescent="0.25">
      <c r="A1266" s="305"/>
      <c r="B1266" s="306"/>
      <c r="K1266" s="308"/>
      <c r="L1266" s="309"/>
      <c r="M1266" s="310"/>
      <c r="N1266" s="309"/>
      <c r="O1266" s="309"/>
      <c r="P1266" s="309"/>
      <c r="Q1266" s="311"/>
      <c r="R1266" s="312"/>
      <c r="S1266" s="312"/>
      <c r="U1266" s="313"/>
      <c r="V1266" s="305"/>
      <c r="W1266" s="306"/>
      <c r="X1266" s="425"/>
      <c r="AA1266" s="315"/>
      <c r="AB1266" s="315"/>
      <c r="AC1266" s="315"/>
      <c r="AD1266" s="312"/>
      <c r="AE1266" s="316"/>
      <c r="AF1266" s="317"/>
      <c r="AG1266" s="317"/>
      <c r="AH1266" s="311"/>
      <c r="AI1266" s="311"/>
      <c r="AJ1266" s="311"/>
      <c r="AK1266" s="311"/>
      <c r="AL1266" s="311"/>
      <c r="AO1266" s="318"/>
      <c r="AP1266" s="318"/>
      <c r="AQ1266" s="249"/>
      <c r="AR1266" s="249"/>
      <c r="AS1266" s="248"/>
      <c r="AT1266" s="248"/>
      <c r="AU1266" s="248"/>
      <c r="AW1266" s="319"/>
      <c r="AX1266" s="251"/>
      <c r="AY1266" s="248"/>
    </row>
    <row r="1267" spans="1:51" s="307" customFormat="1" ht="16.5" customHeight="1" x14ac:dyDescent="0.25">
      <c r="A1267" s="305"/>
      <c r="B1267" s="306"/>
      <c r="K1267" s="308"/>
      <c r="L1267" s="309"/>
      <c r="M1267" s="310"/>
      <c r="N1267" s="309"/>
      <c r="O1267" s="309"/>
      <c r="P1267" s="309"/>
      <c r="Q1267" s="311"/>
      <c r="R1267" s="312"/>
      <c r="S1267" s="312"/>
      <c r="U1267" s="313"/>
      <c r="V1267" s="305"/>
      <c r="W1267" s="306"/>
      <c r="X1267" s="425"/>
      <c r="AA1267" s="315"/>
      <c r="AB1267" s="315"/>
      <c r="AC1267" s="315"/>
      <c r="AD1267" s="312"/>
      <c r="AE1267" s="316"/>
      <c r="AF1267" s="317"/>
      <c r="AG1267" s="317"/>
      <c r="AH1267" s="311"/>
      <c r="AI1267" s="311"/>
      <c r="AJ1267" s="311"/>
      <c r="AK1267" s="311"/>
      <c r="AL1267" s="311"/>
      <c r="AO1267" s="318"/>
      <c r="AP1267" s="318"/>
      <c r="AQ1267" s="249"/>
      <c r="AR1267" s="249"/>
      <c r="AS1267" s="248"/>
      <c r="AT1267" s="248"/>
      <c r="AU1267" s="248"/>
      <c r="AW1267" s="319"/>
      <c r="AX1267" s="251"/>
      <c r="AY1267" s="248"/>
    </row>
    <row r="1268" spans="1:51" s="307" customFormat="1" ht="16.5" customHeight="1" x14ac:dyDescent="0.25">
      <c r="A1268" s="305"/>
      <c r="B1268" s="306"/>
      <c r="K1268" s="308"/>
      <c r="L1268" s="309"/>
      <c r="M1268" s="310"/>
      <c r="N1268" s="309"/>
      <c r="O1268" s="309"/>
      <c r="P1268" s="309"/>
      <c r="Q1268" s="311"/>
      <c r="R1268" s="312"/>
      <c r="S1268" s="312"/>
      <c r="U1268" s="313"/>
      <c r="V1268" s="305"/>
      <c r="W1268" s="306"/>
      <c r="X1268" s="425"/>
      <c r="AA1268" s="315"/>
      <c r="AB1268" s="315"/>
      <c r="AC1268" s="315"/>
      <c r="AD1268" s="312"/>
      <c r="AE1268" s="316"/>
      <c r="AF1268" s="317"/>
      <c r="AG1268" s="317"/>
      <c r="AH1268" s="311"/>
      <c r="AI1268" s="311"/>
      <c r="AJ1268" s="311"/>
      <c r="AK1268" s="311"/>
      <c r="AL1268" s="311"/>
      <c r="AO1268" s="318"/>
      <c r="AP1268" s="318"/>
      <c r="AQ1268" s="249"/>
      <c r="AR1268" s="249"/>
      <c r="AS1268" s="248"/>
      <c r="AT1268" s="248"/>
      <c r="AU1268" s="248"/>
      <c r="AW1268" s="319"/>
      <c r="AX1268" s="251"/>
      <c r="AY1268" s="248"/>
    </row>
    <row r="1269" spans="1:51" s="307" customFormat="1" ht="16.5" customHeight="1" x14ac:dyDescent="0.25">
      <c r="A1269" s="305"/>
      <c r="B1269" s="306"/>
      <c r="K1269" s="308"/>
      <c r="L1269" s="309"/>
      <c r="M1269" s="310"/>
      <c r="N1269" s="309"/>
      <c r="O1269" s="309"/>
      <c r="P1269" s="309"/>
      <c r="Q1269" s="311"/>
      <c r="R1269" s="312"/>
      <c r="S1269" s="312"/>
      <c r="U1269" s="313"/>
      <c r="V1269" s="305"/>
      <c r="W1269" s="306"/>
      <c r="X1269" s="425"/>
      <c r="AA1269" s="315"/>
      <c r="AB1269" s="315"/>
      <c r="AC1269" s="315"/>
      <c r="AD1269" s="312"/>
      <c r="AE1269" s="316"/>
      <c r="AF1269" s="317"/>
      <c r="AG1269" s="317"/>
      <c r="AH1269" s="311"/>
      <c r="AI1269" s="311"/>
      <c r="AJ1269" s="311"/>
      <c r="AK1269" s="311"/>
      <c r="AL1269" s="311"/>
      <c r="AO1269" s="318"/>
      <c r="AP1269" s="318"/>
      <c r="AQ1269" s="249"/>
      <c r="AR1269" s="249"/>
      <c r="AS1269" s="248"/>
      <c r="AT1269" s="248"/>
      <c r="AU1269" s="248"/>
      <c r="AW1269" s="319"/>
      <c r="AX1269" s="251"/>
      <c r="AY1269" s="248"/>
    </row>
    <row r="1270" spans="1:51" s="307" customFormat="1" ht="16.5" customHeight="1" x14ac:dyDescent="0.25">
      <c r="A1270" s="305"/>
      <c r="B1270" s="306"/>
      <c r="K1270" s="308"/>
      <c r="L1270" s="309"/>
      <c r="M1270" s="310"/>
      <c r="N1270" s="309"/>
      <c r="O1270" s="309"/>
      <c r="P1270" s="309"/>
      <c r="Q1270" s="311"/>
      <c r="R1270" s="312"/>
      <c r="S1270" s="312"/>
      <c r="U1270" s="313"/>
      <c r="V1270" s="305"/>
      <c r="W1270" s="306"/>
      <c r="X1270" s="425"/>
      <c r="AA1270" s="315"/>
      <c r="AB1270" s="315"/>
      <c r="AC1270" s="315"/>
      <c r="AD1270" s="312"/>
      <c r="AE1270" s="316"/>
      <c r="AF1270" s="317"/>
      <c r="AG1270" s="317"/>
      <c r="AH1270" s="311"/>
      <c r="AI1270" s="311"/>
      <c r="AJ1270" s="311"/>
      <c r="AK1270" s="311"/>
      <c r="AL1270" s="311"/>
      <c r="AO1270" s="318"/>
      <c r="AP1270" s="318"/>
      <c r="AQ1270" s="249"/>
      <c r="AR1270" s="249"/>
      <c r="AS1270" s="248"/>
      <c r="AT1270" s="248"/>
      <c r="AU1270" s="248"/>
      <c r="AW1270" s="319"/>
      <c r="AX1270" s="251"/>
      <c r="AY1270" s="248"/>
    </row>
    <row r="1271" spans="1:51" s="307" customFormat="1" ht="16.5" customHeight="1" x14ac:dyDescent="0.25">
      <c r="A1271" s="305"/>
      <c r="B1271" s="306"/>
      <c r="K1271" s="308">
        <f>H1271*400+I1271*100+J1271</f>
        <v>0</v>
      </c>
      <c r="L1271" s="309">
        <f>SUM(Q1271:U1271)</f>
        <v>0</v>
      </c>
      <c r="M1271" s="310"/>
      <c r="N1271" s="309"/>
      <c r="O1271" s="309"/>
      <c r="P1271" s="309">
        <f>N1271*O1271</f>
        <v>0</v>
      </c>
      <c r="Q1271" s="311"/>
      <c r="R1271" s="312"/>
      <c r="S1271" s="312"/>
      <c r="U1271" s="313"/>
      <c r="V1271" s="305" t="s">
        <v>164</v>
      </c>
      <c r="W1271" s="306">
        <v>59</v>
      </c>
      <c r="X1271" s="314" t="s">
        <v>165</v>
      </c>
      <c r="Y1271" s="307" t="s">
        <v>28</v>
      </c>
      <c r="Z1271" s="307" t="s">
        <v>53</v>
      </c>
      <c r="AA1271" s="315">
        <v>6</v>
      </c>
      <c r="AB1271" s="315">
        <v>6</v>
      </c>
      <c r="AC1271" s="315">
        <v>2</v>
      </c>
      <c r="AD1271" s="312">
        <f>AA1271*AB1271</f>
        <v>36</v>
      </c>
      <c r="AE1271" s="316">
        <v>100</v>
      </c>
      <c r="AF1271" s="317">
        <f>รายการ!B1</f>
        <v>6700</v>
      </c>
      <c r="AG1271" s="317">
        <f>AD1271*AF1271</f>
        <v>241200</v>
      </c>
      <c r="AH1271" s="311">
        <f>SUM(AI1271:AL1271)</f>
        <v>36</v>
      </c>
      <c r="AI1271" s="311"/>
      <c r="AJ1271" s="311">
        <v>36</v>
      </c>
      <c r="AK1271" s="311"/>
      <c r="AL1271" s="311"/>
      <c r="AM1271" s="307">
        <v>24</v>
      </c>
      <c r="AN1271" s="307">
        <f>ค่าเสื่อม!T4</f>
        <v>93</v>
      </c>
      <c r="AO1271" s="318">
        <f>AG1271*AN1271/100</f>
        <v>224316</v>
      </c>
      <c r="AP1271" s="318">
        <f>AG1271-AO1271</f>
        <v>16884</v>
      </c>
      <c r="AQ1271" s="249">
        <f>AP1271</f>
        <v>16884</v>
      </c>
      <c r="AR1271" s="249">
        <f>AQ1271</f>
        <v>16884</v>
      </c>
      <c r="AS1271" s="248">
        <f>((S1271*O1271)+(AF1271*AK1271)-(AF1271*AK1271*AN1271/100))</f>
        <v>0</v>
      </c>
      <c r="AT1271" s="248">
        <f>AQ1271-AS1271</f>
        <v>16884</v>
      </c>
      <c r="AU1271" s="248">
        <f>AS1271</f>
        <v>0</v>
      </c>
      <c r="AW1271" s="319"/>
      <c r="AX1271" s="251">
        <f>AU1271*AV1271/100</f>
        <v>0</v>
      </c>
      <c r="AY1271" s="248">
        <f>AX1271*10/100</f>
        <v>0</v>
      </c>
    </row>
    <row r="1272" spans="1:51" s="307" customFormat="1" ht="16.5" customHeight="1" x14ac:dyDescent="0.25">
      <c r="A1272" s="305"/>
      <c r="B1272" s="306"/>
      <c r="K1272" s="308"/>
      <c r="L1272" s="309"/>
      <c r="M1272" s="310"/>
      <c r="N1272" s="309"/>
      <c r="O1272" s="309"/>
      <c r="P1272" s="309"/>
      <c r="Q1272" s="311"/>
      <c r="R1272" s="312"/>
      <c r="S1272" s="312"/>
      <c r="U1272" s="313"/>
      <c r="V1272" s="305"/>
      <c r="W1272" s="306"/>
      <c r="X1272" s="314"/>
      <c r="AA1272" s="315"/>
      <c r="AB1272" s="315"/>
      <c r="AC1272" s="315"/>
      <c r="AD1272" s="312"/>
      <c r="AE1272" s="316"/>
      <c r="AF1272" s="317"/>
      <c r="AG1272" s="317"/>
      <c r="AH1272" s="311"/>
      <c r="AI1272" s="311"/>
      <c r="AJ1272" s="311"/>
      <c r="AK1272" s="311"/>
      <c r="AL1272" s="311"/>
      <c r="AO1272" s="318"/>
      <c r="AP1272" s="318"/>
      <c r="AQ1272" s="249"/>
      <c r="AR1272" s="249"/>
      <c r="AS1272" s="248"/>
      <c r="AT1272" s="248"/>
      <c r="AU1272" s="248"/>
      <c r="AW1272" s="319"/>
      <c r="AX1272" s="251"/>
      <c r="AY1272" s="248"/>
    </row>
    <row r="1273" spans="1:51" s="307" customFormat="1" ht="16.5" customHeight="1" x14ac:dyDescent="0.25">
      <c r="A1273" s="305"/>
      <c r="B1273" s="306"/>
      <c r="K1273" s="308"/>
      <c r="L1273" s="309"/>
      <c r="M1273" s="310"/>
      <c r="N1273" s="309"/>
      <c r="O1273" s="309"/>
      <c r="P1273" s="309"/>
      <c r="Q1273" s="311"/>
      <c r="R1273" s="312"/>
      <c r="S1273" s="312"/>
      <c r="U1273" s="313"/>
      <c r="V1273" s="305"/>
      <c r="W1273" s="306"/>
      <c r="X1273" s="314"/>
      <c r="AA1273" s="315"/>
      <c r="AB1273" s="315"/>
      <c r="AC1273" s="315"/>
      <c r="AD1273" s="312"/>
      <c r="AE1273" s="316"/>
      <c r="AF1273" s="317"/>
      <c r="AG1273" s="317"/>
      <c r="AH1273" s="311"/>
      <c r="AI1273" s="311"/>
      <c r="AJ1273" s="311"/>
      <c r="AK1273" s="311"/>
      <c r="AL1273" s="311"/>
      <c r="AO1273" s="318"/>
      <c r="AP1273" s="318"/>
      <c r="AQ1273" s="249"/>
      <c r="AR1273" s="249"/>
      <c r="AS1273" s="248"/>
      <c r="AT1273" s="248"/>
      <c r="AU1273" s="248"/>
      <c r="AW1273" s="319"/>
      <c r="AX1273" s="251"/>
      <c r="AY1273" s="248"/>
    </row>
    <row r="1274" spans="1:51" s="307" customFormat="1" ht="16.5" customHeight="1" x14ac:dyDescent="0.25">
      <c r="A1274" s="305"/>
      <c r="B1274" s="306"/>
      <c r="K1274" s="308"/>
      <c r="L1274" s="309"/>
      <c r="M1274" s="310"/>
      <c r="N1274" s="309"/>
      <c r="O1274" s="309"/>
      <c r="P1274" s="309"/>
      <c r="Q1274" s="311"/>
      <c r="R1274" s="312"/>
      <c r="S1274" s="312"/>
      <c r="U1274" s="313"/>
      <c r="V1274" s="305"/>
      <c r="W1274" s="306"/>
      <c r="X1274" s="314"/>
      <c r="AA1274" s="315"/>
      <c r="AB1274" s="315"/>
      <c r="AC1274" s="315"/>
      <c r="AD1274" s="312"/>
      <c r="AE1274" s="316"/>
      <c r="AF1274" s="317"/>
      <c r="AG1274" s="317"/>
      <c r="AH1274" s="311"/>
      <c r="AI1274" s="311"/>
      <c r="AJ1274" s="311"/>
      <c r="AK1274" s="311"/>
      <c r="AL1274" s="311"/>
      <c r="AO1274" s="318"/>
      <c r="AP1274" s="318"/>
      <c r="AQ1274" s="249"/>
      <c r="AR1274" s="249"/>
      <c r="AS1274" s="248"/>
      <c r="AT1274" s="248"/>
      <c r="AU1274" s="248"/>
      <c r="AW1274" s="319"/>
      <c r="AX1274" s="251"/>
      <c r="AY1274" s="248"/>
    </row>
    <row r="1275" spans="1:51" s="307" customFormat="1" ht="16.5" customHeight="1" x14ac:dyDescent="0.25">
      <c r="A1275" s="305"/>
      <c r="B1275" s="306"/>
      <c r="K1275" s="308"/>
      <c r="L1275" s="309"/>
      <c r="M1275" s="310"/>
      <c r="N1275" s="309"/>
      <c r="O1275" s="309"/>
      <c r="P1275" s="309"/>
      <c r="Q1275" s="311"/>
      <c r="R1275" s="312"/>
      <c r="S1275" s="312"/>
      <c r="U1275" s="313"/>
      <c r="V1275" s="305"/>
      <c r="W1275" s="306"/>
      <c r="X1275" s="314"/>
      <c r="AA1275" s="315"/>
      <c r="AB1275" s="315"/>
      <c r="AC1275" s="315"/>
      <c r="AD1275" s="312"/>
      <c r="AE1275" s="316"/>
      <c r="AF1275" s="317"/>
      <c r="AG1275" s="317"/>
      <c r="AH1275" s="311"/>
      <c r="AI1275" s="311"/>
      <c r="AJ1275" s="311"/>
      <c r="AK1275" s="311"/>
      <c r="AL1275" s="311"/>
      <c r="AO1275" s="318"/>
      <c r="AP1275" s="318"/>
      <c r="AQ1275" s="249"/>
      <c r="AR1275" s="249"/>
      <c r="AS1275" s="248"/>
      <c r="AT1275" s="248"/>
      <c r="AU1275" s="248"/>
      <c r="AW1275" s="319"/>
      <c r="AX1275" s="251"/>
      <c r="AY1275" s="248"/>
    </row>
    <row r="1276" spans="1:51" s="307" customFormat="1" ht="16.5" customHeight="1" x14ac:dyDescent="0.25">
      <c r="A1276" s="305"/>
      <c r="B1276" s="306"/>
      <c r="K1276" s="308"/>
      <c r="L1276" s="309"/>
      <c r="M1276" s="310"/>
      <c r="N1276" s="309"/>
      <c r="O1276" s="309"/>
      <c r="P1276" s="309"/>
      <c r="Q1276" s="311"/>
      <c r="R1276" s="312"/>
      <c r="S1276" s="312"/>
      <c r="U1276" s="313"/>
      <c r="V1276" s="305"/>
      <c r="W1276" s="306"/>
      <c r="X1276" s="314"/>
      <c r="AA1276" s="315"/>
      <c r="AB1276" s="315"/>
      <c r="AC1276" s="315"/>
      <c r="AD1276" s="312"/>
      <c r="AE1276" s="316"/>
      <c r="AF1276" s="317"/>
      <c r="AG1276" s="317"/>
      <c r="AH1276" s="311"/>
      <c r="AI1276" s="311"/>
      <c r="AJ1276" s="311"/>
      <c r="AK1276" s="311"/>
      <c r="AL1276" s="311"/>
      <c r="AO1276" s="318"/>
      <c r="AP1276" s="318"/>
      <c r="AQ1276" s="249"/>
      <c r="AR1276" s="249"/>
      <c r="AS1276" s="248"/>
      <c r="AT1276" s="248"/>
      <c r="AU1276" s="248"/>
      <c r="AW1276" s="319"/>
      <c r="AX1276" s="251"/>
      <c r="AY1276" s="248"/>
    </row>
    <row r="1277" spans="1:51" s="307" customFormat="1" ht="16.5" customHeight="1" x14ac:dyDescent="0.25">
      <c r="A1277" s="305"/>
      <c r="B1277" s="306"/>
      <c r="K1277" s="308"/>
      <c r="L1277" s="309"/>
      <c r="M1277" s="310"/>
      <c r="N1277" s="309"/>
      <c r="O1277" s="309"/>
      <c r="P1277" s="309"/>
      <c r="Q1277" s="311"/>
      <c r="R1277" s="312"/>
      <c r="S1277" s="312"/>
      <c r="U1277" s="313"/>
      <c r="V1277" s="305"/>
      <c r="W1277" s="306"/>
      <c r="X1277" s="314"/>
      <c r="AA1277" s="315"/>
      <c r="AB1277" s="315"/>
      <c r="AC1277" s="315"/>
      <c r="AD1277" s="312"/>
      <c r="AE1277" s="316"/>
      <c r="AF1277" s="317"/>
      <c r="AG1277" s="317"/>
      <c r="AH1277" s="311"/>
      <c r="AI1277" s="311"/>
      <c r="AJ1277" s="311"/>
      <c r="AK1277" s="311"/>
      <c r="AL1277" s="311"/>
      <c r="AO1277" s="318"/>
      <c r="AP1277" s="318"/>
      <c r="AQ1277" s="249"/>
      <c r="AR1277" s="249"/>
      <c r="AS1277" s="248"/>
      <c r="AT1277" s="248"/>
      <c r="AU1277" s="248"/>
      <c r="AW1277" s="319"/>
      <c r="AX1277" s="251"/>
      <c r="AY1277" s="248"/>
    </row>
    <row r="1278" spans="1:51" s="307" customFormat="1" ht="16.5" customHeight="1" x14ac:dyDescent="0.25">
      <c r="A1278" s="305"/>
      <c r="B1278" s="306"/>
      <c r="K1278" s="308"/>
      <c r="L1278" s="309"/>
      <c r="M1278" s="310"/>
      <c r="N1278" s="309"/>
      <c r="O1278" s="309"/>
      <c r="P1278" s="309"/>
      <c r="Q1278" s="311"/>
      <c r="R1278" s="312"/>
      <c r="S1278" s="312"/>
      <c r="U1278" s="313"/>
      <c r="V1278" s="305"/>
      <c r="W1278" s="306"/>
      <c r="X1278" s="314"/>
      <c r="AA1278" s="315"/>
      <c r="AB1278" s="315"/>
      <c r="AC1278" s="315"/>
      <c r="AD1278" s="312"/>
      <c r="AE1278" s="316"/>
      <c r="AF1278" s="317"/>
      <c r="AG1278" s="317"/>
      <c r="AH1278" s="311"/>
      <c r="AI1278" s="311"/>
      <c r="AJ1278" s="311"/>
      <c r="AK1278" s="311"/>
      <c r="AL1278" s="311"/>
      <c r="AO1278" s="318"/>
      <c r="AP1278" s="318"/>
      <c r="AQ1278" s="249"/>
      <c r="AR1278" s="249"/>
      <c r="AS1278" s="248"/>
      <c r="AT1278" s="248"/>
      <c r="AU1278" s="248"/>
      <c r="AW1278" s="319"/>
      <c r="AX1278" s="251"/>
      <c r="AY1278" s="248"/>
    </row>
    <row r="1279" spans="1:51" s="307" customFormat="1" ht="16.5" customHeight="1" x14ac:dyDescent="0.25">
      <c r="A1279" s="305"/>
      <c r="B1279" s="306"/>
      <c r="K1279" s="308"/>
      <c r="L1279" s="309"/>
      <c r="M1279" s="310"/>
      <c r="N1279" s="309"/>
      <c r="O1279" s="309"/>
      <c r="P1279" s="309"/>
      <c r="Q1279" s="311"/>
      <c r="R1279" s="312"/>
      <c r="S1279" s="312"/>
      <c r="U1279" s="313"/>
      <c r="V1279" s="305"/>
      <c r="W1279" s="306"/>
      <c r="X1279" s="314"/>
      <c r="AA1279" s="315"/>
      <c r="AB1279" s="315"/>
      <c r="AC1279" s="315"/>
      <c r="AD1279" s="312"/>
      <c r="AE1279" s="316"/>
      <c r="AF1279" s="317"/>
      <c r="AG1279" s="317"/>
      <c r="AH1279" s="311"/>
      <c r="AI1279" s="311"/>
      <c r="AJ1279" s="311"/>
      <c r="AK1279" s="311"/>
      <c r="AL1279" s="311"/>
      <c r="AO1279" s="318"/>
      <c r="AP1279" s="318"/>
      <c r="AQ1279" s="249"/>
      <c r="AR1279" s="249"/>
      <c r="AS1279" s="248"/>
      <c r="AT1279" s="248"/>
      <c r="AU1279" s="248"/>
      <c r="AW1279" s="319"/>
      <c r="AX1279" s="251"/>
      <c r="AY1279" s="248"/>
    </row>
    <row r="1280" spans="1:51" s="307" customFormat="1" ht="16.5" customHeight="1" x14ac:dyDescent="0.25">
      <c r="A1280" s="305"/>
      <c r="B1280" s="306"/>
      <c r="K1280" s="308"/>
      <c r="L1280" s="309"/>
      <c r="M1280" s="310"/>
      <c r="N1280" s="309"/>
      <c r="O1280" s="309"/>
      <c r="P1280" s="309"/>
      <c r="Q1280" s="311"/>
      <c r="R1280" s="312"/>
      <c r="S1280" s="312"/>
      <c r="U1280" s="313"/>
      <c r="V1280" s="305"/>
      <c r="W1280" s="306"/>
      <c r="X1280" s="314"/>
      <c r="AA1280" s="315"/>
      <c r="AB1280" s="315"/>
      <c r="AC1280" s="315"/>
      <c r="AD1280" s="312"/>
      <c r="AE1280" s="316"/>
      <c r="AF1280" s="317"/>
      <c r="AG1280" s="317"/>
      <c r="AH1280" s="311"/>
      <c r="AI1280" s="311"/>
      <c r="AJ1280" s="311"/>
      <c r="AK1280" s="311"/>
      <c r="AL1280" s="311"/>
      <c r="AO1280" s="318"/>
      <c r="AP1280" s="318"/>
      <c r="AQ1280" s="249"/>
      <c r="AR1280" s="249"/>
      <c r="AS1280" s="248"/>
      <c r="AT1280" s="248"/>
      <c r="AU1280" s="248"/>
      <c r="AW1280" s="319"/>
      <c r="AX1280" s="251"/>
      <c r="AY1280" s="248"/>
    </row>
    <row r="1281" spans="1:51" s="307" customFormat="1" ht="16.5" customHeight="1" x14ac:dyDescent="0.25">
      <c r="A1281" s="305"/>
      <c r="B1281" s="306"/>
      <c r="K1281" s="308"/>
      <c r="L1281" s="309"/>
      <c r="M1281" s="310"/>
      <c r="N1281" s="309"/>
      <c r="O1281" s="309"/>
      <c r="P1281" s="309"/>
      <c r="Q1281" s="311"/>
      <c r="R1281" s="312"/>
      <c r="S1281" s="312"/>
      <c r="U1281" s="313"/>
      <c r="V1281" s="305"/>
      <c r="W1281" s="306"/>
      <c r="X1281" s="314"/>
      <c r="AA1281" s="315"/>
      <c r="AB1281" s="315"/>
      <c r="AC1281" s="315"/>
      <c r="AD1281" s="312"/>
      <c r="AE1281" s="316"/>
      <c r="AF1281" s="317"/>
      <c r="AG1281" s="317"/>
      <c r="AH1281" s="311"/>
      <c r="AI1281" s="311"/>
      <c r="AJ1281" s="311"/>
      <c r="AK1281" s="311"/>
      <c r="AL1281" s="311"/>
      <c r="AO1281" s="318"/>
      <c r="AP1281" s="318"/>
      <c r="AQ1281" s="249"/>
      <c r="AR1281" s="249"/>
      <c r="AS1281" s="248"/>
      <c r="AT1281" s="248"/>
      <c r="AU1281" s="248"/>
      <c r="AW1281" s="319"/>
      <c r="AX1281" s="251"/>
      <c r="AY1281" s="248"/>
    </row>
    <row r="1282" spans="1:51" s="307" customFormat="1" ht="16.5" customHeight="1" x14ac:dyDescent="0.25">
      <c r="A1282" s="305"/>
      <c r="B1282" s="306"/>
      <c r="K1282" s="308"/>
      <c r="L1282" s="309"/>
      <c r="M1282" s="310"/>
      <c r="N1282" s="309"/>
      <c r="O1282" s="309"/>
      <c r="P1282" s="309"/>
      <c r="Q1282" s="311"/>
      <c r="R1282" s="312"/>
      <c r="S1282" s="312"/>
      <c r="U1282" s="313"/>
      <c r="V1282" s="305"/>
      <c r="W1282" s="306"/>
      <c r="X1282" s="314"/>
      <c r="AA1282" s="315"/>
      <c r="AB1282" s="315"/>
      <c r="AC1282" s="315"/>
      <c r="AD1282" s="312"/>
      <c r="AE1282" s="316"/>
      <c r="AF1282" s="317"/>
      <c r="AG1282" s="317"/>
      <c r="AH1282" s="311"/>
      <c r="AI1282" s="311"/>
      <c r="AJ1282" s="311"/>
      <c r="AK1282" s="311"/>
      <c r="AL1282" s="311"/>
      <c r="AO1282" s="318"/>
      <c r="AP1282" s="318"/>
      <c r="AQ1282" s="249"/>
      <c r="AR1282" s="249"/>
      <c r="AS1282" s="248"/>
      <c r="AT1282" s="248"/>
      <c r="AU1282" s="248"/>
      <c r="AW1282" s="319"/>
      <c r="AX1282" s="251"/>
      <c r="AY1282" s="248"/>
    </row>
    <row r="1283" spans="1:51" s="307" customFormat="1" ht="16.5" customHeight="1" x14ac:dyDescent="0.25">
      <c r="A1283" s="305"/>
      <c r="B1283" s="306"/>
      <c r="K1283" s="308"/>
      <c r="L1283" s="309"/>
      <c r="M1283" s="310"/>
      <c r="N1283" s="309"/>
      <c r="O1283" s="309"/>
      <c r="P1283" s="309"/>
      <c r="Q1283" s="311"/>
      <c r="R1283" s="312"/>
      <c r="S1283" s="312"/>
      <c r="U1283" s="313"/>
      <c r="V1283" s="305"/>
      <c r="W1283" s="306"/>
      <c r="X1283" s="314"/>
      <c r="AA1283" s="315"/>
      <c r="AB1283" s="315"/>
      <c r="AC1283" s="315"/>
      <c r="AD1283" s="312"/>
      <c r="AE1283" s="316"/>
      <c r="AF1283" s="317"/>
      <c r="AG1283" s="317"/>
      <c r="AH1283" s="311"/>
      <c r="AI1283" s="311"/>
      <c r="AJ1283" s="311"/>
      <c r="AK1283" s="311"/>
      <c r="AL1283" s="311"/>
      <c r="AO1283" s="318"/>
      <c r="AP1283" s="318"/>
      <c r="AQ1283" s="249"/>
      <c r="AR1283" s="249"/>
      <c r="AS1283" s="248"/>
      <c r="AT1283" s="248"/>
      <c r="AU1283" s="248"/>
      <c r="AW1283" s="319"/>
      <c r="AX1283" s="251"/>
      <c r="AY1283" s="248"/>
    </row>
    <row r="1284" spans="1:51" s="307" customFormat="1" ht="16.5" customHeight="1" x14ac:dyDescent="0.25">
      <c r="A1284" s="305"/>
      <c r="B1284" s="306"/>
      <c r="K1284" s="308"/>
      <c r="L1284" s="309"/>
      <c r="M1284" s="310"/>
      <c r="N1284" s="309"/>
      <c r="O1284" s="309"/>
      <c r="P1284" s="309"/>
      <c r="Q1284" s="311"/>
      <c r="R1284" s="312"/>
      <c r="S1284" s="312"/>
      <c r="U1284" s="313"/>
      <c r="V1284" s="305"/>
      <c r="W1284" s="306"/>
      <c r="X1284" s="314"/>
      <c r="AA1284" s="315"/>
      <c r="AB1284" s="315"/>
      <c r="AC1284" s="315"/>
      <c r="AD1284" s="312"/>
      <c r="AE1284" s="316"/>
      <c r="AF1284" s="317"/>
      <c r="AG1284" s="317"/>
      <c r="AH1284" s="311"/>
      <c r="AI1284" s="311"/>
      <c r="AJ1284" s="311"/>
      <c r="AK1284" s="311"/>
      <c r="AL1284" s="311"/>
      <c r="AO1284" s="318"/>
      <c r="AP1284" s="318"/>
      <c r="AQ1284" s="249"/>
      <c r="AR1284" s="249"/>
      <c r="AS1284" s="248"/>
      <c r="AT1284" s="248"/>
      <c r="AU1284" s="248"/>
      <c r="AW1284" s="319"/>
      <c r="AX1284" s="251"/>
      <c r="AY1284" s="248"/>
    </row>
    <row r="1285" spans="1:51" s="307" customFormat="1" ht="16.5" customHeight="1" x14ac:dyDescent="0.25">
      <c r="A1285" s="305"/>
      <c r="B1285" s="306"/>
      <c r="K1285" s="308"/>
      <c r="L1285" s="309"/>
      <c r="M1285" s="310"/>
      <c r="N1285" s="309"/>
      <c r="O1285" s="309"/>
      <c r="P1285" s="309"/>
      <c r="Q1285" s="311"/>
      <c r="R1285" s="312"/>
      <c r="S1285" s="312"/>
      <c r="U1285" s="313"/>
      <c r="V1285" s="305"/>
      <c r="W1285" s="306"/>
      <c r="X1285" s="314"/>
      <c r="AA1285" s="315"/>
      <c r="AB1285" s="315"/>
      <c r="AC1285" s="315"/>
      <c r="AD1285" s="312"/>
      <c r="AE1285" s="316"/>
      <c r="AF1285" s="317"/>
      <c r="AG1285" s="317"/>
      <c r="AH1285" s="311"/>
      <c r="AI1285" s="311"/>
      <c r="AJ1285" s="311"/>
      <c r="AK1285" s="311"/>
      <c r="AL1285" s="311"/>
      <c r="AO1285" s="318"/>
      <c r="AP1285" s="318"/>
      <c r="AQ1285" s="249"/>
      <c r="AR1285" s="249"/>
      <c r="AS1285" s="248"/>
      <c r="AT1285" s="248"/>
      <c r="AU1285" s="248"/>
      <c r="AW1285" s="319"/>
      <c r="AX1285" s="251"/>
      <c r="AY1285" s="248"/>
    </row>
    <row r="1286" spans="1:51" s="307" customFormat="1" ht="16.5" customHeight="1" x14ac:dyDescent="0.25">
      <c r="A1286" s="305"/>
      <c r="B1286" s="306"/>
      <c r="K1286" s="308"/>
      <c r="L1286" s="309"/>
      <c r="M1286" s="310"/>
      <c r="N1286" s="309"/>
      <c r="O1286" s="309"/>
      <c r="P1286" s="309"/>
      <c r="Q1286" s="311"/>
      <c r="R1286" s="312"/>
      <c r="S1286" s="312"/>
      <c r="U1286" s="313"/>
      <c r="V1286" s="305"/>
      <c r="W1286" s="306"/>
      <c r="X1286" s="314"/>
      <c r="AA1286" s="315"/>
      <c r="AB1286" s="315"/>
      <c r="AC1286" s="315"/>
      <c r="AD1286" s="312"/>
      <c r="AE1286" s="316"/>
      <c r="AF1286" s="317"/>
      <c r="AG1286" s="317"/>
      <c r="AH1286" s="311"/>
      <c r="AI1286" s="311"/>
      <c r="AJ1286" s="311"/>
      <c r="AK1286" s="311"/>
      <c r="AL1286" s="311"/>
      <c r="AO1286" s="318"/>
      <c r="AP1286" s="318"/>
      <c r="AQ1286" s="249"/>
      <c r="AR1286" s="249"/>
      <c r="AS1286" s="248"/>
      <c r="AT1286" s="248"/>
      <c r="AU1286" s="248"/>
      <c r="AW1286" s="319"/>
      <c r="AX1286" s="251"/>
      <c r="AY1286" s="248"/>
    </row>
    <row r="1287" spans="1:51" s="307" customFormat="1" ht="16.5" customHeight="1" x14ac:dyDescent="0.25">
      <c r="A1287" s="305"/>
      <c r="B1287" s="306"/>
      <c r="K1287" s="308"/>
      <c r="L1287" s="309"/>
      <c r="M1287" s="310"/>
      <c r="N1287" s="309"/>
      <c r="O1287" s="309"/>
      <c r="P1287" s="309"/>
      <c r="Q1287" s="311"/>
      <c r="R1287" s="312"/>
      <c r="S1287" s="312"/>
      <c r="U1287" s="313"/>
      <c r="V1287" s="305"/>
      <c r="W1287" s="306"/>
      <c r="X1287" s="314"/>
      <c r="AA1287" s="315"/>
      <c r="AB1287" s="315"/>
      <c r="AC1287" s="315"/>
      <c r="AD1287" s="312"/>
      <c r="AE1287" s="316"/>
      <c r="AF1287" s="317"/>
      <c r="AG1287" s="317"/>
      <c r="AH1287" s="311"/>
      <c r="AI1287" s="311"/>
      <c r="AJ1287" s="311"/>
      <c r="AK1287" s="311"/>
      <c r="AL1287" s="311"/>
      <c r="AO1287" s="318"/>
      <c r="AP1287" s="318"/>
      <c r="AQ1287" s="249"/>
      <c r="AR1287" s="249"/>
      <c r="AS1287" s="248"/>
      <c r="AT1287" s="248"/>
      <c r="AU1287" s="248"/>
      <c r="AW1287" s="319"/>
      <c r="AX1287" s="251"/>
      <c r="AY1287" s="248"/>
    </row>
    <row r="1288" spans="1:51" s="307" customFormat="1" ht="16.5" customHeight="1" x14ac:dyDescent="0.25">
      <c r="A1288" s="305"/>
      <c r="B1288" s="306"/>
      <c r="K1288" s="308"/>
      <c r="L1288" s="309"/>
      <c r="M1288" s="310"/>
      <c r="N1288" s="309"/>
      <c r="O1288" s="309"/>
      <c r="P1288" s="309"/>
      <c r="Q1288" s="311"/>
      <c r="R1288" s="312"/>
      <c r="S1288" s="312"/>
      <c r="U1288" s="313"/>
      <c r="V1288" s="305"/>
      <c r="W1288" s="306"/>
      <c r="X1288" s="314"/>
      <c r="AA1288" s="315"/>
      <c r="AB1288" s="315"/>
      <c r="AC1288" s="315"/>
      <c r="AD1288" s="312"/>
      <c r="AE1288" s="316"/>
      <c r="AF1288" s="317"/>
      <c r="AG1288" s="317"/>
      <c r="AH1288" s="311"/>
      <c r="AI1288" s="311"/>
      <c r="AJ1288" s="311"/>
      <c r="AK1288" s="311"/>
      <c r="AL1288" s="311"/>
      <c r="AO1288" s="318"/>
      <c r="AP1288" s="318"/>
      <c r="AQ1288" s="249"/>
      <c r="AR1288" s="249"/>
      <c r="AS1288" s="248"/>
      <c r="AT1288" s="248"/>
      <c r="AU1288" s="248"/>
      <c r="AW1288" s="319"/>
      <c r="AX1288" s="251"/>
      <c r="AY1288" s="248"/>
    </row>
    <row r="1289" spans="1:51" s="307" customFormat="1" ht="16.5" customHeight="1" x14ac:dyDescent="0.25">
      <c r="A1289" s="305"/>
      <c r="B1289" s="306"/>
      <c r="K1289" s="308"/>
      <c r="L1289" s="309"/>
      <c r="M1289" s="310"/>
      <c r="N1289" s="309"/>
      <c r="O1289" s="309"/>
      <c r="P1289" s="309"/>
      <c r="Q1289" s="311"/>
      <c r="R1289" s="312"/>
      <c r="S1289" s="312"/>
      <c r="U1289" s="313"/>
      <c r="V1289" s="305"/>
      <c r="W1289" s="306"/>
      <c r="X1289" s="314"/>
      <c r="AA1289" s="315"/>
      <c r="AB1289" s="315"/>
      <c r="AC1289" s="315"/>
      <c r="AD1289" s="312"/>
      <c r="AE1289" s="316"/>
      <c r="AF1289" s="317"/>
      <c r="AG1289" s="317"/>
      <c r="AH1289" s="311"/>
      <c r="AI1289" s="311"/>
      <c r="AJ1289" s="311"/>
      <c r="AK1289" s="311"/>
      <c r="AL1289" s="311"/>
      <c r="AO1289" s="318"/>
      <c r="AP1289" s="318"/>
      <c r="AQ1289" s="249"/>
      <c r="AR1289" s="249"/>
      <c r="AS1289" s="248"/>
      <c r="AT1289" s="248"/>
      <c r="AU1289" s="248"/>
      <c r="AW1289" s="319"/>
      <c r="AX1289" s="251"/>
      <c r="AY1289" s="248"/>
    </row>
    <row r="1290" spans="1:51" s="307" customFormat="1" ht="16.5" customHeight="1" x14ac:dyDescent="0.25">
      <c r="A1290" s="305"/>
      <c r="B1290" s="306"/>
      <c r="K1290" s="308"/>
      <c r="L1290" s="309"/>
      <c r="M1290" s="310"/>
      <c r="N1290" s="309"/>
      <c r="O1290" s="309"/>
      <c r="P1290" s="309"/>
      <c r="Q1290" s="311"/>
      <c r="R1290" s="312"/>
      <c r="S1290" s="312"/>
      <c r="U1290" s="313"/>
      <c r="V1290" s="305"/>
      <c r="W1290" s="306"/>
      <c r="X1290" s="314"/>
      <c r="AA1290" s="315"/>
      <c r="AB1290" s="315"/>
      <c r="AC1290" s="315"/>
      <c r="AD1290" s="312"/>
      <c r="AE1290" s="316"/>
      <c r="AF1290" s="317"/>
      <c r="AG1290" s="317"/>
      <c r="AH1290" s="311"/>
      <c r="AI1290" s="311"/>
      <c r="AJ1290" s="311"/>
      <c r="AK1290" s="311"/>
      <c r="AL1290" s="311"/>
      <c r="AO1290" s="318"/>
      <c r="AP1290" s="318"/>
      <c r="AQ1290" s="249"/>
      <c r="AR1290" s="249"/>
      <c r="AS1290" s="248"/>
      <c r="AT1290" s="248"/>
      <c r="AU1290" s="248"/>
      <c r="AW1290" s="319"/>
      <c r="AX1290" s="251"/>
      <c r="AY1290" s="248"/>
    </row>
    <row r="1291" spans="1:51" s="307" customFormat="1" ht="16.5" customHeight="1" x14ac:dyDescent="0.25">
      <c r="A1291" s="305"/>
      <c r="B1291" s="306"/>
      <c r="K1291" s="308"/>
      <c r="L1291" s="309"/>
      <c r="M1291" s="310"/>
      <c r="N1291" s="309"/>
      <c r="O1291" s="309"/>
      <c r="P1291" s="309"/>
      <c r="Q1291" s="311"/>
      <c r="R1291" s="312"/>
      <c r="S1291" s="312"/>
      <c r="U1291" s="313"/>
      <c r="V1291" s="305"/>
      <c r="W1291" s="306"/>
      <c r="X1291" s="314"/>
      <c r="AA1291" s="315"/>
      <c r="AB1291" s="315"/>
      <c r="AC1291" s="315"/>
      <c r="AD1291" s="312"/>
      <c r="AE1291" s="316"/>
      <c r="AF1291" s="317"/>
      <c r="AG1291" s="317"/>
      <c r="AH1291" s="311"/>
      <c r="AI1291" s="311"/>
      <c r="AJ1291" s="311"/>
      <c r="AK1291" s="311"/>
      <c r="AL1291" s="311"/>
      <c r="AO1291" s="318"/>
      <c r="AP1291" s="318"/>
      <c r="AQ1291" s="249"/>
      <c r="AR1291" s="249"/>
      <c r="AS1291" s="248"/>
      <c r="AT1291" s="248"/>
      <c r="AU1291" s="248"/>
      <c r="AW1291" s="319"/>
      <c r="AX1291" s="251"/>
      <c r="AY1291" s="248"/>
    </row>
    <row r="1292" spans="1:51" s="307" customFormat="1" ht="16.5" customHeight="1" x14ac:dyDescent="0.25">
      <c r="A1292" s="305"/>
      <c r="B1292" s="306"/>
      <c r="K1292" s="308"/>
      <c r="L1292" s="309"/>
      <c r="M1292" s="310"/>
      <c r="N1292" s="309"/>
      <c r="O1292" s="309"/>
      <c r="P1292" s="309"/>
      <c r="Q1292" s="311"/>
      <c r="R1292" s="312"/>
      <c r="S1292" s="312"/>
      <c r="U1292" s="313"/>
      <c r="V1292" s="305"/>
      <c r="W1292" s="306"/>
      <c r="X1292" s="314"/>
      <c r="AA1292" s="315"/>
      <c r="AB1292" s="315"/>
      <c r="AC1292" s="315"/>
      <c r="AD1292" s="312"/>
      <c r="AE1292" s="316"/>
      <c r="AF1292" s="317"/>
      <c r="AG1292" s="317"/>
      <c r="AH1292" s="311"/>
      <c r="AI1292" s="311"/>
      <c r="AJ1292" s="311"/>
      <c r="AK1292" s="311"/>
      <c r="AL1292" s="311"/>
      <c r="AO1292" s="318"/>
      <c r="AP1292" s="318"/>
      <c r="AQ1292" s="249"/>
      <c r="AR1292" s="249"/>
      <c r="AS1292" s="248"/>
      <c r="AT1292" s="248"/>
      <c r="AU1292" s="248"/>
      <c r="AW1292" s="319"/>
      <c r="AX1292" s="251"/>
      <c r="AY1292" s="248"/>
    </row>
    <row r="1293" spans="1:51" s="307" customFormat="1" ht="16.5" customHeight="1" x14ac:dyDescent="0.25">
      <c r="A1293" s="305"/>
      <c r="B1293" s="306"/>
      <c r="K1293" s="308"/>
      <c r="L1293" s="309"/>
      <c r="M1293" s="310"/>
      <c r="N1293" s="309"/>
      <c r="O1293" s="309"/>
      <c r="P1293" s="309"/>
      <c r="Q1293" s="311"/>
      <c r="R1293" s="312"/>
      <c r="S1293" s="312"/>
      <c r="U1293" s="313"/>
      <c r="V1293" s="305"/>
      <c r="W1293" s="306"/>
      <c r="X1293" s="314"/>
      <c r="AA1293" s="315"/>
      <c r="AB1293" s="315"/>
      <c r="AC1293" s="315"/>
      <c r="AD1293" s="312"/>
      <c r="AE1293" s="316"/>
      <c r="AF1293" s="317"/>
      <c r="AG1293" s="317"/>
      <c r="AH1293" s="311"/>
      <c r="AI1293" s="311"/>
      <c r="AJ1293" s="311"/>
      <c r="AK1293" s="311"/>
      <c r="AL1293" s="311"/>
      <c r="AO1293" s="318"/>
      <c r="AP1293" s="318"/>
      <c r="AQ1293" s="249"/>
      <c r="AR1293" s="249"/>
      <c r="AS1293" s="248"/>
      <c r="AT1293" s="248"/>
      <c r="AU1293" s="248"/>
      <c r="AW1293" s="319"/>
      <c r="AX1293" s="251"/>
      <c r="AY1293" s="248"/>
    </row>
    <row r="1294" spans="1:51" s="307" customFormat="1" ht="16.5" customHeight="1" x14ac:dyDescent="0.25">
      <c r="A1294" s="305"/>
      <c r="B1294" s="306"/>
      <c r="K1294" s="308"/>
      <c r="L1294" s="309"/>
      <c r="M1294" s="310"/>
      <c r="N1294" s="309"/>
      <c r="O1294" s="309"/>
      <c r="P1294" s="309"/>
      <c r="Q1294" s="311"/>
      <c r="R1294" s="312"/>
      <c r="S1294" s="312"/>
      <c r="U1294" s="313"/>
      <c r="V1294" s="305"/>
      <c r="W1294" s="306"/>
      <c r="X1294" s="314"/>
      <c r="AA1294" s="315"/>
      <c r="AB1294" s="315"/>
      <c r="AC1294" s="315"/>
      <c r="AD1294" s="312"/>
      <c r="AE1294" s="316"/>
      <c r="AF1294" s="317"/>
      <c r="AG1294" s="317"/>
      <c r="AH1294" s="311"/>
      <c r="AI1294" s="311"/>
      <c r="AJ1294" s="311"/>
      <c r="AK1294" s="311"/>
      <c r="AL1294" s="311"/>
      <c r="AO1294" s="318"/>
      <c r="AP1294" s="318"/>
      <c r="AQ1294" s="249"/>
      <c r="AR1294" s="249"/>
      <c r="AS1294" s="248"/>
      <c r="AT1294" s="248"/>
      <c r="AU1294" s="248"/>
      <c r="AW1294" s="319"/>
      <c r="AX1294" s="251"/>
      <c r="AY1294" s="248"/>
    </row>
    <row r="1295" spans="1:51" s="307" customFormat="1" ht="16.5" customHeight="1" x14ac:dyDescent="0.25">
      <c r="A1295" s="305"/>
      <c r="B1295" s="306"/>
      <c r="K1295" s="308"/>
      <c r="L1295" s="309"/>
      <c r="M1295" s="310"/>
      <c r="N1295" s="309"/>
      <c r="O1295" s="309"/>
      <c r="P1295" s="309"/>
      <c r="Q1295" s="311"/>
      <c r="R1295" s="312"/>
      <c r="S1295" s="312"/>
      <c r="U1295" s="313"/>
      <c r="V1295" s="305"/>
      <c r="W1295" s="306"/>
      <c r="X1295" s="314"/>
      <c r="AA1295" s="315"/>
      <c r="AB1295" s="315"/>
      <c r="AC1295" s="315"/>
      <c r="AD1295" s="312"/>
      <c r="AE1295" s="316"/>
      <c r="AF1295" s="317"/>
      <c r="AG1295" s="317"/>
      <c r="AH1295" s="311"/>
      <c r="AI1295" s="311"/>
      <c r="AJ1295" s="311"/>
      <c r="AK1295" s="311"/>
      <c r="AL1295" s="311"/>
      <c r="AO1295" s="318"/>
      <c r="AP1295" s="318"/>
      <c r="AQ1295" s="249"/>
      <c r="AR1295" s="249"/>
      <c r="AS1295" s="248"/>
      <c r="AT1295" s="248"/>
      <c r="AU1295" s="248"/>
      <c r="AW1295" s="319"/>
      <c r="AX1295" s="251"/>
      <c r="AY1295" s="248"/>
    </row>
    <row r="1296" spans="1:51" s="307" customFormat="1" ht="16.5" customHeight="1" x14ac:dyDescent="0.25">
      <c r="A1296" s="305"/>
      <c r="B1296" s="306"/>
      <c r="K1296" s="308"/>
      <c r="L1296" s="309"/>
      <c r="M1296" s="310"/>
      <c r="N1296" s="309"/>
      <c r="O1296" s="309"/>
      <c r="P1296" s="309"/>
      <c r="Q1296" s="311"/>
      <c r="R1296" s="312"/>
      <c r="S1296" s="312"/>
      <c r="U1296" s="313"/>
      <c r="V1296" s="305"/>
      <c r="W1296" s="306"/>
      <c r="X1296" s="314"/>
      <c r="AA1296" s="315"/>
      <c r="AB1296" s="315"/>
      <c r="AC1296" s="315"/>
      <c r="AD1296" s="312"/>
      <c r="AE1296" s="316"/>
      <c r="AF1296" s="317"/>
      <c r="AG1296" s="317"/>
      <c r="AH1296" s="311"/>
      <c r="AI1296" s="311"/>
      <c r="AJ1296" s="311"/>
      <c r="AK1296" s="311"/>
      <c r="AL1296" s="311"/>
      <c r="AO1296" s="318"/>
      <c r="AP1296" s="318"/>
      <c r="AQ1296" s="249"/>
      <c r="AR1296" s="249"/>
      <c r="AS1296" s="248"/>
      <c r="AT1296" s="248"/>
      <c r="AU1296" s="248"/>
      <c r="AW1296" s="319"/>
      <c r="AX1296" s="251"/>
      <c r="AY1296" s="248"/>
    </row>
    <row r="1297" spans="1:51" s="307" customFormat="1" ht="16.5" customHeight="1" x14ac:dyDescent="0.25">
      <c r="A1297" s="305"/>
      <c r="B1297" s="306"/>
      <c r="K1297" s="308"/>
      <c r="L1297" s="309"/>
      <c r="M1297" s="310"/>
      <c r="N1297" s="309"/>
      <c r="O1297" s="309"/>
      <c r="P1297" s="309"/>
      <c r="Q1297" s="311"/>
      <c r="R1297" s="312"/>
      <c r="S1297" s="312"/>
      <c r="U1297" s="313"/>
      <c r="V1297" s="305"/>
      <c r="W1297" s="306"/>
      <c r="X1297" s="314"/>
      <c r="AA1297" s="315"/>
      <c r="AB1297" s="315"/>
      <c r="AC1297" s="315"/>
      <c r="AD1297" s="312"/>
      <c r="AE1297" s="316"/>
      <c r="AF1297" s="317"/>
      <c r="AG1297" s="317"/>
      <c r="AH1297" s="311"/>
      <c r="AI1297" s="311"/>
      <c r="AJ1297" s="311"/>
      <c r="AK1297" s="311"/>
      <c r="AL1297" s="311"/>
      <c r="AO1297" s="318"/>
      <c r="AP1297" s="318"/>
      <c r="AQ1297" s="249"/>
      <c r="AR1297" s="249"/>
      <c r="AS1297" s="248"/>
      <c r="AT1297" s="248"/>
      <c r="AU1297" s="248"/>
      <c r="AW1297" s="319"/>
      <c r="AX1297" s="251"/>
      <c r="AY1297" s="248"/>
    </row>
    <row r="1298" spans="1:51" s="307" customFormat="1" ht="16.5" customHeight="1" x14ac:dyDescent="0.25">
      <c r="A1298" s="305"/>
      <c r="B1298" s="306"/>
      <c r="K1298" s="308"/>
      <c r="L1298" s="309"/>
      <c r="M1298" s="310"/>
      <c r="N1298" s="309"/>
      <c r="O1298" s="309"/>
      <c r="P1298" s="309"/>
      <c r="Q1298" s="311"/>
      <c r="R1298" s="312"/>
      <c r="S1298" s="312"/>
      <c r="U1298" s="313"/>
      <c r="V1298" s="305"/>
      <c r="W1298" s="306"/>
      <c r="X1298" s="314"/>
      <c r="AA1298" s="315"/>
      <c r="AB1298" s="315"/>
      <c r="AC1298" s="315"/>
      <c r="AD1298" s="312"/>
      <c r="AE1298" s="316"/>
      <c r="AF1298" s="317"/>
      <c r="AG1298" s="317"/>
      <c r="AH1298" s="311"/>
      <c r="AI1298" s="311"/>
      <c r="AJ1298" s="311"/>
      <c r="AK1298" s="311"/>
      <c r="AL1298" s="311"/>
      <c r="AO1298" s="318"/>
      <c r="AP1298" s="318"/>
      <c r="AQ1298" s="249"/>
      <c r="AR1298" s="249"/>
      <c r="AS1298" s="248"/>
      <c r="AT1298" s="248"/>
      <c r="AU1298" s="248"/>
      <c r="AW1298" s="319"/>
      <c r="AX1298" s="251"/>
      <c r="AY1298" s="248"/>
    </row>
    <row r="1299" spans="1:51" s="307" customFormat="1" ht="16.5" customHeight="1" x14ac:dyDescent="0.25">
      <c r="A1299" s="305"/>
      <c r="B1299" s="306"/>
      <c r="K1299" s="308"/>
      <c r="L1299" s="309"/>
      <c r="M1299" s="310"/>
      <c r="N1299" s="309"/>
      <c r="O1299" s="309"/>
      <c r="P1299" s="309"/>
      <c r="Q1299" s="311"/>
      <c r="R1299" s="312"/>
      <c r="S1299" s="312"/>
      <c r="U1299" s="313"/>
      <c r="V1299" s="305"/>
      <c r="W1299" s="306"/>
      <c r="X1299" s="314"/>
      <c r="AA1299" s="315"/>
      <c r="AB1299" s="315"/>
      <c r="AC1299" s="315"/>
      <c r="AD1299" s="312"/>
      <c r="AE1299" s="316"/>
      <c r="AF1299" s="317"/>
      <c r="AG1299" s="317"/>
      <c r="AH1299" s="311"/>
      <c r="AI1299" s="311"/>
      <c r="AJ1299" s="311"/>
      <c r="AK1299" s="311"/>
      <c r="AL1299" s="311"/>
      <c r="AO1299" s="318"/>
      <c r="AP1299" s="318"/>
      <c r="AQ1299" s="249"/>
      <c r="AR1299" s="249"/>
      <c r="AS1299" s="248"/>
      <c r="AT1299" s="248"/>
      <c r="AU1299" s="248"/>
      <c r="AW1299" s="319"/>
      <c r="AX1299" s="251"/>
      <c r="AY1299" s="248"/>
    </row>
    <row r="1300" spans="1:51" s="307" customFormat="1" ht="16.5" customHeight="1" x14ac:dyDescent="0.25">
      <c r="A1300" s="305"/>
      <c r="B1300" s="306"/>
      <c r="K1300" s="308"/>
      <c r="L1300" s="309"/>
      <c r="M1300" s="310"/>
      <c r="N1300" s="309"/>
      <c r="O1300" s="309"/>
      <c r="P1300" s="309"/>
      <c r="Q1300" s="311"/>
      <c r="R1300" s="312"/>
      <c r="S1300" s="312"/>
      <c r="U1300" s="313"/>
      <c r="V1300" s="305"/>
      <c r="W1300" s="306"/>
      <c r="X1300" s="314"/>
      <c r="AA1300" s="315"/>
      <c r="AB1300" s="315"/>
      <c r="AC1300" s="315"/>
      <c r="AD1300" s="312"/>
      <c r="AE1300" s="316"/>
      <c r="AF1300" s="317"/>
      <c r="AG1300" s="317"/>
      <c r="AH1300" s="311"/>
      <c r="AI1300" s="311"/>
      <c r="AJ1300" s="311"/>
      <c r="AK1300" s="311"/>
      <c r="AL1300" s="311"/>
      <c r="AO1300" s="318"/>
      <c r="AP1300" s="318"/>
      <c r="AQ1300" s="249"/>
      <c r="AR1300" s="249"/>
      <c r="AS1300" s="248"/>
      <c r="AT1300" s="248"/>
      <c r="AU1300" s="248"/>
      <c r="AW1300" s="319"/>
      <c r="AX1300" s="251"/>
      <c r="AY1300" s="248"/>
    </row>
    <row r="1301" spans="1:51" s="307" customFormat="1" ht="16.5" customHeight="1" x14ac:dyDescent="0.25">
      <c r="A1301" s="305"/>
      <c r="B1301" s="306"/>
      <c r="K1301" s="308"/>
      <c r="L1301" s="309"/>
      <c r="M1301" s="310"/>
      <c r="N1301" s="309"/>
      <c r="O1301" s="309"/>
      <c r="P1301" s="309"/>
      <c r="Q1301" s="311"/>
      <c r="R1301" s="312"/>
      <c r="S1301" s="312"/>
      <c r="U1301" s="313"/>
      <c r="V1301" s="305"/>
      <c r="W1301" s="306"/>
      <c r="X1301" s="314"/>
      <c r="AA1301" s="315"/>
      <c r="AB1301" s="315"/>
      <c r="AC1301" s="315"/>
      <c r="AD1301" s="312"/>
      <c r="AE1301" s="316"/>
      <c r="AF1301" s="317"/>
      <c r="AG1301" s="317"/>
      <c r="AH1301" s="311"/>
      <c r="AI1301" s="311"/>
      <c r="AJ1301" s="311"/>
      <c r="AK1301" s="311"/>
      <c r="AL1301" s="311"/>
      <c r="AO1301" s="318"/>
      <c r="AP1301" s="318"/>
      <c r="AQ1301" s="249"/>
      <c r="AR1301" s="249"/>
      <c r="AS1301" s="248"/>
      <c r="AT1301" s="248"/>
      <c r="AU1301" s="248"/>
      <c r="AW1301" s="319"/>
      <c r="AX1301" s="251"/>
      <c r="AY1301" s="248"/>
    </row>
    <row r="1302" spans="1:51" s="307" customFormat="1" ht="16.5" customHeight="1" x14ac:dyDescent="0.25">
      <c r="A1302" s="305"/>
      <c r="B1302" s="306"/>
      <c r="K1302" s="308"/>
      <c r="L1302" s="309"/>
      <c r="M1302" s="310"/>
      <c r="N1302" s="309"/>
      <c r="O1302" s="309"/>
      <c r="P1302" s="309"/>
      <c r="Q1302" s="311"/>
      <c r="R1302" s="312"/>
      <c r="S1302" s="312"/>
      <c r="U1302" s="313"/>
      <c r="V1302" s="305"/>
      <c r="W1302" s="306"/>
      <c r="X1302" s="314"/>
      <c r="AA1302" s="315"/>
      <c r="AB1302" s="315"/>
      <c r="AC1302" s="315"/>
      <c r="AD1302" s="312"/>
      <c r="AE1302" s="316"/>
      <c r="AF1302" s="317"/>
      <c r="AG1302" s="317"/>
      <c r="AH1302" s="311"/>
      <c r="AI1302" s="311"/>
      <c r="AJ1302" s="311"/>
      <c r="AK1302" s="311"/>
      <c r="AL1302" s="311"/>
      <c r="AO1302" s="318"/>
      <c r="AP1302" s="318"/>
      <c r="AQ1302" s="249"/>
      <c r="AR1302" s="249"/>
      <c r="AS1302" s="248"/>
      <c r="AT1302" s="248"/>
      <c r="AU1302" s="248"/>
      <c r="AW1302" s="319"/>
      <c r="AX1302" s="251"/>
      <c r="AY1302" s="248"/>
    </row>
    <row r="1303" spans="1:51" s="307" customFormat="1" ht="16.5" customHeight="1" x14ac:dyDescent="0.25">
      <c r="A1303" s="305"/>
      <c r="B1303" s="306"/>
      <c r="K1303" s="308"/>
      <c r="L1303" s="309"/>
      <c r="M1303" s="310"/>
      <c r="N1303" s="309"/>
      <c r="O1303" s="309"/>
      <c r="P1303" s="309"/>
      <c r="Q1303" s="311"/>
      <c r="R1303" s="312"/>
      <c r="S1303" s="312"/>
      <c r="U1303" s="313"/>
      <c r="V1303" s="305"/>
      <c r="W1303" s="306"/>
      <c r="X1303" s="314"/>
      <c r="AA1303" s="315"/>
      <c r="AB1303" s="315"/>
      <c r="AC1303" s="315"/>
      <c r="AD1303" s="312"/>
      <c r="AE1303" s="316"/>
      <c r="AF1303" s="317"/>
      <c r="AG1303" s="317"/>
      <c r="AH1303" s="311"/>
      <c r="AI1303" s="311"/>
      <c r="AJ1303" s="311"/>
      <c r="AK1303" s="311"/>
      <c r="AL1303" s="311"/>
      <c r="AO1303" s="318"/>
      <c r="AP1303" s="318"/>
      <c r="AQ1303" s="249"/>
      <c r="AR1303" s="249"/>
      <c r="AS1303" s="248"/>
      <c r="AT1303" s="248"/>
      <c r="AU1303" s="248"/>
      <c r="AW1303" s="319"/>
      <c r="AX1303" s="251"/>
      <c r="AY1303" s="248"/>
    </row>
    <row r="1304" spans="1:51" s="307" customFormat="1" ht="16.5" customHeight="1" x14ac:dyDescent="0.25">
      <c r="A1304" s="305"/>
      <c r="B1304" s="306"/>
      <c r="K1304" s="308"/>
      <c r="L1304" s="309"/>
      <c r="M1304" s="310"/>
      <c r="N1304" s="309"/>
      <c r="O1304" s="309"/>
      <c r="P1304" s="309"/>
      <c r="Q1304" s="311"/>
      <c r="R1304" s="312"/>
      <c r="S1304" s="312"/>
      <c r="U1304" s="313"/>
      <c r="V1304" s="305"/>
      <c r="W1304" s="306"/>
      <c r="X1304" s="314"/>
      <c r="AA1304" s="315"/>
      <c r="AB1304" s="315"/>
      <c r="AC1304" s="315"/>
      <c r="AD1304" s="312"/>
      <c r="AE1304" s="316"/>
      <c r="AF1304" s="317"/>
      <c r="AG1304" s="317"/>
      <c r="AH1304" s="311"/>
      <c r="AI1304" s="311"/>
      <c r="AJ1304" s="311"/>
      <c r="AK1304" s="311"/>
      <c r="AL1304" s="311"/>
      <c r="AO1304" s="318"/>
      <c r="AP1304" s="318"/>
      <c r="AQ1304" s="249"/>
      <c r="AR1304" s="249"/>
      <c r="AS1304" s="248"/>
      <c r="AT1304" s="248"/>
      <c r="AU1304" s="248"/>
      <c r="AW1304" s="319"/>
      <c r="AX1304" s="251"/>
      <c r="AY1304" s="248"/>
    </row>
    <row r="1305" spans="1:51" s="307" customFormat="1" ht="16.5" customHeight="1" x14ac:dyDescent="0.25">
      <c r="A1305" s="305"/>
      <c r="B1305" s="306"/>
      <c r="K1305" s="308"/>
      <c r="L1305" s="309"/>
      <c r="M1305" s="310"/>
      <c r="N1305" s="309"/>
      <c r="O1305" s="309"/>
      <c r="P1305" s="309"/>
      <c r="Q1305" s="311"/>
      <c r="R1305" s="312"/>
      <c r="S1305" s="312"/>
      <c r="U1305" s="313"/>
      <c r="V1305" s="305"/>
      <c r="W1305" s="306"/>
      <c r="X1305" s="314"/>
      <c r="AA1305" s="315"/>
      <c r="AB1305" s="315"/>
      <c r="AC1305" s="315"/>
      <c r="AD1305" s="312"/>
      <c r="AE1305" s="316"/>
      <c r="AF1305" s="317"/>
      <c r="AG1305" s="317"/>
      <c r="AH1305" s="311"/>
      <c r="AI1305" s="311"/>
      <c r="AJ1305" s="311"/>
      <c r="AK1305" s="311"/>
      <c r="AL1305" s="311"/>
      <c r="AO1305" s="318"/>
      <c r="AP1305" s="318"/>
      <c r="AQ1305" s="249"/>
      <c r="AR1305" s="249"/>
      <c r="AS1305" s="248"/>
      <c r="AT1305" s="248"/>
      <c r="AU1305" s="248"/>
      <c r="AW1305" s="319"/>
      <c r="AX1305" s="251"/>
      <c r="AY1305" s="248"/>
    </row>
    <row r="1306" spans="1:51" s="307" customFormat="1" ht="16.5" customHeight="1" x14ac:dyDescent="0.25">
      <c r="A1306" s="305"/>
      <c r="B1306" s="306"/>
      <c r="K1306" s="308"/>
      <c r="L1306" s="309"/>
      <c r="M1306" s="310"/>
      <c r="N1306" s="309"/>
      <c r="O1306" s="309"/>
      <c r="P1306" s="309"/>
      <c r="Q1306" s="311"/>
      <c r="R1306" s="312"/>
      <c r="S1306" s="312"/>
      <c r="U1306" s="313"/>
      <c r="V1306" s="305"/>
      <c r="W1306" s="306"/>
      <c r="X1306" s="314"/>
      <c r="AA1306" s="315"/>
      <c r="AB1306" s="315"/>
      <c r="AC1306" s="315"/>
      <c r="AD1306" s="312"/>
      <c r="AE1306" s="316"/>
      <c r="AF1306" s="317"/>
      <c r="AG1306" s="317"/>
      <c r="AH1306" s="311"/>
      <c r="AI1306" s="311"/>
      <c r="AJ1306" s="311"/>
      <c r="AK1306" s="311"/>
      <c r="AL1306" s="311"/>
      <c r="AO1306" s="318"/>
      <c r="AP1306" s="318"/>
      <c r="AQ1306" s="249"/>
      <c r="AR1306" s="249"/>
      <c r="AS1306" s="248"/>
      <c r="AT1306" s="248"/>
      <c r="AU1306" s="248"/>
      <c r="AW1306" s="319"/>
      <c r="AX1306" s="251"/>
      <c r="AY1306" s="248"/>
    </row>
    <row r="1307" spans="1:51" s="307" customFormat="1" ht="16.5" customHeight="1" x14ac:dyDescent="0.25">
      <c r="A1307" s="305"/>
      <c r="B1307" s="306"/>
      <c r="K1307" s="308">
        <f>H1307*400+I1307*100+J1307</f>
        <v>0</v>
      </c>
      <c r="L1307" s="309">
        <f>SUM(Q1307:U1307)</f>
        <v>0</v>
      </c>
      <c r="M1307" s="310"/>
      <c r="N1307" s="309"/>
      <c r="O1307" s="309"/>
      <c r="P1307" s="309">
        <f>N1307*O1307</f>
        <v>0</v>
      </c>
      <c r="Q1307" s="311"/>
      <c r="R1307" s="312"/>
      <c r="S1307" s="312"/>
      <c r="U1307" s="313"/>
      <c r="V1307" s="305" t="s">
        <v>166</v>
      </c>
      <c r="W1307" s="306">
        <v>60</v>
      </c>
      <c r="X1307" s="314" t="s">
        <v>167</v>
      </c>
      <c r="Y1307" s="307" t="s">
        <v>28</v>
      </c>
      <c r="Z1307" s="307" t="s">
        <v>53</v>
      </c>
      <c r="AA1307" s="315">
        <v>8</v>
      </c>
      <c r="AB1307" s="315">
        <v>15</v>
      </c>
      <c r="AC1307" s="315">
        <v>2</v>
      </c>
      <c r="AD1307" s="312">
        <f>AA1307*AB1307</f>
        <v>120</v>
      </c>
      <c r="AE1307" s="316">
        <v>100</v>
      </c>
      <c r="AF1307" s="317">
        <f>รายการ!B1</f>
        <v>6700</v>
      </c>
      <c r="AG1307" s="317">
        <f>AD1307*AF1307</f>
        <v>804000</v>
      </c>
      <c r="AH1307" s="311">
        <f>SUM(AI1307:AL1307)</f>
        <v>120</v>
      </c>
      <c r="AI1307" s="311"/>
      <c r="AJ1307" s="311">
        <v>120</v>
      </c>
      <c r="AK1307" s="311"/>
      <c r="AL1307" s="311"/>
      <c r="AM1307" s="307">
        <v>40</v>
      </c>
      <c r="AN1307" s="307">
        <f>ค่าเสื่อม!T4</f>
        <v>93</v>
      </c>
      <c r="AO1307" s="318">
        <f>AG1307*AN1307/100</f>
        <v>747720</v>
      </c>
      <c r="AP1307" s="318">
        <f>AG1307-AO1307</f>
        <v>56280</v>
      </c>
      <c r="AQ1307" s="249">
        <f>AP1307</f>
        <v>56280</v>
      </c>
      <c r="AR1307" s="249">
        <f>AQ1307</f>
        <v>56280</v>
      </c>
      <c r="AS1307" s="248">
        <f>((S1307*O1307)+(AF1307*AK1307)-(AF1307*AK1307*AN1307/100))</f>
        <v>0</v>
      </c>
      <c r="AT1307" s="248">
        <f>AQ1307-AS1307</f>
        <v>56280</v>
      </c>
      <c r="AU1307" s="248">
        <f>AS1307</f>
        <v>0</v>
      </c>
      <c r="AW1307" s="319"/>
      <c r="AX1307" s="251">
        <f>AU1307*AV1307/100</f>
        <v>0</v>
      </c>
      <c r="AY1307" s="248">
        <f>AX1307*10/100</f>
        <v>0</v>
      </c>
    </row>
    <row r="1308" spans="1:51" s="307" customFormat="1" ht="16.5" customHeight="1" x14ac:dyDescent="0.25">
      <c r="A1308" s="305"/>
      <c r="B1308" s="306"/>
      <c r="K1308" s="308">
        <f>H1308*400+I1308*100+J1308</f>
        <v>0</v>
      </c>
      <c r="L1308" s="309">
        <f>SUM(Q1308:U1308)</f>
        <v>0</v>
      </c>
      <c r="M1308" s="310"/>
      <c r="N1308" s="309"/>
      <c r="O1308" s="309"/>
      <c r="P1308" s="309">
        <f>N1308*O1308</f>
        <v>0</v>
      </c>
      <c r="Q1308" s="311"/>
      <c r="R1308" s="312"/>
      <c r="S1308" s="312"/>
      <c r="U1308" s="313"/>
      <c r="V1308" s="305"/>
      <c r="W1308" s="306">
        <v>61</v>
      </c>
      <c r="X1308" s="314"/>
      <c r="Y1308" s="307" t="s">
        <v>38</v>
      </c>
      <c r="Z1308" s="307" t="s">
        <v>7</v>
      </c>
      <c r="AA1308" s="315">
        <v>11</v>
      </c>
      <c r="AB1308" s="315">
        <v>20</v>
      </c>
      <c r="AC1308" s="315">
        <v>2</v>
      </c>
      <c r="AD1308" s="312">
        <f>AA1308*AB1308</f>
        <v>220</v>
      </c>
      <c r="AE1308" s="316">
        <v>100</v>
      </c>
      <c r="AF1308" s="317">
        <f>รายการ!B34</f>
        <v>2050</v>
      </c>
      <c r="AG1308" s="317">
        <f>AD1308*AF1308</f>
        <v>451000</v>
      </c>
      <c r="AH1308" s="311">
        <f>SUM(AI1308:AL1308)</f>
        <v>220</v>
      </c>
      <c r="AI1308" s="311"/>
      <c r="AJ1308" s="311">
        <v>220</v>
      </c>
      <c r="AK1308" s="311"/>
      <c r="AL1308" s="311"/>
      <c r="AM1308" s="307">
        <v>30</v>
      </c>
      <c r="AN1308" s="307">
        <f>ค่าเสื่อม!T4</f>
        <v>93</v>
      </c>
      <c r="AO1308" s="318">
        <f>AG1308*AN1308/100</f>
        <v>419430</v>
      </c>
      <c r="AP1308" s="318">
        <f>AG1308-AO1308</f>
        <v>31570</v>
      </c>
      <c r="AQ1308" s="249">
        <f>AP1308</f>
        <v>31570</v>
      </c>
      <c r="AR1308" s="249">
        <f>AQ1308</f>
        <v>31570</v>
      </c>
      <c r="AS1308" s="248">
        <f>((S1308*O1308)+(AF1308*AK1308)-(AF1308*AK1308*AN1308/100))</f>
        <v>0</v>
      </c>
      <c r="AT1308" s="248">
        <f>AQ1308-AS1308</f>
        <v>31570</v>
      </c>
      <c r="AU1308" s="248">
        <f>AS1308</f>
        <v>0</v>
      </c>
      <c r="AW1308" s="319" t="s">
        <v>168</v>
      </c>
      <c r="AX1308" s="251">
        <f>AU1308*AV1308/100</f>
        <v>0</v>
      </c>
      <c r="AY1308" s="248">
        <f>AX1308*10/100</f>
        <v>0</v>
      </c>
    </row>
    <row r="1309" spans="1:51" s="307" customFormat="1" ht="16.5" customHeight="1" x14ac:dyDescent="0.25">
      <c r="A1309" s="305"/>
      <c r="B1309" s="306"/>
      <c r="K1309" s="308"/>
      <c r="L1309" s="309"/>
      <c r="M1309" s="310"/>
      <c r="N1309" s="309"/>
      <c r="O1309" s="309"/>
      <c r="P1309" s="309"/>
      <c r="Q1309" s="311"/>
      <c r="R1309" s="312"/>
      <c r="S1309" s="312"/>
      <c r="U1309" s="313"/>
      <c r="V1309" s="305"/>
      <c r="W1309" s="306"/>
      <c r="X1309" s="314"/>
      <c r="AA1309" s="315"/>
      <c r="AB1309" s="315"/>
      <c r="AC1309" s="315"/>
      <c r="AD1309" s="312"/>
      <c r="AE1309" s="316"/>
      <c r="AF1309" s="317"/>
      <c r="AG1309" s="317"/>
      <c r="AH1309" s="311"/>
      <c r="AI1309" s="311"/>
      <c r="AJ1309" s="311"/>
      <c r="AK1309" s="311"/>
      <c r="AL1309" s="311"/>
      <c r="AO1309" s="318"/>
      <c r="AP1309" s="318"/>
      <c r="AQ1309" s="249"/>
      <c r="AR1309" s="249"/>
      <c r="AS1309" s="248"/>
      <c r="AT1309" s="248"/>
      <c r="AU1309" s="248"/>
      <c r="AW1309" s="319"/>
      <c r="AX1309" s="251"/>
      <c r="AY1309" s="248"/>
    </row>
    <row r="1310" spans="1:51" s="307" customFormat="1" ht="16.5" customHeight="1" x14ac:dyDescent="0.25">
      <c r="A1310" s="305"/>
      <c r="B1310" s="306"/>
      <c r="K1310" s="308"/>
      <c r="L1310" s="309"/>
      <c r="M1310" s="310"/>
      <c r="N1310" s="309"/>
      <c r="O1310" s="309"/>
      <c r="P1310" s="309"/>
      <c r="Q1310" s="311"/>
      <c r="R1310" s="312"/>
      <c r="S1310" s="312"/>
      <c r="U1310" s="313"/>
      <c r="V1310" s="305"/>
      <c r="W1310" s="306"/>
      <c r="X1310" s="314"/>
      <c r="AA1310" s="315"/>
      <c r="AB1310" s="315"/>
      <c r="AC1310" s="315"/>
      <c r="AD1310" s="312"/>
      <c r="AE1310" s="316"/>
      <c r="AF1310" s="317"/>
      <c r="AG1310" s="317"/>
      <c r="AH1310" s="311"/>
      <c r="AI1310" s="311"/>
      <c r="AJ1310" s="311"/>
      <c r="AK1310" s="311"/>
      <c r="AL1310" s="311"/>
      <c r="AO1310" s="318"/>
      <c r="AP1310" s="318"/>
      <c r="AQ1310" s="249"/>
      <c r="AR1310" s="249"/>
      <c r="AS1310" s="248"/>
      <c r="AT1310" s="248"/>
      <c r="AU1310" s="248"/>
      <c r="AW1310" s="319"/>
      <c r="AX1310" s="251"/>
      <c r="AY1310" s="248"/>
    </row>
    <row r="1311" spans="1:51" s="307" customFormat="1" ht="16.5" customHeight="1" x14ac:dyDescent="0.25">
      <c r="A1311" s="305"/>
      <c r="B1311" s="306"/>
      <c r="K1311" s="308"/>
      <c r="L1311" s="309"/>
      <c r="M1311" s="310"/>
      <c r="N1311" s="309"/>
      <c r="O1311" s="309"/>
      <c r="P1311" s="309"/>
      <c r="Q1311" s="311"/>
      <c r="R1311" s="312"/>
      <c r="S1311" s="312"/>
      <c r="U1311" s="313"/>
      <c r="V1311" s="305"/>
      <c r="W1311" s="306"/>
      <c r="X1311" s="314"/>
      <c r="AA1311" s="315"/>
      <c r="AB1311" s="315"/>
      <c r="AC1311" s="315"/>
      <c r="AD1311" s="312"/>
      <c r="AE1311" s="316"/>
      <c r="AF1311" s="317"/>
      <c r="AG1311" s="317"/>
      <c r="AH1311" s="311"/>
      <c r="AI1311" s="311"/>
      <c r="AJ1311" s="311"/>
      <c r="AK1311" s="311"/>
      <c r="AL1311" s="311"/>
      <c r="AO1311" s="318"/>
      <c r="AP1311" s="318"/>
      <c r="AQ1311" s="249"/>
      <c r="AR1311" s="249"/>
      <c r="AS1311" s="248"/>
      <c r="AT1311" s="248"/>
      <c r="AU1311" s="248"/>
      <c r="AW1311" s="319"/>
      <c r="AX1311" s="251"/>
      <c r="AY1311" s="248"/>
    </row>
    <row r="1312" spans="1:51" s="307" customFormat="1" ht="16.5" customHeight="1" x14ac:dyDescent="0.25">
      <c r="A1312" s="305"/>
      <c r="B1312" s="306"/>
      <c r="K1312" s="308"/>
      <c r="L1312" s="309"/>
      <c r="M1312" s="310"/>
      <c r="N1312" s="309"/>
      <c r="O1312" s="309"/>
      <c r="P1312" s="309"/>
      <c r="Q1312" s="311"/>
      <c r="R1312" s="312"/>
      <c r="S1312" s="312"/>
      <c r="U1312" s="313"/>
      <c r="V1312" s="305"/>
      <c r="W1312" s="306"/>
      <c r="X1312" s="314"/>
      <c r="AA1312" s="315"/>
      <c r="AB1312" s="315"/>
      <c r="AC1312" s="315"/>
      <c r="AD1312" s="312"/>
      <c r="AE1312" s="316"/>
      <c r="AF1312" s="317"/>
      <c r="AG1312" s="317"/>
      <c r="AH1312" s="311"/>
      <c r="AI1312" s="311"/>
      <c r="AJ1312" s="311"/>
      <c r="AK1312" s="311"/>
      <c r="AL1312" s="311"/>
      <c r="AO1312" s="318"/>
      <c r="AP1312" s="318"/>
      <c r="AQ1312" s="249"/>
      <c r="AR1312" s="249"/>
      <c r="AS1312" s="248"/>
      <c r="AT1312" s="248"/>
      <c r="AU1312" s="248"/>
      <c r="AW1312" s="319"/>
      <c r="AX1312" s="251"/>
      <c r="AY1312" s="248"/>
    </row>
    <row r="1313" spans="1:51" s="307" customFormat="1" ht="16.5" customHeight="1" x14ac:dyDescent="0.25">
      <c r="A1313" s="305"/>
      <c r="B1313" s="306"/>
      <c r="K1313" s="308"/>
      <c r="L1313" s="309"/>
      <c r="M1313" s="310"/>
      <c r="N1313" s="309"/>
      <c r="O1313" s="309"/>
      <c r="P1313" s="309"/>
      <c r="Q1313" s="311"/>
      <c r="R1313" s="312"/>
      <c r="S1313" s="312"/>
      <c r="U1313" s="313"/>
      <c r="V1313" s="305"/>
      <c r="W1313" s="306"/>
      <c r="X1313" s="314"/>
      <c r="AA1313" s="315"/>
      <c r="AB1313" s="315"/>
      <c r="AC1313" s="315"/>
      <c r="AD1313" s="312"/>
      <c r="AE1313" s="316"/>
      <c r="AF1313" s="317"/>
      <c r="AG1313" s="317"/>
      <c r="AH1313" s="311"/>
      <c r="AI1313" s="311"/>
      <c r="AJ1313" s="311"/>
      <c r="AK1313" s="311"/>
      <c r="AL1313" s="311"/>
      <c r="AO1313" s="318"/>
      <c r="AP1313" s="318"/>
      <c r="AQ1313" s="249"/>
      <c r="AR1313" s="249"/>
      <c r="AS1313" s="248"/>
      <c r="AT1313" s="248"/>
      <c r="AU1313" s="248"/>
      <c r="AW1313" s="319"/>
      <c r="AX1313" s="251"/>
      <c r="AY1313" s="248"/>
    </row>
    <row r="1314" spans="1:51" s="307" customFormat="1" ht="16.5" customHeight="1" x14ac:dyDescent="0.25">
      <c r="A1314" s="305"/>
      <c r="B1314" s="306"/>
      <c r="K1314" s="308"/>
      <c r="L1314" s="309"/>
      <c r="M1314" s="310"/>
      <c r="N1314" s="309"/>
      <c r="O1314" s="309"/>
      <c r="P1314" s="309"/>
      <c r="Q1314" s="311"/>
      <c r="R1314" s="312"/>
      <c r="S1314" s="312"/>
      <c r="U1314" s="313"/>
      <c r="V1314" s="305"/>
      <c r="W1314" s="306"/>
      <c r="X1314" s="314"/>
      <c r="AA1314" s="315"/>
      <c r="AB1314" s="315"/>
      <c r="AC1314" s="315"/>
      <c r="AD1314" s="312"/>
      <c r="AE1314" s="316"/>
      <c r="AF1314" s="317"/>
      <c r="AG1314" s="317"/>
      <c r="AH1314" s="311"/>
      <c r="AI1314" s="311"/>
      <c r="AJ1314" s="311"/>
      <c r="AK1314" s="311"/>
      <c r="AL1314" s="311"/>
      <c r="AO1314" s="318"/>
      <c r="AP1314" s="318"/>
      <c r="AQ1314" s="249"/>
      <c r="AR1314" s="249"/>
      <c r="AS1314" s="248"/>
      <c r="AT1314" s="248"/>
      <c r="AU1314" s="248"/>
      <c r="AW1314" s="319"/>
      <c r="AX1314" s="251"/>
      <c r="AY1314" s="248"/>
    </row>
    <row r="1315" spans="1:51" s="307" customFormat="1" ht="16.5" customHeight="1" x14ac:dyDescent="0.25">
      <c r="A1315" s="305"/>
      <c r="B1315" s="306"/>
      <c r="K1315" s="308"/>
      <c r="L1315" s="309"/>
      <c r="M1315" s="310"/>
      <c r="N1315" s="309"/>
      <c r="O1315" s="309"/>
      <c r="P1315" s="309"/>
      <c r="Q1315" s="311"/>
      <c r="R1315" s="312"/>
      <c r="S1315" s="312"/>
      <c r="U1315" s="313"/>
      <c r="V1315" s="305"/>
      <c r="W1315" s="306"/>
      <c r="X1315" s="314"/>
      <c r="AA1315" s="315"/>
      <c r="AB1315" s="315"/>
      <c r="AC1315" s="315"/>
      <c r="AD1315" s="312"/>
      <c r="AE1315" s="316"/>
      <c r="AF1315" s="317"/>
      <c r="AG1315" s="317"/>
      <c r="AH1315" s="311"/>
      <c r="AI1315" s="311"/>
      <c r="AJ1315" s="311"/>
      <c r="AK1315" s="311"/>
      <c r="AL1315" s="311"/>
      <c r="AO1315" s="318"/>
      <c r="AP1315" s="318"/>
      <c r="AQ1315" s="249"/>
      <c r="AR1315" s="249"/>
      <c r="AS1315" s="248"/>
      <c r="AT1315" s="248"/>
      <c r="AU1315" s="248"/>
      <c r="AW1315" s="319"/>
      <c r="AX1315" s="251"/>
      <c r="AY1315" s="248"/>
    </row>
    <row r="1316" spans="1:51" s="307" customFormat="1" ht="16.5" customHeight="1" x14ac:dyDescent="0.25">
      <c r="A1316" s="305"/>
      <c r="B1316" s="306"/>
      <c r="K1316" s="308"/>
      <c r="L1316" s="309"/>
      <c r="M1316" s="310"/>
      <c r="N1316" s="309"/>
      <c r="O1316" s="309"/>
      <c r="P1316" s="309"/>
      <c r="Q1316" s="311"/>
      <c r="R1316" s="312"/>
      <c r="S1316" s="312"/>
      <c r="U1316" s="313"/>
      <c r="V1316" s="305"/>
      <c r="W1316" s="306"/>
      <c r="X1316" s="314"/>
      <c r="AA1316" s="315"/>
      <c r="AB1316" s="315"/>
      <c r="AC1316" s="315"/>
      <c r="AD1316" s="312"/>
      <c r="AE1316" s="316"/>
      <c r="AF1316" s="317"/>
      <c r="AG1316" s="317"/>
      <c r="AH1316" s="311"/>
      <c r="AI1316" s="311"/>
      <c r="AJ1316" s="311"/>
      <c r="AK1316" s="311"/>
      <c r="AL1316" s="311"/>
      <c r="AO1316" s="318"/>
      <c r="AP1316" s="318"/>
      <c r="AQ1316" s="249"/>
      <c r="AR1316" s="249"/>
      <c r="AS1316" s="248"/>
      <c r="AT1316" s="248"/>
      <c r="AU1316" s="248"/>
      <c r="AW1316" s="319"/>
      <c r="AX1316" s="251"/>
      <c r="AY1316" s="248"/>
    </row>
    <row r="1317" spans="1:51" s="307" customFormat="1" ht="16.5" customHeight="1" x14ac:dyDescent="0.25">
      <c r="A1317" s="305"/>
      <c r="B1317" s="306"/>
      <c r="K1317" s="308"/>
      <c r="L1317" s="309"/>
      <c r="M1317" s="310"/>
      <c r="N1317" s="309"/>
      <c r="O1317" s="309"/>
      <c r="P1317" s="309"/>
      <c r="Q1317" s="311"/>
      <c r="R1317" s="312"/>
      <c r="S1317" s="312"/>
      <c r="U1317" s="313"/>
      <c r="V1317" s="305"/>
      <c r="W1317" s="306"/>
      <c r="X1317" s="314"/>
      <c r="AA1317" s="315"/>
      <c r="AB1317" s="315"/>
      <c r="AC1317" s="315"/>
      <c r="AD1317" s="312"/>
      <c r="AE1317" s="316"/>
      <c r="AF1317" s="317"/>
      <c r="AG1317" s="317"/>
      <c r="AH1317" s="311"/>
      <c r="AI1317" s="311"/>
      <c r="AJ1317" s="311"/>
      <c r="AK1317" s="311"/>
      <c r="AL1317" s="311"/>
      <c r="AO1317" s="318"/>
      <c r="AP1317" s="318"/>
      <c r="AQ1317" s="249"/>
      <c r="AR1317" s="249"/>
      <c r="AS1317" s="248"/>
      <c r="AT1317" s="248"/>
      <c r="AU1317" s="248"/>
      <c r="AW1317" s="319"/>
      <c r="AX1317" s="251"/>
      <c r="AY1317" s="248"/>
    </row>
    <row r="1318" spans="1:51" s="307" customFormat="1" ht="16.5" customHeight="1" x14ac:dyDescent="0.25">
      <c r="A1318" s="305"/>
      <c r="B1318" s="306"/>
      <c r="K1318" s="308"/>
      <c r="L1318" s="309"/>
      <c r="M1318" s="310"/>
      <c r="N1318" s="309"/>
      <c r="O1318" s="309"/>
      <c r="P1318" s="309"/>
      <c r="Q1318" s="311"/>
      <c r="R1318" s="312"/>
      <c r="S1318" s="312"/>
      <c r="U1318" s="313"/>
      <c r="V1318" s="305"/>
      <c r="W1318" s="306"/>
      <c r="X1318" s="314"/>
      <c r="AA1318" s="315"/>
      <c r="AB1318" s="315"/>
      <c r="AC1318" s="315"/>
      <c r="AD1318" s="312"/>
      <c r="AE1318" s="316"/>
      <c r="AF1318" s="317"/>
      <c r="AG1318" s="317"/>
      <c r="AH1318" s="311"/>
      <c r="AI1318" s="311"/>
      <c r="AJ1318" s="311"/>
      <c r="AK1318" s="311"/>
      <c r="AL1318" s="311"/>
      <c r="AO1318" s="318"/>
      <c r="AP1318" s="318"/>
      <c r="AQ1318" s="249"/>
      <c r="AR1318" s="249"/>
      <c r="AS1318" s="248"/>
      <c r="AT1318" s="248"/>
      <c r="AU1318" s="248"/>
      <c r="AW1318" s="319"/>
      <c r="AX1318" s="251"/>
      <c r="AY1318" s="248"/>
    </row>
    <row r="1319" spans="1:51" s="307" customFormat="1" ht="16.5" customHeight="1" x14ac:dyDescent="0.25">
      <c r="A1319" s="305"/>
      <c r="B1319" s="306"/>
      <c r="K1319" s="308"/>
      <c r="L1319" s="309"/>
      <c r="M1319" s="310"/>
      <c r="N1319" s="309"/>
      <c r="O1319" s="309"/>
      <c r="P1319" s="309"/>
      <c r="Q1319" s="311"/>
      <c r="R1319" s="312"/>
      <c r="S1319" s="312"/>
      <c r="U1319" s="313"/>
      <c r="V1319" s="305"/>
      <c r="W1319" s="306"/>
      <c r="X1319" s="314"/>
      <c r="AA1319" s="315"/>
      <c r="AB1319" s="315"/>
      <c r="AC1319" s="315"/>
      <c r="AD1319" s="312"/>
      <c r="AE1319" s="316"/>
      <c r="AF1319" s="317"/>
      <c r="AG1319" s="317"/>
      <c r="AH1319" s="311"/>
      <c r="AI1319" s="311"/>
      <c r="AJ1319" s="311"/>
      <c r="AK1319" s="311"/>
      <c r="AL1319" s="311"/>
      <c r="AO1319" s="318"/>
      <c r="AP1319" s="318"/>
      <c r="AQ1319" s="249"/>
      <c r="AR1319" s="249"/>
      <c r="AS1319" s="248"/>
      <c r="AT1319" s="248"/>
      <c r="AU1319" s="248"/>
      <c r="AW1319" s="319"/>
      <c r="AX1319" s="251"/>
      <c r="AY1319" s="248"/>
    </row>
    <row r="1320" spans="1:51" s="307" customFormat="1" ht="16.5" customHeight="1" x14ac:dyDescent="0.25">
      <c r="A1320" s="305"/>
      <c r="B1320" s="306"/>
      <c r="K1320" s="308"/>
      <c r="L1320" s="309"/>
      <c r="M1320" s="310"/>
      <c r="N1320" s="309"/>
      <c r="O1320" s="309"/>
      <c r="P1320" s="309"/>
      <c r="Q1320" s="311"/>
      <c r="R1320" s="312"/>
      <c r="S1320" s="312"/>
      <c r="U1320" s="313"/>
      <c r="V1320" s="305"/>
      <c r="W1320" s="306"/>
      <c r="X1320" s="314"/>
      <c r="AA1320" s="315"/>
      <c r="AB1320" s="315"/>
      <c r="AC1320" s="315"/>
      <c r="AD1320" s="312"/>
      <c r="AE1320" s="316"/>
      <c r="AF1320" s="317"/>
      <c r="AG1320" s="317"/>
      <c r="AH1320" s="311"/>
      <c r="AI1320" s="311"/>
      <c r="AJ1320" s="311"/>
      <c r="AK1320" s="311"/>
      <c r="AL1320" s="311"/>
      <c r="AO1320" s="318"/>
      <c r="AP1320" s="318"/>
      <c r="AQ1320" s="249"/>
      <c r="AR1320" s="249"/>
      <c r="AS1320" s="248"/>
      <c r="AT1320" s="248"/>
      <c r="AU1320" s="248"/>
      <c r="AW1320" s="319"/>
      <c r="AX1320" s="251"/>
      <c r="AY1320" s="248"/>
    </row>
    <row r="1321" spans="1:51" s="307" customFormat="1" ht="16.5" customHeight="1" x14ac:dyDescent="0.25">
      <c r="A1321" s="305"/>
      <c r="B1321" s="306"/>
      <c r="K1321" s="308"/>
      <c r="L1321" s="309"/>
      <c r="M1321" s="310"/>
      <c r="N1321" s="309"/>
      <c r="O1321" s="309"/>
      <c r="P1321" s="309"/>
      <c r="Q1321" s="311"/>
      <c r="R1321" s="312"/>
      <c r="S1321" s="312"/>
      <c r="U1321" s="313"/>
      <c r="V1321" s="305"/>
      <c r="W1321" s="306"/>
      <c r="X1321" s="314"/>
      <c r="AA1321" s="315"/>
      <c r="AB1321" s="315"/>
      <c r="AC1321" s="315"/>
      <c r="AD1321" s="312"/>
      <c r="AE1321" s="316"/>
      <c r="AF1321" s="317"/>
      <c r="AG1321" s="317"/>
      <c r="AH1321" s="311"/>
      <c r="AI1321" s="311"/>
      <c r="AJ1321" s="311"/>
      <c r="AK1321" s="311"/>
      <c r="AL1321" s="311"/>
      <c r="AO1321" s="318"/>
      <c r="AP1321" s="318"/>
      <c r="AQ1321" s="249"/>
      <c r="AR1321" s="249"/>
      <c r="AS1321" s="248"/>
      <c r="AT1321" s="248"/>
      <c r="AU1321" s="248"/>
      <c r="AW1321" s="319"/>
      <c r="AX1321" s="251"/>
      <c r="AY1321" s="248"/>
    </row>
    <row r="1322" spans="1:51" s="307" customFormat="1" ht="16.5" customHeight="1" x14ac:dyDescent="0.25">
      <c r="A1322" s="305"/>
      <c r="B1322" s="306"/>
      <c r="K1322" s="308"/>
      <c r="L1322" s="309"/>
      <c r="M1322" s="310"/>
      <c r="N1322" s="309"/>
      <c r="O1322" s="309"/>
      <c r="P1322" s="309"/>
      <c r="Q1322" s="311"/>
      <c r="R1322" s="312"/>
      <c r="S1322" s="312"/>
      <c r="U1322" s="313"/>
      <c r="V1322" s="305"/>
      <c r="W1322" s="306"/>
      <c r="X1322" s="314"/>
      <c r="AA1322" s="315"/>
      <c r="AB1322" s="315"/>
      <c r="AC1322" s="315"/>
      <c r="AD1322" s="312"/>
      <c r="AE1322" s="316"/>
      <c r="AF1322" s="317"/>
      <c r="AG1322" s="317"/>
      <c r="AH1322" s="311"/>
      <c r="AI1322" s="311"/>
      <c r="AJ1322" s="311"/>
      <c r="AK1322" s="311"/>
      <c r="AL1322" s="311"/>
      <c r="AO1322" s="318"/>
      <c r="AP1322" s="318"/>
      <c r="AQ1322" s="249"/>
      <c r="AR1322" s="249"/>
      <c r="AS1322" s="248"/>
      <c r="AT1322" s="248"/>
      <c r="AU1322" s="248"/>
      <c r="AW1322" s="319"/>
      <c r="AX1322" s="251"/>
      <c r="AY1322" s="248"/>
    </row>
    <row r="1323" spans="1:51" s="307" customFormat="1" ht="16.5" customHeight="1" x14ac:dyDescent="0.25">
      <c r="A1323" s="305"/>
      <c r="B1323" s="306"/>
      <c r="K1323" s="308"/>
      <c r="L1323" s="309"/>
      <c r="M1323" s="310"/>
      <c r="N1323" s="309"/>
      <c r="O1323" s="309"/>
      <c r="P1323" s="309"/>
      <c r="Q1323" s="311"/>
      <c r="R1323" s="312"/>
      <c r="S1323" s="312"/>
      <c r="U1323" s="313"/>
      <c r="V1323" s="305"/>
      <c r="W1323" s="306"/>
      <c r="X1323" s="314"/>
      <c r="AA1323" s="315"/>
      <c r="AB1323" s="315"/>
      <c r="AC1323" s="315"/>
      <c r="AD1323" s="312"/>
      <c r="AE1323" s="316"/>
      <c r="AF1323" s="317"/>
      <c r="AG1323" s="317"/>
      <c r="AH1323" s="311"/>
      <c r="AI1323" s="311"/>
      <c r="AJ1323" s="311"/>
      <c r="AK1323" s="311"/>
      <c r="AL1323" s="311"/>
      <c r="AO1323" s="318"/>
      <c r="AP1323" s="318"/>
      <c r="AQ1323" s="249"/>
      <c r="AR1323" s="249"/>
      <c r="AS1323" s="248"/>
      <c r="AT1323" s="248"/>
      <c r="AU1323" s="248"/>
      <c r="AW1323" s="319"/>
      <c r="AX1323" s="251"/>
      <c r="AY1323" s="248"/>
    </row>
    <row r="1324" spans="1:51" s="307" customFormat="1" ht="16.5" customHeight="1" x14ac:dyDescent="0.25">
      <c r="A1324" s="305"/>
      <c r="B1324" s="306"/>
      <c r="K1324" s="308"/>
      <c r="L1324" s="309"/>
      <c r="M1324" s="310"/>
      <c r="N1324" s="309"/>
      <c r="O1324" s="309"/>
      <c r="P1324" s="309"/>
      <c r="Q1324" s="311"/>
      <c r="R1324" s="312"/>
      <c r="S1324" s="312"/>
      <c r="U1324" s="313"/>
      <c r="V1324" s="305"/>
      <c r="W1324" s="306"/>
      <c r="X1324" s="314"/>
      <c r="AA1324" s="315"/>
      <c r="AB1324" s="315"/>
      <c r="AC1324" s="315"/>
      <c r="AD1324" s="312"/>
      <c r="AE1324" s="316"/>
      <c r="AF1324" s="317"/>
      <c r="AG1324" s="317"/>
      <c r="AH1324" s="311"/>
      <c r="AI1324" s="311"/>
      <c r="AJ1324" s="311"/>
      <c r="AK1324" s="311"/>
      <c r="AL1324" s="311"/>
      <c r="AO1324" s="318"/>
      <c r="AP1324" s="318"/>
      <c r="AQ1324" s="249"/>
      <c r="AR1324" s="249"/>
      <c r="AS1324" s="248"/>
      <c r="AT1324" s="248"/>
      <c r="AU1324" s="248"/>
      <c r="AW1324" s="319"/>
      <c r="AX1324" s="251"/>
      <c r="AY1324" s="248"/>
    </row>
    <row r="1325" spans="1:51" s="307" customFormat="1" ht="16.5" customHeight="1" x14ac:dyDescent="0.25">
      <c r="A1325" s="305"/>
      <c r="B1325" s="306"/>
      <c r="K1325" s="308"/>
      <c r="L1325" s="309"/>
      <c r="M1325" s="310"/>
      <c r="N1325" s="309"/>
      <c r="O1325" s="309"/>
      <c r="P1325" s="309"/>
      <c r="Q1325" s="311"/>
      <c r="R1325" s="312"/>
      <c r="S1325" s="312"/>
      <c r="U1325" s="313"/>
      <c r="V1325" s="305"/>
      <c r="W1325" s="306"/>
      <c r="X1325" s="314"/>
      <c r="AA1325" s="315"/>
      <c r="AB1325" s="315"/>
      <c r="AC1325" s="315"/>
      <c r="AD1325" s="312"/>
      <c r="AE1325" s="316"/>
      <c r="AF1325" s="317"/>
      <c r="AG1325" s="317"/>
      <c r="AH1325" s="311"/>
      <c r="AI1325" s="311"/>
      <c r="AJ1325" s="311"/>
      <c r="AK1325" s="311"/>
      <c r="AL1325" s="311"/>
      <c r="AO1325" s="318"/>
      <c r="AP1325" s="318"/>
      <c r="AQ1325" s="249"/>
      <c r="AR1325" s="249"/>
      <c r="AS1325" s="248"/>
      <c r="AT1325" s="248"/>
      <c r="AU1325" s="248"/>
      <c r="AW1325" s="319"/>
      <c r="AX1325" s="251"/>
      <c r="AY1325" s="248"/>
    </row>
    <row r="1326" spans="1:51" s="307" customFormat="1" ht="16.5" customHeight="1" x14ac:dyDescent="0.25">
      <c r="A1326" s="305"/>
      <c r="B1326" s="306"/>
      <c r="K1326" s="308"/>
      <c r="L1326" s="309"/>
      <c r="M1326" s="310"/>
      <c r="N1326" s="309"/>
      <c r="O1326" s="309"/>
      <c r="P1326" s="309"/>
      <c r="Q1326" s="311"/>
      <c r="R1326" s="312"/>
      <c r="S1326" s="312"/>
      <c r="U1326" s="313"/>
      <c r="V1326" s="305"/>
      <c r="W1326" s="306"/>
      <c r="X1326" s="314"/>
      <c r="AA1326" s="315"/>
      <c r="AB1326" s="315"/>
      <c r="AC1326" s="315"/>
      <c r="AD1326" s="312"/>
      <c r="AE1326" s="316"/>
      <c r="AF1326" s="317"/>
      <c r="AG1326" s="317"/>
      <c r="AH1326" s="311"/>
      <c r="AI1326" s="311"/>
      <c r="AJ1326" s="311"/>
      <c r="AK1326" s="311"/>
      <c r="AL1326" s="311"/>
      <c r="AO1326" s="318"/>
      <c r="AP1326" s="318"/>
      <c r="AQ1326" s="249"/>
      <c r="AR1326" s="249"/>
      <c r="AS1326" s="248"/>
      <c r="AT1326" s="248"/>
      <c r="AU1326" s="248"/>
      <c r="AW1326" s="319"/>
      <c r="AX1326" s="251"/>
      <c r="AY1326" s="248"/>
    </row>
    <row r="1327" spans="1:51" s="307" customFormat="1" ht="16.5" customHeight="1" x14ac:dyDescent="0.25">
      <c r="A1327" s="305"/>
      <c r="B1327" s="306"/>
      <c r="K1327" s="308"/>
      <c r="L1327" s="309"/>
      <c r="M1327" s="310"/>
      <c r="N1327" s="309"/>
      <c r="O1327" s="309"/>
      <c r="P1327" s="309"/>
      <c r="Q1327" s="311"/>
      <c r="R1327" s="312"/>
      <c r="S1327" s="312"/>
      <c r="U1327" s="313"/>
      <c r="V1327" s="305"/>
      <c r="W1327" s="306"/>
      <c r="X1327" s="314"/>
      <c r="AA1327" s="315"/>
      <c r="AB1327" s="315"/>
      <c r="AC1327" s="315"/>
      <c r="AD1327" s="312"/>
      <c r="AE1327" s="316"/>
      <c r="AF1327" s="317"/>
      <c r="AG1327" s="317"/>
      <c r="AH1327" s="311"/>
      <c r="AI1327" s="311"/>
      <c r="AJ1327" s="311"/>
      <c r="AK1327" s="311"/>
      <c r="AL1327" s="311"/>
      <c r="AO1327" s="318"/>
      <c r="AP1327" s="318"/>
      <c r="AQ1327" s="249"/>
      <c r="AR1327" s="249"/>
      <c r="AS1327" s="248"/>
      <c r="AT1327" s="248"/>
      <c r="AU1327" s="248"/>
      <c r="AW1327" s="319"/>
      <c r="AX1327" s="251"/>
      <c r="AY1327" s="248"/>
    </row>
    <row r="1328" spans="1:51" s="307" customFormat="1" ht="16.5" customHeight="1" x14ac:dyDescent="0.25">
      <c r="A1328" s="305"/>
      <c r="B1328" s="306"/>
      <c r="K1328" s="308"/>
      <c r="L1328" s="309"/>
      <c r="M1328" s="310"/>
      <c r="N1328" s="309"/>
      <c r="O1328" s="309"/>
      <c r="P1328" s="309"/>
      <c r="Q1328" s="311"/>
      <c r="R1328" s="312"/>
      <c r="S1328" s="312"/>
      <c r="U1328" s="313"/>
      <c r="V1328" s="305"/>
      <c r="W1328" s="306"/>
      <c r="X1328" s="314"/>
      <c r="AA1328" s="315"/>
      <c r="AB1328" s="315"/>
      <c r="AC1328" s="315"/>
      <c r="AD1328" s="312"/>
      <c r="AE1328" s="316"/>
      <c r="AF1328" s="317"/>
      <c r="AG1328" s="317"/>
      <c r="AH1328" s="311"/>
      <c r="AI1328" s="311"/>
      <c r="AJ1328" s="311"/>
      <c r="AK1328" s="311"/>
      <c r="AL1328" s="311"/>
      <c r="AO1328" s="318"/>
      <c r="AP1328" s="318"/>
      <c r="AQ1328" s="249"/>
      <c r="AR1328" s="249"/>
      <c r="AS1328" s="248"/>
      <c r="AT1328" s="248"/>
      <c r="AU1328" s="248"/>
      <c r="AW1328" s="319"/>
      <c r="AX1328" s="251"/>
      <c r="AY1328" s="248"/>
    </row>
    <row r="1329" spans="1:52" s="307" customFormat="1" ht="16.5" customHeight="1" x14ac:dyDescent="0.25">
      <c r="A1329" s="305"/>
      <c r="B1329" s="306"/>
      <c r="K1329" s="308"/>
      <c r="L1329" s="309"/>
      <c r="M1329" s="310"/>
      <c r="N1329" s="309"/>
      <c r="O1329" s="309"/>
      <c r="P1329" s="309"/>
      <c r="Q1329" s="311"/>
      <c r="R1329" s="312"/>
      <c r="S1329" s="312"/>
      <c r="U1329" s="313"/>
      <c r="V1329" s="305"/>
      <c r="W1329" s="306"/>
      <c r="X1329" s="314"/>
      <c r="AA1329" s="315"/>
      <c r="AB1329" s="315"/>
      <c r="AC1329" s="315"/>
      <c r="AD1329" s="312"/>
      <c r="AE1329" s="316"/>
      <c r="AF1329" s="317"/>
      <c r="AG1329" s="317"/>
      <c r="AH1329" s="311"/>
      <c r="AI1329" s="311"/>
      <c r="AJ1329" s="311"/>
      <c r="AK1329" s="311"/>
      <c r="AL1329" s="311"/>
      <c r="AO1329" s="318"/>
      <c r="AP1329" s="318"/>
      <c r="AQ1329" s="249"/>
      <c r="AR1329" s="249"/>
      <c r="AS1329" s="248"/>
      <c r="AT1329" s="248"/>
      <c r="AU1329" s="248"/>
      <c r="AW1329" s="319"/>
      <c r="AX1329" s="251"/>
      <c r="AY1329" s="248"/>
    </row>
    <row r="1330" spans="1:52" s="307" customFormat="1" ht="16.5" customHeight="1" x14ac:dyDescent="0.25">
      <c r="A1330" s="305"/>
      <c r="B1330" s="306"/>
      <c r="K1330" s="308"/>
      <c r="L1330" s="309"/>
      <c r="M1330" s="310"/>
      <c r="N1330" s="309"/>
      <c r="O1330" s="309"/>
      <c r="P1330" s="309"/>
      <c r="Q1330" s="311"/>
      <c r="R1330" s="312"/>
      <c r="S1330" s="312"/>
      <c r="U1330" s="313"/>
      <c r="V1330" s="305"/>
      <c r="W1330" s="306"/>
      <c r="X1330" s="314"/>
      <c r="AA1330" s="315"/>
      <c r="AB1330" s="315"/>
      <c r="AC1330" s="315"/>
      <c r="AD1330" s="312"/>
      <c r="AE1330" s="316"/>
      <c r="AF1330" s="317"/>
      <c r="AG1330" s="317"/>
      <c r="AH1330" s="311"/>
      <c r="AI1330" s="311"/>
      <c r="AJ1330" s="311"/>
      <c r="AK1330" s="311"/>
      <c r="AL1330" s="311"/>
      <c r="AO1330" s="318"/>
      <c r="AP1330" s="318"/>
      <c r="AQ1330" s="249"/>
      <c r="AR1330" s="249"/>
      <c r="AS1330" s="248"/>
      <c r="AT1330" s="248"/>
      <c r="AU1330" s="248"/>
      <c r="AW1330" s="319"/>
      <c r="AX1330" s="251"/>
      <c r="AY1330" s="248"/>
    </row>
    <row r="1331" spans="1:52" s="307" customFormat="1" ht="16.5" customHeight="1" x14ac:dyDescent="0.25">
      <c r="A1331" s="305"/>
      <c r="B1331" s="306"/>
      <c r="K1331" s="308"/>
      <c r="L1331" s="309"/>
      <c r="M1331" s="310"/>
      <c r="N1331" s="309"/>
      <c r="O1331" s="309"/>
      <c r="P1331" s="309"/>
      <c r="Q1331" s="311"/>
      <c r="R1331" s="312"/>
      <c r="S1331" s="312"/>
      <c r="U1331" s="313"/>
      <c r="V1331" s="305"/>
      <c r="W1331" s="306"/>
      <c r="X1331" s="314"/>
      <c r="AA1331" s="315"/>
      <c r="AB1331" s="315"/>
      <c r="AC1331" s="315"/>
      <c r="AD1331" s="312"/>
      <c r="AE1331" s="316"/>
      <c r="AF1331" s="317"/>
      <c r="AG1331" s="317"/>
      <c r="AH1331" s="311"/>
      <c r="AI1331" s="311"/>
      <c r="AJ1331" s="311"/>
      <c r="AK1331" s="311"/>
      <c r="AL1331" s="311"/>
      <c r="AO1331" s="318"/>
      <c r="AP1331" s="318"/>
      <c r="AQ1331" s="249"/>
      <c r="AR1331" s="249"/>
      <c r="AS1331" s="248"/>
      <c r="AT1331" s="248"/>
      <c r="AU1331" s="248"/>
      <c r="AW1331" s="319"/>
      <c r="AX1331" s="251"/>
      <c r="AY1331" s="248"/>
    </row>
    <row r="1332" spans="1:52" s="307" customFormat="1" ht="16.5" customHeight="1" x14ac:dyDescent="0.25">
      <c r="A1332" s="305"/>
      <c r="B1332" s="306"/>
      <c r="K1332" s="308"/>
      <c r="L1332" s="309"/>
      <c r="M1332" s="310"/>
      <c r="N1332" s="309"/>
      <c r="O1332" s="309"/>
      <c r="P1332" s="309"/>
      <c r="Q1332" s="311"/>
      <c r="R1332" s="312"/>
      <c r="S1332" s="312"/>
      <c r="U1332" s="313"/>
      <c r="V1332" s="305"/>
      <c r="W1332" s="306"/>
      <c r="X1332" s="314"/>
      <c r="AA1332" s="315"/>
      <c r="AB1332" s="315"/>
      <c r="AC1332" s="315"/>
      <c r="AD1332" s="312"/>
      <c r="AE1332" s="316"/>
      <c r="AF1332" s="317"/>
      <c r="AG1332" s="317"/>
      <c r="AH1332" s="311"/>
      <c r="AI1332" s="311"/>
      <c r="AJ1332" s="311"/>
      <c r="AK1332" s="311"/>
      <c r="AL1332" s="311"/>
      <c r="AO1332" s="318"/>
      <c r="AP1332" s="318"/>
      <c r="AQ1332" s="249"/>
      <c r="AR1332" s="249"/>
      <c r="AS1332" s="248"/>
      <c r="AT1332" s="248"/>
      <c r="AU1332" s="248"/>
      <c r="AW1332" s="319"/>
      <c r="AX1332" s="251"/>
      <c r="AY1332" s="248"/>
    </row>
    <row r="1333" spans="1:52" s="307" customFormat="1" ht="16.5" customHeight="1" x14ac:dyDescent="0.25">
      <c r="A1333" s="305"/>
      <c r="B1333" s="306"/>
      <c r="K1333" s="308"/>
      <c r="L1333" s="309"/>
      <c r="M1333" s="310"/>
      <c r="N1333" s="309"/>
      <c r="O1333" s="309"/>
      <c r="P1333" s="309"/>
      <c r="Q1333" s="311"/>
      <c r="R1333" s="312"/>
      <c r="S1333" s="312"/>
      <c r="U1333" s="313"/>
      <c r="V1333" s="305"/>
      <c r="W1333" s="306"/>
      <c r="X1333" s="314"/>
      <c r="AA1333" s="315"/>
      <c r="AB1333" s="315"/>
      <c r="AC1333" s="315"/>
      <c r="AD1333" s="312"/>
      <c r="AE1333" s="316"/>
      <c r="AF1333" s="317"/>
      <c r="AG1333" s="317"/>
      <c r="AH1333" s="311"/>
      <c r="AI1333" s="311"/>
      <c r="AJ1333" s="311"/>
      <c r="AK1333" s="311"/>
      <c r="AL1333" s="311"/>
      <c r="AO1333" s="318"/>
      <c r="AP1333" s="318"/>
      <c r="AQ1333" s="249"/>
      <c r="AR1333" s="249"/>
      <c r="AS1333" s="248"/>
      <c r="AT1333" s="248"/>
      <c r="AU1333" s="248"/>
      <c r="AW1333" s="319"/>
      <c r="AX1333" s="251"/>
      <c r="AY1333" s="248"/>
    </row>
    <row r="1334" spans="1:52" s="307" customFormat="1" ht="16.5" customHeight="1" x14ac:dyDescent="0.25">
      <c r="A1334" s="305"/>
      <c r="B1334" s="306"/>
      <c r="K1334" s="308"/>
      <c r="L1334" s="309"/>
      <c r="M1334" s="310"/>
      <c r="N1334" s="309"/>
      <c r="O1334" s="309"/>
      <c r="P1334" s="309"/>
      <c r="Q1334" s="311"/>
      <c r="R1334" s="312"/>
      <c r="S1334" s="312"/>
      <c r="U1334" s="313"/>
      <c r="V1334" s="305"/>
      <c r="W1334" s="306"/>
      <c r="X1334" s="314"/>
      <c r="AA1334" s="315"/>
      <c r="AB1334" s="315"/>
      <c r="AC1334" s="315"/>
      <c r="AD1334" s="312"/>
      <c r="AE1334" s="316"/>
      <c r="AF1334" s="317"/>
      <c r="AG1334" s="317"/>
      <c r="AH1334" s="311"/>
      <c r="AI1334" s="311"/>
      <c r="AJ1334" s="311"/>
      <c r="AK1334" s="311"/>
      <c r="AL1334" s="311"/>
      <c r="AO1334" s="318"/>
      <c r="AP1334" s="318"/>
      <c r="AQ1334" s="249"/>
      <c r="AR1334" s="249"/>
      <c r="AS1334" s="248"/>
      <c r="AT1334" s="248"/>
      <c r="AU1334" s="248"/>
      <c r="AW1334" s="319"/>
      <c r="AX1334" s="251"/>
      <c r="AY1334" s="248"/>
    </row>
    <row r="1335" spans="1:52" s="307" customFormat="1" ht="16.5" customHeight="1" x14ac:dyDescent="0.25">
      <c r="A1335" s="305"/>
      <c r="B1335" s="306"/>
      <c r="K1335" s="308"/>
      <c r="L1335" s="309"/>
      <c r="M1335" s="310"/>
      <c r="N1335" s="309"/>
      <c r="O1335" s="309"/>
      <c r="P1335" s="309"/>
      <c r="Q1335" s="311"/>
      <c r="R1335" s="312"/>
      <c r="S1335" s="312"/>
      <c r="U1335" s="313"/>
      <c r="V1335" s="305"/>
      <c r="W1335" s="306"/>
      <c r="X1335" s="314"/>
      <c r="AA1335" s="315"/>
      <c r="AB1335" s="315"/>
      <c r="AC1335" s="315"/>
      <c r="AD1335" s="312"/>
      <c r="AE1335" s="316"/>
      <c r="AF1335" s="317"/>
      <c r="AG1335" s="317"/>
      <c r="AH1335" s="311"/>
      <c r="AI1335" s="311"/>
      <c r="AJ1335" s="311"/>
      <c r="AK1335" s="311"/>
      <c r="AL1335" s="311"/>
      <c r="AO1335" s="318"/>
      <c r="AP1335" s="318"/>
      <c r="AQ1335" s="249"/>
      <c r="AR1335" s="249"/>
      <c r="AS1335" s="248"/>
      <c r="AT1335" s="248"/>
      <c r="AU1335" s="248"/>
      <c r="AW1335" s="319"/>
      <c r="AX1335" s="251"/>
      <c r="AY1335" s="248"/>
    </row>
    <row r="1336" spans="1:52" s="307" customFormat="1" ht="16.5" customHeight="1" x14ac:dyDescent="0.25">
      <c r="A1336" s="305"/>
      <c r="B1336" s="306"/>
      <c r="K1336" s="308"/>
      <c r="L1336" s="309"/>
      <c r="M1336" s="310"/>
      <c r="N1336" s="309"/>
      <c r="O1336" s="309"/>
      <c r="P1336" s="309"/>
      <c r="Q1336" s="311"/>
      <c r="R1336" s="312"/>
      <c r="S1336" s="312"/>
      <c r="U1336" s="313"/>
      <c r="V1336" s="305"/>
      <c r="W1336" s="306"/>
      <c r="X1336" s="314"/>
      <c r="AA1336" s="315"/>
      <c r="AB1336" s="315"/>
      <c r="AC1336" s="315"/>
      <c r="AD1336" s="312"/>
      <c r="AE1336" s="316"/>
      <c r="AF1336" s="317"/>
      <c r="AG1336" s="317"/>
      <c r="AH1336" s="311"/>
      <c r="AI1336" s="311"/>
      <c r="AJ1336" s="311"/>
      <c r="AK1336" s="311"/>
      <c r="AL1336" s="311"/>
      <c r="AO1336" s="318"/>
      <c r="AP1336" s="318"/>
      <c r="AQ1336" s="249"/>
      <c r="AR1336" s="249"/>
      <c r="AS1336" s="248"/>
      <c r="AT1336" s="248"/>
      <c r="AU1336" s="248"/>
      <c r="AW1336" s="319"/>
      <c r="AX1336" s="251"/>
      <c r="AY1336" s="248"/>
    </row>
    <row r="1337" spans="1:52" s="307" customFormat="1" ht="16.5" customHeight="1" x14ac:dyDescent="0.25">
      <c r="A1337" s="305"/>
      <c r="B1337" s="306"/>
      <c r="K1337" s="308"/>
      <c r="L1337" s="309"/>
      <c r="M1337" s="310"/>
      <c r="N1337" s="309"/>
      <c r="O1337" s="309"/>
      <c r="P1337" s="309"/>
      <c r="Q1337" s="311"/>
      <c r="R1337" s="312"/>
      <c r="S1337" s="312"/>
      <c r="U1337" s="313"/>
      <c r="V1337" s="305"/>
      <c r="W1337" s="306"/>
      <c r="X1337" s="314"/>
      <c r="AA1337" s="315"/>
      <c r="AB1337" s="315"/>
      <c r="AC1337" s="315"/>
      <c r="AD1337" s="312"/>
      <c r="AE1337" s="316"/>
      <c r="AF1337" s="317"/>
      <c r="AG1337" s="317"/>
      <c r="AH1337" s="311"/>
      <c r="AI1337" s="311"/>
      <c r="AJ1337" s="311"/>
      <c r="AK1337" s="311"/>
      <c r="AL1337" s="311"/>
      <c r="AO1337" s="318"/>
      <c r="AP1337" s="318"/>
      <c r="AQ1337" s="249"/>
      <c r="AR1337" s="249"/>
      <c r="AS1337" s="248"/>
      <c r="AT1337" s="248"/>
      <c r="AU1337" s="248"/>
      <c r="AW1337" s="319"/>
      <c r="AX1337" s="251"/>
      <c r="AY1337" s="248"/>
    </row>
    <row r="1338" spans="1:52" s="307" customFormat="1" ht="16.5" customHeight="1" x14ac:dyDescent="0.25">
      <c r="A1338" s="305"/>
      <c r="B1338" s="306"/>
      <c r="K1338" s="308"/>
      <c r="L1338" s="309"/>
      <c r="M1338" s="310"/>
      <c r="N1338" s="309"/>
      <c r="O1338" s="309"/>
      <c r="P1338" s="309"/>
      <c r="Q1338" s="311"/>
      <c r="R1338" s="312"/>
      <c r="S1338" s="312"/>
      <c r="U1338" s="313"/>
      <c r="V1338" s="305"/>
      <c r="W1338" s="306"/>
      <c r="X1338" s="314"/>
      <c r="AA1338" s="315"/>
      <c r="AB1338" s="315"/>
      <c r="AC1338" s="315"/>
      <c r="AD1338" s="312"/>
      <c r="AE1338" s="316"/>
      <c r="AF1338" s="317"/>
      <c r="AG1338" s="317"/>
      <c r="AH1338" s="311"/>
      <c r="AI1338" s="311"/>
      <c r="AJ1338" s="311"/>
      <c r="AK1338" s="311"/>
      <c r="AL1338" s="311"/>
      <c r="AO1338" s="318"/>
      <c r="AP1338" s="318"/>
      <c r="AQ1338" s="249"/>
      <c r="AR1338" s="249"/>
      <c r="AS1338" s="248"/>
      <c r="AT1338" s="248"/>
      <c r="AU1338" s="248"/>
      <c r="AW1338" s="319"/>
      <c r="AX1338" s="251"/>
      <c r="AY1338" s="248"/>
    </row>
    <row r="1339" spans="1:52" s="307" customFormat="1" ht="16.5" customHeight="1" x14ac:dyDescent="0.25">
      <c r="A1339" s="305"/>
      <c r="B1339" s="306"/>
      <c r="K1339" s="308"/>
      <c r="L1339" s="309"/>
      <c r="M1339" s="310"/>
      <c r="N1339" s="309"/>
      <c r="O1339" s="309"/>
      <c r="P1339" s="309"/>
      <c r="Q1339" s="311"/>
      <c r="R1339" s="312"/>
      <c r="S1339" s="312"/>
      <c r="U1339" s="313"/>
      <c r="V1339" s="305"/>
      <c r="W1339" s="306"/>
      <c r="X1339" s="314"/>
      <c r="AA1339" s="315"/>
      <c r="AB1339" s="315"/>
      <c r="AC1339" s="315"/>
      <c r="AD1339" s="312"/>
      <c r="AE1339" s="316"/>
      <c r="AF1339" s="317"/>
      <c r="AG1339" s="317"/>
      <c r="AH1339" s="311"/>
      <c r="AI1339" s="311"/>
      <c r="AJ1339" s="311"/>
      <c r="AK1339" s="311"/>
      <c r="AL1339" s="311"/>
      <c r="AO1339" s="318"/>
      <c r="AP1339" s="318"/>
      <c r="AQ1339" s="249"/>
      <c r="AR1339" s="249"/>
      <c r="AS1339" s="248"/>
      <c r="AT1339" s="248"/>
      <c r="AU1339" s="248"/>
      <c r="AW1339" s="319"/>
      <c r="AX1339" s="251"/>
      <c r="AY1339" s="248"/>
    </row>
    <row r="1340" spans="1:52" s="307" customFormat="1" ht="16.5" customHeight="1" x14ac:dyDescent="0.25">
      <c r="A1340" s="305"/>
      <c r="B1340" s="306"/>
      <c r="K1340" s="308"/>
      <c r="L1340" s="309"/>
      <c r="M1340" s="310"/>
      <c r="N1340" s="309"/>
      <c r="O1340" s="309"/>
      <c r="P1340" s="309"/>
      <c r="Q1340" s="311"/>
      <c r="R1340" s="312"/>
      <c r="S1340" s="312"/>
      <c r="U1340" s="313"/>
      <c r="V1340" s="305"/>
      <c r="W1340" s="306"/>
      <c r="X1340" s="314"/>
      <c r="AA1340" s="315"/>
      <c r="AB1340" s="315"/>
      <c r="AC1340" s="315"/>
      <c r="AD1340" s="312"/>
      <c r="AE1340" s="316"/>
      <c r="AF1340" s="317"/>
      <c r="AG1340" s="317"/>
      <c r="AH1340" s="311"/>
      <c r="AI1340" s="311"/>
      <c r="AJ1340" s="311"/>
      <c r="AK1340" s="311"/>
      <c r="AL1340" s="311"/>
      <c r="AO1340" s="318"/>
      <c r="AP1340" s="318"/>
      <c r="AQ1340" s="249"/>
      <c r="AR1340" s="249"/>
      <c r="AS1340" s="248"/>
      <c r="AT1340" s="248"/>
      <c r="AU1340" s="248"/>
      <c r="AW1340" s="319"/>
      <c r="AX1340" s="251"/>
      <c r="AY1340" s="248"/>
    </row>
    <row r="1341" spans="1:52" s="307" customFormat="1" ht="16.5" customHeight="1" x14ac:dyDescent="0.25">
      <c r="A1341" s="305"/>
      <c r="B1341" s="306"/>
      <c r="K1341" s="308"/>
      <c r="L1341" s="309"/>
      <c r="M1341" s="310"/>
      <c r="N1341" s="309"/>
      <c r="O1341" s="309"/>
      <c r="P1341" s="309"/>
      <c r="Q1341" s="311"/>
      <c r="R1341" s="312"/>
      <c r="S1341" s="312"/>
      <c r="U1341" s="313"/>
      <c r="V1341" s="305"/>
      <c r="W1341" s="306"/>
      <c r="X1341" s="314"/>
      <c r="AA1341" s="315"/>
      <c r="AB1341" s="315"/>
      <c r="AC1341" s="315"/>
      <c r="AD1341" s="312"/>
      <c r="AE1341" s="316"/>
      <c r="AF1341" s="317"/>
      <c r="AG1341" s="317"/>
      <c r="AH1341" s="311"/>
      <c r="AI1341" s="311"/>
      <c r="AJ1341" s="311"/>
      <c r="AK1341" s="311"/>
      <c r="AL1341" s="311"/>
      <c r="AO1341" s="318"/>
      <c r="AP1341" s="318"/>
      <c r="AQ1341" s="249"/>
      <c r="AR1341" s="249"/>
      <c r="AS1341" s="248"/>
      <c r="AT1341" s="248"/>
      <c r="AU1341" s="248"/>
      <c r="AW1341" s="319"/>
      <c r="AX1341" s="251"/>
      <c r="AY1341" s="248"/>
    </row>
    <row r="1342" spans="1:52" s="307" customFormat="1" ht="16.5" customHeight="1" x14ac:dyDescent="0.25">
      <c r="A1342" s="305"/>
      <c r="B1342" s="306"/>
      <c r="K1342" s="308"/>
      <c r="L1342" s="309"/>
      <c r="M1342" s="310"/>
      <c r="N1342" s="309"/>
      <c r="O1342" s="309"/>
      <c r="P1342" s="309"/>
      <c r="Q1342" s="311"/>
      <c r="R1342" s="312"/>
      <c r="S1342" s="312"/>
      <c r="U1342" s="313"/>
      <c r="V1342" s="305"/>
      <c r="W1342" s="306"/>
      <c r="X1342" s="314"/>
      <c r="AA1342" s="315"/>
      <c r="AB1342" s="315"/>
      <c r="AC1342" s="315"/>
      <c r="AD1342" s="312"/>
      <c r="AE1342" s="316"/>
      <c r="AF1342" s="317"/>
      <c r="AG1342" s="317"/>
      <c r="AH1342" s="311"/>
      <c r="AI1342" s="311"/>
      <c r="AJ1342" s="311"/>
      <c r="AK1342" s="311"/>
      <c r="AL1342" s="311"/>
      <c r="AO1342" s="318"/>
      <c r="AP1342" s="318"/>
      <c r="AQ1342" s="249"/>
      <c r="AR1342" s="249"/>
      <c r="AS1342" s="248"/>
      <c r="AT1342" s="248"/>
      <c r="AU1342" s="248"/>
      <c r="AW1342" s="319"/>
      <c r="AX1342" s="251"/>
      <c r="AY1342" s="248"/>
    </row>
    <row r="1343" spans="1:52" s="276" customFormat="1" ht="16.5" customHeight="1" x14ac:dyDescent="0.25">
      <c r="A1343" s="283" t="s">
        <v>170</v>
      </c>
      <c r="B1343" s="274">
        <v>27</v>
      </c>
      <c r="C1343" s="276" t="s">
        <v>5</v>
      </c>
      <c r="D1343" s="276">
        <v>33195</v>
      </c>
      <c r="E1343" s="276">
        <v>35</v>
      </c>
      <c r="F1343" s="276">
        <v>1622</v>
      </c>
      <c r="G1343" s="276" t="s">
        <v>160</v>
      </c>
      <c r="H1343" s="276">
        <v>0</v>
      </c>
      <c r="I1343" s="276">
        <v>0</v>
      </c>
      <c r="J1343" s="276">
        <v>88</v>
      </c>
      <c r="K1343" s="277">
        <f>H1343*400+I1343*100+J1343</f>
        <v>88</v>
      </c>
      <c r="L1343" s="278">
        <f>SUM(Q1343:U1343)</f>
        <v>88</v>
      </c>
      <c r="M1343" s="279">
        <v>5</v>
      </c>
      <c r="N1343" s="278">
        <f>L1343</f>
        <v>88</v>
      </c>
      <c r="O1343" s="278">
        <v>200</v>
      </c>
      <c r="P1343" s="278">
        <f>N1343*O1343</f>
        <v>17600</v>
      </c>
      <c r="Q1343" s="280"/>
      <c r="R1343" s="281">
        <v>77</v>
      </c>
      <c r="S1343" s="281">
        <v>11</v>
      </c>
      <c r="U1343" s="282"/>
      <c r="V1343" s="283" t="str">
        <f>A1343</f>
        <v>นางแอ๊ว  บัวเขียว</v>
      </c>
      <c r="W1343" s="274">
        <v>62</v>
      </c>
      <c r="X1343" s="284" t="s">
        <v>171</v>
      </c>
      <c r="Y1343" s="276" t="s">
        <v>28</v>
      </c>
      <c r="Z1343" s="276" t="s">
        <v>41</v>
      </c>
      <c r="AA1343" s="285"/>
      <c r="AB1343" s="285"/>
      <c r="AC1343" s="285">
        <v>2</v>
      </c>
      <c r="AD1343" s="281">
        <f>AD1344+AD1345</f>
        <v>186</v>
      </c>
      <c r="AE1343" s="287">
        <v>100</v>
      </c>
      <c r="AF1343" s="288">
        <f>รายการ!B1</f>
        <v>6700</v>
      </c>
      <c r="AG1343" s="288">
        <f>AD1343*AF1343</f>
        <v>1246200</v>
      </c>
      <c r="AH1343" s="280">
        <f>SUM(AI1343:AL1343)</f>
        <v>186</v>
      </c>
      <c r="AI1343" s="280"/>
      <c r="AJ1343" s="280">
        <f>AJ1344+AJ1345</f>
        <v>186</v>
      </c>
      <c r="AK1343" s="280"/>
      <c r="AL1343" s="280"/>
      <c r="AM1343" s="276">
        <v>35</v>
      </c>
      <c r="AN1343" s="276">
        <f>ค่าเสื่อม!W3</f>
        <v>85</v>
      </c>
      <c r="AO1343" s="290">
        <f>AG1343*AN1343/100</f>
        <v>1059270</v>
      </c>
      <c r="AP1343" s="290">
        <f>AG1343-AO1343</f>
        <v>186930</v>
      </c>
      <c r="AQ1343" s="199">
        <f>P1343+AP1343</f>
        <v>204530</v>
      </c>
      <c r="AR1343" s="199">
        <f>AQ1343</f>
        <v>204530</v>
      </c>
      <c r="AS1343" s="198">
        <f>((S1343*O1343)+(AF1343*AK1343)-(AF1343*AK1343*AN1343/100))</f>
        <v>2200</v>
      </c>
      <c r="AT1343" s="198">
        <f>AQ1343-AS1343</f>
        <v>202330</v>
      </c>
      <c r="AU1343" s="198">
        <f>AS1343</f>
        <v>2200</v>
      </c>
      <c r="AV1343" s="276">
        <f>อัตราภาษี!J5</f>
        <v>0.3</v>
      </c>
      <c r="AW1343" s="156" t="s">
        <v>1789</v>
      </c>
      <c r="AX1343" s="201">
        <f>AU1343*AV1343/100</f>
        <v>6.6</v>
      </c>
      <c r="AY1343" s="198">
        <f>AX1343*10/100</f>
        <v>0.66</v>
      </c>
      <c r="AZ1343" s="290">
        <f>SUM(AY1343:AY1346)</f>
        <v>17.82</v>
      </c>
    </row>
    <row r="1344" spans="1:52" s="276" customFormat="1" ht="16.5" customHeight="1" x14ac:dyDescent="0.25">
      <c r="A1344" s="283" t="s">
        <v>1774</v>
      </c>
      <c r="B1344" s="274"/>
      <c r="K1344" s="277"/>
      <c r="L1344" s="278"/>
      <c r="M1344" s="279"/>
      <c r="N1344" s="278"/>
      <c r="O1344" s="278"/>
      <c r="P1344" s="278"/>
      <c r="Q1344" s="280"/>
      <c r="R1344" s="281"/>
      <c r="S1344" s="281"/>
      <c r="U1344" s="282"/>
      <c r="V1344" s="283"/>
      <c r="W1344" s="274"/>
      <c r="X1344" s="291"/>
      <c r="Z1344" s="283" t="s">
        <v>42</v>
      </c>
      <c r="AA1344" s="285">
        <v>6</v>
      </c>
      <c r="AB1344" s="285">
        <v>15.5</v>
      </c>
      <c r="AC1344" s="285">
        <v>2</v>
      </c>
      <c r="AD1344" s="281">
        <f>AA1344*AB1344</f>
        <v>93</v>
      </c>
      <c r="AE1344" s="287">
        <v>50</v>
      </c>
      <c r="AF1344" s="288">
        <f>รายการ!B1</f>
        <v>6700</v>
      </c>
      <c r="AG1344" s="288">
        <f>AD1344*AF1344</f>
        <v>623100</v>
      </c>
      <c r="AH1344" s="280">
        <f>SUM(AI1344:AL1344)</f>
        <v>93</v>
      </c>
      <c r="AI1344" s="280"/>
      <c r="AJ1344" s="280">
        <v>93</v>
      </c>
      <c r="AK1344" s="280"/>
      <c r="AL1344" s="280"/>
      <c r="AN1344" s="276">
        <f>ค่าเสื่อม!W3</f>
        <v>85</v>
      </c>
      <c r="AO1344" s="290">
        <f>AG1344*AN1344/100</f>
        <v>529635</v>
      </c>
      <c r="AP1344" s="290">
        <f>AG1344-AO1344</f>
        <v>93465</v>
      </c>
      <c r="AQ1344" s="199">
        <f>P1344+AP1344</f>
        <v>93465</v>
      </c>
      <c r="AR1344" s="199">
        <f>AQ1344</f>
        <v>93465</v>
      </c>
      <c r="AS1344" s="198">
        <f>((S1344*O1344)+(AF1344*AK1344)-(AF1344*AK1344*AN1344/100))</f>
        <v>0</v>
      </c>
      <c r="AT1344" s="198">
        <f>AQ1344-AS1344</f>
        <v>93465</v>
      </c>
      <c r="AU1344" s="198">
        <f>AS1344</f>
        <v>0</v>
      </c>
      <c r="AW1344" s="156"/>
      <c r="AX1344" s="201">
        <f>AU1344*AV1344/100</f>
        <v>0</v>
      </c>
      <c r="AY1344" s="198">
        <f>AX1344*10/100</f>
        <v>0</v>
      </c>
    </row>
    <row r="1345" spans="1:51" s="276" customFormat="1" ht="16.5" customHeight="1" x14ac:dyDescent="0.25">
      <c r="A1345" s="283"/>
      <c r="B1345" s="274"/>
      <c r="K1345" s="277"/>
      <c r="L1345" s="278"/>
      <c r="M1345" s="279"/>
      <c r="N1345" s="278"/>
      <c r="O1345" s="278"/>
      <c r="P1345" s="278"/>
      <c r="Q1345" s="280"/>
      <c r="R1345" s="281"/>
      <c r="S1345" s="281"/>
      <c r="U1345" s="282"/>
      <c r="V1345" s="283"/>
      <c r="W1345" s="274"/>
      <c r="X1345" s="284"/>
      <c r="Z1345" s="283" t="s">
        <v>43</v>
      </c>
      <c r="AA1345" s="285">
        <v>6</v>
      </c>
      <c r="AB1345" s="285">
        <v>15.5</v>
      </c>
      <c r="AC1345" s="285">
        <v>2</v>
      </c>
      <c r="AD1345" s="281">
        <f>AA1345*AB1345</f>
        <v>93</v>
      </c>
      <c r="AE1345" s="287">
        <v>50</v>
      </c>
      <c r="AF1345" s="288">
        <f>รายการ!B1</f>
        <v>6700</v>
      </c>
      <c r="AG1345" s="288">
        <f>AD1345*AF1345</f>
        <v>623100</v>
      </c>
      <c r="AH1345" s="280">
        <f>SUM(AI1345:AL1345)</f>
        <v>93</v>
      </c>
      <c r="AI1345" s="280"/>
      <c r="AJ1345" s="280">
        <v>93</v>
      </c>
      <c r="AK1345" s="280"/>
      <c r="AL1345" s="280"/>
      <c r="AN1345" s="276">
        <f>ค่าเสื่อม!W3</f>
        <v>85</v>
      </c>
      <c r="AO1345" s="290">
        <f>AG1345*AN1345/100</f>
        <v>529635</v>
      </c>
      <c r="AP1345" s="290">
        <f>AG1345-AO1345</f>
        <v>93465</v>
      </c>
      <c r="AQ1345" s="199">
        <f>P1345+AP1345</f>
        <v>93465</v>
      </c>
      <c r="AR1345" s="199">
        <f>AQ1345</f>
        <v>93465</v>
      </c>
      <c r="AS1345" s="198">
        <f>((S1345*O1345)+(AF1345*AK1345)-(AF1345*AK1345*AN1345/100))</f>
        <v>0</v>
      </c>
      <c r="AT1345" s="198">
        <f>AQ1345-AS1345</f>
        <v>93465</v>
      </c>
      <c r="AU1345" s="198">
        <f>AS1345</f>
        <v>0</v>
      </c>
      <c r="AW1345" s="156"/>
      <c r="AX1345" s="201">
        <f>AU1345*AV1345/100</f>
        <v>0</v>
      </c>
      <c r="AY1345" s="198">
        <f>AX1345*10/100</f>
        <v>0</v>
      </c>
    </row>
    <row r="1346" spans="1:51" s="276" customFormat="1" ht="16.5" customHeight="1" x14ac:dyDescent="0.25">
      <c r="A1346" s="283"/>
      <c r="B1346" s="274"/>
      <c r="K1346" s="277"/>
      <c r="L1346" s="278"/>
      <c r="M1346" s="279"/>
      <c r="N1346" s="278"/>
      <c r="O1346" s="278"/>
      <c r="P1346" s="278"/>
      <c r="Q1346" s="280"/>
      <c r="R1346" s="281"/>
      <c r="S1346" s="281"/>
      <c r="U1346" s="282"/>
      <c r="V1346" s="283"/>
      <c r="W1346" s="274">
        <v>63</v>
      </c>
      <c r="X1346" s="291"/>
      <c r="Y1346" s="276" t="s">
        <v>34</v>
      </c>
      <c r="Z1346" s="276" t="s">
        <v>6</v>
      </c>
      <c r="AA1346" s="285">
        <v>4</v>
      </c>
      <c r="AB1346" s="285">
        <v>11</v>
      </c>
      <c r="AC1346" s="285">
        <v>3</v>
      </c>
      <c r="AD1346" s="281">
        <f>AA1346*AB1346</f>
        <v>44</v>
      </c>
      <c r="AE1346" s="287">
        <v>100</v>
      </c>
      <c r="AF1346" s="288">
        <f>รายการ!B8</f>
        <v>2600</v>
      </c>
      <c r="AG1346" s="288">
        <f>AD1346*AF1346</f>
        <v>114400</v>
      </c>
      <c r="AH1346" s="280">
        <f>SUM(AI1346:AL1346)</f>
        <v>44</v>
      </c>
      <c r="AI1346" s="280"/>
      <c r="AJ1346" s="280"/>
      <c r="AK1346" s="280">
        <v>44</v>
      </c>
      <c r="AL1346" s="280"/>
      <c r="AM1346" s="276">
        <v>30</v>
      </c>
      <c r="AN1346" s="276">
        <f>ค่าเสื่อม!AE2</f>
        <v>50</v>
      </c>
      <c r="AO1346" s="290">
        <f>AG1346*AN1346/100</f>
        <v>57200</v>
      </c>
      <c r="AP1346" s="290">
        <f>AG1346-AO1346</f>
        <v>57200</v>
      </c>
      <c r="AQ1346" s="199">
        <f>P1346+AP1346</f>
        <v>57200</v>
      </c>
      <c r="AR1346" s="199">
        <f>AQ1346</f>
        <v>57200</v>
      </c>
      <c r="AS1346" s="198">
        <f>((S1346*O1346)+(AF1346*AK1346)-(AF1346*AK1346*AN1346/100))</f>
        <v>57200</v>
      </c>
      <c r="AT1346" s="198">
        <f>AQ1346-AS1346</f>
        <v>0</v>
      </c>
      <c r="AU1346" s="198">
        <f>AS1346</f>
        <v>57200</v>
      </c>
      <c r="AV1346" s="276">
        <f>อัตราภาษี!J5</f>
        <v>0.3</v>
      </c>
      <c r="AW1346" s="156" t="s">
        <v>172</v>
      </c>
      <c r="AX1346" s="201">
        <f>AU1346*AV1346/100</f>
        <v>171.6</v>
      </c>
      <c r="AY1346" s="198">
        <f>AX1346*10/100</f>
        <v>17.16</v>
      </c>
    </row>
    <row r="1347" spans="1:51" s="307" customFormat="1" ht="16.5" customHeight="1" x14ac:dyDescent="0.25">
      <c r="A1347" s="305"/>
      <c r="B1347" s="306"/>
      <c r="K1347" s="308"/>
      <c r="L1347" s="309"/>
      <c r="M1347" s="310"/>
      <c r="N1347" s="309"/>
      <c r="O1347" s="309"/>
      <c r="P1347" s="309"/>
      <c r="Q1347" s="311"/>
      <c r="R1347" s="312"/>
      <c r="S1347" s="312"/>
      <c r="U1347" s="313"/>
      <c r="V1347" s="305"/>
      <c r="W1347" s="306"/>
      <c r="X1347" s="314"/>
      <c r="AA1347" s="315"/>
      <c r="AB1347" s="315"/>
      <c r="AC1347" s="315"/>
      <c r="AD1347" s="312"/>
      <c r="AE1347" s="316"/>
      <c r="AF1347" s="317"/>
      <c r="AG1347" s="317"/>
      <c r="AH1347" s="311"/>
      <c r="AI1347" s="311"/>
      <c r="AJ1347" s="311"/>
      <c r="AK1347" s="311"/>
      <c r="AL1347" s="311"/>
      <c r="AO1347" s="318"/>
      <c r="AP1347" s="318"/>
      <c r="AQ1347" s="249"/>
      <c r="AR1347" s="249"/>
      <c r="AS1347" s="248"/>
      <c r="AT1347" s="248"/>
      <c r="AU1347" s="248"/>
      <c r="AW1347" s="319"/>
      <c r="AX1347" s="201">
        <f>SUM(AX1343:AX1346)</f>
        <v>178.2</v>
      </c>
      <c r="AY1347" s="198">
        <f>AX1347*10/100</f>
        <v>17.82</v>
      </c>
    </row>
    <row r="1348" spans="1:51" s="307" customFormat="1" ht="16.5" customHeight="1" x14ac:dyDescent="0.25">
      <c r="A1348" s="305"/>
      <c r="B1348" s="306"/>
      <c r="K1348" s="308"/>
      <c r="L1348" s="309"/>
      <c r="M1348" s="310"/>
      <c r="N1348" s="309"/>
      <c r="O1348" s="309"/>
      <c r="P1348" s="309"/>
      <c r="Q1348" s="311"/>
      <c r="R1348" s="312"/>
      <c r="S1348" s="312"/>
      <c r="U1348" s="313"/>
      <c r="V1348" s="305"/>
      <c r="W1348" s="306"/>
      <c r="X1348" s="314"/>
      <c r="AA1348" s="315"/>
      <c r="AB1348" s="315"/>
      <c r="AC1348" s="315"/>
      <c r="AD1348" s="312"/>
      <c r="AE1348" s="316"/>
      <c r="AF1348" s="317"/>
      <c r="AG1348" s="317"/>
      <c r="AH1348" s="311"/>
      <c r="AI1348" s="311"/>
      <c r="AJ1348" s="311"/>
      <c r="AK1348" s="311"/>
      <c r="AL1348" s="311"/>
      <c r="AO1348" s="318"/>
      <c r="AP1348" s="318"/>
      <c r="AQ1348" s="249"/>
      <c r="AR1348" s="249"/>
      <c r="AS1348" s="248"/>
      <c r="AT1348" s="248"/>
      <c r="AU1348" s="248"/>
      <c r="AW1348" s="319"/>
      <c r="AX1348" s="251"/>
      <c r="AY1348" s="248"/>
    </row>
    <row r="1349" spans="1:51" s="307" customFormat="1" ht="16.5" customHeight="1" x14ac:dyDescent="0.25">
      <c r="A1349" s="305"/>
      <c r="B1349" s="306"/>
      <c r="K1349" s="308"/>
      <c r="L1349" s="309"/>
      <c r="M1349" s="310"/>
      <c r="N1349" s="309"/>
      <c r="O1349" s="309"/>
      <c r="P1349" s="309"/>
      <c r="Q1349" s="311"/>
      <c r="R1349" s="312"/>
      <c r="S1349" s="312"/>
      <c r="U1349" s="313"/>
      <c r="V1349" s="305"/>
      <c r="W1349" s="306"/>
      <c r="X1349" s="314"/>
      <c r="AA1349" s="315"/>
      <c r="AB1349" s="315"/>
      <c r="AC1349" s="315"/>
      <c r="AD1349" s="312"/>
      <c r="AE1349" s="316"/>
      <c r="AF1349" s="317"/>
      <c r="AG1349" s="317"/>
      <c r="AH1349" s="311"/>
      <c r="AI1349" s="311"/>
      <c r="AJ1349" s="311"/>
      <c r="AK1349" s="311"/>
      <c r="AL1349" s="311"/>
      <c r="AO1349" s="318"/>
      <c r="AP1349" s="318"/>
      <c r="AQ1349" s="249"/>
      <c r="AR1349" s="249"/>
      <c r="AS1349" s="248"/>
      <c r="AT1349" s="248"/>
      <c r="AU1349" s="248"/>
      <c r="AW1349" s="319"/>
      <c r="AX1349" s="251"/>
      <c r="AY1349" s="248"/>
    </row>
    <row r="1350" spans="1:51" s="307" customFormat="1" ht="16.5" customHeight="1" x14ac:dyDescent="0.25">
      <c r="A1350" s="305"/>
      <c r="B1350" s="306"/>
      <c r="K1350" s="308"/>
      <c r="L1350" s="309"/>
      <c r="M1350" s="310"/>
      <c r="N1350" s="309"/>
      <c r="O1350" s="309"/>
      <c r="P1350" s="309"/>
      <c r="Q1350" s="311"/>
      <c r="R1350" s="312"/>
      <c r="S1350" s="312"/>
      <c r="U1350" s="313"/>
      <c r="V1350" s="305"/>
      <c r="W1350" s="306"/>
      <c r="X1350" s="314"/>
      <c r="AA1350" s="315"/>
      <c r="AB1350" s="315"/>
      <c r="AC1350" s="315"/>
      <c r="AD1350" s="312"/>
      <c r="AE1350" s="316"/>
      <c r="AF1350" s="317"/>
      <c r="AG1350" s="317"/>
      <c r="AH1350" s="311"/>
      <c r="AI1350" s="311"/>
      <c r="AJ1350" s="311"/>
      <c r="AK1350" s="311"/>
      <c r="AL1350" s="311"/>
      <c r="AO1350" s="318"/>
      <c r="AP1350" s="318"/>
      <c r="AQ1350" s="249"/>
      <c r="AR1350" s="249"/>
      <c r="AS1350" s="248"/>
      <c r="AT1350" s="248"/>
      <c r="AU1350" s="248"/>
      <c r="AW1350" s="319"/>
      <c r="AX1350" s="251"/>
      <c r="AY1350" s="248"/>
    </row>
    <row r="1351" spans="1:51" s="307" customFormat="1" ht="16.5" customHeight="1" x14ac:dyDescent="0.25">
      <c r="A1351" s="305"/>
      <c r="B1351" s="306"/>
      <c r="K1351" s="308"/>
      <c r="L1351" s="309"/>
      <c r="M1351" s="310"/>
      <c r="N1351" s="309"/>
      <c r="O1351" s="309"/>
      <c r="P1351" s="309"/>
      <c r="Q1351" s="311"/>
      <c r="R1351" s="312"/>
      <c r="S1351" s="312"/>
      <c r="U1351" s="313"/>
      <c r="V1351" s="305"/>
      <c r="W1351" s="306"/>
      <c r="X1351" s="314"/>
      <c r="AA1351" s="315"/>
      <c r="AB1351" s="315"/>
      <c r="AC1351" s="315"/>
      <c r="AD1351" s="312"/>
      <c r="AE1351" s="316"/>
      <c r="AF1351" s="317"/>
      <c r="AG1351" s="317"/>
      <c r="AH1351" s="311"/>
      <c r="AI1351" s="311"/>
      <c r="AJ1351" s="311"/>
      <c r="AK1351" s="311"/>
      <c r="AL1351" s="311"/>
      <c r="AO1351" s="318"/>
      <c r="AP1351" s="318"/>
      <c r="AQ1351" s="249"/>
      <c r="AR1351" s="249"/>
      <c r="AS1351" s="248"/>
      <c r="AT1351" s="248"/>
      <c r="AU1351" s="248"/>
      <c r="AW1351" s="319"/>
      <c r="AX1351" s="251"/>
      <c r="AY1351" s="248"/>
    </row>
    <row r="1352" spans="1:51" s="307" customFormat="1" ht="16.5" customHeight="1" x14ac:dyDescent="0.25">
      <c r="A1352" s="305"/>
      <c r="B1352" s="306"/>
      <c r="K1352" s="308"/>
      <c r="L1352" s="309"/>
      <c r="M1352" s="310"/>
      <c r="N1352" s="309"/>
      <c r="O1352" s="309"/>
      <c r="P1352" s="309"/>
      <c r="Q1352" s="311"/>
      <c r="R1352" s="312"/>
      <c r="S1352" s="312"/>
      <c r="U1352" s="313"/>
      <c r="V1352" s="305"/>
      <c r="W1352" s="306"/>
      <c r="X1352" s="314"/>
      <c r="AA1352" s="315"/>
      <c r="AB1352" s="315"/>
      <c r="AC1352" s="315"/>
      <c r="AD1352" s="312"/>
      <c r="AE1352" s="316"/>
      <c r="AF1352" s="317"/>
      <c r="AG1352" s="317"/>
      <c r="AH1352" s="311"/>
      <c r="AI1352" s="311"/>
      <c r="AJ1352" s="311"/>
      <c r="AK1352" s="311"/>
      <c r="AL1352" s="311"/>
      <c r="AO1352" s="318"/>
      <c r="AP1352" s="318"/>
      <c r="AQ1352" s="249"/>
      <c r="AR1352" s="249"/>
      <c r="AS1352" s="248"/>
      <c r="AT1352" s="248"/>
      <c r="AU1352" s="248"/>
      <c r="AW1352" s="319"/>
      <c r="AX1352" s="251"/>
      <c r="AY1352" s="248"/>
    </row>
    <row r="1353" spans="1:51" s="307" customFormat="1" ht="16.5" customHeight="1" x14ac:dyDescent="0.25">
      <c r="A1353" s="305"/>
      <c r="B1353" s="306"/>
      <c r="K1353" s="308"/>
      <c r="L1353" s="309"/>
      <c r="M1353" s="310"/>
      <c r="N1353" s="309"/>
      <c r="O1353" s="309"/>
      <c r="P1353" s="309"/>
      <c r="Q1353" s="311"/>
      <c r="R1353" s="312"/>
      <c r="S1353" s="312"/>
      <c r="U1353" s="313"/>
      <c r="V1353" s="305"/>
      <c r="W1353" s="306"/>
      <c r="X1353" s="314"/>
      <c r="AA1353" s="315"/>
      <c r="AB1353" s="315"/>
      <c r="AC1353" s="315"/>
      <c r="AD1353" s="312"/>
      <c r="AE1353" s="316"/>
      <c r="AF1353" s="317"/>
      <c r="AG1353" s="317"/>
      <c r="AH1353" s="311"/>
      <c r="AI1353" s="311"/>
      <c r="AJ1353" s="311"/>
      <c r="AK1353" s="311"/>
      <c r="AL1353" s="311"/>
      <c r="AO1353" s="318"/>
      <c r="AP1353" s="318"/>
      <c r="AQ1353" s="249"/>
      <c r="AR1353" s="249"/>
      <c r="AS1353" s="248"/>
      <c r="AT1353" s="248"/>
      <c r="AU1353" s="248"/>
      <c r="AW1353" s="319"/>
      <c r="AX1353" s="251"/>
      <c r="AY1353" s="248"/>
    </row>
    <row r="1354" spans="1:51" s="307" customFormat="1" ht="16.5" customHeight="1" x14ac:dyDescent="0.25">
      <c r="A1354" s="305"/>
      <c r="B1354" s="306"/>
      <c r="K1354" s="308"/>
      <c r="L1354" s="309"/>
      <c r="M1354" s="310"/>
      <c r="N1354" s="309"/>
      <c r="O1354" s="309"/>
      <c r="P1354" s="309"/>
      <c r="Q1354" s="311"/>
      <c r="R1354" s="312"/>
      <c r="S1354" s="312"/>
      <c r="U1354" s="313"/>
      <c r="V1354" s="305"/>
      <c r="W1354" s="306"/>
      <c r="X1354" s="314"/>
      <c r="AA1354" s="315"/>
      <c r="AB1354" s="315"/>
      <c r="AC1354" s="315"/>
      <c r="AD1354" s="312"/>
      <c r="AE1354" s="316"/>
      <c r="AF1354" s="317"/>
      <c r="AG1354" s="317"/>
      <c r="AH1354" s="311"/>
      <c r="AI1354" s="311"/>
      <c r="AJ1354" s="311"/>
      <c r="AK1354" s="311"/>
      <c r="AL1354" s="311"/>
      <c r="AO1354" s="318"/>
      <c r="AP1354" s="318"/>
      <c r="AQ1354" s="249"/>
      <c r="AR1354" s="249"/>
      <c r="AS1354" s="248"/>
      <c r="AT1354" s="248"/>
      <c r="AU1354" s="248"/>
      <c r="AW1354" s="319"/>
      <c r="AX1354" s="251"/>
      <c r="AY1354" s="248"/>
    </row>
    <row r="1355" spans="1:51" s="307" customFormat="1" ht="16.5" customHeight="1" x14ac:dyDescent="0.25">
      <c r="A1355" s="305"/>
      <c r="B1355" s="306"/>
      <c r="K1355" s="308"/>
      <c r="L1355" s="309"/>
      <c r="M1355" s="310"/>
      <c r="N1355" s="309"/>
      <c r="O1355" s="309"/>
      <c r="P1355" s="309"/>
      <c r="Q1355" s="311"/>
      <c r="R1355" s="312"/>
      <c r="S1355" s="312"/>
      <c r="U1355" s="313"/>
      <c r="V1355" s="305"/>
      <c r="W1355" s="306"/>
      <c r="X1355" s="314"/>
      <c r="AA1355" s="315"/>
      <c r="AB1355" s="315"/>
      <c r="AC1355" s="315"/>
      <c r="AD1355" s="312"/>
      <c r="AE1355" s="316"/>
      <c r="AF1355" s="317"/>
      <c r="AG1355" s="317"/>
      <c r="AH1355" s="311"/>
      <c r="AI1355" s="311"/>
      <c r="AJ1355" s="311"/>
      <c r="AK1355" s="311"/>
      <c r="AL1355" s="311"/>
      <c r="AO1355" s="318"/>
      <c r="AP1355" s="318"/>
      <c r="AQ1355" s="249"/>
      <c r="AR1355" s="249"/>
      <c r="AS1355" s="248"/>
      <c r="AT1355" s="248"/>
      <c r="AU1355" s="248"/>
      <c r="AW1355" s="319"/>
      <c r="AX1355" s="251"/>
      <c r="AY1355" s="248"/>
    </row>
    <row r="1356" spans="1:51" s="307" customFormat="1" ht="16.5" customHeight="1" x14ac:dyDescent="0.25">
      <c r="A1356" s="305"/>
      <c r="B1356" s="306"/>
      <c r="K1356" s="308"/>
      <c r="L1356" s="309"/>
      <c r="M1356" s="310"/>
      <c r="N1356" s="309"/>
      <c r="O1356" s="309"/>
      <c r="P1356" s="309"/>
      <c r="Q1356" s="311"/>
      <c r="R1356" s="312"/>
      <c r="S1356" s="312"/>
      <c r="U1356" s="313"/>
      <c r="V1356" s="305"/>
      <c r="W1356" s="306"/>
      <c r="X1356" s="314"/>
      <c r="AA1356" s="315"/>
      <c r="AB1356" s="315"/>
      <c r="AC1356" s="315"/>
      <c r="AD1356" s="312"/>
      <c r="AE1356" s="316"/>
      <c r="AF1356" s="317"/>
      <c r="AG1356" s="317"/>
      <c r="AH1356" s="311"/>
      <c r="AI1356" s="311"/>
      <c r="AJ1356" s="311"/>
      <c r="AK1356" s="311"/>
      <c r="AL1356" s="311"/>
      <c r="AO1356" s="318"/>
      <c r="AP1356" s="318"/>
      <c r="AQ1356" s="249"/>
      <c r="AR1356" s="249"/>
      <c r="AS1356" s="248"/>
      <c r="AT1356" s="248"/>
      <c r="AU1356" s="248"/>
      <c r="AW1356" s="319"/>
      <c r="AX1356" s="251"/>
      <c r="AY1356" s="248"/>
    </row>
    <row r="1357" spans="1:51" s="307" customFormat="1" ht="16.5" customHeight="1" x14ac:dyDescent="0.25">
      <c r="A1357" s="305"/>
      <c r="B1357" s="306"/>
      <c r="K1357" s="308"/>
      <c r="L1357" s="309"/>
      <c r="M1357" s="310"/>
      <c r="N1357" s="309"/>
      <c r="O1357" s="309"/>
      <c r="P1357" s="309"/>
      <c r="Q1357" s="311"/>
      <c r="R1357" s="312"/>
      <c r="S1357" s="312"/>
      <c r="U1357" s="313"/>
      <c r="V1357" s="305"/>
      <c r="W1357" s="306"/>
      <c r="X1357" s="314"/>
      <c r="AA1357" s="315"/>
      <c r="AB1357" s="315"/>
      <c r="AC1357" s="315"/>
      <c r="AD1357" s="312"/>
      <c r="AE1357" s="316"/>
      <c r="AF1357" s="317"/>
      <c r="AG1357" s="317"/>
      <c r="AH1357" s="311"/>
      <c r="AI1357" s="311"/>
      <c r="AJ1357" s="311"/>
      <c r="AK1357" s="311"/>
      <c r="AL1357" s="311"/>
      <c r="AO1357" s="318"/>
      <c r="AP1357" s="318"/>
      <c r="AQ1357" s="249"/>
      <c r="AR1357" s="249"/>
      <c r="AS1357" s="248"/>
      <c r="AT1357" s="248"/>
      <c r="AU1357" s="248"/>
      <c r="AW1357" s="319"/>
      <c r="AX1357" s="251"/>
      <c r="AY1357" s="248"/>
    </row>
    <row r="1358" spans="1:51" s="307" customFormat="1" ht="16.5" customHeight="1" x14ac:dyDescent="0.25">
      <c r="A1358" s="305"/>
      <c r="B1358" s="306"/>
      <c r="K1358" s="308"/>
      <c r="L1358" s="309"/>
      <c r="M1358" s="310"/>
      <c r="N1358" s="309"/>
      <c r="O1358" s="309"/>
      <c r="P1358" s="309"/>
      <c r="Q1358" s="311"/>
      <c r="R1358" s="312"/>
      <c r="S1358" s="312"/>
      <c r="U1358" s="313"/>
      <c r="V1358" s="305"/>
      <c r="W1358" s="306"/>
      <c r="X1358" s="314"/>
      <c r="AA1358" s="315"/>
      <c r="AB1358" s="315"/>
      <c r="AC1358" s="315"/>
      <c r="AD1358" s="312"/>
      <c r="AE1358" s="316"/>
      <c r="AF1358" s="317"/>
      <c r="AG1358" s="317"/>
      <c r="AH1358" s="311"/>
      <c r="AI1358" s="311"/>
      <c r="AJ1358" s="311"/>
      <c r="AK1358" s="311"/>
      <c r="AL1358" s="311"/>
      <c r="AO1358" s="318"/>
      <c r="AP1358" s="318"/>
      <c r="AQ1358" s="249"/>
      <c r="AR1358" s="249"/>
      <c r="AS1358" s="248"/>
      <c r="AT1358" s="248"/>
      <c r="AU1358" s="248"/>
      <c r="AW1358" s="319"/>
      <c r="AX1358" s="251"/>
      <c r="AY1358" s="248"/>
    </row>
    <row r="1359" spans="1:51" s="307" customFormat="1" ht="16.5" customHeight="1" x14ac:dyDescent="0.25">
      <c r="A1359" s="305"/>
      <c r="B1359" s="306"/>
      <c r="K1359" s="308"/>
      <c r="L1359" s="309"/>
      <c r="M1359" s="310"/>
      <c r="N1359" s="309"/>
      <c r="O1359" s="309"/>
      <c r="P1359" s="309"/>
      <c r="Q1359" s="311"/>
      <c r="R1359" s="312"/>
      <c r="S1359" s="312"/>
      <c r="U1359" s="313"/>
      <c r="V1359" s="305"/>
      <c r="W1359" s="306"/>
      <c r="X1359" s="314"/>
      <c r="AA1359" s="315"/>
      <c r="AB1359" s="315"/>
      <c r="AC1359" s="315"/>
      <c r="AD1359" s="312"/>
      <c r="AE1359" s="316"/>
      <c r="AF1359" s="317"/>
      <c r="AG1359" s="317"/>
      <c r="AH1359" s="311"/>
      <c r="AI1359" s="311"/>
      <c r="AJ1359" s="311"/>
      <c r="AK1359" s="311"/>
      <c r="AL1359" s="311"/>
      <c r="AO1359" s="318"/>
      <c r="AP1359" s="318"/>
      <c r="AQ1359" s="249"/>
      <c r="AR1359" s="249"/>
      <c r="AS1359" s="248"/>
      <c r="AT1359" s="248"/>
      <c r="AU1359" s="248"/>
      <c r="AW1359" s="319"/>
      <c r="AX1359" s="251"/>
      <c r="AY1359" s="248"/>
    </row>
    <row r="1360" spans="1:51" s="307" customFormat="1" ht="16.5" customHeight="1" x14ac:dyDescent="0.25">
      <c r="A1360" s="305"/>
      <c r="B1360" s="306"/>
      <c r="K1360" s="308"/>
      <c r="L1360" s="309"/>
      <c r="M1360" s="310"/>
      <c r="N1360" s="309"/>
      <c r="O1360" s="309"/>
      <c r="P1360" s="309"/>
      <c r="Q1360" s="311"/>
      <c r="R1360" s="312"/>
      <c r="S1360" s="312"/>
      <c r="U1360" s="313"/>
      <c r="V1360" s="305"/>
      <c r="W1360" s="306"/>
      <c r="X1360" s="314"/>
      <c r="AA1360" s="315"/>
      <c r="AB1360" s="315"/>
      <c r="AC1360" s="315"/>
      <c r="AD1360" s="312"/>
      <c r="AE1360" s="316"/>
      <c r="AF1360" s="317"/>
      <c r="AG1360" s="317"/>
      <c r="AH1360" s="311"/>
      <c r="AI1360" s="311"/>
      <c r="AJ1360" s="311"/>
      <c r="AK1360" s="311"/>
      <c r="AL1360" s="311"/>
      <c r="AO1360" s="318"/>
      <c r="AP1360" s="318"/>
      <c r="AQ1360" s="249"/>
      <c r="AR1360" s="249"/>
      <c r="AS1360" s="248"/>
      <c r="AT1360" s="248"/>
      <c r="AU1360" s="248"/>
      <c r="AW1360" s="319"/>
      <c r="AX1360" s="251"/>
      <c r="AY1360" s="248"/>
    </row>
    <row r="1361" spans="1:51" s="307" customFormat="1" ht="16.5" customHeight="1" x14ac:dyDescent="0.25">
      <c r="A1361" s="305"/>
      <c r="B1361" s="306"/>
      <c r="K1361" s="308"/>
      <c r="L1361" s="309"/>
      <c r="M1361" s="310"/>
      <c r="N1361" s="309"/>
      <c r="O1361" s="309"/>
      <c r="P1361" s="309"/>
      <c r="Q1361" s="311"/>
      <c r="R1361" s="312"/>
      <c r="S1361" s="312"/>
      <c r="U1361" s="313"/>
      <c r="V1361" s="305"/>
      <c r="W1361" s="306"/>
      <c r="X1361" s="314"/>
      <c r="AA1361" s="315"/>
      <c r="AB1361" s="315"/>
      <c r="AC1361" s="315"/>
      <c r="AD1361" s="312"/>
      <c r="AE1361" s="316"/>
      <c r="AF1361" s="317"/>
      <c r="AG1361" s="317"/>
      <c r="AH1361" s="311"/>
      <c r="AI1361" s="311"/>
      <c r="AJ1361" s="311"/>
      <c r="AK1361" s="311"/>
      <c r="AL1361" s="311"/>
      <c r="AO1361" s="318"/>
      <c r="AP1361" s="318"/>
      <c r="AQ1361" s="249"/>
      <c r="AR1361" s="249"/>
      <c r="AS1361" s="248"/>
      <c r="AT1361" s="248"/>
      <c r="AU1361" s="248"/>
      <c r="AW1361" s="319"/>
      <c r="AX1361" s="251"/>
      <c r="AY1361" s="248"/>
    </row>
    <row r="1362" spans="1:51" s="307" customFormat="1" ht="16.5" customHeight="1" x14ac:dyDescent="0.25">
      <c r="A1362" s="305"/>
      <c r="B1362" s="306"/>
      <c r="K1362" s="308"/>
      <c r="L1362" s="309"/>
      <c r="M1362" s="310"/>
      <c r="N1362" s="309"/>
      <c r="O1362" s="309"/>
      <c r="P1362" s="309"/>
      <c r="Q1362" s="311"/>
      <c r="R1362" s="312"/>
      <c r="S1362" s="312"/>
      <c r="U1362" s="313"/>
      <c r="V1362" s="305"/>
      <c r="W1362" s="306"/>
      <c r="X1362" s="314"/>
      <c r="AA1362" s="315"/>
      <c r="AB1362" s="315"/>
      <c r="AC1362" s="315"/>
      <c r="AD1362" s="312"/>
      <c r="AE1362" s="316"/>
      <c r="AF1362" s="317"/>
      <c r="AG1362" s="317"/>
      <c r="AH1362" s="311"/>
      <c r="AI1362" s="311"/>
      <c r="AJ1362" s="311"/>
      <c r="AK1362" s="311"/>
      <c r="AL1362" s="311"/>
      <c r="AO1362" s="318"/>
      <c r="AP1362" s="318"/>
      <c r="AQ1362" s="249"/>
      <c r="AR1362" s="249"/>
      <c r="AS1362" s="248"/>
      <c r="AT1362" s="248"/>
      <c r="AU1362" s="248"/>
      <c r="AW1362" s="319"/>
      <c r="AX1362" s="251"/>
      <c r="AY1362" s="248"/>
    </row>
    <row r="1363" spans="1:51" s="307" customFormat="1" ht="16.5" customHeight="1" x14ac:dyDescent="0.25">
      <c r="A1363" s="305"/>
      <c r="B1363" s="306"/>
      <c r="K1363" s="308"/>
      <c r="L1363" s="309"/>
      <c r="M1363" s="310"/>
      <c r="N1363" s="309"/>
      <c r="O1363" s="309"/>
      <c r="P1363" s="309"/>
      <c r="Q1363" s="311"/>
      <c r="R1363" s="312"/>
      <c r="S1363" s="312"/>
      <c r="U1363" s="313"/>
      <c r="V1363" s="305"/>
      <c r="W1363" s="306"/>
      <c r="X1363" s="314"/>
      <c r="AA1363" s="315"/>
      <c r="AB1363" s="315"/>
      <c r="AC1363" s="315"/>
      <c r="AD1363" s="312"/>
      <c r="AE1363" s="316"/>
      <c r="AF1363" s="317"/>
      <c r="AG1363" s="317"/>
      <c r="AH1363" s="311"/>
      <c r="AI1363" s="311"/>
      <c r="AJ1363" s="311"/>
      <c r="AK1363" s="311"/>
      <c r="AL1363" s="311"/>
      <c r="AO1363" s="318"/>
      <c r="AP1363" s="318"/>
      <c r="AQ1363" s="249"/>
      <c r="AR1363" s="249"/>
      <c r="AS1363" s="248"/>
      <c r="AT1363" s="248"/>
      <c r="AU1363" s="248"/>
      <c r="AW1363" s="319"/>
      <c r="AX1363" s="251"/>
      <c r="AY1363" s="248"/>
    </row>
    <row r="1364" spans="1:51" s="307" customFormat="1" ht="16.5" customHeight="1" x14ac:dyDescent="0.25">
      <c r="A1364" s="305"/>
      <c r="B1364" s="306"/>
      <c r="K1364" s="308"/>
      <c r="L1364" s="309"/>
      <c r="M1364" s="310"/>
      <c r="N1364" s="309"/>
      <c r="O1364" s="309"/>
      <c r="P1364" s="309"/>
      <c r="Q1364" s="311"/>
      <c r="R1364" s="312"/>
      <c r="S1364" s="312"/>
      <c r="U1364" s="313"/>
      <c r="V1364" s="305"/>
      <c r="W1364" s="306"/>
      <c r="X1364" s="314"/>
      <c r="AA1364" s="315"/>
      <c r="AB1364" s="315"/>
      <c r="AC1364" s="315"/>
      <c r="AD1364" s="312"/>
      <c r="AE1364" s="316"/>
      <c r="AF1364" s="317"/>
      <c r="AG1364" s="317"/>
      <c r="AH1364" s="311"/>
      <c r="AI1364" s="311"/>
      <c r="AJ1364" s="311"/>
      <c r="AK1364" s="311"/>
      <c r="AL1364" s="311"/>
      <c r="AO1364" s="318"/>
      <c r="AP1364" s="318"/>
      <c r="AQ1364" s="249"/>
      <c r="AR1364" s="249"/>
      <c r="AS1364" s="248"/>
      <c r="AT1364" s="248"/>
      <c r="AU1364" s="248"/>
      <c r="AW1364" s="319"/>
      <c r="AX1364" s="251"/>
      <c r="AY1364" s="248"/>
    </row>
    <row r="1365" spans="1:51" s="307" customFormat="1" ht="16.5" customHeight="1" x14ac:dyDescent="0.25">
      <c r="A1365" s="305"/>
      <c r="B1365" s="306"/>
      <c r="K1365" s="308"/>
      <c r="L1365" s="309"/>
      <c r="M1365" s="310"/>
      <c r="N1365" s="309"/>
      <c r="O1365" s="309"/>
      <c r="P1365" s="309"/>
      <c r="Q1365" s="311"/>
      <c r="R1365" s="312"/>
      <c r="S1365" s="312"/>
      <c r="U1365" s="313"/>
      <c r="V1365" s="305"/>
      <c r="W1365" s="306"/>
      <c r="X1365" s="314"/>
      <c r="AA1365" s="315"/>
      <c r="AB1365" s="315"/>
      <c r="AC1365" s="315"/>
      <c r="AD1365" s="312"/>
      <c r="AE1365" s="316"/>
      <c r="AF1365" s="317"/>
      <c r="AG1365" s="317"/>
      <c r="AH1365" s="311"/>
      <c r="AI1365" s="311"/>
      <c r="AJ1365" s="311"/>
      <c r="AK1365" s="311"/>
      <c r="AL1365" s="311"/>
      <c r="AO1365" s="318"/>
      <c r="AP1365" s="318"/>
      <c r="AQ1365" s="249"/>
      <c r="AR1365" s="249"/>
      <c r="AS1365" s="248"/>
      <c r="AT1365" s="248"/>
      <c r="AU1365" s="248"/>
      <c r="AW1365" s="319"/>
      <c r="AX1365" s="251"/>
      <c r="AY1365" s="248"/>
    </row>
    <row r="1366" spans="1:51" s="307" customFormat="1" ht="16.5" customHeight="1" x14ac:dyDescent="0.25">
      <c r="A1366" s="305"/>
      <c r="B1366" s="306"/>
      <c r="K1366" s="308"/>
      <c r="L1366" s="309"/>
      <c r="M1366" s="310"/>
      <c r="N1366" s="309"/>
      <c r="O1366" s="309"/>
      <c r="P1366" s="309"/>
      <c r="Q1366" s="311"/>
      <c r="R1366" s="312"/>
      <c r="S1366" s="312"/>
      <c r="U1366" s="313"/>
      <c r="V1366" s="305"/>
      <c r="W1366" s="306"/>
      <c r="X1366" s="314"/>
      <c r="AA1366" s="315"/>
      <c r="AB1366" s="315"/>
      <c r="AC1366" s="315"/>
      <c r="AD1366" s="312"/>
      <c r="AE1366" s="316"/>
      <c r="AF1366" s="317"/>
      <c r="AG1366" s="317"/>
      <c r="AH1366" s="311"/>
      <c r="AI1366" s="311"/>
      <c r="AJ1366" s="311"/>
      <c r="AK1366" s="311"/>
      <c r="AL1366" s="311"/>
      <c r="AO1366" s="318"/>
      <c r="AP1366" s="318"/>
      <c r="AQ1366" s="249"/>
      <c r="AR1366" s="249"/>
      <c r="AS1366" s="248"/>
      <c r="AT1366" s="248"/>
      <c r="AU1366" s="248"/>
      <c r="AW1366" s="319"/>
      <c r="AX1366" s="251"/>
      <c r="AY1366" s="248"/>
    </row>
    <row r="1367" spans="1:51" s="307" customFormat="1" ht="16.5" customHeight="1" x14ac:dyDescent="0.25">
      <c r="A1367" s="305"/>
      <c r="B1367" s="306"/>
      <c r="K1367" s="308"/>
      <c r="L1367" s="309"/>
      <c r="M1367" s="310"/>
      <c r="N1367" s="309"/>
      <c r="O1367" s="309"/>
      <c r="P1367" s="309"/>
      <c r="Q1367" s="311"/>
      <c r="R1367" s="312"/>
      <c r="S1367" s="312"/>
      <c r="U1367" s="313"/>
      <c r="V1367" s="305"/>
      <c r="W1367" s="306"/>
      <c r="X1367" s="314"/>
      <c r="AA1367" s="315"/>
      <c r="AB1367" s="315"/>
      <c r="AC1367" s="315"/>
      <c r="AD1367" s="312"/>
      <c r="AE1367" s="316"/>
      <c r="AF1367" s="317"/>
      <c r="AG1367" s="317"/>
      <c r="AH1367" s="311"/>
      <c r="AI1367" s="311"/>
      <c r="AJ1367" s="311"/>
      <c r="AK1367" s="311"/>
      <c r="AL1367" s="311"/>
      <c r="AO1367" s="318"/>
      <c r="AP1367" s="318"/>
      <c r="AQ1367" s="249"/>
      <c r="AR1367" s="249"/>
      <c r="AS1367" s="248"/>
      <c r="AT1367" s="248"/>
      <c r="AU1367" s="248"/>
      <c r="AW1367" s="319"/>
      <c r="AX1367" s="251"/>
      <c r="AY1367" s="248"/>
    </row>
    <row r="1368" spans="1:51" s="307" customFormat="1" ht="16.5" customHeight="1" x14ac:dyDescent="0.25">
      <c r="A1368" s="305"/>
      <c r="B1368" s="306"/>
      <c r="K1368" s="308"/>
      <c r="L1368" s="309"/>
      <c r="M1368" s="310"/>
      <c r="N1368" s="309"/>
      <c r="O1368" s="309"/>
      <c r="P1368" s="309"/>
      <c r="Q1368" s="311"/>
      <c r="R1368" s="312"/>
      <c r="S1368" s="312"/>
      <c r="U1368" s="313"/>
      <c r="V1368" s="305"/>
      <c r="W1368" s="306"/>
      <c r="X1368" s="314"/>
      <c r="AA1368" s="315"/>
      <c r="AB1368" s="315"/>
      <c r="AC1368" s="315"/>
      <c r="AD1368" s="312"/>
      <c r="AE1368" s="316"/>
      <c r="AF1368" s="317"/>
      <c r="AG1368" s="317"/>
      <c r="AH1368" s="311"/>
      <c r="AI1368" s="311"/>
      <c r="AJ1368" s="311"/>
      <c r="AK1368" s="311"/>
      <c r="AL1368" s="311"/>
      <c r="AO1368" s="318"/>
      <c r="AP1368" s="318"/>
      <c r="AQ1368" s="249"/>
      <c r="AR1368" s="249"/>
      <c r="AS1368" s="248"/>
      <c r="AT1368" s="248"/>
      <c r="AU1368" s="248"/>
      <c r="AW1368" s="319"/>
      <c r="AX1368" s="251"/>
      <c r="AY1368" s="248"/>
    </row>
    <row r="1369" spans="1:51" s="307" customFormat="1" ht="16.5" customHeight="1" x14ac:dyDescent="0.25">
      <c r="A1369" s="305"/>
      <c r="B1369" s="306"/>
      <c r="K1369" s="308"/>
      <c r="L1369" s="309"/>
      <c r="M1369" s="310"/>
      <c r="N1369" s="309"/>
      <c r="O1369" s="309"/>
      <c r="P1369" s="309"/>
      <c r="Q1369" s="311"/>
      <c r="R1369" s="312"/>
      <c r="S1369" s="312"/>
      <c r="U1369" s="313"/>
      <c r="V1369" s="305"/>
      <c r="W1369" s="306"/>
      <c r="X1369" s="314"/>
      <c r="AA1369" s="315"/>
      <c r="AB1369" s="315"/>
      <c r="AC1369" s="315"/>
      <c r="AD1369" s="312"/>
      <c r="AE1369" s="316"/>
      <c r="AF1369" s="317"/>
      <c r="AG1369" s="317"/>
      <c r="AH1369" s="311"/>
      <c r="AI1369" s="311"/>
      <c r="AJ1369" s="311"/>
      <c r="AK1369" s="311"/>
      <c r="AL1369" s="311"/>
      <c r="AO1369" s="318"/>
      <c r="AP1369" s="318"/>
      <c r="AQ1369" s="249"/>
      <c r="AR1369" s="249"/>
      <c r="AS1369" s="248"/>
      <c r="AT1369" s="248"/>
      <c r="AU1369" s="248"/>
      <c r="AW1369" s="319"/>
      <c r="AX1369" s="251"/>
      <c r="AY1369" s="248"/>
    </row>
    <row r="1370" spans="1:51" s="307" customFormat="1" ht="16.5" customHeight="1" x14ac:dyDescent="0.25">
      <c r="A1370" s="305"/>
      <c r="B1370" s="306"/>
      <c r="K1370" s="308"/>
      <c r="L1370" s="309"/>
      <c r="M1370" s="310"/>
      <c r="N1370" s="309"/>
      <c r="O1370" s="309"/>
      <c r="P1370" s="309"/>
      <c r="Q1370" s="311"/>
      <c r="R1370" s="312"/>
      <c r="S1370" s="312"/>
      <c r="U1370" s="313"/>
      <c r="V1370" s="305"/>
      <c r="W1370" s="306"/>
      <c r="X1370" s="314"/>
      <c r="AA1370" s="315"/>
      <c r="AB1370" s="315"/>
      <c r="AC1370" s="315"/>
      <c r="AD1370" s="312"/>
      <c r="AE1370" s="316"/>
      <c r="AF1370" s="317"/>
      <c r="AG1370" s="317"/>
      <c r="AH1370" s="311"/>
      <c r="AI1370" s="311"/>
      <c r="AJ1370" s="311"/>
      <c r="AK1370" s="311"/>
      <c r="AL1370" s="311"/>
      <c r="AO1370" s="318"/>
      <c r="AP1370" s="318"/>
      <c r="AQ1370" s="249"/>
      <c r="AR1370" s="249"/>
      <c r="AS1370" s="248"/>
      <c r="AT1370" s="248"/>
      <c r="AU1370" s="248"/>
      <c r="AW1370" s="319"/>
      <c r="AX1370" s="251"/>
      <c r="AY1370" s="248"/>
    </row>
    <row r="1371" spans="1:51" s="307" customFormat="1" ht="16.5" customHeight="1" x14ac:dyDescent="0.25">
      <c r="A1371" s="305"/>
      <c r="B1371" s="306"/>
      <c r="K1371" s="308"/>
      <c r="L1371" s="309"/>
      <c r="M1371" s="310"/>
      <c r="N1371" s="309"/>
      <c r="O1371" s="309"/>
      <c r="P1371" s="309"/>
      <c r="Q1371" s="311"/>
      <c r="R1371" s="312"/>
      <c r="S1371" s="312"/>
      <c r="U1371" s="313"/>
      <c r="V1371" s="305"/>
      <c r="W1371" s="306"/>
      <c r="X1371" s="314"/>
      <c r="AA1371" s="315"/>
      <c r="AB1371" s="315"/>
      <c r="AC1371" s="315"/>
      <c r="AD1371" s="312"/>
      <c r="AE1371" s="316"/>
      <c r="AF1371" s="317"/>
      <c r="AG1371" s="317"/>
      <c r="AH1371" s="311"/>
      <c r="AI1371" s="311"/>
      <c r="AJ1371" s="311"/>
      <c r="AK1371" s="311"/>
      <c r="AL1371" s="311"/>
      <c r="AO1371" s="318"/>
      <c r="AP1371" s="318"/>
      <c r="AQ1371" s="249"/>
      <c r="AR1371" s="249"/>
      <c r="AS1371" s="248"/>
      <c r="AT1371" s="248"/>
      <c r="AU1371" s="248"/>
      <c r="AW1371" s="319"/>
      <c r="AX1371" s="251"/>
      <c r="AY1371" s="248"/>
    </row>
    <row r="1372" spans="1:51" s="307" customFormat="1" ht="16.5" customHeight="1" x14ac:dyDescent="0.25">
      <c r="A1372" s="305"/>
      <c r="B1372" s="306"/>
      <c r="K1372" s="308"/>
      <c r="L1372" s="309"/>
      <c r="M1372" s="310"/>
      <c r="N1372" s="309"/>
      <c r="O1372" s="309"/>
      <c r="P1372" s="309"/>
      <c r="Q1372" s="311"/>
      <c r="R1372" s="312"/>
      <c r="S1372" s="312"/>
      <c r="U1372" s="313"/>
      <c r="V1372" s="305"/>
      <c r="W1372" s="306"/>
      <c r="X1372" s="314"/>
      <c r="AA1372" s="315"/>
      <c r="AB1372" s="315"/>
      <c r="AC1372" s="315"/>
      <c r="AD1372" s="312"/>
      <c r="AE1372" s="316"/>
      <c r="AF1372" s="317"/>
      <c r="AG1372" s="317"/>
      <c r="AH1372" s="311"/>
      <c r="AI1372" s="311"/>
      <c r="AJ1372" s="311"/>
      <c r="AK1372" s="311"/>
      <c r="AL1372" s="311"/>
      <c r="AO1372" s="318"/>
      <c r="AP1372" s="318"/>
      <c r="AQ1372" s="249"/>
      <c r="AR1372" s="249"/>
      <c r="AS1372" s="248"/>
      <c r="AT1372" s="248"/>
      <c r="AU1372" s="248"/>
      <c r="AW1372" s="319"/>
      <c r="AX1372" s="251"/>
      <c r="AY1372" s="248"/>
    </row>
    <row r="1373" spans="1:51" s="307" customFormat="1" ht="16.5" customHeight="1" x14ac:dyDescent="0.25">
      <c r="A1373" s="305"/>
      <c r="B1373" s="306"/>
      <c r="K1373" s="308"/>
      <c r="L1373" s="309"/>
      <c r="M1373" s="310"/>
      <c r="N1373" s="309"/>
      <c r="O1373" s="309"/>
      <c r="P1373" s="309"/>
      <c r="Q1373" s="311"/>
      <c r="R1373" s="312"/>
      <c r="S1373" s="312"/>
      <c r="U1373" s="313"/>
      <c r="V1373" s="305"/>
      <c r="W1373" s="306"/>
      <c r="X1373" s="314"/>
      <c r="AA1373" s="315"/>
      <c r="AB1373" s="315"/>
      <c r="AC1373" s="315"/>
      <c r="AD1373" s="312"/>
      <c r="AE1373" s="316"/>
      <c r="AF1373" s="317"/>
      <c r="AG1373" s="317"/>
      <c r="AH1373" s="311"/>
      <c r="AI1373" s="311"/>
      <c r="AJ1373" s="311"/>
      <c r="AK1373" s="311"/>
      <c r="AL1373" s="311"/>
      <c r="AO1373" s="318"/>
      <c r="AP1373" s="318"/>
      <c r="AQ1373" s="249"/>
      <c r="AR1373" s="249"/>
      <c r="AS1373" s="248"/>
      <c r="AT1373" s="248"/>
      <c r="AU1373" s="248"/>
      <c r="AW1373" s="319"/>
      <c r="AX1373" s="251"/>
      <c r="AY1373" s="248"/>
    </row>
    <row r="1374" spans="1:51" s="307" customFormat="1" ht="16.5" customHeight="1" x14ac:dyDescent="0.25">
      <c r="A1374" s="305"/>
      <c r="B1374" s="306"/>
      <c r="K1374" s="308"/>
      <c r="L1374" s="309"/>
      <c r="M1374" s="310"/>
      <c r="N1374" s="309"/>
      <c r="O1374" s="309"/>
      <c r="P1374" s="309"/>
      <c r="Q1374" s="311"/>
      <c r="R1374" s="312"/>
      <c r="S1374" s="312"/>
      <c r="U1374" s="313"/>
      <c r="V1374" s="305"/>
      <c r="W1374" s="306"/>
      <c r="X1374" s="314"/>
      <c r="AA1374" s="315"/>
      <c r="AB1374" s="315"/>
      <c r="AC1374" s="315"/>
      <c r="AD1374" s="312"/>
      <c r="AE1374" s="316"/>
      <c r="AF1374" s="317"/>
      <c r="AG1374" s="317"/>
      <c r="AH1374" s="311"/>
      <c r="AI1374" s="311"/>
      <c r="AJ1374" s="311"/>
      <c r="AK1374" s="311"/>
      <c r="AL1374" s="311"/>
      <c r="AO1374" s="318"/>
      <c r="AP1374" s="318"/>
      <c r="AQ1374" s="249"/>
      <c r="AR1374" s="249"/>
      <c r="AS1374" s="248"/>
      <c r="AT1374" s="248"/>
      <c r="AU1374" s="248"/>
      <c r="AW1374" s="319"/>
      <c r="AX1374" s="251"/>
      <c r="AY1374" s="248"/>
    </row>
    <row r="1375" spans="1:51" s="307" customFormat="1" ht="16.5" customHeight="1" x14ac:dyDescent="0.25">
      <c r="A1375" s="305"/>
      <c r="B1375" s="306"/>
      <c r="K1375" s="308"/>
      <c r="L1375" s="309"/>
      <c r="M1375" s="310"/>
      <c r="N1375" s="309"/>
      <c r="O1375" s="309"/>
      <c r="P1375" s="309"/>
      <c r="Q1375" s="311"/>
      <c r="R1375" s="312"/>
      <c r="S1375" s="312"/>
      <c r="U1375" s="313"/>
      <c r="V1375" s="305"/>
      <c r="W1375" s="306"/>
      <c r="X1375" s="314"/>
      <c r="AA1375" s="315"/>
      <c r="AB1375" s="315"/>
      <c r="AC1375" s="315"/>
      <c r="AD1375" s="312"/>
      <c r="AE1375" s="316"/>
      <c r="AF1375" s="317"/>
      <c r="AG1375" s="317"/>
      <c r="AH1375" s="311"/>
      <c r="AI1375" s="311"/>
      <c r="AJ1375" s="311"/>
      <c r="AK1375" s="311"/>
      <c r="AL1375" s="311"/>
      <c r="AO1375" s="318"/>
      <c r="AP1375" s="318"/>
      <c r="AQ1375" s="249"/>
      <c r="AR1375" s="249"/>
      <c r="AS1375" s="248"/>
      <c r="AT1375" s="248"/>
      <c r="AU1375" s="248"/>
      <c r="AW1375" s="319"/>
      <c r="AX1375" s="251"/>
      <c r="AY1375" s="248"/>
    </row>
    <row r="1376" spans="1:51" s="307" customFormat="1" ht="16.5" customHeight="1" x14ac:dyDescent="0.25">
      <c r="A1376" s="305"/>
      <c r="B1376" s="306"/>
      <c r="K1376" s="308"/>
      <c r="L1376" s="309"/>
      <c r="M1376" s="310"/>
      <c r="N1376" s="309"/>
      <c r="O1376" s="309"/>
      <c r="P1376" s="309"/>
      <c r="Q1376" s="311"/>
      <c r="R1376" s="312"/>
      <c r="S1376" s="312"/>
      <c r="U1376" s="313"/>
      <c r="V1376" s="305"/>
      <c r="W1376" s="306"/>
      <c r="X1376" s="314"/>
      <c r="AA1376" s="315"/>
      <c r="AB1376" s="315"/>
      <c r="AC1376" s="315"/>
      <c r="AD1376" s="312"/>
      <c r="AE1376" s="316"/>
      <c r="AF1376" s="317"/>
      <c r="AG1376" s="317"/>
      <c r="AH1376" s="311"/>
      <c r="AI1376" s="311"/>
      <c r="AJ1376" s="311"/>
      <c r="AK1376" s="311"/>
      <c r="AL1376" s="311"/>
      <c r="AO1376" s="318"/>
      <c r="AP1376" s="318"/>
      <c r="AQ1376" s="249"/>
      <c r="AR1376" s="249"/>
      <c r="AS1376" s="248"/>
      <c r="AT1376" s="248"/>
      <c r="AU1376" s="248"/>
      <c r="AW1376" s="319"/>
      <c r="AX1376" s="251"/>
      <c r="AY1376" s="248"/>
    </row>
    <row r="1377" spans="1:52" s="307" customFormat="1" ht="16.5" customHeight="1" x14ac:dyDescent="0.25">
      <c r="A1377" s="305"/>
      <c r="B1377" s="306"/>
      <c r="K1377" s="308"/>
      <c r="L1377" s="309"/>
      <c r="M1377" s="310"/>
      <c r="N1377" s="309"/>
      <c r="O1377" s="309"/>
      <c r="P1377" s="309"/>
      <c r="Q1377" s="311"/>
      <c r="R1377" s="312"/>
      <c r="S1377" s="312"/>
      <c r="U1377" s="313"/>
      <c r="V1377" s="305"/>
      <c r="W1377" s="306"/>
      <c r="X1377" s="314"/>
      <c r="AA1377" s="315"/>
      <c r="AB1377" s="315"/>
      <c r="AC1377" s="315"/>
      <c r="AD1377" s="312"/>
      <c r="AE1377" s="316"/>
      <c r="AF1377" s="317"/>
      <c r="AG1377" s="317"/>
      <c r="AH1377" s="311"/>
      <c r="AI1377" s="311"/>
      <c r="AJ1377" s="311"/>
      <c r="AK1377" s="311"/>
      <c r="AL1377" s="311"/>
      <c r="AO1377" s="318"/>
      <c r="AP1377" s="318"/>
      <c r="AQ1377" s="249"/>
      <c r="AR1377" s="249"/>
      <c r="AS1377" s="248"/>
      <c r="AT1377" s="248"/>
      <c r="AU1377" s="248"/>
      <c r="AW1377" s="319"/>
      <c r="AX1377" s="251"/>
      <c r="AY1377" s="248"/>
    </row>
    <row r="1378" spans="1:52" s="307" customFormat="1" ht="16.5" customHeight="1" x14ac:dyDescent="0.25">
      <c r="A1378" s="305"/>
      <c r="B1378" s="306"/>
      <c r="K1378" s="308"/>
      <c r="L1378" s="309"/>
      <c r="M1378" s="310"/>
      <c r="N1378" s="309"/>
      <c r="O1378" s="309"/>
      <c r="P1378" s="309"/>
      <c r="Q1378" s="311"/>
      <c r="R1378" s="312"/>
      <c r="S1378" s="312"/>
      <c r="U1378" s="313"/>
      <c r="V1378" s="305"/>
      <c r="W1378" s="306"/>
      <c r="X1378" s="314"/>
      <c r="AA1378" s="315"/>
      <c r="AB1378" s="315"/>
      <c r="AC1378" s="315"/>
      <c r="AD1378" s="312"/>
      <c r="AE1378" s="316"/>
      <c r="AF1378" s="317"/>
      <c r="AG1378" s="317"/>
      <c r="AH1378" s="311"/>
      <c r="AI1378" s="311"/>
      <c r="AJ1378" s="311"/>
      <c r="AK1378" s="311"/>
      <c r="AL1378" s="311"/>
      <c r="AO1378" s="318"/>
      <c r="AP1378" s="318"/>
      <c r="AQ1378" s="249"/>
      <c r="AR1378" s="249"/>
      <c r="AS1378" s="248"/>
      <c r="AT1378" s="248"/>
      <c r="AU1378" s="248"/>
      <c r="AW1378" s="319"/>
      <c r="AX1378" s="251"/>
      <c r="AY1378" s="248"/>
    </row>
    <row r="1379" spans="1:52" s="276" customFormat="1" ht="16.5" customHeight="1" x14ac:dyDescent="0.25">
      <c r="A1379" s="283" t="s">
        <v>173</v>
      </c>
      <c r="B1379" s="274">
        <v>28</v>
      </c>
      <c r="C1379" s="276" t="s">
        <v>5</v>
      </c>
      <c r="D1379" s="276">
        <v>15186</v>
      </c>
      <c r="E1379" s="276">
        <v>28</v>
      </c>
      <c r="F1379" s="276">
        <v>369</v>
      </c>
      <c r="G1379" s="276" t="s">
        <v>160</v>
      </c>
      <c r="H1379" s="276">
        <v>0</v>
      </c>
      <c r="I1379" s="276">
        <v>1</v>
      </c>
      <c r="J1379" s="276">
        <v>3</v>
      </c>
      <c r="K1379" s="277">
        <f>H1379*400+I1379*100+J1379</f>
        <v>103</v>
      </c>
      <c r="L1379" s="278">
        <f>SUM(Q1379:U1379)</f>
        <v>103</v>
      </c>
      <c r="M1379" s="279">
        <v>5</v>
      </c>
      <c r="N1379" s="278">
        <f>L1379</f>
        <v>103</v>
      </c>
      <c r="O1379" s="278">
        <v>200</v>
      </c>
      <c r="P1379" s="278">
        <f>N1379*O1379</f>
        <v>20600</v>
      </c>
      <c r="Q1379" s="280"/>
      <c r="R1379" s="281">
        <v>94</v>
      </c>
      <c r="S1379" s="281">
        <v>9</v>
      </c>
      <c r="U1379" s="282"/>
      <c r="V1379" s="283" t="str">
        <f>A1379</f>
        <v>นางสาวลั่นทม  พุ่มชา</v>
      </c>
      <c r="W1379" s="274">
        <v>64</v>
      </c>
      <c r="X1379" s="284" t="s">
        <v>174</v>
      </c>
      <c r="Y1379" s="276" t="s">
        <v>28</v>
      </c>
      <c r="Z1379" s="276" t="s">
        <v>53</v>
      </c>
      <c r="AA1379" s="285">
        <v>5</v>
      </c>
      <c r="AB1379" s="285">
        <v>9</v>
      </c>
      <c r="AC1379" s="285">
        <v>2</v>
      </c>
      <c r="AD1379" s="281">
        <f>AA1379*AB1379</f>
        <v>45</v>
      </c>
      <c r="AE1379" s="287">
        <v>100</v>
      </c>
      <c r="AF1379" s="288">
        <f>รายการ!B1</f>
        <v>6700</v>
      </c>
      <c r="AG1379" s="288">
        <f>AD1379*AF1379</f>
        <v>301500</v>
      </c>
      <c r="AH1379" s="280">
        <f>SUM(AI1379:AL1379)</f>
        <v>45</v>
      </c>
      <c r="AI1379" s="280"/>
      <c r="AJ1379" s="280">
        <v>45</v>
      </c>
      <c r="AK1379" s="280"/>
      <c r="AL1379" s="280"/>
      <c r="AM1379" s="276">
        <v>30</v>
      </c>
      <c r="AN1379" s="276">
        <f>ค่าเสื่อม!T4</f>
        <v>93</v>
      </c>
      <c r="AO1379" s="290">
        <f>AG1379*AN1379/100</f>
        <v>280395</v>
      </c>
      <c r="AP1379" s="290">
        <f>AG1379-AO1379</f>
        <v>21105</v>
      </c>
      <c r="AQ1379" s="199">
        <f>P1379+AP1379</f>
        <v>41705</v>
      </c>
      <c r="AR1379" s="199">
        <f>AQ1379</f>
        <v>41705</v>
      </c>
      <c r="AS1379" s="198">
        <f>((S1379*O1379)+(AF1379*AK1379)-(AF1379*AK1379*AN1379/100))</f>
        <v>1800</v>
      </c>
      <c r="AT1379" s="198">
        <f>AQ1379-AS1379</f>
        <v>39905</v>
      </c>
      <c r="AU1379" s="198">
        <f>AS1379</f>
        <v>1800</v>
      </c>
      <c r="AV1379" s="276">
        <f>อัตราภาษี!J5</f>
        <v>0.3</v>
      </c>
      <c r="AW1379" s="156" t="s">
        <v>1780</v>
      </c>
      <c r="AX1379" s="201">
        <f>AU1379*AV1379/100</f>
        <v>5.4</v>
      </c>
      <c r="AY1379" s="198">
        <f>AX1379*10/100</f>
        <v>0.54</v>
      </c>
      <c r="AZ1379" s="290">
        <f>SUM(AY1379:AY1380)</f>
        <v>13.085999999999999</v>
      </c>
    </row>
    <row r="1380" spans="1:52" s="276" customFormat="1" ht="16.5" customHeight="1" x14ac:dyDescent="0.25">
      <c r="A1380" s="283"/>
      <c r="B1380" s="274"/>
      <c r="K1380" s="277">
        <f>H1380*400+I1380*100+J1380</f>
        <v>0</v>
      </c>
      <c r="L1380" s="278">
        <f>SUM(Q1380:U1380)</f>
        <v>0</v>
      </c>
      <c r="M1380" s="279"/>
      <c r="N1380" s="278"/>
      <c r="O1380" s="278"/>
      <c r="P1380" s="278">
        <f>N1380*O1380</f>
        <v>0</v>
      </c>
      <c r="Q1380" s="280"/>
      <c r="R1380" s="281"/>
      <c r="S1380" s="281"/>
      <c r="U1380" s="282"/>
      <c r="V1380" s="283"/>
      <c r="W1380" s="274">
        <v>65</v>
      </c>
      <c r="X1380" s="291"/>
      <c r="Y1380" s="276" t="s">
        <v>38</v>
      </c>
      <c r="Z1380" s="276" t="s">
        <v>7</v>
      </c>
      <c r="AA1380" s="285">
        <v>4</v>
      </c>
      <c r="AB1380" s="285">
        <v>6</v>
      </c>
      <c r="AC1380" s="285">
        <v>3</v>
      </c>
      <c r="AD1380" s="281">
        <f>AA1380*AB1380</f>
        <v>24</v>
      </c>
      <c r="AE1380" s="287">
        <v>100</v>
      </c>
      <c r="AF1380" s="288">
        <f>รายการ!B34</f>
        <v>2050</v>
      </c>
      <c r="AG1380" s="288">
        <f>AD1380*AF1380</f>
        <v>49200</v>
      </c>
      <c r="AH1380" s="280">
        <f>SUM(AI1380:AL1380)</f>
        <v>24</v>
      </c>
      <c r="AI1380" s="280"/>
      <c r="AJ1380" s="280"/>
      <c r="AK1380" s="280">
        <v>24</v>
      </c>
      <c r="AL1380" s="280"/>
      <c r="AM1380" s="276">
        <v>5</v>
      </c>
      <c r="AN1380" s="276">
        <f>ค่าเสื่อม!F4</f>
        <v>15</v>
      </c>
      <c r="AO1380" s="290">
        <f>AG1380*AN1380/100</f>
        <v>7380</v>
      </c>
      <c r="AP1380" s="290">
        <f>AG1380-AO1380</f>
        <v>41820</v>
      </c>
      <c r="AQ1380" s="199">
        <f>P1380+AP1380</f>
        <v>41820</v>
      </c>
      <c r="AR1380" s="199">
        <f>AQ1380</f>
        <v>41820</v>
      </c>
      <c r="AS1380" s="198">
        <f>((S1380*O1380)+(AF1380*AK1380)-(AF1380*AK1380*AN1380/100))</f>
        <v>41820</v>
      </c>
      <c r="AT1380" s="198">
        <f>AQ1380-AS1380</f>
        <v>0</v>
      </c>
      <c r="AU1380" s="198">
        <f>AS1380</f>
        <v>41820</v>
      </c>
      <c r="AV1380" s="276">
        <f>อัตราภาษี!J5</f>
        <v>0.3</v>
      </c>
      <c r="AW1380" s="156" t="s">
        <v>47</v>
      </c>
      <c r="AX1380" s="201">
        <f>AU1380*AV1380/100</f>
        <v>125.46</v>
      </c>
      <c r="AY1380" s="198">
        <f>AX1380*10/100</f>
        <v>12.545999999999999</v>
      </c>
    </row>
    <row r="1381" spans="1:52" s="307" customFormat="1" ht="16.5" customHeight="1" x14ac:dyDescent="0.25">
      <c r="A1381" s="305"/>
      <c r="B1381" s="306"/>
      <c r="K1381" s="308"/>
      <c r="L1381" s="309"/>
      <c r="M1381" s="310"/>
      <c r="N1381" s="309"/>
      <c r="O1381" s="309"/>
      <c r="P1381" s="309"/>
      <c r="Q1381" s="311"/>
      <c r="R1381" s="312"/>
      <c r="S1381" s="312"/>
      <c r="U1381" s="313"/>
      <c r="V1381" s="305"/>
      <c r="W1381" s="306"/>
      <c r="X1381" s="314"/>
      <c r="AA1381" s="315"/>
      <c r="AB1381" s="315"/>
      <c r="AC1381" s="315"/>
      <c r="AD1381" s="312"/>
      <c r="AE1381" s="316"/>
      <c r="AF1381" s="317"/>
      <c r="AG1381" s="317"/>
      <c r="AH1381" s="311"/>
      <c r="AI1381" s="311"/>
      <c r="AJ1381" s="311"/>
      <c r="AK1381" s="311"/>
      <c r="AL1381" s="311"/>
      <c r="AO1381" s="318"/>
      <c r="AP1381" s="318"/>
      <c r="AQ1381" s="249"/>
      <c r="AR1381" s="249"/>
      <c r="AS1381" s="248"/>
      <c r="AT1381" s="248"/>
      <c r="AU1381" s="248"/>
      <c r="AW1381" s="319"/>
      <c r="AX1381" s="201">
        <f>SUM(AX1379:AX1380)</f>
        <v>130.85999999999999</v>
      </c>
      <c r="AY1381" s="198">
        <f>SUM(AY1379:AY1380)</f>
        <v>13.085999999999999</v>
      </c>
    </row>
    <row r="1382" spans="1:52" s="307" customFormat="1" ht="16.5" customHeight="1" x14ac:dyDescent="0.25">
      <c r="A1382" s="305"/>
      <c r="B1382" s="306"/>
      <c r="K1382" s="308"/>
      <c r="L1382" s="309"/>
      <c r="M1382" s="310"/>
      <c r="N1382" s="309"/>
      <c r="O1382" s="309"/>
      <c r="P1382" s="309"/>
      <c r="Q1382" s="311"/>
      <c r="R1382" s="312"/>
      <c r="S1382" s="312"/>
      <c r="U1382" s="313"/>
      <c r="V1382" s="305"/>
      <c r="W1382" s="306"/>
      <c r="X1382" s="314"/>
      <c r="AA1382" s="315"/>
      <c r="AB1382" s="315"/>
      <c r="AC1382" s="315"/>
      <c r="AD1382" s="312"/>
      <c r="AE1382" s="316"/>
      <c r="AF1382" s="317"/>
      <c r="AG1382" s="317"/>
      <c r="AH1382" s="311"/>
      <c r="AI1382" s="311"/>
      <c r="AJ1382" s="311"/>
      <c r="AK1382" s="311"/>
      <c r="AL1382" s="311"/>
      <c r="AO1382" s="318"/>
      <c r="AP1382" s="318"/>
      <c r="AQ1382" s="249"/>
      <c r="AR1382" s="249"/>
      <c r="AS1382" s="248"/>
      <c r="AT1382" s="248"/>
      <c r="AU1382" s="248"/>
      <c r="AW1382" s="319"/>
      <c r="AX1382" s="251"/>
      <c r="AY1382" s="248"/>
    </row>
    <row r="1383" spans="1:52" s="307" customFormat="1" ht="16.5" customHeight="1" x14ac:dyDescent="0.25">
      <c r="A1383" s="305"/>
      <c r="B1383" s="306"/>
      <c r="K1383" s="308"/>
      <c r="L1383" s="309"/>
      <c r="M1383" s="310"/>
      <c r="N1383" s="309"/>
      <c r="O1383" s="309"/>
      <c r="P1383" s="309"/>
      <c r="Q1383" s="311"/>
      <c r="R1383" s="312"/>
      <c r="S1383" s="312"/>
      <c r="U1383" s="313"/>
      <c r="V1383" s="305"/>
      <c r="W1383" s="306"/>
      <c r="X1383" s="314"/>
      <c r="AA1383" s="315"/>
      <c r="AB1383" s="315"/>
      <c r="AC1383" s="315"/>
      <c r="AD1383" s="312"/>
      <c r="AE1383" s="316"/>
      <c r="AF1383" s="317"/>
      <c r="AG1383" s="317"/>
      <c r="AH1383" s="311"/>
      <c r="AI1383" s="311"/>
      <c r="AJ1383" s="311"/>
      <c r="AK1383" s="311"/>
      <c r="AL1383" s="311"/>
      <c r="AO1383" s="318"/>
      <c r="AP1383" s="318"/>
      <c r="AQ1383" s="249"/>
      <c r="AR1383" s="249"/>
      <c r="AS1383" s="248"/>
      <c r="AT1383" s="248"/>
      <c r="AU1383" s="248"/>
      <c r="AW1383" s="319"/>
      <c r="AX1383" s="251"/>
      <c r="AY1383" s="248"/>
    </row>
    <row r="1384" spans="1:52" s="307" customFormat="1" ht="16.5" customHeight="1" x14ac:dyDescent="0.25">
      <c r="A1384" s="305"/>
      <c r="B1384" s="306"/>
      <c r="K1384" s="308"/>
      <c r="L1384" s="309"/>
      <c r="M1384" s="310"/>
      <c r="N1384" s="309"/>
      <c r="O1384" s="309"/>
      <c r="P1384" s="309"/>
      <c r="Q1384" s="311"/>
      <c r="R1384" s="312"/>
      <c r="S1384" s="312"/>
      <c r="U1384" s="313"/>
      <c r="V1384" s="305"/>
      <c r="W1384" s="306"/>
      <c r="X1384" s="314"/>
      <c r="AA1384" s="315"/>
      <c r="AB1384" s="315"/>
      <c r="AC1384" s="315"/>
      <c r="AD1384" s="312"/>
      <c r="AE1384" s="316"/>
      <c r="AF1384" s="317"/>
      <c r="AG1384" s="317"/>
      <c r="AH1384" s="311"/>
      <c r="AI1384" s="311"/>
      <c r="AJ1384" s="311"/>
      <c r="AK1384" s="311"/>
      <c r="AL1384" s="311"/>
      <c r="AO1384" s="318"/>
      <c r="AP1384" s="318"/>
      <c r="AQ1384" s="249"/>
      <c r="AR1384" s="249"/>
      <c r="AS1384" s="248"/>
      <c r="AT1384" s="248"/>
      <c r="AU1384" s="248"/>
      <c r="AW1384" s="319"/>
      <c r="AX1384" s="251"/>
      <c r="AY1384" s="248"/>
    </row>
    <row r="1385" spans="1:52" s="307" customFormat="1" ht="16.5" customHeight="1" x14ac:dyDescent="0.25">
      <c r="A1385" s="305"/>
      <c r="B1385" s="306"/>
      <c r="K1385" s="308"/>
      <c r="L1385" s="309"/>
      <c r="M1385" s="310"/>
      <c r="N1385" s="309"/>
      <c r="O1385" s="309"/>
      <c r="P1385" s="309"/>
      <c r="Q1385" s="311"/>
      <c r="R1385" s="312"/>
      <c r="S1385" s="312"/>
      <c r="U1385" s="313"/>
      <c r="V1385" s="305"/>
      <c r="W1385" s="306"/>
      <c r="X1385" s="314"/>
      <c r="AA1385" s="315"/>
      <c r="AB1385" s="315"/>
      <c r="AC1385" s="315"/>
      <c r="AD1385" s="312"/>
      <c r="AE1385" s="316"/>
      <c r="AF1385" s="317"/>
      <c r="AG1385" s="317"/>
      <c r="AH1385" s="311"/>
      <c r="AI1385" s="311"/>
      <c r="AJ1385" s="311"/>
      <c r="AK1385" s="311"/>
      <c r="AL1385" s="311"/>
      <c r="AO1385" s="318"/>
      <c r="AP1385" s="318"/>
      <c r="AQ1385" s="249"/>
      <c r="AR1385" s="249"/>
      <c r="AS1385" s="248"/>
      <c r="AT1385" s="248"/>
      <c r="AU1385" s="248"/>
      <c r="AW1385" s="319"/>
      <c r="AX1385" s="251"/>
      <c r="AY1385" s="248"/>
    </row>
    <row r="1386" spans="1:52" s="307" customFormat="1" ht="16.5" customHeight="1" x14ac:dyDescent="0.25">
      <c r="A1386" s="305"/>
      <c r="B1386" s="306"/>
      <c r="K1386" s="308"/>
      <c r="L1386" s="309"/>
      <c r="M1386" s="310"/>
      <c r="N1386" s="309"/>
      <c r="O1386" s="309"/>
      <c r="P1386" s="309"/>
      <c r="Q1386" s="311"/>
      <c r="R1386" s="312"/>
      <c r="S1386" s="312"/>
      <c r="U1386" s="313"/>
      <c r="V1386" s="305"/>
      <c r="W1386" s="306"/>
      <c r="X1386" s="314"/>
      <c r="AA1386" s="315"/>
      <c r="AB1386" s="315"/>
      <c r="AC1386" s="315"/>
      <c r="AD1386" s="312"/>
      <c r="AE1386" s="316"/>
      <c r="AF1386" s="317"/>
      <c r="AG1386" s="317"/>
      <c r="AH1386" s="311"/>
      <c r="AI1386" s="311"/>
      <c r="AJ1386" s="311"/>
      <c r="AK1386" s="311"/>
      <c r="AL1386" s="311"/>
      <c r="AO1386" s="318"/>
      <c r="AP1386" s="318"/>
      <c r="AQ1386" s="249"/>
      <c r="AR1386" s="249"/>
      <c r="AS1386" s="248"/>
      <c r="AT1386" s="248"/>
      <c r="AU1386" s="248"/>
      <c r="AW1386" s="319"/>
      <c r="AX1386" s="251"/>
      <c r="AY1386" s="248"/>
    </row>
    <row r="1387" spans="1:52" s="307" customFormat="1" ht="16.5" customHeight="1" x14ac:dyDescent="0.25">
      <c r="A1387" s="305"/>
      <c r="B1387" s="306"/>
      <c r="K1387" s="308"/>
      <c r="L1387" s="309"/>
      <c r="M1387" s="310"/>
      <c r="N1387" s="309"/>
      <c r="O1387" s="309"/>
      <c r="P1387" s="309"/>
      <c r="Q1387" s="311"/>
      <c r="R1387" s="312"/>
      <c r="S1387" s="312"/>
      <c r="U1387" s="313"/>
      <c r="V1387" s="305"/>
      <c r="W1387" s="306"/>
      <c r="X1387" s="314"/>
      <c r="AA1387" s="315"/>
      <c r="AB1387" s="315"/>
      <c r="AC1387" s="315"/>
      <c r="AD1387" s="312"/>
      <c r="AE1387" s="316"/>
      <c r="AF1387" s="317"/>
      <c r="AG1387" s="317"/>
      <c r="AH1387" s="311"/>
      <c r="AI1387" s="311"/>
      <c r="AJ1387" s="311"/>
      <c r="AK1387" s="311"/>
      <c r="AL1387" s="311"/>
      <c r="AO1387" s="318"/>
      <c r="AP1387" s="318"/>
      <c r="AQ1387" s="249"/>
      <c r="AR1387" s="249"/>
      <c r="AS1387" s="248"/>
      <c r="AT1387" s="248"/>
      <c r="AU1387" s="248"/>
      <c r="AW1387" s="319"/>
      <c r="AX1387" s="251"/>
      <c r="AY1387" s="248"/>
    </row>
    <row r="1388" spans="1:52" s="307" customFormat="1" ht="16.5" customHeight="1" x14ac:dyDescent="0.25">
      <c r="A1388" s="305"/>
      <c r="B1388" s="306"/>
      <c r="K1388" s="308"/>
      <c r="L1388" s="309"/>
      <c r="M1388" s="310"/>
      <c r="N1388" s="309"/>
      <c r="O1388" s="309"/>
      <c r="P1388" s="309"/>
      <c r="Q1388" s="311"/>
      <c r="R1388" s="312"/>
      <c r="S1388" s="312"/>
      <c r="U1388" s="313"/>
      <c r="V1388" s="305"/>
      <c r="W1388" s="306"/>
      <c r="X1388" s="314"/>
      <c r="AA1388" s="315"/>
      <c r="AB1388" s="315"/>
      <c r="AC1388" s="315"/>
      <c r="AD1388" s="312"/>
      <c r="AE1388" s="316"/>
      <c r="AF1388" s="317"/>
      <c r="AG1388" s="317"/>
      <c r="AH1388" s="311"/>
      <c r="AI1388" s="311"/>
      <c r="AJ1388" s="311"/>
      <c r="AK1388" s="311"/>
      <c r="AL1388" s="311"/>
      <c r="AO1388" s="318"/>
      <c r="AP1388" s="318"/>
      <c r="AQ1388" s="249"/>
      <c r="AR1388" s="249"/>
      <c r="AS1388" s="248"/>
      <c r="AT1388" s="248"/>
      <c r="AU1388" s="248"/>
      <c r="AW1388" s="319"/>
      <c r="AX1388" s="251"/>
      <c r="AY1388" s="248"/>
    </row>
    <row r="1389" spans="1:52" s="307" customFormat="1" ht="16.5" customHeight="1" x14ac:dyDescent="0.25">
      <c r="A1389" s="305"/>
      <c r="B1389" s="306"/>
      <c r="K1389" s="308"/>
      <c r="L1389" s="309"/>
      <c r="M1389" s="310"/>
      <c r="N1389" s="309"/>
      <c r="O1389" s="309"/>
      <c r="P1389" s="309"/>
      <c r="Q1389" s="311"/>
      <c r="R1389" s="312"/>
      <c r="S1389" s="312"/>
      <c r="U1389" s="313"/>
      <c r="V1389" s="305"/>
      <c r="W1389" s="306"/>
      <c r="X1389" s="314"/>
      <c r="AA1389" s="315"/>
      <c r="AB1389" s="315"/>
      <c r="AC1389" s="315"/>
      <c r="AD1389" s="312"/>
      <c r="AE1389" s="316"/>
      <c r="AF1389" s="317"/>
      <c r="AG1389" s="317"/>
      <c r="AH1389" s="311"/>
      <c r="AI1389" s="311"/>
      <c r="AJ1389" s="311"/>
      <c r="AK1389" s="311"/>
      <c r="AL1389" s="311"/>
      <c r="AO1389" s="318"/>
      <c r="AP1389" s="318"/>
      <c r="AQ1389" s="249"/>
      <c r="AR1389" s="249"/>
      <c r="AS1389" s="248"/>
      <c r="AT1389" s="248"/>
      <c r="AU1389" s="248"/>
      <c r="AW1389" s="319"/>
      <c r="AX1389" s="251"/>
      <c r="AY1389" s="248"/>
    </row>
    <row r="1390" spans="1:52" s="307" customFormat="1" ht="16.5" customHeight="1" x14ac:dyDescent="0.25">
      <c r="A1390" s="305"/>
      <c r="B1390" s="306"/>
      <c r="K1390" s="308"/>
      <c r="L1390" s="309"/>
      <c r="M1390" s="310"/>
      <c r="N1390" s="309"/>
      <c r="O1390" s="309"/>
      <c r="P1390" s="309"/>
      <c r="Q1390" s="311"/>
      <c r="R1390" s="312"/>
      <c r="S1390" s="312"/>
      <c r="U1390" s="313"/>
      <c r="V1390" s="305"/>
      <c r="W1390" s="306"/>
      <c r="X1390" s="314"/>
      <c r="AA1390" s="315"/>
      <c r="AB1390" s="315"/>
      <c r="AC1390" s="315"/>
      <c r="AD1390" s="312"/>
      <c r="AE1390" s="316"/>
      <c r="AF1390" s="317"/>
      <c r="AG1390" s="317"/>
      <c r="AH1390" s="311"/>
      <c r="AI1390" s="311"/>
      <c r="AJ1390" s="311"/>
      <c r="AK1390" s="311"/>
      <c r="AL1390" s="311"/>
      <c r="AO1390" s="318"/>
      <c r="AP1390" s="318"/>
      <c r="AQ1390" s="249"/>
      <c r="AR1390" s="249"/>
      <c r="AS1390" s="248"/>
      <c r="AT1390" s="248"/>
      <c r="AU1390" s="248"/>
      <c r="AW1390" s="319"/>
      <c r="AX1390" s="251"/>
      <c r="AY1390" s="248"/>
    </row>
    <row r="1391" spans="1:52" s="307" customFormat="1" ht="16.5" customHeight="1" x14ac:dyDescent="0.25">
      <c r="A1391" s="305"/>
      <c r="B1391" s="306"/>
      <c r="K1391" s="308"/>
      <c r="L1391" s="309"/>
      <c r="M1391" s="310"/>
      <c r="N1391" s="309"/>
      <c r="O1391" s="309"/>
      <c r="P1391" s="309"/>
      <c r="Q1391" s="311"/>
      <c r="R1391" s="312"/>
      <c r="S1391" s="312"/>
      <c r="U1391" s="313"/>
      <c r="V1391" s="305"/>
      <c r="W1391" s="306"/>
      <c r="X1391" s="314"/>
      <c r="AA1391" s="315"/>
      <c r="AB1391" s="315"/>
      <c r="AC1391" s="315"/>
      <c r="AD1391" s="312"/>
      <c r="AE1391" s="316"/>
      <c r="AF1391" s="317"/>
      <c r="AG1391" s="317"/>
      <c r="AH1391" s="311"/>
      <c r="AI1391" s="311"/>
      <c r="AJ1391" s="311"/>
      <c r="AK1391" s="311"/>
      <c r="AL1391" s="311"/>
      <c r="AO1391" s="318"/>
      <c r="AP1391" s="318"/>
      <c r="AQ1391" s="249"/>
      <c r="AR1391" s="249"/>
      <c r="AS1391" s="248"/>
      <c r="AT1391" s="248"/>
      <c r="AU1391" s="248"/>
      <c r="AW1391" s="319"/>
      <c r="AX1391" s="251"/>
      <c r="AY1391" s="248"/>
    </row>
    <row r="1392" spans="1:52" s="307" customFormat="1" ht="16.5" customHeight="1" x14ac:dyDescent="0.25">
      <c r="A1392" s="305"/>
      <c r="B1392" s="306"/>
      <c r="K1392" s="308"/>
      <c r="L1392" s="309"/>
      <c r="M1392" s="310"/>
      <c r="N1392" s="309"/>
      <c r="O1392" s="309"/>
      <c r="P1392" s="309"/>
      <c r="Q1392" s="311"/>
      <c r="R1392" s="312"/>
      <c r="S1392" s="312"/>
      <c r="U1392" s="313"/>
      <c r="V1392" s="305"/>
      <c r="W1392" s="306"/>
      <c r="X1392" s="314"/>
      <c r="AA1392" s="315"/>
      <c r="AB1392" s="315"/>
      <c r="AC1392" s="315"/>
      <c r="AD1392" s="312"/>
      <c r="AE1392" s="316"/>
      <c r="AF1392" s="317"/>
      <c r="AG1392" s="317"/>
      <c r="AH1392" s="311"/>
      <c r="AI1392" s="311"/>
      <c r="AJ1392" s="311"/>
      <c r="AK1392" s="311"/>
      <c r="AL1392" s="311"/>
      <c r="AO1392" s="318"/>
      <c r="AP1392" s="318"/>
      <c r="AQ1392" s="249"/>
      <c r="AR1392" s="249"/>
      <c r="AS1392" s="248"/>
      <c r="AT1392" s="248"/>
      <c r="AU1392" s="248"/>
      <c r="AW1392" s="319"/>
      <c r="AX1392" s="251"/>
      <c r="AY1392" s="248"/>
    </row>
    <row r="1393" spans="1:51" s="307" customFormat="1" ht="16.5" customHeight="1" x14ac:dyDescent="0.25">
      <c r="A1393" s="305"/>
      <c r="B1393" s="306"/>
      <c r="K1393" s="308"/>
      <c r="L1393" s="309"/>
      <c r="M1393" s="310"/>
      <c r="N1393" s="309"/>
      <c r="O1393" s="309"/>
      <c r="P1393" s="309"/>
      <c r="Q1393" s="311"/>
      <c r="R1393" s="312"/>
      <c r="S1393" s="312"/>
      <c r="U1393" s="313"/>
      <c r="V1393" s="305"/>
      <c r="W1393" s="306"/>
      <c r="X1393" s="314"/>
      <c r="AA1393" s="315"/>
      <c r="AB1393" s="315"/>
      <c r="AC1393" s="315"/>
      <c r="AD1393" s="312"/>
      <c r="AE1393" s="316"/>
      <c r="AF1393" s="317"/>
      <c r="AG1393" s="317"/>
      <c r="AH1393" s="311"/>
      <c r="AI1393" s="311"/>
      <c r="AJ1393" s="311"/>
      <c r="AK1393" s="311"/>
      <c r="AL1393" s="311"/>
      <c r="AO1393" s="318"/>
      <c r="AP1393" s="318"/>
      <c r="AQ1393" s="249"/>
      <c r="AR1393" s="249"/>
      <c r="AS1393" s="248"/>
      <c r="AT1393" s="248"/>
      <c r="AU1393" s="248"/>
      <c r="AW1393" s="319"/>
      <c r="AX1393" s="251"/>
      <c r="AY1393" s="248"/>
    </row>
    <row r="1394" spans="1:51" s="307" customFormat="1" ht="16.5" customHeight="1" x14ac:dyDescent="0.25">
      <c r="A1394" s="305"/>
      <c r="B1394" s="306"/>
      <c r="K1394" s="308"/>
      <c r="L1394" s="309"/>
      <c r="M1394" s="310"/>
      <c r="N1394" s="309"/>
      <c r="O1394" s="309"/>
      <c r="P1394" s="309"/>
      <c r="Q1394" s="311"/>
      <c r="R1394" s="312"/>
      <c r="S1394" s="312"/>
      <c r="U1394" s="313"/>
      <c r="V1394" s="305"/>
      <c r="W1394" s="306"/>
      <c r="X1394" s="314"/>
      <c r="AA1394" s="315"/>
      <c r="AB1394" s="315"/>
      <c r="AC1394" s="315"/>
      <c r="AD1394" s="312"/>
      <c r="AE1394" s="316"/>
      <c r="AF1394" s="317"/>
      <c r="AG1394" s="317"/>
      <c r="AH1394" s="311"/>
      <c r="AI1394" s="311"/>
      <c r="AJ1394" s="311"/>
      <c r="AK1394" s="311"/>
      <c r="AL1394" s="311"/>
      <c r="AO1394" s="318"/>
      <c r="AP1394" s="318"/>
      <c r="AQ1394" s="249"/>
      <c r="AR1394" s="249"/>
      <c r="AS1394" s="248"/>
      <c r="AT1394" s="248"/>
      <c r="AU1394" s="248"/>
      <c r="AW1394" s="319"/>
      <c r="AX1394" s="251"/>
      <c r="AY1394" s="248"/>
    </row>
    <row r="1395" spans="1:51" s="307" customFormat="1" ht="16.5" customHeight="1" x14ac:dyDescent="0.25">
      <c r="A1395" s="305"/>
      <c r="B1395" s="306"/>
      <c r="K1395" s="308"/>
      <c r="L1395" s="309"/>
      <c r="M1395" s="310"/>
      <c r="N1395" s="309"/>
      <c r="O1395" s="309"/>
      <c r="P1395" s="309"/>
      <c r="Q1395" s="311"/>
      <c r="R1395" s="312"/>
      <c r="S1395" s="312"/>
      <c r="U1395" s="313"/>
      <c r="V1395" s="305"/>
      <c r="W1395" s="306"/>
      <c r="X1395" s="314"/>
      <c r="AA1395" s="315"/>
      <c r="AB1395" s="315"/>
      <c r="AC1395" s="315"/>
      <c r="AD1395" s="312"/>
      <c r="AE1395" s="316"/>
      <c r="AF1395" s="317"/>
      <c r="AG1395" s="317"/>
      <c r="AH1395" s="311"/>
      <c r="AI1395" s="311"/>
      <c r="AJ1395" s="311"/>
      <c r="AK1395" s="311"/>
      <c r="AL1395" s="311"/>
      <c r="AO1395" s="318"/>
      <c r="AP1395" s="318"/>
      <c r="AQ1395" s="249"/>
      <c r="AR1395" s="249"/>
      <c r="AS1395" s="248"/>
      <c r="AT1395" s="248"/>
      <c r="AU1395" s="248"/>
      <c r="AW1395" s="319"/>
      <c r="AX1395" s="251"/>
      <c r="AY1395" s="248"/>
    </row>
    <row r="1396" spans="1:51" s="307" customFormat="1" ht="16.5" customHeight="1" x14ac:dyDescent="0.25">
      <c r="A1396" s="305"/>
      <c r="B1396" s="306"/>
      <c r="K1396" s="308"/>
      <c r="L1396" s="309"/>
      <c r="M1396" s="310"/>
      <c r="N1396" s="309"/>
      <c r="O1396" s="309"/>
      <c r="P1396" s="309"/>
      <c r="Q1396" s="311"/>
      <c r="R1396" s="312"/>
      <c r="S1396" s="312"/>
      <c r="U1396" s="313"/>
      <c r="V1396" s="305"/>
      <c r="W1396" s="306"/>
      <c r="X1396" s="314"/>
      <c r="AA1396" s="315"/>
      <c r="AB1396" s="315"/>
      <c r="AC1396" s="315"/>
      <c r="AD1396" s="312"/>
      <c r="AE1396" s="316"/>
      <c r="AF1396" s="317"/>
      <c r="AG1396" s="317"/>
      <c r="AH1396" s="311"/>
      <c r="AI1396" s="311"/>
      <c r="AJ1396" s="311"/>
      <c r="AK1396" s="311"/>
      <c r="AL1396" s="311"/>
      <c r="AO1396" s="318"/>
      <c r="AP1396" s="318"/>
      <c r="AQ1396" s="249"/>
      <c r="AR1396" s="249"/>
      <c r="AS1396" s="248"/>
      <c r="AT1396" s="248"/>
      <c r="AU1396" s="248"/>
      <c r="AW1396" s="319"/>
      <c r="AX1396" s="251"/>
      <c r="AY1396" s="248"/>
    </row>
    <row r="1397" spans="1:51" s="307" customFormat="1" ht="16.5" customHeight="1" x14ac:dyDescent="0.25">
      <c r="A1397" s="305"/>
      <c r="B1397" s="306"/>
      <c r="K1397" s="308"/>
      <c r="L1397" s="309"/>
      <c r="M1397" s="310"/>
      <c r="N1397" s="309"/>
      <c r="O1397" s="309"/>
      <c r="P1397" s="309"/>
      <c r="Q1397" s="311"/>
      <c r="R1397" s="312"/>
      <c r="S1397" s="312"/>
      <c r="U1397" s="313"/>
      <c r="V1397" s="305"/>
      <c r="W1397" s="306"/>
      <c r="X1397" s="314"/>
      <c r="AA1397" s="315"/>
      <c r="AB1397" s="315"/>
      <c r="AC1397" s="315"/>
      <c r="AD1397" s="312"/>
      <c r="AE1397" s="316"/>
      <c r="AF1397" s="317"/>
      <c r="AG1397" s="317"/>
      <c r="AH1397" s="311"/>
      <c r="AI1397" s="311"/>
      <c r="AJ1397" s="311"/>
      <c r="AK1397" s="311"/>
      <c r="AL1397" s="311"/>
      <c r="AO1397" s="318"/>
      <c r="AP1397" s="318"/>
      <c r="AQ1397" s="249"/>
      <c r="AR1397" s="249"/>
      <c r="AS1397" s="248"/>
      <c r="AT1397" s="248"/>
      <c r="AU1397" s="248"/>
      <c r="AW1397" s="319"/>
      <c r="AX1397" s="251"/>
      <c r="AY1397" s="248"/>
    </row>
    <row r="1398" spans="1:51" s="307" customFormat="1" ht="16.5" customHeight="1" x14ac:dyDescent="0.25">
      <c r="A1398" s="305"/>
      <c r="B1398" s="306"/>
      <c r="K1398" s="308"/>
      <c r="L1398" s="309"/>
      <c r="M1398" s="310"/>
      <c r="N1398" s="309"/>
      <c r="O1398" s="309"/>
      <c r="P1398" s="309"/>
      <c r="Q1398" s="311"/>
      <c r="R1398" s="312"/>
      <c r="S1398" s="312"/>
      <c r="U1398" s="313"/>
      <c r="V1398" s="305"/>
      <c r="W1398" s="306"/>
      <c r="X1398" s="314"/>
      <c r="AA1398" s="315"/>
      <c r="AB1398" s="315"/>
      <c r="AC1398" s="315"/>
      <c r="AD1398" s="312"/>
      <c r="AE1398" s="316"/>
      <c r="AF1398" s="317"/>
      <c r="AG1398" s="317"/>
      <c r="AH1398" s="311"/>
      <c r="AI1398" s="311"/>
      <c r="AJ1398" s="311"/>
      <c r="AK1398" s="311"/>
      <c r="AL1398" s="311"/>
      <c r="AO1398" s="318"/>
      <c r="AP1398" s="318"/>
      <c r="AQ1398" s="249"/>
      <c r="AR1398" s="249"/>
      <c r="AS1398" s="248"/>
      <c r="AT1398" s="248"/>
      <c r="AU1398" s="248"/>
      <c r="AW1398" s="319"/>
      <c r="AX1398" s="251"/>
      <c r="AY1398" s="248"/>
    </row>
    <row r="1399" spans="1:51" s="307" customFormat="1" ht="16.5" customHeight="1" x14ac:dyDescent="0.25">
      <c r="A1399" s="305"/>
      <c r="B1399" s="306"/>
      <c r="K1399" s="308"/>
      <c r="L1399" s="309"/>
      <c r="M1399" s="310"/>
      <c r="N1399" s="309"/>
      <c r="O1399" s="309"/>
      <c r="P1399" s="309"/>
      <c r="Q1399" s="311"/>
      <c r="R1399" s="312"/>
      <c r="S1399" s="312"/>
      <c r="U1399" s="313"/>
      <c r="V1399" s="305"/>
      <c r="W1399" s="306"/>
      <c r="X1399" s="314"/>
      <c r="AA1399" s="315"/>
      <c r="AB1399" s="315"/>
      <c r="AC1399" s="315"/>
      <c r="AD1399" s="312"/>
      <c r="AE1399" s="316"/>
      <c r="AF1399" s="317"/>
      <c r="AG1399" s="317"/>
      <c r="AH1399" s="311"/>
      <c r="AI1399" s="311"/>
      <c r="AJ1399" s="311"/>
      <c r="AK1399" s="311"/>
      <c r="AL1399" s="311"/>
      <c r="AO1399" s="318"/>
      <c r="AP1399" s="318"/>
      <c r="AQ1399" s="249"/>
      <c r="AR1399" s="249"/>
      <c r="AS1399" s="248"/>
      <c r="AT1399" s="248"/>
      <c r="AU1399" s="248"/>
      <c r="AW1399" s="319"/>
      <c r="AX1399" s="251"/>
      <c r="AY1399" s="248"/>
    </row>
    <row r="1400" spans="1:51" s="307" customFormat="1" ht="16.5" customHeight="1" x14ac:dyDescent="0.25">
      <c r="A1400" s="305"/>
      <c r="B1400" s="306"/>
      <c r="K1400" s="308"/>
      <c r="L1400" s="309"/>
      <c r="M1400" s="310"/>
      <c r="N1400" s="309"/>
      <c r="O1400" s="309"/>
      <c r="P1400" s="309"/>
      <c r="Q1400" s="311"/>
      <c r="R1400" s="312"/>
      <c r="S1400" s="312"/>
      <c r="U1400" s="313"/>
      <c r="V1400" s="305"/>
      <c r="W1400" s="306"/>
      <c r="X1400" s="314"/>
      <c r="AA1400" s="315"/>
      <c r="AB1400" s="315"/>
      <c r="AC1400" s="315"/>
      <c r="AD1400" s="312"/>
      <c r="AE1400" s="316"/>
      <c r="AF1400" s="317"/>
      <c r="AG1400" s="317"/>
      <c r="AH1400" s="311"/>
      <c r="AI1400" s="311"/>
      <c r="AJ1400" s="311"/>
      <c r="AK1400" s="311"/>
      <c r="AL1400" s="311"/>
      <c r="AO1400" s="318"/>
      <c r="AP1400" s="318"/>
      <c r="AQ1400" s="249"/>
      <c r="AR1400" s="249"/>
      <c r="AS1400" s="248"/>
      <c r="AT1400" s="248"/>
      <c r="AU1400" s="248"/>
      <c r="AW1400" s="319"/>
      <c r="AX1400" s="251"/>
      <c r="AY1400" s="248"/>
    </row>
    <row r="1401" spans="1:51" s="307" customFormat="1" ht="16.5" customHeight="1" x14ac:dyDescent="0.25">
      <c r="A1401" s="305"/>
      <c r="B1401" s="306"/>
      <c r="K1401" s="308"/>
      <c r="L1401" s="309"/>
      <c r="M1401" s="310"/>
      <c r="N1401" s="309"/>
      <c r="O1401" s="309"/>
      <c r="P1401" s="309"/>
      <c r="Q1401" s="311"/>
      <c r="R1401" s="312"/>
      <c r="S1401" s="312"/>
      <c r="U1401" s="313"/>
      <c r="V1401" s="305"/>
      <c r="W1401" s="306"/>
      <c r="X1401" s="314"/>
      <c r="AA1401" s="315"/>
      <c r="AB1401" s="315"/>
      <c r="AC1401" s="315"/>
      <c r="AD1401" s="312"/>
      <c r="AE1401" s="316"/>
      <c r="AF1401" s="317"/>
      <c r="AG1401" s="317"/>
      <c r="AH1401" s="311"/>
      <c r="AI1401" s="311"/>
      <c r="AJ1401" s="311"/>
      <c r="AK1401" s="311"/>
      <c r="AL1401" s="311"/>
      <c r="AO1401" s="318"/>
      <c r="AP1401" s="318"/>
      <c r="AQ1401" s="249"/>
      <c r="AR1401" s="249"/>
      <c r="AS1401" s="248"/>
      <c r="AT1401" s="248"/>
      <c r="AU1401" s="248"/>
      <c r="AW1401" s="319"/>
      <c r="AX1401" s="251"/>
      <c r="AY1401" s="248"/>
    </row>
    <row r="1402" spans="1:51" s="307" customFormat="1" ht="16.5" customHeight="1" x14ac:dyDescent="0.25">
      <c r="A1402" s="305"/>
      <c r="B1402" s="306"/>
      <c r="K1402" s="308"/>
      <c r="L1402" s="309"/>
      <c r="M1402" s="310"/>
      <c r="N1402" s="309"/>
      <c r="O1402" s="309"/>
      <c r="P1402" s="309"/>
      <c r="Q1402" s="311"/>
      <c r="R1402" s="312"/>
      <c r="S1402" s="312"/>
      <c r="U1402" s="313"/>
      <c r="V1402" s="305"/>
      <c r="W1402" s="306"/>
      <c r="X1402" s="314"/>
      <c r="AA1402" s="315"/>
      <c r="AB1402" s="315"/>
      <c r="AC1402" s="315"/>
      <c r="AD1402" s="312"/>
      <c r="AE1402" s="316"/>
      <c r="AF1402" s="317"/>
      <c r="AG1402" s="317"/>
      <c r="AH1402" s="311"/>
      <c r="AI1402" s="311"/>
      <c r="AJ1402" s="311"/>
      <c r="AK1402" s="311"/>
      <c r="AL1402" s="311"/>
      <c r="AO1402" s="318"/>
      <c r="AP1402" s="318"/>
      <c r="AQ1402" s="249"/>
      <c r="AR1402" s="249"/>
      <c r="AS1402" s="248"/>
      <c r="AT1402" s="248"/>
      <c r="AU1402" s="248"/>
      <c r="AW1402" s="319"/>
      <c r="AX1402" s="251"/>
      <c r="AY1402" s="248"/>
    </row>
    <row r="1403" spans="1:51" s="307" customFormat="1" ht="16.5" customHeight="1" x14ac:dyDescent="0.25">
      <c r="A1403" s="305"/>
      <c r="B1403" s="306"/>
      <c r="K1403" s="308"/>
      <c r="L1403" s="309"/>
      <c r="M1403" s="310"/>
      <c r="N1403" s="309"/>
      <c r="O1403" s="309"/>
      <c r="P1403" s="309"/>
      <c r="Q1403" s="311"/>
      <c r="R1403" s="312"/>
      <c r="S1403" s="312"/>
      <c r="U1403" s="313"/>
      <c r="V1403" s="305"/>
      <c r="W1403" s="306"/>
      <c r="X1403" s="314"/>
      <c r="AA1403" s="315"/>
      <c r="AB1403" s="315"/>
      <c r="AC1403" s="315"/>
      <c r="AD1403" s="312"/>
      <c r="AE1403" s="316"/>
      <c r="AF1403" s="317"/>
      <c r="AG1403" s="317"/>
      <c r="AH1403" s="311"/>
      <c r="AI1403" s="311"/>
      <c r="AJ1403" s="311"/>
      <c r="AK1403" s="311"/>
      <c r="AL1403" s="311"/>
      <c r="AO1403" s="318"/>
      <c r="AP1403" s="318"/>
      <c r="AQ1403" s="249"/>
      <c r="AR1403" s="249"/>
      <c r="AS1403" s="248"/>
      <c r="AT1403" s="248"/>
      <c r="AU1403" s="248"/>
      <c r="AW1403" s="319"/>
      <c r="AX1403" s="251"/>
      <c r="AY1403" s="248"/>
    </row>
    <row r="1404" spans="1:51" s="307" customFormat="1" ht="16.5" customHeight="1" x14ac:dyDescent="0.25">
      <c r="A1404" s="305"/>
      <c r="B1404" s="306"/>
      <c r="K1404" s="308"/>
      <c r="L1404" s="309"/>
      <c r="M1404" s="310"/>
      <c r="N1404" s="309"/>
      <c r="O1404" s="309"/>
      <c r="P1404" s="309"/>
      <c r="Q1404" s="311"/>
      <c r="R1404" s="312"/>
      <c r="S1404" s="312"/>
      <c r="U1404" s="313"/>
      <c r="V1404" s="305"/>
      <c r="W1404" s="306"/>
      <c r="X1404" s="314"/>
      <c r="AA1404" s="315"/>
      <c r="AB1404" s="315"/>
      <c r="AC1404" s="315"/>
      <c r="AD1404" s="312"/>
      <c r="AE1404" s="316"/>
      <c r="AF1404" s="317"/>
      <c r="AG1404" s="317"/>
      <c r="AH1404" s="311"/>
      <c r="AI1404" s="311"/>
      <c r="AJ1404" s="311"/>
      <c r="AK1404" s="311"/>
      <c r="AL1404" s="311"/>
      <c r="AO1404" s="318"/>
      <c r="AP1404" s="318"/>
      <c r="AQ1404" s="249"/>
      <c r="AR1404" s="249"/>
      <c r="AS1404" s="248"/>
      <c r="AT1404" s="248"/>
      <c r="AU1404" s="248"/>
      <c r="AW1404" s="319"/>
      <c r="AX1404" s="251"/>
      <c r="AY1404" s="248"/>
    </row>
    <row r="1405" spans="1:51" s="307" customFormat="1" ht="16.5" customHeight="1" x14ac:dyDescent="0.25">
      <c r="A1405" s="305"/>
      <c r="B1405" s="306"/>
      <c r="K1405" s="308"/>
      <c r="L1405" s="309"/>
      <c r="M1405" s="310"/>
      <c r="N1405" s="309"/>
      <c r="O1405" s="309"/>
      <c r="P1405" s="309"/>
      <c r="Q1405" s="311"/>
      <c r="R1405" s="312"/>
      <c r="S1405" s="312"/>
      <c r="U1405" s="313"/>
      <c r="V1405" s="305"/>
      <c r="W1405" s="306"/>
      <c r="X1405" s="314"/>
      <c r="AA1405" s="315"/>
      <c r="AB1405" s="315"/>
      <c r="AC1405" s="315"/>
      <c r="AD1405" s="312"/>
      <c r="AE1405" s="316"/>
      <c r="AF1405" s="317"/>
      <c r="AG1405" s="317"/>
      <c r="AH1405" s="311"/>
      <c r="AI1405" s="311"/>
      <c r="AJ1405" s="311"/>
      <c r="AK1405" s="311"/>
      <c r="AL1405" s="311"/>
      <c r="AO1405" s="318"/>
      <c r="AP1405" s="318"/>
      <c r="AQ1405" s="249"/>
      <c r="AR1405" s="249"/>
      <c r="AS1405" s="248"/>
      <c r="AT1405" s="248"/>
      <c r="AU1405" s="248"/>
      <c r="AW1405" s="319"/>
      <c r="AX1405" s="251"/>
      <c r="AY1405" s="248"/>
    </row>
    <row r="1406" spans="1:51" s="307" customFormat="1" ht="16.5" customHeight="1" x14ac:dyDescent="0.25">
      <c r="A1406" s="305"/>
      <c r="B1406" s="306"/>
      <c r="K1406" s="308"/>
      <c r="L1406" s="309"/>
      <c r="M1406" s="310"/>
      <c r="N1406" s="309"/>
      <c r="O1406" s="309"/>
      <c r="P1406" s="309"/>
      <c r="Q1406" s="311"/>
      <c r="R1406" s="312"/>
      <c r="S1406" s="312"/>
      <c r="U1406" s="313"/>
      <c r="V1406" s="305"/>
      <c r="W1406" s="306"/>
      <c r="X1406" s="314"/>
      <c r="AA1406" s="315"/>
      <c r="AB1406" s="315"/>
      <c r="AC1406" s="315"/>
      <c r="AD1406" s="312"/>
      <c r="AE1406" s="316"/>
      <c r="AF1406" s="317"/>
      <c r="AG1406" s="317"/>
      <c r="AH1406" s="311"/>
      <c r="AI1406" s="311"/>
      <c r="AJ1406" s="311"/>
      <c r="AK1406" s="311"/>
      <c r="AL1406" s="311"/>
      <c r="AO1406" s="318"/>
      <c r="AP1406" s="318"/>
      <c r="AQ1406" s="249"/>
      <c r="AR1406" s="249"/>
      <c r="AS1406" s="248"/>
      <c r="AT1406" s="248"/>
      <c r="AU1406" s="248"/>
      <c r="AW1406" s="319"/>
      <c r="AX1406" s="251"/>
      <c r="AY1406" s="248"/>
    </row>
    <row r="1407" spans="1:51" s="307" customFormat="1" ht="16.5" customHeight="1" x14ac:dyDescent="0.25">
      <c r="A1407" s="305"/>
      <c r="B1407" s="306"/>
      <c r="K1407" s="308"/>
      <c r="L1407" s="309"/>
      <c r="M1407" s="310"/>
      <c r="N1407" s="309"/>
      <c r="O1407" s="309"/>
      <c r="P1407" s="309"/>
      <c r="Q1407" s="311"/>
      <c r="R1407" s="312"/>
      <c r="S1407" s="312"/>
      <c r="U1407" s="313"/>
      <c r="V1407" s="305"/>
      <c r="W1407" s="306"/>
      <c r="X1407" s="314"/>
      <c r="AA1407" s="315"/>
      <c r="AB1407" s="315"/>
      <c r="AC1407" s="315"/>
      <c r="AD1407" s="312"/>
      <c r="AE1407" s="316"/>
      <c r="AF1407" s="317"/>
      <c r="AG1407" s="317"/>
      <c r="AH1407" s="311"/>
      <c r="AI1407" s="311"/>
      <c r="AJ1407" s="311"/>
      <c r="AK1407" s="311"/>
      <c r="AL1407" s="311"/>
      <c r="AO1407" s="318"/>
      <c r="AP1407" s="318"/>
      <c r="AQ1407" s="249"/>
      <c r="AR1407" s="249"/>
      <c r="AS1407" s="248"/>
      <c r="AT1407" s="248"/>
      <c r="AU1407" s="248"/>
      <c r="AW1407" s="319"/>
      <c r="AX1407" s="251"/>
      <c r="AY1407" s="248"/>
    </row>
    <row r="1408" spans="1:51" s="307" customFormat="1" ht="16.5" customHeight="1" x14ac:dyDescent="0.25">
      <c r="A1408" s="305"/>
      <c r="B1408" s="306"/>
      <c r="K1408" s="308"/>
      <c r="L1408" s="309"/>
      <c r="M1408" s="310"/>
      <c r="N1408" s="309"/>
      <c r="O1408" s="309"/>
      <c r="P1408" s="309"/>
      <c r="Q1408" s="311"/>
      <c r="R1408" s="312"/>
      <c r="S1408" s="312"/>
      <c r="U1408" s="313"/>
      <c r="V1408" s="305"/>
      <c r="W1408" s="306"/>
      <c r="X1408" s="314"/>
      <c r="AA1408" s="315"/>
      <c r="AB1408" s="315"/>
      <c r="AC1408" s="315"/>
      <c r="AD1408" s="312"/>
      <c r="AE1408" s="316"/>
      <c r="AF1408" s="317"/>
      <c r="AG1408" s="317"/>
      <c r="AH1408" s="311"/>
      <c r="AI1408" s="311"/>
      <c r="AJ1408" s="311"/>
      <c r="AK1408" s="311"/>
      <c r="AL1408" s="311"/>
      <c r="AO1408" s="318"/>
      <c r="AP1408" s="318"/>
      <c r="AQ1408" s="249"/>
      <c r="AR1408" s="249"/>
      <c r="AS1408" s="248"/>
      <c r="AT1408" s="248"/>
      <c r="AU1408" s="248"/>
      <c r="AW1408" s="319"/>
      <c r="AX1408" s="251"/>
      <c r="AY1408" s="248"/>
    </row>
    <row r="1409" spans="1:51" s="307" customFormat="1" ht="16.5" customHeight="1" x14ac:dyDescent="0.25">
      <c r="A1409" s="305"/>
      <c r="B1409" s="306"/>
      <c r="K1409" s="308"/>
      <c r="L1409" s="309"/>
      <c r="M1409" s="310"/>
      <c r="N1409" s="309"/>
      <c r="O1409" s="309"/>
      <c r="P1409" s="309"/>
      <c r="Q1409" s="311"/>
      <c r="R1409" s="312"/>
      <c r="S1409" s="312"/>
      <c r="U1409" s="313"/>
      <c r="V1409" s="305"/>
      <c r="W1409" s="306"/>
      <c r="X1409" s="314"/>
      <c r="AA1409" s="315"/>
      <c r="AB1409" s="315"/>
      <c r="AC1409" s="315"/>
      <c r="AD1409" s="312"/>
      <c r="AE1409" s="316"/>
      <c r="AF1409" s="317"/>
      <c r="AG1409" s="317"/>
      <c r="AH1409" s="311"/>
      <c r="AI1409" s="311"/>
      <c r="AJ1409" s="311"/>
      <c r="AK1409" s="311"/>
      <c r="AL1409" s="311"/>
      <c r="AO1409" s="318"/>
      <c r="AP1409" s="318"/>
      <c r="AQ1409" s="249"/>
      <c r="AR1409" s="249"/>
      <c r="AS1409" s="248"/>
      <c r="AT1409" s="248"/>
      <c r="AU1409" s="248"/>
      <c r="AW1409" s="319"/>
      <c r="AX1409" s="251"/>
      <c r="AY1409" s="248"/>
    </row>
    <row r="1410" spans="1:51" s="307" customFormat="1" ht="16.5" customHeight="1" x14ac:dyDescent="0.25">
      <c r="A1410" s="305"/>
      <c r="B1410" s="306"/>
      <c r="K1410" s="308"/>
      <c r="L1410" s="309"/>
      <c r="M1410" s="310"/>
      <c r="N1410" s="309"/>
      <c r="O1410" s="309"/>
      <c r="P1410" s="309"/>
      <c r="Q1410" s="311"/>
      <c r="R1410" s="312"/>
      <c r="S1410" s="312"/>
      <c r="U1410" s="313"/>
      <c r="V1410" s="305"/>
      <c r="W1410" s="306"/>
      <c r="X1410" s="314"/>
      <c r="AA1410" s="315"/>
      <c r="AB1410" s="315"/>
      <c r="AC1410" s="315"/>
      <c r="AD1410" s="312"/>
      <c r="AE1410" s="316"/>
      <c r="AF1410" s="317"/>
      <c r="AG1410" s="317"/>
      <c r="AH1410" s="311"/>
      <c r="AI1410" s="311"/>
      <c r="AJ1410" s="311"/>
      <c r="AK1410" s="311"/>
      <c r="AL1410" s="311"/>
      <c r="AO1410" s="318"/>
      <c r="AP1410" s="318"/>
      <c r="AQ1410" s="249"/>
      <c r="AR1410" s="249"/>
      <c r="AS1410" s="248"/>
      <c r="AT1410" s="248"/>
      <c r="AU1410" s="248"/>
      <c r="AW1410" s="319"/>
      <c r="AX1410" s="251"/>
      <c r="AY1410" s="248"/>
    </row>
    <row r="1411" spans="1:51" s="307" customFormat="1" ht="16.5" customHeight="1" x14ac:dyDescent="0.25">
      <c r="A1411" s="305"/>
      <c r="B1411" s="306"/>
      <c r="K1411" s="308"/>
      <c r="L1411" s="309"/>
      <c r="M1411" s="310"/>
      <c r="N1411" s="309"/>
      <c r="O1411" s="309"/>
      <c r="P1411" s="309"/>
      <c r="Q1411" s="311"/>
      <c r="R1411" s="312"/>
      <c r="S1411" s="312"/>
      <c r="U1411" s="313"/>
      <c r="V1411" s="305"/>
      <c r="W1411" s="306"/>
      <c r="X1411" s="314"/>
      <c r="AA1411" s="315"/>
      <c r="AB1411" s="315"/>
      <c r="AC1411" s="315"/>
      <c r="AD1411" s="312"/>
      <c r="AE1411" s="316"/>
      <c r="AF1411" s="317"/>
      <c r="AG1411" s="317"/>
      <c r="AH1411" s="311"/>
      <c r="AI1411" s="311"/>
      <c r="AJ1411" s="311"/>
      <c r="AK1411" s="311"/>
      <c r="AL1411" s="311"/>
      <c r="AO1411" s="318"/>
      <c r="AP1411" s="318"/>
      <c r="AQ1411" s="249"/>
      <c r="AR1411" s="249"/>
      <c r="AS1411" s="248"/>
      <c r="AT1411" s="248"/>
      <c r="AU1411" s="248"/>
      <c r="AW1411" s="319"/>
      <c r="AX1411" s="251"/>
      <c r="AY1411" s="248"/>
    </row>
    <row r="1412" spans="1:51" s="307" customFormat="1" ht="16.5" customHeight="1" x14ac:dyDescent="0.25">
      <c r="A1412" s="305"/>
      <c r="B1412" s="306"/>
      <c r="K1412" s="308"/>
      <c r="L1412" s="309"/>
      <c r="M1412" s="310"/>
      <c r="N1412" s="309"/>
      <c r="O1412" s="309"/>
      <c r="P1412" s="309"/>
      <c r="Q1412" s="311"/>
      <c r="R1412" s="312"/>
      <c r="S1412" s="312"/>
      <c r="U1412" s="313"/>
      <c r="V1412" s="305"/>
      <c r="W1412" s="306"/>
      <c r="X1412" s="314"/>
      <c r="AA1412" s="315"/>
      <c r="AB1412" s="315"/>
      <c r="AC1412" s="315"/>
      <c r="AD1412" s="312"/>
      <c r="AE1412" s="316"/>
      <c r="AF1412" s="317"/>
      <c r="AG1412" s="317"/>
      <c r="AH1412" s="311"/>
      <c r="AI1412" s="311"/>
      <c r="AJ1412" s="311"/>
      <c r="AK1412" s="311"/>
      <c r="AL1412" s="311"/>
      <c r="AO1412" s="318"/>
      <c r="AP1412" s="318"/>
      <c r="AQ1412" s="249"/>
      <c r="AR1412" s="249"/>
      <c r="AS1412" s="248"/>
      <c r="AT1412" s="248"/>
      <c r="AU1412" s="248"/>
      <c r="AW1412" s="319"/>
      <c r="AX1412" s="251"/>
      <c r="AY1412" s="248"/>
    </row>
    <row r="1413" spans="1:51" s="307" customFormat="1" ht="16.5" customHeight="1" x14ac:dyDescent="0.25">
      <c r="A1413" s="305"/>
      <c r="B1413" s="306"/>
      <c r="K1413" s="308"/>
      <c r="L1413" s="309"/>
      <c r="M1413" s="310"/>
      <c r="N1413" s="309"/>
      <c r="O1413" s="309"/>
      <c r="P1413" s="309"/>
      <c r="Q1413" s="311"/>
      <c r="R1413" s="312"/>
      <c r="S1413" s="312"/>
      <c r="U1413" s="313"/>
      <c r="V1413" s="305"/>
      <c r="W1413" s="306"/>
      <c r="X1413" s="314"/>
      <c r="AA1413" s="315"/>
      <c r="AB1413" s="315"/>
      <c r="AC1413" s="315"/>
      <c r="AD1413" s="312"/>
      <c r="AE1413" s="316"/>
      <c r="AF1413" s="317"/>
      <c r="AG1413" s="317"/>
      <c r="AH1413" s="311"/>
      <c r="AI1413" s="311"/>
      <c r="AJ1413" s="311"/>
      <c r="AK1413" s="311"/>
      <c r="AL1413" s="311"/>
      <c r="AO1413" s="318"/>
      <c r="AP1413" s="318"/>
      <c r="AQ1413" s="249"/>
      <c r="AR1413" s="249"/>
      <c r="AS1413" s="248"/>
      <c r="AT1413" s="248"/>
      <c r="AU1413" s="248"/>
      <c r="AW1413" s="319"/>
      <c r="AX1413" s="251"/>
      <c r="AY1413" s="248"/>
    </row>
    <row r="1414" spans="1:51" s="307" customFormat="1" ht="16.5" customHeight="1" x14ac:dyDescent="0.25">
      <c r="A1414" s="305"/>
      <c r="B1414" s="306"/>
      <c r="K1414" s="308"/>
      <c r="L1414" s="309"/>
      <c r="M1414" s="310"/>
      <c r="N1414" s="309"/>
      <c r="O1414" s="309"/>
      <c r="P1414" s="309"/>
      <c r="Q1414" s="311"/>
      <c r="R1414" s="312"/>
      <c r="S1414" s="312"/>
      <c r="U1414" s="313"/>
      <c r="V1414" s="305"/>
      <c r="W1414" s="306"/>
      <c r="X1414" s="314"/>
      <c r="AA1414" s="315"/>
      <c r="AB1414" s="315"/>
      <c r="AC1414" s="315"/>
      <c r="AD1414" s="312"/>
      <c r="AE1414" s="316"/>
      <c r="AF1414" s="317"/>
      <c r="AG1414" s="317"/>
      <c r="AH1414" s="311"/>
      <c r="AI1414" s="311"/>
      <c r="AJ1414" s="311"/>
      <c r="AK1414" s="311"/>
      <c r="AL1414" s="311"/>
      <c r="AO1414" s="318"/>
      <c r="AP1414" s="318"/>
      <c r="AQ1414" s="249"/>
      <c r="AR1414" s="249"/>
      <c r="AS1414" s="248"/>
      <c r="AT1414" s="248"/>
      <c r="AU1414" s="248"/>
      <c r="AW1414" s="319"/>
      <c r="AX1414" s="251"/>
      <c r="AY1414" s="248"/>
    </row>
    <row r="1415" spans="1:51" s="276" customFormat="1" ht="16.5" customHeight="1" x14ac:dyDescent="0.25">
      <c r="A1415" s="283"/>
      <c r="B1415" s="274"/>
      <c r="K1415" s="277">
        <f>H1415*400+I1415*100+J1415</f>
        <v>0</v>
      </c>
      <c r="L1415" s="278">
        <f>SUM(Q1415:U1415)</f>
        <v>0</v>
      </c>
      <c r="M1415" s="279"/>
      <c r="N1415" s="278"/>
      <c r="O1415" s="278"/>
      <c r="P1415" s="278">
        <f>N1415*O1415</f>
        <v>0</v>
      </c>
      <c r="Q1415" s="280"/>
      <c r="R1415" s="281"/>
      <c r="S1415" s="281"/>
      <c r="U1415" s="282"/>
      <c r="V1415" s="283" t="s">
        <v>175</v>
      </c>
      <c r="W1415" s="274">
        <v>66</v>
      </c>
      <c r="X1415" s="291"/>
      <c r="Y1415" s="276" t="s">
        <v>38</v>
      </c>
      <c r="Z1415" s="276" t="s">
        <v>7</v>
      </c>
      <c r="AA1415" s="285">
        <v>3</v>
      </c>
      <c r="AB1415" s="285">
        <v>4</v>
      </c>
      <c r="AC1415" s="285">
        <v>3</v>
      </c>
      <c r="AD1415" s="281">
        <f>AA1415*AB1415</f>
        <v>12</v>
      </c>
      <c r="AE1415" s="287">
        <v>100</v>
      </c>
      <c r="AF1415" s="288">
        <f>รายการ!B34</f>
        <v>2050</v>
      </c>
      <c r="AG1415" s="288">
        <f>AD1415*AF1415</f>
        <v>24600</v>
      </c>
      <c r="AH1415" s="280">
        <f>SUM(AI1415:AL1415)</f>
        <v>12</v>
      </c>
      <c r="AI1415" s="280"/>
      <c r="AJ1415" s="280"/>
      <c r="AK1415" s="280">
        <v>12</v>
      </c>
      <c r="AL1415" s="280"/>
      <c r="AM1415" s="276">
        <v>1</v>
      </c>
      <c r="AN1415" s="276">
        <f>ค่าเสื่อม!B4</f>
        <v>3</v>
      </c>
      <c r="AO1415" s="290">
        <f>AG1415*AN1415/100</f>
        <v>738</v>
      </c>
      <c r="AP1415" s="290">
        <f>AG1415-AO1415</f>
        <v>23862</v>
      </c>
      <c r="AQ1415" s="199">
        <f>P1415+AP1415</f>
        <v>23862</v>
      </c>
      <c r="AR1415" s="199">
        <f>AQ1415</f>
        <v>23862</v>
      </c>
      <c r="AS1415" s="198">
        <f>((S1415*O1415)+(AF1415*AK1415)-(AF1415*AK1415*AN1415/100))</f>
        <v>23862</v>
      </c>
      <c r="AT1415" s="198">
        <f>AQ1415-AS1415</f>
        <v>0</v>
      </c>
      <c r="AU1415" s="198">
        <f>AS1415</f>
        <v>23862</v>
      </c>
      <c r="AV1415" s="276">
        <f>อัตราภาษี!J5</f>
        <v>0.3</v>
      </c>
      <c r="AW1415" s="156" t="s">
        <v>176</v>
      </c>
      <c r="AX1415" s="201">
        <f>AU1415*AV1415/100</f>
        <v>71.585999999999999</v>
      </c>
      <c r="AY1415" s="198">
        <f>AX1415*10/100</f>
        <v>7.1585999999999999</v>
      </c>
    </row>
    <row r="1416" spans="1:51" s="307" customFormat="1" ht="16.5" customHeight="1" x14ac:dyDescent="0.25">
      <c r="A1416" s="305"/>
      <c r="B1416" s="306"/>
      <c r="K1416" s="308"/>
      <c r="L1416" s="309"/>
      <c r="M1416" s="310"/>
      <c r="N1416" s="309"/>
      <c r="O1416" s="309"/>
      <c r="P1416" s="309"/>
      <c r="Q1416" s="311"/>
      <c r="R1416" s="312"/>
      <c r="S1416" s="312"/>
      <c r="U1416" s="313"/>
      <c r="V1416" s="305"/>
      <c r="W1416" s="306"/>
      <c r="X1416" s="314"/>
      <c r="AA1416" s="315"/>
      <c r="AB1416" s="315"/>
      <c r="AC1416" s="315"/>
      <c r="AD1416" s="312"/>
      <c r="AE1416" s="316"/>
      <c r="AF1416" s="317"/>
      <c r="AG1416" s="317"/>
      <c r="AH1416" s="311"/>
      <c r="AI1416" s="311"/>
      <c r="AJ1416" s="311"/>
      <c r="AK1416" s="311"/>
      <c r="AL1416" s="311"/>
      <c r="AO1416" s="318"/>
      <c r="AP1416" s="318"/>
      <c r="AQ1416" s="249"/>
      <c r="AR1416" s="249"/>
      <c r="AS1416" s="248"/>
      <c r="AT1416" s="248"/>
      <c r="AU1416" s="248"/>
      <c r="AW1416" s="319"/>
      <c r="AX1416" s="251"/>
      <c r="AY1416" s="248"/>
    </row>
    <row r="1417" spans="1:51" s="307" customFormat="1" ht="16.5" customHeight="1" x14ac:dyDescent="0.25">
      <c r="A1417" s="305"/>
      <c r="B1417" s="306"/>
      <c r="K1417" s="308"/>
      <c r="L1417" s="309"/>
      <c r="M1417" s="310"/>
      <c r="N1417" s="309"/>
      <c r="O1417" s="309"/>
      <c r="P1417" s="309"/>
      <c r="Q1417" s="311"/>
      <c r="R1417" s="312"/>
      <c r="S1417" s="312"/>
      <c r="U1417" s="313"/>
      <c r="V1417" s="305"/>
      <c r="W1417" s="306"/>
      <c r="X1417" s="314"/>
      <c r="AA1417" s="315"/>
      <c r="AB1417" s="315"/>
      <c r="AC1417" s="315"/>
      <c r="AD1417" s="312"/>
      <c r="AE1417" s="316"/>
      <c r="AF1417" s="317"/>
      <c r="AG1417" s="317"/>
      <c r="AH1417" s="311"/>
      <c r="AI1417" s="311"/>
      <c r="AJ1417" s="311"/>
      <c r="AK1417" s="311"/>
      <c r="AL1417" s="311"/>
      <c r="AO1417" s="318"/>
      <c r="AP1417" s="318"/>
      <c r="AQ1417" s="249"/>
      <c r="AR1417" s="249"/>
      <c r="AS1417" s="248"/>
      <c r="AT1417" s="248"/>
      <c r="AU1417" s="248"/>
      <c r="AW1417" s="319"/>
      <c r="AX1417" s="251"/>
      <c r="AY1417" s="248"/>
    </row>
    <row r="1418" spans="1:51" s="307" customFormat="1" ht="16.5" customHeight="1" x14ac:dyDescent="0.25">
      <c r="A1418" s="305"/>
      <c r="B1418" s="306"/>
      <c r="K1418" s="308"/>
      <c r="L1418" s="309"/>
      <c r="M1418" s="310"/>
      <c r="N1418" s="309"/>
      <c r="O1418" s="309"/>
      <c r="P1418" s="309"/>
      <c r="Q1418" s="311"/>
      <c r="R1418" s="312"/>
      <c r="S1418" s="312"/>
      <c r="U1418" s="313"/>
      <c r="V1418" s="305"/>
      <c r="W1418" s="306"/>
      <c r="X1418" s="314"/>
      <c r="AA1418" s="315"/>
      <c r="AB1418" s="315"/>
      <c r="AC1418" s="315"/>
      <c r="AD1418" s="312"/>
      <c r="AE1418" s="316"/>
      <c r="AF1418" s="317"/>
      <c r="AG1418" s="317"/>
      <c r="AH1418" s="311"/>
      <c r="AI1418" s="311"/>
      <c r="AJ1418" s="311"/>
      <c r="AK1418" s="311"/>
      <c r="AL1418" s="311"/>
      <c r="AO1418" s="318"/>
      <c r="AP1418" s="318"/>
      <c r="AQ1418" s="249"/>
      <c r="AR1418" s="249"/>
      <c r="AS1418" s="248"/>
      <c r="AT1418" s="248"/>
      <c r="AU1418" s="248"/>
      <c r="AW1418" s="319"/>
      <c r="AX1418" s="251"/>
      <c r="AY1418" s="248"/>
    </row>
    <row r="1419" spans="1:51" s="307" customFormat="1" ht="16.5" customHeight="1" x14ac:dyDescent="0.25">
      <c r="A1419" s="305"/>
      <c r="B1419" s="306"/>
      <c r="K1419" s="308"/>
      <c r="L1419" s="309"/>
      <c r="M1419" s="310"/>
      <c r="N1419" s="309"/>
      <c r="O1419" s="309"/>
      <c r="P1419" s="309"/>
      <c r="Q1419" s="311"/>
      <c r="R1419" s="312"/>
      <c r="S1419" s="312"/>
      <c r="U1419" s="313"/>
      <c r="V1419" s="305"/>
      <c r="W1419" s="306"/>
      <c r="X1419" s="314"/>
      <c r="AA1419" s="315"/>
      <c r="AB1419" s="315"/>
      <c r="AC1419" s="315"/>
      <c r="AD1419" s="312"/>
      <c r="AE1419" s="316"/>
      <c r="AF1419" s="317"/>
      <c r="AG1419" s="317"/>
      <c r="AH1419" s="311"/>
      <c r="AI1419" s="311"/>
      <c r="AJ1419" s="311"/>
      <c r="AK1419" s="311"/>
      <c r="AL1419" s="311"/>
      <c r="AO1419" s="318"/>
      <c r="AP1419" s="318"/>
      <c r="AQ1419" s="249"/>
      <c r="AR1419" s="249"/>
      <c r="AS1419" s="248"/>
      <c r="AT1419" s="248"/>
      <c r="AU1419" s="248"/>
      <c r="AW1419" s="319"/>
      <c r="AX1419" s="251"/>
      <c r="AY1419" s="248"/>
    </row>
    <row r="1420" spans="1:51" s="307" customFormat="1" ht="16.5" customHeight="1" x14ac:dyDescent="0.25">
      <c r="A1420" s="305"/>
      <c r="B1420" s="306"/>
      <c r="K1420" s="308"/>
      <c r="L1420" s="309"/>
      <c r="M1420" s="310"/>
      <c r="N1420" s="309"/>
      <c r="O1420" s="309"/>
      <c r="P1420" s="309"/>
      <c r="Q1420" s="311"/>
      <c r="R1420" s="312"/>
      <c r="S1420" s="312"/>
      <c r="U1420" s="313"/>
      <c r="V1420" s="305"/>
      <c r="W1420" s="306"/>
      <c r="X1420" s="314"/>
      <c r="AA1420" s="315"/>
      <c r="AB1420" s="315"/>
      <c r="AC1420" s="315"/>
      <c r="AD1420" s="312"/>
      <c r="AE1420" s="316"/>
      <c r="AF1420" s="317"/>
      <c r="AG1420" s="317"/>
      <c r="AH1420" s="311"/>
      <c r="AI1420" s="311"/>
      <c r="AJ1420" s="311"/>
      <c r="AK1420" s="311"/>
      <c r="AL1420" s="311"/>
      <c r="AO1420" s="318"/>
      <c r="AP1420" s="318"/>
      <c r="AQ1420" s="249"/>
      <c r="AR1420" s="249"/>
      <c r="AS1420" s="248"/>
      <c r="AT1420" s="248"/>
      <c r="AU1420" s="248"/>
      <c r="AW1420" s="319"/>
      <c r="AX1420" s="251"/>
      <c r="AY1420" s="248"/>
    </row>
    <row r="1421" spans="1:51" s="307" customFormat="1" ht="16.5" customHeight="1" x14ac:dyDescent="0.25">
      <c r="A1421" s="305"/>
      <c r="B1421" s="306"/>
      <c r="K1421" s="308"/>
      <c r="L1421" s="309"/>
      <c r="M1421" s="310"/>
      <c r="N1421" s="309"/>
      <c r="O1421" s="309"/>
      <c r="P1421" s="309"/>
      <c r="Q1421" s="311"/>
      <c r="R1421" s="312"/>
      <c r="S1421" s="312"/>
      <c r="U1421" s="313"/>
      <c r="V1421" s="305"/>
      <c r="W1421" s="306"/>
      <c r="X1421" s="314"/>
      <c r="AA1421" s="315"/>
      <c r="AB1421" s="315"/>
      <c r="AC1421" s="315"/>
      <c r="AD1421" s="312"/>
      <c r="AE1421" s="316"/>
      <c r="AF1421" s="317"/>
      <c r="AG1421" s="317"/>
      <c r="AH1421" s="311"/>
      <c r="AI1421" s="311"/>
      <c r="AJ1421" s="311"/>
      <c r="AK1421" s="311"/>
      <c r="AL1421" s="311"/>
      <c r="AO1421" s="318"/>
      <c r="AP1421" s="318"/>
      <c r="AQ1421" s="249"/>
      <c r="AR1421" s="249"/>
      <c r="AS1421" s="248"/>
      <c r="AT1421" s="248"/>
      <c r="AU1421" s="248"/>
      <c r="AW1421" s="319"/>
      <c r="AX1421" s="251"/>
      <c r="AY1421" s="248"/>
    </row>
    <row r="1422" spans="1:51" s="307" customFormat="1" ht="16.5" customHeight="1" x14ac:dyDescent="0.25">
      <c r="A1422" s="305"/>
      <c r="B1422" s="306"/>
      <c r="K1422" s="308"/>
      <c r="L1422" s="309"/>
      <c r="M1422" s="310"/>
      <c r="N1422" s="309"/>
      <c r="O1422" s="309"/>
      <c r="P1422" s="309"/>
      <c r="Q1422" s="311"/>
      <c r="R1422" s="312"/>
      <c r="S1422" s="312"/>
      <c r="U1422" s="313"/>
      <c r="V1422" s="305"/>
      <c r="W1422" s="306"/>
      <c r="X1422" s="314"/>
      <c r="AA1422" s="315"/>
      <c r="AB1422" s="315"/>
      <c r="AC1422" s="315"/>
      <c r="AD1422" s="312"/>
      <c r="AE1422" s="316"/>
      <c r="AF1422" s="317"/>
      <c r="AG1422" s="317"/>
      <c r="AH1422" s="311"/>
      <c r="AI1422" s="311"/>
      <c r="AJ1422" s="311"/>
      <c r="AK1422" s="311"/>
      <c r="AL1422" s="311"/>
      <c r="AO1422" s="318"/>
      <c r="AP1422" s="318"/>
      <c r="AQ1422" s="249"/>
      <c r="AR1422" s="249"/>
      <c r="AS1422" s="248"/>
      <c r="AT1422" s="248"/>
      <c r="AU1422" s="248"/>
      <c r="AW1422" s="319"/>
      <c r="AX1422" s="251"/>
      <c r="AY1422" s="248"/>
    </row>
    <row r="1423" spans="1:51" s="307" customFormat="1" ht="16.5" customHeight="1" x14ac:dyDescent="0.25">
      <c r="A1423" s="305"/>
      <c r="B1423" s="306"/>
      <c r="K1423" s="308"/>
      <c r="L1423" s="309"/>
      <c r="M1423" s="310"/>
      <c r="N1423" s="309"/>
      <c r="O1423" s="309"/>
      <c r="P1423" s="309"/>
      <c r="Q1423" s="311"/>
      <c r="R1423" s="312"/>
      <c r="S1423" s="312"/>
      <c r="U1423" s="313"/>
      <c r="V1423" s="305"/>
      <c r="W1423" s="306"/>
      <c r="X1423" s="314"/>
      <c r="AA1423" s="315"/>
      <c r="AB1423" s="315"/>
      <c r="AC1423" s="315"/>
      <c r="AD1423" s="312"/>
      <c r="AE1423" s="316"/>
      <c r="AF1423" s="317"/>
      <c r="AG1423" s="317"/>
      <c r="AH1423" s="311"/>
      <c r="AI1423" s="311"/>
      <c r="AJ1423" s="311"/>
      <c r="AK1423" s="311"/>
      <c r="AL1423" s="311"/>
      <c r="AO1423" s="318"/>
      <c r="AP1423" s="318"/>
      <c r="AQ1423" s="249"/>
      <c r="AR1423" s="249"/>
      <c r="AS1423" s="248"/>
      <c r="AT1423" s="248"/>
      <c r="AU1423" s="248"/>
      <c r="AW1423" s="319"/>
      <c r="AX1423" s="251"/>
      <c r="AY1423" s="248"/>
    </row>
    <row r="1424" spans="1:51" s="307" customFormat="1" ht="16.5" customHeight="1" x14ac:dyDescent="0.25">
      <c r="A1424" s="305"/>
      <c r="B1424" s="306"/>
      <c r="K1424" s="308"/>
      <c r="L1424" s="309"/>
      <c r="M1424" s="310"/>
      <c r="N1424" s="309"/>
      <c r="O1424" s="309"/>
      <c r="P1424" s="309"/>
      <c r="Q1424" s="311"/>
      <c r="R1424" s="312"/>
      <c r="S1424" s="312"/>
      <c r="U1424" s="313"/>
      <c r="V1424" s="305"/>
      <c r="W1424" s="306"/>
      <c r="X1424" s="314"/>
      <c r="AA1424" s="315"/>
      <c r="AB1424" s="315"/>
      <c r="AC1424" s="315"/>
      <c r="AD1424" s="312"/>
      <c r="AE1424" s="316"/>
      <c r="AF1424" s="317"/>
      <c r="AG1424" s="317"/>
      <c r="AH1424" s="311"/>
      <c r="AI1424" s="311"/>
      <c r="AJ1424" s="311"/>
      <c r="AK1424" s="311"/>
      <c r="AL1424" s="311"/>
      <c r="AO1424" s="318"/>
      <c r="AP1424" s="318"/>
      <c r="AQ1424" s="249"/>
      <c r="AR1424" s="249"/>
      <c r="AS1424" s="248"/>
      <c r="AT1424" s="248"/>
      <c r="AU1424" s="248"/>
      <c r="AW1424" s="319"/>
      <c r="AX1424" s="251"/>
      <c r="AY1424" s="248"/>
    </row>
    <row r="1425" spans="1:51" s="307" customFormat="1" ht="16.5" customHeight="1" x14ac:dyDescent="0.25">
      <c r="A1425" s="305"/>
      <c r="B1425" s="306"/>
      <c r="K1425" s="308"/>
      <c r="L1425" s="309"/>
      <c r="M1425" s="310"/>
      <c r="N1425" s="309"/>
      <c r="O1425" s="309"/>
      <c r="P1425" s="309"/>
      <c r="Q1425" s="311"/>
      <c r="R1425" s="312"/>
      <c r="S1425" s="312"/>
      <c r="U1425" s="313"/>
      <c r="V1425" s="305"/>
      <c r="W1425" s="306"/>
      <c r="X1425" s="314"/>
      <c r="AA1425" s="315"/>
      <c r="AB1425" s="315"/>
      <c r="AC1425" s="315"/>
      <c r="AD1425" s="312"/>
      <c r="AE1425" s="316"/>
      <c r="AF1425" s="317"/>
      <c r="AG1425" s="317"/>
      <c r="AH1425" s="311"/>
      <c r="AI1425" s="311"/>
      <c r="AJ1425" s="311"/>
      <c r="AK1425" s="311"/>
      <c r="AL1425" s="311"/>
      <c r="AO1425" s="318"/>
      <c r="AP1425" s="318"/>
      <c r="AQ1425" s="249"/>
      <c r="AR1425" s="249"/>
      <c r="AS1425" s="248"/>
      <c r="AT1425" s="248"/>
      <c r="AU1425" s="248"/>
      <c r="AW1425" s="319"/>
      <c r="AX1425" s="251"/>
      <c r="AY1425" s="248"/>
    </row>
    <row r="1426" spans="1:51" s="307" customFormat="1" ht="16.5" customHeight="1" x14ac:dyDescent="0.25">
      <c r="A1426" s="305"/>
      <c r="B1426" s="306"/>
      <c r="K1426" s="308"/>
      <c r="L1426" s="309"/>
      <c r="M1426" s="310"/>
      <c r="N1426" s="309"/>
      <c r="O1426" s="309"/>
      <c r="P1426" s="309"/>
      <c r="Q1426" s="311"/>
      <c r="R1426" s="312"/>
      <c r="S1426" s="312"/>
      <c r="U1426" s="313"/>
      <c r="V1426" s="305"/>
      <c r="W1426" s="306"/>
      <c r="X1426" s="314"/>
      <c r="AA1426" s="315"/>
      <c r="AB1426" s="315"/>
      <c r="AC1426" s="315"/>
      <c r="AD1426" s="312"/>
      <c r="AE1426" s="316"/>
      <c r="AF1426" s="317"/>
      <c r="AG1426" s="317"/>
      <c r="AH1426" s="311"/>
      <c r="AI1426" s="311"/>
      <c r="AJ1426" s="311"/>
      <c r="AK1426" s="311"/>
      <c r="AL1426" s="311"/>
      <c r="AO1426" s="318"/>
      <c r="AP1426" s="318"/>
      <c r="AQ1426" s="249"/>
      <c r="AR1426" s="249"/>
      <c r="AS1426" s="248"/>
      <c r="AT1426" s="248"/>
      <c r="AU1426" s="248"/>
      <c r="AW1426" s="319"/>
      <c r="AX1426" s="251"/>
      <c r="AY1426" s="248"/>
    </row>
    <row r="1427" spans="1:51" s="307" customFormat="1" ht="16.5" customHeight="1" x14ac:dyDescent="0.25">
      <c r="A1427" s="305"/>
      <c r="B1427" s="306"/>
      <c r="K1427" s="308"/>
      <c r="L1427" s="309"/>
      <c r="M1427" s="310"/>
      <c r="N1427" s="309"/>
      <c r="O1427" s="309"/>
      <c r="P1427" s="309"/>
      <c r="Q1427" s="311"/>
      <c r="R1427" s="312"/>
      <c r="S1427" s="312"/>
      <c r="U1427" s="313"/>
      <c r="V1427" s="305"/>
      <c r="W1427" s="306"/>
      <c r="X1427" s="314"/>
      <c r="AA1427" s="315"/>
      <c r="AB1427" s="315"/>
      <c r="AC1427" s="315"/>
      <c r="AD1427" s="312"/>
      <c r="AE1427" s="316"/>
      <c r="AF1427" s="317"/>
      <c r="AG1427" s="317"/>
      <c r="AH1427" s="311"/>
      <c r="AI1427" s="311"/>
      <c r="AJ1427" s="311"/>
      <c r="AK1427" s="311"/>
      <c r="AL1427" s="311"/>
      <c r="AO1427" s="318"/>
      <c r="AP1427" s="318"/>
      <c r="AQ1427" s="249"/>
      <c r="AR1427" s="249"/>
      <c r="AS1427" s="248"/>
      <c r="AT1427" s="248"/>
      <c r="AU1427" s="248"/>
      <c r="AW1427" s="319"/>
      <c r="AX1427" s="251"/>
      <c r="AY1427" s="248"/>
    </row>
    <row r="1428" spans="1:51" s="307" customFormat="1" ht="16.5" customHeight="1" x14ac:dyDescent="0.25">
      <c r="A1428" s="305"/>
      <c r="B1428" s="306"/>
      <c r="K1428" s="308"/>
      <c r="L1428" s="309"/>
      <c r="M1428" s="310"/>
      <c r="N1428" s="309"/>
      <c r="O1428" s="309"/>
      <c r="P1428" s="309"/>
      <c r="Q1428" s="311"/>
      <c r="R1428" s="312"/>
      <c r="S1428" s="312"/>
      <c r="U1428" s="313"/>
      <c r="V1428" s="305"/>
      <c r="W1428" s="306"/>
      <c r="X1428" s="314"/>
      <c r="AA1428" s="315"/>
      <c r="AB1428" s="315"/>
      <c r="AC1428" s="315"/>
      <c r="AD1428" s="312"/>
      <c r="AE1428" s="316"/>
      <c r="AF1428" s="317"/>
      <c r="AG1428" s="317"/>
      <c r="AH1428" s="311"/>
      <c r="AI1428" s="311"/>
      <c r="AJ1428" s="311"/>
      <c r="AK1428" s="311"/>
      <c r="AL1428" s="311"/>
      <c r="AO1428" s="318"/>
      <c r="AP1428" s="318"/>
      <c r="AQ1428" s="249"/>
      <c r="AR1428" s="249"/>
      <c r="AS1428" s="248"/>
      <c r="AT1428" s="248"/>
      <c r="AU1428" s="248"/>
      <c r="AW1428" s="319"/>
      <c r="AX1428" s="251"/>
      <c r="AY1428" s="248"/>
    </row>
    <row r="1429" spans="1:51" s="307" customFormat="1" ht="16.5" customHeight="1" x14ac:dyDescent="0.25">
      <c r="A1429" s="305"/>
      <c r="B1429" s="306"/>
      <c r="K1429" s="308"/>
      <c r="L1429" s="309"/>
      <c r="M1429" s="310"/>
      <c r="N1429" s="309"/>
      <c r="O1429" s="309"/>
      <c r="P1429" s="309"/>
      <c r="Q1429" s="311"/>
      <c r="R1429" s="312"/>
      <c r="S1429" s="312"/>
      <c r="U1429" s="313"/>
      <c r="V1429" s="305"/>
      <c r="W1429" s="306"/>
      <c r="X1429" s="314"/>
      <c r="AA1429" s="315"/>
      <c r="AB1429" s="315"/>
      <c r="AC1429" s="315"/>
      <c r="AD1429" s="312"/>
      <c r="AE1429" s="316"/>
      <c r="AF1429" s="317"/>
      <c r="AG1429" s="317"/>
      <c r="AH1429" s="311"/>
      <c r="AI1429" s="311"/>
      <c r="AJ1429" s="311"/>
      <c r="AK1429" s="311"/>
      <c r="AL1429" s="311"/>
      <c r="AO1429" s="318"/>
      <c r="AP1429" s="318"/>
      <c r="AQ1429" s="249"/>
      <c r="AR1429" s="249"/>
      <c r="AS1429" s="248"/>
      <c r="AT1429" s="248"/>
      <c r="AU1429" s="248"/>
      <c r="AW1429" s="319"/>
      <c r="AX1429" s="251"/>
      <c r="AY1429" s="248"/>
    </row>
    <row r="1430" spans="1:51" s="307" customFormat="1" ht="16.5" customHeight="1" x14ac:dyDescent="0.25">
      <c r="A1430" s="305"/>
      <c r="B1430" s="306"/>
      <c r="K1430" s="308"/>
      <c r="L1430" s="309"/>
      <c r="M1430" s="310"/>
      <c r="N1430" s="309"/>
      <c r="O1430" s="309"/>
      <c r="P1430" s="309"/>
      <c r="Q1430" s="311"/>
      <c r="R1430" s="312"/>
      <c r="S1430" s="312"/>
      <c r="U1430" s="313"/>
      <c r="V1430" s="305"/>
      <c r="W1430" s="306"/>
      <c r="X1430" s="314"/>
      <c r="AA1430" s="315"/>
      <c r="AB1430" s="315"/>
      <c r="AC1430" s="315"/>
      <c r="AD1430" s="312"/>
      <c r="AE1430" s="316"/>
      <c r="AF1430" s="317"/>
      <c r="AG1430" s="317"/>
      <c r="AH1430" s="311"/>
      <c r="AI1430" s="311"/>
      <c r="AJ1430" s="311"/>
      <c r="AK1430" s="311"/>
      <c r="AL1430" s="311"/>
      <c r="AO1430" s="318"/>
      <c r="AP1430" s="318"/>
      <c r="AQ1430" s="249"/>
      <c r="AR1430" s="249"/>
      <c r="AS1430" s="248"/>
      <c r="AT1430" s="248"/>
      <c r="AU1430" s="248"/>
      <c r="AW1430" s="319"/>
      <c r="AX1430" s="251"/>
      <c r="AY1430" s="248"/>
    </row>
    <row r="1431" spans="1:51" s="307" customFormat="1" ht="16.5" customHeight="1" x14ac:dyDescent="0.25">
      <c r="A1431" s="305"/>
      <c r="B1431" s="306"/>
      <c r="K1431" s="308"/>
      <c r="L1431" s="309"/>
      <c r="M1431" s="310"/>
      <c r="N1431" s="309"/>
      <c r="O1431" s="309"/>
      <c r="P1431" s="309"/>
      <c r="Q1431" s="311"/>
      <c r="R1431" s="312"/>
      <c r="S1431" s="312"/>
      <c r="U1431" s="313"/>
      <c r="V1431" s="305"/>
      <c r="W1431" s="306"/>
      <c r="X1431" s="314"/>
      <c r="AA1431" s="315"/>
      <c r="AB1431" s="315"/>
      <c r="AC1431" s="315"/>
      <c r="AD1431" s="312"/>
      <c r="AE1431" s="316"/>
      <c r="AF1431" s="317"/>
      <c r="AG1431" s="317"/>
      <c r="AH1431" s="311"/>
      <c r="AI1431" s="311"/>
      <c r="AJ1431" s="311"/>
      <c r="AK1431" s="311"/>
      <c r="AL1431" s="311"/>
      <c r="AO1431" s="318"/>
      <c r="AP1431" s="318"/>
      <c r="AQ1431" s="249"/>
      <c r="AR1431" s="249"/>
      <c r="AS1431" s="248"/>
      <c r="AT1431" s="248"/>
      <c r="AU1431" s="248"/>
      <c r="AW1431" s="319"/>
      <c r="AX1431" s="251"/>
      <c r="AY1431" s="248"/>
    </row>
    <row r="1432" spans="1:51" s="307" customFormat="1" ht="16.5" customHeight="1" x14ac:dyDescent="0.25">
      <c r="A1432" s="305"/>
      <c r="B1432" s="306"/>
      <c r="K1432" s="308"/>
      <c r="L1432" s="309"/>
      <c r="M1432" s="310"/>
      <c r="N1432" s="309"/>
      <c r="O1432" s="309"/>
      <c r="P1432" s="309"/>
      <c r="Q1432" s="311"/>
      <c r="R1432" s="312"/>
      <c r="S1432" s="312"/>
      <c r="U1432" s="313"/>
      <c r="V1432" s="305"/>
      <c r="W1432" s="306"/>
      <c r="X1432" s="314"/>
      <c r="AA1432" s="315"/>
      <c r="AB1432" s="315"/>
      <c r="AC1432" s="315"/>
      <c r="AD1432" s="312"/>
      <c r="AE1432" s="316"/>
      <c r="AF1432" s="317"/>
      <c r="AG1432" s="317"/>
      <c r="AH1432" s="311"/>
      <c r="AI1432" s="311"/>
      <c r="AJ1432" s="311"/>
      <c r="AK1432" s="311"/>
      <c r="AL1432" s="311"/>
      <c r="AO1432" s="318"/>
      <c r="AP1432" s="318"/>
      <c r="AQ1432" s="249"/>
      <c r="AR1432" s="249"/>
      <c r="AS1432" s="248"/>
      <c r="AT1432" s="248"/>
      <c r="AU1432" s="248"/>
      <c r="AW1432" s="319"/>
      <c r="AX1432" s="251"/>
      <c r="AY1432" s="248"/>
    </row>
    <row r="1433" spans="1:51" s="307" customFormat="1" ht="16.5" customHeight="1" x14ac:dyDescent="0.25">
      <c r="A1433" s="305"/>
      <c r="B1433" s="306"/>
      <c r="K1433" s="308"/>
      <c r="L1433" s="309"/>
      <c r="M1433" s="310"/>
      <c r="N1433" s="309"/>
      <c r="O1433" s="309"/>
      <c r="P1433" s="309"/>
      <c r="Q1433" s="311"/>
      <c r="R1433" s="312"/>
      <c r="S1433" s="312"/>
      <c r="U1433" s="313"/>
      <c r="V1433" s="305"/>
      <c r="W1433" s="306"/>
      <c r="X1433" s="314"/>
      <c r="AA1433" s="315"/>
      <c r="AB1433" s="315"/>
      <c r="AC1433" s="315"/>
      <c r="AD1433" s="312"/>
      <c r="AE1433" s="316"/>
      <c r="AF1433" s="317"/>
      <c r="AG1433" s="317"/>
      <c r="AH1433" s="311"/>
      <c r="AI1433" s="311"/>
      <c r="AJ1433" s="311"/>
      <c r="AK1433" s="311"/>
      <c r="AL1433" s="311"/>
      <c r="AO1433" s="318"/>
      <c r="AP1433" s="318"/>
      <c r="AQ1433" s="249"/>
      <c r="AR1433" s="249"/>
      <c r="AS1433" s="248"/>
      <c r="AT1433" s="248"/>
      <c r="AU1433" s="248"/>
      <c r="AW1433" s="319"/>
      <c r="AX1433" s="251"/>
      <c r="AY1433" s="248"/>
    </row>
    <row r="1434" spans="1:51" s="307" customFormat="1" ht="16.5" customHeight="1" x14ac:dyDescent="0.25">
      <c r="A1434" s="305"/>
      <c r="B1434" s="306"/>
      <c r="K1434" s="308"/>
      <c r="L1434" s="309"/>
      <c r="M1434" s="310"/>
      <c r="N1434" s="309"/>
      <c r="O1434" s="309"/>
      <c r="P1434" s="309"/>
      <c r="Q1434" s="311"/>
      <c r="R1434" s="312"/>
      <c r="S1434" s="312"/>
      <c r="U1434" s="313"/>
      <c r="V1434" s="305"/>
      <c r="W1434" s="306"/>
      <c r="X1434" s="314"/>
      <c r="AA1434" s="315"/>
      <c r="AB1434" s="315"/>
      <c r="AC1434" s="315"/>
      <c r="AD1434" s="312"/>
      <c r="AE1434" s="316"/>
      <c r="AF1434" s="317"/>
      <c r="AG1434" s="317"/>
      <c r="AH1434" s="311"/>
      <c r="AI1434" s="311"/>
      <c r="AJ1434" s="311"/>
      <c r="AK1434" s="311"/>
      <c r="AL1434" s="311"/>
      <c r="AO1434" s="318"/>
      <c r="AP1434" s="318"/>
      <c r="AQ1434" s="249"/>
      <c r="AR1434" s="249"/>
      <c r="AS1434" s="248"/>
      <c r="AT1434" s="248"/>
      <c r="AU1434" s="248"/>
      <c r="AW1434" s="319"/>
      <c r="AX1434" s="251"/>
      <c r="AY1434" s="248"/>
    </row>
    <row r="1435" spans="1:51" s="307" customFormat="1" ht="16.5" customHeight="1" x14ac:dyDescent="0.25">
      <c r="A1435" s="305"/>
      <c r="B1435" s="306"/>
      <c r="K1435" s="308"/>
      <c r="L1435" s="309"/>
      <c r="M1435" s="310"/>
      <c r="N1435" s="309"/>
      <c r="O1435" s="309"/>
      <c r="P1435" s="309"/>
      <c r="Q1435" s="311"/>
      <c r="R1435" s="312"/>
      <c r="S1435" s="312"/>
      <c r="U1435" s="313"/>
      <c r="V1435" s="305"/>
      <c r="W1435" s="306"/>
      <c r="X1435" s="314"/>
      <c r="AA1435" s="315"/>
      <c r="AB1435" s="315"/>
      <c r="AC1435" s="315"/>
      <c r="AD1435" s="312"/>
      <c r="AE1435" s="316"/>
      <c r="AF1435" s="317"/>
      <c r="AG1435" s="317"/>
      <c r="AH1435" s="311"/>
      <c r="AI1435" s="311"/>
      <c r="AJ1435" s="311"/>
      <c r="AK1435" s="311"/>
      <c r="AL1435" s="311"/>
      <c r="AO1435" s="318"/>
      <c r="AP1435" s="318"/>
      <c r="AQ1435" s="249"/>
      <c r="AR1435" s="249"/>
      <c r="AS1435" s="248"/>
      <c r="AT1435" s="248"/>
      <c r="AU1435" s="248"/>
      <c r="AW1435" s="319"/>
      <c r="AX1435" s="251"/>
      <c r="AY1435" s="248"/>
    </row>
    <row r="1436" spans="1:51" s="307" customFormat="1" ht="16.5" customHeight="1" x14ac:dyDescent="0.25">
      <c r="A1436" s="305"/>
      <c r="B1436" s="306"/>
      <c r="K1436" s="308"/>
      <c r="L1436" s="309"/>
      <c r="M1436" s="310"/>
      <c r="N1436" s="309"/>
      <c r="O1436" s="309"/>
      <c r="P1436" s="309"/>
      <c r="Q1436" s="311"/>
      <c r="R1436" s="312"/>
      <c r="S1436" s="312"/>
      <c r="U1436" s="313"/>
      <c r="V1436" s="305"/>
      <c r="W1436" s="306"/>
      <c r="X1436" s="314"/>
      <c r="AA1436" s="315"/>
      <c r="AB1436" s="315"/>
      <c r="AC1436" s="315"/>
      <c r="AD1436" s="312"/>
      <c r="AE1436" s="316"/>
      <c r="AF1436" s="317"/>
      <c r="AG1436" s="317"/>
      <c r="AH1436" s="311"/>
      <c r="AI1436" s="311"/>
      <c r="AJ1436" s="311"/>
      <c r="AK1436" s="311"/>
      <c r="AL1436" s="311"/>
      <c r="AO1436" s="318"/>
      <c r="AP1436" s="318"/>
      <c r="AQ1436" s="249"/>
      <c r="AR1436" s="249"/>
      <c r="AS1436" s="248"/>
      <c r="AT1436" s="248"/>
      <c r="AU1436" s="248"/>
      <c r="AW1436" s="319"/>
      <c r="AX1436" s="251"/>
      <c r="AY1436" s="248"/>
    </row>
    <row r="1437" spans="1:51" s="307" customFormat="1" ht="16.5" customHeight="1" x14ac:dyDescent="0.25">
      <c r="A1437" s="305"/>
      <c r="B1437" s="306"/>
      <c r="K1437" s="308"/>
      <c r="L1437" s="309"/>
      <c r="M1437" s="310"/>
      <c r="N1437" s="309"/>
      <c r="O1437" s="309"/>
      <c r="P1437" s="309"/>
      <c r="Q1437" s="311"/>
      <c r="R1437" s="312"/>
      <c r="S1437" s="312"/>
      <c r="U1437" s="313"/>
      <c r="V1437" s="305"/>
      <c r="W1437" s="306"/>
      <c r="X1437" s="314"/>
      <c r="AA1437" s="315"/>
      <c r="AB1437" s="315"/>
      <c r="AC1437" s="315"/>
      <c r="AD1437" s="312"/>
      <c r="AE1437" s="316"/>
      <c r="AF1437" s="317"/>
      <c r="AG1437" s="317"/>
      <c r="AH1437" s="311"/>
      <c r="AI1437" s="311"/>
      <c r="AJ1437" s="311"/>
      <c r="AK1437" s="311"/>
      <c r="AL1437" s="311"/>
      <c r="AO1437" s="318"/>
      <c r="AP1437" s="318"/>
      <c r="AQ1437" s="249"/>
      <c r="AR1437" s="249"/>
      <c r="AS1437" s="248"/>
      <c r="AT1437" s="248"/>
      <c r="AU1437" s="248"/>
      <c r="AW1437" s="319"/>
      <c r="AX1437" s="251"/>
      <c r="AY1437" s="248"/>
    </row>
    <row r="1438" spans="1:51" s="307" customFormat="1" ht="16.5" customHeight="1" x14ac:dyDescent="0.25">
      <c r="A1438" s="305"/>
      <c r="B1438" s="306"/>
      <c r="K1438" s="308"/>
      <c r="L1438" s="309"/>
      <c r="M1438" s="310"/>
      <c r="N1438" s="309"/>
      <c r="O1438" s="309"/>
      <c r="P1438" s="309"/>
      <c r="Q1438" s="311"/>
      <c r="R1438" s="312"/>
      <c r="S1438" s="312"/>
      <c r="U1438" s="313"/>
      <c r="V1438" s="305"/>
      <c r="W1438" s="306"/>
      <c r="X1438" s="314"/>
      <c r="AA1438" s="315"/>
      <c r="AB1438" s="315"/>
      <c r="AC1438" s="315"/>
      <c r="AD1438" s="312"/>
      <c r="AE1438" s="316"/>
      <c r="AF1438" s="317"/>
      <c r="AG1438" s="317"/>
      <c r="AH1438" s="311"/>
      <c r="AI1438" s="311"/>
      <c r="AJ1438" s="311"/>
      <c r="AK1438" s="311"/>
      <c r="AL1438" s="311"/>
      <c r="AO1438" s="318"/>
      <c r="AP1438" s="318"/>
      <c r="AQ1438" s="249"/>
      <c r="AR1438" s="249"/>
      <c r="AS1438" s="248"/>
      <c r="AT1438" s="248"/>
      <c r="AU1438" s="248"/>
      <c r="AW1438" s="319"/>
      <c r="AX1438" s="251"/>
      <c r="AY1438" s="248"/>
    </row>
    <row r="1439" spans="1:51" s="307" customFormat="1" ht="16.5" customHeight="1" x14ac:dyDescent="0.25">
      <c r="A1439" s="305"/>
      <c r="B1439" s="306"/>
      <c r="K1439" s="308"/>
      <c r="L1439" s="309"/>
      <c r="M1439" s="310"/>
      <c r="N1439" s="309"/>
      <c r="O1439" s="309"/>
      <c r="P1439" s="309"/>
      <c r="Q1439" s="311"/>
      <c r="R1439" s="312"/>
      <c r="S1439" s="312"/>
      <c r="U1439" s="313"/>
      <c r="V1439" s="305"/>
      <c r="W1439" s="306"/>
      <c r="X1439" s="314"/>
      <c r="AA1439" s="315"/>
      <c r="AB1439" s="315"/>
      <c r="AC1439" s="315"/>
      <c r="AD1439" s="312"/>
      <c r="AE1439" s="316"/>
      <c r="AF1439" s="317"/>
      <c r="AG1439" s="317"/>
      <c r="AH1439" s="311"/>
      <c r="AI1439" s="311"/>
      <c r="AJ1439" s="311"/>
      <c r="AK1439" s="311"/>
      <c r="AL1439" s="311"/>
      <c r="AO1439" s="318"/>
      <c r="AP1439" s="318"/>
      <c r="AQ1439" s="249"/>
      <c r="AR1439" s="249"/>
      <c r="AS1439" s="248"/>
      <c r="AT1439" s="248"/>
      <c r="AU1439" s="248"/>
      <c r="AW1439" s="319"/>
      <c r="AX1439" s="251"/>
      <c r="AY1439" s="248"/>
    </row>
    <row r="1440" spans="1:51" s="307" customFormat="1" ht="16.5" customHeight="1" x14ac:dyDescent="0.25">
      <c r="A1440" s="305"/>
      <c r="B1440" s="306"/>
      <c r="K1440" s="308"/>
      <c r="L1440" s="309"/>
      <c r="M1440" s="310"/>
      <c r="N1440" s="309"/>
      <c r="O1440" s="309"/>
      <c r="P1440" s="309"/>
      <c r="Q1440" s="311"/>
      <c r="R1440" s="312"/>
      <c r="S1440" s="312"/>
      <c r="U1440" s="313"/>
      <c r="V1440" s="305"/>
      <c r="W1440" s="306"/>
      <c r="X1440" s="314"/>
      <c r="AA1440" s="315"/>
      <c r="AB1440" s="315"/>
      <c r="AC1440" s="315"/>
      <c r="AD1440" s="312"/>
      <c r="AE1440" s="316"/>
      <c r="AF1440" s="317"/>
      <c r="AG1440" s="317"/>
      <c r="AH1440" s="311"/>
      <c r="AI1440" s="311"/>
      <c r="AJ1440" s="311"/>
      <c r="AK1440" s="311"/>
      <c r="AL1440" s="311"/>
      <c r="AO1440" s="318"/>
      <c r="AP1440" s="318"/>
      <c r="AQ1440" s="249"/>
      <c r="AR1440" s="249"/>
      <c r="AS1440" s="248"/>
      <c r="AT1440" s="248"/>
      <c r="AU1440" s="248"/>
      <c r="AW1440" s="319"/>
      <c r="AX1440" s="251"/>
      <c r="AY1440" s="248"/>
    </row>
    <row r="1441" spans="1:51" s="307" customFormat="1" ht="16.5" customHeight="1" x14ac:dyDescent="0.25">
      <c r="A1441" s="305"/>
      <c r="B1441" s="306"/>
      <c r="K1441" s="308"/>
      <c r="L1441" s="309"/>
      <c r="M1441" s="310"/>
      <c r="N1441" s="309"/>
      <c r="O1441" s="309"/>
      <c r="P1441" s="309"/>
      <c r="Q1441" s="311"/>
      <c r="R1441" s="312"/>
      <c r="S1441" s="312"/>
      <c r="U1441" s="313"/>
      <c r="V1441" s="305"/>
      <c r="W1441" s="306"/>
      <c r="X1441" s="314"/>
      <c r="AA1441" s="315"/>
      <c r="AB1441" s="315"/>
      <c r="AC1441" s="315"/>
      <c r="AD1441" s="312"/>
      <c r="AE1441" s="316"/>
      <c r="AF1441" s="317"/>
      <c r="AG1441" s="317"/>
      <c r="AH1441" s="311"/>
      <c r="AI1441" s="311"/>
      <c r="AJ1441" s="311"/>
      <c r="AK1441" s="311"/>
      <c r="AL1441" s="311"/>
      <c r="AO1441" s="318"/>
      <c r="AP1441" s="318"/>
      <c r="AQ1441" s="249"/>
      <c r="AR1441" s="249"/>
      <c r="AS1441" s="248"/>
      <c r="AT1441" s="248"/>
      <c r="AU1441" s="248"/>
      <c r="AW1441" s="319"/>
      <c r="AX1441" s="251"/>
      <c r="AY1441" s="248"/>
    </row>
    <row r="1442" spans="1:51" s="307" customFormat="1" ht="16.5" customHeight="1" x14ac:dyDescent="0.25">
      <c r="A1442" s="305"/>
      <c r="B1442" s="306"/>
      <c r="K1442" s="308"/>
      <c r="L1442" s="309"/>
      <c r="M1442" s="310"/>
      <c r="N1442" s="309"/>
      <c r="O1442" s="309"/>
      <c r="P1442" s="309"/>
      <c r="Q1442" s="311"/>
      <c r="R1442" s="312"/>
      <c r="S1442" s="312"/>
      <c r="U1442" s="313"/>
      <c r="V1442" s="305"/>
      <c r="W1442" s="306"/>
      <c r="X1442" s="314"/>
      <c r="AA1442" s="315"/>
      <c r="AB1442" s="315"/>
      <c r="AC1442" s="315"/>
      <c r="AD1442" s="312"/>
      <c r="AE1442" s="316"/>
      <c r="AF1442" s="317"/>
      <c r="AG1442" s="317"/>
      <c r="AH1442" s="311"/>
      <c r="AI1442" s="311"/>
      <c r="AJ1442" s="311"/>
      <c r="AK1442" s="311"/>
      <c r="AL1442" s="311"/>
      <c r="AO1442" s="318"/>
      <c r="AP1442" s="318"/>
      <c r="AQ1442" s="249"/>
      <c r="AR1442" s="249"/>
      <c r="AS1442" s="248"/>
      <c r="AT1442" s="248"/>
      <c r="AU1442" s="248"/>
      <c r="AW1442" s="319"/>
      <c r="AX1442" s="251"/>
      <c r="AY1442" s="248"/>
    </row>
    <row r="1443" spans="1:51" s="307" customFormat="1" ht="16.5" customHeight="1" x14ac:dyDescent="0.25">
      <c r="A1443" s="305"/>
      <c r="B1443" s="306"/>
      <c r="K1443" s="308"/>
      <c r="L1443" s="309"/>
      <c r="M1443" s="310"/>
      <c r="N1443" s="309"/>
      <c r="O1443" s="309"/>
      <c r="P1443" s="309"/>
      <c r="Q1443" s="311"/>
      <c r="R1443" s="312"/>
      <c r="S1443" s="312"/>
      <c r="U1443" s="313"/>
      <c r="V1443" s="305"/>
      <c r="W1443" s="306"/>
      <c r="X1443" s="314"/>
      <c r="AA1443" s="315"/>
      <c r="AB1443" s="315"/>
      <c r="AC1443" s="315"/>
      <c r="AD1443" s="312"/>
      <c r="AE1443" s="316"/>
      <c r="AF1443" s="317"/>
      <c r="AG1443" s="317"/>
      <c r="AH1443" s="311"/>
      <c r="AI1443" s="311"/>
      <c r="AJ1443" s="311"/>
      <c r="AK1443" s="311"/>
      <c r="AL1443" s="311"/>
      <c r="AO1443" s="318"/>
      <c r="AP1443" s="318"/>
      <c r="AQ1443" s="249"/>
      <c r="AR1443" s="249"/>
      <c r="AS1443" s="248"/>
      <c r="AT1443" s="248"/>
      <c r="AU1443" s="248"/>
      <c r="AW1443" s="319"/>
      <c r="AX1443" s="251"/>
      <c r="AY1443" s="248"/>
    </row>
    <row r="1444" spans="1:51" s="307" customFormat="1" ht="16.5" customHeight="1" x14ac:dyDescent="0.25">
      <c r="A1444" s="305"/>
      <c r="B1444" s="306"/>
      <c r="K1444" s="308"/>
      <c r="L1444" s="309"/>
      <c r="M1444" s="310"/>
      <c r="N1444" s="309"/>
      <c r="O1444" s="309"/>
      <c r="P1444" s="309"/>
      <c r="Q1444" s="311"/>
      <c r="R1444" s="312"/>
      <c r="S1444" s="312"/>
      <c r="U1444" s="313"/>
      <c r="V1444" s="305"/>
      <c r="W1444" s="306"/>
      <c r="X1444" s="314"/>
      <c r="AA1444" s="315"/>
      <c r="AB1444" s="315"/>
      <c r="AC1444" s="315"/>
      <c r="AD1444" s="312"/>
      <c r="AE1444" s="316"/>
      <c r="AF1444" s="317"/>
      <c r="AG1444" s="317"/>
      <c r="AH1444" s="311"/>
      <c r="AI1444" s="311"/>
      <c r="AJ1444" s="311"/>
      <c r="AK1444" s="311"/>
      <c r="AL1444" s="311"/>
      <c r="AO1444" s="318"/>
      <c r="AP1444" s="318"/>
      <c r="AQ1444" s="249"/>
      <c r="AR1444" s="249"/>
      <c r="AS1444" s="248"/>
      <c r="AT1444" s="248"/>
      <c r="AU1444" s="248"/>
      <c r="AW1444" s="319"/>
      <c r="AX1444" s="251"/>
      <c r="AY1444" s="248"/>
    </row>
    <row r="1445" spans="1:51" s="307" customFormat="1" ht="16.5" customHeight="1" x14ac:dyDescent="0.25">
      <c r="A1445" s="305"/>
      <c r="B1445" s="306"/>
      <c r="K1445" s="308"/>
      <c r="L1445" s="309"/>
      <c r="M1445" s="310"/>
      <c r="N1445" s="309"/>
      <c r="O1445" s="309"/>
      <c r="P1445" s="309"/>
      <c r="Q1445" s="311"/>
      <c r="R1445" s="312"/>
      <c r="S1445" s="312"/>
      <c r="U1445" s="313"/>
      <c r="V1445" s="305"/>
      <c r="W1445" s="306"/>
      <c r="X1445" s="314"/>
      <c r="AA1445" s="315"/>
      <c r="AB1445" s="315"/>
      <c r="AC1445" s="315"/>
      <c r="AD1445" s="312"/>
      <c r="AE1445" s="316"/>
      <c r="AF1445" s="317"/>
      <c r="AG1445" s="317"/>
      <c r="AH1445" s="311"/>
      <c r="AI1445" s="311"/>
      <c r="AJ1445" s="311"/>
      <c r="AK1445" s="311"/>
      <c r="AL1445" s="311"/>
      <c r="AO1445" s="318"/>
      <c r="AP1445" s="318"/>
      <c r="AQ1445" s="249"/>
      <c r="AR1445" s="249"/>
      <c r="AS1445" s="248"/>
      <c r="AT1445" s="248"/>
      <c r="AU1445" s="248"/>
      <c r="AW1445" s="319"/>
      <c r="AX1445" s="251"/>
      <c r="AY1445" s="248"/>
    </row>
    <row r="1446" spans="1:51" s="307" customFormat="1" ht="16.5" customHeight="1" x14ac:dyDescent="0.25">
      <c r="A1446" s="305"/>
      <c r="B1446" s="306"/>
      <c r="K1446" s="308"/>
      <c r="L1446" s="309"/>
      <c r="M1446" s="310"/>
      <c r="N1446" s="309"/>
      <c r="O1446" s="309"/>
      <c r="P1446" s="309"/>
      <c r="Q1446" s="311"/>
      <c r="R1446" s="312"/>
      <c r="S1446" s="312"/>
      <c r="U1446" s="313"/>
      <c r="V1446" s="305"/>
      <c r="W1446" s="306"/>
      <c r="X1446" s="314"/>
      <c r="AA1446" s="315"/>
      <c r="AB1446" s="315"/>
      <c r="AC1446" s="315"/>
      <c r="AD1446" s="312"/>
      <c r="AE1446" s="316"/>
      <c r="AF1446" s="317"/>
      <c r="AG1446" s="317"/>
      <c r="AH1446" s="311"/>
      <c r="AI1446" s="311"/>
      <c r="AJ1446" s="311"/>
      <c r="AK1446" s="311"/>
      <c r="AL1446" s="311"/>
      <c r="AO1446" s="318"/>
      <c r="AP1446" s="318"/>
      <c r="AQ1446" s="249"/>
      <c r="AR1446" s="249"/>
      <c r="AS1446" s="248"/>
      <c r="AT1446" s="248"/>
      <c r="AU1446" s="248"/>
      <c r="AW1446" s="319"/>
      <c r="AX1446" s="251"/>
      <c r="AY1446" s="248"/>
    </row>
    <row r="1447" spans="1:51" s="307" customFormat="1" ht="16.5" customHeight="1" x14ac:dyDescent="0.25">
      <c r="A1447" s="305"/>
      <c r="B1447" s="306"/>
      <c r="K1447" s="308"/>
      <c r="L1447" s="309"/>
      <c r="M1447" s="310"/>
      <c r="N1447" s="309"/>
      <c r="O1447" s="309"/>
      <c r="P1447" s="309"/>
      <c r="Q1447" s="311"/>
      <c r="R1447" s="312"/>
      <c r="S1447" s="312"/>
      <c r="U1447" s="313"/>
      <c r="V1447" s="305"/>
      <c r="W1447" s="306"/>
      <c r="X1447" s="314"/>
      <c r="AA1447" s="315"/>
      <c r="AB1447" s="315"/>
      <c r="AC1447" s="315"/>
      <c r="AD1447" s="312"/>
      <c r="AE1447" s="316"/>
      <c r="AF1447" s="317"/>
      <c r="AG1447" s="317"/>
      <c r="AH1447" s="311"/>
      <c r="AI1447" s="311"/>
      <c r="AJ1447" s="311"/>
      <c r="AK1447" s="311"/>
      <c r="AL1447" s="311"/>
      <c r="AO1447" s="318"/>
      <c r="AP1447" s="318"/>
      <c r="AQ1447" s="249"/>
      <c r="AR1447" s="249"/>
      <c r="AS1447" s="248"/>
      <c r="AT1447" s="248"/>
      <c r="AU1447" s="248"/>
      <c r="AW1447" s="319"/>
      <c r="AX1447" s="251"/>
      <c r="AY1447" s="248"/>
    </row>
    <row r="1448" spans="1:51" s="307" customFormat="1" ht="16.5" customHeight="1" x14ac:dyDescent="0.25">
      <c r="A1448" s="305"/>
      <c r="B1448" s="306"/>
      <c r="K1448" s="308"/>
      <c r="L1448" s="309"/>
      <c r="M1448" s="310"/>
      <c r="N1448" s="309"/>
      <c r="O1448" s="309"/>
      <c r="P1448" s="309"/>
      <c r="Q1448" s="311"/>
      <c r="R1448" s="312"/>
      <c r="S1448" s="312"/>
      <c r="U1448" s="313"/>
      <c r="V1448" s="305"/>
      <c r="W1448" s="306"/>
      <c r="X1448" s="314"/>
      <c r="AA1448" s="315"/>
      <c r="AB1448" s="315"/>
      <c r="AC1448" s="315"/>
      <c r="AD1448" s="312"/>
      <c r="AE1448" s="316"/>
      <c r="AF1448" s="317"/>
      <c r="AG1448" s="317"/>
      <c r="AH1448" s="311"/>
      <c r="AI1448" s="311"/>
      <c r="AJ1448" s="311"/>
      <c r="AK1448" s="311"/>
      <c r="AL1448" s="311"/>
      <c r="AO1448" s="318"/>
      <c r="AP1448" s="318"/>
      <c r="AQ1448" s="249"/>
      <c r="AR1448" s="249"/>
      <c r="AS1448" s="248"/>
      <c r="AT1448" s="248"/>
      <c r="AU1448" s="248"/>
      <c r="AW1448" s="319"/>
      <c r="AX1448" s="251"/>
      <c r="AY1448" s="248"/>
    </row>
    <row r="1449" spans="1:51" s="307" customFormat="1" ht="16.5" customHeight="1" x14ac:dyDescent="0.25">
      <c r="A1449" s="305"/>
      <c r="B1449" s="306"/>
      <c r="K1449" s="308"/>
      <c r="L1449" s="309"/>
      <c r="M1449" s="310"/>
      <c r="N1449" s="309"/>
      <c r="O1449" s="309"/>
      <c r="P1449" s="309"/>
      <c r="Q1449" s="311"/>
      <c r="R1449" s="312"/>
      <c r="S1449" s="312"/>
      <c r="U1449" s="313"/>
      <c r="V1449" s="305"/>
      <c r="W1449" s="306"/>
      <c r="X1449" s="314"/>
      <c r="AA1449" s="315"/>
      <c r="AB1449" s="315"/>
      <c r="AC1449" s="315"/>
      <c r="AD1449" s="312"/>
      <c r="AE1449" s="316"/>
      <c r="AF1449" s="317"/>
      <c r="AG1449" s="317"/>
      <c r="AH1449" s="311"/>
      <c r="AI1449" s="311"/>
      <c r="AJ1449" s="311"/>
      <c r="AK1449" s="311"/>
      <c r="AL1449" s="311"/>
      <c r="AO1449" s="318"/>
      <c r="AP1449" s="318"/>
      <c r="AQ1449" s="249"/>
      <c r="AR1449" s="249"/>
      <c r="AS1449" s="248"/>
      <c r="AT1449" s="248"/>
      <c r="AU1449" s="248"/>
      <c r="AW1449" s="319"/>
      <c r="AX1449" s="251"/>
      <c r="AY1449" s="248"/>
    </row>
    <row r="1450" spans="1:51" s="307" customFormat="1" ht="16.5" customHeight="1" x14ac:dyDescent="0.25">
      <c r="A1450" s="305"/>
      <c r="B1450" s="306"/>
      <c r="K1450" s="308"/>
      <c r="L1450" s="309"/>
      <c r="M1450" s="310"/>
      <c r="N1450" s="309"/>
      <c r="O1450" s="309"/>
      <c r="P1450" s="309"/>
      <c r="Q1450" s="311"/>
      <c r="R1450" s="312"/>
      <c r="S1450" s="312"/>
      <c r="U1450" s="313"/>
      <c r="V1450" s="305"/>
      <c r="W1450" s="306"/>
      <c r="X1450" s="314"/>
      <c r="AA1450" s="315"/>
      <c r="AB1450" s="315"/>
      <c r="AC1450" s="315"/>
      <c r="AD1450" s="312"/>
      <c r="AE1450" s="316"/>
      <c r="AF1450" s="317"/>
      <c r="AG1450" s="317"/>
      <c r="AH1450" s="311"/>
      <c r="AI1450" s="311"/>
      <c r="AJ1450" s="311"/>
      <c r="AK1450" s="311"/>
      <c r="AL1450" s="311"/>
      <c r="AO1450" s="318"/>
      <c r="AP1450" s="318"/>
      <c r="AQ1450" s="249"/>
      <c r="AR1450" s="249"/>
      <c r="AS1450" s="248"/>
      <c r="AT1450" s="248"/>
      <c r="AU1450" s="248"/>
      <c r="AW1450" s="319"/>
      <c r="AX1450" s="251"/>
      <c r="AY1450" s="248"/>
    </row>
    <row r="1451" spans="1:51" s="307" customFormat="1" ht="16.5" customHeight="1" x14ac:dyDescent="0.25">
      <c r="A1451" s="305"/>
      <c r="B1451" s="306"/>
      <c r="K1451" s="308"/>
      <c r="L1451" s="309"/>
      <c r="M1451" s="310"/>
      <c r="N1451" s="309"/>
      <c r="O1451" s="309"/>
      <c r="P1451" s="309"/>
      <c r="Q1451" s="311"/>
      <c r="R1451" s="312"/>
      <c r="S1451" s="312"/>
      <c r="U1451" s="313"/>
      <c r="V1451" s="305"/>
      <c r="W1451" s="306"/>
      <c r="X1451" s="314"/>
      <c r="AA1451" s="315"/>
      <c r="AB1451" s="315"/>
      <c r="AC1451" s="315"/>
      <c r="AD1451" s="312"/>
      <c r="AE1451" s="316"/>
      <c r="AF1451" s="317"/>
      <c r="AG1451" s="317"/>
      <c r="AH1451" s="311"/>
      <c r="AI1451" s="311"/>
      <c r="AJ1451" s="311"/>
      <c r="AK1451" s="311"/>
      <c r="AL1451" s="311"/>
      <c r="AO1451" s="318"/>
      <c r="AP1451" s="318"/>
      <c r="AQ1451" s="249"/>
      <c r="AR1451" s="249"/>
      <c r="AS1451" s="248"/>
      <c r="AT1451" s="248"/>
      <c r="AU1451" s="248"/>
      <c r="AW1451" s="319"/>
      <c r="AX1451" s="251"/>
      <c r="AY1451" s="248"/>
    </row>
    <row r="1452" spans="1:51" s="276" customFormat="1" ht="16.5" customHeight="1" x14ac:dyDescent="0.25">
      <c r="A1452" s="283" t="s">
        <v>177</v>
      </c>
      <c r="B1452" s="274">
        <v>29</v>
      </c>
      <c r="C1452" s="276" t="s">
        <v>5</v>
      </c>
      <c r="D1452" s="276">
        <v>15159</v>
      </c>
      <c r="E1452" s="276">
        <v>7</v>
      </c>
      <c r="F1452" s="276">
        <v>342</v>
      </c>
      <c r="G1452" s="276" t="s">
        <v>160</v>
      </c>
      <c r="H1452" s="276">
        <v>0</v>
      </c>
      <c r="I1452" s="276">
        <v>2</v>
      </c>
      <c r="J1452" s="276">
        <v>10</v>
      </c>
      <c r="K1452" s="277">
        <f>H1452*400+I1452*100+J1452</f>
        <v>210</v>
      </c>
      <c r="L1452" s="278">
        <f>SUM(Q1452:U1452)</f>
        <v>210</v>
      </c>
      <c r="M1452" s="279">
        <v>5</v>
      </c>
      <c r="N1452" s="278">
        <f>L1452</f>
        <v>210</v>
      </c>
      <c r="O1452" s="278">
        <v>200</v>
      </c>
      <c r="P1452" s="278">
        <f>N1452*O1452</f>
        <v>42000</v>
      </c>
      <c r="Q1452" s="280"/>
      <c r="R1452" s="281">
        <v>173.75</v>
      </c>
      <c r="S1452" s="281">
        <v>36.25</v>
      </c>
      <c r="U1452" s="282"/>
      <c r="V1452" s="283" t="s">
        <v>177</v>
      </c>
      <c r="W1452" s="274">
        <v>67</v>
      </c>
      <c r="X1452" s="291" t="s">
        <v>178</v>
      </c>
      <c r="Y1452" s="276" t="s">
        <v>28</v>
      </c>
      <c r="Z1452" s="276" t="s">
        <v>179</v>
      </c>
      <c r="AA1452" s="285">
        <v>13</v>
      </c>
      <c r="AB1452" s="285">
        <v>34</v>
      </c>
      <c r="AC1452" s="285">
        <v>5</v>
      </c>
      <c r="AD1452" s="281">
        <f>AA1452*AB1452</f>
        <v>442</v>
      </c>
      <c r="AE1452" s="286">
        <v>70.59</v>
      </c>
      <c r="AF1452" s="288">
        <f>รายการ!B1</f>
        <v>6700</v>
      </c>
      <c r="AG1452" s="288">
        <f>AD1452*AF1452</f>
        <v>2961400</v>
      </c>
      <c r="AH1452" s="280">
        <f>SUM(AI1452:AL1452)</f>
        <v>442</v>
      </c>
      <c r="AI1452" s="280"/>
      <c r="AJ1452" s="280">
        <v>312</v>
      </c>
      <c r="AK1452" s="280">
        <v>130</v>
      </c>
      <c r="AL1452" s="280"/>
      <c r="AM1452" s="276">
        <v>25</v>
      </c>
      <c r="AN1452" s="276">
        <f>ค่าเสื่อม!Z2</f>
        <v>40</v>
      </c>
      <c r="AO1452" s="290">
        <f>AG1452*AN1452/100</f>
        <v>1184560</v>
      </c>
      <c r="AP1452" s="290">
        <f>AG1452-AO1452</f>
        <v>1776840</v>
      </c>
      <c r="AQ1452" s="199">
        <f>P1452+AP1452</f>
        <v>1818840</v>
      </c>
      <c r="AR1452" s="199">
        <f>AQ1452</f>
        <v>1818840</v>
      </c>
      <c r="AS1452" s="198">
        <f>((S1452*O1452)+(AF1452*AK1452)-(AF1452*AK1452*AN1452/100))</f>
        <v>529850</v>
      </c>
      <c r="AT1452" s="198">
        <f>AQ1452-AS1452</f>
        <v>1288990</v>
      </c>
      <c r="AU1452" s="198">
        <f>AS1452</f>
        <v>529850</v>
      </c>
      <c r="AV1452" s="276">
        <f>อัตราภาษี!J5</f>
        <v>0.3</v>
      </c>
      <c r="AW1452" s="156" t="s">
        <v>1790</v>
      </c>
      <c r="AX1452" s="201">
        <f>AU1452*AV1452/100</f>
        <v>1589.55</v>
      </c>
      <c r="AY1452" s="198">
        <f>AX1452*10/100</f>
        <v>158.95500000000001</v>
      </c>
    </row>
    <row r="1453" spans="1:51" s="324" customFormat="1" ht="16.5" customHeight="1" x14ac:dyDescent="0.25">
      <c r="A1453" s="330"/>
      <c r="B1453" s="323"/>
      <c r="K1453" s="338"/>
      <c r="L1453" s="327"/>
      <c r="M1453" s="326"/>
      <c r="N1453" s="327"/>
      <c r="O1453" s="327"/>
      <c r="P1453" s="327"/>
      <c r="Q1453" s="289"/>
      <c r="R1453" s="286"/>
      <c r="S1453" s="286"/>
      <c r="U1453" s="329"/>
      <c r="V1453" s="330"/>
      <c r="W1453" s="323"/>
      <c r="X1453" s="331"/>
      <c r="Z1453" s="324" t="s">
        <v>37</v>
      </c>
      <c r="AA1453" s="332"/>
      <c r="AB1453" s="332"/>
      <c r="AC1453" s="332"/>
      <c r="AD1453" s="286">
        <v>130</v>
      </c>
      <c r="AE1453" s="286">
        <v>29.41</v>
      </c>
      <c r="AF1453" s="325"/>
      <c r="AG1453" s="325"/>
      <c r="AH1453" s="289">
        <v>130</v>
      </c>
      <c r="AI1453" s="289"/>
      <c r="AJ1453" s="289"/>
      <c r="AK1453" s="289">
        <v>130</v>
      </c>
      <c r="AL1453" s="289"/>
      <c r="AO1453" s="333"/>
      <c r="AP1453" s="333"/>
      <c r="AQ1453" s="199"/>
      <c r="AR1453" s="199"/>
      <c r="AS1453" s="214">
        <v>522600</v>
      </c>
      <c r="AT1453" s="214"/>
      <c r="AU1453" s="214">
        <v>522600</v>
      </c>
      <c r="AW1453" s="334"/>
      <c r="AX1453" s="215"/>
      <c r="AY1453" s="214"/>
    </row>
    <row r="1454" spans="1:51" s="276" customFormat="1" ht="16.5" customHeight="1" x14ac:dyDescent="0.25">
      <c r="A1454" s="283"/>
      <c r="B1454" s="274"/>
      <c r="K1454" s="277">
        <f>H1454*400+I1454*100+J1454</f>
        <v>0</v>
      </c>
      <c r="L1454" s="278">
        <f>SUM(Q1454:U1454)</f>
        <v>0</v>
      </c>
      <c r="M1454" s="279"/>
      <c r="N1454" s="278"/>
      <c r="O1454" s="278"/>
      <c r="P1454" s="278">
        <f>N1454*O1454</f>
        <v>0</v>
      </c>
      <c r="Q1454" s="280"/>
      <c r="R1454" s="281"/>
      <c r="S1454" s="281"/>
      <c r="U1454" s="282"/>
      <c r="V1454" s="283"/>
      <c r="W1454" s="274">
        <v>68</v>
      </c>
      <c r="X1454" s="284"/>
      <c r="Y1454" s="276" t="s">
        <v>34</v>
      </c>
      <c r="Z1454" s="276" t="s">
        <v>6</v>
      </c>
      <c r="AA1454" s="285">
        <v>3</v>
      </c>
      <c r="AB1454" s="285">
        <v>5</v>
      </c>
      <c r="AC1454" s="285">
        <v>3</v>
      </c>
      <c r="AD1454" s="281">
        <f>AA1454*AB1454</f>
        <v>15</v>
      </c>
      <c r="AE1454" s="287">
        <v>100</v>
      </c>
      <c r="AF1454" s="288">
        <f>รายการ!B8</f>
        <v>2600</v>
      </c>
      <c r="AG1454" s="288">
        <f>AD1454*AF1454</f>
        <v>39000</v>
      </c>
      <c r="AH1454" s="280">
        <f>SUM(AI1454:AL1454)</f>
        <v>15</v>
      </c>
      <c r="AI1454" s="280"/>
      <c r="AJ1454" s="280"/>
      <c r="AK1454" s="280">
        <v>15</v>
      </c>
      <c r="AL1454" s="280"/>
      <c r="AM1454" s="276">
        <v>25</v>
      </c>
      <c r="AN1454" s="276">
        <f>ค่าเสื่อม!Z2</f>
        <v>40</v>
      </c>
      <c r="AO1454" s="290">
        <f>AG1454*AN1454/100</f>
        <v>15600</v>
      </c>
      <c r="AP1454" s="290">
        <f>AG1454-AO1454</f>
        <v>23400</v>
      </c>
      <c r="AQ1454" s="199">
        <f>P1454+AP1454</f>
        <v>23400</v>
      </c>
      <c r="AR1454" s="199">
        <f>AQ1454</f>
        <v>23400</v>
      </c>
      <c r="AS1454" s="198">
        <f>((S1454*O1454)+(AF1454*AK1454)-(AF1454*AK1454*AN1454/100))</f>
        <v>23400</v>
      </c>
      <c r="AT1454" s="198">
        <f>AQ1454-AS1454</f>
        <v>0</v>
      </c>
      <c r="AU1454" s="198">
        <f>AS1454</f>
        <v>23400</v>
      </c>
      <c r="AV1454" s="276">
        <f>อัตราภาษี!J5</f>
        <v>0.3</v>
      </c>
      <c r="AW1454" s="156" t="s">
        <v>180</v>
      </c>
      <c r="AX1454" s="201">
        <f>AU1454*AV1454/100</f>
        <v>70.2</v>
      </c>
      <c r="AY1454" s="198">
        <f>AX1454*10/100</f>
        <v>7.02</v>
      </c>
    </row>
    <row r="1455" spans="1:51" s="307" customFormat="1" ht="16.5" customHeight="1" x14ac:dyDescent="0.25">
      <c r="A1455" s="305"/>
      <c r="B1455" s="306"/>
      <c r="K1455" s="308"/>
      <c r="L1455" s="309"/>
      <c r="M1455" s="310"/>
      <c r="N1455" s="309"/>
      <c r="O1455" s="309"/>
      <c r="P1455" s="309"/>
      <c r="Q1455" s="311"/>
      <c r="R1455" s="312"/>
      <c r="S1455" s="312"/>
      <c r="U1455" s="313"/>
      <c r="V1455" s="305"/>
      <c r="W1455" s="306"/>
      <c r="X1455" s="425"/>
      <c r="AA1455" s="315"/>
      <c r="AB1455" s="315"/>
      <c r="AC1455" s="315"/>
      <c r="AD1455" s="312"/>
      <c r="AE1455" s="316"/>
      <c r="AF1455" s="317"/>
      <c r="AG1455" s="317"/>
      <c r="AH1455" s="311"/>
      <c r="AI1455" s="311"/>
      <c r="AJ1455" s="311"/>
      <c r="AK1455" s="311"/>
      <c r="AL1455" s="311"/>
      <c r="AO1455" s="318"/>
      <c r="AP1455" s="318"/>
      <c r="AQ1455" s="249"/>
      <c r="AR1455" s="249"/>
      <c r="AS1455" s="248"/>
      <c r="AT1455" s="248"/>
      <c r="AU1455" s="248"/>
      <c r="AW1455" s="319"/>
      <c r="AX1455" s="201">
        <f>SUM(AX1452:AX1454)</f>
        <v>1659.75</v>
      </c>
      <c r="AY1455" s="198">
        <f>SUM(AY1452:AY1454)</f>
        <v>165.97500000000002</v>
      </c>
    </row>
    <row r="1456" spans="1:51" s="307" customFormat="1" ht="16.5" customHeight="1" x14ac:dyDescent="0.25">
      <c r="A1456" s="305"/>
      <c r="B1456" s="306"/>
      <c r="K1456" s="308"/>
      <c r="L1456" s="309"/>
      <c r="M1456" s="310"/>
      <c r="N1456" s="309"/>
      <c r="O1456" s="309"/>
      <c r="P1456" s="309"/>
      <c r="Q1456" s="311"/>
      <c r="R1456" s="312"/>
      <c r="S1456" s="312"/>
      <c r="U1456" s="313"/>
      <c r="V1456" s="305"/>
      <c r="W1456" s="306"/>
      <c r="X1456" s="425"/>
      <c r="AA1456" s="315"/>
      <c r="AB1456" s="315"/>
      <c r="AC1456" s="315"/>
      <c r="AD1456" s="312"/>
      <c r="AE1456" s="316"/>
      <c r="AF1456" s="317"/>
      <c r="AG1456" s="317"/>
      <c r="AH1456" s="311"/>
      <c r="AI1456" s="311"/>
      <c r="AJ1456" s="311"/>
      <c r="AK1456" s="311"/>
      <c r="AL1456" s="311"/>
      <c r="AO1456" s="318"/>
      <c r="AP1456" s="318"/>
      <c r="AQ1456" s="249"/>
      <c r="AR1456" s="249"/>
      <c r="AS1456" s="248"/>
      <c r="AT1456" s="248"/>
      <c r="AU1456" s="248"/>
      <c r="AW1456" s="319"/>
      <c r="AX1456" s="251"/>
      <c r="AY1456" s="248"/>
    </row>
    <row r="1457" spans="1:51" s="307" customFormat="1" ht="16.5" customHeight="1" x14ac:dyDescent="0.25">
      <c r="A1457" s="305"/>
      <c r="B1457" s="306"/>
      <c r="K1457" s="308"/>
      <c r="L1457" s="309"/>
      <c r="M1457" s="310"/>
      <c r="N1457" s="309"/>
      <c r="O1457" s="309"/>
      <c r="P1457" s="309"/>
      <c r="Q1457" s="311"/>
      <c r="R1457" s="312"/>
      <c r="S1457" s="312"/>
      <c r="U1457" s="313"/>
      <c r="V1457" s="305"/>
      <c r="W1457" s="306"/>
      <c r="X1457" s="425"/>
      <c r="AA1457" s="315"/>
      <c r="AB1457" s="315"/>
      <c r="AC1457" s="315"/>
      <c r="AD1457" s="312"/>
      <c r="AE1457" s="316"/>
      <c r="AF1457" s="317"/>
      <c r="AG1457" s="317"/>
      <c r="AH1457" s="311"/>
      <c r="AI1457" s="311"/>
      <c r="AJ1457" s="311"/>
      <c r="AK1457" s="311"/>
      <c r="AL1457" s="311"/>
      <c r="AO1457" s="318"/>
      <c r="AP1457" s="318"/>
      <c r="AQ1457" s="249"/>
      <c r="AR1457" s="249"/>
      <c r="AS1457" s="248"/>
      <c r="AT1457" s="248"/>
      <c r="AU1457" s="248"/>
      <c r="AW1457" s="319"/>
      <c r="AX1457" s="251"/>
      <c r="AY1457" s="248"/>
    </row>
    <row r="1458" spans="1:51" s="307" customFormat="1" ht="16.5" customHeight="1" x14ac:dyDescent="0.25">
      <c r="A1458" s="305"/>
      <c r="B1458" s="306"/>
      <c r="K1458" s="308"/>
      <c r="L1458" s="309"/>
      <c r="M1458" s="310"/>
      <c r="N1458" s="309"/>
      <c r="O1458" s="309"/>
      <c r="P1458" s="309"/>
      <c r="Q1458" s="311"/>
      <c r="R1458" s="312"/>
      <c r="S1458" s="312"/>
      <c r="U1458" s="313"/>
      <c r="V1458" s="305"/>
      <c r="W1458" s="306"/>
      <c r="X1458" s="425"/>
      <c r="AA1458" s="315"/>
      <c r="AB1458" s="315"/>
      <c r="AC1458" s="315"/>
      <c r="AD1458" s="312"/>
      <c r="AE1458" s="316"/>
      <c r="AF1458" s="317"/>
      <c r="AG1458" s="317"/>
      <c r="AH1458" s="311"/>
      <c r="AI1458" s="311"/>
      <c r="AJ1458" s="311"/>
      <c r="AK1458" s="311"/>
      <c r="AL1458" s="311"/>
      <c r="AO1458" s="318"/>
      <c r="AP1458" s="318"/>
      <c r="AQ1458" s="249"/>
      <c r="AR1458" s="249"/>
      <c r="AS1458" s="248"/>
      <c r="AT1458" s="248"/>
      <c r="AU1458" s="248"/>
      <c r="AW1458" s="319"/>
      <c r="AX1458" s="251"/>
      <c r="AY1458" s="248"/>
    </row>
    <row r="1459" spans="1:51" s="307" customFormat="1" ht="16.5" customHeight="1" x14ac:dyDescent="0.25">
      <c r="A1459" s="305"/>
      <c r="B1459" s="306"/>
      <c r="K1459" s="308"/>
      <c r="L1459" s="309"/>
      <c r="M1459" s="310"/>
      <c r="N1459" s="309"/>
      <c r="O1459" s="309"/>
      <c r="P1459" s="309"/>
      <c r="Q1459" s="311"/>
      <c r="R1459" s="312"/>
      <c r="S1459" s="312"/>
      <c r="U1459" s="313"/>
      <c r="V1459" s="305"/>
      <c r="W1459" s="306"/>
      <c r="X1459" s="425"/>
      <c r="AA1459" s="315"/>
      <c r="AB1459" s="315"/>
      <c r="AC1459" s="315"/>
      <c r="AD1459" s="312"/>
      <c r="AE1459" s="316"/>
      <c r="AF1459" s="317"/>
      <c r="AG1459" s="317"/>
      <c r="AH1459" s="311"/>
      <c r="AI1459" s="311"/>
      <c r="AJ1459" s="311"/>
      <c r="AK1459" s="311"/>
      <c r="AL1459" s="311"/>
      <c r="AO1459" s="318"/>
      <c r="AP1459" s="318"/>
      <c r="AQ1459" s="249"/>
      <c r="AR1459" s="249"/>
      <c r="AS1459" s="248"/>
      <c r="AT1459" s="248"/>
      <c r="AU1459" s="248"/>
      <c r="AW1459" s="319"/>
      <c r="AX1459" s="251"/>
      <c r="AY1459" s="248"/>
    </row>
    <row r="1460" spans="1:51" s="307" customFormat="1" ht="16.5" customHeight="1" x14ac:dyDescent="0.25">
      <c r="A1460" s="305"/>
      <c r="B1460" s="306"/>
      <c r="K1460" s="308"/>
      <c r="L1460" s="309"/>
      <c r="M1460" s="310"/>
      <c r="N1460" s="309"/>
      <c r="O1460" s="309"/>
      <c r="P1460" s="309"/>
      <c r="Q1460" s="311"/>
      <c r="R1460" s="312"/>
      <c r="S1460" s="312"/>
      <c r="U1460" s="313"/>
      <c r="V1460" s="305"/>
      <c r="W1460" s="306"/>
      <c r="X1460" s="425"/>
      <c r="AA1460" s="315"/>
      <c r="AB1460" s="315"/>
      <c r="AC1460" s="315"/>
      <c r="AD1460" s="312"/>
      <c r="AE1460" s="316"/>
      <c r="AF1460" s="317"/>
      <c r="AG1460" s="317"/>
      <c r="AH1460" s="311"/>
      <c r="AI1460" s="311"/>
      <c r="AJ1460" s="311"/>
      <c r="AK1460" s="311"/>
      <c r="AL1460" s="311"/>
      <c r="AO1460" s="318"/>
      <c r="AP1460" s="318"/>
      <c r="AQ1460" s="249"/>
      <c r="AR1460" s="249"/>
      <c r="AS1460" s="248"/>
      <c r="AT1460" s="248"/>
      <c r="AU1460" s="248"/>
      <c r="AW1460" s="319"/>
      <c r="AX1460" s="251"/>
      <c r="AY1460" s="248"/>
    </row>
    <row r="1461" spans="1:51" s="307" customFormat="1" ht="16.5" customHeight="1" x14ac:dyDescent="0.25">
      <c r="A1461" s="305"/>
      <c r="B1461" s="306"/>
      <c r="K1461" s="308"/>
      <c r="L1461" s="309"/>
      <c r="M1461" s="310"/>
      <c r="N1461" s="309"/>
      <c r="O1461" s="309"/>
      <c r="P1461" s="309"/>
      <c r="Q1461" s="311"/>
      <c r="R1461" s="312"/>
      <c r="S1461" s="312"/>
      <c r="U1461" s="313"/>
      <c r="V1461" s="305"/>
      <c r="W1461" s="306"/>
      <c r="X1461" s="425"/>
      <c r="AA1461" s="315"/>
      <c r="AB1461" s="315"/>
      <c r="AC1461" s="315"/>
      <c r="AD1461" s="312"/>
      <c r="AE1461" s="316"/>
      <c r="AF1461" s="317"/>
      <c r="AG1461" s="317"/>
      <c r="AH1461" s="311"/>
      <c r="AI1461" s="311"/>
      <c r="AJ1461" s="311"/>
      <c r="AK1461" s="311"/>
      <c r="AL1461" s="311"/>
      <c r="AO1461" s="318"/>
      <c r="AP1461" s="318"/>
      <c r="AQ1461" s="249"/>
      <c r="AR1461" s="249"/>
      <c r="AS1461" s="248"/>
      <c r="AT1461" s="248"/>
      <c r="AU1461" s="248"/>
      <c r="AW1461" s="319"/>
      <c r="AX1461" s="251"/>
      <c r="AY1461" s="248"/>
    </row>
    <row r="1462" spans="1:51" s="307" customFormat="1" ht="16.5" customHeight="1" x14ac:dyDescent="0.25">
      <c r="A1462" s="305"/>
      <c r="B1462" s="306"/>
      <c r="K1462" s="308"/>
      <c r="L1462" s="309"/>
      <c r="M1462" s="310"/>
      <c r="N1462" s="309"/>
      <c r="O1462" s="309"/>
      <c r="P1462" s="309"/>
      <c r="Q1462" s="311"/>
      <c r="R1462" s="312"/>
      <c r="S1462" s="312"/>
      <c r="U1462" s="313"/>
      <c r="V1462" s="305"/>
      <c r="W1462" s="306"/>
      <c r="X1462" s="425"/>
      <c r="AA1462" s="315"/>
      <c r="AB1462" s="315"/>
      <c r="AC1462" s="315"/>
      <c r="AD1462" s="312"/>
      <c r="AE1462" s="316"/>
      <c r="AF1462" s="317"/>
      <c r="AG1462" s="317"/>
      <c r="AH1462" s="311"/>
      <c r="AI1462" s="311"/>
      <c r="AJ1462" s="311"/>
      <c r="AK1462" s="311"/>
      <c r="AL1462" s="311"/>
      <c r="AO1462" s="318"/>
      <c r="AP1462" s="318"/>
      <c r="AQ1462" s="249"/>
      <c r="AR1462" s="249"/>
      <c r="AS1462" s="248"/>
      <c r="AT1462" s="248"/>
      <c r="AU1462" s="248"/>
      <c r="AW1462" s="319"/>
      <c r="AX1462" s="251"/>
      <c r="AY1462" s="248"/>
    </row>
    <row r="1463" spans="1:51" s="307" customFormat="1" ht="16.5" customHeight="1" x14ac:dyDescent="0.25">
      <c r="A1463" s="305"/>
      <c r="B1463" s="306"/>
      <c r="K1463" s="308"/>
      <c r="L1463" s="309"/>
      <c r="M1463" s="310"/>
      <c r="N1463" s="309"/>
      <c r="O1463" s="309"/>
      <c r="P1463" s="309"/>
      <c r="Q1463" s="311"/>
      <c r="R1463" s="312"/>
      <c r="S1463" s="312"/>
      <c r="U1463" s="313"/>
      <c r="V1463" s="305"/>
      <c r="W1463" s="306"/>
      <c r="X1463" s="425"/>
      <c r="AA1463" s="315"/>
      <c r="AB1463" s="315"/>
      <c r="AC1463" s="315"/>
      <c r="AD1463" s="312"/>
      <c r="AE1463" s="316"/>
      <c r="AF1463" s="317"/>
      <c r="AG1463" s="317"/>
      <c r="AH1463" s="311"/>
      <c r="AI1463" s="311"/>
      <c r="AJ1463" s="311"/>
      <c r="AK1463" s="311"/>
      <c r="AL1463" s="311"/>
      <c r="AO1463" s="318"/>
      <c r="AP1463" s="318"/>
      <c r="AQ1463" s="249"/>
      <c r="AR1463" s="249"/>
      <c r="AS1463" s="248"/>
      <c r="AT1463" s="248"/>
      <c r="AU1463" s="248"/>
      <c r="AW1463" s="319"/>
      <c r="AX1463" s="251"/>
      <c r="AY1463" s="248"/>
    </row>
    <row r="1464" spans="1:51" s="307" customFormat="1" ht="16.5" customHeight="1" x14ac:dyDescent="0.25">
      <c r="A1464" s="305"/>
      <c r="B1464" s="306"/>
      <c r="K1464" s="308"/>
      <c r="L1464" s="309"/>
      <c r="M1464" s="310"/>
      <c r="N1464" s="309"/>
      <c r="O1464" s="309"/>
      <c r="P1464" s="309"/>
      <c r="Q1464" s="311"/>
      <c r="R1464" s="312"/>
      <c r="S1464" s="312"/>
      <c r="U1464" s="313"/>
      <c r="V1464" s="305"/>
      <c r="W1464" s="306"/>
      <c r="X1464" s="425"/>
      <c r="AA1464" s="315"/>
      <c r="AB1464" s="315"/>
      <c r="AC1464" s="315"/>
      <c r="AD1464" s="312"/>
      <c r="AE1464" s="316"/>
      <c r="AF1464" s="317"/>
      <c r="AG1464" s="317"/>
      <c r="AH1464" s="311"/>
      <c r="AI1464" s="311"/>
      <c r="AJ1464" s="311"/>
      <c r="AK1464" s="311"/>
      <c r="AL1464" s="311"/>
      <c r="AO1464" s="318"/>
      <c r="AP1464" s="318"/>
      <c r="AQ1464" s="249"/>
      <c r="AR1464" s="249"/>
      <c r="AS1464" s="248"/>
      <c r="AT1464" s="248"/>
      <c r="AU1464" s="248"/>
      <c r="AW1464" s="319"/>
      <c r="AX1464" s="251"/>
      <c r="AY1464" s="248"/>
    </row>
    <row r="1465" spans="1:51" s="307" customFormat="1" ht="16.5" customHeight="1" x14ac:dyDescent="0.25">
      <c r="A1465" s="305"/>
      <c r="B1465" s="306"/>
      <c r="K1465" s="308"/>
      <c r="L1465" s="309"/>
      <c r="M1465" s="310"/>
      <c r="N1465" s="309"/>
      <c r="O1465" s="309"/>
      <c r="P1465" s="309"/>
      <c r="Q1465" s="311"/>
      <c r="R1465" s="312"/>
      <c r="S1465" s="312"/>
      <c r="U1465" s="313"/>
      <c r="V1465" s="305"/>
      <c r="W1465" s="306"/>
      <c r="X1465" s="425"/>
      <c r="AA1465" s="315"/>
      <c r="AB1465" s="315"/>
      <c r="AC1465" s="315"/>
      <c r="AD1465" s="312"/>
      <c r="AE1465" s="316"/>
      <c r="AF1465" s="317"/>
      <c r="AG1465" s="317"/>
      <c r="AH1465" s="311"/>
      <c r="AI1465" s="311"/>
      <c r="AJ1465" s="311"/>
      <c r="AK1465" s="311"/>
      <c r="AL1465" s="311"/>
      <c r="AO1465" s="318"/>
      <c r="AP1465" s="318"/>
      <c r="AQ1465" s="249"/>
      <c r="AR1465" s="249"/>
      <c r="AS1465" s="248"/>
      <c r="AT1465" s="248"/>
      <c r="AU1465" s="248"/>
      <c r="AW1465" s="319"/>
      <c r="AX1465" s="251"/>
      <c r="AY1465" s="248"/>
    </row>
    <row r="1466" spans="1:51" s="307" customFormat="1" ht="16.5" customHeight="1" x14ac:dyDescent="0.25">
      <c r="A1466" s="305"/>
      <c r="B1466" s="306"/>
      <c r="K1466" s="308"/>
      <c r="L1466" s="309"/>
      <c r="M1466" s="310"/>
      <c r="N1466" s="309"/>
      <c r="O1466" s="309"/>
      <c r="P1466" s="309"/>
      <c r="Q1466" s="311"/>
      <c r="R1466" s="312"/>
      <c r="S1466" s="312"/>
      <c r="U1466" s="313"/>
      <c r="V1466" s="305"/>
      <c r="W1466" s="306"/>
      <c r="X1466" s="425"/>
      <c r="AA1466" s="315"/>
      <c r="AB1466" s="315"/>
      <c r="AC1466" s="315"/>
      <c r="AD1466" s="312"/>
      <c r="AE1466" s="316"/>
      <c r="AF1466" s="317"/>
      <c r="AG1466" s="317"/>
      <c r="AH1466" s="311"/>
      <c r="AI1466" s="311"/>
      <c r="AJ1466" s="311"/>
      <c r="AK1466" s="311"/>
      <c r="AL1466" s="311"/>
      <c r="AO1466" s="318"/>
      <c r="AP1466" s="318"/>
      <c r="AQ1466" s="249"/>
      <c r="AR1466" s="249"/>
      <c r="AS1466" s="248"/>
      <c r="AT1466" s="248"/>
      <c r="AU1466" s="248"/>
      <c r="AW1466" s="319"/>
      <c r="AX1466" s="251"/>
      <c r="AY1466" s="248"/>
    </row>
    <row r="1467" spans="1:51" s="307" customFormat="1" ht="16.5" customHeight="1" x14ac:dyDescent="0.25">
      <c r="A1467" s="305"/>
      <c r="B1467" s="306"/>
      <c r="K1467" s="308"/>
      <c r="L1467" s="309"/>
      <c r="M1467" s="310"/>
      <c r="N1467" s="309"/>
      <c r="O1467" s="309"/>
      <c r="P1467" s="309"/>
      <c r="Q1467" s="311"/>
      <c r="R1467" s="312"/>
      <c r="S1467" s="312"/>
      <c r="U1467" s="313"/>
      <c r="V1467" s="305"/>
      <c r="W1467" s="306"/>
      <c r="X1467" s="425"/>
      <c r="AA1467" s="315"/>
      <c r="AB1467" s="315"/>
      <c r="AC1467" s="315"/>
      <c r="AD1467" s="312"/>
      <c r="AE1467" s="316"/>
      <c r="AF1467" s="317"/>
      <c r="AG1467" s="317"/>
      <c r="AH1467" s="311"/>
      <c r="AI1467" s="311"/>
      <c r="AJ1467" s="311"/>
      <c r="AK1467" s="311"/>
      <c r="AL1467" s="311"/>
      <c r="AO1467" s="318"/>
      <c r="AP1467" s="318"/>
      <c r="AQ1467" s="249"/>
      <c r="AR1467" s="249"/>
      <c r="AS1467" s="248"/>
      <c r="AT1467" s="248"/>
      <c r="AU1467" s="248"/>
      <c r="AW1467" s="319"/>
      <c r="AX1467" s="251"/>
      <c r="AY1467" s="248"/>
    </row>
    <row r="1468" spans="1:51" s="307" customFormat="1" ht="16.5" customHeight="1" x14ac:dyDescent="0.25">
      <c r="A1468" s="305"/>
      <c r="B1468" s="306"/>
      <c r="K1468" s="308"/>
      <c r="L1468" s="309"/>
      <c r="M1468" s="310"/>
      <c r="N1468" s="309"/>
      <c r="O1468" s="309"/>
      <c r="P1468" s="309"/>
      <c r="Q1468" s="311"/>
      <c r="R1468" s="312"/>
      <c r="S1468" s="312"/>
      <c r="U1468" s="313"/>
      <c r="V1468" s="305"/>
      <c r="W1468" s="306"/>
      <c r="X1468" s="425"/>
      <c r="AA1468" s="315"/>
      <c r="AB1468" s="315"/>
      <c r="AC1468" s="315"/>
      <c r="AD1468" s="312"/>
      <c r="AE1468" s="316"/>
      <c r="AF1468" s="317"/>
      <c r="AG1468" s="317"/>
      <c r="AH1468" s="311"/>
      <c r="AI1468" s="311"/>
      <c r="AJ1468" s="311"/>
      <c r="AK1468" s="311"/>
      <c r="AL1468" s="311"/>
      <c r="AO1468" s="318"/>
      <c r="AP1468" s="318"/>
      <c r="AQ1468" s="249"/>
      <c r="AR1468" s="249"/>
      <c r="AS1468" s="248"/>
      <c r="AT1468" s="248"/>
      <c r="AU1468" s="248"/>
      <c r="AW1468" s="319"/>
      <c r="AX1468" s="251"/>
      <c r="AY1468" s="248"/>
    </row>
    <row r="1469" spans="1:51" s="307" customFormat="1" ht="16.5" customHeight="1" x14ac:dyDescent="0.25">
      <c r="A1469" s="305"/>
      <c r="B1469" s="306"/>
      <c r="K1469" s="308"/>
      <c r="L1469" s="309"/>
      <c r="M1469" s="310"/>
      <c r="N1469" s="309"/>
      <c r="O1469" s="309"/>
      <c r="P1469" s="309"/>
      <c r="Q1469" s="311"/>
      <c r="R1469" s="312"/>
      <c r="S1469" s="312"/>
      <c r="U1469" s="313"/>
      <c r="V1469" s="305"/>
      <c r="W1469" s="306"/>
      <c r="X1469" s="425"/>
      <c r="AA1469" s="315"/>
      <c r="AB1469" s="315"/>
      <c r="AC1469" s="315"/>
      <c r="AD1469" s="312"/>
      <c r="AE1469" s="316"/>
      <c r="AF1469" s="317"/>
      <c r="AG1469" s="317"/>
      <c r="AH1469" s="311"/>
      <c r="AI1469" s="311"/>
      <c r="AJ1469" s="311"/>
      <c r="AK1469" s="311"/>
      <c r="AL1469" s="311"/>
      <c r="AO1469" s="318"/>
      <c r="AP1469" s="318"/>
      <c r="AQ1469" s="249"/>
      <c r="AR1469" s="249"/>
      <c r="AS1469" s="248"/>
      <c r="AT1469" s="248"/>
      <c r="AU1469" s="248"/>
      <c r="AW1469" s="319"/>
      <c r="AX1469" s="251"/>
      <c r="AY1469" s="248"/>
    </row>
    <row r="1470" spans="1:51" s="307" customFormat="1" ht="16.5" customHeight="1" x14ac:dyDescent="0.25">
      <c r="A1470" s="305"/>
      <c r="B1470" s="306"/>
      <c r="K1470" s="308"/>
      <c r="L1470" s="309"/>
      <c r="M1470" s="310"/>
      <c r="N1470" s="309"/>
      <c r="O1470" s="309"/>
      <c r="P1470" s="309"/>
      <c r="Q1470" s="311"/>
      <c r="R1470" s="312"/>
      <c r="S1470" s="312"/>
      <c r="U1470" s="313"/>
      <c r="V1470" s="305"/>
      <c r="W1470" s="306"/>
      <c r="X1470" s="425"/>
      <c r="AA1470" s="315"/>
      <c r="AB1470" s="315"/>
      <c r="AC1470" s="315"/>
      <c r="AD1470" s="312"/>
      <c r="AE1470" s="316"/>
      <c r="AF1470" s="317"/>
      <c r="AG1470" s="317"/>
      <c r="AH1470" s="311"/>
      <c r="AI1470" s="311"/>
      <c r="AJ1470" s="311"/>
      <c r="AK1470" s="311"/>
      <c r="AL1470" s="311"/>
      <c r="AO1470" s="318"/>
      <c r="AP1470" s="318"/>
      <c r="AQ1470" s="249"/>
      <c r="AR1470" s="249"/>
      <c r="AS1470" s="248"/>
      <c r="AT1470" s="248"/>
      <c r="AU1470" s="248"/>
      <c r="AW1470" s="319"/>
      <c r="AX1470" s="251"/>
      <c r="AY1470" s="248"/>
    </row>
    <row r="1471" spans="1:51" s="307" customFormat="1" ht="16.5" customHeight="1" x14ac:dyDescent="0.25">
      <c r="A1471" s="305"/>
      <c r="B1471" s="306"/>
      <c r="K1471" s="308"/>
      <c r="L1471" s="309"/>
      <c r="M1471" s="310"/>
      <c r="N1471" s="309"/>
      <c r="O1471" s="309"/>
      <c r="P1471" s="309"/>
      <c r="Q1471" s="311"/>
      <c r="R1471" s="312"/>
      <c r="S1471" s="312"/>
      <c r="U1471" s="313"/>
      <c r="V1471" s="305"/>
      <c r="W1471" s="306"/>
      <c r="X1471" s="425"/>
      <c r="AA1471" s="315"/>
      <c r="AB1471" s="315"/>
      <c r="AC1471" s="315"/>
      <c r="AD1471" s="312"/>
      <c r="AE1471" s="316"/>
      <c r="AF1471" s="317"/>
      <c r="AG1471" s="317"/>
      <c r="AH1471" s="311"/>
      <c r="AI1471" s="311"/>
      <c r="AJ1471" s="311"/>
      <c r="AK1471" s="311"/>
      <c r="AL1471" s="311"/>
      <c r="AO1471" s="318"/>
      <c r="AP1471" s="318"/>
      <c r="AQ1471" s="249"/>
      <c r="AR1471" s="249"/>
      <c r="AS1471" s="248"/>
      <c r="AT1471" s="248"/>
      <c r="AU1471" s="248"/>
      <c r="AW1471" s="319"/>
      <c r="AX1471" s="251"/>
      <c r="AY1471" s="248"/>
    </row>
    <row r="1472" spans="1:51" s="307" customFormat="1" ht="16.5" customHeight="1" x14ac:dyDescent="0.25">
      <c r="A1472" s="305"/>
      <c r="B1472" s="306"/>
      <c r="K1472" s="308"/>
      <c r="L1472" s="309"/>
      <c r="M1472" s="310"/>
      <c r="N1472" s="309"/>
      <c r="O1472" s="309"/>
      <c r="P1472" s="309"/>
      <c r="Q1472" s="311"/>
      <c r="R1472" s="312"/>
      <c r="S1472" s="312"/>
      <c r="U1472" s="313"/>
      <c r="V1472" s="305"/>
      <c r="W1472" s="306"/>
      <c r="X1472" s="425"/>
      <c r="AA1472" s="315"/>
      <c r="AB1472" s="315"/>
      <c r="AC1472" s="315"/>
      <c r="AD1472" s="312"/>
      <c r="AE1472" s="316"/>
      <c r="AF1472" s="317"/>
      <c r="AG1472" s="317"/>
      <c r="AH1472" s="311"/>
      <c r="AI1472" s="311"/>
      <c r="AJ1472" s="311"/>
      <c r="AK1472" s="311"/>
      <c r="AL1472" s="311"/>
      <c r="AO1472" s="318"/>
      <c r="AP1472" s="318"/>
      <c r="AQ1472" s="249"/>
      <c r="AR1472" s="249"/>
      <c r="AS1472" s="248"/>
      <c r="AT1472" s="248"/>
      <c r="AU1472" s="248"/>
      <c r="AW1472" s="319"/>
      <c r="AX1472" s="251"/>
      <c r="AY1472" s="248"/>
    </row>
    <row r="1473" spans="1:51" s="307" customFormat="1" ht="16.5" customHeight="1" x14ac:dyDescent="0.25">
      <c r="A1473" s="305"/>
      <c r="B1473" s="306"/>
      <c r="K1473" s="308"/>
      <c r="L1473" s="309"/>
      <c r="M1473" s="310"/>
      <c r="N1473" s="309"/>
      <c r="O1473" s="309"/>
      <c r="P1473" s="309"/>
      <c r="Q1473" s="311"/>
      <c r="R1473" s="312"/>
      <c r="S1473" s="312"/>
      <c r="U1473" s="313"/>
      <c r="V1473" s="305"/>
      <c r="W1473" s="306"/>
      <c r="X1473" s="425"/>
      <c r="AA1473" s="315"/>
      <c r="AB1473" s="315"/>
      <c r="AC1473" s="315"/>
      <c r="AD1473" s="312"/>
      <c r="AE1473" s="316"/>
      <c r="AF1473" s="317"/>
      <c r="AG1473" s="317"/>
      <c r="AH1473" s="311"/>
      <c r="AI1473" s="311"/>
      <c r="AJ1473" s="311"/>
      <c r="AK1473" s="311"/>
      <c r="AL1473" s="311"/>
      <c r="AO1473" s="318"/>
      <c r="AP1473" s="318"/>
      <c r="AQ1473" s="249"/>
      <c r="AR1473" s="249"/>
      <c r="AS1473" s="248"/>
      <c r="AT1473" s="248"/>
      <c r="AU1473" s="248"/>
      <c r="AW1473" s="319"/>
      <c r="AX1473" s="251"/>
      <c r="AY1473" s="248"/>
    </row>
    <row r="1474" spans="1:51" s="307" customFormat="1" ht="16.5" customHeight="1" x14ac:dyDescent="0.25">
      <c r="A1474" s="305"/>
      <c r="B1474" s="306"/>
      <c r="K1474" s="308"/>
      <c r="L1474" s="309"/>
      <c r="M1474" s="310"/>
      <c r="N1474" s="309"/>
      <c r="O1474" s="309"/>
      <c r="P1474" s="309"/>
      <c r="Q1474" s="311"/>
      <c r="R1474" s="312"/>
      <c r="S1474" s="312"/>
      <c r="U1474" s="313"/>
      <c r="V1474" s="305"/>
      <c r="W1474" s="306"/>
      <c r="X1474" s="425"/>
      <c r="AA1474" s="315"/>
      <c r="AB1474" s="315"/>
      <c r="AC1474" s="315"/>
      <c r="AD1474" s="312"/>
      <c r="AE1474" s="316"/>
      <c r="AF1474" s="317"/>
      <c r="AG1474" s="317"/>
      <c r="AH1474" s="311"/>
      <c r="AI1474" s="311"/>
      <c r="AJ1474" s="311"/>
      <c r="AK1474" s="311"/>
      <c r="AL1474" s="311"/>
      <c r="AO1474" s="318"/>
      <c r="AP1474" s="318"/>
      <c r="AQ1474" s="249"/>
      <c r="AR1474" s="249"/>
      <c r="AS1474" s="248"/>
      <c r="AT1474" s="248"/>
      <c r="AU1474" s="248"/>
      <c r="AW1474" s="319"/>
      <c r="AX1474" s="251"/>
      <c r="AY1474" s="248"/>
    </row>
    <row r="1475" spans="1:51" s="307" customFormat="1" ht="16.5" customHeight="1" x14ac:dyDescent="0.25">
      <c r="A1475" s="305"/>
      <c r="B1475" s="306"/>
      <c r="K1475" s="308"/>
      <c r="L1475" s="309"/>
      <c r="M1475" s="310"/>
      <c r="N1475" s="309"/>
      <c r="O1475" s="309"/>
      <c r="P1475" s="309"/>
      <c r="Q1475" s="311"/>
      <c r="R1475" s="312"/>
      <c r="S1475" s="312"/>
      <c r="U1475" s="313"/>
      <c r="V1475" s="305"/>
      <c r="W1475" s="306"/>
      <c r="X1475" s="425"/>
      <c r="AA1475" s="315"/>
      <c r="AB1475" s="315"/>
      <c r="AC1475" s="315"/>
      <c r="AD1475" s="312"/>
      <c r="AE1475" s="316"/>
      <c r="AF1475" s="317"/>
      <c r="AG1475" s="317"/>
      <c r="AH1475" s="311"/>
      <c r="AI1475" s="311"/>
      <c r="AJ1475" s="311"/>
      <c r="AK1475" s="311"/>
      <c r="AL1475" s="311"/>
      <c r="AO1475" s="318"/>
      <c r="AP1475" s="318"/>
      <c r="AQ1475" s="249"/>
      <c r="AR1475" s="249"/>
      <c r="AS1475" s="248"/>
      <c r="AT1475" s="248"/>
      <c r="AU1475" s="248"/>
      <c r="AW1475" s="319"/>
      <c r="AX1475" s="251"/>
      <c r="AY1475" s="248"/>
    </row>
    <row r="1476" spans="1:51" s="307" customFormat="1" ht="16.5" customHeight="1" x14ac:dyDescent="0.25">
      <c r="A1476" s="305"/>
      <c r="B1476" s="306"/>
      <c r="K1476" s="308"/>
      <c r="L1476" s="309"/>
      <c r="M1476" s="310"/>
      <c r="N1476" s="309"/>
      <c r="O1476" s="309"/>
      <c r="P1476" s="309"/>
      <c r="Q1476" s="311"/>
      <c r="R1476" s="312"/>
      <c r="S1476" s="312"/>
      <c r="U1476" s="313"/>
      <c r="V1476" s="305"/>
      <c r="W1476" s="306"/>
      <c r="X1476" s="425"/>
      <c r="AA1476" s="315"/>
      <c r="AB1476" s="315"/>
      <c r="AC1476" s="315"/>
      <c r="AD1476" s="312"/>
      <c r="AE1476" s="316"/>
      <c r="AF1476" s="317"/>
      <c r="AG1476" s="317"/>
      <c r="AH1476" s="311"/>
      <c r="AI1476" s="311"/>
      <c r="AJ1476" s="311"/>
      <c r="AK1476" s="311"/>
      <c r="AL1476" s="311"/>
      <c r="AO1476" s="318"/>
      <c r="AP1476" s="318"/>
      <c r="AQ1476" s="249"/>
      <c r="AR1476" s="249"/>
      <c r="AS1476" s="248"/>
      <c r="AT1476" s="248"/>
      <c r="AU1476" s="248"/>
      <c r="AW1476" s="319"/>
      <c r="AX1476" s="251"/>
      <c r="AY1476" s="248"/>
    </row>
    <row r="1477" spans="1:51" s="307" customFormat="1" ht="16.5" customHeight="1" x14ac:dyDescent="0.25">
      <c r="A1477" s="305"/>
      <c r="B1477" s="306"/>
      <c r="K1477" s="308"/>
      <c r="L1477" s="309"/>
      <c r="M1477" s="310"/>
      <c r="N1477" s="309"/>
      <c r="O1477" s="309"/>
      <c r="P1477" s="309"/>
      <c r="Q1477" s="311"/>
      <c r="R1477" s="312"/>
      <c r="S1477" s="312"/>
      <c r="U1477" s="313"/>
      <c r="V1477" s="305"/>
      <c r="W1477" s="306"/>
      <c r="X1477" s="425"/>
      <c r="AA1477" s="315"/>
      <c r="AB1477" s="315"/>
      <c r="AC1477" s="315"/>
      <c r="AD1477" s="312"/>
      <c r="AE1477" s="316"/>
      <c r="AF1477" s="317"/>
      <c r="AG1477" s="317"/>
      <c r="AH1477" s="311"/>
      <c r="AI1477" s="311"/>
      <c r="AJ1477" s="311"/>
      <c r="AK1477" s="311"/>
      <c r="AL1477" s="311"/>
      <c r="AO1477" s="318"/>
      <c r="AP1477" s="318"/>
      <c r="AQ1477" s="249"/>
      <c r="AR1477" s="249"/>
      <c r="AS1477" s="248"/>
      <c r="AT1477" s="248"/>
      <c r="AU1477" s="248"/>
      <c r="AW1477" s="319"/>
      <c r="AX1477" s="251"/>
      <c r="AY1477" s="248"/>
    </row>
    <row r="1478" spans="1:51" s="307" customFormat="1" ht="16.5" customHeight="1" x14ac:dyDescent="0.25">
      <c r="A1478" s="305"/>
      <c r="B1478" s="306"/>
      <c r="K1478" s="308"/>
      <c r="L1478" s="309"/>
      <c r="M1478" s="310"/>
      <c r="N1478" s="309"/>
      <c r="O1478" s="309"/>
      <c r="P1478" s="309"/>
      <c r="Q1478" s="311"/>
      <c r="R1478" s="312"/>
      <c r="S1478" s="312"/>
      <c r="U1478" s="313"/>
      <c r="V1478" s="305"/>
      <c r="W1478" s="306"/>
      <c r="X1478" s="425"/>
      <c r="AA1478" s="315"/>
      <c r="AB1478" s="315"/>
      <c r="AC1478" s="315"/>
      <c r="AD1478" s="312"/>
      <c r="AE1478" s="316"/>
      <c r="AF1478" s="317"/>
      <c r="AG1478" s="317"/>
      <c r="AH1478" s="311"/>
      <c r="AI1478" s="311"/>
      <c r="AJ1478" s="311"/>
      <c r="AK1478" s="311"/>
      <c r="AL1478" s="311"/>
      <c r="AO1478" s="318"/>
      <c r="AP1478" s="318"/>
      <c r="AQ1478" s="249"/>
      <c r="AR1478" s="249"/>
      <c r="AS1478" s="248"/>
      <c r="AT1478" s="248"/>
      <c r="AU1478" s="248"/>
      <c r="AW1478" s="319"/>
      <c r="AX1478" s="251"/>
      <c r="AY1478" s="248"/>
    </row>
    <row r="1479" spans="1:51" s="307" customFormat="1" ht="16.5" customHeight="1" x14ac:dyDescent="0.25">
      <c r="A1479" s="305"/>
      <c r="B1479" s="306"/>
      <c r="K1479" s="308"/>
      <c r="L1479" s="309"/>
      <c r="M1479" s="310"/>
      <c r="N1479" s="309"/>
      <c r="O1479" s="309"/>
      <c r="P1479" s="309"/>
      <c r="Q1479" s="311"/>
      <c r="R1479" s="312"/>
      <c r="S1479" s="312"/>
      <c r="U1479" s="313"/>
      <c r="V1479" s="305"/>
      <c r="W1479" s="306"/>
      <c r="X1479" s="425"/>
      <c r="AA1479" s="315"/>
      <c r="AB1479" s="315"/>
      <c r="AC1479" s="315"/>
      <c r="AD1479" s="312"/>
      <c r="AE1479" s="316"/>
      <c r="AF1479" s="317"/>
      <c r="AG1479" s="317"/>
      <c r="AH1479" s="311"/>
      <c r="AI1479" s="311"/>
      <c r="AJ1479" s="311"/>
      <c r="AK1479" s="311"/>
      <c r="AL1479" s="311"/>
      <c r="AO1479" s="318"/>
      <c r="AP1479" s="318"/>
      <c r="AQ1479" s="249"/>
      <c r="AR1479" s="249"/>
      <c r="AS1479" s="248"/>
      <c r="AT1479" s="248"/>
      <c r="AU1479" s="248"/>
      <c r="AW1479" s="319"/>
      <c r="AX1479" s="251"/>
      <c r="AY1479" s="248"/>
    </row>
    <row r="1480" spans="1:51" s="307" customFormat="1" ht="16.5" customHeight="1" x14ac:dyDescent="0.25">
      <c r="A1480" s="305"/>
      <c r="B1480" s="306"/>
      <c r="K1480" s="308"/>
      <c r="L1480" s="309"/>
      <c r="M1480" s="310"/>
      <c r="N1480" s="309"/>
      <c r="O1480" s="309"/>
      <c r="P1480" s="309"/>
      <c r="Q1480" s="311"/>
      <c r="R1480" s="312"/>
      <c r="S1480" s="312"/>
      <c r="U1480" s="313"/>
      <c r="V1480" s="305"/>
      <c r="W1480" s="306"/>
      <c r="X1480" s="425"/>
      <c r="AA1480" s="315"/>
      <c r="AB1480" s="315"/>
      <c r="AC1480" s="315"/>
      <c r="AD1480" s="312"/>
      <c r="AE1480" s="316"/>
      <c r="AF1480" s="317"/>
      <c r="AG1480" s="317"/>
      <c r="AH1480" s="311"/>
      <c r="AI1480" s="311"/>
      <c r="AJ1480" s="311"/>
      <c r="AK1480" s="311"/>
      <c r="AL1480" s="311"/>
      <c r="AO1480" s="318"/>
      <c r="AP1480" s="318"/>
      <c r="AQ1480" s="249"/>
      <c r="AR1480" s="249"/>
      <c r="AS1480" s="248"/>
      <c r="AT1480" s="248"/>
      <c r="AU1480" s="248"/>
      <c r="AW1480" s="319"/>
      <c r="AX1480" s="251"/>
      <c r="AY1480" s="248"/>
    </row>
    <row r="1481" spans="1:51" s="307" customFormat="1" ht="16.5" customHeight="1" x14ac:dyDescent="0.25">
      <c r="A1481" s="305"/>
      <c r="B1481" s="306"/>
      <c r="K1481" s="308"/>
      <c r="L1481" s="309"/>
      <c r="M1481" s="310"/>
      <c r="N1481" s="309"/>
      <c r="O1481" s="309"/>
      <c r="P1481" s="309"/>
      <c r="Q1481" s="311"/>
      <c r="R1481" s="312"/>
      <c r="S1481" s="312"/>
      <c r="U1481" s="313"/>
      <c r="V1481" s="305"/>
      <c r="W1481" s="306"/>
      <c r="X1481" s="425"/>
      <c r="AA1481" s="315"/>
      <c r="AB1481" s="315"/>
      <c r="AC1481" s="315"/>
      <c r="AD1481" s="312"/>
      <c r="AE1481" s="316"/>
      <c r="AF1481" s="317"/>
      <c r="AG1481" s="317"/>
      <c r="AH1481" s="311"/>
      <c r="AI1481" s="311"/>
      <c r="AJ1481" s="311"/>
      <c r="AK1481" s="311"/>
      <c r="AL1481" s="311"/>
      <c r="AO1481" s="318"/>
      <c r="AP1481" s="318"/>
      <c r="AQ1481" s="249"/>
      <c r="AR1481" s="249"/>
      <c r="AS1481" s="248"/>
      <c r="AT1481" s="248"/>
      <c r="AU1481" s="248"/>
      <c r="AW1481" s="319"/>
      <c r="AX1481" s="251"/>
      <c r="AY1481" s="248"/>
    </row>
    <row r="1482" spans="1:51" s="307" customFormat="1" ht="16.5" customHeight="1" x14ac:dyDescent="0.25">
      <c r="A1482" s="305"/>
      <c r="B1482" s="306"/>
      <c r="K1482" s="308"/>
      <c r="L1482" s="309"/>
      <c r="M1482" s="310"/>
      <c r="N1482" s="309"/>
      <c r="O1482" s="309"/>
      <c r="P1482" s="309"/>
      <c r="Q1482" s="311"/>
      <c r="R1482" s="312"/>
      <c r="S1482" s="312"/>
      <c r="U1482" s="313"/>
      <c r="V1482" s="305"/>
      <c r="W1482" s="306"/>
      <c r="X1482" s="425"/>
      <c r="AA1482" s="315"/>
      <c r="AB1482" s="315"/>
      <c r="AC1482" s="315"/>
      <c r="AD1482" s="312"/>
      <c r="AE1482" s="316"/>
      <c r="AF1482" s="317"/>
      <c r="AG1482" s="317"/>
      <c r="AH1482" s="311"/>
      <c r="AI1482" s="311"/>
      <c r="AJ1482" s="311"/>
      <c r="AK1482" s="311"/>
      <c r="AL1482" s="311"/>
      <c r="AO1482" s="318"/>
      <c r="AP1482" s="318"/>
      <c r="AQ1482" s="249"/>
      <c r="AR1482" s="249"/>
      <c r="AS1482" s="248"/>
      <c r="AT1482" s="248"/>
      <c r="AU1482" s="248"/>
      <c r="AW1482" s="319"/>
      <c r="AX1482" s="251"/>
      <c r="AY1482" s="248"/>
    </row>
    <row r="1483" spans="1:51" s="307" customFormat="1" ht="16.5" customHeight="1" x14ac:dyDescent="0.25">
      <c r="A1483" s="305"/>
      <c r="B1483" s="306"/>
      <c r="K1483" s="308"/>
      <c r="L1483" s="309"/>
      <c r="M1483" s="310"/>
      <c r="N1483" s="309"/>
      <c r="O1483" s="309"/>
      <c r="P1483" s="309"/>
      <c r="Q1483" s="311"/>
      <c r="R1483" s="312"/>
      <c r="S1483" s="312"/>
      <c r="U1483" s="313"/>
      <c r="V1483" s="305"/>
      <c r="W1483" s="306"/>
      <c r="X1483" s="425"/>
      <c r="AA1483" s="315"/>
      <c r="AB1483" s="315"/>
      <c r="AC1483" s="315"/>
      <c r="AD1483" s="312"/>
      <c r="AE1483" s="316"/>
      <c r="AF1483" s="317"/>
      <c r="AG1483" s="317"/>
      <c r="AH1483" s="311"/>
      <c r="AI1483" s="311"/>
      <c r="AJ1483" s="311"/>
      <c r="AK1483" s="311"/>
      <c r="AL1483" s="311"/>
      <c r="AO1483" s="318"/>
      <c r="AP1483" s="318"/>
      <c r="AQ1483" s="249"/>
      <c r="AR1483" s="249"/>
      <c r="AS1483" s="248"/>
      <c r="AT1483" s="248"/>
      <c r="AU1483" s="248"/>
      <c r="AW1483" s="319"/>
      <c r="AX1483" s="251"/>
      <c r="AY1483" s="248"/>
    </row>
    <row r="1484" spans="1:51" s="307" customFormat="1" ht="16.5" customHeight="1" x14ac:dyDescent="0.25">
      <c r="A1484" s="305"/>
      <c r="B1484" s="306"/>
      <c r="K1484" s="308"/>
      <c r="L1484" s="309"/>
      <c r="M1484" s="310"/>
      <c r="N1484" s="309"/>
      <c r="O1484" s="309"/>
      <c r="P1484" s="309"/>
      <c r="Q1484" s="311"/>
      <c r="R1484" s="312"/>
      <c r="S1484" s="312"/>
      <c r="U1484" s="313"/>
      <c r="V1484" s="305"/>
      <c r="W1484" s="306"/>
      <c r="X1484" s="425"/>
      <c r="AA1484" s="315"/>
      <c r="AB1484" s="315"/>
      <c r="AC1484" s="315"/>
      <c r="AD1484" s="312"/>
      <c r="AE1484" s="316"/>
      <c r="AF1484" s="317"/>
      <c r="AG1484" s="317"/>
      <c r="AH1484" s="311"/>
      <c r="AI1484" s="311"/>
      <c r="AJ1484" s="311"/>
      <c r="AK1484" s="311"/>
      <c r="AL1484" s="311"/>
      <c r="AO1484" s="318"/>
      <c r="AP1484" s="318"/>
      <c r="AQ1484" s="249"/>
      <c r="AR1484" s="249"/>
      <c r="AS1484" s="248"/>
      <c r="AT1484" s="248"/>
      <c r="AU1484" s="248"/>
      <c r="AW1484" s="319"/>
      <c r="AX1484" s="251"/>
      <c r="AY1484" s="248"/>
    </row>
    <row r="1485" spans="1:51" s="307" customFormat="1" ht="16.5" customHeight="1" x14ac:dyDescent="0.25">
      <c r="A1485" s="305"/>
      <c r="B1485" s="306"/>
      <c r="K1485" s="308"/>
      <c r="L1485" s="309"/>
      <c r="M1485" s="310"/>
      <c r="N1485" s="309"/>
      <c r="O1485" s="309"/>
      <c r="P1485" s="309"/>
      <c r="Q1485" s="311"/>
      <c r="R1485" s="312"/>
      <c r="S1485" s="312"/>
      <c r="U1485" s="313"/>
      <c r="V1485" s="305"/>
      <c r="W1485" s="306"/>
      <c r="X1485" s="425"/>
      <c r="AA1485" s="315"/>
      <c r="AB1485" s="315"/>
      <c r="AC1485" s="315"/>
      <c r="AD1485" s="312"/>
      <c r="AE1485" s="316"/>
      <c r="AF1485" s="317"/>
      <c r="AG1485" s="317"/>
      <c r="AH1485" s="311"/>
      <c r="AI1485" s="311"/>
      <c r="AJ1485" s="311"/>
      <c r="AK1485" s="311"/>
      <c r="AL1485" s="311"/>
      <c r="AO1485" s="318"/>
      <c r="AP1485" s="318"/>
      <c r="AQ1485" s="249"/>
      <c r="AR1485" s="249"/>
      <c r="AS1485" s="248"/>
      <c r="AT1485" s="248"/>
      <c r="AU1485" s="248"/>
      <c r="AW1485" s="319"/>
      <c r="AX1485" s="251"/>
      <c r="AY1485" s="248"/>
    </row>
    <row r="1486" spans="1:51" s="307" customFormat="1" ht="16.5" customHeight="1" x14ac:dyDescent="0.25">
      <c r="A1486" s="305"/>
      <c r="B1486" s="306"/>
      <c r="K1486" s="308"/>
      <c r="L1486" s="309"/>
      <c r="M1486" s="310"/>
      <c r="N1486" s="309"/>
      <c r="O1486" s="309"/>
      <c r="P1486" s="309"/>
      <c r="Q1486" s="311"/>
      <c r="R1486" s="312"/>
      <c r="S1486" s="312"/>
      <c r="U1486" s="313"/>
      <c r="V1486" s="305"/>
      <c r="W1486" s="306"/>
      <c r="X1486" s="425"/>
      <c r="AA1486" s="315"/>
      <c r="AB1486" s="315"/>
      <c r="AC1486" s="315"/>
      <c r="AD1486" s="312"/>
      <c r="AE1486" s="316"/>
      <c r="AF1486" s="317"/>
      <c r="AG1486" s="317"/>
      <c r="AH1486" s="311"/>
      <c r="AI1486" s="311"/>
      <c r="AJ1486" s="311"/>
      <c r="AK1486" s="311"/>
      <c r="AL1486" s="311"/>
      <c r="AO1486" s="318"/>
      <c r="AP1486" s="318"/>
      <c r="AQ1486" s="249"/>
      <c r="AR1486" s="249"/>
      <c r="AS1486" s="248"/>
      <c r="AT1486" s="248"/>
      <c r="AU1486" s="248"/>
      <c r="AW1486" s="319"/>
      <c r="AX1486" s="251"/>
      <c r="AY1486" s="248"/>
    </row>
    <row r="1487" spans="1:51" s="307" customFormat="1" ht="16.5" customHeight="1" x14ac:dyDescent="0.25">
      <c r="A1487" s="305"/>
      <c r="B1487" s="306"/>
      <c r="K1487" s="308"/>
      <c r="L1487" s="309"/>
      <c r="M1487" s="310"/>
      <c r="N1487" s="309"/>
      <c r="O1487" s="309"/>
      <c r="P1487" s="309"/>
      <c r="Q1487" s="311"/>
      <c r="R1487" s="312"/>
      <c r="S1487" s="312"/>
      <c r="U1487" s="313"/>
      <c r="V1487" s="305"/>
      <c r="W1487" s="306"/>
      <c r="X1487" s="425"/>
      <c r="AA1487" s="315"/>
      <c r="AB1487" s="315"/>
      <c r="AC1487" s="315"/>
      <c r="AD1487" s="312"/>
      <c r="AE1487" s="316"/>
      <c r="AF1487" s="317"/>
      <c r="AG1487" s="317"/>
      <c r="AH1487" s="311"/>
      <c r="AI1487" s="311"/>
      <c r="AJ1487" s="311"/>
      <c r="AK1487" s="311"/>
      <c r="AL1487" s="311"/>
      <c r="AO1487" s="318"/>
      <c r="AP1487" s="318"/>
      <c r="AQ1487" s="249"/>
      <c r="AR1487" s="249"/>
      <c r="AS1487" s="248"/>
      <c r="AT1487" s="248"/>
      <c r="AU1487" s="248"/>
      <c r="AW1487" s="319"/>
      <c r="AX1487" s="251"/>
      <c r="AY1487" s="248"/>
    </row>
    <row r="1488" spans="1:51" s="307" customFormat="1" ht="16.5" customHeight="1" x14ac:dyDescent="0.25">
      <c r="A1488" s="305"/>
      <c r="B1488" s="306"/>
      <c r="K1488" s="308"/>
      <c r="L1488" s="309"/>
      <c r="M1488" s="310"/>
      <c r="N1488" s="309"/>
      <c r="O1488" s="309"/>
      <c r="P1488" s="309"/>
      <c r="Q1488" s="311"/>
      <c r="R1488" s="312"/>
      <c r="S1488" s="312"/>
      <c r="U1488" s="313"/>
      <c r="V1488" s="305"/>
      <c r="W1488" s="306"/>
      <c r="X1488" s="425"/>
      <c r="AA1488" s="315"/>
      <c r="AB1488" s="315"/>
      <c r="AC1488" s="315"/>
      <c r="AD1488" s="312"/>
      <c r="AE1488" s="316"/>
      <c r="AF1488" s="317"/>
      <c r="AG1488" s="317"/>
      <c r="AH1488" s="311"/>
      <c r="AI1488" s="311"/>
      <c r="AJ1488" s="311"/>
      <c r="AK1488" s="311"/>
      <c r="AL1488" s="311"/>
      <c r="AO1488" s="318"/>
      <c r="AP1488" s="318"/>
      <c r="AQ1488" s="249"/>
      <c r="AR1488" s="249"/>
      <c r="AS1488" s="248"/>
      <c r="AT1488" s="248"/>
      <c r="AU1488" s="248"/>
      <c r="AW1488" s="319"/>
      <c r="AX1488" s="251"/>
      <c r="AY1488" s="248"/>
    </row>
    <row r="1489" spans="1:51" s="307" customFormat="1" ht="16.5" customHeight="1" x14ac:dyDescent="0.25">
      <c r="A1489" s="305"/>
      <c r="B1489" s="306"/>
      <c r="K1489" s="317"/>
      <c r="L1489" s="317"/>
      <c r="M1489" s="310"/>
      <c r="N1489" s="317"/>
      <c r="O1489" s="317"/>
      <c r="P1489" s="309">
        <f>N1489*O1489</f>
        <v>0</v>
      </c>
      <c r="Q1489" s="311"/>
      <c r="R1489" s="312"/>
      <c r="S1489" s="312"/>
      <c r="U1489" s="313"/>
      <c r="V1489" s="305" t="s">
        <v>181</v>
      </c>
      <c r="W1489" s="306">
        <v>69</v>
      </c>
      <c r="X1489" s="314" t="s">
        <v>182</v>
      </c>
      <c r="Y1489" s="307" t="s">
        <v>28</v>
      </c>
      <c r="Z1489" s="307" t="s">
        <v>6</v>
      </c>
      <c r="AA1489" s="315">
        <v>6</v>
      </c>
      <c r="AB1489" s="315">
        <v>6</v>
      </c>
      <c r="AC1489" s="315">
        <v>2</v>
      </c>
      <c r="AD1489" s="312">
        <f>AA1489*AB1489</f>
        <v>36</v>
      </c>
      <c r="AE1489" s="316">
        <v>100</v>
      </c>
      <c r="AF1489" s="317">
        <f>รายการ!B1</f>
        <v>6700</v>
      </c>
      <c r="AG1489" s="317">
        <f>AD1489*AF1489</f>
        <v>241200</v>
      </c>
      <c r="AH1489" s="311">
        <f>SUM(AI1489:AL1489)</f>
        <v>36</v>
      </c>
      <c r="AI1489" s="311"/>
      <c r="AJ1489" s="311">
        <v>36</v>
      </c>
      <c r="AK1489" s="311"/>
      <c r="AL1489" s="311"/>
      <c r="AM1489" s="307">
        <v>2</v>
      </c>
      <c r="AN1489" s="307">
        <f>ค่าเสื่อม!C2</f>
        <v>2</v>
      </c>
      <c r="AO1489" s="318">
        <f>AG1489*AN1489/100</f>
        <v>4824</v>
      </c>
      <c r="AP1489" s="318">
        <f>AG1489-AO1489</f>
        <v>236376</v>
      </c>
      <c r="AQ1489" s="249">
        <f>P1489+AP1489</f>
        <v>236376</v>
      </c>
      <c r="AR1489" s="249">
        <f>AQ1489</f>
        <v>236376</v>
      </c>
      <c r="AS1489" s="248">
        <f>((S1489*O1489)+(AF1489*AK1489)-(AF1489*AK1489*AN1489/100))</f>
        <v>0</v>
      </c>
      <c r="AT1489" s="248">
        <f>AQ1489-AS1489</f>
        <v>236376</v>
      </c>
      <c r="AU1489" s="248">
        <f>AS1489</f>
        <v>0</v>
      </c>
      <c r="AW1489" s="319"/>
      <c r="AX1489" s="251">
        <f>AU1489*AV1489/100</f>
        <v>0</v>
      </c>
      <c r="AY1489" s="248">
        <f>AX1489*10/100</f>
        <v>0</v>
      </c>
    </row>
    <row r="1490" spans="1:51" s="307" customFormat="1" ht="16.5" customHeight="1" x14ac:dyDescent="0.25">
      <c r="A1490" s="305"/>
      <c r="B1490" s="306"/>
      <c r="K1490" s="317"/>
      <c r="L1490" s="317"/>
      <c r="M1490" s="310"/>
      <c r="N1490" s="317"/>
      <c r="O1490" s="317"/>
      <c r="P1490" s="309"/>
      <c r="Q1490" s="311"/>
      <c r="R1490" s="312"/>
      <c r="S1490" s="312"/>
      <c r="U1490" s="313"/>
      <c r="V1490" s="305"/>
      <c r="W1490" s="306"/>
      <c r="X1490" s="314"/>
      <c r="AA1490" s="315"/>
      <c r="AB1490" s="315"/>
      <c r="AC1490" s="315"/>
      <c r="AD1490" s="312"/>
      <c r="AE1490" s="316"/>
      <c r="AF1490" s="317"/>
      <c r="AG1490" s="317"/>
      <c r="AH1490" s="311"/>
      <c r="AI1490" s="311"/>
      <c r="AJ1490" s="311"/>
      <c r="AK1490" s="311"/>
      <c r="AL1490" s="311"/>
      <c r="AO1490" s="318"/>
      <c r="AP1490" s="318"/>
      <c r="AQ1490" s="249"/>
      <c r="AR1490" s="249"/>
      <c r="AS1490" s="248"/>
      <c r="AT1490" s="248"/>
      <c r="AU1490" s="248"/>
      <c r="AW1490" s="319"/>
      <c r="AX1490" s="251"/>
      <c r="AY1490" s="248"/>
    </row>
    <row r="1491" spans="1:51" s="307" customFormat="1" ht="16.5" customHeight="1" x14ac:dyDescent="0.25">
      <c r="A1491" s="305"/>
      <c r="B1491" s="306"/>
      <c r="K1491" s="317"/>
      <c r="L1491" s="317"/>
      <c r="M1491" s="310"/>
      <c r="N1491" s="317"/>
      <c r="O1491" s="317"/>
      <c r="P1491" s="309"/>
      <c r="Q1491" s="311"/>
      <c r="R1491" s="312"/>
      <c r="S1491" s="312"/>
      <c r="U1491" s="313"/>
      <c r="V1491" s="305"/>
      <c r="W1491" s="306"/>
      <c r="X1491" s="314"/>
      <c r="AA1491" s="315"/>
      <c r="AB1491" s="315"/>
      <c r="AC1491" s="315"/>
      <c r="AD1491" s="312"/>
      <c r="AE1491" s="316"/>
      <c r="AF1491" s="317"/>
      <c r="AG1491" s="317"/>
      <c r="AH1491" s="311"/>
      <c r="AI1491" s="311"/>
      <c r="AJ1491" s="311"/>
      <c r="AK1491" s="311"/>
      <c r="AL1491" s="311"/>
      <c r="AO1491" s="318"/>
      <c r="AP1491" s="318"/>
      <c r="AQ1491" s="249"/>
      <c r="AR1491" s="249"/>
      <c r="AS1491" s="248"/>
      <c r="AT1491" s="248"/>
      <c r="AU1491" s="248"/>
      <c r="AW1491" s="319"/>
      <c r="AX1491" s="251"/>
      <c r="AY1491" s="248"/>
    </row>
    <row r="1492" spans="1:51" s="307" customFormat="1" ht="16.5" customHeight="1" x14ac:dyDescent="0.25">
      <c r="A1492" s="305"/>
      <c r="B1492" s="306"/>
      <c r="K1492" s="317"/>
      <c r="L1492" s="317"/>
      <c r="M1492" s="310"/>
      <c r="N1492" s="317"/>
      <c r="O1492" s="317"/>
      <c r="P1492" s="309"/>
      <c r="Q1492" s="311"/>
      <c r="R1492" s="312"/>
      <c r="S1492" s="312"/>
      <c r="U1492" s="313"/>
      <c r="V1492" s="305"/>
      <c r="W1492" s="306"/>
      <c r="X1492" s="314"/>
      <c r="AA1492" s="315"/>
      <c r="AB1492" s="315"/>
      <c r="AC1492" s="315"/>
      <c r="AD1492" s="312"/>
      <c r="AE1492" s="316"/>
      <c r="AF1492" s="317"/>
      <c r="AG1492" s="317"/>
      <c r="AH1492" s="311"/>
      <c r="AI1492" s="311"/>
      <c r="AJ1492" s="311"/>
      <c r="AK1492" s="311"/>
      <c r="AL1492" s="311"/>
      <c r="AO1492" s="318"/>
      <c r="AP1492" s="318"/>
      <c r="AQ1492" s="249"/>
      <c r="AR1492" s="249"/>
      <c r="AS1492" s="248"/>
      <c r="AT1492" s="248"/>
      <c r="AU1492" s="248"/>
      <c r="AW1492" s="319"/>
      <c r="AX1492" s="251"/>
      <c r="AY1492" s="248"/>
    </row>
    <row r="1493" spans="1:51" s="307" customFormat="1" ht="16.5" customHeight="1" x14ac:dyDescent="0.25">
      <c r="A1493" s="305"/>
      <c r="B1493" s="306"/>
      <c r="K1493" s="317"/>
      <c r="L1493" s="317"/>
      <c r="M1493" s="310"/>
      <c r="N1493" s="317"/>
      <c r="O1493" s="317"/>
      <c r="P1493" s="309"/>
      <c r="Q1493" s="311"/>
      <c r="R1493" s="312"/>
      <c r="S1493" s="312"/>
      <c r="U1493" s="313"/>
      <c r="V1493" s="305"/>
      <c r="W1493" s="306"/>
      <c r="X1493" s="314"/>
      <c r="AA1493" s="315"/>
      <c r="AB1493" s="315"/>
      <c r="AC1493" s="315"/>
      <c r="AD1493" s="312"/>
      <c r="AE1493" s="316"/>
      <c r="AF1493" s="317"/>
      <c r="AG1493" s="317"/>
      <c r="AH1493" s="311"/>
      <c r="AI1493" s="311"/>
      <c r="AJ1493" s="311"/>
      <c r="AK1493" s="311"/>
      <c r="AL1493" s="311"/>
      <c r="AO1493" s="318"/>
      <c r="AP1493" s="318"/>
      <c r="AQ1493" s="249"/>
      <c r="AR1493" s="249"/>
      <c r="AS1493" s="248"/>
      <c r="AT1493" s="248"/>
      <c r="AU1493" s="248"/>
      <c r="AW1493" s="319"/>
      <c r="AX1493" s="251"/>
      <c r="AY1493" s="248"/>
    </row>
    <row r="1494" spans="1:51" s="307" customFormat="1" ht="16.5" customHeight="1" x14ac:dyDescent="0.25">
      <c r="A1494" s="305"/>
      <c r="B1494" s="306"/>
      <c r="K1494" s="317"/>
      <c r="L1494" s="317"/>
      <c r="M1494" s="310"/>
      <c r="N1494" s="317"/>
      <c r="O1494" s="317"/>
      <c r="P1494" s="309"/>
      <c r="Q1494" s="311"/>
      <c r="R1494" s="312"/>
      <c r="S1494" s="312"/>
      <c r="U1494" s="313"/>
      <c r="V1494" s="305"/>
      <c r="W1494" s="306"/>
      <c r="X1494" s="314"/>
      <c r="AA1494" s="315"/>
      <c r="AB1494" s="315"/>
      <c r="AC1494" s="315"/>
      <c r="AD1494" s="312"/>
      <c r="AE1494" s="316"/>
      <c r="AF1494" s="317"/>
      <c r="AG1494" s="317"/>
      <c r="AH1494" s="311"/>
      <c r="AI1494" s="311"/>
      <c r="AJ1494" s="311"/>
      <c r="AK1494" s="311"/>
      <c r="AL1494" s="311"/>
      <c r="AO1494" s="318"/>
      <c r="AP1494" s="318"/>
      <c r="AQ1494" s="249"/>
      <c r="AR1494" s="249"/>
      <c r="AS1494" s="248"/>
      <c r="AT1494" s="248"/>
      <c r="AU1494" s="248"/>
      <c r="AW1494" s="319"/>
      <c r="AX1494" s="251"/>
      <c r="AY1494" s="248"/>
    </row>
    <row r="1495" spans="1:51" s="307" customFormat="1" ht="16.5" customHeight="1" x14ac:dyDescent="0.25">
      <c r="A1495" s="305"/>
      <c r="B1495" s="306"/>
      <c r="K1495" s="317"/>
      <c r="L1495" s="317"/>
      <c r="M1495" s="310"/>
      <c r="N1495" s="317"/>
      <c r="O1495" s="317"/>
      <c r="P1495" s="309"/>
      <c r="Q1495" s="311"/>
      <c r="R1495" s="312"/>
      <c r="S1495" s="312"/>
      <c r="U1495" s="313"/>
      <c r="V1495" s="305"/>
      <c r="W1495" s="306"/>
      <c r="X1495" s="314"/>
      <c r="AA1495" s="315"/>
      <c r="AB1495" s="315"/>
      <c r="AC1495" s="315"/>
      <c r="AD1495" s="312"/>
      <c r="AE1495" s="316"/>
      <c r="AF1495" s="317"/>
      <c r="AG1495" s="317"/>
      <c r="AH1495" s="311"/>
      <c r="AI1495" s="311"/>
      <c r="AJ1495" s="311"/>
      <c r="AK1495" s="311"/>
      <c r="AL1495" s="311"/>
      <c r="AO1495" s="318"/>
      <c r="AP1495" s="318"/>
      <c r="AQ1495" s="249"/>
      <c r="AR1495" s="249"/>
      <c r="AS1495" s="248"/>
      <c r="AT1495" s="248"/>
      <c r="AU1495" s="248"/>
      <c r="AW1495" s="319"/>
      <c r="AX1495" s="251"/>
      <c r="AY1495" s="248"/>
    </row>
    <row r="1496" spans="1:51" s="307" customFormat="1" ht="16.5" customHeight="1" x14ac:dyDescent="0.25">
      <c r="A1496" s="305"/>
      <c r="B1496" s="306"/>
      <c r="K1496" s="317"/>
      <c r="L1496" s="317"/>
      <c r="M1496" s="310"/>
      <c r="N1496" s="317"/>
      <c r="O1496" s="317"/>
      <c r="P1496" s="309"/>
      <c r="Q1496" s="311"/>
      <c r="R1496" s="312"/>
      <c r="S1496" s="312"/>
      <c r="U1496" s="313"/>
      <c r="V1496" s="305"/>
      <c r="W1496" s="306"/>
      <c r="X1496" s="314"/>
      <c r="AA1496" s="315"/>
      <c r="AB1496" s="315"/>
      <c r="AC1496" s="315"/>
      <c r="AD1496" s="312"/>
      <c r="AE1496" s="316"/>
      <c r="AF1496" s="317"/>
      <c r="AG1496" s="317"/>
      <c r="AH1496" s="311"/>
      <c r="AI1496" s="311"/>
      <c r="AJ1496" s="311"/>
      <c r="AK1496" s="311"/>
      <c r="AL1496" s="311"/>
      <c r="AO1496" s="318"/>
      <c r="AP1496" s="318"/>
      <c r="AQ1496" s="249"/>
      <c r="AR1496" s="249"/>
      <c r="AS1496" s="248"/>
      <c r="AT1496" s="248"/>
      <c r="AU1496" s="248"/>
      <c r="AW1496" s="319"/>
      <c r="AX1496" s="251"/>
      <c r="AY1496" s="248"/>
    </row>
    <row r="1497" spans="1:51" s="307" customFormat="1" ht="16.5" customHeight="1" x14ac:dyDescent="0.25">
      <c r="A1497" s="305"/>
      <c r="B1497" s="306"/>
      <c r="K1497" s="317"/>
      <c r="L1497" s="317"/>
      <c r="M1497" s="310"/>
      <c r="N1497" s="317"/>
      <c r="O1497" s="317"/>
      <c r="P1497" s="309"/>
      <c r="Q1497" s="311"/>
      <c r="R1497" s="312"/>
      <c r="S1497" s="312"/>
      <c r="U1497" s="313"/>
      <c r="V1497" s="305"/>
      <c r="W1497" s="306"/>
      <c r="X1497" s="314"/>
      <c r="AA1497" s="315"/>
      <c r="AB1497" s="315"/>
      <c r="AC1497" s="315"/>
      <c r="AD1497" s="312"/>
      <c r="AE1497" s="316"/>
      <c r="AF1497" s="317"/>
      <c r="AG1497" s="317"/>
      <c r="AH1497" s="311"/>
      <c r="AI1497" s="311"/>
      <c r="AJ1497" s="311"/>
      <c r="AK1497" s="311"/>
      <c r="AL1497" s="311"/>
      <c r="AO1497" s="318"/>
      <c r="AP1497" s="318"/>
      <c r="AQ1497" s="249"/>
      <c r="AR1497" s="249"/>
      <c r="AS1497" s="248"/>
      <c r="AT1497" s="248"/>
      <c r="AU1497" s="248"/>
      <c r="AW1497" s="319"/>
      <c r="AX1497" s="251"/>
      <c r="AY1497" s="248"/>
    </row>
    <row r="1498" spans="1:51" s="307" customFormat="1" ht="16.5" customHeight="1" x14ac:dyDescent="0.25">
      <c r="A1498" s="305"/>
      <c r="B1498" s="306"/>
      <c r="K1498" s="317"/>
      <c r="L1498" s="317"/>
      <c r="M1498" s="310"/>
      <c r="N1498" s="317"/>
      <c r="O1498" s="317"/>
      <c r="P1498" s="309"/>
      <c r="Q1498" s="311"/>
      <c r="R1498" s="312"/>
      <c r="S1498" s="312"/>
      <c r="U1498" s="313"/>
      <c r="V1498" s="305"/>
      <c r="W1498" s="306"/>
      <c r="X1498" s="314"/>
      <c r="AA1498" s="315"/>
      <c r="AB1498" s="315"/>
      <c r="AC1498" s="315"/>
      <c r="AD1498" s="312"/>
      <c r="AE1498" s="316"/>
      <c r="AF1498" s="317"/>
      <c r="AG1498" s="317"/>
      <c r="AH1498" s="311"/>
      <c r="AI1498" s="311"/>
      <c r="AJ1498" s="311"/>
      <c r="AK1498" s="311"/>
      <c r="AL1498" s="311"/>
      <c r="AO1498" s="318"/>
      <c r="AP1498" s="318"/>
      <c r="AQ1498" s="249"/>
      <c r="AR1498" s="249"/>
      <c r="AS1498" s="248"/>
      <c r="AT1498" s="248"/>
      <c r="AU1498" s="248"/>
      <c r="AW1498" s="319"/>
      <c r="AX1498" s="251"/>
      <c r="AY1498" s="248"/>
    </row>
    <row r="1499" spans="1:51" s="307" customFormat="1" ht="16.5" customHeight="1" x14ac:dyDescent="0.25">
      <c r="A1499" s="305"/>
      <c r="B1499" s="306"/>
      <c r="K1499" s="317"/>
      <c r="L1499" s="317"/>
      <c r="M1499" s="310"/>
      <c r="N1499" s="317"/>
      <c r="O1499" s="317"/>
      <c r="P1499" s="309"/>
      <c r="Q1499" s="311"/>
      <c r="R1499" s="312"/>
      <c r="S1499" s="312"/>
      <c r="U1499" s="313"/>
      <c r="V1499" s="305"/>
      <c r="W1499" s="306"/>
      <c r="X1499" s="314"/>
      <c r="AA1499" s="315"/>
      <c r="AB1499" s="315"/>
      <c r="AC1499" s="315"/>
      <c r="AD1499" s="312"/>
      <c r="AE1499" s="316"/>
      <c r="AF1499" s="317"/>
      <c r="AG1499" s="317"/>
      <c r="AH1499" s="311"/>
      <c r="AI1499" s="311"/>
      <c r="AJ1499" s="311"/>
      <c r="AK1499" s="311"/>
      <c r="AL1499" s="311"/>
      <c r="AO1499" s="318"/>
      <c r="AP1499" s="318"/>
      <c r="AQ1499" s="249"/>
      <c r="AR1499" s="249"/>
      <c r="AS1499" s="248"/>
      <c r="AT1499" s="248"/>
      <c r="AU1499" s="248"/>
      <c r="AW1499" s="319"/>
      <c r="AX1499" s="251"/>
      <c r="AY1499" s="248"/>
    </row>
    <row r="1500" spans="1:51" s="307" customFormat="1" ht="16.5" customHeight="1" x14ac:dyDescent="0.25">
      <c r="A1500" s="305"/>
      <c r="B1500" s="306"/>
      <c r="K1500" s="317"/>
      <c r="L1500" s="317"/>
      <c r="M1500" s="310"/>
      <c r="N1500" s="317"/>
      <c r="O1500" s="317"/>
      <c r="P1500" s="309"/>
      <c r="Q1500" s="311"/>
      <c r="R1500" s="312"/>
      <c r="S1500" s="312"/>
      <c r="U1500" s="313"/>
      <c r="V1500" s="305"/>
      <c r="W1500" s="306"/>
      <c r="X1500" s="314"/>
      <c r="AA1500" s="315"/>
      <c r="AB1500" s="315"/>
      <c r="AC1500" s="315"/>
      <c r="AD1500" s="312"/>
      <c r="AE1500" s="316"/>
      <c r="AF1500" s="317"/>
      <c r="AG1500" s="317"/>
      <c r="AH1500" s="311"/>
      <c r="AI1500" s="311"/>
      <c r="AJ1500" s="311"/>
      <c r="AK1500" s="311"/>
      <c r="AL1500" s="311"/>
      <c r="AO1500" s="318"/>
      <c r="AP1500" s="318"/>
      <c r="AQ1500" s="249"/>
      <c r="AR1500" s="249"/>
      <c r="AS1500" s="248"/>
      <c r="AT1500" s="248"/>
      <c r="AU1500" s="248"/>
      <c r="AW1500" s="319"/>
      <c r="AX1500" s="251"/>
      <c r="AY1500" s="248"/>
    </row>
    <row r="1501" spans="1:51" s="307" customFormat="1" ht="16.5" customHeight="1" x14ac:dyDescent="0.25">
      <c r="A1501" s="305"/>
      <c r="B1501" s="306"/>
      <c r="K1501" s="317"/>
      <c r="L1501" s="317"/>
      <c r="M1501" s="310"/>
      <c r="N1501" s="317"/>
      <c r="O1501" s="317"/>
      <c r="P1501" s="309"/>
      <c r="Q1501" s="311"/>
      <c r="R1501" s="312"/>
      <c r="S1501" s="312"/>
      <c r="U1501" s="313"/>
      <c r="V1501" s="305"/>
      <c r="W1501" s="306"/>
      <c r="X1501" s="314"/>
      <c r="AA1501" s="315"/>
      <c r="AB1501" s="315"/>
      <c r="AC1501" s="315"/>
      <c r="AD1501" s="312"/>
      <c r="AE1501" s="316"/>
      <c r="AF1501" s="317"/>
      <c r="AG1501" s="317"/>
      <c r="AH1501" s="311"/>
      <c r="AI1501" s="311"/>
      <c r="AJ1501" s="311"/>
      <c r="AK1501" s="311"/>
      <c r="AL1501" s="311"/>
      <c r="AO1501" s="318"/>
      <c r="AP1501" s="318"/>
      <c r="AQ1501" s="249"/>
      <c r="AR1501" s="249"/>
      <c r="AS1501" s="248"/>
      <c r="AT1501" s="248"/>
      <c r="AU1501" s="248"/>
      <c r="AW1501" s="319"/>
      <c r="AX1501" s="251"/>
      <c r="AY1501" s="248"/>
    </row>
    <row r="1502" spans="1:51" s="307" customFormat="1" ht="16.5" customHeight="1" x14ac:dyDescent="0.25">
      <c r="A1502" s="305"/>
      <c r="B1502" s="306"/>
      <c r="K1502" s="317"/>
      <c r="L1502" s="317"/>
      <c r="M1502" s="310"/>
      <c r="N1502" s="317"/>
      <c r="O1502" s="317"/>
      <c r="P1502" s="309"/>
      <c r="Q1502" s="311"/>
      <c r="R1502" s="312"/>
      <c r="S1502" s="312"/>
      <c r="U1502" s="313"/>
      <c r="V1502" s="305"/>
      <c r="W1502" s="306"/>
      <c r="X1502" s="314"/>
      <c r="AA1502" s="315"/>
      <c r="AB1502" s="315"/>
      <c r="AC1502" s="315"/>
      <c r="AD1502" s="312"/>
      <c r="AE1502" s="316"/>
      <c r="AF1502" s="317"/>
      <c r="AG1502" s="317"/>
      <c r="AH1502" s="311"/>
      <c r="AI1502" s="311"/>
      <c r="AJ1502" s="311"/>
      <c r="AK1502" s="311"/>
      <c r="AL1502" s="311"/>
      <c r="AO1502" s="318"/>
      <c r="AP1502" s="318"/>
      <c r="AQ1502" s="249"/>
      <c r="AR1502" s="249"/>
      <c r="AS1502" s="248"/>
      <c r="AT1502" s="248"/>
      <c r="AU1502" s="248"/>
      <c r="AW1502" s="319"/>
      <c r="AX1502" s="251"/>
      <c r="AY1502" s="248"/>
    </row>
    <row r="1503" spans="1:51" s="307" customFormat="1" ht="16.5" customHeight="1" x14ac:dyDescent="0.25">
      <c r="A1503" s="305"/>
      <c r="B1503" s="306"/>
      <c r="K1503" s="317"/>
      <c r="L1503" s="317"/>
      <c r="M1503" s="310"/>
      <c r="N1503" s="317"/>
      <c r="O1503" s="317"/>
      <c r="P1503" s="309"/>
      <c r="Q1503" s="311"/>
      <c r="R1503" s="312"/>
      <c r="S1503" s="312"/>
      <c r="U1503" s="313"/>
      <c r="V1503" s="305"/>
      <c r="W1503" s="306"/>
      <c r="X1503" s="314"/>
      <c r="AA1503" s="315"/>
      <c r="AB1503" s="315"/>
      <c r="AC1503" s="315"/>
      <c r="AD1503" s="312"/>
      <c r="AE1503" s="316"/>
      <c r="AF1503" s="317"/>
      <c r="AG1503" s="317"/>
      <c r="AH1503" s="311"/>
      <c r="AI1503" s="311"/>
      <c r="AJ1503" s="311"/>
      <c r="AK1503" s="311"/>
      <c r="AL1503" s="311"/>
      <c r="AO1503" s="318"/>
      <c r="AP1503" s="318"/>
      <c r="AQ1503" s="249"/>
      <c r="AR1503" s="249"/>
      <c r="AS1503" s="248"/>
      <c r="AT1503" s="248"/>
      <c r="AU1503" s="248"/>
      <c r="AW1503" s="319"/>
      <c r="AX1503" s="251"/>
      <c r="AY1503" s="248"/>
    </row>
    <row r="1504" spans="1:51" s="307" customFormat="1" ht="16.5" customHeight="1" x14ac:dyDescent="0.25">
      <c r="A1504" s="305"/>
      <c r="B1504" s="306"/>
      <c r="K1504" s="317"/>
      <c r="L1504" s="317"/>
      <c r="M1504" s="310"/>
      <c r="N1504" s="317"/>
      <c r="O1504" s="317"/>
      <c r="P1504" s="309"/>
      <c r="Q1504" s="311"/>
      <c r="R1504" s="312"/>
      <c r="S1504" s="312"/>
      <c r="U1504" s="313"/>
      <c r="V1504" s="305"/>
      <c r="W1504" s="306"/>
      <c r="X1504" s="314"/>
      <c r="AA1504" s="315"/>
      <c r="AB1504" s="315"/>
      <c r="AC1504" s="315"/>
      <c r="AD1504" s="312"/>
      <c r="AE1504" s="316"/>
      <c r="AF1504" s="317"/>
      <c r="AG1504" s="317"/>
      <c r="AH1504" s="311"/>
      <c r="AI1504" s="311"/>
      <c r="AJ1504" s="311"/>
      <c r="AK1504" s="311"/>
      <c r="AL1504" s="311"/>
      <c r="AO1504" s="318"/>
      <c r="AP1504" s="318"/>
      <c r="AQ1504" s="249"/>
      <c r="AR1504" s="249"/>
      <c r="AS1504" s="248"/>
      <c r="AT1504" s="248"/>
      <c r="AU1504" s="248"/>
      <c r="AW1504" s="319"/>
      <c r="AX1504" s="251"/>
      <c r="AY1504" s="248"/>
    </row>
    <row r="1505" spans="1:51" s="307" customFormat="1" ht="16.5" customHeight="1" x14ac:dyDescent="0.25">
      <c r="A1505" s="305"/>
      <c r="B1505" s="306"/>
      <c r="K1505" s="317"/>
      <c r="L1505" s="317"/>
      <c r="M1505" s="310"/>
      <c r="N1505" s="317"/>
      <c r="O1505" s="317"/>
      <c r="P1505" s="309"/>
      <c r="Q1505" s="311"/>
      <c r="R1505" s="312"/>
      <c r="S1505" s="312"/>
      <c r="U1505" s="313"/>
      <c r="V1505" s="305"/>
      <c r="W1505" s="306"/>
      <c r="X1505" s="314"/>
      <c r="AA1505" s="315"/>
      <c r="AB1505" s="315"/>
      <c r="AC1505" s="315"/>
      <c r="AD1505" s="312"/>
      <c r="AE1505" s="316"/>
      <c r="AF1505" s="317"/>
      <c r="AG1505" s="317"/>
      <c r="AH1505" s="311"/>
      <c r="AI1505" s="311"/>
      <c r="AJ1505" s="311"/>
      <c r="AK1505" s="311"/>
      <c r="AL1505" s="311"/>
      <c r="AO1505" s="318"/>
      <c r="AP1505" s="318"/>
      <c r="AQ1505" s="249"/>
      <c r="AR1505" s="249"/>
      <c r="AS1505" s="248"/>
      <c r="AT1505" s="248"/>
      <c r="AU1505" s="248"/>
      <c r="AW1505" s="319"/>
      <c r="AX1505" s="251"/>
      <c r="AY1505" s="248"/>
    </row>
    <row r="1506" spans="1:51" s="307" customFormat="1" ht="16.5" customHeight="1" x14ac:dyDescent="0.25">
      <c r="A1506" s="305"/>
      <c r="B1506" s="306"/>
      <c r="K1506" s="317"/>
      <c r="L1506" s="317"/>
      <c r="M1506" s="310"/>
      <c r="N1506" s="317"/>
      <c r="O1506" s="317"/>
      <c r="P1506" s="309"/>
      <c r="Q1506" s="311"/>
      <c r="R1506" s="312"/>
      <c r="S1506" s="312"/>
      <c r="U1506" s="313"/>
      <c r="V1506" s="305"/>
      <c r="W1506" s="306"/>
      <c r="X1506" s="314"/>
      <c r="AA1506" s="315"/>
      <c r="AB1506" s="315"/>
      <c r="AC1506" s="315"/>
      <c r="AD1506" s="312"/>
      <c r="AE1506" s="316"/>
      <c r="AF1506" s="317"/>
      <c r="AG1506" s="317"/>
      <c r="AH1506" s="311"/>
      <c r="AI1506" s="311"/>
      <c r="AJ1506" s="311"/>
      <c r="AK1506" s="311"/>
      <c r="AL1506" s="311"/>
      <c r="AO1506" s="318"/>
      <c r="AP1506" s="318"/>
      <c r="AQ1506" s="249"/>
      <c r="AR1506" s="249"/>
      <c r="AS1506" s="248"/>
      <c r="AT1506" s="248"/>
      <c r="AU1506" s="248"/>
      <c r="AW1506" s="319"/>
      <c r="AX1506" s="251"/>
      <c r="AY1506" s="248"/>
    </row>
    <row r="1507" spans="1:51" s="307" customFormat="1" ht="16.5" customHeight="1" x14ac:dyDescent="0.25">
      <c r="A1507" s="305"/>
      <c r="B1507" s="306"/>
      <c r="K1507" s="317"/>
      <c r="L1507" s="317"/>
      <c r="M1507" s="310"/>
      <c r="N1507" s="317"/>
      <c r="O1507" s="317"/>
      <c r="P1507" s="309"/>
      <c r="Q1507" s="311"/>
      <c r="R1507" s="312"/>
      <c r="S1507" s="312"/>
      <c r="U1507" s="313"/>
      <c r="V1507" s="305"/>
      <c r="W1507" s="306"/>
      <c r="X1507" s="314"/>
      <c r="AA1507" s="315"/>
      <c r="AB1507" s="315"/>
      <c r="AC1507" s="315"/>
      <c r="AD1507" s="312"/>
      <c r="AE1507" s="316"/>
      <c r="AF1507" s="317"/>
      <c r="AG1507" s="317"/>
      <c r="AH1507" s="311"/>
      <c r="AI1507" s="311"/>
      <c r="AJ1507" s="311"/>
      <c r="AK1507" s="311"/>
      <c r="AL1507" s="311"/>
      <c r="AO1507" s="318"/>
      <c r="AP1507" s="318"/>
      <c r="AQ1507" s="249"/>
      <c r="AR1507" s="249"/>
      <c r="AS1507" s="248"/>
      <c r="AT1507" s="248"/>
      <c r="AU1507" s="248"/>
      <c r="AW1507" s="319"/>
      <c r="AX1507" s="251"/>
      <c r="AY1507" s="248"/>
    </row>
    <row r="1508" spans="1:51" s="307" customFormat="1" ht="16.5" customHeight="1" x14ac:dyDescent="0.25">
      <c r="A1508" s="305"/>
      <c r="B1508" s="306"/>
      <c r="K1508" s="317"/>
      <c r="L1508" s="317"/>
      <c r="M1508" s="310"/>
      <c r="N1508" s="317"/>
      <c r="O1508" s="317"/>
      <c r="P1508" s="309"/>
      <c r="Q1508" s="311"/>
      <c r="R1508" s="312"/>
      <c r="S1508" s="312"/>
      <c r="U1508" s="313"/>
      <c r="V1508" s="305"/>
      <c r="W1508" s="306"/>
      <c r="X1508" s="314"/>
      <c r="AA1508" s="315"/>
      <c r="AB1508" s="315"/>
      <c r="AC1508" s="315"/>
      <c r="AD1508" s="312"/>
      <c r="AE1508" s="316"/>
      <c r="AF1508" s="317"/>
      <c r="AG1508" s="317"/>
      <c r="AH1508" s="311"/>
      <c r="AI1508" s="311"/>
      <c r="AJ1508" s="311"/>
      <c r="AK1508" s="311"/>
      <c r="AL1508" s="311"/>
      <c r="AO1508" s="318"/>
      <c r="AP1508" s="318"/>
      <c r="AQ1508" s="249"/>
      <c r="AR1508" s="249"/>
      <c r="AS1508" s="248"/>
      <c r="AT1508" s="248"/>
      <c r="AU1508" s="248"/>
      <c r="AW1508" s="319"/>
      <c r="AX1508" s="251"/>
      <c r="AY1508" s="248"/>
    </row>
    <row r="1509" spans="1:51" s="307" customFormat="1" ht="16.5" customHeight="1" x14ac:dyDescent="0.25">
      <c r="A1509" s="305"/>
      <c r="B1509" s="306"/>
      <c r="K1509" s="317"/>
      <c r="L1509" s="317"/>
      <c r="M1509" s="310"/>
      <c r="N1509" s="317"/>
      <c r="O1509" s="317"/>
      <c r="P1509" s="309"/>
      <c r="Q1509" s="311"/>
      <c r="R1509" s="312"/>
      <c r="S1509" s="312"/>
      <c r="U1509" s="313"/>
      <c r="V1509" s="305"/>
      <c r="W1509" s="306"/>
      <c r="X1509" s="314"/>
      <c r="AA1509" s="315"/>
      <c r="AB1509" s="315"/>
      <c r="AC1509" s="315"/>
      <c r="AD1509" s="312"/>
      <c r="AE1509" s="316"/>
      <c r="AF1509" s="317"/>
      <c r="AG1509" s="317"/>
      <c r="AH1509" s="311"/>
      <c r="AI1509" s="311"/>
      <c r="AJ1509" s="311"/>
      <c r="AK1509" s="311"/>
      <c r="AL1509" s="311"/>
      <c r="AO1509" s="318"/>
      <c r="AP1509" s="318"/>
      <c r="AQ1509" s="249"/>
      <c r="AR1509" s="249"/>
      <c r="AS1509" s="248"/>
      <c r="AT1509" s="248"/>
      <c r="AU1509" s="248"/>
      <c r="AW1509" s="319"/>
      <c r="AX1509" s="251"/>
      <c r="AY1509" s="248"/>
    </row>
    <row r="1510" spans="1:51" s="307" customFormat="1" ht="16.5" customHeight="1" x14ac:dyDescent="0.25">
      <c r="A1510" s="305"/>
      <c r="B1510" s="306"/>
      <c r="K1510" s="317"/>
      <c r="L1510" s="317"/>
      <c r="M1510" s="310"/>
      <c r="N1510" s="317"/>
      <c r="O1510" s="317"/>
      <c r="P1510" s="309"/>
      <c r="Q1510" s="311"/>
      <c r="R1510" s="312"/>
      <c r="S1510" s="312"/>
      <c r="U1510" s="313"/>
      <c r="V1510" s="305"/>
      <c r="W1510" s="306"/>
      <c r="X1510" s="314"/>
      <c r="AA1510" s="315"/>
      <c r="AB1510" s="315"/>
      <c r="AC1510" s="315"/>
      <c r="AD1510" s="312"/>
      <c r="AE1510" s="316"/>
      <c r="AF1510" s="317"/>
      <c r="AG1510" s="317"/>
      <c r="AH1510" s="311"/>
      <c r="AI1510" s="311"/>
      <c r="AJ1510" s="311"/>
      <c r="AK1510" s="311"/>
      <c r="AL1510" s="311"/>
      <c r="AO1510" s="318"/>
      <c r="AP1510" s="318"/>
      <c r="AQ1510" s="249"/>
      <c r="AR1510" s="249"/>
      <c r="AS1510" s="248"/>
      <c r="AT1510" s="248"/>
      <c r="AU1510" s="248"/>
      <c r="AW1510" s="319"/>
      <c r="AX1510" s="251"/>
      <c r="AY1510" s="248"/>
    </row>
    <row r="1511" spans="1:51" s="307" customFormat="1" ht="16.5" customHeight="1" x14ac:dyDescent="0.25">
      <c r="A1511" s="305"/>
      <c r="B1511" s="306"/>
      <c r="K1511" s="317"/>
      <c r="L1511" s="317"/>
      <c r="M1511" s="310"/>
      <c r="N1511" s="317"/>
      <c r="O1511" s="317"/>
      <c r="P1511" s="309"/>
      <c r="Q1511" s="311"/>
      <c r="R1511" s="312"/>
      <c r="S1511" s="312"/>
      <c r="U1511" s="313"/>
      <c r="V1511" s="305"/>
      <c r="W1511" s="306"/>
      <c r="X1511" s="314"/>
      <c r="AA1511" s="315"/>
      <c r="AB1511" s="315"/>
      <c r="AC1511" s="315"/>
      <c r="AD1511" s="312"/>
      <c r="AE1511" s="316"/>
      <c r="AF1511" s="317"/>
      <c r="AG1511" s="317"/>
      <c r="AH1511" s="311"/>
      <c r="AI1511" s="311"/>
      <c r="AJ1511" s="311"/>
      <c r="AK1511" s="311"/>
      <c r="AL1511" s="311"/>
      <c r="AO1511" s="318"/>
      <c r="AP1511" s="318"/>
      <c r="AQ1511" s="249"/>
      <c r="AR1511" s="249"/>
      <c r="AS1511" s="248"/>
      <c r="AT1511" s="248"/>
      <c r="AU1511" s="248"/>
      <c r="AW1511" s="319"/>
      <c r="AX1511" s="251"/>
      <c r="AY1511" s="248"/>
    </row>
    <row r="1512" spans="1:51" s="307" customFormat="1" ht="16.5" customHeight="1" x14ac:dyDescent="0.25">
      <c r="A1512" s="305"/>
      <c r="B1512" s="306"/>
      <c r="K1512" s="317"/>
      <c r="L1512" s="317"/>
      <c r="M1512" s="310"/>
      <c r="N1512" s="317"/>
      <c r="O1512" s="317"/>
      <c r="P1512" s="309"/>
      <c r="Q1512" s="311"/>
      <c r="R1512" s="312"/>
      <c r="S1512" s="312"/>
      <c r="U1512" s="313"/>
      <c r="V1512" s="305"/>
      <c r="W1512" s="306"/>
      <c r="X1512" s="314"/>
      <c r="AA1512" s="315"/>
      <c r="AB1512" s="315"/>
      <c r="AC1512" s="315"/>
      <c r="AD1512" s="312"/>
      <c r="AE1512" s="316"/>
      <c r="AF1512" s="317"/>
      <c r="AG1512" s="317"/>
      <c r="AH1512" s="311"/>
      <c r="AI1512" s="311"/>
      <c r="AJ1512" s="311"/>
      <c r="AK1512" s="311"/>
      <c r="AL1512" s="311"/>
      <c r="AO1512" s="318"/>
      <c r="AP1512" s="318"/>
      <c r="AQ1512" s="249"/>
      <c r="AR1512" s="249"/>
      <c r="AS1512" s="248"/>
      <c r="AT1512" s="248"/>
      <c r="AU1512" s="248"/>
      <c r="AW1512" s="319"/>
      <c r="AX1512" s="251"/>
      <c r="AY1512" s="248"/>
    </row>
    <row r="1513" spans="1:51" s="307" customFormat="1" ht="16.5" customHeight="1" x14ac:dyDescent="0.25">
      <c r="A1513" s="305"/>
      <c r="B1513" s="306"/>
      <c r="K1513" s="317"/>
      <c r="L1513" s="317"/>
      <c r="M1513" s="310"/>
      <c r="N1513" s="317"/>
      <c r="O1513" s="317"/>
      <c r="P1513" s="309"/>
      <c r="Q1513" s="311"/>
      <c r="R1513" s="312"/>
      <c r="S1513" s="312"/>
      <c r="U1513" s="313"/>
      <c r="V1513" s="305"/>
      <c r="W1513" s="306"/>
      <c r="X1513" s="314"/>
      <c r="AA1513" s="315"/>
      <c r="AB1513" s="315"/>
      <c r="AC1513" s="315"/>
      <c r="AD1513" s="312"/>
      <c r="AE1513" s="316"/>
      <c r="AF1513" s="317"/>
      <c r="AG1513" s="317"/>
      <c r="AH1513" s="311"/>
      <c r="AI1513" s="311"/>
      <c r="AJ1513" s="311"/>
      <c r="AK1513" s="311"/>
      <c r="AL1513" s="311"/>
      <c r="AO1513" s="318"/>
      <c r="AP1513" s="318"/>
      <c r="AQ1513" s="249"/>
      <c r="AR1513" s="249"/>
      <c r="AS1513" s="248"/>
      <c r="AT1513" s="248"/>
      <c r="AU1513" s="248"/>
      <c r="AW1513" s="319"/>
      <c r="AX1513" s="251"/>
      <c r="AY1513" s="248"/>
    </row>
    <row r="1514" spans="1:51" s="307" customFormat="1" ht="16.5" customHeight="1" x14ac:dyDescent="0.25">
      <c r="A1514" s="305"/>
      <c r="B1514" s="306"/>
      <c r="K1514" s="317"/>
      <c r="L1514" s="317"/>
      <c r="M1514" s="310"/>
      <c r="N1514" s="317"/>
      <c r="O1514" s="317"/>
      <c r="P1514" s="309"/>
      <c r="Q1514" s="311"/>
      <c r="R1514" s="312"/>
      <c r="S1514" s="312"/>
      <c r="U1514" s="313"/>
      <c r="V1514" s="305"/>
      <c r="W1514" s="306"/>
      <c r="X1514" s="314"/>
      <c r="AA1514" s="315"/>
      <c r="AB1514" s="315"/>
      <c r="AC1514" s="315"/>
      <c r="AD1514" s="312"/>
      <c r="AE1514" s="316"/>
      <c r="AF1514" s="317"/>
      <c r="AG1514" s="317"/>
      <c r="AH1514" s="311"/>
      <c r="AI1514" s="311"/>
      <c r="AJ1514" s="311"/>
      <c r="AK1514" s="311"/>
      <c r="AL1514" s="311"/>
      <c r="AO1514" s="318"/>
      <c r="AP1514" s="318"/>
      <c r="AQ1514" s="249"/>
      <c r="AR1514" s="249"/>
      <c r="AS1514" s="248"/>
      <c r="AT1514" s="248"/>
      <c r="AU1514" s="248"/>
      <c r="AW1514" s="319"/>
      <c r="AX1514" s="251"/>
      <c r="AY1514" s="248"/>
    </row>
    <row r="1515" spans="1:51" s="307" customFormat="1" ht="16.5" customHeight="1" x14ac:dyDescent="0.25">
      <c r="A1515" s="305"/>
      <c r="B1515" s="306"/>
      <c r="K1515" s="317"/>
      <c r="L1515" s="317"/>
      <c r="M1515" s="310"/>
      <c r="N1515" s="317"/>
      <c r="O1515" s="317"/>
      <c r="P1515" s="309"/>
      <c r="Q1515" s="311"/>
      <c r="R1515" s="312"/>
      <c r="S1515" s="312"/>
      <c r="U1515" s="313"/>
      <c r="V1515" s="305"/>
      <c r="W1515" s="306"/>
      <c r="X1515" s="314"/>
      <c r="AA1515" s="315"/>
      <c r="AB1515" s="315"/>
      <c r="AC1515" s="315"/>
      <c r="AD1515" s="312"/>
      <c r="AE1515" s="316"/>
      <c r="AF1515" s="317"/>
      <c r="AG1515" s="317"/>
      <c r="AH1515" s="311"/>
      <c r="AI1515" s="311"/>
      <c r="AJ1515" s="311"/>
      <c r="AK1515" s="311"/>
      <c r="AL1515" s="311"/>
      <c r="AO1515" s="318"/>
      <c r="AP1515" s="318"/>
      <c r="AQ1515" s="249"/>
      <c r="AR1515" s="249"/>
      <c r="AS1515" s="248"/>
      <c r="AT1515" s="248"/>
      <c r="AU1515" s="248"/>
      <c r="AW1515" s="319"/>
      <c r="AX1515" s="251"/>
      <c r="AY1515" s="248"/>
    </row>
    <row r="1516" spans="1:51" s="307" customFormat="1" ht="16.5" customHeight="1" x14ac:dyDescent="0.25">
      <c r="A1516" s="305"/>
      <c r="B1516" s="306"/>
      <c r="K1516" s="317"/>
      <c r="L1516" s="317"/>
      <c r="M1516" s="310"/>
      <c r="N1516" s="317"/>
      <c r="O1516" s="317"/>
      <c r="P1516" s="309"/>
      <c r="Q1516" s="311"/>
      <c r="R1516" s="312"/>
      <c r="S1516" s="312"/>
      <c r="U1516" s="313"/>
      <c r="V1516" s="305"/>
      <c r="W1516" s="306"/>
      <c r="X1516" s="314"/>
      <c r="AA1516" s="315"/>
      <c r="AB1516" s="315"/>
      <c r="AC1516" s="315"/>
      <c r="AD1516" s="312"/>
      <c r="AE1516" s="316"/>
      <c r="AF1516" s="317"/>
      <c r="AG1516" s="317"/>
      <c r="AH1516" s="311"/>
      <c r="AI1516" s="311"/>
      <c r="AJ1516" s="311"/>
      <c r="AK1516" s="311"/>
      <c r="AL1516" s="311"/>
      <c r="AO1516" s="318"/>
      <c r="AP1516" s="318"/>
      <c r="AQ1516" s="249"/>
      <c r="AR1516" s="249"/>
      <c r="AS1516" s="248"/>
      <c r="AT1516" s="248"/>
      <c r="AU1516" s="248"/>
      <c r="AW1516" s="319"/>
      <c r="AX1516" s="251"/>
      <c r="AY1516" s="248"/>
    </row>
    <row r="1517" spans="1:51" s="307" customFormat="1" ht="16.5" customHeight="1" x14ac:dyDescent="0.25">
      <c r="A1517" s="305"/>
      <c r="B1517" s="306"/>
      <c r="K1517" s="317"/>
      <c r="L1517" s="317"/>
      <c r="M1517" s="310"/>
      <c r="N1517" s="317"/>
      <c r="O1517" s="317"/>
      <c r="P1517" s="309"/>
      <c r="Q1517" s="311"/>
      <c r="R1517" s="312"/>
      <c r="S1517" s="312"/>
      <c r="U1517" s="313"/>
      <c r="V1517" s="305"/>
      <c r="W1517" s="306"/>
      <c r="X1517" s="314"/>
      <c r="AA1517" s="315"/>
      <c r="AB1517" s="315"/>
      <c r="AC1517" s="315"/>
      <c r="AD1517" s="312"/>
      <c r="AE1517" s="316"/>
      <c r="AF1517" s="317"/>
      <c r="AG1517" s="317"/>
      <c r="AH1517" s="311"/>
      <c r="AI1517" s="311"/>
      <c r="AJ1517" s="311"/>
      <c r="AK1517" s="311"/>
      <c r="AL1517" s="311"/>
      <c r="AO1517" s="318"/>
      <c r="AP1517" s="318"/>
      <c r="AQ1517" s="249"/>
      <c r="AR1517" s="249"/>
      <c r="AS1517" s="248"/>
      <c r="AT1517" s="248"/>
      <c r="AU1517" s="248"/>
      <c r="AW1517" s="319"/>
      <c r="AX1517" s="251"/>
      <c r="AY1517" s="248"/>
    </row>
    <row r="1518" spans="1:51" s="307" customFormat="1" ht="16.5" customHeight="1" x14ac:dyDescent="0.25">
      <c r="A1518" s="305"/>
      <c r="B1518" s="306"/>
      <c r="K1518" s="317"/>
      <c r="L1518" s="317"/>
      <c r="M1518" s="310"/>
      <c r="N1518" s="317"/>
      <c r="O1518" s="317"/>
      <c r="P1518" s="309"/>
      <c r="Q1518" s="311"/>
      <c r="R1518" s="312"/>
      <c r="S1518" s="312"/>
      <c r="U1518" s="313"/>
      <c r="V1518" s="305"/>
      <c r="W1518" s="306"/>
      <c r="X1518" s="314"/>
      <c r="AA1518" s="315"/>
      <c r="AB1518" s="315"/>
      <c r="AC1518" s="315"/>
      <c r="AD1518" s="312"/>
      <c r="AE1518" s="316"/>
      <c r="AF1518" s="317"/>
      <c r="AG1518" s="317"/>
      <c r="AH1518" s="311"/>
      <c r="AI1518" s="311"/>
      <c r="AJ1518" s="311"/>
      <c r="AK1518" s="311"/>
      <c r="AL1518" s="311"/>
      <c r="AO1518" s="318"/>
      <c r="AP1518" s="318"/>
      <c r="AQ1518" s="249"/>
      <c r="AR1518" s="249"/>
      <c r="AS1518" s="248"/>
      <c r="AT1518" s="248"/>
      <c r="AU1518" s="248"/>
      <c r="AW1518" s="319"/>
      <c r="AX1518" s="251"/>
      <c r="AY1518" s="248"/>
    </row>
    <row r="1519" spans="1:51" s="307" customFormat="1" ht="16.5" customHeight="1" x14ac:dyDescent="0.25">
      <c r="A1519" s="305"/>
      <c r="B1519" s="306"/>
      <c r="K1519" s="317"/>
      <c r="L1519" s="317"/>
      <c r="M1519" s="310"/>
      <c r="N1519" s="317"/>
      <c r="O1519" s="317"/>
      <c r="P1519" s="309"/>
      <c r="Q1519" s="311"/>
      <c r="R1519" s="312"/>
      <c r="S1519" s="312"/>
      <c r="U1519" s="313"/>
      <c r="V1519" s="305"/>
      <c r="W1519" s="306"/>
      <c r="X1519" s="314"/>
      <c r="AA1519" s="315"/>
      <c r="AB1519" s="315"/>
      <c r="AC1519" s="315"/>
      <c r="AD1519" s="312"/>
      <c r="AE1519" s="316"/>
      <c r="AF1519" s="317"/>
      <c r="AG1519" s="317"/>
      <c r="AH1519" s="311"/>
      <c r="AI1519" s="311"/>
      <c r="AJ1519" s="311"/>
      <c r="AK1519" s="311"/>
      <c r="AL1519" s="311"/>
      <c r="AO1519" s="318"/>
      <c r="AP1519" s="318"/>
      <c r="AQ1519" s="249"/>
      <c r="AR1519" s="249"/>
      <c r="AS1519" s="248"/>
      <c r="AT1519" s="248"/>
      <c r="AU1519" s="248"/>
      <c r="AW1519" s="319"/>
      <c r="AX1519" s="251"/>
      <c r="AY1519" s="248"/>
    </row>
    <row r="1520" spans="1:51" s="307" customFormat="1" ht="16.5" customHeight="1" x14ac:dyDescent="0.25">
      <c r="A1520" s="305"/>
      <c r="B1520" s="306"/>
      <c r="K1520" s="317"/>
      <c r="L1520" s="317"/>
      <c r="M1520" s="310"/>
      <c r="N1520" s="317"/>
      <c r="O1520" s="317"/>
      <c r="P1520" s="309"/>
      <c r="Q1520" s="311"/>
      <c r="R1520" s="312"/>
      <c r="S1520" s="312"/>
      <c r="U1520" s="313"/>
      <c r="V1520" s="305"/>
      <c r="W1520" s="306"/>
      <c r="X1520" s="314"/>
      <c r="AA1520" s="315"/>
      <c r="AB1520" s="315"/>
      <c r="AC1520" s="315"/>
      <c r="AD1520" s="312"/>
      <c r="AE1520" s="316"/>
      <c r="AF1520" s="317"/>
      <c r="AG1520" s="317"/>
      <c r="AH1520" s="311"/>
      <c r="AI1520" s="311"/>
      <c r="AJ1520" s="311"/>
      <c r="AK1520" s="311"/>
      <c r="AL1520" s="311"/>
      <c r="AO1520" s="318"/>
      <c r="AP1520" s="318"/>
      <c r="AQ1520" s="249"/>
      <c r="AR1520" s="249"/>
      <c r="AS1520" s="248"/>
      <c r="AT1520" s="248"/>
      <c r="AU1520" s="248"/>
      <c r="AW1520" s="319"/>
      <c r="AX1520" s="251"/>
      <c r="AY1520" s="248"/>
    </row>
    <row r="1521" spans="1:51" s="307" customFormat="1" ht="16.5" customHeight="1" x14ac:dyDescent="0.25">
      <c r="A1521" s="305"/>
      <c r="B1521" s="306"/>
      <c r="K1521" s="317"/>
      <c r="L1521" s="317"/>
      <c r="M1521" s="310"/>
      <c r="N1521" s="317"/>
      <c r="O1521" s="317"/>
      <c r="P1521" s="309"/>
      <c r="Q1521" s="311"/>
      <c r="R1521" s="312"/>
      <c r="S1521" s="312"/>
      <c r="U1521" s="313"/>
      <c r="V1521" s="305"/>
      <c r="W1521" s="306"/>
      <c r="X1521" s="314"/>
      <c r="AA1521" s="315"/>
      <c r="AB1521" s="315"/>
      <c r="AC1521" s="315"/>
      <c r="AD1521" s="312"/>
      <c r="AE1521" s="316"/>
      <c r="AF1521" s="317"/>
      <c r="AG1521" s="317"/>
      <c r="AH1521" s="311"/>
      <c r="AI1521" s="311"/>
      <c r="AJ1521" s="311"/>
      <c r="AK1521" s="311"/>
      <c r="AL1521" s="311"/>
      <c r="AO1521" s="318"/>
      <c r="AP1521" s="318"/>
      <c r="AQ1521" s="249"/>
      <c r="AR1521" s="249"/>
      <c r="AS1521" s="248"/>
      <c r="AT1521" s="248"/>
      <c r="AU1521" s="248"/>
      <c r="AW1521" s="319"/>
      <c r="AX1521" s="251"/>
      <c r="AY1521" s="248"/>
    </row>
    <row r="1522" spans="1:51" s="307" customFormat="1" ht="16.5" customHeight="1" x14ac:dyDescent="0.25">
      <c r="A1522" s="305"/>
      <c r="B1522" s="306"/>
      <c r="K1522" s="317"/>
      <c r="L1522" s="317"/>
      <c r="M1522" s="310"/>
      <c r="N1522" s="317"/>
      <c r="O1522" s="317"/>
      <c r="P1522" s="309"/>
      <c r="Q1522" s="311"/>
      <c r="R1522" s="312"/>
      <c r="S1522" s="312"/>
      <c r="U1522" s="313"/>
      <c r="V1522" s="305"/>
      <c r="W1522" s="306"/>
      <c r="X1522" s="314"/>
      <c r="AA1522" s="315"/>
      <c r="AB1522" s="315"/>
      <c r="AC1522" s="315"/>
      <c r="AD1522" s="312"/>
      <c r="AE1522" s="316"/>
      <c r="AF1522" s="317"/>
      <c r="AG1522" s="317"/>
      <c r="AH1522" s="311"/>
      <c r="AI1522" s="311"/>
      <c r="AJ1522" s="311"/>
      <c r="AK1522" s="311"/>
      <c r="AL1522" s="311"/>
      <c r="AO1522" s="318"/>
      <c r="AP1522" s="318"/>
      <c r="AQ1522" s="249"/>
      <c r="AR1522" s="249"/>
      <c r="AS1522" s="248"/>
      <c r="AT1522" s="248"/>
      <c r="AU1522" s="248"/>
      <c r="AW1522" s="319"/>
      <c r="AX1522" s="251"/>
      <c r="AY1522" s="248"/>
    </row>
    <row r="1523" spans="1:51" s="307" customFormat="1" ht="16.5" customHeight="1" x14ac:dyDescent="0.25">
      <c r="A1523" s="305"/>
      <c r="B1523" s="306"/>
      <c r="K1523" s="317"/>
      <c r="L1523" s="317"/>
      <c r="M1523" s="310"/>
      <c r="N1523" s="317"/>
      <c r="O1523" s="317"/>
      <c r="P1523" s="309"/>
      <c r="Q1523" s="311"/>
      <c r="R1523" s="312"/>
      <c r="S1523" s="312"/>
      <c r="U1523" s="313"/>
      <c r="V1523" s="305"/>
      <c r="W1523" s="306"/>
      <c r="X1523" s="314"/>
      <c r="AA1523" s="315"/>
      <c r="AB1523" s="315"/>
      <c r="AC1523" s="315"/>
      <c r="AD1523" s="312"/>
      <c r="AE1523" s="316"/>
      <c r="AF1523" s="317"/>
      <c r="AG1523" s="317"/>
      <c r="AH1523" s="311"/>
      <c r="AI1523" s="311"/>
      <c r="AJ1523" s="311"/>
      <c r="AK1523" s="311"/>
      <c r="AL1523" s="311"/>
      <c r="AO1523" s="318"/>
      <c r="AP1523" s="318"/>
      <c r="AQ1523" s="249"/>
      <c r="AR1523" s="249"/>
      <c r="AS1523" s="248"/>
      <c r="AT1523" s="248"/>
      <c r="AU1523" s="248"/>
      <c r="AW1523" s="319"/>
      <c r="AX1523" s="251"/>
      <c r="AY1523" s="248"/>
    </row>
    <row r="1524" spans="1:51" s="307" customFormat="1" ht="16.5" customHeight="1" x14ac:dyDescent="0.25">
      <c r="A1524" s="305"/>
      <c r="B1524" s="306"/>
      <c r="K1524" s="317"/>
      <c r="L1524" s="317"/>
      <c r="M1524" s="310"/>
      <c r="N1524" s="317"/>
      <c r="O1524" s="317"/>
      <c r="P1524" s="309"/>
      <c r="Q1524" s="311"/>
      <c r="R1524" s="312"/>
      <c r="S1524" s="312"/>
      <c r="U1524" s="313"/>
      <c r="V1524" s="305"/>
      <c r="W1524" s="306"/>
      <c r="X1524" s="314"/>
      <c r="AA1524" s="315"/>
      <c r="AB1524" s="315"/>
      <c r="AC1524" s="315"/>
      <c r="AD1524" s="312"/>
      <c r="AE1524" s="316"/>
      <c r="AF1524" s="317"/>
      <c r="AG1524" s="317"/>
      <c r="AH1524" s="311"/>
      <c r="AI1524" s="311"/>
      <c r="AJ1524" s="311"/>
      <c r="AK1524" s="311"/>
      <c r="AL1524" s="311"/>
      <c r="AO1524" s="318"/>
      <c r="AP1524" s="318"/>
      <c r="AQ1524" s="249"/>
      <c r="AR1524" s="249"/>
      <c r="AS1524" s="248"/>
      <c r="AT1524" s="248"/>
      <c r="AU1524" s="248"/>
      <c r="AW1524" s="319"/>
      <c r="AX1524" s="251"/>
      <c r="AY1524" s="248"/>
    </row>
    <row r="1525" spans="1:51" s="307" customFormat="1" ht="16.5" customHeight="1" x14ac:dyDescent="0.25">
      <c r="A1525" s="305"/>
      <c r="B1525" s="306"/>
      <c r="K1525" s="317"/>
      <c r="L1525" s="317"/>
      <c r="M1525" s="310"/>
      <c r="N1525" s="317"/>
      <c r="O1525" s="317"/>
      <c r="P1525" s="309"/>
      <c r="Q1525" s="311"/>
      <c r="R1525" s="312"/>
      <c r="S1525" s="312"/>
      <c r="U1525" s="313"/>
      <c r="V1525" s="305"/>
      <c r="W1525" s="306"/>
      <c r="X1525" s="314"/>
      <c r="AA1525" s="315"/>
      <c r="AB1525" s="315"/>
      <c r="AC1525" s="315"/>
      <c r="AD1525" s="312"/>
      <c r="AE1525" s="316"/>
      <c r="AF1525" s="317"/>
      <c r="AG1525" s="317"/>
      <c r="AH1525" s="311"/>
      <c r="AI1525" s="311"/>
      <c r="AJ1525" s="311"/>
      <c r="AK1525" s="311"/>
      <c r="AL1525" s="311"/>
      <c r="AO1525" s="318"/>
      <c r="AP1525" s="318"/>
      <c r="AQ1525" s="249"/>
      <c r="AR1525" s="249"/>
      <c r="AS1525" s="248"/>
      <c r="AT1525" s="248"/>
      <c r="AU1525" s="248"/>
      <c r="AW1525" s="319"/>
      <c r="AX1525" s="251"/>
      <c r="AY1525" s="248"/>
    </row>
    <row r="1526" spans="1:51" s="276" customFormat="1" ht="16.5" customHeight="1" x14ac:dyDescent="0.25">
      <c r="A1526" s="283"/>
      <c r="B1526" s="274"/>
      <c r="K1526" s="277"/>
      <c r="L1526" s="278"/>
      <c r="M1526" s="279"/>
      <c r="N1526" s="278"/>
      <c r="O1526" s="278"/>
      <c r="P1526" s="278"/>
      <c r="Q1526" s="280"/>
      <c r="R1526" s="281"/>
      <c r="S1526" s="281"/>
      <c r="U1526" s="282"/>
      <c r="V1526" s="283" t="s">
        <v>184</v>
      </c>
      <c r="W1526" s="274">
        <v>70</v>
      </c>
      <c r="X1526" s="291" t="s">
        <v>185</v>
      </c>
      <c r="Y1526" s="276" t="s">
        <v>28</v>
      </c>
      <c r="Z1526" s="276" t="s">
        <v>37</v>
      </c>
      <c r="AA1526" s="285">
        <v>12.4</v>
      </c>
      <c r="AB1526" s="285">
        <v>15</v>
      </c>
      <c r="AC1526" s="285">
        <v>5</v>
      </c>
      <c r="AD1526" s="281">
        <f>AA1526*AB1526</f>
        <v>186</v>
      </c>
      <c r="AE1526" s="286">
        <v>70.430000000000007</v>
      </c>
      <c r="AF1526" s="288">
        <f>รายการ!B1</f>
        <v>6700</v>
      </c>
      <c r="AG1526" s="288">
        <f>AD1526*AF1526</f>
        <v>1246200</v>
      </c>
      <c r="AH1526" s="280">
        <f>SUM(AI1526:AL1526)</f>
        <v>186</v>
      </c>
      <c r="AI1526" s="280"/>
      <c r="AJ1526" s="280">
        <v>131</v>
      </c>
      <c r="AK1526" s="280">
        <v>55</v>
      </c>
      <c r="AL1526" s="280"/>
      <c r="AM1526" s="276">
        <v>25</v>
      </c>
      <c r="AN1526" s="276">
        <f>ค่าเสื่อม!Z2</f>
        <v>40</v>
      </c>
      <c r="AO1526" s="290">
        <f>AG1526*AN1526/100</f>
        <v>498480</v>
      </c>
      <c r="AP1526" s="290">
        <f>AG1526-AO1526</f>
        <v>747720</v>
      </c>
      <c r="AQ1526" s="199">
        <f>AP1526</f>
        <v>747720</v>
      </c>
      <c r="AR1526" s="199">
        <f>AQ1526</f>
        <v>747720</v>
      </c>
      <c r="AS1526" s="198">
        <f>((S1526*O1526)+(AF1526*AK1526)-(AF1526*AK1526*AN1526/100))</f>
        <v>221100</v>
      </c>
      <c r="AT1526" s="198">
        <f>AQ1526-AS1526</f>
        <v>526620</v>
      </c>
      <c r="AU1526" s="198">
        <f>AS1526</f>
        <v>221100</v>
      </c>
      <c r="AV1526" s="276">
        <f>อัตราภาษี!J5</f>
        <v>0.3</v>
      </c>
      <c r="AW1526" s="156" t="s">
        <v>186</v>
      </c>
      <c r="AX1526" s="201">
        <f>AU1526*AV1526/100</f>
        <v>663.3</v>
      </c>
      <c r="AY1526" s="198">
        <f>AX1526*10/100</f>
        <v>66.33</v>
      </c>
    </row>
    <row r="1527" spans="1:51" s="324" customFormat="1" ht="16.5" customHeight="1" x14ac:dyDescent="0.25">
      <c r="A1527" s="330"/>
      <c r="B1527" s="323"/>
      <c r="K1527" s="338"/>
      <c r="L1527" s="327"/>
      <c r="M1527" s="326"/>
      <c r="N1527" s="327"/>
      <c r="O1527" s="327"/>
      <c r="P1527" s="327"/>
      <c r="Q1527" s="289"/>
      <c r="R1527" s="286"/>
      <c r="S1527" s="286"/>
      <c r="U1527" s="329"/>
      <c r="V1527" s="330"/>
      <c r="W1527" s="323"/>
      <c r="X1527" s="331"/>
      <c r="Z1527" s="324" t="s">
        <v>37</v>
      </c>
      <c r="AA1527" s="332"/>
      <c r="AB1527" s="332"/>
      <c r="AC1527" s="332"/>
      <c r="AD1527" s="286">
        <v>55</v>
      </c>
      <c r="AE1527" s="286">
        <v>29.57</v>
      </c>
      <c r="AF1527" s="325"/>
      <c r="AG1527" s="325"/>
      <c r="AH1527" s="289">
        <v>55</v>
      </c>
      <c r="AI1527" s="289"/>
      <c r="AJ1527" s="289"/>
      <c r="AK1527" s="289">
        <v>55</v>
      </c>
      <c r="AL1527" s="289"/>
      <c r="AO1527" s="333"/>
      <c r="AP1527" s="333"/>
      <c r="AQ1527" s="199"/>
      <c r="AR1527" s="199"/>
      <c r="AS1527" s="214">
        <v>221100</v>
      </c>
      <c r="AT1527" s="214"/>
      <c r="AU1527" s="214">
        <f>AS1527</f>
        <v>221100</v>
      </c>
      <c r="AW1527" s="334"/>
      <c r="AX1527" s="215"/>
      <c r="AY1527" s="214"/>
    </row>
    <row r="1528" spans="1:51" s="344" customFormat="1" ht="16.5" customHeight="1" x14ac:dyDescent="0.25">
      <c r="A1528" s="427"/>
      <c r="B1528" s="428"/>
      <c r="K1528" s="442"/>
      <c r="L1528" s="431"/>
      <c r="M1528" s="430"/>
      <c r="N1528" s="431"/>
      <c r="O1528" s="431"/>
      <c r="P1528" s="431"/>
      <c r="Q1528" s="432"/>
      <c r="R1528" s="426"/>
      <c r="S1528" s="426"/>
      <c r="U1528" s="433"/>
      <c r="V1528" s="427"/>
      <c r="W1528" s="428"/>
      <c r="X1528" s="434"/>
      <c r="AA1528" s="435"/>
      <c r="AB1528" s="435"/>
      <c r="AC1528" s="435"/>
      <c r="AD1528" s="426"/>
      <c r="AE1528" s="426"/>
      <c r="AF1528" s="429"/>
      <c r="AG1528" s="429"/>
      <c r="AH1528" s="432"/>
      <c r="AI1528" s="432"/>
      <c r="AJ1528" s="432"/>
      <c r="AK1528" s="432"/>
      <c r="AL1528" s="432"/>
      <c r="AO1528" s="436"/>
      <c r="AP1528" s="436"/>
      <c r="AQ1528" s="249"/>
      <c r="AR1528" s="249"/>
      <c r="AS1528" s="437"/>
      <c r="AT1528" s="437"/>
      <c r="AU1528" s="437"/>
      <c r="AW1528" s="438"/>
      <c r="AX1528" s="439"/>
      <c r="AY1528" s="437"/>
    </row>
    <row r="1529" spans="1:51" s="344" customFormat="1" ht="16.5" customHeight="1" x14ac:dyDescent="0.25">
      <c r="A1529" s="427"/>
      <c r="B1529" s="428"/>
      <c r="K1529" s="442"/>
      <c r="L1529" s="431"/>
      <c r="M1529" s="430"/>
      <c r="N1529" s="431"/>
      <c r="O1529" s="431"/>
      <c r="P1529" s="431"/>
      <c r="Q1529" s="432"/>
      <c r="R1529" s="426"/>
      <c r="S1529" s="426"/>
      <c r="U1529" s="433"/>
      <c r="V1529" s="427"/>
      <c r="W1529" s="428"/>
      <c r="X1529" s="434"/>
      <c r="AA1529" s="435"/>
      <c r="AB1529" s="435"/>
      <c r="AC1529" s="435"/>
      <c r="AD1529" s="426"/>
      <c r="AE1529" s="426"/>
      <c r="AF1529" s="429"/>
      <c r="AG1529" s="429"/>
      <c r="AH1529" s="432"/>
      <c r="AI1529" s="432"/>
      <c r="AJ1529" s="432"/>
      <c r="AK1529" s="432"/>
      <c r="AL1529" s="432"/>
      <c r="AO1529" s="436"/>
      <c r="AP1529" s="436"/>
      <c r="AQ1529" s="249"/>
      <c r="AR1529" s="249"/>
      <c r="AS1529" s="437"/>
      <c r="AT1529" s="437"/>
      <c r="AU1529" s="437"/>
      <c r="AW1529" s="438"/>
      <c r="AX1529" s="439"/>
      <c r="AY1529" s="437"/>
    </row>
    <row r="1530" spans="1:51" s="344" customFormat="1" ht="16.5" customHeight="1" x14ac:dyDescent="0.25">
      <c r="A1530" s="427"/>
      <c r="B1530" s="428"/>
      <c r="K1530" s="442"/>
      <c r="L1530" s="431"/>
      <c r="M1530" s="430"/>
      <c r="N1530" s="431"/>
      <c r="O1530" s="431"/>
      <c r="P1530" s="431"/>
      <c r="Q1530" s="432"/>
      <c r="R1530" s="426"/>
      <c r="S1530" s="426"/>
      <c r="U1530" s="433"/>
      <c r="V1530" s="427"/>
      <c r="W1530" s="428"/>
      <c r="X1530" s="434"/>
      <c r="AA1530" s="435"/>
      <c r="AB1530" s="435"/>
      <c r="AC1530" s="435"/>
      <c r="AD1530" s="426"/>
      <c r="AE1530" s="426"/>
      <c r="AF1530" s="429"/>
      <c r="AG1530" s="429"/>
      <c r="AH1530" s="432"/>
      <c r="AI1530" s="432"/>
      <c r="AJ1530" s="432"/>
      <c r="AK1530" s="432"/>
      <c r="AL1530" s="432"/>
      <c r="AO1530" s="436"/>
      <c r="AP1530" s="436"/>
      <c r="AQ1530" s="249"/>
      <c r="AR1530" s="249"/>
      <c r="AS1530" s="437"/>
      <c r="AT1530" s="437"/>
      <c r="AU1530" s="437"/>
      <c r="AW1530" s="438"/>
      <c r="AX1530" s="439"/>
      <c r="AY1530" s="437"/>
    </row>
    <row r="1531" spans="1:51" s="344" customFormat="1" ht="16.5" customHeight="1" x14ac:dyDescent="0.25">
      <c r="A1531" s="427"/>
      <c r="B1531" s="428"/>
      <c r="K1531" s="442"/>
      <c r="L1531" s="431"/>
      <c r="M1531" s="430"/>
      <c r="N1531" s="431"/>
      <c r="O1531" s="431"/>
      <c r="P1531" s="431"/>
      <c r="Q1531" s="432"/>
      <c r="R1531" s="426"/>
      <c r="S1531" s="426"/>
      <c r="U1531" s="433"/>
      <c r="V1531" s="427"/>
      <c r="W1531" s="428"/>
      <c r="X1531" s="434"/>
      <c r="AA1531" s="435"/>
      <c r="AB1531" s="435"/>
      <c r="AC1531" s="435"/>
      <c r="AD1531" s="426"/>
      <c r="AE1531" s="426"/>
      <c r="AF1531" s="429"/>
      <c r="AG1531" s="429"/>
      <c r="AH1531" s="432"/>
      <c r="AI1531" s="432"/>
      <c r="AJ1531" s="432"/>
      <c r="AK1531" s="432"/>
      <c r="AL1531" s="432"/>
      <c r="AO1531" s="436"/>
      <c r="AP1531" s="436"/>
      <c r="AQ1531" s="249"/>
      <c r="AR1531" s="249"/>
      <c r="AS1531" s="437"/>
      <c r="AT1531" s="437"/>
      <c r="AU1531" s="437"/>
      <c r="AW1531" s="438"/>
      <c r="AX1531" s="439"/>
      <c r="AY1531" s="437"/>
    </row>
    <row r="1532" spans="1:51" s="344" customFormat="1" ht="16.5" customHeight="1" x14ac:dyDescent="0.25">
      <c r="A1532" s="427"/>
      <c r="B1532" s="428"/>
      <c r="K1532" s="442"/>
      <c r="L1532" s="431"/>
      <c r="M1532" s="430"/>
      <c r="N1532" s="431"/>
      <c r="O1532" s="431"/>
      <c r="P1532" s="431"/>
      <c r="Q1532" s="432"/>
      <c r="R1532" s="426"/>
      <c r="S1532" s="426"/>
      <c r="U1532" s="433"/>
      <c r="V1532" s="427"/>
      <c r="W1532" s="428"/>
      <c r="X1532" s="434"/>
      <c r="AA1532" s="435"/>
      <c r="AB1532" s="435"/>
      <c r="AC1532" s="435"/>
      <c r="AD1532" s="426"/>
      <c r="AE1532" s="426"/>
      <c r="AF1532" s="429"/>
      <c r="AG1532" s="429"/>
      <c r="AH1532" s="432"/>
      <c r="AI1532" s="432"/>
      <c r="AJ1532" s="432"/>
      <c r="AK1532" s="432"/>
      <c r="AL1532" s="432"/>
      <c r="AO1532" s="436"/>
      <c r="AP1532" s="436"/>
      <c r="AQ1532" s="249"/>
      <c r="AR1532" s="249"/>
      <c r="AS1532" s="437"/>
      <c r="AT1532" s="437"/>
      <c r="AU1532" s="437"/>
      <c r="AW1532" s="438"/>
      <c r="AX1532" s="439"/>
      <c r="AY1532" s="437"/>
    </row>
    <row r="1533" spans="1:51" s="344" customFormat="1" ht="16.5" customHeight="1" x14ac:dyDescent="0.25">
      <c r="A1533" s="427"/>
      <c r="B1533" s="428"/>
      <c r="K1533" s="442"/>
      <c r="L1533" s="431"/>
      <c r="M1533" s="430"/>
      <c r="N1533" s="431"/>
      <c r="O1533" s="431"/>
      <c r="P1533" s="431"/>
      <c r="Q1533" s="432"/>
      <c r="R1533" s="426"/>
      <c r="S1533" s="426"/>
      <c r="U1533" s="433"/>
      <c r="V1533" s="427"/>
      <c r="W1533" s="428"/>
      <c r="X1533" s="434"/>
      <c r="AA1533" s="435"/>
      <c r="AB1533" s="435"/>
      <c r="AC1533" s="435"/>
      <c r="AD1533" s="426"/>
      <c r="AE1533" s="426"/>
      <c r="AF1533" s="429"/>
      <c r="AG1533" s="429"/>
      <c r="AH1533" s="432"/>
      <c r="AI1533" s="432"/>
      <c r="AJ1533" s="432"/>
      <c r="AK1533" s="432"/>
      <c r="AL1533" s="432"/>
      <c r="AO1533" s="436"/>
      <c r="AP1533" s="436"/>
      <c r="AQ1533" s="249"/>
      <c r="AR1533" s="249"/>
      <c r="AS1533" s="437"/>
      <c r="AT1533" s="437"/>
      <c r="AU1533" s="437"/>
      <c r="AW1533" s="438"/>
      <c r="AX1533" s="439"/>
      <c r="AY1533" s="437"/>
    </row>
    <row r="1534" spans="1:51" s="344" customFormat="1" ht="16.5" customHeight="1" x14ac:dyDescent="0.25">
      <c r="A1534" s="427"/>
      <c r="B1534" s="428"/>
      <c r="K1534" s="442"/>
      <c r="L1534" s="431"/>
      <c r="M1534" s="430"/>
      <c r="N1534" s="431"/>
      <c r="O1534" s="431"/>
      <c r="P1534" s="431"/>
      <c r="Q1534" s="432"/>
      <c r="R1534" s="426"/>
      <c r="S1534" s="426"/>
      <c r="U1534" s="433"/>
      <c r="V1534" s="427"/>
      <c r="W1534" s="428"/>
      <c r="X1534" s="434"/>
      <c r="AA1534" s="435"/>
      <c r="AB1534" s="435"/>
      <c r="AC1534" s="435"/>
      <c r="AD1534" s="426"/>
      <c r="AE1534" s="426"/>
      <c r="AF1534" s="429"/>
      <c r="AG1534" s="429"/>
      <c r="AH1534" s="432"/>
      <c r="AI1534" s="432"/>
      <c r="AJ1534" s="432"/>
      <c r="AK1534" s="432"/>
      <c r="AL1534" s="432"/>
      <c r="AO1534" s="436"/>
      <c r="AP1534" s="436"/>
      <c r="AQ1534" s="249"/>
      <c r="AR1534" s="249"/>
      <c r="AS1534" s="437"/>
      <c r="AT1534" s="437"/>
      <c r="AU1534" s="437"/>
      <c r="AW1534" s="438"/>
      <c r="AX1534" s="439"/>
      <c r="AY1534" s="437"/>
    </row>
    <row r="1535" spans="1:51" s="344" customFormat="1" ht="16.5" customHeight="1" x14ac:dyDescent="0.25">
      <c r="A1535" s="427"/>
      <c r="B1535" s="428"/>
      <c r="K1535" s="442"/>
      <c r="L1535" s="431"/>
      <c r="M1535" s="430"/>
      <c r="N1535" s="431"/>
      <c r="O1535" s="431"/>
      <c r="P1535" s="431"/>
      <c r="Q1535" s="432"/>
      <c r="R1535" s="426"/>
      <c r="S1535" s="426"/>
      <c r="U1535" s="433"/>
      <c r="V1535" s="427"/>
      <c r="W1535" s="428"/>
      <c r="X1535" s="434"/>
      <c r="AA1535" s="435"/>
      <c r="AB1535" s="435"/>
      <c r="AC1535" s="435"/>
      <c r="AD1535" s="426"/>
      <c r="AE1535" s="426"/>
      <c r="AF1535" s="429"/>
      <c r="AG1535" s="429"/>
      <c r="AH1535" s="432"/>
      <c r="AI1535" s="432"/>
      <c r="AJ1535" s="432"/>
      <c r="AK1535" s="432"/>
      <c r="AL1535" s="432"/>
      <c r="AO1535" s="436"/>
      <c r="AP1535" s="436"/>
      <c r="AQ1535" s="249"/>
      <c r="AR1535" s="249"/>
      <c r="AS1535" s="437"/>
      <c r="AT1535" s="437"/>
      <c r="AU1535" s="437"/>
      <c r="AW1535" s="438"/>
      <c r="AX1535" s="439"/>
      <c r="AY1535" s="437"/>
    </row>
    <row r="1536" spans="1:51" s="344" customFormat="1" ht="16.5" customHeight="1" x14ac:dyDescent="0.25">
      <c r="A1536" s="427"/>
      <c r="B1536" s="428"/>
      <c r="K1536" s="442"/>
      <c r="L1536" s="431"/>
      <c r="M1536" s="430"/>
      <c r="N1536" s="431"/>
      <c r="O1536" s="431"/>
      <c r="P1536" s="431"/>
      <c r="Q1536" s="432"/>
      <c r="R1536" s="426"/>
      <c r="S1536" s="426"/>
      <c r="U1536" s="433"/>
      <c r="V1536" s="427"/>
      <c r="W1536" s="428"/>
      <c r="X1536" s="434"/>
      <c r="AA1536" s="435"/>
      <c r="AB1536" s="435"/>
      <c r="AC1536" s="435"/>
      <c r="AD1536" s="426"/>
      <c r="AE1536" s="426"/>
      <c r="AF1536" s="429"/>
      <c r="AG1536" s="429"/>
      <c r="AH1536" s="432"/>
      <c r="AI1536" s="432"/>
      <c r="AJ1536" s="432"/>
      <c r="AK1536" s="432"/>
      <c r="AL1536" s="432"/>
      <c r="AO1536" s="436"/>
      <c r="AP1536" s="436"/>
      <c r="AQ1536" s="249"/>
      <c r="AR1536" s="249"/>
      <c r="AS1536" s="437"/>
      <c r="AT1536" s="437"/>
      <c r="AU1536" s="437"/>
      <c r="AW1536" s="438"/>
      <c r="AX1536" s="439"/>
      <c r="AY1536" s="437"/>
    </row>
    <row r="1537" spans="1:51" s="344" customFormat="1" ht="16.5" customHeight="1" x14ac:dyDescent="0.25">
      <c r="A1537" s="427"/>
      <c r="B1537" s="428"/>
      <c r="K1537" s="442"/>
      <c r="L1537" s="431"/>
      <c r="M1537" s="430"/>
      <c r="N1537" s="431"/>
      <c r="O1537" s="431"/>
      <c r="P1537" s="431"/>
      <c r="Q1537" s="432"/>
      <c r="R1537" s="426"/>
      <c r="S1537" s="426"/>
      <c r="U1537" s="433"/>
      <c r="V1537" s="427"/>
      <c r="W1537" s="428"/>
      <c r="X1537" s="434"/>
      <c r="AA1537" s="435"/>
      <c r="AB1537" s="435"/>
      <c r="AC1537" s="435"/>
      <c r="AD1537" s="426"/>
      <c r="AE1537" s="426"/>
      <c r="AF1537" s="429"/>
      <c r="AG1537" s="429"/>
      <c r="AH1537" s="432"/>
      <c r="AI1537" s="432"/>
      <c r="AJ1537" s="432"/>
      <c r="AK1537" s="432"/>
      <c r="AL1537" s="432"/>
      <c r="AO1537" s="436"/>
      <c r="AP1537" s="436"/>
      <c r="AQ1537" s="249"/>
      <c r="AR1537" s="249"/>
      <c r="AS1537" s="437"/>
      <c r="AT1537" s="437"/>
      <c r="AU1537" s="437"/>
      <c r="AW1537" s="438"/>
      <c r="AX1537" s="439"/>
      <c r="AY1537" s="437"/>
    </row>
    <row r="1538" spans="1:51" s="344" customFormat="1" ht="16.5" customHeight="1" x14ac:dyDescent="0.25">
      <c r="A1538" s="427"/>
      <c r="B1538" s="428"/>
      <c r="K1538" s="442"/>
      <c r="L1538" s="431"/>
      <c r="M1538" s="430"/>
      <c r="N1538" s="431"/>
      <c r="O1538" s="431"/>
      <c r="P1538" s="431"/>
      <c r="Q1538" s="432"/>
      <c r="R1538" s="426"/>
      <c r="S1538" s="426"/>
      <c r="U1538" s="433"/>
      <c r="V1538" s="427"/>
      <c r="W1538" s="428"/>
      <c r="X1538" s="434"/>
      <c r="AA1538" s="435"/>
      <c r="AB1538" s="435"/>
      <c r="AC1538" s="435"/>
      <c r="AD1538" s="426"/>
      <c r="AE1538" s="426"/>
      <c r="AF1538" s="429"/>
      <c r="AG1538" s="429"/>
      <c r="AH1538" s="432"/>
      <c r="AI1538" s="432"/>
      <c r="AJ1538" s="432"/>
      <c r="AK1538" s="432"/>
      <c r="AL1538" s="432"/>
      <c r="AO1538" s="436"/>
      <c r="AP1538" s="436"/>
      <c r="AQ1538" s="249"/>
      <c r="AR1538" s="249"/>
      <c r="AS1538" s="437"/>
      <c r="AT1538" s="437"/>
      <c r="AU1538" s="437"/>
      <c r="AW1538" s="438"/>
      <c r="AX1538" s="439"/>
      <c r="AY1538" s="437"/>
    </row>
    <row r="1539" spans="1:51" s="344" customFormat="1" ht="16.5" customHeight="1" x14ac:dyDescent="0.25">
      <c r="A1539" s="427"/>
      <c r="B1539" s="428"/>
      <c r="K1539" s="442"/>
      <c r="L1539" s="431"/>
      <c r="M1539" s="430"/>
      <c r="N1539" s="431"/>
      <c r="O1539" s="431"/>
      <c r="P1539" s="431"/>
      <c r="Q1539" s="432"/>
      <c r="R1539" s="426"/>
      <c r="S1539" s="426"/>
      <c r="U1539" s="433"/>
      <c r="V1539" s="427"/>
      <c r="W1539" s="428"/>
      <c r="X1539" s="434"/>
      <c r="AA1539" s="435"/>
      <c r="AB1539" s="435"/>
      <c r="AC1539" s="435"/>
      <c r="AD1539" s="426"/>
      <c r="AE1539" s="426"/>
      <c r="AF1539" s="429"/>
      <c r="AG1539" s="429"/>
      <c r="AH1539" s="432"/>
      <c r="AI1539" s="432"/>
      <c r="AJ1539" s="432"/>
      <c r="AK1539" s="432"/>
      <c r="AL1539" s="432"/>
      <c r="AO1539" s="436"/>
      <c r="AP1539" s="436"/>
      <c r="AQ1539" s="249"/>
      <c r="AR1539" s="249"/>
      <c r="AS1539" s="437"/>
      <c r="AT1539" s="437"/>
      <c r="AU1539" s="437"/>
      <c r="AW1539" s="438"/>
      <c r="AX1539" s="439"/>
      <c r="AY1539" s="437"/>
    </row>
    <row r="1540" spans="1:51" s="344" customFormat="1" ht="16.5" customHeight="1" x14ac:dyDescent="0.25">
      <c r="A1540" s="427"/>
      <c r="B1540" s="428"/>
      <c r="K1540" s="442"/>
      <c r="L1540" s="431"/>
      <c r="M1540" s="430"/>
      <c r="N1540" s="431"/>
      <c r="O1540" s="431"/>
      <c r="P1540" s="431"/>
      <c r="Q1540" s="432"/>
      <c r="R1540" s="426"/>
      <c r="S1540" s="426"/>
      <c r="U1540" s="433"/>
      <c r="V1540" s="427"/>
      <c r="W1540" s="428"/>
      <c r="X1540" s="434"/>
      <c r="AA1540" s="435"/>
      <c r="AB1540" s="435"/>
      <c r="AC1540" s="435"/>
      <c r="AD1540" s="426"/>
      <c r="AE1540" s="426"/>
      <c r="AF1540" s="429"/>
      <c r="AG1540" s="429"/>
      <c r="AH1540" s="432"/>
      <c r="AI1540" s="432"/>
      <c r="AJ1540" s="432"/>
      <c r="AK1540" s="432"/>
      <c r="AL1540" s="432"/>
      <c r="AO1540" s="436"/>
      <c r="AP1540" s="436"/>
      <c r="AQ1540" s="249"/>
      <c r="AR1540" s="249"/>
      <c r="AS1540" s="437"/>
      <c r="AT1540" s="437"/>
      <c r="AU1540" s="437"/>
      <c r="AW1540" s="438"/>
      <c r="AX1540" s="439"/>
      <c r="AY1540" s="437"/>
    </row>
    <row r="1541" spans="1:51" s="344" customFormat="1" ht="16.5" customHeight="1" x14ac:dyDescent="0.25">
      <c r="A1541" s="427"/>
      <c r="B1541" s="428"/>
      <c r="K1541" s="442"/>
      <c r="L1541" s="431"/>
      <c r="M1541" s="430"/>
      <c r="N1541" s="431"/>
      <c r="O1541" s="431"/>
      <c r="P1541" s="431"/>
      <c r="Q1541" s="432"/>
      <c r="R1541" s="426"/>
      <c r="S1541" s="426"/>
      <c r="U1541" s="433"/>
      <c r="V1541" s="427"/>
      <c r="W1541" s="428"/>
      <c r="X1541" s="434"/>
      <c r="AA1541" s="435"/>
      <c r="AB1541" s="435"/>
      <c r="AC1541" s="435"/>
      <c r="AD1541" s="426"/>
      <c r="AE1541" s="426"/>
      <c r="AF1541" s="429"/>
      <c r="AG1541" s="429"/>
      <c r="AH1541" s="432"/>
      <c r="AI1541" s="432"/>
      <c r="AJ1541" s="432"/>
      <c r="AK1541" s="432"/>
      <c r="AL1541" s="432"/>
      <c r="AO1541" s="436"/>
      <c r="AP1541" s="436"/>
      <c r="AQ1541" s="249"/>
      <c r="AR1541" s="249"/>
      <c r="AS1541" s="437"/>
      <c r="AT1541" s="437"/>
      <c r="AU1541" s="437"/>
      <c r="AW1541" s="438"/>
      <c r="AX1541" s="439"/>
      <c r="AY1541" s="437"/>
    </row>
    <row r="1542" spans="1:51" s="344" customFormat="1" ht="16.5" customHeight="1" x14ac:dyDescent="0.25">
      <c r="A1542" s="427"/>
      <c r="B1542" s="428"/>
      <c r="K1542" s="442"/>
      <c r="L1542" s="431"/>
      <c r="M1542" s="430"/>
      <c r="N1542" s="431"/>
      <c r="O1542" s="431"/>
      <c r="P1542" s="431"/>
      <c r="Q1542" s="432"/>
      <c r="R1542" s="426"/>
      <c r="S1542" s="426"/>
      <c r="U1542" s="433"/>
      <c r="V1542" s="427"/>
      <c r="W1542" s="428"/>
      <c r="X1542" s="434"/>
      <c r="AA1542" s="435"/>
      <c r="AB1542" s="435"/>
      <c r="AC1542" s="435"/>
      <c r="AD1542" s="426"/>
      <c r="AE1542" s="426"/>
      <c r="AF1542" s="429"/>
      <c r="AG1542" s="429"/>
      <c r="AH1542" s="432"/>
      <c r="AI1542" s="432"/>
      <c r="AJ1542" s="432"/>
      <c r="AK1542" s="432"/>
      <c r="AL1542" s="432"/>
      <c r="AO1542" s="436"/>
      <c r="AP1542" s="436"/>
      <c r="AQ1542" s="249"/>
      <c r="AR1542" s="249"/>
      <c r="AS1542" s="437"/>
      <c r="AT1542" s="437"/>
      <c r="AU1542" s="437"/>
      <c r="AW1542" s="438"/>
      <c r="AX1542" s="439"/>
      <c r="AY1542" s="437"/>
    </row>
    <row r="1543" spans="1:51" s="344" customFormat="1" ht="16.5" customHeight="1" x14ac:dyDescent="0.25">
      <c r="A1543" s="427"/>
      <c r="B1543" s="428"/>
      <c r="K1543" s="442"/>
      <c r="L1543" s="431"/>
      <c r="M1543" s="430"/>
      <c r="N1543" s="431"/>
      <c r="O1543" s="431"/>
      <c r="P1543" s="431"/>
      <c r="Q1543" s="432"/>
      <c r="R1543" s="426"/>
      <c r="S1543" s="426"/>
      <c r="U1543" s="433"/>
      <c r="V1543" s="427"/>
      <c r="W1543" s="428"/>
      <c r="X1543" s="434"/>
      <c r="AA1543" s="435"/>
      <c r="AB1543" s="435"/>
      <c r="AC1543" s="435"/>
      <c r="AD1543" s="426"/>
      <c r="AE1543" s="426"/>
      <c r="AF1543" s="429"/>
      <c r="AG1543" s="429"/>
      <c r="AH1543" s="432"/>
      <c r="AI1543" s="432"/>
      <c r="AJ1543" s="432"/>
      <c r="AK1543" s="432"/>
      <c r="AL1543" s="432"/>
      <c r="AO1543" s="436"/>
      <c r="AP1543" s="436"/>
      <c r="AQ1543" s="249"/>
      <c r="AR1543" s="249"/>
      <c r="AS1543" s="437"/>
      <c r="AT1543" s="437"/>
      <c r="AU1543" s="437"/>
      <c r="AW1543" s="438"/>
      <c r="AX1543" s="439"/>
      <c r="AY1543" s="437"/>
    </row>
    <row r="1544" spans="1:51" s="344" customFormat="1" ht="16.5" customHeight="1" x14ac:dyDescent="0.25">
      <c r="A1544" s="427"/>
      <c r="B1544" s="428"/>
      <c r="K1544" s="442"/>
      <c r="L1544" s="431"/>
      <c r="M1544" s="430"/>
      <c r="N1544" s="431"/>
      <c r="O1544" s="431"/>
      <c r="P1544" s="431"/>
      <c r="Q1544" s="432"/>
      <c r="R1544" s="426"/>
      <c r="S1544" s="426"/>
      <c r="U1544" s="433"/>
      <c r="V1544" s="427"/>
      <c r="W1544" s="428"/>
      <c r="X1544" s="434"/>
      <c r="AA1544" s="435"/>
      <c r="AB1544" s="435"/>
      <c r="AC1544" s="435"/>
      <c r="AD1544" s="426"/>
      <c r="AE1544" s="426"/>
      <c r="AF1544" s="429"/>
      <c r="AG1544" s="429"/>
      <c r="AH1544" s="432"/>
      <c r="AI1544" s="432"/>
      <c r="AJ1544" s="432"/>
      <c r="AK1544" s="432"/>
      <c r="AL1544" s="432"/>
      <c r="AO1544" s="436"/>
      <c r="AP1544" s="436"/>
      <c r="AQ1544" s="249"/>
      <c r="AR1544" s="249"/>
      <c r="AS1544" s="437"/>
      <c r="AT1544" s="437"/>
      <c r="AU1544" s="437"/>
      <c r="AW1544" s="438"/>
      <c r="AX1544" s="439"/>
      <c r="AY1544" s="437"/>
    </row>
    <row r="1545" spans="1:51" s="344" customFormat="1" ht="16.5" customHeight="1" x14ac:dyDescent="0.25">
      <c r="A1545" s="427"/>
      <c r="B1545" s="428"/>
      <c r="K1545" s="442"/>
      <c r="L1545" s="431"/>
      <c r="M1545" s="430"/>
      <c r="N1545" s="431"/>
      <c r="O1545" s="431"/>
      <c r="P1545" s="431"/>
      <c r="Q1545" s="432"/>
      <c r="R1545" s="426"/>
      <c r="S1545" s="426"/>
      <c r="U1545" s="433"/>
      <c r="V1545" s="427"/>
      <c r="W1545" s="428"/>
      <c r="X1545" s="434"/>
      <c r="AA1545" s="435"/>
      <c r="AB1545" s="435"/>
      <c r="AC1545" s="435"/>
      <c r="AD1545" s="426"/>
      <c r="AE1545" s="426"/>
      <c r="AF1545" s="429"/>
      <c r="AG1545" s="429"/>
      <c r="AH1545" s="432"/>
      <c r="AI1545" s="432"/>
      <c r="AJ1545" s="432"/>
      <c r="AK1545" s="432"/>
      <c r="AL1545" s="432"/>
      <c r="AO1545" s="436"/>
      <c r="AP1545" s="436"/>
      <c r="AQ1545" s="249"/>
      <c r="AR1545" s="249"/>
      <c r="AS1545" s="437"/>
      <c r="AT1545" s="437"/>
      <c r="AU1545" s="437"/>
      <c r="AW1545" s="438"/>
      <c r="AX1545" s="439"/>
      <c r="AY1545" s="437"/>
    </row>
    <row r="1546" spans="1:51" s="344" customFormat="1" ht="16.5" customHeight="1" x14ac:dyDescent="0.25">
      <c r="A1546" s="427"/>
      <c r="B1546" s="428"/>
      <c r="K1546" s="442"/>
      <c r="L1546" s="431"/>
      <c r="M1546" s="430"/>
      <c r="N1546" s="431"/>
      <c r="O1546" s="431"/>
      <c r="P1546" s="431"/>
      <c r="Q1546" s="432"/>
      <c r="R1546" s="426"/>
      <c r="S1546" s="426"/>
      <c r="U1546" s="433"/>
      <c r="V1546" s="427"/>
      <c r="W1546" s="428"/>
      <c r="X1546" s="434"/>
      <c r="AA1546" s="435"/>
      <c r="AB1546" s="435"/>
      <c r="AC1546" s="435"/>
      <c r="AD1546" s="426"/>
      <c r="AE1546" s="426"/>
      <c r="AF1546" s="429"/>
      <c r="AG1546" s="429"/>
      <c r="AH1546" s="432"/>
      <c r="AI1546" s="432"/>
      <c r="AJ1546" s="432"/>
      <c r="AK1546" s="432"/>
      <c r="AL1546" s="432"/>
      <c r="AO1546" s="436"/>
      <c r="AP1546" s="436"/>
      <c r="AQ1546" s="249"/>
      <c r="AR1546" s="249"/>
      <c r="AS1546" s="437"/>
      <c r="AT1546" s="437"/>
      <c r="AU1546" s="437"/>
      <c r="AW1546" s="438"/>
      <c r="AX1546" s="439"/>
      <c r="AY1546" s="437"/>
    </row>
    <row r="1547" spans="1:51" s="344" customFormat="1" ht="16.5" customHeight="1" x14ac:dyDescent="0.25">
      <c r="A1547" s="427"/>
      <c r="B1547" s="428"/>
      <c r="K1547" s="442"/>
      <c r="L1547" s="431"/>
      <c r="M1547" s="430"/>
      <c r="N1547" s="431"/>
      <c r="O1547" s="431"/>
      <c r="P1547" s="431"/>
      <c r="Q1547" s="432"/>
      <c r="R1547" s="426"/>
      <c r="S1547" s="426"/>
      <c r="U1547" s="433"/>
      <c r="V1547" s="427"/>
      <c r="W1547" s="428"/>
      <c r="X1547" s="434"/>
      <c r="AA1547" s="435"/>
      <c r="AB1547" s="435"/>
      <c r="AC1547" s="435"/>
      <c r="AD1547" s="426"/>
      <c r="AE1547" s="426"/>
      <c r="AF1547" s="429"/>
      <c r="AG1547" s="429"/>
      <c r="AH1547" s="432"/>
      <c r="AI1547" s="432"/>
      <c r="AJ1547" s="432"/>
      <c r="AK1547" s="432"/>
      <c r="AL1547" s="432"/>
      <c r="AO1547" s="436"/>
      <c r="AP1547" s="436"/>
      <c r="AQ1547" s="249"/>
      <c r="AR1547" s="249"/>
      <c r="AS1547" s="437"/>
      <c r="AT1547" s="437"/>
      <c r="AU1547" s="437"/>
      <c r="AW1547" s="438"/>
      <c r="AX1547" s="439"/>
      <c r="AY1547" s="437"/>
    </row>
    <row r="1548" spans="1:51" s="344" customFormat="1" ht="16.5" customHeight="1" x14ac:dyDescent="0.25">
      <c r="A1548" s="427"/>
      <c r="B1548" s="428"/>
      <c r="K1548" s="442"/>
      <c r="L1548" s="431"/>
      <c r="M1548" s="430"/>
      <c r="N1548" s="431"/>
      <c r="O1548" s="431"/>
      <c r="P1548" s="431"/>
      <c r="Q1548" s="432"/>
      <c r="R1548" s="426"/>
      <c r="S1548" s="426"/>
      <c r="U1548" s="433"/>
      <c r="V1548" s="427"/>
      <c r="W1548" s="428"/>
      <c r="X1548" s="434"/>
      <c r="AA1548" s="435"/>
      <c r="AB1548" s="435"/>
      <c r="AC1548" s="435"/>
      <c r="AD1548" s="426"/>
      <c r="AE1548" s="426"/>
      <c r="AF1548" s="429"/>
      <c r="AG1548" s="429"/>
      <c r="AH1548" s="432"/>
      <c r="AI1548" s="432"/>
      <c r="AJ1548" s="432"/>
      <c r="AK1548" s="432"/>
      <c r="AL1548" s="432"/>
      <c r="AO1548" s="436"/>
      <c r="AP1548" s="436"/>
      <c r="AQ1548" s="249"/>
      <c r="AR1548" s="249"/>
      <c r="AS1548" s="437"/>
      <c r="AT1548" s="437"/>
      <c r="AU1548" s="437"/>
      <c r="AW1548" s="438"/>
      <c r="AX1548" s="439"/>
      <c r="AY1548" s="437"/>
    </row>
    <row r="1549" spans="1:51" s="344" customFormat="1" ht="16.5" customHeight="1" x14ac:dyDescent="0.25">
      <c r="A1549" s="427"/>
      <c r="B1549" s="428"/>
      <c r="K1549" s="442"/>
      <c r="L1549" s="431"/>
      <c r="M1549" s="430"/>
      <c r="N1549" s="431"/>
      <c r="O1549" s="431"/>
      <c r="P1549" s="431"/>
      <c r="Q1549" s="432"/>
      <c r="R1549" s="426"/>
      <c r="S1549" s="426"/>
      <c r="U1549" s="433"/>
      <c r="V1549" s="427"/>
      <c r="W1549" s="428"/>
      <c r="X1549" s="434"/>
      <c r="AA1549" s="435"/>
      <c r="AB1549" s="435"/>
      <c r="AC1549" s="435"/>
      <c r="AD1549" s="426"/>
      <c r="AE1549" s="426"/>
      <c r="AF1549" s="429"/>
      <c r="AG1549" s="429"/>
      <c r="AH1549" s="432"/>
      <c r="AI1549" s="432"/>
      <c r="AJ1549" s="432"/>
      <c r="AK1549" s="432"/>
      <c r="AL1549" s="432"/>
      <c r="AO1549" s="436"/>
      <c r="AP1549" s="436"/>
      <c r="AQ1549" s="249"/>
      <c r="AR1549" s="249"/>
      <c r="AS1549" s="437"/>
      <c r="AT1549" s="437"/>
      <c r="AU1549" s="437"/>
      <c r="AW1549" s="438"/>
      <c r="AX1549" s="439"/>
      <c r="AY1549" s="437"/>
    </row>
    <row r="1550" spans="1:51" s="344" customFormat="1" ht="16.5" customHeight="1" x14ac:dyDescent="0.25">
      <c r="A1550" s="427"/>
      <c r="B1550" s="428"/>
      <c r="K1550" s="442"/>
      <c r="L1550" s="431"/>
      <c r="M1550" s="430"/>
      <c r="N1550" s="431"/>
      <c r="O1550" s="431"/>
      <c r="P1550" s="431"/>
      <c r="Q1550" s="432"/>
      <c r="R1550" s="426"/>
      <c r="S1550" s="426"/>
      <c r="U1550" s="433"/>
      <c r="V1550" s="427"/>
      <c r="W1550" s="428"/>
      <c r="X1550" s="434"/>
      <c r="AA1550" s="435"/>
      <c r="AB1550" s="435"/>
      <c r="AC1550" s="435"/>
      <c r="AD1550" s="426"/>
      <c r="AE1550" s="426"/>
      <c r="AF1550" s="429"/>
      <c r="AG1550" s="429"/>
      <c r="AH1550" s="432"/>
      <c r="AI1550" s="432"/>
      <c r="AJ1550" s="432"/>
      <c r="AK1550" s="432"/>
      <c r="AL1550" s="432"/>
      <c r="AO1550" s="436"/>
      <c r="AP1550" s="436"/>
      <c r="AQ1550" s="249"/>
      <c r="AR1550" s="249"/>
      <c r="AS1550" s="437"/>
      <c r="AT1550" s="437"/>
      <c r="AU1550" s="437"/>
      <c r="AW1550" s="438"/>
      <c r="AX1550" s="439"/>
      <c r="AY1550" s="437"/>
    </row>
    <row r="1551" spans="1:51" s="344" customFormat="1" ht="16.5" customHeight="1" x14ac:dyDescent="0.25">
      <c r="A1551" s="427"/>
      <c r="B1551" s="428"/>
      <c r="K1551" s="442"/>
      <c r="L1551" s="431"/>
      <c r="M1551" s="430"/>
      <c r="N1551" s="431"/>
      <c r="O1551" s="431"/>
      <c r="P1551" s="431"/>
      <c r="Q1551" s="432"/>
      <c r="R1551" s="426"/>
      <c r="S1551" s="426"/>
      <c r="U1551" s="433"/>
      <c r="V1551" s="427"/>
      <c r="W1551" s="428"/>
      <c r="X1551" s="434"/>
      <c r="AA1551" s="435"/>
      <c r="AB1551" s="435"/>
      <c r="AC1551" s="435"/>
      <c r="AD1551" s="426"/>
      <c r="AE1551" s="426"/>
      <c r="AF1551" s="429"/>
      <c r="AG1551" s="429"/>
      <c r="AH1551" s="432"/>
      <c r="AI1551" s="432"/>
      <c r="AJ1551" s="432"/>
      <c r="AK1551" s="432"/>
      <c r="AL1551" s="432"/>
      <c r="AO1551" s="436"/>
      <c r="AP1551" s="436"/>
      <c r="AQ1551" s="249"/>
      <c r="AR1551" s="249"/>
      <c r="AS1551" s="437"/>
      <c r="AT1551" s="437"/>
      <c r="AU1551" s="437"/>
      <c r="AW1551" s="438"/>
      <c r="AX1551" s="439"/>
      <c r="AY1551" s="437"/>
    </row>
    <row r="1552" spans="1:51" s="344" customFormat="1" ht="16.5" customHeight="1" x14ac:dyDescent="0.25">
      <c r="A1552" s="427"/>
      <c r="B1552" s="428"/>
      <c r="K1552" s="442"/>
      <c r="L1552" s="431"/>
      <c r="M1552" s="430"/>
      <c r="N1552" s="431"/>
      <c r="O1552" s="431"/>
      <c r="P1552" s="431"/>
      <c r="Q1552" s="432"/>
      <c r="R1552" s="426"/>
      <c r="S1552" s="426"/>
      <c r="U1552" s="433"/>
      <c r="V1552" s="427"/>
      <c r="W1552" s="428"/>
      <c r="X1552" s="434"/>
      <c r="AA1552" s="435"/>
      <c r="AB1552" s="435"/>
      <c r="AC1552" s="435"/>
      <c r="AD1552" s="426"/>
      <c r="AE1552" s="426"/>
      <c r="AF1552" s="429"/>
      <c r="AG1552" s="429"/>
      <c r="AH1552" s="432"/>
      <c r="AI1552" s="432"/>
      <c r="AJ1552" s="432"/>
      <c r="AK1552" s="432"/>
      <c r="AL1552" s="432"/>
      <c r="AO1552" s="436"/>
      <c r="AP1552" s="436"/>
      <c r="AQ1552" s="249"/>
      <c r="AR1552" s="249"/>
      <c r="AS1552" s="437"/>
      <c r="AT1552" s="437"/>
      <c r="AU1552" s="437"/>
      <c r="AW1552" s="438"/>
      <c r="AX1552" s="439"/>
      <c r="AY1552" s="437"/>
    </row>
    <row r="1553" spans="1:51" s="344" customFormat="1" ht="16.5" customHeight="1" x14ac:dyDescent="0.25">
      <c r="A1553" s="427"/>
      <c r="B1553" s="428"/>
      <c r="K1553" s="442"/>
      <c r="L1553" s="431"/>
      <c r="M1553" s="430"/>
      <c r="N1553" s="431"/>
      <c r="O1553" s="431"/>
      <c r="P1553" s="431"/>
      <c r="Q1553" s="432"/>
      <c r="R1553" s="426"/>
      <c r="S1553" s="426"/>
      <c r="U1553" s="433"/>
      <c r="V1553" s="427"/>
      <c r="W1553" s="428"/>
      <c r="X1553" s="434"/>
      <c r="AA1553" s="435"/>
      <c r="AB1553" s="435"/>
      <c r="AC1553" s="435"/>
      <c r="AD1553" s="426"/>
      <c r="AE1553" s="426"/>
      <c r="AF1553" s="429"/>
      <c r="AG1553" s="429"/>
      <c r="AH1553" s="432"/>
      <c r="AI1553" s="432"/>
      <c r="AJ1553" s="432"/>
      <c r="AK1553" s="432"/>
      <c r="AL1553" s="432"/>
      <c r="AO1553" s="436"/>
      <c r="AP1553" s="436"/>
      <c r="AQ1553" s="249"/>
      <c r="AR1553" s="249"/>
      <c r="AS1553" s="437"/>
      <c r="AT1553" s="437"/>
      <c r="AU1553" s="437"/>
      <c r="AW1553" s="438"/>
      <c r="AX1553" s="439"/>
      <c r="AY1553" s="437"/>
    </row>
    <row r="1554" spans="1:51" s="344" customFormat="1" ht="16.5" customHeight="1" x14ac:dyDescent="0.25">
      <c r="A1554" s="427"/>
      <c r="B1554" s="428"/>
      <c r="K1554" s="442"/>
      <c r="L1554" s="431"/>
      <c r="M1554" s="430"/>
      <c r="N1554" s="431"/>
      <c r="O1554" s="431"/>
      <c r="P1554" s="431"/>
      <c r="Q1554" s="432"/>
      <c r="R1554" s="426"/>
      <c r="S1554" s="426"/>
      <c r="U1554" s="433"/>
      <c r="V1554" s="427"/>
      <c r="W1554" s="428"/>
      <c r="X1554" s="434"/>
      <c r="AA1554" s="435"/>
      <c r="AB1554" s="435"/>
      <c r="AC1554" s="435"/>
      <c r="AD1554" s="426"/>
      <c r="AE1554" s="426"/>
      <c r="AF1554" s="429"/>
      <c r="AG1554" s="429"/>
      <c r="AH1554" s="432"/>
      <c r="AI1554" s="432"/>
      <c r="AJ1554" s="432"/>
      <c r="AK1554" s="432"/>
      <c r="AL1554" s="432"/>
      <c r="AO1554" s="436"/>
      <c r="AP1554" s="436"/>
      <c r="AQ1554" s="249"/>
      <c r="AR1554" s="249"/>
      <c r="AS1554" s="437"/>
      <c r="AT1554" s="437"/>
      <c r="AU1554" s="437"/>
      <c r="AW1554" s="438"/>
      <c r="AX1554" s="439"/>
      <c r="AY1554" s="437"/>
    </row>
    <row r="1555" spans="1:51" s="344" customFormat="1" ht="16.5" customHeight="1" x14ac:dyDescent="0.25">
      <c r="A1555" s="427"/>
      <c r="B1555" s="428"/>
      <c r="K1555" s="442"/>
      <c r="L1555" s="431"/>
      <c r="M1555" s="430"/>
      <c r="N1555" s="431"/>
      <c r="O1555" s="431"/>
      <c r="P1555" s="431"/>
      <c r="Q1555" s="432"/>
      <c r="R1555" s="426"/>
      <c r="S1555" s="426"/>
      <c r="U1555" s="433"/>
      <c r="V1555" s="427"/>
      <c r="W1555" s="428"/>
      <c r="X1555" s="434"/>
      <c r="AA1555" s="435"/>
      <c r="AB1555" s="435"/>
      <c r="AC1555" s="435"/>
      <c r="AD1555" s="426"/>
      <c r="AE1555" s="426"/>
      <c r="AF1555" s="429"/>
      <c r="AG1555" s="429"/>
      <c r="AH1555" s="432"/>
      <c r="AI1555" s="432"/>
      <c r="AJ1555" s="432"/>
      <c r="AK1555" s="432"/>
      <c r="AL1555" s="432"/>
      <c r="AO1555" s="436"/>
      <c r="AP1555" s="436"/>
      <c r="AQ1555" s="249"/>
      <c r="AR1555" s="249"/>
      <c r="AS1555" s="437"/>
      <c r="AT1555" s="437"/>
      <c r="AU1555" s="437"/>
      <c r="AW1555" s="438"/>
      <c r="AX1555" s="439"/>
      <c r="AY1555" s="437"/>
    </row>
    <row r="1556" spans="1:51" s="344" customFormat="1" ht="16.5" customHeight="1" x14ac:dyDescent="0.25">
      <c r="A1556" s="427"/>
      <c r="B1556" s="428"/>
      <c r="K1556" s="442"/>
      <c r="L1556" s="431"/>
      <c r="M1556" s="430"/>
      <c r="N1556" s="431"/>
      <c r="O1556" s="431"/>
      <c r="P1556" s="431"/>
      <c r="Q1556" s="432"/>
      <c r="R1556" s="426"/>
      <c r="S1556" s="426"/>
      <c r="U1556" s="433"/>
      <c r="V1556" s="427"/>
      <c r="W1556" s="428"/>
      <c r="X1556" s="434"/>
      <c r="AA1556" s="435"/>
      <c r="AB1556" s="435"/>
      <c r="AC1556" s="435"/>
      <c r="AD1556" s="426"/>
      <c r="AE1556" s="426"/>
      <c r="AF1556" s="429"/>
      <c r="AG1556" s="429"/>
      <c r="AH1556" s="432"/>
      <c r="AI1556" s="432"/>
      <c r="AJ1556" s="432"/>
      <c r="AK1556" s="432"/>
      <c r="AL1556" s="432"/>
      <c r="AO1556" s="436"/>
      <c r="AP1556" s="436"/>
      <c r="AQ1556" s="249"/>
      <c r="AR1556" s="249"/>
      <c r="AS1556" s="437"/>
      <c r="AT1556" s="437"/>
      <c r="AU1556" s="437"/>
      <c r="AW1556" s="438"/>
      <c r="AX1556" s="439"/>
      <c r="AY1556" s="437"/>
    </row>
    <row r="1557" spans="1:51" s="344" customFormat="1" ht="16.5" customHeight="1" x14ac:dyDescent="0.25">
      <c r="A1557" s="427"/>
      <c r="B1557" s="428"/>
      <c r="K1557" s="442"/>
      <c r="L1557" s="431"/>
      <c r="M1557" s="430"/>
      <c r="N1557" s="431"/>
      <c r="O1557" s="431"/>
      <c r="P1557" s="431"/>
      <c r="Q1557" s="432"/>
      <c r="R1557" s="426"/>
      <c r="S1557" s="426"/>
      <c r="U1557" s="433"/>
      <c r="V1557" s="427"/>
      <c r="W1557" s="428"/>
      <c r="X1557" s="434"/>
      <c r="AA1557" s="435"/>
      <c r="AB1557" s="435"/>
      <c r="AC1557" s="435"/>
      <c r="AD1557" s="426"/>
      <c r="AE1557" s="426"/>
      <c r="AF1557" s="429"/>
      <c r="AG1557" s="429"/>
      <c r="AH1557" s="432"/>
      <c r="AI1557" s="432"/>
      <c r="AJ1557" s="432"/>
      <c r="AK1557" s="432"/>
      <c r="AL1557" s="432"/>
      <c r="AO1557" s="436"/>
      <c r="AP1557" s="436"/>
      <c r="AQ1557" s="249"/>
      <c r="AR1557" s="249"/>
      <c r="AS1557" s="437"/>
      <c r="AT1557" s="437"/>
      <c r="AU1557" s="437"/>
      <c r="AW1557" s="438"/>
      <c r="AX1557" s="439"/>
      <c r="AY1557" s="437"/>
    </row>
    <row r="1558" spans="1:51" s="344" customFormat="1" ht="16.5" customHeight="1" x14ac:dyDescent="0.25">
      <c r="A1558" s="427"/>
      <c r="B1558" s="428"/>
      <c r="K1558" s="442"/>
      <c r="L1558" s="431"/>
      <c r="M1558" s="430"/>
      <c r="N1558" s="431"/>
      <c r="O1558" s="431"/>
      <c r="P1558" s="431"/>
      <c r="Q1558" s="432"/>
      <c r="R1558" s="426"/>
      <c r="S1558" s="426"/>
      <c r="U1558" s="433"/>
      <c r="V1558" s="427"/>
      <c r="W1558" s="428"/>
      <c r="X1558" s="434"/>
      <c r="AA1558" s="435"/>
      <c r="AB1558" s="435"/>
      <c r="AC1558" s="435"/>
      <c r="AD1558" s="426"/>
      <c r="AE1558" s="426"/>
      <c r="AF1558" s="429"/>
      <c r="AG1558" s="429"/>
      <c r="AH1558" s="432"/>
      <c r="AI1558" s="432"/>
      <c r="AJ1558" s="432"/>
      <c r="AK1558" s="432"/>
      <c r="AL1558" s="432"/>
      <c r="AO1558" s="436"/>
      <c r="AP1558" s="436"/>
      <c r="AQ1558" s="249"/>
      <c r="AR1558" s="249"/>
      <c r="AS1558" s="437"/>
      <c r="AT1558" s="437"/>
      <c r="AU1558" s="437"/>
      <c r="AW1558" s="438"/>
      <c r="AX1558" s="439"/>
      <c r="AY1558" s="437"/>
    </row>
    <row r="1559" spans="1:51" s="344" customFormat="1" ht="16.5" customHeight="1" x14ac:dyDescent="0.25">
      <c r="A1559" s="427"/>
      <c r="B1559" s="428"/>
      <c r="K1559" s="442"/>
      <c r="L1559" s="431"/>
      <c r="M1559" s="430"/>
      <c r="N1559" s="431"/>
      <c r="O1559" s="431"/>
      <c r="P1559" s="431"/>
      <c r="Q1559" s="432"/>
      <c r="R1559" s="426"/>
      <c r="S1559" s="426"/>
      <c r="U1559" s="433"/>
      <c r="V1559" s="427"/>
      <c r="W1559" s="428"/>
      <c r="X1559" s="434"/>
      <c r="AA1559" s="435"/>
      <c r="AB1559" s="435"/>
      <c r="AC1559" s="435"/>
      <c r="AD1559" s="426"/>
      <c r="AE1559" s="426"/>
      <c r="AF1559" s="429"/>
      <c r="AG1559" s="429"/>
      <c r="AH1559" s="432"/>
      <c r="AI1559" s="432"/>
      <c r="AJ1559" s="432"/>
      <c r="AK1559" s="432"/>
      <c r="AL1559" s="432"/>
      <c r="AO1559" s="436"/>
      <c r="AP1559" s="436"/>
      <c r="AQ1559" s="249"/>
      <c r="AR1559" s="249"/>
      <c r="AS1559" s="437"/>
      <c r="AT1559" s="437"/>
      <c r="AU1559" s="437"/>
      <c r="AW1559" s="438"/>
      <c r="AX1559" s="439"/>
      <c r="AY1559" s="437"/>
    </row>
    <row r="1560" spans="1:51" s="344" customFormat="1" ht="16.5" customHeight="1" x14ac:dyDescent="0.25">
      <c r="A1560" s="427"/>
      <c r="B1560" s="428"/>
      <c r="K1560" s="442"/>
      <c r="L1560" s="431"/>
      <c r="M1560" s="430"/>
      <c r="N1560" s="431"/>
      <c r="O1560" s="431"/>
      <c r="P1560" s="431"/>
      <c r="Q1560" s="432"/>
      <c r="R1560" s="426"/>
      <c r="S1560" s="426"/>
      <c r="U1560" s="433"/>
      <c r="V1560" s="427"/>
      <c r="W1560" s="428"/>
      <c r="X1560" s="434"/>
      <c r="AA1560" s="435"/>
      <c r="AB1560" s="435"/>
      <c r="AC1560" s="435"/>
      <c r="AD1560" s="426"/>
      <c r="AE1560" s="426"/>
      <c r="AF1560" s="429"/>
      <c r="AG1560" s="429"/>
      <c r="AH1560" s="432"/>
      <c r="AI1560" s="432"/>
      <c r="AJ1560" s="432"/>
      <c r="AK1560" s="432"/>
      <c r="AL1560" s="432"/>
      <c r="AO1560" s="436"/>
      <c r="AP1560" s="436"/>
      <c r="AQ1560" s="249"/>
      <c r="AR1560" s="249"/>
      <c r="AS1560" s="437"/>
      <c r="AT1560" s="437"/>
      <c r="AU1560" s="437"/>
      <c r="AW1560" s="438"/>
      <c r="AX1560" s="439"/>
      <c r="AY1560" s="437"/>
    </row>
    <row r="1561" spans="1:51" s="344" customFormat="1" ht="16.5" customHeight="1" x14ac:dyDescent="0.25">
      <c r="A1561" s="427"/>
      <c r="B1561" s="428"/>
      <c r="K1561" s="442"/>
      <c r="L1561" s="431"/>
      <c r="M1561" s="430"/>
      <c r="N1561" s="431"/>
      <c r="O1561" s="431"/>
      <c r="P1561" s="431"/>
      <c r="Q1561" s="432"/>
      <c r="R1561" s="426"/>
      <c r="S1561" s="426"/>
      <c r="U1561" s="433"/>
      <c r="V1561" s="427"/>
      <c r="W1561" s="428"/>
      <c r="X1561" s="434"/>
      <c r="AA1561" s="435"/>
      <c r="AB1561" s="435"/>
      <c r="AC1561" s="435"/>
      <c r="AD1561" s="426"/>
      <c r="AE1561" s="426"/>
      <c r="AF1561" s="429"/>
      <c r="AG1561" s="429"/>
      <c r="AH1561" s="432"/>
      <c r="AI1561" s="432"/>
      <c r="AJ1561" s="432"/>
      <c r="AK1561" s="432"/>
      <c r="AL1561" s="432"/>
      <c r="AO1561" s="436"/>
      <c r="AP1561" s="436"/>
      <c r="AQ1561" s="249"/>
      <c r="AR1561" s="249"/>
      <c r="AS1561" s="437"/>
      <c r="AT1561" s="437"/>
      <c r="AU1561" s="437"/>
      <c r="AW1561" s="438"/>
      <c r="AX1561" s="439"/>
      <c r="AY1561" s="437"/>
    </row>
    <row r="1562" spans="1:51" s="344" customFormat="1" ht="16.5" customHeight="1" x14ac:dyDescent="0.25">
      <c r="A1562" s="427"/>
      <c r="B1562" s="428"/>
      <c r="K1562" s="442"/>
      <c r="L1562" s="431"/>
      <c r="M1562" s="430"/>
      <c r="N1562" s="431"/>
      <c r="O1562" s="431"/>
      <c r="P1562" s="431"/>
      <c r="Q1562" s="432"/>
      <c r="R1562" s="426"/>
      <c r="S1562" s="426"/>
      <c r="U1562" s="433"/>
      <c r="V1562" s="427"/>
      <c r="W1562" s="428"/>
      <c r="X1562" s="434"/>
      <c r="AA1562" s="435"/>
      <c r="AB1562" s="435"/>
      <c r="AC1562" s="435"/>
      <c r="AD1562" s="426"/>
      <c r="AE1562" s="426"/>
      <c r="AF1562" s="429"/>
      <c r="AG1562" s="429"/>
      <c r="AH1562" s="432"/>
      <c r="AI1562" s="432"/>
      <c r="AJ1562" s="432"/>
      <c r="AK1562" s="432"/>
      <c r="AL1562" s="432"/>
      <c r="AO1562" s="436"/>
      <c r="AP1562" s="436"/>
      <c r="AQ1562" s="249"/>
      <c r="AR1562" s="249"/>
      <c r="AS1562" s="437"/>
      <c r="AT1562" s="437"/>
      <c r="AU1562" s="437"/>
      <c r="AW1562" s="438"/>
      <c r="AX1562" s="439"/>
      <c r="AY1562" s="437"/>
    </row>
    <row r="1563" spans="1:51" s="276" customFormat="1" ht="16.5" customHeight="1" x14ac:dyDescent="0.25">
      <c r="A1563" s="283" t="s">
        <v>183</v>
      </c>
      <c r="B1563" s="274">
        <v>30</v>
      </c>
      <c r="C1563" s="276" t="s">
        <v>5</v>
      </c>
      <c r="D1563" s="276">
        <v>37819</v>
      </c>
      <c r="E1563" s="276">
        <v>38</v>
      </c>
      <c r="F1563" s="276">
        <v>1852</v>
      </c>
      <c r="G1563" s="276" t="s">
        <v>160</v>
      </c>
      <c r="H1563" s="276">
        <v>0</v>
      </c>
      <c r="I1563" s="276">
        <v>3</v>
      </c>
      <c r="J1563" s="276">
        <v>99</v>
      </c>
      <c r="K1563" s="277">
        <f>H1563*400+I1563*100+J1563</f>
        <v>399</v>
      </c>
      <c r="L1563" s="278">
        <f>SUM(Q1563:U1563)</f>
        <v>399</v>
      </c>
      <c r="M1563" s="279">
        <v>5</v>
      </c>
      <c r="N1563" s="278">
        <f>L1563</f>
        <v>399</v>
      </c>
      <c r="O1563" s="278">
        <v>175</v>
      </c>
      <c r="P1563" s="278">
        <f>N1563*O1563</f>
        <v>69825</v>
      </c>
      <c r="Q1563" s="280"/>
      <c r="R1563" s="281">
        <v>385.25</v>
      </c>
      <c r="S1563" s="281">
        <v>13.75</v>
      </c>
      <c r="U1563" s="282"/>
      <c r="V1563" s="283" t="s">
        <v>183</v>
      </c>
      <c r="W1563" s="274">
        <v>71</v>
      </c>
      <c r="X1563" s="284" t="s">
        <v>187</v>
      </c>
      <c r="Y1563" s="276" t="s">
        <v>28</v>
      </c>
      <c r="Z1563" s="276" t="s">
        <v>37</v>
      </c>
      <c r="AA1563" s="285">
        <v>13</v>
      </c>
      <c r="AB1563" s="285">
        <v>16</v>
      </c>
      <c r="AC1563" s="285">
        <v>2</v>
      </c>
      <c r="AD1563" s="281">
        <f>AA1563*AB1563</f>
        <v>208</v>
      </c>
      <c r="AE1563" s="287">
        <v>100</v>
      </c>
      <c r="AF1563" s="288">
        <f>รายการ!B1</f>
        <v>6700</v>
      </c>
      <c r="AG1563" s="288">
        <f>AD1563*AF1563</f>
        <v>1393600</v>
      </c>
      <c r="AH1563" s="280">
        <f>SUM(AI1563:AL1563)</f>
        <v>208</v>
      </c>
      <c r="AI1563" s="280"/>
      <c r="AJ1563" s="280">
        <v>208</v>
      </c>
      <c r="AK1563" s="280"/>
      <c r="AL1563" s="280"/>
      <c r="AM1563" s="276">
        <v>25</v>
      </c>
      <c r="AN1563" s="276">
        <f>ค่าเสื่อม!Z2</f>
        <v>40</v>
      </c>
      <c r="AO1563" s="290">
        <f>AG1563*AN1563/100</f>
        <v>557440</v>
      </c>
      <c r="AP1563" s="290">
        <f>AG1563-AO1563</f>
        <v>836160</v>
      </c>
      <c r="AQ1563" s="199">
        <f>P1526+AP1563</f>
        <v>836160</v>
      </c>
      <c r="AR1563" s="199">
        <f>AQ1563</f>
        <v>836160</v>
      </c>
      <c r="AS1563" s="198">
        <f>((S1563*O1563)+(AF1563*AK1563)-(AF1563*AK1563*AN1563/100))</f>
        <v>2406.25</v>
      </c>
      <c r="AT1563" s="198">
        <f>AQ1563-AS1563</f>
        <v>833753.75</v>
      </c>
      <c r="AU1563" s="198">
        <f>AS1563</f>
        <v>2406.25</v>
      </c>
      <c r="AV1563" s="276">
        <f>อัตราภาษี!J5</f>
        <v>0.3</v>
      </c>
      <c r="AW1563" s="156" t="s">
        <v>1791</v>
      </c>
      <c r="AX1563" s="201">
        <f>AU1563*AV1563/100</f>
        <v>7.21875</v>
      </c>
      <c r="AY1563" s="198">
        <f>AX1563*10/100</f>
        <v>0.72187500000000004</v>
      </c>
    </row>
    <row r="1564" spans="1:51" s="276" customFormat="1" ht="16.5" customHeight="1" x14ac:dyDescent="0.25">
      <c r="A1564" s="283"/>
      <c r="B1564" s="274">
        <v>31</v>
      </c>
      <c r="C1564" s="276" t="s">
        <v>5</v>
      </c>
      <c r="D1564" s="276">
        <v>37466</v>
      </c>
      <c r="E1564" s="276">
        <v>147</v>
      </c>
      <c r="F1564" s="276">
        <v>2386</v>
      </c>
      <c r="G1564" s="276" t="s">
        <v>160</v>
      </c>
      <c r="H1564" s="276">
        <v>1</v>
      </c>
      <c r="I1564" s="276">
        <v>3</v>
      </c>
      <c r="J1564" s="276">
        <v>62</v>
      </c>
      <c r="K1564" s="277">
        <f>H1564*400+I1564*100+J1564</f>
        <v>762</v>
      </c>
      <c r="L1564" s="278">
        <f>SUM(Q1564:U1564)</f>
        <v>762</v>
      </c>
      <c r="M1564" s="279">
        <v>1</v>
      </c>
      <c r="N1564" s="278">
        <f>L1564</f>
        <v>762</v>
      </c>
      <c r="O1564" s="278">
        <v>150</v>
      </c>
      <c r="P1564" s="278">
        <f>N1564*O1564</f>
        <v>114300</v>
      </c>
      <c r="Q1564" s="280">
        <v>762</v>
      </c>
      <c r="R1564" s="281"/>
      <c r="S1564" s="281"/>
      <c r="U1564" s="282"/>
      <c r="V1564" s="283"/>
      <c r="W1564" s="274"/>
      <c r="X1564" s="291"/>
      <c r="AA1564" s="285"/>
      <c r="AB1564" s="285"/>
      <c r="AC1564" s="285"/>
      <c r="AD1564" s="281"/>
      <c r="AE1564" s="287"/>
      <c r="AF1564" s="288"/>
      <c r="AG1564" s="288"/>
      <c r="AI1564" s="280"/>
      <c r="AJ1564" s="280"/>
      <c r="AK1564" s="280"/>
      <c r="AL1564" s="280"/>
      <c r="AO1564" s="290"/>
      <c r="AP1564" s="290"/>
      <c r="AQ1564" s="199">
        <f>P1564</f>
        <v>114300</v>
      </c>
      <c r="AR1564" s="199">
        <f>AQ1564</f>
        <v>114300</v>
      </c>
      <c r="AS1564" s="198">
        <f>((S1564*O1564)+(AF1564*AK1564)-(AF1564*AK1564*AN1564/100))</f>
        <v>0</v>
      </c>
      <c r="AT1564" s="198">
        <f>AQ1564-AS1564</f>
        <v>114300</v>
      </c>
      <c r="AU1564" s="198">
        <f>AS1564</f>
        <v>0</v>
      </c>
      <c r="AW1564" s="156"/>
      <c r="AX1564" s="201">
        <f>AU1564*AV1564/100</f>
        <v>0</v>
      </c>
      <c r="AY1564" s="198">
        <f>AX1564*10/100</f>
        <v>0</v>
      </c>
    </row>
    <row r="1565" spans="1:51" s="276" customFormat="1" ht="16.5" customHeight="1" x14ac:dyDescent="0.25">
      <c r="A1565" s="283"/>
      <c r="B1565" s="274">
        <v>32</v>
      </c>
      <c r="C1565" s="276" t="s">
        <v>5</v>
      </c>
      <c r="D1565" s="276">
        <v>35474</v>
      </c>
      <c r="E1565" s="276">
        <v>84</v>
      </c>
      <c r="F1565" s="276">
        <v>1682</v>
      </c>
      <c r="G1565" s="276" t="s">
        <v>160</v>
      </c>
      <c r="H1565" s="276">
        <v>11</v>
      </c>
      <c r="I1565" s="276">
        <v>1</v>
      </c>
      <c r="J1565" s="276">
        <v>46</v>
      </c>
      <c r="K1565" s="277">
        <f>H1565*400+I1565*100+J1565</f>
        <v>4546</v>
      </c>
      <c r="L1565" s="278">
        <f>SUM(Q1565:U1565)</f>
        <v>4546</v>
      </c>
      <c r="M1565" s="279">
        <v>1</v>
      </c>
      <c r="N1565" s="278">
        <f>L1565</f>
        <v>4546</v>
      </c>
      <c r="O1565" s="278">
        <v>125</v>
      </c>
      <c r="P1565" s="278">
        <f>N1565*O1565</f>
        <v>568250</v>
      </c>
      <c r="Q1565" s="280">
        <v>4546</v>
      </c>
      <c r="R1565" s="281"/>
      <c r="S1565" s="281"/>
      <c r="U1565" s="282"/>
      <c r="V1565" s="283"/>
      <c r="W1565" s="274"/>
      <c r="X1565" s="291"/>
      <c r="AA1565" s="285"/>
      <c r="AB1565" s="285"/>
      <c r="AC1565" s="285"/>
      <c r="AD1565" s="281"/>
      <c r="AE1565" s="287"/>
      <c r="AF1565" s="288"/>
      <c r="AG1565" s="288"/>
      <c r="AI1565" s="280"/>
      <c r="AJ1565" s="280"/>
      <c r="AK1565" s="280"/>
      <c r="AL1565" s="280"/>
      <c r="AO1565" s="290"/>
      <c r="AP1565" s="290"/>
      <c r="AQ1565" s="199">
        <f>P1565</f>
        <v>568250</v>
      </c>
      <c r="AR1565" s="199">
        <f>AQ1565</f>
        <v>568250</v>
      </c>
      <c r="AS1565" s="198">
        <f>((S1565*O1565)+(AF1565*AK1565)-(AF1565*AK1565*AN1565/100))</f>
        <v>0</v>
      </c>
      <c r="AT1565" s="198">
        <f>AQ1565-AS1565</f>
        <v>568250</v>
      </c>
      <c r="AU1565" s="198">
        <f>AS1565</f>
        <v>0</v>
      </c>
      <c r="AW1565" s="156"/>
      <c r="AX1565" s="201">
        <f>AU1565*AV1565/100</f>
        <v>0</v>
      </c>
      <c r="AY1565" s="198">
        <f>AX1565*10/100</f>
        <v>0</v>
      </c>
    </row>
    <row r="1566" spans="1:51" s="276" customFormat="1" ht="16.5" customHeight="1" x14ac:dyDescent="0.25">
      <c r="A1566" s="283"/>
      <c r="B1566" s="274">
        <v>33</v>
      </c>
      <c r="C1566" s="276" t="s">
        <v>5</v>
      </c>
      <c r="D1566" s="276">
        <v>37485</v>
      </c>
      <c r="E1566" s="276">
        <v>149</v>
      </c>
      <c r="F1566" s="276">
        <v>2404</v>
      </c>
      <c r="G1566" s="276" t="s">
        <v>160</v>
      </c>
      <c r="H1566" s="276">
        <v>4</v>
      </c>
      <c r="I1566" s="276">
        <v>2</v>
      </c>
      <c r="J1566" s="276">
        <v>41</v>
      </c>
      <c r="K1566" s="277">
        <f>H1566*400+I1566*100+J1566</f>
        <v>1841</v>
      </c>
      <c r="L1566" s="278">
        <f>SUM(Q1566:U1566)</f>
        <v>1841</v>
      </c>
      <c r="M1566" s="279">
        <v>1</v>
      </c>
      <c r="N1566" s="278">
        <f>L1566</f>
        <v>1841</v>
      </c>
      <c r="O1566" s="278">
        <v>150</v>
      </c>
      <c r="P1566" s="278">
        <f>N1566*O1566</f>
        <v>276150</v>
      </c>
      <c r="Q1566" s="280">
        <v>1841</v>
      </c>
      <c r="R1566" s="281"/>
      <c r="S1566" s="281"/>
      <c r="U1566" s="282"/>
      <c r="V1566" s="283"/>
      <c r="W1566" s="274"/>
      <c r="X1566" s="291"/>
      <c r="AA1566" s="285"/>
      <c r="AB1566" s="285"/>
      <c r="AC1566" s="285"/>
      <c r="AD1566" s="281"/>
      <c r="AE1566" s="287"/>
      <c r="AF1566" s="288"/>
      <c r="AG1566" s="288"/>
      <c r="AI1566" s="280"/>
      <c r="AJ1566" s="280"/>
      <c r="AK1566" s="280"/>
      <c r="AL1566" s="280"/>
      <c r="AO1566" s="290"/>
      <c r="AP1566" s="290"/>
      <c r="AQ1566" s="199">
        <f>P1566</f>
        <v>276150</v>
      </c>
      <c r="AR1566" s="199">
        <f>AQ1566</f>
        <v>276150</v>
      </c>
      <c r="AS1566" s="198">
        <f>((S1566*O1566)+(AF1566*AK1566)-(AF1566*AK1566*AN1566/100))</f>
        <v>0</v>
      </c>
      <c r="AT1566" s="198">
        <f>AQ1566-AS1566</f>
        <v>276150</v>
      </c>
      <c r="AU1566" s="198">
        <f>AS1566</f>
        <v>0</v>
      </c>
      <c r="AW1566" s="156"/>
      <c r="AX1566" s="201">
        <f>AU1566*AV1566/100</f>
        <v>0</v>
      </c>
      <c r="AY1566" s="198">
        <f>AX1566*10/100</f>
        <v>0</v>
      </c>
    </row>
    <row r="1567" spans="1:51" s="307" customFormat="1" ht="16.5" customHeight="1" x14ac:dyDescent="0.25">
      <c r="A1567" s="305"/>
      <c r="B1567" s="306"/>
      <c r="K1567" s="308"/>
      <c r="L1567" s="309"/>
      <c r="M1567" s="310"/>
      <c r="N1567" s="309"/>
      <c r="O1567" s="309"/>
      <c r="P1567" s="309"/>
      <c r="Q1567" s="311"/>
      <c r="R1567" s="312"/>
      <c r="S1567" s="312"/>
      <c r="U1567" s="313"/>
      <c r="V1567" s="305"/>
      <c r="W1567" s="306"/>
      <c r="X1567" s="314"/>
      <c r="AA1567" s="315"/>
      <c r="AB1567" s="315"/>
      <c r="AC1567" s="315"/>
      <c r="AD1567" s="312"/>
      <c r="AE1567" s="316"/>
      <c r="AF1567" s="317"/>
      <c r="AG1567" s="317"/>
      <c r="AI1567" s="311"/>
      <c r="AJ1567" s="311"/>
      <c r="AK1567" s="311"/>
      <c r="AL1567" s="311"/>
      <c r="AO1567" s="318"/>
      <c r="AP1567" s="318"/>
      <c r="AQ1567" s="249"/>
      <c r="AR1567" s="249"/>
      <c r="AS1567" s="248"/>
      <c r="AT1567" s="248"/>
      <c r="AU1567" s="248"/>
      <c r="AW1567" s="319"/>
      <c r="AX1567" s="251"/>
      <c r="AY1567" s="248"/>
    </row>
    <row r="1568" spans="1:51" s="307" customFormat="1" ht="16.5" customHeight="1" x14ac:dyDescent="0.25">
      <c r="A1568" s="305"/>
      <c r="B1568" s="306"/>
      <c r="K1568" s="308"/>
      <c r="L1568" s="309"/>
      <c r="M1568" s="310"/>
      <c r="N1568" s="309"/>
      <c r="O1568" s="309"/>
      <c r="P1568" s="309"/>
      <c r="Q1568" s="311"/>
      <c r="R1568" s="312"/>
      <c r="S1568" s="312"/>
      <c r="U1568" s="313"/>
      <c r="V1568" s="305"/>
      <c r="W1568" s="306"/>
      <c r="X1568" s="314"/>
      <c r="AA1568" s="315"/>
      <c r="AB1568" s="315"/>
      <c r="AC1568" s="315"/>
      <c r="AD1568" s="312"/>
      <c r="AE1568" s="316"/>
      <c r="AF1568" s="317"/>
      <c r="AG1568" s="317"/>
      <c r="AI1568" s="311"/>
      <c r="AJ1568" s="311"/>
      <c r="AK1568" s="311"/>
      <c r="AL1568" s="311"/>
      <c r="AO1568" s="318"/>
      <c r="AP1568" s="318"/>
      <c r="AQ1568" s="249"/>
      <c r="AR1568" s="249"/>
      <c r="AS1568" s="248"/>
      <c r="AT1568" s="248"/>
      <c r="AU1568" s="248"/>
      <c r="AW1568" s="319"/>
      <c r="AX1568" s="251"/>
      <c r="AY1568" s="248"/>
    </row>
    <row r="1569" spans="1:51" s="307" customFormat="1" ht="16.5" customHeight="1" x14ac:dyDescent="0.25">
      <c r="A1569" s="305"/>
      <c r="B1569" s="306"/>
      <c r="K1569" s="308"/>
      <c r="L1569" s="309"/>
      <c r="M1569" s="310"/>
      <c r="N1569" s="309"/>
      <c r="O1569" s="309"/>
      <c r="P1569" s="309"/>
      <c r="Q1569" s="311"/>
      <c r="R1569" s="312"/>
      <c r="S1569" s="312"/>
      <c r="U1569" s="313"/>
      <c r="V1569" s="305"/>
      <c r="W1569" s="306"/>
      <c r="X1569" s="314"/>
      <c r="AA1569" s="315"/>
      <c r="AB1569" s="315"/>
      <c r="AC1569" s="315"/>
      <c r="AD1569" s="312"/>
      <c r="AE1569" s="316"/>
      <c r="AF1569" s="317"/>
      <c r="AG1569" s="317"/>
      <c r="AI1569" s="311"/>
      <c r="AJ1569" s="311"/>
      <c r="AK1569" s="311"/>
      <c r="AL1569" s="311"/>
      <c r="AO1569" s="318"/>
      <c r="AP1569" s="318"/>
      <c r="AQ1569" s="249"/>
      <c r="AR1569" s="249"/>
      <c r="AS1569" s="248"/>
      <c r="AT1569" s="248"/>
      <c r="AU1569" s="248"/>
      <c r="AW1569" s="319"/>
      <c r="AX1569" s="251"/>
      <c r="AY1569" s="248"/>
    </row>
    <row r="1570" spans="1:51" s="307" customFormat="1" ht="16.5" customHeight="1" x14ac:dyDescent="0.25">
      <c r="A1570" s="305"/>
      <c r="B1570" s="306"/>
      <c r="K1570" s="308"/>
      <c r="L1570" s="309"/>
      <c r="M1570" s="310"/>
      <c r="N1570" s="309"/>
      <c r="O1570" s="309"/>
      <c r="P1570" s="309"/>
      <c r="Q1570" s="311"/>
      <c r="R1570" s="312"/>
      <c r="S1570" s="312"/>
      <c r="U1570" s="313"/>
      <c r="V1570" s="305"/>
      <c r="W1570" s="306"/>
      <c r="X1570" s="314"/>
      <c r="AA1570" s="315"/>
      <c r="AB1570" s="315"/>
      <c r="AC1570" s="315"/>
      <c r="AD1570" s="312"/>
      <c r="AE1570" s="316"/>
      <c r="AF1570" s="317"/>
      <c r="AG1570" s="317"/>
      <c r="AI1570" s="311"/>
      <c r="AJ1570" s="311"/>
      <c r="AK1570" s="311"/>
      <c r="AL1570" s="311"/>
      <c r="AO1570" s="318"/>
      <c r="AP1570" s="318"/>
      <c r="AQ1570" s="249"/>
      <c r="AR1570" s="249"/>
      <c r="AS1570" s="248"/>
      <c r="AT1570" s="248"/>
      <c r="AU1570" s="248"/>
      <c r="AW1570" s="319"/>
      <c r="AX1570" s="251"/>
      <c r="AY1570" s="248"/>
    </row>
    <row r="1571" spans="1:51" s="307" customFormat="1" ht="16.5" customHeight="1" x14ac:dyDescent="0.25">
      <c r="A1571" s="305"/>
      <c r="B1571" s="306"/>
      <c r="K1571" s="308"/>
      <c r="L1571" s="309"/>
      <c r="M1571" s="310"/>
      <c r="N1571" s="309"/>
      <c r="O1571" s="309"/>
      <c r="P1571" s="309"/>
      <c r="Q1571" s="311"/>
      <c r="R1571" s="312"/>
      <c r="S1571" s="312"/>
      <c r="U1571" s="313"/>
      <c r="V1571" s="305"/>
      <c r="W1571" s="306"/>
      <c r="X1571" s="314"/>
      <c r="AA1571" s="315"/>
      <c r="AB1571" s="315"/>
      <c r="AC1571" s="315"/>
      <c r="AD1571" s="312"/>
      <c r="AE1571" s="316"/>
      <c r="AF1571" s="317"/>
      <c r="AG1571" s="317"/>
      <c r="AI1571" s="311"/>
      <c r="AJ1571" s="311"/>
      <c r="AK1571" s="311"/>
      <c r="AL1571" s="311"/>
      <c r="AO1571" s="318"/>
      <c r="AP1571" s="318"/>
      <c r="AQ1571" s="249"/>
      <c r="AR1571" s="249"/>
      <c r="AS1571" s="248"/>
      <c r="AT1571" s="248"/>
      <c r="AU1571" s="248"/>
      <c r="AW1571" s="319"/>
      <c r="AX1571" s="251"/>
      <c r="AY1571" s="248"/>
    </row>
    <row r="1572" spans="1:51" s="307" customFormat="1" ht="16.5" customHeight="1" x14ac:dyDescent="0.25">
      <c r="A1572" s="305"/>
      <c r="B1572" s="306"/>
      <c r="K1572" s="308"/>
      <c r="L1572" s="309"/>
      <c r="M1572" s="310"/>
      <c r="N1572" s="309"/>
      <c r="O1572" s="309"/>
      <c r="P1572" s="309"/>
      <c r="Q1572" s="311"/>
      <c r="R1572" s="312"/>
      <c r="S1572" s="312"/>
      <c r="U1572" s="313"/>
      <c r="V1572" s="305"/>
      <c r="W1572" s="306"/>
      <c r="X1572" s="314"/>
      <c r="AA1572" s="315"/>
      <c r="AB1572" s="315"/>
      <c r="AC1572" s="315"/>
      <c r="AD1572" s="312"/>
      <c r="AE1572" s="316"/>
      <c r="AF1572" s="317"/>
      <c r="AG1572" s="317"/>
      <c r="AI1572" s="311"/>
      <c r="AJ1572" s="311"/>
      <c r="AK1572" s="311"/>
      <c r="AL1572" s="311"/>
      <c r="AO1572" s="318"/>
      <c r="AP1572" s="318"/>
      <c r="AQ1572" s="249"/>
      <c r="AR1572" s="249"/>
      <c r="AS1572" s="248"/>
      <c r="AT1572" s="248"/>
      <c r="AU1572" s="248"/>
      <c r="AW1572" s="319"/>
      <c r="AX1572" s="251"/>
      <c r="AY1572" s="248"/>
    </row>
    <row r="1573" spans="1:51" s="307" customFormat="1" ht="16.5" customHeight="1" x14ac:dyDescent="0.25">
      <c r="A1573" s="305"/>
      <c r="B1573" s="306"/>
      <c r="K1573" s="308"/>
      <c r="L1573" s="309"/>
      <c r="M1573" s="310"/>
      <c r="N1573" s="309"/>
      <c r="O1573" s="309"/>
      <c r="P1573" s="309"/>
      <c r="Q1573" s="311"/>
      <c r="R1573" s="312"/>
      <c r="S1573" s="312"/>
      <c r="U1573" s="313"/>
      <c r="V1573" s="305"/>
      <c r="W1573" s="306"/>
      <c r="X1573" s="314"/>
      <c r="AA1573" s="315"/>
      <c r="AB1573" s="315"/>
      <c r="AC1573" s="315"/>
      <c r="AD1573" s="312"/>
      <c r="AE1573" s="316"/>
      <c r="AF1573" s="317"/>
      <c r="AG1573" s="317"/>
      <c r="AI1573" s="311"/>
      <c r="AJ1573" s="311"/>
      <c r="AK1573" s="311"/>
      <c r="AL1573" s="311"/>
      <c r="AO1573" s="318"/>
      <c r="AP1573" s="318"/>
      <c r="AQ1573" s="249"/>
      <c r="AR1573" s="249"/>
      <c r="AS1573" s="248"/>
      <c r="AT1573" s="248"/>
      <c r="AU1573" s="248"/>
      <c r="AW1573" s="319"/>
      <c r="AX1573" s="251"/>
      <c r="AY1573" s="248"/>
    </row>
    <row r="1574" spans="1:51" s="307" customFormat="1" ht="16.5" customHeight="1" x14ac:dyDescent="0.25">
      <c r="A1574" s="305"/>
      <c r="B1574" s="306"/>
      <c r="K1574" s="308"/>
      <c r="L1574" s="309"/>
      <c r="M1574" s="310"/>
      <c r="N1574" s="309"/>
      <c r="O1574" s="309"/>
      <c r="P1574" s="309"/>
      <c r="Q1574" s="311"/>
      <c r="R1574" s="312"/>
      <c r="S1574" s="312"/>
      <c r="U1574" s="313"/>
      <c r="V1574" s="305"/>
      <c r="W1574" s="306"/>
      <c r="X1574" s="314"/>
      <c r="AA1574" s="315"/>
      <c r="AB1574" s="315"/>
      <c r="AC1574" s="315"/>
      <c r="AD1574" s="312"/>
      <c r="AE1574" s="316"/>
      <c r="AF1574" s="317"/>
      <c r="AG1574" s="317"/>
      <c r="AI1574" s="311"/>
      <c r="AJ1574" s="311"/>
      <c r="AK1574" s="311"/>
      <c r="AL1574" s="311"/>
      <c r="AO1574" s="318"/>
      <c r="AP1574" s="318"/>
      <c r="AQ1574" s="249"/>
      <c r="AR1574" s="249"/>
      <c r="AS1574" s="248"/>
      <c r="AT1574" s="248"/>
      <c r="AU1574" s="248"/>
      <c r="AW1574" s="319"/>
      <c r="AX1574" s="251"/>
      <c r="AY1574" s="248"/>
    </row>
    <row r="1575" spans="1:51" s="307" customFormat="1" ht="16.5" customHeight="1" x14ac:dyDescent="0.25">
      <c r="A1575" s="305"/>
      <c r="B1575" s="306"/>
      <c r="K1575" s="308"/>
      <c r="L1575" s="309"/>
      <c r="M1575" s="310"/>
      <c r="N1575" s="309"/>
      <c r="O1575" s="309"/>
      <c r="P1575" s="309"/>
      <c r="Q1575" s="311"/>
      <c r="R1575" s="312"/>
      <c r="S1575" s="312"/>
      <c r="U1575" s="313"/>
      <c r="V1575" s="305"/>
      <c r="W1575" s="306"/>
      <c r="X1575" s="314"/>
      <c r="AA1575" s="315"/>
      <c r="AB1575" s="315"/>
      <c r="AC1575" s="315"/>
      <c r="AD1575" s="312"/>
      <c r="AE1575" s="316"/>
      <c r="AF1575" s="317"/>
      <c r="AG1575" s="317"/>
      <c r="AI1575" s="311"/>
      <c r="AJ1575" s="311"/>
      <c r="AK1575" s="311"/>
      <c r="AL1575" s="311"/>
      <c r="AO1575" s="318"/>
      <c r="AP1575" s="318"/>
      <c r="AQ1575" s="249"/>
      <c r="AR1575" s="249"/>
      <c r="AS1575" s="248"/>
      <c r="AT1575" s="248"/>
      <c r="AU1575" s="248"/>
      <c r="AW1575" s="319"/>
      <c r="AX1575" s="251"/>
      <c r="AY1575" s="248"/>
    </row>
    <row r="1576" spans="1:51" s="307" customFormat="1" ht="16.5" customHeight="1" x14ac:dyDescent="0.25">
      <c r="A1576" s="305"/>
      <c r="B1576" s="306"/>
      <c r="K1576" s="308"/>
      <c r="L1576" s="309"/>
      <c r="M1576" s="310"/>
      <c r="N1576" s="309"/>
      <c r="O1576" s="309"/>
      <c r="P1576" s="309"/>
      <c r="Q1576" s="311"/>
      <c r="R1576" s="312"/>
      <c r="S1576" s="312"/>
      <c r="U1576" s="313"/>
      <c r="V1576" s="305"/>
      <c r="W1576" s="306"/>
      <c r="X1576" s="314"/>
      <c r="AA1576" s="315"/>
      <c r="AB1576" s="315"/>
      <c r="AC1576" s="315"/>
      <c r="AD1576" s="312"/>
      <c r="AE1576" s="316"/>
      <c r="AF1576" s="317"/>
      <c r="AG1576" s="317"/>
      <c r="AI1576" s="311"/>
      <c r="AJ1576" s="311"/>
      <c r="AK1576" s="311"/>
      <c r="AL1576" s="311"/>
      <c r="AO1576" s="318"/>
      <c r="AP1576" s="318"/>
      <c r="AQ1576" s="249"/>
      <c r="AR1576" s="249"/>
      <c r="AS1576" s="248"/>
      <c r="AT1576" s="248"/>
      <c r="AU1576" s="248"/>
      <c r="AW1576" s="319"/>
      <c r="AX1576" s="251"/>
      <c r="AY1576" s="248"/>
    </row>
    <row r="1577" spans="1:51" s="307" customFormat="1" ht="16.5" customHeight="1" x14ac:dyDescent="0.25">
      <c r="A1577" s="305"/>
      <c r="B1577" s="306"/>
      <c r="K1577" s="308"/>
      <c r="L1577" s="309"/>
      <c r="M1577" s="310"/>
      <c r="N1577" s="309"/>
      <c r="O1577" s="309"/>
      <c r="P1577" s="309"/>
      <c r="Q1577" s="311"/>
      <c r="R1577" s="312"/>
      <c r="S1577" s="312"/>
      <c r="U1577" s="313"/>
      <c r="V1577" s="305"/>
      <c r="W1577" s="306"/>
      <c r="X1577" s="314"/>
      <c r="AA1577" s="315"/>
      <c r="AB1577" s="315"/>
      <c r="AC1577" s="315"/>
      <c r="AD1577" s="312"/>
      <c r="AE1577" s="316"/>
      <c r="AF1577" s="317"/>
      <c r="AG1577" s="317"/>
      <c r="AI1577" s="311"/>
      <c r="AJ1577" s="311"/>
      <c r="AK1577" s="311"/>
      <c r="AL1577" s="311"/>
      <c r="AO1577" s="318"/>
      <c r="AP1577" s="318"/>
      <c r="AQ1577" s="249"/>
      <c r="AR1577" s="249"/>
      <c r="AS1577" s="248"/>
      <c r="AT1577" s="248"/>
      <c r="AU1577" s="248"/>
      <c r="AW1577" s="319"/>
      <c r="AX1577" s="251"/>
      <c r="AY1577" s="248"/>
    </row>
    <row r="1578" spans="1:51" s="307" customFormat="1" ht="16.5" customHeight="1" x14ac:dyDescent="0.25">
      <c r="A1578" s="305"/>
      <c r="B1578" s="306"/>
      <c r="K1578" s="308"/>
      <c r="L1578" s="309"/>
      <c r="M1578" s="310"/>
      <c r="N1578" s="309"/>
      <c r="O1578" s="309"/>
      <c r="P1578" s="309"/>
      <c r="Q1578" s="311"/>
      <c r="R1578" s="312"/>
      <c r="S1578" s="312"/>
      <c r="U1578" s="313"/>
      <c r="V1578" s="305"/>
      <c r="W1578" s="306"/>
      <c r="X1578" s="314"/>
      <c r="AA1578" s="315"/>
      <c r="AB1578" s="315"/>
      <c r="AC1578" s="315"/>
      <c r="AD1578" s="312"/>
      <c r="AE1578" s="316"/>
      <c r="AF1578" s="317"/>
      <c r="AG1578" s="317"/>
      <c r="AI1578" s="311"/>
      <c r="AJ1578" s="311"/>
      <c r="AK1578" s="311"/>
      <c r="AL1578" s="311"/>
      <c r="AO1578" s="318"/>
      <c r="AP1578" s="318"/>
      <c r="AQ1578" s="249"/>
      <c r="AR1578" s="249"/>
      <c r="AS1578" s="248"/>
      <c r="AT1578" s="248"/>
      <c r="AU1578" s="248"/>
      <c r="AW1578" s="319"/>
      <c r="AX1578" s="251"/>
      <c r="AY1578" s="248"/>
    </row>
    <row r="1579" spans="1:51" s="307" customFormat="1" ht="16.5" customHeight="1" x14ac:dyDescent="0.25">
      <c r="A1579" s="305"/>
      <c r="B1579" s="306"/>
      <c r="K1579" s="308"/>
      <c r="L1579" s="309"/>
      <c r="M1579" s="310"/>
      <c r="N1579" s="309"/>
      <c r="O1579" s="309"/>
      <c r="P1579" s="309"/>
      <c r="Q1579" s="311"/>
      <c r="R1579" s="312"/>
      <c r="S1579" s="312"/>
      <c r="U1579" s="313"/>
      <c r="V1579" s="305"/>
      <c r="W1579" s="306"/>
      <c r="X1579" s="314"/>
      <c r="AA1579" s="315"/>
      <c r="AB1579" s="315"/>
      <c r="AC1579" s="315"/>
      <c r="AD1579" s="312"/>
      <c r="AE1579" s="316"/>
      <c r="AF1579" s="317"/>
      <c r="AG1579" s="317"/>
      <c r="AI1579" s="311"/>
      <c r="AJ1579" s="311"/>
      <c r="AK1579" s="311"/>
      <c r="AL1579" s="311"/>
      <c r="AO1579" s="318"/>
      <c r="AP1579" s="318"/>
      <c r="AQ1579" s="249"/>
      <c r="AR1579" s="249"/>
      <c r="AS1579" s="248"/>
      <c r="AT1579" s="248"/>
      <c r="AU1579" s="248"/>
      <c r="AW1579" s="319"/>
      <c r="AX1579" s="251"/>
      <c r="AY1579" s="248"/>
    </row>
    <row r="1580" spans="1:51" s="307" customFormat="1" ht="16.5" customHeight="1" x14ac:dyDescent="0.25">
      <c r="A1580" s="305"/>
      <c r="B1580" s="306"/>
      <c r="K1580" s="308"/>
      <c r="L1580" s="309"/>
      <c r="M1580" s="310"/>
      <c r="N1580" s="309"/>
      <c r="O1580" s="309"/>
      <c r="P1580" s="309"/>
      <c r="Q1580" s="311"/>
      <c r="R1580" s="312"/>
      <c r="S1580" s="312"/>
      <c r="U1580" s="313"/>
      <c r="V1580" s="305"/>
      <c r="W1580" s="306"/>
      <c r="X1580" s="314"/>
      <c r="AA1580" s="315"/>
      <c r="AB1580" s="315"/>
      <c r="AC1580" s="315"/>
      <c r="AD1580" s="312"/>
      <c r="AE1580" s="316"/>
      <c r="AF1580" s="317"/>
      <c r="AG1580" s="317"/>
      <c r="AI1580" s="311"/>
      <c r="AJ1580" s="311"/>
      <c r="AK1580" s="311"/>
      <c r="AL1580" s="311"/>
      <c r="AO1580" s="318"/>
      <c r="AP1580" s="318"/>
      <c r="AQ1580" s="249"/>
      <c r="AR1580" s="249"/>
      <c r="AS1580" s="248"/>
      <c r="AT1580" s="248"/>
      <c r="AU1580" s="248"/>
      <c r="AW1580" s="319"/>
      <c r="AX1580" s="251"/>
      <c r="AY1580" s="248"/>
    </row>
    <row r="1581" spans="1:51" s="307" customFormat="1" ht="16.5" customHeight="1" x14ac:dyDescent="0.25">
      <c r="A1581" s="305"/>
      <c r="B1581" s="306"/>
      <c r="K1581" s="308"/>
      <c r="L1581" s="309"/>
      <c r="M1581" s="310"/>
      <c r="N1581" s="309"/>
      <c r="O1581" s="309"/>
      <c r="P1581" s="309"/>
      <c r="Q1581" s="311"/>
      <c r="R1581" s="312"/>
      <c r="S1581" s="312"/>
      <c r="U1581" s="313"/>
      <c r="V1581" s="305"/>
      <c r="W1581" s="306"/>
      <c r="X1581" s="314"/>
      <c r="AA1581" s="315"/>
      <c r="AB1581" s="315"/>
      <c r="AC1581" s="315"/>
      <c r="AD1581" s="312"/>
      <c r="AE1581" s="316"/>
      <c r="AF1581" s="317"/>
      <c r="AG1581" s="317"/>
      <c r="AI1581" s="311"/>
      <c r="AJ1581" s="311"/>
      <c r="AK1581" s="311"/>
      <c r="AL1581" s="311"/>
      <c r="AO1581" s="318"/>
      <c r="AP1581" s="318"/>
      <c r="AQ1581" s="249"/>
      <c r="AR1581" s="249"/>
      <c r="AS1581" s="248"/>
      <c r="AT1581" s="248"/>
      <c r="AU1581" s="248"/>
      <c r="AW1581" s="319"/>
      <c r="AX1581" s="251"/>
      <c r="AY1581" s="248"/>
    </row>
    <row r="1582" spans="1:51" s="307" customFormat="1" ht="16.5" customHeight="1" x14ac:dyDescent="0.25">
      <c r="A1582" s="305"/>
      <c r="B1582" s="306"/>
      <c r="K1582" s="308"/>
      <c r="L1582" s="309"/>
      <c r="M1582" s="310"/>
      <c r="N1582" s="309"/>
      <c r="O1582" s="309"/>
      <c r="P1582" s="309"/>
      <c r="Q1582" s="311"/>
      <c r="R1582" s="312"/>
      <c r="S1582" s="312"/>
      <c r="U1582" s="313"/>
      <c r="V1582" s="305"/>
      <c r="W1582" s="306"/>
      <c r="X1582" s="314"/>
      <c r="AA1582" s="315"/>
      <c r="AB1582" s="315"/>
      <c r="AC1582" s="315"/>
      <c r="AD1582" s="312"/>
      <c r="AE1582" s="316"/>
      <c r="AF1582" s="317"/>
      <c r="AG1582" s="317"/>
      <c r="AI1582" s="311"/>
      <c r="AJ1582" s="311"/>
      <c r="AK1582" s="311"/>
      <c r="AL1582" s="311"/>
      <c r="AO1582" s="318"/>
      <c r="AP1582" s="318"/>
      <c r="AQ1582" s="249"/>
      <c r="AR1582" s="249"/>
      <c r="AS1582" s="248"/>
      <c r="AT1582" s="248"/>
      <c r="AU1582" s="248"/>
      <c r="AW1582" s="319"/>
      <c r="AX1582" s="251"/>
      <c r="AY1582" s="248"/>
    </row>
    <row r="1583" spans="1:51" s="307" customFormat="1" ht="16.5" customHeight="1" x14ac:dyDescent="0.25">
      <c r="A1583" s="305"/>
      <c r="B1583" s="306"/>
      <c r="K1583" s="308"/>
      <c r="L1583" s="309"/>
      <c r="M1583" s="310"/>
      <c r="N1583" s="309"/>
      <c r="O1583" s="309"/>
      <c r="P1583" s="309"/>
      <c r="Q1583" s="311"/>
      <c r="R1583" s="312"/>
      <c r="S1583" s="312"/>
      <c r="U1583" s="313"/>
      <c r="V1583" s="305"/>
      <c r="W1583" s="306"/>
      <c r="X1583" s="314"/>
      <c r="AA1583" s="315"/>
      <c r="AB1583" s="315"/>
      <c r="AC1583" s="315"/>
      <c r="AD1583" s="312"/>
      <c r="AE1583" s="316"/>
      <c r="AF1583" s="317"/>
      <c r="AG1583" s="317"/>
      <c r="AI1583" s="311"/>
      <c r="AJ1583" s="311"/>
      <c r="AK1583" s="311"/>
      <c r="AL1583" s="311"/>
      <c r="AO1583" s="318"/>
      <c r="AP1583" s="318"/>
      <c r="AQ1583" s="249"/>
      <c r="AR1583" s="249"/>
      <c r="AS1583" s="248"/>
      <c r="AT1583" s="248"/>
      <c r="AU1583" s="248"/>
      <c r="AW1583" s="319"/>
      <c r="AX1583" s="251"/>
      <c r="AY1583" s="248"/>
    </row>
    <row r="1584" spans="1:51" s="307" customFormat="1" ht="16.5" customHeight="1" x14ac:dyDescent="0.25">
      <c r="A1584" s="305"/>
      <c r="B1584" s="306"/>
      <c r="K1584" s="308"/>
      <c r="L1584" s="309"/>
      <c r="M1584" s="310"/>
      <c r="N1584" s="309"/>
      <c r="O1584" s="309"/>
      <c r="P1584" s="309"/>
      <c r="Q1584" s="311"/>
      <c r="R1584" s="312"/>
      <c r="S1584" s="312"/>
      <c r="U1584" s="313"/>
      <c r="V1584" s="305"/>
      <c r="W1584" s="306"/>
      <c r="X1584" s="314"/>
      <c r="AA1584" s="315"/>
      <c r="AB1584" s="315"/>
      <c r="AC1584" s="315"/>
      <c r="AD1584" s="312"/>
      <c r="AE1584" s="316"/>
      <c r="AF1584" s="317"/>
      <c r="AG1584" s="317"/>
      <c r="AI1584" s="311"/>
      <c r="AJ1584" s="311"/>
      <c r="AK1584" s="311"/>
      <c r="AL1584" s="311"/>
      <c r="AO1584" s="318"/>
      <c r="AP1584" s="318"/>
      <c r="AQ1584" s="249"/>
      <c r="AR1584" s="249"/>
      <c r="AS1584" s="248"/>
      <c r="AT1584" s="248"/>
      <c r="AU1584" s="248"/>
      <c r="AW1584" s="319"/>
      <c r="AX1584" s="251"/>
      <c r="AY1584" s="248"/>
    </row>
    <row r="1585" spans="1:51" s="307" customFormat="1" ht="16.5" customHeight="1" x14ac:dyDescent="0.25">
      <c r="A1585" s="305"/>
      <c r="B1585" s="306"/>
      <c r="K1585" s="308"/>
      <c r="L1585" s="309"/>
      <c r="M1585" s="310"/>
      <c r="N1585" s="309"/>
      <c r="O1585" s="309"/>
      <c r="P1585" s="309"/>
      <c r="Q1585" s="311"/>
      <c r="R1585" s="312"/>
      <c r="S1585" s="312"/>
      <c r="U1585" s="313"/>
      <c r="V1585" s="305"/>
      <c r="W1585" s="306"/>
      <c r="X1585" s="314"/>
      <c r="AA1585" s="315"/>
      <c r="AB1585" s="315"/>
      <c r="AC1585" s="315"/>
      <c r="AD1585" s="312"/>
      <c r="AE1585" s="316"/>
      <c r="AF1585" s="317"/>
      <c r="AG1585" s="317"/>
      <c r="AI1585" s="311"/>
      <c r="AJ1585" s="311"/>
      <c r="AK1585" s="311"/>
      <c r="AL1585" s="311"/>
      <c r="AO1585" s="318"/>
      <c r="AP1585" s="318"/>
      <c r="AQ1585" s="249"/>
      <c r="AR1585" s="249"/>
      <c r="AS1585" s="248"/>
      <c r="AT1585" s="248"/>
      <c r="AU1585" s="248"/>
      <c r="AW1585" s="319"/>
      <c r="AX1585" s="251"/>
      <c r="AY1585" s="248"/>
    </row>
    <row r="1586" spans="1:51" s="307" customFormat="1" ht="16.5" customHeight="1" x14ac:dyDescent="0.25">
      <c r="A1586" s="305"/>
      <c r="B1586" s="306"/>
      <c r="K1586" s="308"/>
      <c r="L1586" s="309"/>
      <c r="M1586" s="310"/>
      <c r="N1586" s="309"/>
      <c r="O1586" s="309"/>
      <c r="P1586" s="309"/>
      <c r="Q1586" s="311"/>
      <c r="R1586" s="312"/>
      <c r="S1586" s="312"/>
      <c r="U1586" s="313"/>
      <c r="V1586" s="305"/>
      <c r="W1586" s="306"/>
      <c r="X1586" s="314"/>
      <c r="AA1586" s="315"/>
      <c r="AB1586" s="315"/>
      <c r="AC1586" s="315"/>
      <c r="AD1586" s="312"/>
      <c r="AE1586" s="316"/>
      <c r="AF1586" s="317"/>
      <c r="AG1586" s="317"/>
      <c r="AI1586" s="311"/>
      <c r="AJ1586" s="311"/>
      <c r="AK1586" s="311"/>
      <c r="AL1586" s="311"/>
      <c r="AO1586" s="318"/>
      <c r="AP1586" s="318"/>
      <c r="AQ1586" s="249"/>
      <c r="AR1586" s="249"/>
      <c r="AS1586" s="248"/>
      <c r="AT1586" s="248"/>
      <c r="AU1586" s="248"/>
      <c r="AW1586" s="319"/>
      <c r="AX1586" s="251"/>
      <c r="AY1586" s="248"/>
    </row>
    <row r="1587" spans="1:51" s="307" customFormat="1" ht="16.5" customHeight="1" x14ac:dyDescent="0.25">
      <c r="A1587" s="305"/>
      <c r="B1587" s="306"/>
      <c r="K1587" s="308"/>
      <c r="L1587" s="309"/>
      <c r="M1587" s="310"/>
      <c r="N1587" s="309"/>
      <c r="O1587" s="309"/>
      <c r="P1587" s="309"/>
      <c r="Q1587" s="311"/>
      <c r="R1587" s="312"/>
      <c r="S1587" s="312"/>
      <c r="U1587" s="313"/>
      <c r="V1587" s="305"/>
      <c r="W1587" s="306"/>
      <c r="X1587" s="314"/>
      <c r="AA1587" s="315"/>
      <c r="AB1587" s="315"/>
      <c r="AC1587" s="315"/>
      <c r="AD1587" s="312"/>
      <c r="AE1587" s="316"/>
      <c r="AF1587" s="317"/>
      <c r="AG1587" s="317"/>
      <c r="AI1587" s="311"/>
      <c r="AJ1587" s="311"/>
      <c r="AK1587" s="311"/>
      <c r="AL1587" s="311"/>
      <c r="AO1587" s="318"/>
      <c r="AP1587" s="318"/>
      <c r="AQ1587" s="249"/>
      <c r="AR1587" s="249"/>
      <c r="AS1587" s="248"/>
      <c r="AT1587" s="248"/>
      <c r="AU1587" s="248"/>
      <c r="AW1587" s="319"/>
      <c r="AX1587" s="251"/>
      <c r="AY1587" s="248"/>
    </row>
    <row r="1588" spans="1:51" s="307" customFormat="1" ht="16.5" customHeight="1" x14ac:dyDescent="0.25">
      <c r="A1588" s="305"/>
      <c r="B1588" s="306"/>
      <c r="K1588" s="308"/>
      <c r="L1588" s="309"/>
      <c r="M1588" s="310"/>
      <c r="N1588" s="309"/>
      <c r="O1588" s="309"/>
      <c r="P1588" s="309"/>
      <c r="Q1588" s="311"/>
      <c r="R1588" s="312"/>
      <c r="S1588" s="312"/>
      <c r="U1588" s="313"/>
      <c r="V1588" s="305"/>
      <c r="W1588" s="306"/>
      <c r="X1588" s="314"/>
      <c r="AA1588" s="315"/>
      <c r="AB1588" s="315"/>
      <c r="AC1588" s="315"/>
      <c r="AD1588" s="312"/>
      <c r="AE1588" s="316"/>
      <c r="AF1588" s="317"/>
      <c r="AG1588" s="317"/>
      <c r="AI1588" s="311"/>
      <c r="AJ1588" s="311"/>
      <c r="AK1588" s="311"/>
      <c r="AL1588" s="311"/>
      <c r="AO1588" s="318"/>
      <c r="AP1588" s="318"/>
      <c r="AQ1588" s="249"/>
      <c r="AR1588" s="249"/>
      <c r="AS1588" s="248"/>
      <c r="AT1588" s="248"/>
      <c r="AU1588" s="248"/>
      <c r="AW1588" s="319"/>
      <c r="AX1588" s="251"/>
      <c r="AY1588" s="248"/>
    </row>
    <row r="1589" spans="1:51" s="307" customFormat="1" ht="16.5" customHeight="1" x14ac:dyDescent="0.25">
      <c r="A1589" s="305"/>
      <c r="B1589" s="306"/>
      <c r="K1589" s="308"/>
      <c r="L1589" s="309"/>
      <c r="M1589" s="310"/>
      <c r="N1589" s="309"/>
      <c r="O1589" s="309"/>
      <c r="P1589" s="309"/>
      <c r="Q1589" s="311"/>
      <c r="R1589" s="312"/>
      <c r="S1589" s="312"/>
      <c r="U1589" s="313"/>
      <c r="V1589" s="305"/>
      <c r="W1589" s="306"/>
      <c r="X1589" s="314"/>
      <c r="AA1589" s="315"/>
      <c r="AB1589" s="315"/>
      <c r="AC1589" s="315"/>
      <c r="AD1589" s="312"/>
      <c r="AE1589" s="316"/>
      <c r="AF1589" s="317"/>
      <c r="AG1589" s="317"/>
      <c r="AI1589" s="311"/>
      <c r="AJ1589" s="311"/>
      <c r="AK1589" s="311"/>
      <c r="AL1589" s="311"/>
      <c r="AO1589" s="318"/>
      <c r="AP1589" s="318"/>
      <c r="AQ1589" s="249"/>
      <c r="AR1589" s="249"/>
      <c r="AS1589" s="248"/>
      <c r="AT1589" s="248"/>
      <c r="AU1589" s="248"/>
      <c r="AW1589" s="319"/>
      <c r="AX1589" s="251"/>
      <c r="AY1589" s="248"/>
    </row>
    <row r="1590" spans="1:51" s="307" customFormat="1" ht="16.5" customHeight="1" x14ac:dyDescent="0.25">
      <c r="A1590" s="305"/>
      <c r="B1590" s="306"/>
      <c r="K1590" s="308"/>
      <c r="L1590" s="309"/>
      <c r="M1590" s="310"/>
      <c r="N1590" s="309"/>
      <c r="O1590" s="309"/>
      <c r="P1590" s="309"/>
      <c r="Q1590" s="311"/>
      <c r="R1590" s="312"/>
      <c r="S1590" s="312"/>
      <c r="U1590" s="313"/>
      <c r="V1590" s="305"/>
      <c r="W1590" s="306"/>
      <c r="X1590" s="314"/>
      <c r="AA1590" s="315"/>
      <c r="AB1590" s="315"/>
      <c r="AC1590" s="315"/>
      <c r="AD1590" s="312"/>
      <c r="AE1590" s="316"/>
      <c r="AF1590" s="317"/>
      <c r="AG1590" s="317"/>
      <c r="AI1590" s="311"/>
      <c r="AJ1590" s="311"/>
      <c r="AK1590" s="311"/>
      <c r="AL1590" s="311"/>
      <c r="AO1590" s="318"/>
      <c r="AP1590" s="318"/>
      <c r="AQ1590" s="249"/>
      <c r="AR1590" s="249"/>
      <c r="AS1590" s="248"/>
      <c r="AT1590" s="248"/>
      <c r="AU1590" s="248"/>
      <c r="AW1590" s="319"/>
      <c r="AX1590" s="251"/>
      <c r="AY1590" s="248"/>
    </row>
    <row r="1591" spans="1:51" s="307" customFormat="1" ht="16.5" customHeight="1" x14ac:dyDescent="0.25">
      <c r="A1591" s="305"/>
      <c r="B1591" s="306"/>
      <c r="K1591" s="308"/>
      <c r="L1591" s="309"/>
      <c r="M1591" s="310"/>
      <c r="N1591" s="309"/>
      <c r="O1591" s="309"/>
      <c r="P1591" s="309"/>
      <c r="Q1591" s="311"/>
      <c r="R1591" s="312"/>
      <c r="S1591" s="312"/>
      <c r="U1591" s="313"/>
      <c r="V1591" s="305"/>
      <c r="W1591" s="306"/>
      <c r="X1591" s="314"/>
      <c r="AA1591" s="315"/>
      <c r="AB1591" s="315"/>
      <c r="AC1591" s="315"/>
      <c r="AD1591" s="312"/>
      <c r="AE1591" s="316"/>
      <c r="AF1591" s="317"/>
      <c r="AG1591" s="317"/>
      <c r="AI1591" s="311"/>
      <c r="AJ1591" s="311"/>
      <c r="AK1591" s="311"/>
      <c r="AL1591" s="311"/>
      <c r="AO1591" s="318"/>
      <c r="AP1591" s="318"/>
      <c r="AQ1591" s="249"/>
      <c r="AR1591" s="249"/>
      <c r="AS1591" s="248"/>
      <c r="AT1591" s="248"/>
      <c r="AU1591" s="248"/>
      <c r="AW1591" s="319"/>
      <c r="AX1591" s="251"/>
      <c r="AY1591" s="248"/>
    </row>
    <row r="1592" spans="1:51" s="307" customFormat="1" ht="16.5" customHeight="1" x14ac:dyDescent="0.25">
      <c r="A1592" s="305"/>
      <c r="B1592" s="306"/>
      <c r="K1592" s="308"/>
      <c r="L1592" s="309"/>
      <c r="M1592" s="310"/>
      <c r="N1592" s="309"/>
      <c r="O1592" s="309"/>
      <c r="P1592" s="309"/>
      <c r="Q1592" s="311"/>
      <c r="R1592" s="312"/>
      <c r="S1592" s="312"/>
      <c r="U1592" s="313"/>
      <c r="V1592" s="305"/>
      <c r="W1592" s="306"/>
      <c r="X1592" s="314"/>
      <c r="AA1592" s="315"/>
      <c r="AB1592" s="315"/>
      <c r="AC1592" s="315"/>
      <c r="AD1592" s="312"/>
      <c r="AE1592" s="316"/>
      <c r="AF1592" s="317"/>
      <c r="AG1592" s="317"/>
      <c r="AI1592" s="311"/>
      <c r="AJ1592" s="311"/>
      <c r="AK1592" s="311"/>
      <c r="AL1592" s="311"/>
      <c r="AO1592" s="318"/>
      <c r="AP1592" s="318"/>
      <c r="AQ1592" s="249"/>
      <c r="AR1592" s="249"/>
      <c r="AS1592" s="248"/>
      <c r="AT1592" s="248"/>
      <c r="AU1592" s="248"/>
      <c r="AW1592" s="319"/>
      <c r="AX1592" s="251"/>
      <c r="AY1592" s="248"/>
    </row>
    <row r="1593" spans="1:51" s="307" customFormat="1" ht="16.5" customHeight="1" x14ac:dyDescent="0.25">
      <c r="A1593" s="305"/>
      <c r="B1593" s="306"/>
      <c r="K1593" s="308"/>
      <c r="L1593" s="309"/>
      <c r="M1593" s="310"/>
      <c r="N1593" s="309"/>
      <c r="O1593" s="309"/>
      <c r="P1593" s="309"/>
      <c r="Q1593" s="311"/>
      <c r="R1593" s="312"/>
      <c r="S1593" s="312"/>
      <c r="U1593" s="313"/>
      <c r="V1593" s="305"/>
      <c r="W1593" s="306"/>
      <c r="X1593" s="314"/>
      <c r="AA1593" s="315"/>
      <c r="AB1593" s="315"/>
      <c r="AC1593" s="315"/>
      <c r="AD1593" s="312"/>
      <c r="AE1593" s="316"/>
      <c r="AF1593" s="317"/>
      <c r="AG1593" s="317"/>
      <c r="AI1593" s="311"/>
      <c r="AJ1593" s="311"/>
      <c r="AK1593" s="311"/>
      <c r="AL1593" s="311"/>
      <c r="AO1593" s="318"/>
      <c r="AP1593" s="318"/>
      <c r="AQ1593" s="249"/>
      <c r="AR1593" s="249"/>
      <c r="AS1593" s="248"/>
      <c r="AT1593" s="248"/>
      <c r="AU1593" s="248"/>
      <c r="AW1593" s="319"/>
      <c r="AX1593" s="251"/>
      <c r="AY1593" s="248"/>
    </row>
    <row r="1594" spans="1:51" s="307" customFormat="1" ht="16.5" customHeight="1" x14ac:dyDescent="0.25">
      <c r="A1594" s="305"/>
      <c r="B1594" s="306"/>
      <c r="K1594" s="308"/>
      <c r="L1594" s="309"/>
      <c r="M1594" s="310"/>
      <c r="N1594" s="309"/>
      <c r="O1594" s="309"/>
      <c r="P1594" s="309"/>
      <c r="Q1594" s="311"/>
      <c r="R1594" s="312"/>
      <c r="S1594" s="312"/>
      <c r="U1594" s="313"/>
      <c r="V1594" s="305"/>
      <c r="W1594" s="306"/>
      <c r="X1594" s="314"/>
      <c r="AA1594" s="315"/>
      <c r="AB1594" s="315"/>
      <c r="AC1594" s="315"/>
      <c r="AD1594" s="312"/>
      <c r="AE1594" s="316"/>
      <c r="AF1594" s="317"/>
      <c r="AG1594" s="317"/>
      <c r="AI1594" s="311"/>
      <c r="AJ1594" s="311"/>
      <c r="AK1594" s="311"/>
      <c r="AL1594" s="311"/>
      <c r="AO1594" s="318"/>
      <c r="AP1594" s="318"/>
      <c r="AQ1594" s="249"/>
      <c r="AR1594" s="249"/>
      <c r="AS1594" s="248"/>
      <c r="AT1594" s="248"/>
      <c r="AU1594" s="248"/>
      <c r="AW1594" s="319"/>
      <c r="AX1594" s="251"/>
      <c r="AY1594" s="248"/>
    </row>
    <row r="1595" spans="1:51" s="307" customFormat="1" ht="16.5" customHeight="1" x14ac:dyDescent="0.25">
      <c r="A1595" s="305"/>
      <c r="B1595" s="306"/>
      <c r="K1595" s="308"/>
      <c r="L1595" s="309"/>
      <c r="M1595" s="310"/>
      <c r="N1595" s="309"/>
      <c r="O1595" s="309"/>
      <c r="P1595" s="309"/>
      <c r="Q1595" s="311"/>
      <c r="R1595" s="312"/>
      <c r="S1595" s="312"/>
      <c r="U1595" s="313"/>
      <c r="V1595" s="305"/>
      <c r="W1595" s="306"/>
      <c r="X1595" s="314"/>
      <c r="AA1595" s="315"/>
      <c r="AB1595" s="315"/>
      <c r="AC1595" s="315"/>
      <c r="AD1595" s="312"/>
      <c r="AE1595" s="316"/>
      <c r="AF1595" s="317"/>
      <c r="AG1595" s="317"/>
      <c r="AI1595" s="311"/>
      <c r="AJ1595" s="311"/>
      <c r="AK1595" s="311"/>
      <c r="AL1595" s="311"/>
      <c r="AO1595" s="318"/>
      <c r="AP1595" s="318"/>
      <c r="AQ1595" s="249"/>
      <c r="AR1595" s="249"/>
      <c r="AS1595" s="248"/>
      <c r="AT1595" s="248"/>
      <c r="AU1595" s="248"/>
      <c r="AW1595" s="319"/>
      <c r="AX1595" s="251"/>
      <c r="AY1595" s="248"/>
    </row>
    <row r="1596" spans="1:51" s="307" customFormat="1" ht="16.5" customHeight="1" x14ac:dyDescent="0.25">
      <c r="A1596" s="305"/>
      <c r="B1596" s="306"/>
      <c r="K1596" s="308"/>
      <c r="L1596" s="309"/>
      <c r="M1596" s="310"/>
      <c r="N1596" s="309"/>
      <c r="O1596" s="309"/>
      <c r="P1596" s="309"/>
      <c r="Q1596" s="311"/>
      <c r="R1596" s="312"/>
      <c r="S1596" s="312"/>
      <c r="U1596" s="313"/>
      <c r="V1596" s="305"/>
      <c r="W1596" s="306"/>
      <c r="X1596" s="314"/>
      <c r="AA1596" s="315"/>
      <c r="AB1596" s="315"/>
      <c r="AC1596" s="315"/>
      <c r="AD1596" s="312"/>
      <c r="AE1596" s="316"/>
      <c r="AF1596" s="317"/>
      <c r="AG1596" s="317"/>
      <c r="AI1596" s="311"/>
      <c r="AJ1596" s="311"/>
      <c r="AK1596" s="311"/>
      <c r="AL1596" s="311"/>
      <c r="AO1596" s="318"/>
      <c r="AP1596" s="318"/>
      <c r="AQ1596" s="249"/>
      <c r="AR1596" s="249"/>
      <c r="AS1596" s="248"/>
      <c r="AT1596" s="248"/>
      <c r="AU1596" s="248"/>
      <c r="AW1596" s="319"/>
      <c r="AX1596" s="251"/>
      <c r="AY1596" s="248"/>
    </row>
    <row r="1597" spans="1:51" s="307" customFormat="1" ht="16.5" customHeight="1" x14ac:dyDescent="0.25">
      <c r="A1597" s="305"/>
      <c r="B1597" s="306"/>
      <c r="K1597" s="308"/>
      <c r="L1597" s="309"/>
      <c r="M1597" s="310"/>
      <c r="N1597" s="309"/>
      <c r="O1597" s="309"/>
      <c r="P1597" s="309"/>
      <c r="Q1597" s="311"/>
      <c r="R1597" s="312"/>
      <c r="S1597" s="312"/>
      <c r="U1597" s="313"/>
      <c r="V1597" s="305"/>
      <c r="W1597" s="306"/>
      <c r="X1597" s="314"/>
      <c r="AA1597" s="315"/>
      <c r="AB1597" s="315"/>
      <c r="AC1597" s="315"/>
      <c r="AD1597" s="312"/>
      <c r="AE1597" s="316"/>
      <c r="AF1597" s="317"/>
      <c r="AG1597" s="317"/>
      <c r="AI1597" s="311"/>
      <c r="AJ1597" s="311"/>
      <c r="AK1597" s="311"/>
      <c r="AL1597" s="311"/>
      <c r="AO1597" s="318"/>
      <c r="AP1597" s="318"/>
      <c r="AQ1597" s="249"/>
      <c r="AR1597" s="249"/>
      <c r="AS1597" s="248"/>
      <c r="AT1597" s="248"/>
      <c r="AU1597" s="248"/>
      <c r="AW1597" s="319"/>
      <c r="AX1597" s="251"/>
      <c r="AY1597" s="248"/>
    </row>
    <row r="1598" spans="1:51" s="307" customFormat="1" ht="16.5" customHeight="1" x14ac:dyDescent="0.25">
      <c r="A1598" s="305"/>
      <c r="B1598" s="306"/>
      <c r="K1598" s="308"/>
      <c r="L1598" s="309"/>
      <c r="M1598" s="310"/>
      <c r="N1598" s="309"/>
      <c r="O1598" s="309"/>
      <c r="P1598" s="309"/>
      <c r="Q1598" s="311"/>
      <c r="R1598" s="312"/>
      <c r="S1598" s="312"/>
      <c r="U1598" s="313"/>
      <c r="V1598" s="305"/>
      <c r="W1598" s="306"/>
      <c r="X1598" s="314"/>
      <c r="AA1598" s="315"/>
      <c r="AB1598" s="315"/>
      <c r="AC1598" s="315"/>
      <c r="AD1598" s="312"/>
      <c r="AE1598" s="316"/>
      <c r="AF1598" s="317"/>
      <c r="AG1598" s="317"/>
      <c r="AI1598" s="311"/>
      <c r="AJ1598" s="311"/>
      <c r="AK1598" s="311"/>
      <c r="AL1598" s="311"/>
      <c r="AO1598" s="318"/>
      <c r="AP1598" s="318"/>
      <c r="AQ1598" s="249"/>
      <c r="AR1598" s="249"/>
      <c r="AS1598" s="248"/>
      <c r="AT1598" s="248"/>
      <c r="AU1598" s="248"/>
      <c r="AW1598" s="319"/>
      <c r="AX1598" s="251"/>
      <c r="AY1598" s="248"/>
    </row>
    <row r="1599" spans="1:51" s="307" customFormat="1" ht="16.5" customHeight="1" x14ac:dyDescent="0.25">
      <c r="A1599" s="305"/>
      <c r="B1599" s="306"/>
      <c r="K1599" s="308"/>
      <c r="L1599" s="309"/>
      <c r="M1599" s="310"/>
      <c r="N1599" s="309"/>
      <c r="O1599" s="309"/>
      <c r="P1599" s="309"/>
      <c r="Q1599" s="311"/>
      <c r="R1599" s="312"/>
      <c r="S1599" s="312"/>
      <c r="U1599" s="313"/>
      <c r="V1599" s="305"/>
      <c r="W1599" s="306"/>
      <c r="X1599" s="314"/>
      <c r="AA1599" s="315"/>
      <c r="AB1599" s="315"/>
      <c r="AC1599" s="315"/>
      <c r="AD1599" s="312"/>
      <c r="AE1599" s="316"/>
      <c r="AF1599" s="317"/>
      <c r="AG1599" s="317"/>
      <c r="AI1599" s="311"/>
      <c r="AJ1599" s="311"/>
      <c r="AK1599" s="311"/>
      <c r="AL1599" s="311"/>
      <c r="AO1599" s="318"/>
      <c r="AP1599" s="318"/>
      <c r="AQ1599" s="249"/>
      <c r="AR1599" s="249"/>
      <c r="AS1599" s="248"/>
      <c r="AT1599" s="248"/>
      <c r="AU1599" s="248"/>
      <c r="AW1599" s="319"/>
      <c r="AX1599" s="251"/>
      <c r="AY1599" s="248"/>
    </row>
    <row r="1600" spans="1:51" s="276" customFormat="1" ht="16.5" customHeight="1" x14ac:dyDescent="0.25">
      <c r="A1600" s="283" t="s">
        <v>188</v>
      </c>
      <c r="B1600" s="274">
        <v>34</v>
      </c>
      <c r="C1600" s="276" t="s">
        <v>5</v>
      </c>
      <c r="D1600" s="276">
        <v>37822</v>
      </c>
      <c r="E1600" s="276">
        <v>41</v>
      </c>
      <c r="F1600" s="276">
        <v>1855</v>
      </c>
      <c r="G1600" s="276" t="s">
        <v>160</v>
      </c>
      <c r="H1600" s="276">
        <v>2</v>
      </c>
      <c r="I1600" s="276">
        <v>0</v>
      </c>
      <c r="J1600" s="276">
        <v>26</v>
      </c>
      <c r="K1600" s="277">
        <f>H1600*400+I1600*100+J1600</f>
        <v>826</v>
      </c>
      <c r="L1600" s="278">
        <f>SUM(Q1600:U1600)</f>
        <v>826</v>
      </c>
      <c r="M1600" s="279">
        <v>5</v>
      </c>
      <c r="N1600" s="278">
        <f>L1600</f>
        <v>826</v>
      </c>
      <c r="O1600" s="278">
        <v>125</v>
      </c>
      <c r="P1600" s="278">
        <f>N1600*O1600</f>
        <v>103250</v>
      </c>
      <c r="Q1600" s="280">
        <v>823.81</v>
      </c>
      <c r="R1600" s="281"/>
      <c r="S1600" s="281">
        <v>2.19</v>
      </c>
      <c r="U1600" s="282"/>
      <c r="V1600" s="283"/>
      <c r="W1600" s="274"/>
      <c r="X1600" s="291"/>
      <c r="AA1600" s="285"/>
      <c r="AB1600" s="285"/>
      <c r="AC1600" s="285"/>
      <c r="AD1600" s="281"/>
      <c r="AE1600" s="287"/>
      <c r="AF1600" s="288"/>
      <c r="AG1600" s="288"/>
      <c r="AI1600" s="280"/>
      <c r="AJ1600" s="280"/>
      <c r="AK1600" s="280"/>
      <c r="AL1600" s="280"/>
      <c r="AO1600" s="290"/>
      <c r="AP1600" s="290"/>
      <c r="AQ1600" s="199">
        <f>P1600</f>
        <v>103250</v>
      </c>
      <c r="AR1600" s="199">
        <f>AQ1600</f>
        <v>103250</v>
      </c>
      <c r="AS1600" s="198">
        <f>((S1600*O1600)+(AF1600*AK1600)-(AF1600*AK1600*AN1600/100))</f>
        <v>273.75</v>
      </c>
      <c r="AT1600" s="198">
        <f>AQ1600-AS1600</f>
        <v>102976.25</v>
      </c>
      <c r="AU1600" s="198">
        <f>AS1600</f>
        <v>273.75</v>
      </c>
      <c r="AV1600" s="276">
        <f>อัตราภาษี!J5</f>
        <v>0.3</v>
      </c>
      <c r="AW1600" s="156" t="s">
        <v>1792</v>
      </c>
      <c r="AX1600" s="201">
        <f>AU1600*AV1600/100</f>
        <v>0.82125000000000004</v>
      </c>
      <c r="AY1600" s="198">
        <f>AX1600*10/100</f>
        <v>8.2125000000000004E-2</v>
      </c>
    </row>
    <row r="1601" spans="1:51" s="307" customFormat="1" ht="16.5" customHeight="1" x14ac:dyDescent="0.25">
      <c r="A1601" s="305"/>
      <c r="B1601" s="306"/>
      <c r="K1601" s="308"/>
      <c r="L1601" s="309"/>
      <c r="M1601" s="310"/>
      <c r="N1601" s="309"/>
      <c r="O1601" s="309"/>
      <c r="P1601" s="309"/>
      <c r="Q1601" s="311"/>
      <c r="R1601" s="312"/>
      <c r="S1601" s="312"/>
      <c r="U1601" s="313"/>
      <c r="V1601" s="305"/>
      <c r="W1601" s="306"/>
      <c r="X1601" s="314"/>
      <c r="AA1601" s="315"/>
      <c r="AB1601" s="315"/>
      <c r="AC1601" s="315"/>
      <c r="AD1601" s="312"/>
      <c r="AE1601" s="316"/>
      <c r="AF1601" s="317"/>
      <c r="AG1601" s="317"/>
      <c r="AI1601" s="311"/>
      <c r="AJ1601" s="311"/>
      <c r="AK1601" s="311"/>
      <c r="AL1601" s="311"/>
      <c r="AO1601" s="318"/>
      <c r="AP1601" s="318"/>
      <c r="AQ1601" s="249"/>
      <c r="AR1601" s="249"/>
      <c r="AS1601" s="248"/>
      <c r="AT1601" s="248"/>
      <c r="AU1601" s="248"/>
      <c r="AW1601" s="319"/>
      <c r="AX1601" s="251"/>
      <c r="AY1601" s="248"/>
    </row>
    <row r="1602" spans="1:51" s="307" customFormat="1" ht="16.5" customHeight="1" x14ac:dyDescent="0.25">
      <c r="A1602" s="305"/>
      <c r="B1602" s="306"/>
      <c r="K1602" s="308"/>
      <c r="L1602" s="309"/>
      <c r="M1602" s="310"/>
      <c r="N1602" s="309"/>
      <c r="O1602" s="309"/>
      <c r="P1602" s="309"/>
      <c r="Q1602" s="311"/>
      <c r="R1602" s="312"/>
      <c r="S1602" s="312"/>
      <c r="U1602" s="313"/>
      <c r="V1602" s="305"/>
      <c r="W1602" s="306"/>
      <c r="X1602" s="314"/>
      <c r="AA1602" s="315"/>
      <c r="AB1602" s="315"/>
      <c r="AC1602" s="315"/>
      <c r="AD1602" s="312"/>
      <c r="AE1602" s="316"/>
      <c r="AF1602" s="317"/>
      <c r="AG1602" s="317"/>
      <c r="AI1602" s="311"/>
      <c r="AJ1602" s="311"/>
      <c r="AK1602" s="311"/>
      <c r="AL1602" s="311"/>
      <c r="AO1602" s="318"/>
      <c r="AP1602" s="318"/>
      <c r="AQ1602" s="249"/>
      <c r="AR1602" s="249"/>
      <c r="AS1602" s="248"/>
      <c r="AT1602" s="248"/>
      <c r="AU1602" s="248"/>
      <c r="AW1602" s="319"/>
      <c r="AX1602" s="251"/>
      <c r="AY1602" s="248"/>
    </row>
    <row r="1603" spans="1:51" s="307" customFormat="1" ht="16.5" customHeight="1" x14ac:dyDescent="0.25">
      <c r="A1603" s="305"/>
      <c r="B1603" s="306"/>
      <c r="K1603" s="308"/>
      <c r="L1603" s="309"/>
      <c r="M1603" s="310"/>
      <c r="N1603" s="309"/>
      <c r="O1603" s="309"/>
      <c r="P1603" s="309"/>
      <c r="Q1603" s="311"/>
      <c r="R1603" s="312"/>
      <c r="S1603" s="312"/>
      <c r="U1603" s="313"/>
      <c r="V1603" s="305"/>
      <c r="W1603" s="306"/>
      <c r="X1603" s="314"/>
      <c r="AA1603" s="315"/>
      <c r="AB1603" s="315"/>
      <c r="AC1603" s="315"/>
      <c r="AD1603" s="312"/>
      <c r="AE1603" s="316"/>
      <c r="AF1603" s="317"/>
      <c r="AG1603" s="317"/>
      <c r="AI1603" s="311"/>
      <c r="AJ1603" s="311"/>
      <c r="AK1603" s="311"/>
      <c r="AL1603" s="311"/>
      <c r="AO1603" s="318"/>
      <c r="AP1603" s="318"/>
      <c r="AQ1603" s="249"/>
      <c r="AR1603" s="249"/>
      <c r="AS1603" s="248"/>
      <c r="AT1603" s="248"/>
      <c r="AU1603" s="248"/>
      <c r="AW1603" s="319"/>
      <c r="AX1603" s="251"/>
      <c r="AY1603" s="248"/>
    </row>
    <row r="1604" spans="1:51" s="307" customFormat="1" ht="16.5" customHeight="1" x14ac:dyDescent="0.25">
      <c r="A1604" s="305"/>
      <c r="B1604" s="306"/>
      <c r="K1604" s="308"/>
      <c r="L1604" s="309"/>
      <c r="M1604" s="310"/>
      <c r="N1604" s="309"/>
      <c r="O1604" s="309"/>
      <c r="P1604" s="309"/>
      <c r="Q1604" s="311"/>
      <c r="R1604" s="312"/>
      <c r="S1604" s="312"/>
      <c r="U1604" s="313"/>
      <c r="V1604" s="305"/>
      <c r="W1604" s="306"/>
      <c r="X1604" s="314"/>
      <c r="AA1604" s="315"/>
      <c r="AB1604" s="315"/>
      <c r="AC1604" s="315"/>
      <c r="AD1604" s="312"/>
      <c r="AE1604" s="316"/>
      <c r="AF1604" s="317"/>
      <c r="AG1604" s="317"/>
      <c r="AI1604" s="311"/>
      <c r="AJ1604" s="311"/>
      <c r="AK1604" s="311"/>
      <c r="AL1604" s="311"/>
      <c r="AO1604" s="318"/>
      <c r="AP1604" s="318"/>
      <c r="AQ1604" s="249"/>
      <c r="AR1604" s="249"/>
      <c r="AS1604" s="248"/>
      <c r="AT1604" s="248"/>
      <c r="AU1604" s="248"/>
      <c r="AW1604" s="319"/>
      <c r="AX1604" s="251"/>
      <c r="AY1604" s="248"/>
    </row>
    <row r="1605" spans="1:51" s="307" customFormat="1" ht="16.5" customHeight="1" x14ac:dyDescent="0.25">
      <c r="A1605" s="305"/>
      <c r="B1605" s="306"/>
      <c r="K1605" s="308"/>
      <c r="L1605" s="309"/>
      <c r="M1605" s="310"/>
      <c r="N1605" s="309"/>
      <c r="O1605" s="309"/>
      <c r="P1605" s="309"/>
      <c r="Q1605" s="311"/>
      <c r="R1605" s="312"/>
      <c r="S1605" s="312"/>
      <c r="U1605" s="313"/>
      <c r="V1605" s="305"/>
      <c r="W1605" s="306"/>
      <c r="X1605" s="314"/>
      <c r="AA1605" s="315"/>
      <c r="AB1605" s="315"/>
      <c r="AC1605" s="315"/>
      <c r="AD1605" s="312"/>
      <c r="AE1605" s="316"/>
      <c r="AF1605" s="317"/>
      <c r="AG1605" s="317"/>
      <c r="AI1605" s="311"/>
      <c r="AJ1605" s="311"/>
      <c r="AK1605" s="311"/>
      <c r="AL1605" s="311"/>
      <c r="AO1605" s="318"/>
      <c r="AP1605" s="318"/>
      <c r="AQ1605" s="249"/>
      <c r="AR1605" s="249"/>
      <c r="AS1605" s="248"/>
      <c r="AT1605" s="248"/>
      <c r="AU1605" s="248"/>
      <c r="AW1605" s="319"/>
      <c r="AX1605" s="251"/>
      <c r="AY1605" s="248"/>
    </row>
    <row r="1606" spans="1:51" s="307" customFormat="1" ht="16.5" customHeight="1" x14ac:dyDescent="0.25">
      <c r="A1606" s="305"/>
      <c r="B1606" s="306"/>
      <c r="K1606" s="308"/>
      <c r="L1606" s="309"/>
      <c r="M1606" s="310"/>
      <c r="N1606" s="309"/>
      <c r="O1606" s="309"/>
      <c r="P1606" s="309"/>
      <c r="Q1606" s="311"/>
      <c r="R1606" s="312"/>
      <c r="S1606" s="312"/>
      <c r="U1606" s="313"/>
      <c r="V1606" s="305"/>
      <c r="W1606" s="306"/>
      <c r="X1606" s="314"/>
      <c r="AA1606" s="315"/>
      <c r="AB1606" s="315"/>
      <c r="AC1606" s="315"/>
      <c r="AD1606" s="312"/>
      <c r="AE1606" s="316"/>
      <c r="AF1606" s="317"/>
      <c r="AG1606" s="317"/>
      <c r="AI1606" s="311"/>
      <c r="AJ1606" s="311"/>
      <c r="AK1606" s="311"/>
      <c r="AL1606" s="311"/>
      <c r="AO1606" s="318"/>
      <c r="AP1606" s="318"/>
      <c r="AQ1606" s="249"/>
      <c r="AR1606" s="249"/>
      <c r="AS1606" s="248"/>
      <c r="AT1606" s="248"/>
      <c r="AU1606" s="248"/>
      <c r="AW1606" s="319"/>
      <c r="AX1606" s="251"/>
      <c r="AY1606" s="248"/>
    </row>
    <row r="1607" spans="1:51" s="307" customFormat="1" ht="16.5" customHeight="1" x14ac:dyDescent="0.25">
      <c r="A1607" s="305"/>
      <c r="B1607" s="306"/>
      <c r="K1607" s="308"/>
      <c r="L1607" s="309"/>
      <c r="M1607" s="310"/>
      <c r="N1607" s="309"/>
      <c r="O1607" s="309"/>
      <c r="P1607" s="309"/>
      <c r="Q1607" s="311"/>
      <c r="R1607" s="312"/>
      <c r="S1607" s="312"/>
      <c r="U1607" s="313"/>
      <c r="V1607" s="305"/>
      <c r="W1607" s="306"/>
      <c r="X1607" s="314"/>
      <c r="AA1607" s="315"/>
      <c r="AB1607" s="315"/>
      <c r="AC1607" s="315"/>
      <c r="AD1607" s="312"/>
      <c r="AE1607" s="316"/>
      <c r="AF1607" s="317"/>
      <c r="AG1607" s="317"/>
      <c r="AI1607" s="311"/>
      <c r="AJ1607" s="311"/>
      <c r="AK1607" s="311"/>
      <c r="AL1607" s="311"/>
      <c r="AO1607" s="318"/>
      <c r="AP1607" s="318"/>
      <c r="AQ1607" s="249"/>
      <c r="AR1607" s="249"/>
      <c r="AS1607" s="248"/>
      <c r="AT1607" s="248"/>
      <c r="AU1607" s="248"/>
      <c r="AW1607" s="319"/>
      <c r="AX1607" s="251"/>
      <c r="AY1607" s="248"/>
    </row>
    <row r="1608" spans="1:51" s="307" customFormat="1" ht="16.5" customHeight="1" x14ac:dyDescent="0.25">
      <c r="A1608" s="305"/>
      <c r="B1608" s="306"/>
      <c r="K1608" s="308"/>
      <c r="L1608" s="309"/>
      <c r="M1608" s="310"/>
      <c r="N1608" s="309"/>
      <c r="O1608" s="309"/>
      <c r="P1608" s="309"/>
      <c r="Q1608" s="311"/>
      <c r="R1608" s="312"/>
      <c r="S1608" s="312"/>
      <c r="U1608" s="313"/>
      <c r="V1608" s="305"/>
      <c r="W1608" s="306"/>
      <c r="X1608" s="314"/>
      <c r="AA1608" s="315"/>
      <c r="AB1608" s="315"/>
      <c r="AC1608" s="315"/>
      <c r="AD1608" s="312"/>
      <c r="AE1608" s="316"/>
      <c r="AF1608" s="317"/>
      <c r="AG1608" s="317"/>
      <c r="AI1608" s="311"/>
      <c r="AJ1608" s="311"/>
      <c r="AK1608" s="311"/>
      <c r="AL1608" s="311"/>
      <c r="AO1608" s="318"/>
      <c r="AP1608" s="318"/>
      <c r="AQ1608" s="249"/>
      <c r="AR1608" s="249"/>
      <c r="AS1608" s="248"/>
      <c r="AT1608" s="248"/>
      <c r="AU1608" s="248"/>
      <c r="AW1608" s="319"/>
      <c r="AX1608" s="251"/>
      <c r="AY1608" s="248"/>
    </row>
    <row r="1609" spans="1:51" s="307" customFormat="1" ht="16.5" customHeight="1" x14ac:dyDescent="0.25">
      <c r="A1609" s="305"/>
      <c r="B1609" s="306"/>
      <c r="K1609" s="308"/>
      <c r="L1609" s="309"/>
      <c r="M1609" s="310"/>
      <c r="N1609" s="309"/>
      <c r="O1609" s="309"/>
      <c r="P1609" s="309"/>
      <c r="Q1609" s="311"/>
      <c r="R1609" s="312"/>
      <c r="S1609" s="312"/>
      <c r="U1609" s="313"/>
      <c r="V1609" s="305"/>
      <c r="W1609" s="306"/>
      <c r="X1609" s="314"/>
      <c r="AA1609" s="315"/>
      <c r="AB1609" s="315"/>
      <c r="AC1609" s="315"/>
      <c r="AD1609" s="312"/>
      <c r="AE1609" s="316"/>
      <c r="AF1609" s="317"/>
      <c r="AG1609" s="317"/>
      <c r="AI1609" s="311"/>
      <c r="AJ1609" s="311"/>
      <c r="AK1609" s="311"/>
      <c r="AL1609" s="311"/>
      <c r="AO1609" s="318"/>
      <c r="AP1609" s="318"/>
      <c r="AQ1609" s="249"/>
      <c r="AR1609" s="249"/>
      <c r="AS1609" s="248"/>
      <c r="AT1609" s="248"/>
      <c r="AU1609" s="248"/>
      <c r="AW1609" s="319"/>
      <c r="AX1609" s="251"/>
      <c r="AY1609" s="248"/>
    </row>
    <row r="1610" spans="1:51" s="307" customFormat="1" ht="16.5" customHeight="1" x14ac:dyDescent="0.25">
      <c r="A1610" s="305"/>
      <c r="B1610" s="306"/>
      <c r="K1610" s="308"/>
      <c r="L1610" s="309"/>
      <c r="M1610" s="310"/>
      <c r="N1610" s="309"/>
      <c r="O1610" s="309"/>
      <c r="P1610" s="309"/>
      <c r="Q1610" s="311"/>
      <c r="R1610" s="312"/>
      <c r="S1610" s="312"/>
      <c r="U1610" s="313"/>
      <c r="V1610" s="305"/>
      <c r="W1610" s="306"/>
      <c r="X1610" s="314"/>
      <c r="AA1610" s="315"/>
      <c r="AB1610" s="315"/>
      <c r="AC1610" s="315"/>
      <c r="AD1610" s="312"/>
      <c r="AE1610" s="316"/>
      <c r="AF1610" s="317"/>
      <c r="AG1610" s="317"/>
      <c r="AI1610" s="311"/>
      <c r="AJ1610" s="311"/>
      <c r="AK1610" s="311"/>
      <c r="AL1610" s="311"/>
      <c r="AO1610" s="318"/>
      <c r="AP1610" s="318"/>
      <c r="AQ1610" s="249"/>
      <c r="AR1610" s="249"/>
      <c r="AS1610" s="248"/>
      <c r="AT1610" s="248"/>
      <c r="AU1610" s="248"/>
      <c r="AW1610" s="319"/>
      <c r="AX1610" s="251"/>
      <c r="AY1610" s="248"/>
    </row>
    <row r="1611" spans="1:51" s="307" customFormat="1" ht="16.5" customHeight="1" x14ac:dyDescent="0.25">
      <c r="A1611" s="305"/>
      <c r="B1611" s="306"/>
      <c r="K1611" s="308"/>
      <c r="L1611" s="309"/>
      <c r="M1611" s="310"/>
      <c r="N1611" s="309"/>
      <c r="O1611" s="309"/>
      <c r="P1611" s="309"/>
      <c r="Q1611" s="311"/>
      <c r="R1611" s="312"/>
      <c r="S1611" s="312"/>
      <c r="U1611" s="313"/>
      <c r="V1611" s="305"/>
      <c r="W1611" s="306"/>
      <c r="X1611" s="314"/>
      <c r="AA1611" s="315"/>
      <c r="AB1611" s="315"/>
      <c r="AC1611" s="315"/>
      <c r="AD1611" s="312"/>
      <c r="AE1611" s="316"/>
      <c r="AF1611" s="317"/>
      <c r="AG1611" s="317"/>
      <c r="AI1611" s="311"/>
      <c r="AJ1611" s="311"/>
      <c r="AK1611" s="311"/>
      <c r="AL1611" s="311"/>
      <c r="AO1611" s="318"/>
      <c r="AP1611" s="318"/>
      <c r="AQ1611" s="249"/>
      <c r="AR1611" s="249"/>
      <c r="AS1611" s="248"/>
      <c r="AT1611" s="248"/>
      <c r="AU1611" s="248"/>
      <c r="AW1611" s="319"/>
      <c r="AX1611" s="251"/>
      <c r="AY1611" s="248"/>
    </row>
    <row r="1612" spans="1:51" s="307" customFormat="1" ht="16.5" customHeight="1" x14ac:dyDescent="0.25">
      <c r="A1612" s="305"/>
      <c r="B1612" s="306"/>
      <c r="K1612" s="308"/>
      <c r="L1612" s="309"/>
      <c r="M1612" s="310"/>
      <c r="N1612" s="309"/>
      <c r="O1612" s="309"/>
      <c r="P1612" s="309"/>
      <c r="Q1612" s="311"/>
      <c r="R1612" s="312"/>
      <c r="S1612" s="312"/>
      <c r="U1612" s="313"/>
      <c r="V1612" s="305"/>
      <c r="W1612" s="306"/>
      <c r="X1612" s="314"/>
      <c r="AA1612" s="315"/>
      <c r="AB1612" s="315"/>
      <c r="AC1612" s="315"/>
      <c r="AD1612" s="312"/>
      <c r="AE1612" s="316"/>
      <c r="AF1612" s="317"/>
      <c r="AG1612" s="317"/>
      <c r="AI1612" s="311"/>
      <c r="AJ1612" s="311"/>
      <c r="AK1612" s="311"/>
      <c r="AL1612" s="311"/>
      <c r="AO1612" s="318"/>
      <c r="AP1612" s="318"/>
      <c r="AQ1612" s="249"/>
      <c r="AR1612" s="249"/>
      <c r="AS1612" s="248"/>
      <c r="AT1612" s="248"/>
      <c r="AU1612" s="248"/>
      <c r="AW1612" s="319"/>
      <c r="AX1612" s="251"/>
      <c r="AY1612" s="248"/>
    </row>
    <row r="1613" spans="1:51" s="307" customFormat="1" ht="16.5" customHeight="1" x14ac:dyDescent="0.25">
      <c r="A1613" s="305"/>
      <c r="B1613" s="306"/>
      <c r="K1613" s="308"/>
      <c r="L1613" s="309"/>
      <c r="M1613" s="310"/>
      <c r="N1613" s="309"/>
      <c r="O1613" s="309"/>
      <c r="P1613" s="309"/>
      <c r="Q1613" s="311"/>
      <c r="R1613" s="312"/>
      <c r="S1613" s="312"/>
      <c r="U1613" s="313"/>
      <c r="V1613" s="305"/>
      <c r="W1613" s="306"/>
      <c r="X1613" s="314"/>
      <c r="AA1613" s="315"/>
      <c r="AB1613" s="315"/>
      <c r="AC1613" s="315"/>
      <c r="AD1613" s="312"/>
      <c r="AE1613" s="316"/>
      <c r="AF1613" s="317"/>
      <c r="AG1613" s="317"/>
      <c r="AI1613" s="311"/>
      <c r="AJ1613" s="311"/>
      <c r="AK1613" s="311"/>
      <c r="AL1613" s="311"/>
      <c r="AO1613" s="318"/>
      <c r="AP1613" s="318"/>
      <c r="AQ1613" s="249"/>
      <c r="AR1613" s="249"/>
      <c r="AS1613" s="248"/>
      <c r="AT1613" s="248"/>
      <c r="AU1613" s="248"/>
      <c r="AW1613" s="319"/>
      <c r="AX1613" s="251"/>
      <c r="AY1613" s="248"/>
    </row>
    <row r="1614" spans="1:51" s="307" customFormat="1" ht="16.5" customHeight="1" x14ac:dyDescent="0.25">
      <c r="A1614" s="305"/>
      <c r="B1614" s="306"/>
      <c r="K1614" s="308"/>
      <c r="L1614" s="309"/>
      <c r="M1614" s="310"/>
      <c r="N1614" s="309"/>
      <c r="O1614" s="309"/>
      <c r="P1614" s="309"/>
      <c r="Q1614" s="311"/>
      <c r="R1614" s="312"/>
      <c r="S1614" s="312"/>
      <c r="U1614" s="313"/>
      <c r="V1614" s="305"/>
      <c r="W1614" s="306"/>
      <c r="X1614" s="314"/>
      <c r="AA1614" s="315"/>
      <c r="AB1614" s="315"/>
      <c r="AC1614" s="315"/>
      <c r="AD1614" s="312"/>
      <c r="AE1614" s="316"/>
      <c r="AF1614" s="317"/>
      <c r="AG1614" s="317"/>
      <c r="AI1614" s="311"/>
      <c r="AJ1614" s="311"/>
      <c r="AK1614" s="311"/>
      <c r="AL1614" s="311"/>
      <c r="AO1614" s="318"/>
      <c r="AP1614" s="318"/>
      <c r="AQ1614" s="249"/>
      <c r="AR1614" s="249"/>
      <c r="AS1614" s="248"/>
      <c r="AT1614" s="248"/>
      <c r="AU1614" s="248"/>
      <c r="AW1614" s="319"/>
      <c r="AX1614" s="251"/>
      <c r="AY1614" s="248"/>
    </row>
    <row r="1615" spans="1:51" s="307" customFormat="1" ht="16.5" customHeight="1" x14ac:dyDescent="0.25">
      <c r="A1615" s="305"/>
      <c r="B1615" s="306"/>
      <c r="K1615" s="308"/>
      <c r="L1615" s="309"/>
      <c r="M1615" s="310"/>
      <c r="N1615" s="309"/>
      <c r="O1615" s="309"/>
      <c r="P1615" s="309"/>
      <c r="Q1615" s="311"/>
      <c r="R1615" s="312"/>
      <c r="S1615" s="312"/>
      <c r="U1615" s="313"/>
      <c r="V1615" s="305"/>
      <c r="W1615" s="306"/>
      <c r="X1615" s="314"/>
      <c r="AA1615" s="315"/>
      <c r="AB1615" s="315"/>
      <c r="AC1615" s="315"/>
      <c r="AD1615" s="312"/>
      <c r="AE1615" s="316"/>
      <c r="AF1615" s="317"/>
      <c r="AG1615" s="317"/>
      <c r="AI1615" s="311"/>
      <c r="AJ1615" s="311"/>
      <c r="AK1615" s="311"/>
      <c r="AL1615" s="311"/>
      <c r="AO1615" s="318"/>
      <c r="AP1615" s="318"/>
      <c r="AQ1615" s="249"/>
      <c r="AR1615" s="249"/>
      <c r="AS1615" s="248"/>
      <c r="AT1615" s="248"/>
      <c r="AU1615" s="248"/>
      <c r="AW1615" s="319"/>
      <c r="AX1615" s="251"/>
      <c r="AY1615" s="248"/>
    </row>
    <row r="1616" spans="1:51" s="307" customFormat="1" ht="16.5" customHeight="1" x14ac:dyDescent="0.25">
      <c r="A1616" s="305"/>
      <c r="B1616" s="306"/>
      <c r="K1616" s="308"/>
      <c r="L1616" s="309"/>
      <c r="M1616" s="310"/>
      <c r="N1616" s="309"/>
      <c r="O1616" s="309"/>
      <c r="P1616" s="309"/>
      <c r="Q1616" s="311"/>
      <c r="R1616" s="312"/>
      <c r="S1616" s="312"/>
      <c r="U1616" s="313"/>
      <c r="V1616" s="305"/>
      <c r="W1616" s="306"/>
      <c r="X1616" s="314"/>
      <c r="AA1616" s="315"/>
      <c r="AB1616" s="315"/>
      <c r="AC1616" s="315"/>
      <c r="AD1616" s="312"/>
      <c r="AE1616" s="316"/>
      <c r="AF1616" s="317"/>
      <c r="AG1616" s="317"/>
      <c r="AI1616" s="311"/>
      <c r="AJ1616" s="311"/>
      <c r="AK1616" s="311"/>
      <c r="AL1616" s="311"/>
      <c r="AO1616" s="318"/>
      <c r="AP1616" s="318"/>
      <c r="AQ1616" s="249"/>
      <c r="AR1616" s="249"/>
      <c r="AS1616" s="248"/>
      <c r="AT1616" s="248"/>
      <c r="AU1616" s="248"/>
      <c r="AW1616" s="319"/>
      <c r="AX1616" s="251"/>
      <c r="AY1616" s="248"/>
    </row>
    <row r="1617" spans="1:51" s="307" customFormat="1" ht="16.5" customHeight="1" x14ac:dyDescent="0.25">
      <c r="A1617" s="305"/>
      <c r="B1617" s="306"/>
      <c r="K1617" s="308"/>
      <c r="L1617" s="309"/>
      <c r="M1617" s="310"/>
      <c r="N1617" s="309"/>
      <c r="O1617" s="309"/>
      <c r="P1617" s="309"/>
      <c r="Q1617" s="311"/>
      <c r="R1617" s="312"/>
      <c r="S1617" s="312"/>
      <c r="U1617" s="313"/>
      <c r="V1617" s="305"/>
      <c r="W1617" s="306"/>
      <c r="X1617" s="314"/>
      <c r="AA1617" s="315"/>
      <c r="AB1617" s="315"/>
      <c r="AC1617" s="315"/>
      <c r="AD1617" s="312"/>
      <c r="AE1617" s="316"/>
      <c r="AF1617" s="317"/>
      <c r="AG1617" s="317"/>
      <c r="AI1617" s="311"/>
      <c r="AJ1617" s="311"/>
      <c r="AK1617" s="311"/>
      <c r="AL1617" s="311"/>
      <c r="AO1617" s="318"/>
      <c r="AP1617" s="318"/>
      <c r="AQ1617" s="249"/>
      <c r="AR1617" s="249"/>
      <c r="AS1617" s="248"/>
      <c r="AT1617" s="248"/>
      <c r="AU1617" s="248"/>
      <c r="AW1617" s="319"/>
      <c r="AX1617" s="251"/>
      <c r="AY1617" s="248"/>
    </row>
    <row r="1618" spans="1:51" s="307" customFormat="1" ht="16.5" customHeight="1" x14ac:dyDescent="0.25">
      <c r="A1618" s="305"/>
      <c r="B1618" s="306"/>
      <c r="K1618" s="308"/>
      <c r="L1618" s="309"/>
      <c r="M1618" s="310"/>
      <c r="N1618" s="309"/>
      <c r="O1618" s="309"/>
      <c r="P1618" s="309"/>
      <c r="Q1618" s="311"/>
      <c r="R1618" s="312"/>
      <c r="S1618" s="312"/>
      <c r="U1618" s="313"/>
      <c r="V1618" s="305"/>
      <c r="W1618" s="306"/>
      <c r="X1618" s="314"/>
      <c r="AA1618" s="315"/>
      <c r="AB1618" s="315"/>
      <c r="AC1618" s="315"/>
      <c r="AD1618" s="312"/>
      <c r="AE1618" s="316"/>
      <c r="AF1618" s="317"/>
      <c r="AG1618" s="317"/>
      <c r="AI1618" s="311"/>
      <c r="AJ1618" s="311"/>
      <c r="AK1618" s="311"/>
      <c r="AL1618" s="311"/>
      <c r="AO1618" s="318"/>
      <c r="AP1618" s="318"/>
      <c r="AQ1618" s="249"/>
      <c r="AR1618" s="249"/>
      <c r="AS1618" s="248"/>
      <c r="AT1618" s="248"/>
      <c r="AU1618" s="248"/>
      <c r="AW1618" s="319"/>
      <c r="AX1618" s="251"/>
      <c r="AY1618" s="248"/>
    </row>
    <row r="1619" spans="1:51" s="307" customFormat="1" ht="16.5" customHeight="1" x14ac:dyDescent="0.25">
      <c r="A1619" s="305"/>
      <c r="B1619" s="306"/>
      <c r="K1619" s="308"/>
      <c r="L1619" s="309"/>
      <c r="M1619" s="310"/>
      <c r="N1619" s="309"/>
      <c r="O1619" s="309"/>
      <c r="P1619" s="309"/>
      <c r="Q1619" s="311"/>
      <c r="R1619" s="312"/>
      <c r="S1619" s="312"/>
      <c r="U1619" s="313"/>
      <c r="V1619" s="305"/>
      <c r="W1619" s="306"/>
      <c r="X1619" s="314"/>
      <c r="AA1619" s="315"/>
      <c r="AB1619" s="315"/>
      <c r="AC1619" s="315"/>
      <c r="AD1619" s="312"/>
      <c r="AE1619" s="316"/>
      <c r="AF1619" s="317"/>
      <c r="AG1619" s="317"/>
      <c r="AI1619" s="311"/>
      <c r="AJ1619" s="311"/>
      <c r="AK1619" s="311"/>
      <c r="AL1619" s="311"/>
      <c r="AO1619" s="318"/>
      <c r="AP1619" s="318"/>
      <c r="AQ1619" s="249"/>
      <c r="AR1619" s="249"/>
      <c r="AS1619" s="248"/>
      <c r="AT1619" s="248"/>
      <c r="AU1619" s="248"/>
      <c r="AW1619" s="319"/>
      <c r="AX1619" s="251"/>
      <c r="AY1619" s="248"/>
    </row>
    <row r="1620" spans="1:51" s="307" customFormat="1" ht="16.5" customHeight="1" x14ac:dyDescent="0.25">
      <c r="A1620" s="305"/>
      <c r="B1620" s="306"/>
      <c r="K1620" s="308"/>
      <c r="L1620" s="309"/>
      <c r="M1620" s="310"/>
      <c r="N1620" s="309"/>
      <c r="O1620" s="309"/>
      <c r="P1620" s="309"/>
      <c r="Q1620" s="311"/>
      <c r="R1620" s="312"/>
      <c r="S1620" s="312"/>
      <c r="U1620" s="313"/>
      <c r="V1620" s="305"/>
      <c r="W1620" s="306"/>
      <c r="X1620" s="314"/>
      <c r="AA1620" s="315"/>
      <c r="AB1620" s="315"/>
      <c r="AC1620" s="315"/>
      <c r="AD1620" s="312"/>
      <c r="AE1620" s="316"/>
      <c r="AF1620" s="317"/>
      <c r="AG1620" s="317"/>
      <c r="AI1620" s="311"/>
      <c r="AJ1620" s="311"/>
      <c r="AK1620" s="311"/>
      <c r="AL1620" s="311"/>
      <c r="AO1620" s="318"/>
      <c r="AP1620" s="318"/>
      <c r="AQ1620" s="249"/>
      <c r="AR1620" s="249"/>
      <c r="AS1620" s="248"/>
      <c r="AT1620" s="248"/>
      <c r="AU1620" s="248"/>
      <c r="AW1620" s="319"/>
      <c r="AX1620" s="251"/>
      <c r="AY1620" s="248"/>
    </row>
    <row r="1621" spans="1:51" s="307" customFormat="1" ht="16.5" customHeight="1" x14ac:dyDescent="0.25">
      <c r="A1621" s="305"/>
      <c r="B1621" s="306"/>
      <c r="K1621" s="308"/>
      <c r="L1621" s="309"/>
      <c r="M1621" s="310"/>
      <c r="N1621" s="309"/>
      <c r="O1621" s="309"/>
      <c r="P1621" s="309"/>
      <c r="Q1621" s="311"/>
      <c r="R1621" s="312"/>
      <c r="S1621" s="312"/>
      <c r="U1621" s="313"/>
      <c r="V1621" s="305"/>
      <c r="W1621" s="306"/>
      <c r="X1621" s="314"/>
      <c r="AA1621" s="315"/>
      <c r="AB1621" s="315"/>
      <c r="AC1621" s="315"/>
      <c r="AD1621" s="312"/>
      <c r="AE1621" s="316"/>
      <c r="AF1621" s="317"/>
      <c r="AG1621" s="317"/>
      <c r="AI1621" s="311"/>
      <c r="AJ1621" s="311"/>
      <c r="AK1621" s="311"/>
      <c r="AL1621" s="311"/>
      <c r="AO1621" s="318"/>
      <c r="AP1621" s="318"/>
      <c r="AQ1621" s="249"/>
      <c r="AR1621" s="249"/>
      <c r="AS1621" s="248"/>
      <c r="AT1621" s="248"/>
      <c r="AU1621" s="248"/>
      <c r="AW1621" s="319"/>
      <c r="AX1621" s="251"/>
      <c r="AY1621" s="248"/>
    </row>
    <row r="1622" spans="1:51" s="307" customFormat="1" ht="16.5" customHeight="1" x14ac:dyDescent="0.25">
      <c r="A1622" s="305"/>
      <c r="B1622" s="306"/>
      <c r="K1622" s="308"/>
      <c r="L1622" s="309"/>
      <c r="M1622" s="310"/>
      <c r="N1622" s="309"/>
      <c r="O1622" s="309"/>
      <c r="P1622" s="309"/>
      <c r="Q1622" s="311"/>
      <c r="R1622" s="312"/>
      <c r="S1622" s="312"/>
      <c r="U1622" s="313"/>
      <c r="V1622" s="305"/>
      <c r="W1622" s="306"/>
      <c r="X1622" s="314"/>
      <c r="AA1622" s="315"/>
      <c r="AB1622" s="315"/>
      <c r="AC1622" s="315"/>
      <c r="AD1622" s="312"/>
      <c r="AE1622" s="316"/>
      <c r="AF1622" s="317"/>
      <c r="AG1622" s="317"/>
      <c r="AI1622" s="311"/>
      <c r="AJ1622" s="311"/>
      <c r="AK1622" s="311"/>
      <c r="AL1622" s="311"/>
      <c r="AO1622" s="318"/>
      <c r="AP1622" s="318"/>
      <c r="AQ1622" s="249"/>
      <c r="AR1622" s="249"/>
      <c r="AS1622" s="248"/>
      <c r="AT1622" s="248"/>
      <c r="AU1622" s="248"/>
      <c r="AW1622" s="319"/>
      <c r="AX1622" s="251"/>
      <c r="AY1622" s="248"/>
    </row>
    <row r="1623" spans="1:51" s="307" customFormat="1" ht="16.5" customHeight="1" x14ac:dyDescent="0.25">
      <c r="A1623" s="305"/>
      <c r="B1623" s="306"/>
      <c r="K1623" s="308"/>
      <c r="L1623" s="309"/>
      <c r="M1623" s="310"/>
      <c r="N1623" s="309"/>
      <c r="O1623" s="309"/>
      <c r="P1623" s="309"/>
      <c r="Q1623" s="311"/>
      <c r="R1623" s="312"/>
      <c r="S1623" s="312"/>
      <c r="U1623" s="313"/>
      <c r="V1623" s="305"/>
      <c r="W1623" s="306"/>
      <c r="X1623" s="314"/>
      <c r="AA1623" s="315"/>
      <c r="AB1623" s="315"/>
      <c r="AC1623" s="315"/>
      <c r="AD1623" s="312"/>
      <c r="AE1623" s="316"/>
      <c r="AF1623" s="317"/>
      <c r="AG1623" s="317"/>
      <c r="AI1623" s="311"/>
      <c r="AJ1623" s="311"/>
      <c r="AK1623" s="311"/>
      <c r="AL1623" s="311"/>
      <c r="AO1623" s="318"/>
      <c r="AP1623" s="318"/>
      <c r="AQ1623" s="249"/>
      <c r="AR1623" s="249"/>
      <c r="AS1623" s="248"/>
      <c r="AT1623" s="248"/>
      <c r="AU1623" s="248"/>
      <c r="AW1623" s="319"/>
      <c r="AX1623" s="251"/>
      <c r="AY1623" s="248"/>
    </row>
    <row r="1624" spans="1:51" s="307" customFormat="1" ht="16.5" customHeight="1" x14ac:dyDescent="0.25">
      <c r="A1624" s="305"/>
      <c r="B1624" s="306"/>
      <c r="K1624" s="308"/>
      <c r="L1624" s="309"/>
      <c r="M1624" s="310"/>
      <c r="N1624" s="309"/>
      <c r="O1624" s="309"/>
      <c r="P1624" s="309"/>
      <c r="Q1624" s="311"/>
      <c r="R1624" s="312"/>
      <c r="S1624" s="312"/>
      <c r="U1624" s="313"/>
      <c r="V1624" s="305"/>
      <c r="W1624" s="306"/>
      <c r="X1624" s="314"/>
      <c r="AA1624" s="315"/>
      <c r="AB1624" s="315"/>
      <c r="AC1624" s="315"/>
      <c r="AD1624" s="312"/>
      <c r="AE1624" s="316"/>
      <c r="AF1624" s="317"/>
      <c r="AG1624" s="317"/>
      <c r="AI1624" s="311"/>
      <c r="AJ1624" s="311"/>
      <c r="AK1624" s="311"/>
      <c r="AL1624" s="311"/>
      <c r="AO1624" s="318"/>
      <c r="AP1624" s="318"/>
      <c r="AQ1624" s="249"/>
      <c r="AR1624" s="249"/>
      <c r="AS1624" s="248"/>
      <c r="AT1624" s="248"/>
      <c r="AU1624" s="248"/>
      <c r="AW1624" s="319"/>
      <c r="AX1624" s="251"/>
      <c r="AY1624" s="248"/>
    </row>
    <row r="1625" spans="1:51" s="307" customFormat="1" ht="16.5" customHeight="1" x14ac:dyDescent="0.25">
      <c r="A1625" s="305"/>
      <c r="B1625" s="306"/>
      <c r="K1625" s="308"/>
      <c r="L1625" s="309"/>
      <c r="M1625" s="310"/>
      <c r="N1625" s="309"/>
      <c r="O1625" s="309"/>
      <c r="P1625" s="309"/>
      <c r="Q1625" s="311"/>
      <c r="R1625" s="312"/>
      <c r="S1625" s="312"/>
      <c r="U1625" s="313"/>
      <c r="V1625" s="305"/>
      <c r="W1625" s="306"/>
      <c r="X1625" s="314"/>
      <c r="AA1625" s="315"/>
      <c r="AB1625" s="315"/>
      <c r="AC1625" s="315"/>
      <c r="AD1625" s="312"/>
      <c r="AE1625" s="316"/>
      <c r="AF1625" s="317"/>
      <c r="AG1625" s="317"/>
      <c r="AI1625" s="311"/>
      <c r="AJ1625" s="311"/>
      <c r="AK1625" s="311"/>
      <c r="AL1625" s="311"/>
      <c r="AO1625" s="318"/>
      <c r="AP1625" s="318"/>
      <c r="AQ1625" s="249"/>
      <c r="AR1625" s="249"/>
      <c r="AS1625" s="248"/>
      <c r="AT1625" s="248"/>
      <c r="AU1625" s="248"/>
      <c r="AW1625" s="319"/>
      <c r="AX1625" s="251"/>
      <c r="AY1625" s="248"/>
    </row>
    <row r="1626" spans="1:51" s="307" customFormat="1" ht="16.5" customHeight="1" x14ac:dyDescent="0.25">
      <c r="A1626" s="305"/>
      <c r="B1626" s="306"/>
      <c r="K1626" s="308"/>
      <c r="L1626" s="309"/>
      <c r="M1626" s="310"/>
      <c r="N1626" s="309"/>
      <c r="O1626" s="309"/>
      <c r="P1626" s="309"/>
      <c r="Q1626" s="311"/>
      <c r="R1626" s="312"/>
      <c r="S1626" s="312"/>
      <c r="U1626" s="313"/>
      <c r="V1626" s="305"/>
      <c r="W1626" s="306"/>
      <c r="X1626" s="314"/>
      <c r="AA1626" s="315"/>
      <c r="AB1626" s="315"/>
      <c r="AC1626" s="315"/>
      <c r="AD1626" s="312"/>
      <c r="AE1626" s="316"/>
      <c r="AF1626" s="317"/>
      <c r="AG1626" s="317"/>
      <c r="AI1626" s="311"/>
      <c r="AJ1626" s="311"/>
      <c r="AK1626" s="311"/>
      <c r="AL1626" s="311"/>
      <c r="AO1626" s="318"/>
      <c r="AP1626" s="318"/>
      <c r="AQ1626" s="249"/>
      <c r="AR1626" s="249"/>
      <c r="AS1626" s="248"/>
      <c r="AT1626" s="248"/>
      <c r="AU1626" s="248"/>
      <c r="AW1626" s="319"/>
      <c r="AX1626" s="251"/>
      <c r="AY1626" s="248"/>
    </row>
    <row r="1627" spans="1:51" s="307" customFormat="1" ht="16.5" customHeight="1" x14ac:dyDescent="0.25">
      <c r="A1627" s="305"/>
      <c r="B1627" s="306"/>
      <c r="K1627" s="308"/>
      <c r="L1627" s="309"/>
      <c r="M1627" s="310"/>
      <c r="N1627" s="309"/>
      <c r="O1627" s="309"/>
      <c r="P1627" s="309"/>
      <c r="Q1627" s="311"/>
      <c r="R1627" s="312"/>
      <c r="S1627" s="312"/>
      <c r="U1627" s="313"/>
      <c r="V1627" s="305"/>
      <c r="W1627" s="306"/>
      <c r="X1627" s="314"/>
      <c r="AA1627" s="315"/>
      <c r="AB1627" s="315"/>
      <c r="AC1627" s="315"/>
      <c r="AD1627" s="312"/>
      <c r="AE1627" s="316"/>
      <c r="AF1627" s="317"/>
      <c r="AG1627" s="317"/>
      <c r="AI1627" s="311"/>
      <c r="AJ1627" s="311"/>
      <c r="AK1627" s="311"/>
      <c r="AL1627" s="311"/>
      <c r="AO1627" s="318"/>
      <c r="AP1627" s="318"/>
      <c r="AQ1627" s="249"/>
      <c r="AR1627" s="249"/>
      <c r="AS1627" s="248"/>
      <c r="AT1627" s="248"/>
      <c r="AU1627" s="248"/>
      <c r="AW1627" s="319"/>
      <c r="AX1627" s="251"/>
      <c r="AY1627" s="248"/>
    </row>
    <row r="1628" spans="1:51" s="307" customFormat="1" ht="16.5" customHeight="1" x14ac:dyDescent="0.25">
      <c r="A1628" s="305"/>
      <c r="B1628" s="306"/>
      <c r="K1628" s="308"/>
      <c r="L1628" s="309"/>
      <c r="M1628" s="310"/>
      <c r="N1628" s="309"/>
      <c r="O1628" s="309"/>
      <c r="P1628" s="309"/>
      <c r="Q1628" s="311"/>
      <c r="R1628" s="312"/>
      <c r="S1628" s="312"/>
      <c r="U1628" s="313"/>
      <c r="V1628" s="305"/>
      <c r="W1628" s="306"/>
      <c r="X1628" s="314"/>
      <c r="AA1628" s="315"/>
      <c r="AB1628" s="315"/>
      <c r="AC1628" s="315"/>
      <c r="AD1628" s="312"/>
      <c r="AE1628" s="316"/>
      <c r="AF1628" s="317"/>
      <c r="AG1628" s="317"/>
      <c r="AI1628" s="311"/>
      <c r="AJ1628" s="311"/>
      <c r="AK1628" s="311"/>
      <c r="AL1628" s="311"/>
      <c r="AO1628" s="318"/>
      <c r="AP1628" s="318"/>
      <c r="AQ1628" s="249"/>
      <c r="AR1628" s="249"/>
      <c r="AS1628" s="248"/>
      <c r="AT1628" s="248"/>
      <c r="AU1628" s="248"/>
      <c r="AW1628" s="319"/>
      <c r="AX1628" s="251"/>
      <c r="AY1628" s="248"/>
    </row>
    <row r="1629" spans="1:51" s="307" customFormat="1" ht="16.5" customHeight="1" x14ac:dyDescent="0.25">
      <c r="A1629" s="305"/>
      <c r="B1629" s="306"/>
      <c r="K1629" s="308"/>
      <c r="L1629" s="309"/>
      <c r="M1629" s="310"/>
      <c r="N1629" s="309"/>
      <c r="O1629" s="309"/>
      <c r="P1629" s="309"/>
      <c r="Q1629" s="311"/>
      <c r="R1629" s="312"/>
      <c r="S1629" s="312"/>
      <c r="U1629" s="313"/>
      <c r="V1629" s="305"/>
      <c r="W1629" s="306"/>
      <c r="X1629" s="314"/>
      <c r="AA1629" s="315"/>
      <c r="AB1629" s="315"/>
      <c r="AC1629" s="315"/>
      <c r="AD1629" s="312"/>
      <c r="AE1629" s="316"/>
      <c r="AF1629" s="317"/>
      <c r="AG1629" s="317"/>
      <c r="AI1629" s="311"/>
      <c r="AJ1629" s="311"/>
      <c r="AK1629" s="311"/>
      <c r="AL1629" s="311"/>
      <c r="AO1629" s="318"/>
      <c r="AP1629" s="318"/>
      <c r="AQ1629" s="249"/>
      <c r="AR1629" s="249"/>
      <c r="AS1629" s="248"/>
      <c r="AT1629" s="248"/>
      <c r="AU1629" s="248"/>
      <c r="AW1629" s="319"/>
      <c r="AX1629" s="251"/>
      <c r="AY1629" s="248"/>
    </row>
    <row r="1630" spans="1:51" s="307" customFormat="1" ht="16.5" customHeight="1" x14ac:dyDescent="0.25">
      <c r="A1630" s="305"/>
      <c r="B1630" s="306"/>
      <c r="K1630" s="308"/>
      <c r="L1630" s="309"/>
      <c r="M1630" s="310"/>
      <c r="N1630" s="309"/>
      <c r="O1630" s="309"/>
      <c r="P1630" s="309"/>
      <c r="Q1630" s="311"/>
      <c r="R1630" s="312"/>
      <c r="S1630" s="312"/>
      <c r="U1630" s="313"/>
      <c r="V1630" s="305"/>
      <c r="W1630" s="306"/>
      <c r="X1630" s="314"/>
      <c r="AA1630" s="315"/>
      <c r="AB1630" s="315"/>
      <c r="AC1630" s="315"/>
      <c r="AD1630" s="312"/>
      <c r="AE1630" s="316"/>
      <c r="AF1630" s="317"/>
      <c r="AG1630" s="317"/>
      <c r="AI1630" s="311"/>
      <c r="AJ1630" s="311"/>
      <c r="AK1630" s="311"/>
      <c r="AL1630" s="311"/>
      <c r="AO1630" s="318"/>
      <c r="AP1630" s="318"/>
      <c r="AQ1630" s="249"/>
      <c r="AR1630" s="249"/>
      <c r="AS1630" s="248"/>
      <c r="AT1630" s="248"/>
      <c r="AU1630" s="248"/>
      <c r="AW1630" s="319"/>
      <c r="AX1630" s="251"/>
      <c r="AY1630" s="248"/>
    </row>
    <row r="1631" spans="1:51" s="307" customFormat="1" ht="16.5" customHeight="1" x14ac:dyDescent="0.25">
      <c r="A1631" s="305"/>
      <c r="B1631" s="306"/>
      <c r="K1631" s="308"/>
      <c r="L1631" s="309"/>
      <c r="M1631" s="310"/>
      <c r="N1631" s="309"/>
      <c r="O1631" s="309"/>
      <c r="P1631" s="309"/>
      <c r="Q1631" s="311"/>
      <c r="R1631" s="312"/>
      <c r="S1631" s="312"/>
      <c r="U1631" s="313"/>
      <c r="V1631" s="305"/>
      <c r="W1631" s="306"/>
      <c r="X1631" s="314"/>
      <c r="AA1631" s="315"/>
      <c r="AB1631" s="315"/>
      <c r="AC1631" s="315"/>
      <c r="AD1631" s="312"/>
      <c r="AE1631" s="316"/>
      <c r="AF1631" s="317"/>
      <c r="AG1631" s="317"/>
      <c r="AI1631" s="311"/>
      <c r="AJ1631" s="311"/>
      <c r="AK1631" s="311"/>
      <c r="AL1631" s="311"/>
      <c r="AO1631" s="318"/>
      <c r="AP1631" s="318"/>
      <c r="AQ1631" s="249"/>
      <c r="AR1631" s="249"/>
      <c r="AS1631" s="248"/>
      <c r="AT1631" s="248"/>
      <c r="AU1631" s="248"/>
      <c r="AW1631" s="319"/>
      <c r="AX1631" s="251"/>
      <c r="AY1631" s="248"/>
    </row>
    <row r="1632" spans="1:51" s="307" customFormat="1" ht="16.5" customHeight="1" x14ac:dyDescent="0.25">
      <c r="A1632" s="305"/>
      <c r="B1632" s="306"/>
      <c r="K1632" s="308"/>
      <c r="L1632" s="309"/>
      <c r="M1632" s="310"/>
      <c r="N1632" s="309"/>
      <c r="O1632" s="309"/>
      <c r="P1632" s="309"/>
      <c r="Q1632" s="311"/>
      <c r="R1632" s="312"/>
      <c r="S1632" s="312"/>
      <c r="U1632" s="313"/>
      <c r="V1632" s="305"/>
      <c r="W1632" s="306"/>
      <c r="X1632" s="314"/>
      <c r="AA1632" s="315"/>
      <c r="AB1632" s="315"/>
      <c r="AC1632" s="315"/>
      <c r="AD1632" s="312"/>
      <c r="AE1632" s="316"/>
      <c r="AF1632" s="317"/>
      <c r="AG1632" s="317"/>
      <c r="AI1632" s="311"/>
      <c r="AJ1632" s="311"/>
      <c r="AK1632" s="311"/>
      <c r="AL1632" s="311"/>
      <c r="AO1632" s="318"/>
      <c r="AP1632" s="318"/>
      <c r="AQ1632" s="249"/>
      <c r="AR1632" s="249"/>
      <c r="AS1632" s="248"/>
      <c r="AT1632" s="248"/>
      <c r="AU1632" s="248"/>
      <c r="AW1632" s="319"/>
      <c r="AX1632" s="251"/>
      <c r="AY1632" s="248"/>
    </row>
    <row r="1633" spans="1:51" s="307" customFormat="1" ht="16.5" customHeight="1" x14ac:dyDescent="0.25">
      <c r="A1633" s="305"/>
      <c r="B1633" s="306"/>
      <c r="K1633" s="308"/>
      <c r="L1633" s="309"/>
      <c r="M1633" s="310"/>
      <c r="N1633" s="309"/>
      <c r="O1633" s="309"/>
      <c r="P1633" s="309"/>
      <c r="Q1633" s="311"/>
      <c r="R1633" s="312"/>
      <c r="S1633" s="312"/>
      <c r="U1633" s="313"/>
      <c r="V1633" s="305"/>
      <c r="W1633" s="306"/>
      <c r="X1633" s="314"/>
      <c r="AA1633" s="315"/>
      <c r="AB1633" s="315"/>
      <c r="AC1633" s="315"/>
      <c r="AD1633" s="312"/>
      <c r="AE1633" s="316"/>
      <c r="AF1633" s="317"/>
      <c r="AG1633" s="317"/>
      <c r="AI1633" s="311"/>
      <c r="AJ1633" s="311"/>
      <c r="AK1633" s="311"/>
      <c r="AL1633" s="311"/>
      <c r="AO1633" s="318"/>
      <c r="AP1633" s="318"/>
      <c r="AQ1633" s="249"/>
      <c r="AR1633" s="249"/>
      <c r="AS1633" s="248"/>
      <c r="AT1633" s="248"/>
      <c r="AU1633" s="248"/>
      <c r="AW1633" s="319"/>
      <c r="AX1633" s="251"/>
      <c r="AY1633" s="248"/>
    </row>
    <row r="1634" spans="1:51" s="307" customFormat="1" ht="16.5" customHeight="1" x14ac:dyDescent="0.25">
      <c r="A1634" s="305"/>
      <c r="B1634" s="306"/>
      <c r="K1634" s="308"/>
      <c r="L1634" s="309"/>
      <c r="M1634" s="310"/>
      <c r="N1634" s="309"/>
      <c r="O1634" s="309"/>
      <c r="P1634" s="309"/>
      <c r="Q1634" s="311"/>
      <c r="R1634" s="312"/>
      <c r="S1634" s="312"/>
      <c r="U1634" s="313"/>
      <c r="V1634" s="305"/>
      <c r="W1634" s="306"/>
      <c r="X1634" s="314"/>
      <c r="AA1634" s="315"/>
      <c r="AB1634" s="315"/>
      <c r="AC1634" s="315"/>
      <c r="AD1634" s="312"/>
      <c r="AE1634" s="316"/>
      <c r="AF1634" s="317"/>
      <c r="AG1634" s="317"/>
      <c r="AI1634" s="311"/>
      <c r="AJ1634" s="311"/>
      <c r="AK1634" s="311"/>
      <c r="AL1634" s="311"/>
      <c r="AO1634" s="318"/>
      <c r="AP1634" s="318"/>
      <c r="AQ1634" s="249"/>
      <c r="AR1634" s="249"/>
      <c r="AS1634" s="248"/>
      <c r="AT1634" s="248"/>
      <c r="AU1634" s="248"/>
      <c r="AW1634" s="319"/>
      <c r="AX1634" s="251"/>
      <c r="AY1634" s="248"/>
    </row>
    <row r="1635" spans="1:51" s="307" customFormat="1" ht="16.5" customHeight="1" x14ac:dyDescent="0.25">
      <c r="A1635" s="305"/>
      <c r="B1635" s="306"/>
      <c r="K1635" s="308"/>
      <c r="L1635" s="309"/>
      <c r="M1635" s="310"/>
      <c r="N1635" s="309"/>
      <c r="O1635" s="309"/>
      <c r="P1635" s="309"/>
      <c r="Q1635" s="311"/>
      <c r="R1635" s="312"/>
      <c r="S1635" s="312"/>
      <c r="U1635" s="313"/>
      <c r="V1635" s="305"/>
      <c r="W1635" s="306"/>
      <c r="X1635" s="314"/>
      <c r="AA1635" s="315"/>
      <c r="AB1635" s="315"/>
      <c r="AC1635" s="315"/>
      <c r="AD1635" s="312"/>
      <c r="AE1635" s="316"/>
      <c r="AF1635" s="317"/>
      <c r="AG1635" s="317"/>
      <c r="AI1635" s="311"/>
      <c r="AJ1635" s="311"/>
      <c r="AK1635" s="311"/>
      <c r="AL1635" s="311"/>
      <c r="AO1635" s="318"/>
      <c r="AP1635" s="318"/>
      <c r="AQ1635" s="249"/>
      <c r="AR1635" s="249"/>
      <c r="AS1635" s="248"/>
      <c r="AT1635" s="248"/>
      <c r="AU1635" s="248"/>
      <c r="AW1635" s="319"/>
      <c r="AX1635" s="251"/>
      <c r="AY1635" s="248"/>
    </row>
    <row r="1636" spans="1:51" s="307" customFormat="1" ht="16.5" customHeight="1" x14ac:dyDescent="0.25">
      <c r="A1636" s="305"/>
      <c r="B1636" s="306"/>
      <c r="K1636" s="308"/>
      <c r="L1636" s="309"/>
      <c r="M1636" s="310"/>
      <c r="N1636" s="309"/>
      <c r="O1636" s="309"/>
      <c r="P1636" s="309"/>
      <c r="Q1636" s="311"/>
      <c r="R1636" s="312"/>
      <c r="S1636" s="312"/>
      <c r="U1636" s="313"/>
      <c r="V1636" s="305"/>
      <c r="W1636" s="306"/>
      <c r="X1636" s="314"/>
      <c r="AA1636" s="315"/>
      <c r="AB1636" s="315"/>
      <c r="AC1636" s="315"/>
      <c r="AD1636" s="312"/>
      <c r="AE1636" s="316"/>
      <c r="AF1636" s="317"/>
      <c r="AG1636" s="317"/>
      <c r="AI1636" s="311"/>
      <c r="AJ1636" s="311"/>
      <c r="AK1636" s="311"/>
      <c r="AL1636" s="311"/>
      <c r="AO1636" s="318"/>
      <c r="AP1636" s="318"/>
      <c r="AQ1636" s="249"/>
      <c r="AR1636" s="249"/>
      <c r="AS1636" s="248"/>
      <c r="AT1636" s="248"/>
      <c r="AU1636" s="248"/>
      <c r="AW1636" s="319"/>
      <c r="AX1636" s="251"/>
      <c r="AY1636" s="248"/>
    </row>
    <row r="1637" spans="1:51" s="276" customFormat="1" ht="16.5" customHeight="1" x14ac:dyDescent="0.25">
      <c r="A1637" s="283"/>
      <c r="B1637" s="274"/>
      <c r="K1637" s="277"/>
      <c r="L1637" s="278"/>
      <c r="M1637" s="279"/>
      <c r="N1637" s="278"/>
      <c r="O1637" s="278"/>
      <c r="P1637" s="278"/>
      <c r="Q1637" s="280"/>
      <c r="R1637" s="281"/>
      <c r="S1637" s="281"/>
      <c r="U1637" s="282"/>
      <c r="V1637" s="283" t="s">
        <v>189</v>
      </c>
      <c r="W1637" s="274">
        <v>72</v>
      </c>
      <c r="X1637" s="291"/>
      <c r="Y1637" s="276" t="s">
        <v>34</v>
      </c>
      <c r="Z1637" s="276" t="s">
        <v>6</v>
      </c>
      <c r="AA1637" s="285">
        <v>2.5</v>
      </c>
      <c r="AB1637" s="285">
        <v>3.5</v>
      </c>
      <c r="AC1637" s="285">
        <v>3</v>
      </c>
      <c r="AD1637" s="281">
        <f>AA1637*AB1637</f>
        <v>8.75</v>
      </c>
      <c r="AE1637" s="287">
        <v>100</v>
      </c>
      <c r="AF1637" s="288">
        <f>รายการ!B8</f>
        <v>2600</v>
      </c>
      <c r="AG1637" s="288">
        <f>AD1637*AF1637</f>
        <v>22750</v>
      </c>
      <c r="AH1637" s="280">
        <f>SUM(AI1637:AL1637)</f>
        <v>8.75</v>
      </c>
      <c r="AI1637" s="280"/>
      <c r="AJ1637" s="280"/>
      <c r="AK1637" s="280">
        <v>8.75</v>
      </c>
      <c r="AL1637" s="280"/>
      <c r="AM1637" s="276">
        <v>1</v>
      </c>
      <c r="AN1637" s="276">
        <f>ค่าเสื่อม!B2</f>
        <v>1</v>
      </c>
      <c r="AO1637" s="290">
        <f>AG1637*AN1637/100</f>
        <v>227.5</v>
      </c>
      <c r="AP1637" s="290">
        <f>AG1637-AO1637</f>
        <v>22522.5</v>
      </c>
      <c r="AQ1637" s="199">
        <f>AP1637</f>
        <v>22522.5</v>
      </c>
      <c r="AR1637" s="199">
        <f>AQ1637</f>
        <v>22522.5</v>
      </c>
      <c r="AS1637" s="198">
        <f>((S1637*O1637)+(AF1637*AK1637)-(AF1637*AK1637*AN1637/100))</f>
        <v>22522.5</v>
      </c>
      <c r="AT1637" s="198">
        <f>AQ1637-AS1637</f>
        <v>0</v>
      </c>
      <c r="AU1637" s="198">
        <f>AS1637</f>
        <v>22522.5</v>
      </c>
      <c r="AV1637" s="276">
        <f>อัตราภาษี!J5</f>
        <v>0.3</v>
      </c>
      <c r="AW1637" s="156" t="s">
        <v>150</v>
      </c>
      <c r="AX1637" s="201">
        <f>AU1637*AV1637/100</f>
        <v>67.567499999999995</v>
      </c>
      <c r="AY1637" s="198">
        <f>AX1637*10/100</f>
        <v>6.7567499999999994</v>
      </c>
    </row>
    <row r="1638" spans="1:51" s="307" customFormat="1" ht="16.5" customHeight="1" x14ac:dyDescent="0.25">
      <c r="A1638" s="305"/>
      <c r="B1638" s="306"/>
      <c r="K1638" s="308"/>
      <c r="L1638" s="309"/>
      <c r="M1638" s="310"/>
      <c r="N1638" s="309"/>
      <c r="O1638" s="309"/>
      <c r="P1638" s="309"/>
      <c r="Q1638" s="311"/>
      <c r="R1638" s="312"/>
      <c r="S1638" s="312"/>
      <c r="U1638" s="313"/>
      <c r="V1638" s="305"/>
      <c r="W1638" s="306"/>
      <c r="X1638" s="314"/>
      <c r="AA1638" s="315"/>
      <c r="AB1638" s="315"/>
      <c r="AC1638" s="315"/>
      <c r="AD1638" s="312"/>
      <c r="AE1638" s="316"/>
      <c r="AF1638" s="317"/>
      <c r="AG1638" s="317"/>
      <c r="AH1638" s="311"/>
      <c r="AI1638" s="311"/>
      <c r="AJ1638" s="311"/>
      <c r="AK1638" s="311"/>
      <c r="AL1638" s="311"/>
      <c r="AO1638" s="318"/>
      <c r="AP1638" s="318"/>
      <c r="AQ1638" s="249"/>
      <c r="AR1638" s="249"/>
      <c r="AS1638" s="248"/>
      <c r="AT1638" s="248"/>
      <c r="AU1638" s="248"/>
      <c r="AW1638" s="319"/>
      <c r="AX1638" s="251"/>
      <c r="AY1638" s="248"/>
    </row>
    <row r="1639" spans="1:51" s="307" customFormat="1" ht="16.5" customHeight="1" x14ac:dyDescent="0.25">
      <c r="A1639" s="305"/>
      <c r="B1639" s="306"/>
      <c r="K1639" s="308"/>
      <c r="L1639" s="309"/>
      <c r="M1639" s="310"/>
      <c r="N1639" s="309"/>
      <c r="O1639" s="309"/>
      <c r="P1639" s="309"/>
      <c r="Q1639" s="311"/>
      <c r="R1639" s="312"/>
      <c r="S1639" s="312"/>
      <c r="U1639" s="313"/>
      <c r="V1639" s="305"/>
      <c r="W1639" s="306"/>
      <c r="X1639" s="314"/>
      <c r="AA1639" s="315"/>
      <c r="AB1639" s="315"/>
      <c r="AC1639" s="315"/>
      <c r="AD1639" s="312"/>
      <c r="AE1639" s="316"/>
      <c r="AF1639" s="317"/>
      <c r="AG1639" s="317"/>
      <c r="AH1639" s="311"/>
      <c r="AI1639" s="311"/>
      <c r="AJ1639" s="311"/>
      <c r="AK1639" s="311"/>
      <c r="AL1639" s="311"/>
      <c r="AO1639" s="318"/>
      <c r="AP1639" s="318"/>
      <c r="AQ1639" s="249"/>
      <c r="AR1639" s="249"/>
      <c r="AS1639" s="248"/>
      <c r="AT1639" s="248"/>
      <c r="AU1639" s="248"/>
      <c r="AW1639" s="319"/>
      <c r="AX1639" s="251"/>
      <c r="AY1639" s="248"/>
    </row>
    <row r="1640" spans="1:51" s="307" customFormat="1" ht="16.5" customHeight="1" x14ac:dyDescent="0.25">
      <c r="A1640" s="305"/>
      <c r="B1640" s="306"/>
      <c r="K1640" s="308"/>
      <c r="L1640" s="309"/>
      <c r="M1640" s="310"/>
      <c r="N1640" s="309"/>
      <c r="O1640" s="309"/>
      <c r="P1640" s="309"/>
      <c r="Q1640" s="311"/>
      <c r="R1640" s="312"/>
      <c r="S1640" s="312"/>
      <c r="U1640" s="313"/>
      <c r="V1640" s="305"/>
      <c r="W1640" s="306"/>
      <c r="X1640" s="314"/>
      <c r="AA1640" s="315"/>
      <c r="AB1640" s="315"/>
      <c r="AC1640" s="315"/>
      <c r="AD1640" s="312"/>
      <c r="AE1640" s="316"/>
      <c r="AF1640" s="317"/>
      <c r="AG1640" s="317"/>
      <c r="AH1640" s="311"/>
      <c r="AI1640" s="311"/>
      <c r="AJ1640" s="311"/>
      <c r="AK1640" s="311"/>
      <c r="AL1640" s="311"/>
      <c r="AO1640" s="318"/>
      <c r="AP1640" s="318"/>
      <c r="AQ1640" s="249"/>
      <c r="AR1640" s="249"/>
      <c r="AS1640" s="248"/>
      <c r="AT1640" s="248"/>
      <c r="AU1640" s="248"/>
      <c r="AW1640" s="319"/>
      <c r="AX1640" s="251"/>
      <c r="AY1640" s="248"/>
    </row>
    <row r="1641" spans="1:51" s="307" customFormat="1" ht="16.5" customHeight="1" x14ac:dyDescent="0.25">
      <c r="A1641" s="305"/>
      <c r="B1641" s="306"/>
      <c r="K1641" s="308"/>
      <c r="L1641" s="309"/>
      <c r="M1641" s="310"/>
      <c r="N1641" s="309"/>
      <c r="O1641" s="309"/>
      <c r="P1641" s="309"/>
      <c r="Q1641" s="311"/>
      <c r="R1641" s="312"/>
      <c r="S1641" s="312"/>
      <c r="U1641" s="313"/>
      <c r="V1641" s="305"/>
      <c r="W1641" s="306"/>
      <c r="X1641" s="314"/>
      <c r="AA1641" s="315"/>
      <c r="AB1641" s="315"/>
      <c r="AC1641" s="315"/>
      <c r="AD1641" s="312"/>
      <c r="AE1641" s="316"/>
      <c r="AF1641" s="317"/>
      <c r="AG1641" s="317"/>
      <c r="AH1641" s="311"/>
      <c r="AI1641" s="311"/>
      <c r="AJ1641" s="311"/>
      <c r="AK1641" s="311"/>
      <c r="AL1641" s="311"/>
      <c r="AO1641" s="318"/>
      <c r="AP1641" s="318"/>
      <c r="AQ1641" s="249"/>
      <c r="AR1641" s="249"/>
      <c r="AS1641" s="248"/>
      <c r="AT1641" s="248"/>
      <c r="AU1641" s="248"/>
      <c r="AW1641" s="319"/>
      <c r="AX1641" s="251"/>
      <c r="AY1641" s="248"/>
    </row>
    <row r="1642" spans="1:51" s="307" customFormat="1" ht="16.5" customHeight="1" x14ac:dyDescent="0.25">
      <c r="A1642" s="305"/>
      <c r="B1642" s="306"/>
      <c r="K1642" s="308"/>
      <c r="L1642" s="309"/>
      <c r="M1642" s="310"/>
      <c r="N1642" s="309"/>
      <c r="O1642" s="309"/>
      <c r="P1642" s="309"/>
      <c r="Q1642" s="311"/>
      <c r="R1642" s="312"/>
      <c r="S1642" s="312"/>
      <c r="U1642" s="313"/>
      <c r="V1642" s="305"/>
      <c r="W1642" s="306"/>
      <c r="X1642" s="314"/>
      <c r="AA1642" s="315"/>
      <c r="AB1642" s="315"/>
      <c r="AC1642" s="315"/>
      <c r="AD1642" s="312"/>
      <c r="AE1642" s="316"/>
      <c r="AF1642" s="317"/>
      <c r="AG1642" s="317"/>
      <c r="AH1642" s="311"/>
      <c r="AI1642" s="311"/>
      <c r="AJ1642" s="311"/>
      <c r="AK1642" s="311"/>
      <c r="AL1642" s="311"/>
      <c r="AO1642" s="318"/>
      <c r="AP1642" s="318"/>
      <c r="AQ1642" s="249"/>
      <c r="AR1642" s="249"/>
      <c r="AS1642" s="248"/>
      <c r="AT1642" s="248"/>
      <c r="AU1642" s="248"/>
      <c r="AW1642" s="319"/>
      <c r="AX1642" s="251"/>
      <c r="AY1642" s="248"/>
    </row>
    <row r="1643" spans="1:51" s="307" customFormat="1" ht="16.5" customHeight="1" x14ac:dyDescent="0.25">
      <c r="A1643" s="305"/>
      <c r="B1643" s="306"/>
      <c r="K1643" s="308"/>
      <c r="L1643" s="309"/>
      <c r="M1643" s="310"/>
      <c r="N1643" s="309"/>
      <c r="O1643" s="309"/>
      <c r="P1643" s="309"/>
      <c r="Q1643" s="311"/>
      <c r="R1643" s="312"/>
      <c r="S1643" s="312"/>
      <c r="U1643" s="313"/>
      <c r="V1643" s="305"/>
      <c r="W1643" s="306"/>
      <c r="X1643" s="314"/>
      <c r="AA1643" s="315"/>
      <c r="AB1643" s="315"/>
      <c r="AC1643" s="315"/>
      <c r="AD1643" s="312"/>
      <c r="AE1643" s="316"/>
      <c r="AF1643" s="317"/>
      <c r="AG1643" s="317"/>
      <c r="AH1643" s="311"/>
      <c r="AI1643" s="311"/>
      <c r="AJ1643" s="311"/>
      <c r="AK1643" s="311"/>
      <c r="AL1643" s="311"/>
      <c r="AO1643" s="318"/>
      <c r="AP1643" s="318"/>
      <c r="AQ1643" s="249"/>
      <c r="AR1643" s="249"/>
      <c r="AS1643" s="248"/>
      <c r="AT1643" s="248"/>
      <c r="AU1643" s="248"/>
      <c r="AW1643" s="319"/>
      <c r="AX1643" s="251"/>
      <c r="AY1643" s="248"/>
    </row>
    <row r="1644" spans="1:51" s="307" customFormat="1" ht="16.5" customHeight="1" x14ac:dyDescent="0.25">
      <c r="A1644" s="305"/>
      <c r="B1644" s="306"/>
      <c r="K1644" s="308"/>
      <c r="L1644" s="309"/>
      <c r="M1644" s="310"/>
      <c r="N1644" s="309"/>
      <c r="O1644" s="309"/>
      <c r="P1644" s="309"/>
      <c r="Q1644" s="311"/>
      <c r="R1644" s="312"/>
      <c r="S1644" s="312"/>
      <c r="U1644" s="313"/>
      <c r="V1644" s="305"/>
      <c r="W1644" s="306"/>
      <c r="X1644" s="314"/>
      <c r="AA1644" s="315"/>
      <c r="AB1644" s="315"/>
      <c r="AC1644" s="315"/>
      <c r="AD1644" s="312"/>
      <c r="AE1644" s="316"/>
      <c r="AF1644" s="317"/>
      <c r="AG1644" s="317"/>
      <c r="AH1644" s="311"/>
      <c r="AI1644" s="311"/>
      <c r="AJ1644" s="311"/>
      <c r="AK1644" s="311"/>
      <c r="AL1644" s="311"/>
      <c r="AO1644" s="318"/>
      <c r="AP1644" s="318"/>
      <c r="AQ1644" s="249"/>
      <c r="AR1644" s="249"/>
      <c r="AS1644" s="248"/>
      <c r="AT1644" s="248"/>
      <c r="AU1644" s="248"/>
      <c r="AW1644" s="319"/>
      <c r="AX1644" s="251"/>
      <c r="AY1644" s="248"/>
    </row>
    <row r="1645" spans="1:51" s="307" customFormat="1" ht="16.5" customHeight="1" x14ac:dyDescent="0.25">
      <c r="A1645" s="305"/>
      <c r="B1645" s="306"/>
      <c r="K1645" s="308"/>
      <c r="L1645" s="309"/>
      <c r="M1645" s="310"/>
      <c r="N1645" s="309"/>
      <c r="O1645" s="309"/>
      <c r="P1645" s="309"/>
      <c r="Q1645" s="311"/>
      <c r="R1645" s="312"/>
      <c r="S1645" s="312"/>
      <c r="U1645" s="313"/>
      <c r="V1645" s="305"/>
      <c r="W1645" s="306"/>
      <c r="X1645" s="314"/>
      <c r="AA1645" s="315"/>
      <c r="AB1645" s="315"/>
      <c r="AC1645" s="315"/>
      <c r="AD1645" s="312"/>
      <c r="AE1645" s="316"/>
      <c r="AF1645" s="317"/>
      <c r="AG1645" s="317"/>
      <c r="AH1645" s="311"/>
      <c r="AI1645" s="311"/>
      <c r="AJ1645" s="311"/>
      <c r="AK1645" s="311"/>
      <c r="AL1645" s="311"/>
      <c r="AO1645" s="318"/>
      <c r="AP1645" s="318"/>
      <c r="AQ1645" s="249"/>
      <c r="AR1645" s="249"/>
      <c r="AS1645" s="248"/>
      <c r="AT1645" s="248"/>
      <c r="AU1645" s="248"/>
      <c r="AW1645" s="319"/>
      <c r="AX1645" s="251"/>
      <c r="AY1645" s="248"/>
    </row>
    <row r="1646" spans="1:51" s="307" customFormat="1" ht="16.5" customHeight="1" x14ac:dyDescent="0.25">
      <c r="A1646" s="305"/>
      <c r="B1646" s="306"/>
      <c r="K1646" s="308"/>
      <c r="L1646" s="309"/>
      <c r="M1646" s="310"/>
      <c r="N1646" s="309"/>
      <c r="O1646" s="309"/>
      <c r="P1646" s="309"/>
      <c r="Q1646" s="311"/>
      <c r="R1646" s="312"/>
      <c r="S1646" s="312"/>
      <c r="U1646" s="313"/>
      <c r="V1646" s="305"/>
      <c r="W1646" s="306"/>
      <c r="X1646" s="314"/>
      <c r="AA1646" s="315"/>
      <c r="AB1646" s="315"/>
      <c r="AC1646" s="315"/>
      <c r="AD1646" s="312"/>
      <c r="AE1646" s="316"/>
      <c r="AF1646" s="317"/>
      <c r="AG1646" s="317"/>
      <c r="AH1646" s="311"/>
      <c r="AI1646" s="311"/>
      <c r="AJ1646" s="311"/>
      <c r="AK1646" s="311"/>
      <c r="AL1646" s="311"/>
      <c r="AO1646" s="318"/>
      <c r="AP1646" s="318"/>
      <c r="AQ1646" s="249"/>
      <c r="AR1646" s="249"/>
      <c r="AS1646" s="248"/>
      <c r="AT1646" s="248"/>
      <c r="AU1646" s="248"/>
      <c r="AW1646" s="319"/>
      <c r="AX1646" s="251"/>
      <c r="AY1646" s="248"/>
    </row>
    <row r="1647" spans="1:51" s="307" customFormat="1" ht="16.5" customHeight="1" x14ac:dyDescent="0.25">
      <c r="A1647" s="305"/>
      <c r="B1647" s="306"/>
      <c r="K1647" s="308"/>
      <c r="L1647" s="309"/>
      <c r="M1647" s="310"/>
      <c r="N1647" s="309"/>
      <c r="O1647" s="309"/>
      <c r="P1647" s="309"/>
      <c r="Q1647" s="311"/>
      <c r="R1647" s="312"/>
      <c r="S1647" s="312"/>
      <c r="U1647" s="313"/>
      <c r="V1647" s="305"/>
      <c r="W1647" s="306"/>
      <c r="X1647" s="314"/>
      <c r="AA1647" s="315"/>
      <c r="AB1647" s="315"/>
      <c r="AC1647" s="315"/>
      <c r="AD1647" s="312"/>
      <c r="AE1647" s="316"/>
      <c r="AF1647" s="317"/>
      <c r="AG1647" s="317"/>
      <c r="AH1647" s="311"/>
      <c r="AI1647" s="311"/>
      <c r="AJ1647" s="311"/>
      <c r="AK1647" s="311"/>
      <c r="AL1647" s="311"/>
      <c r="AO1647" s="318"/>
      <c r="AP1647" s="318"/>
      <c r="AQ1647" s="249"/>
      <c r="AR1647" s="249"/>
      <c r="AS1647" s="248"/>
      <c r="AT1647" s="248"/>
      <c r="AU1647" s="248"/>
      <c r="AW1647" s="319"/>
      <c r="AX1647" s="251"/>
      <c r="AY1647" s="248"/>
    </row>
    <row r="1648" spans="1:51" s="307" customFormat="1" ht="16.5" customHeight="1" x14ac:dyDescent="0.25">
      <c r="A1648" s="305"/>
      <c r="B1648" s="306"/>
      <c r="K1648" s="308"/>
      <c r="L1648" s="309"/>
      <c r="M1648" s="310"/>
      <c r="N1648" s="309"/>
      <c r="O1648" s="309"/>
      <c r="P1648" s="309"/>
      <c r="Q1648" s="311"/>
      <c r="R1648" s="312"/>
      <c r="S1648" s="312"/>
      <c r="U1648" s="313"/>
      <c r="V1648" s="305"/>
      <c r="W1648" s="306"/>
      <c r="X1648" s="314"/>
      <c r="AA1648" s="315"/>
      <c r="AB1648" s="315"/>
      <c r="AC1648" s="315"/>
      <c r="AD1648" s="312"/>
      <c r="AE1648" s="316"/>
      <c r="AF1648" s="317"/>
      <c r="AG1648" s="317"/>
      <c r="AH1648" s="311"/>
      <c r="AI1648" s="311"/>
      <c r="AJ1648" s="311"/>
      <c r="AK1648" s="311"/>
      <c r="AL1648" s="311"/>
      <c r="AO1648" s="318"/>
      <c r="AP1648" s="318"/>
      <c r="AQ1648" s="249"/>
      <c r="AR1648" s="249"/>
      <c r="AS1648" s="248"/>
      <c r="AT1648" s="248"/>
      <c r="AU1648" s="248"/>
      <c r="AW1648" s="319"/>
      <c r="AX1648" s="251"/>
      <c r="AY1648" s="248"/>
    </row>
    <row r="1649" spans="1:51" s="307" customFormat="1" ht="16.5" customHeight="1" x14ac:dyDescent="0.25">
      <c r="A1649" s="305"/>
      <c r="B1649" s="306"/>
      <c r="K1649" s="308"/>
      <c r="L1649" s="309"/>
      <c r="M1649" s="310"/>
      <c r="N1649" s="309"/>
      <c r="O1649" s="309"/>
      <c r="P1649" s="309"/>
      <c r="Q1649" s="311"/>
      <c r="R1649" s="312"/>
      <c r="S1649" s="312"/>
      <c r="U1649" s="313"/>
      <c r="V1649" s="305"/>
      <c r="W1649" s="306"/>
      <c r="X1649" s="314"/>
      <c r="AA1649" s="315"/>
      <c r="AB1649" s="315"/>
      <c r="AC1649" s="315"/>
      <c r="AD1649" s="312"/>
      <c r="AE1649" s="316"/>
      <c r="AF1649" s="317"/>
      <c r="AG1649" s="317"/>
      <c r="AH1649" s="311"/>
      <c r="AI1649" s="311"/>
      <c r="AJ1649" s="311"/>
      <c r="AK1649" s="311"/>
      <c r="AL1649" s="311"/>
      <c r="AO1649" s="318"/>
      <c r="AP1649" s="318"/>
      <c r="AQ1649" s="249"/>
      <c r="AR1649" s="249"/>
      <c r="AS1649" s="248"/>
      <c r="AT1649" s="248"/>
      <c r="AU1649" s="248"/>
      <c r="AW1649" s="319"/>
      <c r="AX1649" s="251"/>
      <c r="AY1649" s="248"/>
    </row>
    <row r="1650" spans="1:51" s="307" customFormat="1" ht="16.5" customHeight="1" x14ac:dyDescent="0.25">
      <c r="A1650" s="305"/>
      <c r="B1650" s="306"/>
      <c r="K1650" s="308"/>
      <c r="L1650" s="309"/>
      <c r="M1650" s="310"/>
      <c r="N1650" s="309"/>
      <c r="O1650" s="309"/>
      <c r="P1650" s="309"/>
      <c r="Q1650" s="311"/>
      <c r="R1650" s="312"/>
      <c r="S1650" s="312"/>
      <c r="U1650" s="313"/>
      <c r="V1650" s="305"/>
      <c r="W1650" s="306"/>
      <c r="X1650" s="314"/>
      <c r="AA1650" s="315"/>
      <c r="AB1650" s="315"/>
      <c r="AC1650" s="315"/>
      <c r="AD1650" s="312"/>
      <c r="AE1650" s="316"/>
      <c r="AF1650" s="317"/>
      <c r="AG1650" s="317"/>
      <c r="AH1650" s="311"/>
      <c r="AI1650" s="311"/>
      <c r="AJ1650" s="311"/>
      <c r="AK1650" s="311"/>
      <c r="AL1650" s="311"/>
      <c r="AO1650" s="318"/>
      <c r="AP1650" s="318"/>
      <c r="AQ1650" s="249"/>
      <c r="AR1650" s="249"/>
      <c r="AS1650" s="248"/>
      <c r="AT1650" s="248"/>
      <c r="AU1650" s="248"/>
      <c r="AW1650" s="319"/>
      <c r="AX1650" s="251"/>
      <c r="AY1650" s="248"/>
    </row>
    <row r="1651" spans="1:51" s="307" customFormat="1" ht="16.5" customHeight="1" x14ac:dyDescent="0.25">
      <c r="A1651" s="305"/>
      <c r="B1651" s="306"/>
      <c r="K1651" s="308"/>
      <c r="L1651" s="309"/>
      <c r="M1651" s="310"/>
      <c r="N1651" s="309"/>
      <c r="O1651" s="309"/>
      <c r="P1651" s="309"/>
      <c r="Q1651" s="311"/>
      <c r="R1651" s="312"/>
      <c r="S1651" s="312"/>
      <c r="U1651" s="313"/>
      <c r="V1651" s="305"/>
      <c r="W1651" s="306"/>
      <c r="X1651" s="314"/>
      <c r="AA1651" s="315"/>
      <c r="AB1651" s="315"/>
      <c r="AC1651" s="315"/>
      <c r="AD1651" s="312"/>
      <c r="AE1651" s="316"/>
      <c r="AF1651" s="317"/>
      <c r="AG1651" s="317"/>
      <c r="AH1651" s="311"/>
      <c r="AI1651" s="311"/>
      <c r="AJ1651" s="311"/>
      <c r="AK1651" s="311"/>
      <c r="AL1651" s="311"/>
      <c r="AO1651" s="318"/>
      <c r="AP1651" s="318"/>
      <c r="AQ1651" s="249"/>
      <c r="AR1651" s="249"/>
      <c r="AS1651" s="248"/>
      <c r="AT1651" s="248"/>
      <c r="AU1651" s="248"/>
      <c r="AW1651" s="319"/>
      <c r="AX1651" s="251"/>
      <c r="AY1651" s="248"/>
    </row>
    <row r="1652" spans="1:51" s="307" customFormat="1" ht="16.5" customHeight="1" x14ac:dyDescent="0.25">
      <c r="A1652" s="305"/>
      <c r="B1652" s="306"/>
      <c r="K1652" s="308"/>
      <c r="L1652" s="309"/>
      <c r="M1652" s="310"/>
      <c r="N1652" s="309"/>
      <c r="O1652" s="309"/>
      <c r="P1652" s="309"/>
      <c r="Q1652" s="311"/>
      <c r="R1652" s="312"/>
      <c r="S1652" s="312"/>
      <c r="U1652" s="313"/>
      <c r="V1652" s="305"/>
      <c r="W1652" s="306"/>
      <c r="X1652" s="314"/>
      <c r="AA1652" s="315"/>
      <c r="AB1652" s="315"/>
      <c r="AC1652" s="315"/>
      <c r="AD1652" s="312"/>
      <c r="AE1652" s="316"/>
      <c r="AF1652" s="317"/>
      <c r="AG1652" s="317"/>
      <c r="AH1652" s="311"/>
      <c r="AI1652" s="311"/>
      <c r="AJ1652" s="311"/>
      <c r="AK1652" s="311"/>
      <c r="AL1652" s="311"/>
      <c r="AO1652" s="318"/>
      <c r="AP1652" s="318"/>
      <c r="AQ1652" s="249"/>
      <c r="AR1652" s="249"/>
      <c r="AS1652" s="248"/>
      <c r="AT1652" s="248"/>
      <c r="AU1652" s="248"/>
      <c r="AW1652" s="319"/>
      <c r="AX1652" s="251"/>
      <c r="AY1652" s="248"/>
    </row>
    <row r="1653" spans="1:51" s="307" customFormat="1" ht="16.5" customHeight="1" x14ac:dyDescent="0.25">
      <c r="A1653" s="305"/>
      <c r="B1653" s="306"/>
      <c r="K1653" s="308"/>
      <c r="L1653" s="309"/>
      <c r="M1653" s="310"/>
      <c r="N1653" s="309"/>
      <c r="O1653" s="309"/>
      <c r="P1653" s="309"/>
      <c r="Q1653" s="311"/>
      <c r="R1653" s="312"/>
      <c r="S1653" s="312"/>
      <c r="U1653" s="313"/>
      <c r="V1653" s="305"/>
      <c r="W1653" s="306"/>
      <c r="X1653" s="314"/>
      <c r="AA1653" s="315"/>
      <c r="AB1653" s="315"/>
      <c r="AC1653" s="315"/>
      <c r="AD1653" s="312"/>
      <c r="AE1653" s="316"/>
      <c r="AF1653" s="317"/>
      <c r="AG1653" s="317"/>
      <c r="AH1653" s="311"/>
      <c r="AI1653" s="311"/>
      <c r="AJ1653" s="311"/>
      <c r="AK1653" s="311"/>
      <c r="AL1653" s="311"/>
      <c r="AO1653" s="318"/>
      <c r="AP1653" s="318"/>
      <c r="AQ1653" s="249"/>
      <c r="AR1653" s="249"/>
      <c r="AS1653" s="248"/>
      <c r="AT1653" s="248"/>
      <c r="AU1653" s="248"/>
      <c r="AW1653" s="319"/>
      <c r="AX1653" s="251"/>
      <c r="AY1653" s="248"/>
    </row>
    <row r="1654" spans="1:51" s="307" customFormat="1" ht="16.5" customHeight="1" x14ac:dyDescent="0.25">
      <c r="A1654" s="305"/>
      <c r="B1654" s="306"/>
      <c r="K1654" s="308"/>
      <c r="L1654" s="309"/>
      <c r="M1654" s="310"/>
      <c r="N1654" s="309"/>
      <c r="O1654" s="309"/>
      <c r="P1654" s="309"/>
      <c r="Q1654" s="311"/>
      <c r="R1654" s="312"/>
      <c r="S1654" s="312"/>
      <c r="U1654" s="313"/>
      <c r="V1654" s="305"/>
      <c r="W1654" s="306"/>
      <c r="X1654" s="314"/>
      <c r="AA1654" s="315"/>
      <c r="AB1654" s="315"/>
      <c r="AC1654" s="315"/>
      <c r="AD1654" s="312"/>
      <c r="AE1654" s="316"/>
      <c r="AF1654" s="317"/>
      <c r="AG1654" s="317"/>
      <c r="AH1654" s="311"/>
      <c r="AI1654" s="311"/>
      <c r="AJ1654" s="311"/>
      <c r="AK1654" s="311"/>
      <c r="AL1654" s="311"/>
      <c r="AO1654" s="318"/>
      <c r="AP1654" s="318"/>
      <c r="AQ1654" s="249"/>
      <c r="AR1654" s="249"/>
      <c r="AS1654" s="248"/>
      <c r="AT1654" s="248"/>
      <c r="AU1654" s="248"/>
      <c r="AW1654" s="319"/>
      <c r="AX1654" s="251"/>
      <c r="AY1654" s="248"/>
    </row>
    <row r="1655" spans="1:51" s="307" customFormat="1" ht="16.5" customHeight="1" x14ac:dyDescent="0.25">
      <c r="A1655" s="305"/>
      <c r="B1655" s="306"/>
      <c r="K1655" s="308"/>
      <c r="L1655" s="309"/>
      <c r="M1655" s="310"/>
      <c r="N1655" s="309"/>
      <c r="O1655" s="309"/>
      <c r="P1655" s="309"/>
      <c r="Q1655" s="311"/>
      <c r="R1655" s="312"/>
      <c r="S1655" s="312"/>
      <c r="U1655" s="313"/>
      <c r="V1655" s="305"/>
      <c r="W1655" s="306"/>
      <c r="X1655" s="314"/>
      <c r="AA1655" s="315"/>
      <c r="AB1655" s="315"/>
      <c r="AC1655" s="315"/>
      <c r="AD1655" s="312"/>
      <c r="AE1655" s="316"/>
      <c r="AF1655" s="317"/>
      <c r="AG1655" s="317"/>
      <c r="AH1655" s="311"/>
      <c r="AI1655" s="311"/>
      <c r="AJ1655" s="311"/>
      <c r="AK1655" s="311"/>
      <c r="AL1655" s="311"/>
      <c r="AO1655" s="318"/>
      <c r="AP1655" s="318"/>
      <c r="AQ1655" s="249"/>
      <c r="AR1655" s="249"/>
      <c r="AS1655" s="248"/>
      <c r="AT1655" s="248"/>
      <c r="AU1655" s="248"/>
      <c r="AW1655" s="319"/>
      <c r="AX1655" s="251"/>
      <c r="AY1655" s="248"/>
    </row>
    <row r="1656" spans="1:51" s="307" customFormat="1" ht="16.5" customHeight="1" x14ac:dyDescent="0.25">
      <c r="A1656" s="305"/>
      <c r="B1656" s="306"/>
      <c r="K1656" s="308"/>
      <c r="L1656" s="309"/>
      <c r="M1656" s="310"/>
      <c r="N1656" s="309"/>
      <c r="O1656" s="309"/>
      <c r="P1656" s="309"/>
      <c r="Q1656" s="311"/>
      <c r="R1656" s="312"/>
      <c r="S1656" s="312"/>
      <c r="U1656" s="313"/>
      <c r="V1656" s="305"/>
      <c r="W1656" s="306"/>
      <c r="X1656" s="314"/>
      <c r="AA1656" s="315"/>
      <c r="AB1656" s="315"/>
      <c r="AC1656" s="315"/>
      <c r="AD1656" s="312"/>
      <c r="AE1656" s="316"/>
      <c r="AF1656" s="317"/>
      <c r="AG1656" s="317"/>
      <c r="AH1656" s="311"/>
      <c r="AI1656" s="311"/>
      <c r="AJ1656" s="311"/>
      <c r="AK1656" s="311"/>
      <c r="AL1656" s="311"/>
      <c r="AO1656" s="318"/>
      <c r="AP1656" s="318"/>
      <c r="AQ1656" s="249"/>
      <c r="AR1656" s="249"/>
      <c r="AS1656" s="248"/>
      <c r="AT1656" s="248"/>
      <c r="AU1656" s="248"/>
      <c r="AW1656" s="319"/>
      <c r="AX1656" s="251"/>
      <c r="AY1656" s="248"/>
    </row>
    <row r="1657" spans="1:51" s="307" customFormat="1" ht="16.5" customHeight="1" x14ac:dyDescent="0.25">
      <c r="A1657" s="305"/>
      <c r="B1657" s="306"/>
      <c r="K1657" s="308"/>
      <c r="L1657" s="309"/>
      <c r="M1657" s="310"/>
      <c r="N1657" s="309"/>
      <c r="O1657" s="309"/>
      <c r="P1657" s="309"/>
      <c r="Q1657" s="311"/>
      <c r="R1657" s="312"/>
      <c r="S1657" s="312"/>
      <c r="U1657" s="313"/>
      <c r="V1657" s="305"/>
      <c r="W1657" s="306"/>
      <c r="X1657" s="314"/>
      <c r="AA1657" s="315"/>
      <c r="AB1657" s="315"/>
      <c r="AC1657" s="315"/>
      <c r="AD1657" s="312"/>
      <c r="AE1657" s="316"/>
      <c r="AF1657" s="317"/>
      <c r="AG1657" s="317"/>
      <c r="AH1657" s="311"/>
      <c r="AI1657" s="311"/>
      <c r="AJ1657" s="311"/>
      <c r="AK1657" s="311"/>
      <c r="AL1657" s="311"/>
      <c r="AO1657" s="318"/>
      <c r="AP1657" s="318"/>
      <c r="AQ1657" s="249"/>
      <c r="AR1657" s="249"/>
      <c r="AS1657" s="248"/>
      <c r="AT1657" s="248"/>
      <c r="AU1657" s="248"/>
      <c r="AW1657" s="319"/>
      <c r="AX1657" s="251"/>
      <c r="AY1657" s="248"/>
    </row>
    <row r="1658" spans="1:51" s="307" customFormat="1" ht="16.5" customHeight="1" x14ac:dyDescent="0.25">
      <c r="A1658" s="305"/>
      <c r="B1658" s="306"/>
      <c r="K1658" s="308"/>
      <c r="L1658" s="309"/>
      <c r="M1658" s="310"/>
      <c r="N1658" s="309"/>
      <c r="O1658" s="309"/>
      <c r="P1658" s="309"/>
      <c r="Q1658" s="311"/>
      <c r="R1658" s="312"/>
      <c r="S1658" s="312"/>
      <c r="U1658" s="313"/>
      <c r="V1658" s="305"/>
      <c r="W1658" s="306"/>
      <c r="X1658" s="314"/>
      <c r="AA1658" s="315"/>
      <c r="AB1658" s="315"/>
      <c r="AC1658" s="315"/>
      <c r="AD1658" s="312"/>
      <c r="AE1658" s="316"/>
      <c r="AF1658" s="317"/>
      <c r="AG1658" s="317"/>
      <c r="AH1658" s="311"/>
      <c r="AI1658" s="311"/>
      <c r="AJ1658" s="311"/>
      <c r="AK1658" s="311"/>
      <c r="AL1658" s="311"/>
      <c r="AO1658" s="318"/>
      <c r="AP1658" s="318"/>
      <c r="AQ1658" s="249"/>
      <c r="AR1658" s="249"/>
      <c r="AS1658" s="248"/>
      <c r="AT1658" s="248"/>
      <c r="AU1658" s="248"/>
      <c r="AW1658" s="319"/>
      <c r="AX1658" s="251"/>
      <c r="AY1658" s="248"/>
    </row>
    <row r="1659" spans="1:51" s="307" customFormat="1" ht="16.5" customHeight="1" x14ac:dyDescent="0.25">
      <c r="A1659" s="305"/>
      <c r="B1659" s="306"/>
      <c r="K1659" s="308"/>
      <c r="L1659" s="309"/>
      <c r="M1659" s="310"/>
      <c r="N1659" s="309"/>
      <c r="O1659" s="309"/>
      <c r="P1659" s="309"/>
      <c r="Q1659" s="311"/>
      <c r="R1659" s="312"/>
      <c r="S1659" s="312"/>
      <c r="U1659" s="313"/>
      <c r="V1659" s="305"/>
      <c r="W1659" s="306"/>
      <c r="X1659" s="314"/>
      <c r="AA1659" s="315"/>
      <c r="AB1659" s="315"/>
      <c r="AC1659" s="315"/>
      <c r="AD1659" s="312"/>
      <c r="AE1659" s="316"/>
      <c r="AF1659" s="317"/>
      <c r="AG1659" s="317"/>
      <c r="AH1659" s="311"/>
      <c r="AI1659" s="311"/>
      <c r="AJ1659" s="311"/>
      <c r="AK1659" s="311"/>
      <c r="AL1659" s="311"/>
      <c r="AO1659" s="318"/>
      <c r="AP1659" s="318"/>
      <c r="AQ1659" s="249"/>
      <c r="AR1659" s="249"/>
      <c r="AS1659" s="248"/>
      <c r="AT1659" s="248"/>
      <c r="AU1659" s="248"/>
      <c r="AW1659" s="319"/>
      <c r="AX1659" s="251"/>
      <c r="AY1659" s="248"/>
    </row>
    <row r="1660" spans="1:51" s="307" customFormat="1" ht="16.5" customHeight="1" x14ac:dyDescent="0.25">
      <c r="A1660" s="305"/>
      <c r="B1660" s="306"/>
      <c r="K1660" s="308"/>
      <c r="L1660" s="309"/>
      <c r="M1660" s="310"/>
      <c r="N1660" s="309"/>
      <c r="O1660" s="309"/>
      <c r="P1660" s="309"/>
      <c r="Q1660" s="311"/>
      <c r="R1660" s="312"/>
      <c r="S1660" s="312"/>
      <c r="U1660" s="313"/>
      <c r="V1660" s="305"/>
      <c r="W1660" s="306"/>
      <c r="X1660" s="314"/>
      <c r="AA1660" s="315"/>
      <c r="AB1660" s="315"/>
      <c r="AC1660" s="315"/>
      <c r="AD1660" s="312"/>
      <c r="AE1660" s="316"/>
      <c r="AF1660" s="317"/>
      <c r="AG1660" s="317"/>
      <c r="AH1660" s="311"/>
      <c r="AI1660" s="311"/>
      <c r="AJ1660" s="311"/>
      <c r="AK1660" s="311"/>
      <c r="AL1660" s="311"/>
      <c r="AO1660" s="318"/>
      <c r="AP1660" s="318"/>
      <c r="AQ1660" s="249"/>
      <c r="AR1660" s="249"/>
      <c r="AS1660" s="248"/>
      <c r="AT1660" s="248"/>
      <c r="AU1660" s="248"/>
      <c r="AW1660" s="319"/>
      <c r="AX1660" s="251"/>
      <c r="AY1660" s="248"/>
    </row>
    <row r="1661" spans="1:51" s="307" customFormat="1" ht="16.5" customHeight="1" x14ac:dyDescent="0.25">
      <c r="A1661" s="305"/>
      <c r="B1661" s="306"/>
      <c r="K1661" s="308"/>
      <c r="L1661" s="309"/>
      <c r="M1661" s="310"/>
      <c r="N1661" s="309"/>
      <c r="O1661" s="309"/>
      <c r="P1661" s="309"/>
      <c r="Q1661" s="311"/>
      <c r="R1661" s="312"/>
      <c r="S1661" s="312"/>
      <c r="U1661" s="313"/>
      <c r="V1661" s="305"/>
      <c r="W1661" s="306"/>
      <c r="X1661" s="314"/>
      <c r="AA1661" s="315"/>
      <c r="AB1661" s="315"/>
      <c r="AC1661" s="315"/>
      <c r="AD1661" s="312"/>
      <c r="AE1661" s="316"/>
      <c r="AF1661" s="317"/>
      <c r="AG1661" s="317"/>
      <c r="AH1661" s="311"/>
      <c r="AI1661" s="311"/>
      <c r="AJ1661" s="311"/>
      <c r="AK1661" s="311"/>
      <c r="AL1661" s="311"/>
      <c r="AO1661" s="318"/>
      <c r="AP1661" s="318"/>
      <c r="AQ1661" s="249"/>
      <c r="AR1661" s="249"/>
      <c r="AS1661" s="248"/>
      <c r="AT1661" s="248"/>
      <c r="AU1661" s="248"/>
      <c r="AW1661" s="319"/>
      <c r="AX1661" s="251"/>
      <c r="AY1661" s="248"/>
    </row>
    <row r="1662" spans="1:51" s="307" customFormat="1" ht="16.5" customHeight="1" x14ac:dyDescent="0.25">
      <c r="A1662" s="305"/>
      <c r="B1662" s="306"/>
      <c r="K1662" s="308"/>
      <c r="L1662" s="309"/>
      <c r="M1662" s="310"/>
      <c r="N1662" s="309"/>
      <c r="O1662" s="309"/>
      <c r="P1662" s="309"/>
      <c r="Q1662" s="311"/>
      <c r="R1662" s="312"/>
      <c r="S1662" s="312"/>
      <c r="U1662" s="313"/>
      <c r="V1662" s="305"/>
      <c r="W1662" s="306"/>
      <c r="X1662" s="314"/>
      <c r="AA1662" s="315"/>
      <c r="AB1662" s="315"/>
      <c r="AC1662" s="315"/>
      <c r="AD1662" s="312"/>
      <c r="AE1662" s="316"/>
      <c r="AF1662" s="317"/>
      <c r="AG1662" s="317"/>
      <c r="AH1662" s="311"/>
      <c r="AI1662" s="311"/>
      <c r="AJ1662" s="311"/>
      <c r="AK1662" s="311"/>
      <c r="AL1662" s="311"/>
      <c r="AO1662" s="318"/>
      <c r="AP1662" s="318"/>
      <c r="AQ1662" s="249"/>
      <c r="AR1662" s="249"/>
      <c r="AS1662" s="248"/>
      <c r="AT1662" s="248"/>
      <c r="AU1662" s="248"/>
      <c r="AW1662" s="319"/>
      <c r="AX1662" s="251"/>
      <c r="AY1662" s="248"/>
    </row>
    <row r="1663" spans="1:51" s="307" customFormat="1" ht="16.5" customHeight="1" x14ac:dyDescent="0.25">
      <c r="A1663" s="305"/>
      <c r="B1663" s="306"/>
      <c r="K1663" s="308"/>
      <c r="L1663" s="309"/>
      <c r="M1663" s="310"/>
      <c r="N1663" s="309"/>
      <c r="O1663" s="309"/>
      <c r="P1663" s="309"/>
      <c r="Q1663" s="311"/>
      <c r="R1663" s="312"/>
      <c r="S1663" s="312"/>
      <c r="U1663" s="313"/>
      <c r="V1663" s="305"/>
      <c r="W1663" s="306"/>
      <c r="X1663" s="314"/>
      <c r="AA1663" s="315"/>
      <c r="AB1663" s="315"/>
      <c r="AC1663" s="315"/>
      <c r="AD1663" s="312"/>
      <c r="AE1663" s="316"/>
      <c r="AF1663" s="317"/>
      <c r="AG1663" s="317"/>
      <c r="AH1663" s="311"/>
      <c r="AI1663" s="311"/>
      <c r="AJ1663" s="311"/>
      <c r="AK1663" s="311"/>
      <c r="AL1663" s="311"/>
      <c r="AO1663" s="318"/>
      <c r="AP1663" s="318"/>
      <c r="AQ1663" s="249"/>
      <c r="AR1663" s="249"/>
      <c r="AS1663" s="248"/>
      <c r="AT1663" s="248"/>
      <c r="AU1663" s="248"/>
      <c r="AW1663" s="319"/>
      <c r="AX1663" s="251"/>
      <c r="AY1663" s="248"/>
    </row>
    <row r="1664" spans="1:51" s="307" customFormat="1" ht="16.5" customHeight="1" x14ac:dyDescent="0.25">
      <c r="A1664" s="305"/>
      <c r="B1664" s="306"/>
      <c r="K1664" s="308"/>
      <c r="L1664" s="309"/>
      <c r="M1664" s="310"/>
      <c r="N1664" s="309"/>
      <c r="O1664" s="309"/>
      <c r="P1664" s="309"/>
      <c r="Q1664" s="311"/>
      <c r="R1664" s="312"/>
      <c r="S1664" s="312"/>
      <c r="U1664" s="313"/>
      <c r="V1664" s="305"/>
      <c r="W1664" s="306"/>
      <c r="X1664" s="314"/>
      <c r="AA1664" s="315"/>
      <c r="AB1664" s="315"/>
      <c r="AC1664" s="315"/>
      <c r="AD1664" s="312"/>
      <c r="AE1664" s="316"/>
      <c r="AF1664" s="317"/>
      <c r="AG1664" s="317"/>
      <c r="AH1664" s="311"/>
      <c r="AI1664" s="311"/>
      <c r="AJ1664" s="311"/>
      <c r="AK1664" s="311"/>
      <c r="AL1664" s="311"/>
      <c r="AO1664" s="318"/>
      <c r="AP1664" s="318"/>
      <c r="AQ1664" s="249"/>
      <c r="AR1664" s="249"/>
      <c r="AS1664" s="248"/>
      <c r="AT1664" s="248"/>
      <c r="AU1664" s="248"/>
      <c r="AW1664" s="319"/>
      <c r="AX1664" s="251"/>
      <c r="AY1664" s="248"/>
    </row>
    <row r="1665" spans="1:51" s="307" customFormat="1" ht="16.5" customHeight="1" x14ac:dyDescent="0.25">
      <c r="A1665" s="305"/>
      <c r="B1665" s="306"/>
      <c r="K1665" s="308"/>
      <c r="L1665" s="309"/>
      <c r="M1665" s="310"/>
      <c r="N1665" s="309"/>
      <c r="O1665" s="309"/>
      <c r="P1665" s="309"/>
      <c r="Q1665" s="311"/>
      <c r="R1665" s="312"/>
      <c r="S1665" s="312"/>
      <c r="U1665" s="313"/>
      <c r="V1665" s="305"/>
      <c r="W1665" s="306"/>
      <c r="X1665" s="314"/>
      <c r="AA1665" s="315"/>
      <c r="AB1665" s="315"/>
      <c r="AC1665" s="315"/>
      <c r="AD1665" s="312"/>
      <c r="AE1665" s="316"/>
      <c r="AF1665" s="317"/>
      <c r="AG1665" s="317"/>
      <c r="AH1665" s="311"/>
      <c r="AI1665" s="311"/>
      <c r="AJ1665" s="311"/>
      <c r="AK1665" s="311"/>
      <c r="AL1665" s="311"/>
      <c r="AO1665" s="318"/>
      <c r="AP1665" s="318"/>
      <c r="AQ1665" s="249"/>
      <c r="AR1665" s="249"/>
      <c r="AS1665" s="248"/>
      <c r="AT1665" s="248"/>
      <c r="AU1665" s="248"/>
      <c r="AW1665" s="319"/>
      <c r="AX1665" s="251"/>
      <c r="AY1665" s="248"/>
    </row>
    <row r="1666" spans="1:51" s="307" customFormat="1" ht="16.5" customHeight="1" x14ac:dyDescent="0.25">
      <c r="A1666" s="305"/>
      <c r="B1666" s="306"/>
      <c r="K1666" s="308"/>
      <c r="L1666" s="309"/>
      <c r="M1666" s="310"/>
      <c r="N1666" s="309"/>
      <c r="O1666" s="309"/>
      <c r="P1666" s="309"/>
      <c r="Q1666" s="311"/>
      <c r="R1666" s="312"/>
      <c r="S1666" s="312"/>
      <c r="U1666" s="313"/>
      <c r="V1666" s="305"/>
      <c r="W1666" s="306"/>
      <c r="X1666" s="314"/>
      <c r="AA1666" s="315"/>
      <c r="AB1666" s="315"/>
      <c r="AC1666" s="315"/>
      <c r="AD1666" s="312"/>
      <c r="AE1666" s="316"/>
      <c r="AF1666" s="317"/>
      <c r="AG1666" s="317"/>
      <c r="AH1666" s="311"/>
      <c r="AI1666" s="311"/>
      <c r="AJ1666" s="311"/>
      <c r="AK1666" s="311"/>
      <c r="AL1666" s="311"/>
      <c r="AO1666" s="318"/>
      <c r="AP1666" s="318"/>
      <c r="AQ1666" s="249"/>
      <c r="AR1666" s="249"/>
      <c r="AS1666" s="248"/>
      <c r="AT1666" s="248"/>
      <c r="AU1666" s="248"/>
      <c r="AW1666" s="319"/>
      <c r="AX1666" s="251"/>
      <c r="AY1666" s="248"/>
    </row>
    <row r="1667" spans="1:51" s="307" customFormat="1" ht="16.5" customHeight="1" x14ac:dyDescent="0.25">
      <c r="A1667" s="305"/>
      <c r="B1667" s="306"/>
      <c r="K1667" s="308"/>
      <c r="L1667" s="309"/>
      <c r="M1667" s="310"/>
      <c r="N1667" s="309"/>
      <c r="O1667" s="309"/>
      <c r="P1667" s="309"/>
      <c r="Q1667" s="311"/>
      <c r="R1667" s="312"/>
      <c r="S1667" s="312"/>
      <c r="U1667" s="313"/>
      <c r="V1667" s="305"/>
      <c r="W1667" s="306"/>
      <c r="X1667" s="314"/>
      <c r="AA1667" s="315"/>
      <c r="AB1667" s="315"/>
      <c r="AC1667" s="315"/>
      <c r="AD1667" s="312"/>
      <c r="AE1667" s="316"/>
      <c r="AF1667" s="317"/>
      <c r="AG1667" s="317"/>
      <c r="AH1667" s="311"/>
      <c r="AI1667" s="311"/>
      <c r="AJ1667" s="311"/>
      <c r="AK1667" s="311"/>
      <c r="AL1667" s="311"/>
      <c r="AO1667" s="318"/>
      <c r="AP1667" s="318"/>
      <c r="AQ1667" s="249"/>
      <c r="AR1667" s="249"/>
      <c r="AS1667" s="248"/>
      <c r="AT1667" s="248"/>
      <c r="AU1667" s="248"/>
      <c r="AW1667" s="319"/>
      <c r="AX1667" s="251"/>
      <c r="AY1667" s="248"/>
    </row>
    <row r="1668" spans="1:51" s="307" customFormat="1" ht="16.5" customHeight="1" x14ac:dyDescent="0.25">
      <c r="A1668" s="305"/>
      <c r="B1668" s="306"/>
      <c r="K1668" s="308"/>
      <c r="L1668" s="309"/>
      <c r="M1668" s="310"/>
      <c r="N1668" s="309"/>
      <c r="O1668" s="309"/>
      <c r="P1668" s="309"/>
      <c r="Q1668" s="311"/>
      <c r="R1668" s="312"/>
      <c r="S1668" s="312"/>
      <c r="U1668" s="313"/>
      <c r="V1668" s="305"/>
      <c r="W1668" s="306"/>
      <c r="X1668" s="314"/>
      <c r="AA1668" s="315"/>
      <c r="AB1668" s="315"/>
      <c r="AC1668" s="315"/>
      <c r="AD1668" s="312"/>
      <c r="AE1668" s="316"/>
      <c r="AF1668" s="317"/>
      <c r="AG1668" s="317"/>
      <c r="AH1668" s="311"/>
      <c r="AI1668" s="311"/>
      <c r="AJ1668" s="311"/>
      <c r="AK1668" s="311"/>
      <c r="AL1668" s="311"/>
      <c r="AO1668" s="318"/>
      <c r="AP1668" s="318"/>
      <c r="AQ1668" s="249"/>
      <c r="AR1668" s="249"/>
      <c r="AS1668" s="248"/>
      <c r="AT1668" s="248"/>
      <c r="AU1668" s="248"/>
      <c r="AW1668" s="319"/>
      <c r="AX1668" s="251"/>
      <c r="AY1668" s="248"/>
    </row>
    <row r="1669" spans="1:51" s="307" customFormat="1" ht="16.5" customHeight="1" x14ac:dyDescent="0.25">
      <c r="A1669" s="305"/>
      <c r="B1669" s="306"/>
      <c r="K1669" s="308"/>
      <c r="L1669" s="309"/>
      <c r="M1669" s="310"/>
      <c r="N1669" s="309"/>
      <c r="O1669" s="309"/>
      <c r="P1669" s="309"/>
      <c r="Q1669" s="311"/>
      <c r="R1669" s="312"/>
      <c r="S1669" s="312"/>
      <c r="U1669" s="313"/>
      <c r="V1669" s="305"/>
      <c r="W1669" s="306"/>
      <c r="X1669" s="314"/>
      <c r="AA1669" s="315"/>
      <c r="AB1669" s="315"/>
      <c r="AC1669" s="315"/>
      <c r="AD1669" s="312"/>
      <c r="AE1669" s="316"/>
      <c r="AF1669" s="317"/>
      <c r="AG1669" s="317"/>
      <c r="AH1669" s="311"/>
      <c r="AI1669" s="311"/>
      <c r="AJ1669" s="311"/>
      <c r="AK1669" s="311"/>
      <c r="AL1669" s="311"/>
      <c r="AO1669" s="318"/>
      <c r="AP1669" s="318"/>
      <c r="AQ1669" s="249"/>
      <c r="AR1669" s="249"/>
      <c r="AS1669" s="248"/>
      <c r="AT1669" s="248"/>
      <c r="AU1669" s="248"/>
      <c r="AW1669" s="319"/>
      <c r="AX1669" s="251"/>
      <c r="AY1669" s="248"/>
    </row>
    <row r="1670" spans="1:51" s="307" customFormat="1" ht="16.5" customHeight="1" x14ac:dyDescent="0.25">
      <c r="A1670" s="305"/>
      <c r="B1670" s="306"/>
      <c r="K1670" s="308"/>
      <c r="L1670" s="309"/>
      <c r="M1670" s="310"/>
      <c r="N1670" s="309"/>
      <c r="O1670" s="309"/>
      <c r="P1670" s="309"/>
      <c r="Q1670" s="311"/>
      <c r="R1670" s="312"/>
      <c r="S1670" s="312"/>
      <c r="U1670" s="313"/>
      <c r="V1670" s="305"/>
      <c r="W1670" s="306"/>
      <c r="X1670" s="314"/>
      <c r="AA1670" s="315"/>
      <c r="AB1670" s="315"/>
      <c r="AC1670" s="315"/>
      <c r="AD1670" s="312"/>
      <c r="AE1670" s="316"/>
      <c r="AF1670" s="317"/>
      <c r="AG1670" s="317"/>
      <c r="AH1670" s="311"/>
      <c r="AI1670" s="311"/>
      <c r="AJ1670" s="311"/>
      <c r="AK1670" s="311"/>
      <c r="AL1670" s="311"/>
      <c r="AO1670" s="318"/>
      <c r="AP1670" s="318"/>
      <c r="AQ1670" s="249"/>
      <c r="AR1670" s="249"/>
      <c r="AS1670" s="248"/>
      <c r="AT1670" s="248"/>
      <c r="AU1670" s="248"/>
      <c r="AW1670" s="319"/>
      <c r="AX1670" s="251"/>
      <c r="AY1670" s="248"/>
    </row>
    <row r="1671" spans="1:51" s="307" customFormat="1" ht="16.5" customHeight="1" x14ac:dyDescent="0.25">
      <c r="A1671" s="305"/>
      <c r="B1671" s="306"/>
      <c r="K1671" s="308"/>
      <c r="L1671" s="309"/>
      <c r="M1671" s="310"/>
      <c r="N1671" s="309"/>
      <c r="O1671" s="309"/>
      <c r="P1671" s="309"/>
      <c r="Q1671" s="311"/>
      <c r="R1671" s="312"/>
      <c r="S1671" s="312"/>
      <c r="U1671" s="313"/>
      <c r="V1671" s="305"/>
      <c r="W1671" s="306"/>
      <c r="X1671" s="314"/>
      <c r="AA1671" s="315"/>
      <c r="AB1671" s="315"/>
      <c r="AC1671" s="315"/>
      <c r="AD1671" s="312"/>
      <c r="AE1671" s="316"/>
      <c r="AF1671" s="317"/>
      <c r="AG1671" s="317"/>
      <c r="AH1671" s="311"/>
      <c r="AI1671" s="311"/>
      <c r="AJ1671" s="311"/>
      <c r="AK1671" s="311"/>
      <c r="AL1671" s="311"/>
      <c r="AO1671" s="318"/>
      <c r="AP1671" s="318"/>
      <c r="AQ1671" s="249"/>
      <c r="AR1671" s="249"/>
      <c r="AS1671" s="248"/>
      <c r="AT1671" s="248"/>
      <c r="AU1671" s="248"/>
      <c r="AW1671" s="319"/>
      <c r="AX1671" s="251"/>
      <c r="AY1671" s="248"/>
    </row>
    <row r="1672" spans="1:51" s="307" customFormat="1" ht="16.5" customHeight="1" x14ac:dyDescent="0.25">
      <c r="A1672" s="305"/>
      <c r="B1672" s="306"/>
      <c r="K1672" s="308"/>
      <c r="L1672" s="309"/>
      <c r="M1672" s="310"/>
      <c r="N1672" s="309"/>
      <c r="O1672" s="309"/>
      <c r="P1672" s="309"/>
      <c r="Q1672" s="311"/>
      <c r="R1672" s="312"/>
      <c r="S1672" s="312"/>
      <c r="U1672" s="313"/>
      <c r="V1672" s="305"/>
      <c r="W1672" s="306"/>
      <c r="X1672" s="314"/>
      <c r="AA1672" s="315"/>
      <c r="AB1672" s="315"/>
      <c r="AC1672" s="315"/>
      <c r="AD1672" s="312"/>
      <c r="AE1672" s="316"/>
      <c r="AF1672" s="317"/>
      <c r="AG1672" s="317"/>
      <c r="AH1672" s="311"/>
      <c r="AI1672" s="311"/>
      <c r="AJ1672" s="311"/>
      <c r="AK1672" s="311"/>
      <c r="AL1672" s="311"/>
      <c r="AO1672" s="318"/>
      <c r="AP1672" s="318"/>
      <c r="AQ1672" s="249"/>
      <c r="AR1672" s="249"/>
      <c r="AS1672" s="248"/>
      <c r="AT1672" s="248"/>
      <c r="AU1672" s="248"/>
      <c r="AW1672" s="319"/>
      <c r="AX1672" s="251"/>
      <c r="AY1672" s="248"/>
    </row>
    <row r="1673" spans="1:51" s="307" customFormat="1" ht="16.5" customHeight="1" x14ac:dyDescent="0.25">
      <c r="A1673" s="305"/>
      <c r="B1673" s="306"/>
      <c r="K1673" s="308"/>
      <c r="L1673" s="309"/>
      <c r="M1673" s="310"/>
      <c r="N1673" s="309"/>
      <c r="O1673" s="309"/>
      <c r="P1673" s="309"/>
      <c r="Q1673" s="311"/>
      <c r="R1673" s="312"/>
      <c r="S1673" s="312"/>
      <c r="U1673" s="313"/>
      <c r="V1673" s="305"/>
      <c r="W1673" s="306"/>
      <c r="X1673" s="314"/>
      <c r="AA1673" s="315"/>
      <c r="AB1673" s="315"/>
      <c r="AC1673" s="315"/>
      <c r="AD1673" s="312"/>
      <c r="AE1673" s="316"/>
      <c r="AF1673" s="317"/>
      <c r="AG1673" s="317"/>
      <c r="AH1673" s="311"/>
      <c r="AI1673" s="311"/>
      <c r="AJ1673" s="311"/>
      <c r="AK1673" s="311"/>
      <c r="AL1673" s="311"/>
      <c r="AO1673" s="318"/>
      <c r="AP1673" s="318"/>
      <c r="AQ1673" s="249"/>
      <c r="AR1673" s="249"/>
      <c r="AS1673" s="248"/>
      <c r="AT1673" s="248"/>
      <c r="AU1673" s="248"/>
      <c r="AW1673" s="319"/>
      <c r="AX1673" s="251"/>
      <c r="AY1673" s="248"/>
    </row>
    <row r="1674" spans="1:51" s="276" customFormat="1" ht="16.5" customHeight="1" x14ac:dyDescent="0.25">
      <c r="A1674" s="283" t="s">
        <v>190</v>
      </c>
      <c r="B1674" s="274">
        <v>35</v>
      </c>
      <c r="C1674" s="276" t="s">
        <v>5</v>
      </c>
      <c r="D1674" s="276">
        <v>41928</v>
      </c>
      <c r="E1674" s="276">
        <v>202</v>
      </c>
      <c r="F1674" s="276">
        <v>2171</v>
      </c>
      <c r="G1674" s="276" t="s">
        <v>191</v>
      </c>
      <c r="H1674" s="276">
        <v>0</v>
      </c>
      <c r="I1674" s="276">
        <v>3</v>
      </c>
      <c r="J1674" s="276">
        <v>11</v>
      </c>
      <c r="K1674" s="277">
        <f>H1674*400+I1674*100+J1674</f>
        <v>311</v>
      </c>
      <c r="L1674" s="278">
        <f>SUM(Q1674:U1674)</f>
        <v>311</v>
      </c>
      <c r="M1674" s="279">
        <v>5</v>
      </c>
      <c r="N1674" s="278">
        <f>L1674</f>
        <v>311</v>
      </c>
      <c r="O1674" s="278">
        <v>125</v>
      </c>
      <c r="P1674" s="278">
        <f>N1674*O1674</f>
        <v>38875</v>
      </c>
      <c r="Q1674" s="280"/>
      <c r="R1674" s="281">
        <v>306.5</v>
      </c>
      <c r="S1674" s="281">
        <v>4.5</v>
      </c>
      <c r="U1674" s="282"/>
      <c r="V1674" s="283" t="str">
        <f>A1674</f>
        <v>นายชอบ  จันทร์งาม</v>
      </c>
      <c r="W1674" s="274">
        <v>73</v>
      </c>
      <c r="X1674" s="291" t="s">
        <v>192</v>
      </c>
      <c r="Y1674" s="276" t="s">
        <v>28</v>
      </c>
      <c r="Z1674" s="276" t="s">
        <v>41</v>
      </c>
      <c r="AA1674" s="285"/>
      <c r="AB1674" s="285"/>
      <c r="AC1674" s="285">
        <v>5</v>
      </c>
      <c r="AD1674" s="281">
        <v>243</v>
      </c>
      <c r="AE1674" s="287">
        <v>100</v>
      </c>
      <c r="AF1674" s="288">
        <f>รายการ!B1</f>
        <v>6700</v>
      </c>
      <c r="AG1674" s="288">
        <f>AD1674*AF1674</f>
        <v>1628100</v>
      </c>
      <c r="AH1674" s="280">
        <f>SUM(AI1674:AL1674)</f>
        <v>261</v>
      </c>
      <c r="AI1674" s="280"/>
      <c r="AJ1674" s="280">
        <v>243</v>
      </c>
      <c r="AK1674" s="280">
        <v>18</v>
      </c>
      <c r="AL1674" s="280"/>
      <c r="AM1674" s="276">
        <v>25</v>
      </c>
      <c r="AN1674" s="276">
        <f>ค่าเสื่อม!W3</f>
        <v>85</v>
      </c>
      <c r="AO1674" s="290">
        <f>AG1674*AN1674/100</f>
        <v>1383885</v>
      </c>
      <c r="AP1674" s="290">
        <f>AG1674-AO1674</f>
        <v>244215</v>
      </c>
      <c r="AQ1674" s="199">
        <f>P1674+AP1674</f>
        <v>283090</v>
      </c>
      <c r="AR1674" s="199">
        <f>AQ1674</f>
        <v>283090</v>
      </c>
      <c r="AS1674" s="198">
        <f>((S1674*O1674)+(AF1674*AK1674)-(AF1674*AK1674*AN1674/100))</f>
        <v>18652.5</v>
      </c>
      <c r="AT1674" s="198">
        <f>AQ1674-AS1674</f>
        <v>264437.5</v>
      </c>
      <c r="AU1674" s="198">
        <f>AS1674</f>
        <v>18652.5</v>
      </c>
      <c r="AV1674" s="276">
        <f>อัตราภาษี!J5</f>
        <v>0.3</v>
      </c>
      <c r="AW1674" s="156" t="s">
        <v>1793</v>
      </c>
      <c r="AX1674" s="201">
        <f>AU1674*AV1674/100</f>
        <v>55.957500000000003</v>
      </c>
      <c r="AY1674" s="198">
        <f>AX1674*10/100</f>
        <v>5.5957500000000007</v>
      </c>
    </row>
    <row r="1675" spans="1:51" s="276" customFormat="1" ht="16.5" customHeight="1" x14ac:dyDescent="0.25">
      <c r="A1675" s="283"/>
      <c r="B1675" s="274"/>
      <c r="K1675" s="277">
        <f>H1675*400+I1675*100+J1675</f>
        <v>0</v>
      </c>
      <c r="L1675" s="278">
        <f>SUM(Q1675:U1675)</f>
        <v>0</v>
      </c>
      <c r="M1675" s="279"/>
      <c r="N1675" s="278"/>
      <c r="O1675" s="278"/>
      <c r="P1675" s="278">
        <f>N1675*O1675</f>
        <v>0</v>
      </c>
      <c r="Q1675" s="280"/>
      <c r="R1675" s="281"/>
      <c r="S1675" s="281"/>
      <c r="U1675" s="282"/>
      <c r="V1675" s="283"/>
      <c r="W1675" s="274"/>
      <c r="X1675" s="291"/>
      <c r="Z1675" s="283" t="s">
        <v>42</v>
      </c>
      <c r="AA1675" s="285">
        <v>9</v>
      </c>
      <c r="AB1675" s="285">
        <v>15</v>
      </c>
      <c r="AC1675" s="285">
        <v>5</v>
      </c>
      <c r="AD1675" s="281">
        <f>AA1675*AB1675</f>
        <v>135</v>
      </c>
      <c r="AE1675" s="286">
        <v>43.33</v>
      </c>
      <c r="AF1675" s="288">
        <f>รายการ!B1</f>
        <v>6700</v>
      </c>
      <c r="AG1675" s="288">
        <f>AD1675*AF1675</f>
        <v>904500</v>
      </c>
      <c r="AH1675" s="280">
        <f>SUM(AI1675:AL1675)</f>
        <v>135</v>
      </c>
      <c r="AI1675" s="280"/>
      <c r="AJ1675" s="280">
        <v>117</v>
      </c>
      <c r="AK1675" s="280">
        <v>18</v>
      </c>
      <c r="AL1675" s="280"/>
      <c r="AM1675" s="276">
        <v>25</v>
      </c>
      <c r="AN1675" s="276">
        <f>ค่าเสื่อม!W3</f>
        <v>85</v>
      </c>
      <c r="AO1675" s="290">
        <f>AG1675*AN1675/100</f>
        <v>768825</v>
      </c>
      <c r="AP1675" s="290">
        <f>AG1675-AO1675</f>
        <v>135675</v>
      </c>
      <c r="AQ1675" s="199">
        <f>P1675+AP1675</f>
        <v>135675</v>
      </c>
      <c r="AR1675" s="199">
        <f>AQ1675</f>
        <v>135675</v>
      </c>
      <c r="AS1675" s="198">
        <f>((S1675*O1675)+(AF1675*AK1675)-(AF1675*AK1675*AN1675/100))</f>
        <v>18090</v>
      </c>
      <c r="AT1675" s="198">
        <f>AQ1675-AS1675</f>
        <v>117585</v>
      </c>
      <c r="AU1675" s="198">
        <f>AS1675</f>
        <v>18090</v>
      </c>
      <c r="AW1675" s="156"/>
      <c r="AX1675" s="201">
        <f>AU1675*AV1675/100</f>
        <v>0</v>
      </c>
      <c r="AY1675" s="198">
        <f>AX1675*10/100</f>
        <v>0</v>
      </c>
    </row>
    <row r="1676" spans="1:51" s="324" customFormat="1" ht="16.5" customHeight="1" x14ac:dyDescent="0.25">
      <c r="A1676" s="330"/>
      <c r="B1676" s="323"/>
      <c r="K1676" s="338"/>
      <c r="L1676" s="327"/>
      <c r="M1676" s="326"/>
      <c r="N1676" s="327"/>
      <c r="O1676" s="327"/>
      <c r="P1676" s="327"/>
      <c r="Q1676" s="289"/>
      <c r="R1676" s="286"/>
      <c r="S1676" s="286"/>
      <c r="U1676" s="329"/>
      <c r="V1676" s="330"/>
      <c r="W1676" s="323"/>
      <c r="X1676" s="331"/>
      <c r="Z1676" s="330" t="s">
        <v>42</v>
      </c>
      <c r="AA1676" s="332"/>
      <c r="AB1676" s="332"/>
      <c r="AC1676" s="332"/>
      <c r="AD1676" s="286">
        <v>18</v>
      </c>
      <c r="AE1676" s="286">
        <v>6.67</v>
      </c>
      <c r="AF1676" s="325"/>
      <c r="AG1676" s="325"/>
      <c r="AH1676" s="289">
        <v>18</v>
      </c>
      <c r="AI1676" s="289"/>
      <c r="AJ1676" s="289"/>
      <c r="AK1676" s="289">
        <v>18</v>
      </c>
      <c r="AL1676" s="289"/>
      <c r="AO1676" s="333"/>
      <c r="AP1676" s="333"/>
      <c r="AQ1676" s="199"/>
      <c r="AR1676" s="199"/>
      <c r="AS1676" s="214">
        <v>18090</v>
      </c>
      <c r="AT1676" s="214"/>
      <c r="AU1676" s="214">
        <v>18090</v>
      </c>
      <c r="AW1676" s="334"/>
      <c r="AX1676" s="215"/>
      <c r="AY1676" s="214"/>
    </row>
    <row r="1677" spans="1:51" s="276" customFormat="1" ht="16.5" customHeight="1" x14ac:dyDescent="0.25">
      <c r="A1677" s="283"/>
      <c r="B1677" s="274"/>
      <c r="K1677" s="277">
        <f>H1677*400+I1677*100+J1677</f>
        <v>0</v>
      </c>
      <c r="L1677" s="278">
        <f>SUM(Q1677:U1677)</f>
        <v>0</v>
      </c>
      <c r="M1677" s="279"/>
      <c r="N1677" s="278"/>
      <c r="O1677" s="278"/>
      <c r="P1677" s="278">
        <f>N1677*O1677</f>
        <v>0</v>
      </c>
      <c r="Q1677" s="280"/>
      <c r="R1677" s="281"/>
      <c r="S1677" s="281"/>
      <c r="U1677" s="282"/>
      <c r="V1677" s="283"/>
      <c r="W1677" s="274"/>
      <c r="X1677" s="291"/>
      <c r="Z1677" s="283" t="s">
        <v>43</v>
      </c>
      <c r="AA1677" s="285">
        <v>9</v>
      </c>
      <c r="AB1677" s="285">
        <v>12</v>
      </c>
      <c r="AC1677" s="285">
        <v>2</v>
      </c>
      <c r="AD1677" s="281">
        <v>108</v>
      </c>
      <c r="AE1677" s="286">
        <v>50</v>
      </c>
      <c r="AF1677" s="288">
        <f>รายการ!B1</f>
        <v>6700</v>
      </c>
      <c r="AG1677" s="288">
        <f>AD1677*AF1677</f>
        <v>723600</v>
      </c>
      <c r="AH1677" s="280">
        <f>SUM(AI1677:AL1677)</f>
        <v>108</v>
      </c>
      <c r="AI1677" s="280"/>
      <c r="AJ1677" s="280">
        <v>108</v>
      </c>
      <c r="AK1677" s="280"/>
      <c r="AL1677" s="280"/>
      <c r="AM1677" s="276">
        <v>25</v>
      </c>
      <c r="AN1677" s="276">
        <f>ค่าเสื่อม!W3</f>
        <v>85</v>
      </c>
      <c r="AO1677" s="290">
        <f>AG1677*AN1677/100</f>
        <v>615060</v>
      </c>
      <c r="AP1677" s="290">
        <f>AG1677-AO1677</f>
        <v>108540</v>
      </c>
      <c r="AQ1677" s="199">
        <f>P1677+AP1677</f>
        <v>108540</v>
      </c>
      <c r="AR1677" s="199">
        <f>AQ1677</f>
        <v>108540</v>
      </c>
      <c r="AS1677" s="198">
        <f>((S1677*O1677)+(AF1677*AK1677)-(AF1677*AK1677*AN1677/100))</f>
        <v>0</v>
      </c>
      <c r="AT1677" s="198">
        <f>AQ1677-AS1677</f>
        <v>108540</v>
      </c>
      <c r="AU1677" s="198">
        <f>AS1677</f>
        <v>0</v>
      </c>
      <c r="AW1677" s="156"/>
      <c r="AX1677" s="201">
        <f>AU1677*AV1677/100</f>
        <v>0</v>
      </c>
      <c r="AY1677" s="198">
        <f>AX1677*10/100</f>
        <v>0</v>
      </c>
    </row>
    <row r="1678" spans="1:51" s="307" customFormat="1" ht="16.5" customHeight="1" x14ac:dyDescent="0.25">
      <c r="A1678" s="305"/>
      <c r="B1678" s="306"/>
      <c r="K1678" s="308"/>
      <c r="L1678" s="309"/>
      <c r="M1678" s="310"/>
      <c r="N1678" s="309"/>
      <c r="O1678" s="309"/>
      <c r="P1678" s="309"/>
      <c r="Q1678" s="311"/>
      <c r="R1678" s="312"/>
      <c r="S1678" s="312"/>
      <c r="U1678" s="313"/>
      <c r="V1678" s="305"/>
      <c r="W1678" s="306"/>
      <c r="X1678" s="314"/>
      <c r="Z1678" s="305"/>
      <c r="AA1678" s="315"/>
      <c r="AB1678" s="315"/>
      <c r="AC1678" s="315"/>
      <c r="AD1678" s="312"/>
      <c r="AE1678" s="426"/>
      <c r="AF1678" s="317"/>
      <c r="AG1678" s="317"/>
      <c r="AH1678" s="311"/>
      <c r="AI1678" s="311"/>
      <c r="AJ1678" s="311"/>
      <c r="AK1678" s="311"/>
      <c r="AL1678" s="311"/>
      <c r="AO1678" s="318"/>
      <c r="AP1678" s="318"/>
      <c r="AQ1678" s="249"/>
      <c r="AR1678" s="249"/>
      <c r="AS1678" s="248"/>
      <c r="AT1678" s="248"/>
      <c r="AU1678" s="248"/>
      <c r="AW1678" s="319"/>
      <c r="AX1678" s="251"/>
      <c r="AY1678" s="248"/>
    </row>
    <row r="1679" spans="1:51" s="307" customFormat="1" ht="16.5" customHeight="1" x14ac:dyDescent="0.25">
      <c r="A1679" s="305"/>
      <c r="B1679" s="306"/>
      <c r="K1679" s="308"/>
      <c r="L1679" s="309"/>
      <c r="M1679" s="310"/>
      <c r="N1679" s="309"/>
      <c r="O1679" s="309"/>
      <c r="P1679" s="309"/>
      <c r="Q1679" s="311"/>
      <c r="R1679" s="312"/>
      <c r="S1679" s="312"/>
      <c r="U1679" s="313"/>
      <c r="V1679" s="305"/>
      <c r="W1679" s="306"/>
      <c r="X1679" s="314"/>
      <c r="Z1679" s="305"/>
      <c r="AA1679" s="315"/>
      <c r="AB1679" s="315"/>
      <c r="AC1679" s="315"/>
      <c r="AD1679" s="312"/>
      <c r="AE1679" s="426"/>
      <c r="AF1679" s="317"/>
      <c r="AG1679" s="317"/>
      <c r="AH1679" s="311"/>
      <c r="AI1679" s="311"/>
      <c r="AJ1679" s="311"/>
      <c r="AK1679" s="311"/>
      <c r="AL1679" s="311"/>
      <c r="AO1679" s="318"/>
      <c r="AP1679" s="318"/>
      <c r="AQ1679" s="249"/>
      <c r="AR1679" s="249"/>
      <c r="AS1679" s="248"/>
      <c r="AT1679" s="248"/>
      <c r="AU1679" s="248"/>
      <c r="AW1679" s="319"/>
      <c r="AX1679" s="251"/>
      <c r="AY1679" s="248"/>
    </row>
    <row r="1680" spans="1:51" s="307" customFormat="1" ht="16.5" customHeight="1" x14ac:dyDescent="0.25">
      <c r="A1680" s="305"/>
      <c r="B1680" s="306"/>
      <c r="K1680" s="308"/>
      <c r="L1680" s="309"/>
      <c r="M1680" s="310"/>
      <c r="N1680" s="309"/>
      <c r="O1680" s="309"/>
      <c r="P1680" s="309"/>
      <c r="Q1680" s="311"/>
      <c r="R1680" s="312"/>
      <c r="S1680" s="312"/>
      <c r="U1680" s="313"/>
      <c r="V1680" s="305"/>
      <c r="W1680" s="306"/>
      <c r="X1680" s="314"/>
      <c r="Z1680" s="305"/>
      <c r="AA1680" s="315"/>
      <c r="AB1680" s="315"/>
      <c r="AC1680" s="315"/>
      <c r="AD1680" s="312"/>
      <c r="AE1680" s="426"/>
      <c r="AF1680" s="317"/>
      <c r="AG1680" s="317"/>
      <c r="AH1680" s="311"/>
      <c r="AI1680" s="311"/>
      <c r="AJ1680" s="311"/>
      <c r="AK1680" s="311"/>
      <c r="AL1680" s="311"/>
      <c r="AO1680" s="318"/>
      <c r="AP1680" s="318"/>
      <c r="AQ1680" s="249"/>
      <c r="AR1680" s="249"/>
      <c r="AS1680" s="248"/>
      <c r="AT1680" s="248"/>
      <c r="AU1680" s="248"/>
      <c r="AW1680" s="319"/>
      <c r="AX1680" s="251"/>
      <c r="AY1680" s="248"/>
    </row>
    <row r="1681" spans="1:51" s="307" customFormat="1" ht="16.5" customHeight="1" x14ac:dyDescent="0.25">
      <c r="A1681" s="305"/>
      <c r="B1681" s="306"/>
      <c r="K1681" s="308"/>
      <c r="L1681" s="309"/>
      <c r="M1681" s="310"/>
      <c r="N1681" s="309"/>
      <c r="O1681" s="309"/>
      <c r="P1681" s="309"/>
      <c r="Q1681" s="311"/>
      <c r="R1681" s="312"/>
      <c r="S1681" s="312"/>
      <c r="U1681" s="313"/>
      <c r="V1681" s="305"/>
      <c r="W1681" s="306"/>
      <c r="X1681" s="314"/>
      <c r="Z1681" s="305"/>
      <c r="AA1681" s="315"/>
      <c r="AB1681" s="315"/>
      <c r="AC1681" s="315"/>
      <c r="AD1681" s="312"/>
      <c r="AE1681" s="426"/>
      <c r="AF1681" s="317"/>
      <c r="AG1681" s="317"/>
      <c r="AH1681" s="311"/>
      <c r="AI1681" s="311"/>
      <c r="AJ1681" s="311"/>
      <c r="AK1681" s="311"/>
      <c r="AL1681" s="311"/>
      <c r="AO1681" s="318"/>
      <c r="AP1681" s="318"/>
      <c r="AQ1681" s="249"/>
      <c r="AR1681" s="249"/>
      <c r="AS1681" s="248"/>
      <c r="AT1681" s="248"/>
      <c r="AU1681" s="248"/>
      <c r="AW1681" s="319"/>
      <c r="AX1681" s="251"/>
      <c r="AY1681" s="248"/>
    </row>
    <row r="1682" spans="1:51" s="307" customFormat="1" ht="16.5" customHeight="1" x14ac:dyDescent="0.25">
      <c r="A1682" s="305"/>
      <c r="B1682" s="306"/>
      <c r="K1682" s="308"/>
      <c r="L1682" s="309"/>
      <c r="M1682" s="310"/>
      <c r="N1682" s="309"/>
      <c r="O1682" s="309"/>
      <c r="P1682" s="309"/>
      <c r="Q1682" s="311"/>
      <c r="R1682" s="312"/>
      <c r="S1682" s="312"/>
      <c r="U1682" s="313"/>
      <c r="V1682" s="305"/>
      <c r="W1682" s="306"/>
      <c r="X1682" s="314"/>
      <c r="Z1682" s="305"/>
      <c r="AA1682" s="315"/>
      <c r="AB1682" s="315"/>
      <c r="AC1682" s="315"/>
      <c r="AD1682" s="312"/>
      <c r="AE1682" s="426"/>
      <c r="AF1682" s="317"/>
      <c r="AG1682" s="317"/>
      <c r="AH1682" s="311"/>
      <c r="AI1682" s="311"/>
      <c r="AJ1682" s="311"/>
      <c r="AK1682" s="311"/>
      <c r="AL1682" s="311"/>
      <c r="AO1682" s="318"/>
      <c r="AP1682" s="318"/>
      <c r="AQ1682" s="249"/>
      <c r="AR1682" s="249"/>
      <c r="AS1682" s="248"/>
      <c r="AT1682" s="248"/>
      <c r="AU1682" s="248"/>
      <c r="AW1682" s="319"/>
      <c r="AX1682" s="251"/>
      <c r="AY1682" s="248"/>
    </row>
    <row r="1683" spans="1:51" s="307" customFormat="1" ht="16.5" customHeight="1" x14ac:dyDescent="0.25">
      <c r="A1683" s="305"/>
      <c r="B1683" s="306"/>
      <c r="K1683" s="308"/>
      <c r="L1683" s="309"/>
      <c r="M1683" s="310"/>
      <c r="N1683" s="309"/>
      <c r="O1683" s="309"/>
      <c r="P1683" s="309"/>
      <c r="Q1683" s="311"/>
      <c r="R1683" s="312"/>
      <c r="S1683" s="312"/>
      <c r="U1683" s="313"/>
      <c r="V1683" s="305"/>
      <c r="W1683" s="306"/>
      <c r="X1683" s="314"/>
      <c r="Z1683" s="305"/>
      <c r="AA1683" s="315"/>
      <c r="AB1683" s="315"/>
      <c r="AC1683" s="315"/>
      <c r="AD1683" s="312"/>
      <c r="AE1683" s="426"/>
      <c r="AF1683" s="317"/>
      <c r="AG1683" s="317"/>
      <c r="AH1683" s="311"/>
      <c r="AI1683" s="311"/>
      <c r="AJ1683" s="311"/>
      <c r="AK1683" s="311"/>
      <c r="AL1683" s="311"/>
      <c r="AO1683" s="318"/>
      <c r="AP1683" s="318"/>
      <c r="AQ1683" s="249"/>
      <c r="AR1683" s="249"/>
      <c r="AS1683" s="248"/>
      <c r="AT1683" s="248"/>
      <c r="AU1683" s="248"/>
      <c r="AW1683" s="319"/>
      <c r="AX1683" s="251"/>
      <c r="AY1683" s="248"/>
    </row>
    <row r="1684" spans="1:51" s="307" customFormat="1" ht="16.5" customHeight="1" x14ac:dyDescent="0.25">
      <c r="A1684" s="305"/>
      <c r="B1684" s="306"/>
      <c r="K1684" s="308"/>
      <c r="L1684" s="309"/>
      <c r="M1684" s="310"/>
      <c r="N1684" s="309"/>
      <c r="O1684" s="309"/>
      <c r="P1684" s="309"/>
      <c r="Q1684" s="311"/>
      <c r="R1684" s="312"/>
      <c r="S1684" s="312"/>
      <c r="U1684" s="313"/>
      <c r="V1684" s="305"/>
      <c r="W1684" s="306"/>
      <c r="X1684" s="314"/>
      <c r="Z1684" s="305"/>
      <c r="AA1684" s="315"/>
      <c r="AB1684" s="315"/>
      <c r="AC1684" s="315"/>
      <c r="AD1684" s="312"/>
      <c r="AE1684" s="426"/>
      <c r="AF1684" s="317"/>
      <c r="AG1684" s="317"/>
      <c r="AH1684" s="311"/>
      <c r="AI1684" s="311"/>
      <c r="AJ1684" s="311"/>
      <c r="AK1684" s="311"/>
      <c r="AL1684" s="311"/>
      <c r="AO1684" s="318"/>
      <c r="AP1684" s="318"/>
      <c r="AQ1684" s="249"/>
      <c r="AR1684" s="249"/>
      <c r="AS1684" s="248"/>
      <c r="AT1684" s="248"/>
      <c r="AU1684" s="248"/>
      <c r="AW1684" s="319"/>
      <c r="AX1684" s="251"/>
      <c r="AY1684" s="248"/>
    </row>
    <row r="1685" spans="1:51" s="307" customFormat="1" ht="16.5" customHeight="1" x14ac:dyDescent="0.25">
      <c r="A1685" s="305"/>
      <c r="B1685" s="306"/>
      <c r="K1685" s="308"/>
      <c r="L1685" s="309"/>
      <c r="M1685" s="310"/>
      <c r="N1685" s="309"/>
      <c r="O1685" s="309"/>
      <c r="P1685" s="309"/>
      <c r="Q1685" s="311"/>
      <c r="R1685" s="312"/>
      <c r="S1685" s="312"/>
      <c r="U1685" s="313"/>
      <c r="V1685" s="305"/>
      <c r="W1685" s="306"/>
      <c r="X1685" s="314"/>
      <c r="Z1685" s="305"/>
      <c r="AA1685" s="315"/>
      <c r="AB1685" s="315"/>
      <c r="AC1685" s="315"/>
      <c r="AD1685" s="312"/>
      <c r="AE1685" s="426"/>
      <c r="AF1685" s="317"/>
      <c r="AG1685" s="317"/>
      <c r="AH1685" s="311"/>
      <c r="AI1685" s="311"/>
      <c r="AJ1685" s="311"/>
      <c r="AK1685" s="311"/>
      <c r="AL1685" s="311"/>
      <c r="AO1685" s="318"/>
      <c r="AP1685" s="318"/>
      <c r="AQ1685" s="249"/>
      <c r="AR1685" s="249"/>
      <c r="AS1685" s="248"/>
      <c r="AT1685" s="248"/>
      <c r="AU1685" s="248"/>
      <c r="AW1685" s="319"/>
      <c r="AX1685" s="251"/>
      <c r="AY1685" s="248"/>
    </row>
    <row r="1686" spans="1:51" s="307" customFormat="1" ht="16.5" customHeight="1" x14ac:dyDescent="0.25">
      <c r="A1686" s="305"/>
      <c r="B1686" s="306"/>
      <c r="K1686" s="308"/>
      <c r="L1686" s="309"/>
      <c r="M1686" s="310"/>
      <c r="N1686" s="309"/>
      <c r="O1686" s="309"/>
      <c r="P1686" s="309"/>
      <c r="Q1686" s="311"/>
      <c r="R1686" s="312"/>
      <c r="S1686" s="312"/>
      <c r="U1686" s="313"/>
      <c r="V1686" s="305"/>
      <c r="W1686" s="306"/>
      <c r="X1686" s="314"/>
      <c r="Z1686" s="305"/>
      <c r="AA1686" s="315"/>
      <c r="AB1686" s="315"/>
      <c r="AC1686" s="315"/>
      <c r="AD1686" s="312"/>
      <c r="AE1686" s="426"/>
      <c r="AF1686" s="317"/>
      <c r="AG1686" s="317"/>
      <c r="AH1686" s="311"/>
      <c r="AI1686" s="311"/>
      <c r="AJ1686" s="311"/>
      <c r="AK1686" s="311"/>
      <c r="AL1686" s="311"/>
      <c r="AO1686" s="318"/>
      <c r="AP1686" s="318"/>
      <c r="AQ1686" s="249"/>
      <c r="AR1686" s="249"/>
      <c r="AS1686" s="248"/>
      <c r="AT1686" s="248"/>
      <c r="AU1686" s="248"/>
      <c r="AW1686" s="319"/>
      <c r="AX1686" s="251"/>
      <c r="AY1686" s="248"/>
    </row>
    <row r="1687" spans="1:51" s="307" customFormat="1" ht="16.5" customHeight="1" x14ac:dyDescent="0.25">
      <c r="A1687" s="305"/>
      <c r="B1687" s="306"/>
      <c r="K1687" s="308"/>
      <c r="L1687" s="309"/>
      <c r="M1687" s="310"/>
      <c r="N1687" s="309"/>
      <c r="O1687" s="309"/>
      <c r="P1687" s="309"/>
      <c r="Q1687" s="311"/>
      <c r="R1687" s="312"/>
      <c r="S1687" s="312"/>
      <c r="U1687" s="313"/>
      <c r="V1687" s="305"/>
      <c r="W1687" s="306"/>
      <c r="X1687" s="314"/>
      <c r="Z1687" s="305"/>
      <c r="AA1687" s="315"/>
      <c r="AB1687" s="315"/>
      <c r="AC1687" s="315"/>
      <c r="AD1687" s="312"/>
      <c r="AE1687" s="426"/>
      <c r="AF1687" s="317"/>
      <c r="AG1687" s="317"/>
      <c r="AH1687" s="311"/>
      <c r="AI1687" s="311"/>
      <c r="AJ1687" s="311"/>
      <c r="AK1687" s="311"/>
      <c r="AL1687" s="311"/>
      <c r="AO1687" s="318"/>
      <c r="AP1687" s="318"/>
      <c r="AQ1687" s="249"/>
      <c r="AR1687" s="249"/>
      <c r="AS1687" s="248"/>
      <c r="AT1687" s="248"/>
      <c r="AU1687" s="248"/>
      <c r="AW1687" s="319"/>
      <c r="AX1687" s="251"/>
      <c r="AY1687" s="248"/>
    </row>
    <row r="1688" spans="1:51" s="307" customFormat="1" ht="16.5" customHeight="1" x14ac:dyDescent="0.25">
      <c r="A1688" s="305"/>
      <c r="B1688" s="306"/>
      <c r="K1688" s="308"/>
      <c r="L1688" s="309"/>
      <c r="M1688" s="310"/>
      <c r="N1688" s="309"/>
      <c r="O1688" s="309"/>
      <c r="P1688" s="309"/>
      <c r="Q1688" s="311"/>
      <c r="R1688" s="312"/>
      <c r="S1688" s="312"/>
      <c r="U1688" s="313"/>
      <c r="V1688" s="305"/>
      <c r="W1688" s="306"/>
      <c r="X1688" s="314"/>
      <c r="Z1688" s="305"/>
      <c r="AA1688" s="315"/>
      <c r="AB1688" s="315"/>
      <c r="AC1688" s="315"/>
      <c r="AD1688" s="312"/>
      <c r="AE1688" s="426"/>
      <c r="AF1688" s="317"/>
      <c r="AG1688" s="317"/>
      <c r="AH1688" s="311"/>
      <c r="AI1688" s="311"/>
      <c r="AJ1688" s="311"/>
      <c r="AK1688" s="311"/>
      <c r="AL1688" s="311"/>
      <c r="AO1688" s="318"/>
      <c r="AP1688" s="318"/>
      <c r="AQ1688" s="249"/>
      <c r="AR1688" s="249"/>
      <c r="AS1688" s="248"/>
      <c r="AT1688" s="248"/>
      <c r="AU1688" s="248"/>
      <c r="AW1688" s="319"/>
      <c r="AX1688" s="251"/>
      <c r="AY1688" s="248"/>
    </row>
    <row r="1689" spans="1:51" s="307" customFormat="1" ht="16.5" customHeight="1" x14ac:dyDescent="0.25">
      <c r="A1689" s="305"/>
      <c r="B1689" s="306"/>
      <c r="K1689" s="308"/>
      <c r="L1689" s="309"/>
      <c r="M1689" s="310"/>
      <c r="N1689" s="309"/>
      <c r="O1689" s="309"/>
      <c r="P1689" s="309"/>
      <c r="Q1689" s="311"/>
      <c r="R1689" s="312"/>
      <c r="S1689" s="312"/>
      <c r="U1689" s="313"/>
      <c r="V1689" s="305"/>
      <c r="W1689" s="306"/>
      <c r="X1689" s="314"/>
      <c r="Z1689" s="305"/>
      <c r="AA1689" s="315"/>
      <c r="AB1689" s="315"/>
      <c r="AC1689" s="315"/>
      <c r="AD1689" s="312"/>
      <c r="AE1689" s="426"/>
      <c r="AF1689" s="317"/>
      <c r="AG1689" s="317"/>
      <c r="AH1689" s="311"/>
      <c r="AI1689" s="311"/>
      <c r="AJ1689" s="311"/>
      <c r="AK1689" s="311"/>
      <c r="AL1689" s="311"/>
      <c r="AO1689" s="318"/>
      <c r="AP1689" s="318"/>
      <c r="AQ1689" s="249"/>
      <c r="AR1689" s="249"/>
      <c r="AS1689" s="248"/>
      <c r="AT1689" s="248"/>
      <c r="AU1689" s="248"/>
      <c r="AW1689" s="319"/>
      <c r="AX1689" s="251"/>
      <c r="AY1689" s="248"/>
    </row>
    <row r="1690" spans="1:51" s="307" customFormat="1" ht="16.5" customHeight="1" x14ac:dyDescent="0.25">
      <c r="A1690" s="305"/>
      <c r="B1690" s="306"/>
      <c r="K1690" s="308"/>
      <c r="L1690" s="309"/>
      <c r="M1690" s="310"/>
      <c r="N1690" s="309"/>
      <c r="O1690" s="309"/>
      <c r="P1690" s="309"/>
      <c r="Q1690" s="311"/>
      <c r="R1690" s="312"/>
      <c r="S1690" s="312"/>
      <c r="U1690" s="313"/>
      <c r="V1690" s="305"/>
      <c r="W1690" s="306"/>
      <c r="X1690" s="314"/>
      <c r="Z1690" s="305"/>
      <c r="AA1690" s="315"/>
      <c r="AB1690" s="315"/>
      <c r="AC1690" s="315"/>
      <c r="AD1690" s="312"/>
      <c r="AE1690" s="426"/>
      <c r="AF1690" s="317"/>
      <c r="AG1690" s="317"/>
      <c r="AH1690" s="311"/>
      <c r="AI1690" s="311"/>
      <c r="AJ1690" s="311"/>
      <c r="AK1690" s="311"/>
      <c r="AL1690" s="311"/>
      <c r="AO1690" s="318"/>
      <c r="AP1690" s="318"/>
      <c r="AQ1690" s="249"/>
      <c r="AR1690" s="249"/>
      <c r="AS1690" s="248"/>
      <c r="AT1690" s="248"/>
      <c r="AU1690" s="248"/>
      <c r="AW1690" s="319"/>
      <c r="AX1690" s="251"/>
      <c r="AY1690" s="248"/>
    </row>
    <row r="1691" spans="1:51" s="307" customFormat="1" ht="16.5" customHeight="1" x14ac:dyDescent="0.25">
      <c r="A1691" s="305"/>
      <c r="B1691" s="306"/>
      <c r="K1691" s="308"/>
      <c r="L1691" s="309"/>
      <c r="M1691" s="310"/>
      <c r="N1691" s="309"/>
      <c r="O1691" s="309"/>
      <c r="P1691" s="309"/>
      <c r="Q1691" s="311"/>
      <c r="R1691" s="312"/>
      <c r="S1691" s="312"/>
      <c r="U1691" s="313"/>
      <c r="V1691" s="305"/>
      <c r="W1691" s="306"/>
      <c r="X1691" s="314"/>
      <c r="Z1691" s="305"/>
      <c r="AA1691" s="315"/>
      <c r="AB1691" s="315"/>
      <c r="AC1691" s="315"/>
      <c r="AD1691" s="312"/>
      <c r="AE1691" s="426"/>
      <c r="AF1691" s="317"/>
      <c r="AG1691" s="317"/>
      <c r="AH1691" s="311"/>
      <c r="AI1691" s="311"/>
      <c r="AJ1691" s="311"/>
      <c r="AK1691" s="311"/>
      <c r="AL1691" s="311"/>
      <c r="AO1691" s="318"/>
      <c r="AP1691" s="318"/>
      <c r="AQ1691" s="249"/>
      <c r="AR1691" s="249"/>
      <c r="AS1691" s="248"/>
      <c r="AT1691" s="248"/>
      <c r="AU1691" s="248"/>
      <c r="AW1691" s="319"/>
      <c r="AX1691" s="251"/>
      <c r="AY1691" s="248"/>
    </row>
    <row r="1692" spans="1:51" s="307" customFormat="1" ht="16.5" customHeight="1" x14ac:dyDescent="0.25">
      <c r="A1692" s="305"/>
      <c r="B1692" s="306"/>
      <c r="K1692" s="308"/>
      <c r="L1692" s="309"/>
      <c r="M1692" s="310"/>
      <c r="N1692" s="309"/>
      <c r="O1692" s="309"/>
      <c r="P1692" s="309"/>
      <c r="Q1692" s="311"/>
      <c r="R1692" s="312"/>
      <c r="S1692" s="312"/>
      <c r="U1692" s="313"/>
      <c r="V1692" s="305"/>
      <c r="W1692" s="306"/>
      <c r="X1692" s="314"/>
      <c r="Z1692" s="305"/>
      <c r="AA1692" s="315"/>
      <c r="AB1692" s="315"/>
      <c r="AC1692" s="315"/>
      <c r="AD1692" s="312"/>
      <c r="AE1692" s="426"/>
      <c r="AF1692" s="317"/>
      <c r="AG1692" s="317"/>
      <c r="AH1692" s="311"/>
      <c r="AI1692" s="311"/>
      <c r="AJ1692" s="311"/>
      <c r="AK1692" s="311"/>
      <c r="AL1692" s="311"/>
      <c r="AO1692" s="318"/>
      <c r="AP1692" s="318"/>
      <c r="AQ1692" s="249"/>
      <c r="AR1692" s="249"/>
      <c r="AS1692" s="248"/>
      <c r="AT1692" s="248"/>
      <c r="AU1692" s="248"/>
      <c r="AW1692" s="319"/>
      <c r="AX1692" s="251"/>
      <c r="AY1692" s="248"/>
    </row>
    <row r="1693" spans="1:51" s="307" customFormat="1" ht="16.5" customHeight="1" x14ac:dyDescent="0.25">
      <c r="A1693" s="305"/>
      <c r="B1693" s="306"/>
      <c r="K1693" s="308"/>
      <c r="L1693" s="309"/>
      <c r="M1693" s="310"/>
      <c r="N1693" s="309"/>
      <c r="O1693" s="309"/>
      <c r="P1693" s="309"/>
      <c r="Q1693" s="311"/>
      <c r="R1693" s="312"/>
      <c r="S1693" s="312"/>
      <c r="U1693" s="313"/>
      <c r="V1693" s="305"/>
      <c r="W1693" s="306"/>
      <c r="X1693" s="314"/>
      <c r="Z1693" s="305"/>
      <c r="AA1693" s="315"/>
      <c r="AB1693" s="315"/>
      <c r="AC1693" s="315"/>
      <c r="AD1693" s="312"/>
      <c r="AE1693" s="426"/>
      <c r="AF1693" s="317"/>
      <c r="AG1693" s="317"/>
      <c r="AH1693" s="311"/>
      <c r="AI1693" s="311"/>
      <c r="AJ1693" s="311"/>
      <c r="AK1693" s="311"/>
      <c r="AL1693" s="311"/>
      <c r="AO1693" s="318"/>
      <c r="AP1693" s="318"/>
      <c r="AQ1693" s="249"/>
      <c r="AR1693" s="249"/>
      <c r="AS1693" s="248"/>
      <c r="AT1693" s="248"/>
      <c r="AU1693" s="248"/>
      <c r="AW1693" s="319"/>
      <c r="AX1693" s="251"/>
      <c r="AY1693" s="248"/>
    </row>
    <row r="1694" spans="1:51" s="307" customFormat="1" ht="16.5" customHeight="1" x14ac:dyDescent="0.25">
      <c r="A1694" s="305"/>
      <c r="B1694" s="306"/>
      <c r="K1694" s="308"/>
      <c r="L1694" s="309"/>
      <c r="M1694" s="310"/>
      <c r="N1694" s="309"/>
      <c r="O1694" s="309"/>
      <c r="P1694" s="309"/>
      <c r="Q1694" s="311"/>
      <c r="R1694" s="312"/>
      <c r="S1694" s="312"/>
      <c r="U1694" s="313"/>
      <c r="V1694" s="305"/>
      <c r="W1694" s="306"/>
      <c r="X1694" s="314"/>
      <c r="Z1694" s="305"/>
      <c r="AA1694" s="315"/>
      <c r="AB1694" s="315"/>
      <c r="AC1694" s="315"/>
      <c r="AD1694" s="312"/>
      <c r="AE1694" s="426"/>
      <c r="AF1694" s="317"/>
      <c r="AG1694" s="317"/>
      <c r="AH1694" s="311"/>
      <c r="AI1694" s="311"/>
      <c r="AJ1694" s="311"/>
      <c r="AK1694" s="311"/>
      <c r="AL1694" s="311"/>
      <c r="AO1694" s="318"/>
      <c r="AP1694" s="318"/>
      <c r="AQ1694" s="249"/>
      <c r="AR1694" s="249"/>
      <c r="AS1694" s="248"/>
      <c r="AT1694" s="248"/>
      <c r="AU1694" s="248"/>
      <c r="AW1694" s="319"/>
      <c r="AX1694" s="251"/>
      <c r="AY1694" s="248"/>
    </row>
    <row r="1695" spans="1:51" s="307" customFormat="1" ht="16.5" customHeight="1" x14ac:dyDescent="0.25">
      <c r="A1695" s="305"/>
      <c r="B1695" s="306"/>
      <c r="K1695" s="308"/>
      <c r="L1695" s="309"/>
      <c r="M1695" s="310"/>
      <c r="N1695" s="309"/>
      <c r="O1695" s="309"/>
      <c r="P1695" s="309"/>
      <c r="Q1695" s="311"/>
      <c r="R1695" s="312"/>
      <c r="S1695" s="312"/>
      <c r="U1695" s="313"/>
      <c r="V1695" s="305"/>
      <c r="W1695" s="306"/>
      <c r="X1695" s="314"/>
      <c r="Z1695" s="305"/>
      <c r="AA1695" s="315"/>
      <c r="AB1695" s="315"/>
      <c r="AC1695" s="315"/>
      <c r="AD1695" s="312"/>
      <c r="AE1695" s="426"/>
      <c r="AF1695" s="317"/>
      <c r="AG1695" s="317"/>
      <c r="AH1695" s="311"/>
      <c r="AI1695" s="311"/>
      <c r="AJ1695" s="311"/>
      <c r="AK1695" s="311"/>
      <c r="AL1695" s="311"/>
      <c r="AO1695" s="318"/>
      <c r="AP1695" s="318"/>
      <c r="AQ1695" s="249"/>
      <c r="AR1695" s="249"/>
      <c r="AS1695" s="248"/>
      <c r="AT1695" s="248"/>
      <c r="AU1695" s="248"/>
      <c r="AW1695" s="319"/>
      <c r="AX1695" s="251"/>
      <c r="AY1695" s="248"/>
    </row>
    <row r="1696" spans="1:51" s="307" customFormat="1" ht="16.5" customHeight="1" x14ac:dyDescent="0.25">
      <c r="A1696" s="305"/>
      <c r="B1696" s="306"/>
      <c r="K1696" s="308"/>
      <c r="L1696" s="309"/>
      <c r="M1696" s="310"/>
      <c r="N1696" s="309"/>
      <c r="O1696" s="309"/>
      <c r="P1696" s="309"/>
      <c r="Q1696" s="311"/>
      <c r="R1696" s="312"/>
      <c r="S1696" s="312"/>
      <c r="U1696" s="313"/>
      <c r="V1696" s="305"/>
      <c r="W1696" s="306"/>
      <c r="X1696" s="314"/>
      <c r="Z1696" s="305"/>
      <c r="AA1696" s="315"/>
      <c r="AB1696" s="315"/>
      <c r="AC1696" s="315"/>
      <c r="AD1696" s="312"/>
      <c r="AE1696" s="426"/>
      <c r="AF1696" s="317"/>
      <c r="AG1696" s="317"/>
      <c r="AH1696" s="311"/>
      <c r="AI1696" s="311"/>
      <c r="AJ1696" s="311"/>
      <c r="AK1696" s="311"/>
      <c r="AL1696" s="311"/>
      <c r="AO1696" s="318"/>
      <c r="AP1696" s="318"/>
      <c r="AQ1696" s="249"/>
      <c r="AR1696" s="249"/>
      <c r="AS1696" s="248"/>
      <c r="AT1696" s="248"/>
      <c r="AU1696" s="248"/>
      <c r="AW1696" s="319"/>
      <c r="AX1696" s="251"/>
      <c r="AY1696" s="248"/>
    </row>
    <row r="1697" spans="1:51" s="307" customFormat="1" ht="16.5" customHeight="1" x14ac:dyDescent="0.25">
      <c r="A1697" s="305"/>
      <c r="B1697" s="306"/>
      <c r="K1697" s="308"/>
      <c r="L1697" s="309"/>
      <c r="M1697" s="310"/>
      <c r="N1697" s="309"/>
      <c r="O1697" s="309"/>
      <c r="P1697" s="309"/>
      <c r="Q1697" s="311"/>
      <c r="R1697" s="312"/>
      <c r="S1697" s="312"/>
      <c r="U1697" s="313"/>
      <c r="V1697" s="305"/>
      <c r="W1697" s="306"/>
      <c r="X1697" s="314"/>
      <c r="Z1697" s="305"/>
      <c r="AA1697" s="315"/>
      <c r="AB1697" s="315"/>
      <c r="AC1697" s="315"/>
      <c r="AD1697" s="312"/>
      <c r="AE1697" s="426"/>
      <c r="AF1697" s="317"/>
      <c r="AG1697" s="317"/>
      <c r="AH1697" s="311"/>
      <c r="AI1697" s="311"/>
      <c r="AJ1697" s="311"/>
      <c r="AK1697" s="311"/>
      <c r="AL1697" s="311"/>
      <c r="AO1697" s="318"/>
      <c r="AP1697" s="318"/>
      <c r="AQ1697" s="249"/>
      <c r="AR1697" s="249"/>
      <c r="AS1697" s="248"/>
      <c r="AT1697" s="248"/>
      <c r="AU1697" s="248"/>
      <c r="AW1697" s="319"/>
      <c r="AX1697" s="251"/>
      <c r="AY1697" s="248"/>
    </row>
    <row r="1698" spans="1:51" s="307" customFormat="1" ht="16.5" customHeight="1" x14ac:dyDescent="0.25">
      <c r="A1698" s="305"/>
      <c r="B1698" s="306"/>
      <c r="K1698" s="308"/>
      <c r="L1698" s="309"/>
      <c r="M1698" s="310"/>
      <c r="N1698" s="309"/>
      <c r="O1698" s="309"/>
      <c r="P1698" s="309"/>
      <c r="Q1698" s="311"/>
      <c r="R1698" s="312"/>
      <c r="S1698" s="312"/>
      <c r="U1698" s="313"/>
      <c r="V1698" s="305"/>
      <c r="W1698" s="306"/>
      <c r="X1698" s="314"/>
      <c r="Z1698" s="305"/>
      <c r="AA1698" s="315"/>
      <c r="AB1698" s="315"/>
      <c r="AC1698" s="315"/>
      <c r="AD1698" s="312"/>
      <c r="AE1698" s="426"/>
      <c r="AF1698" s="317"/>
      <c r="AG1698" s="317"/>
      <c r="AH1698" s="311"/>
      <c r="AI1698" s="311"/>
      <c r="AJ1698" s="311"/>
      <c r="AK1698" s="311"/>
      <c r="AL1698" s="311"/>
      <c r="AO1698" s="318"/>
      <c r="AP1698" s="318"/>
      <c r="AQ1698" s="249"/>
      <c r="AR1698" s="249"/>
      <c r="AS1698" s="248"/>
      <c r="AT1698" s="248"/>
      <c r="AU1698" s="248"/>
      <c r="AW1698" s="319"/>
      <c r="AX1698" s="251"/>
      <c r="AY1698" s="248"/>
    </row>
    <row r="1699" spans="1:51" s="307" customFormat="1" ht="16.5" customHeight="1" x14ac:dyDescent="0.25">
      <c r="A1699" s="305"/>
      <c r="B1699" s="306"/>
      <c r="K1699" s="308"/>
      <c r="L1699" s="309"/>
      <c r="M1699" s="310"/>
      <c r="N1699" s="309"/>
      <c r="O1699" s="309"/>
      <c r="P1699" s="309"/>
      <c r="Q1699" s="311"/>
      <c r="R1699" s="312"/>
      <c r="S1699" s="312"/>
      <c r="U1699" s="313"/>
      <c r="V1699" s="305"/>
      <c r="W1699" s="306"/>
      <c r="X1699" s="314"/>
      <c r="Z1699" s="305"/>
      <c r="AA1699" s="315"/>
      <c r="AB1699" s="315"/>
      <c r="AC1699" s="315"/>
      <c r="AD1699" s="312"/>
      <c r="AE1699" s="426"/>
      <c r="AF1699" s="317"/>
      <c r="AG1699" s="317"/>
      <c r="AH1699" s="311"/>
      <c r="AI1699" s="311"/>
      <c r="AJ1699" s="311"/>
      <c r="AK1699" s="311"/>
      <c r="AL1699" s="311"/>
      <c r="AO1699" s="318"/>
      <c r="AP1699" s="318"/>
      <c r="AQ1699" s="249"/>
      <c r="AR1699" s="249"/>
      <c r="AS1699" s="248"/>
      <c r="AT1699" s="248"/>
      <c r="AU1699" s="248"/>
      <c r="AW1699" s="319"/>
      <c r="AX1699" s="251"/>
      <c r="AY1699" s="248"/>
    </row>
    <row r="1700" spans="1:51" s="307" customFormat="1" ht="16.5" customHeight="1" x14ac:dyDescent="0.25">
      <c r="A1700" s="305"/>
      <c r="B1700" s="306"/>
      <c r="K1700" s="308"/>
      <c r="L1700" s="309"/>
      <c r="M1700" s="310"/>
      <c r="N1700" s="309"/>
      <c r="O1700" s="309"/>
      <c r="P1700" s="309"/>
      <c r="Q1700" s="311"/>
      <c r="R1700" s="312"/>
      <c r="S1700" s="312"/>
      <c r="U1700" s="313"/>
      <c r="V1700" s="305"/>
      <c r="W1700" s="306"/>
      <c r="X1700" s="314"/>
      <c r="Z1700" s="305"/>
      <c r="AA1700" s="315"/>
      <c r="AB1700" s="315"/>
      <c r="AC1700" s="315"/>
      <c r="AD1700" s="312"/>
      <c r="AE1700" s="426"/>
      <c r="AF1700" s="317"/>
      <c r="AG1700" s="317"/>
      <c r="AH1700" s="311"/>
      <c r="AI1700" s="311"/>
      <c r="AJ1700" s="311"/>
      <c r="AK1700" s="311"/>
      <c r="AL1700" s="311"/>
      <c r="AO1700" s="318"/>
      <c r="AP1700" s="318"/>
      <c r="AQ1700" s="249"/>
      <c r="AR1700" s="249"/>
      <c r="AS1700" s="248"/>
      <c r="AT1700" s="248"/>
      <c r="AU1700" s="248"/>
      <c r="AW1700" s="319"/>
      <c r="AX1700" s="251"/>
      <c r="AY1700" s="248"/>
    </row>
    <row r="1701" spans="1:51" s="307" customFormat="1" ht="16.5" customHeight="1" x14ac:dyDescent="0.25">
      <c r="A1701" s="305"/>
      <c r="B1701" s="306"/>
      <c r="K1701" s="308"/>
      <c r="L1701" s="309"/>
      <c r="M1701" s="310"/>
      <c r="N1701" s="309"/>
      <c r="O1701" s="309"/>
      <c r="P1701" s="309"/>
      <c r="Q1701" s="311"/>
      <c r="R1701" s="312"/>
      <c r="S1701" s="312"/>
      <c r="U1701" s="313"/>
      <c r="V1701" s="305"/>
      <c r="W1701" s="306"/>
      <c r="X1701" s="314"/>
      <c r="Z1701" s="305"/>
      <c r="AA1701" s="315"/>
      <c r="AB1701" s="315"/>
      <c r="AC1701" s="315"/>
      <c r="AD1701" s="312"/>
      <c r="AE1701" s="426"/>
      <c r="AF1701" s="317"/>
      <c r="AG1701" s="317"/>
      <c r="AH1701" s="311"/>
      <c r="AI1701" s="311"/>
      <c r="AJ1701" s="311"/>
      <c r="AK1701" s="311"/>
      <c r="AL1701" s="311"/>
      <c r="AO1701" s="318"/>
      <c r="AP1701" s="318"/>
      <c r="AQ1701" s="249"/>
      <c r="AR1701" s="249"/>
      <c r="AS1701" s="248"/>
      <c r="AT1701" s="248"/>
      <c r="AU1701" s="248"/>
      <c r="AW1701" s="319"/>
      <c r="AX1701" s="251"/>
      <c r="AY1701" s="248"/>
    </row>
    <row r="1702" spans="1:51" s="307" customFormat="1" ht="16.5" customHeight="1" x14ac:dyDescent="0.25">
      <c r="A1702" s="305"/>
      <c r="B1702" s="306"/>
      <c r="K1702" s="308"/>
      <c r="L1702" s="309"/>
      <c r="M1702" s="310"/>
      <c r="N1702" s="309"/>
      <c r="O1702" s="309"/>
      <c r="P1702" s="309"/>
      <c r="Q1702" s="311"/>
      <c r="R1702" s="312"/>
      <c r="S1702" s="312"/>
      <c r="U1702" s="313"/>
      <c r="V1702" s="305"/>
      <c r="W1702" s="306"/>
      <c r="X1702" s="314"/>
      <c r="Z1702" s="305"/>
      <c r="AA1702" s="315"/>
      <c r="AB1702" s="315"/>
      <c r="AC1702" s="315"/>
      <c r="AD1702" s="312"/>
      <c r="AE1702" s="426"/>
      <c r="AF1702" s="317"/>
      <c r="AG1702" s="317"/>
      <c r="AH1702" s="311"/>
      <c r="AI1702" s="311"/>
      <c r="AJ1702" s="311"/>
      <c r="AK1702" s="311"/>
      <c r="AL1702" s="311"/>
      <c r="AO1702" s="318"/>
      <c r="AP1702" s="318"/>
      <c r="AQ1702" s="249"/>
      <c r="AR1702" s="249"/>
      <c r="AS1702" s="248"/>
      <c r="AT1702" s="248"/>
      <c r="AU1702" s="248"/>
      <c r="AW1702" s="319"/>
      <c r="AX1702" s="251"/>
      <c r="AY1702" s="248"/>
    </row>
    <row r="1703" spans="1:51" s="307" customFormat="1" ht="16.5" customHeight="1" x14ac:dyDescent="0.25">
      <c r="A1703" s="305"/>
      <c r="B1703" s="306"/>
      <c r="K1703" s="308"/>
      <c r="L1703" s="309"/>
      <c r="M1703" s="310"/>
      <c r="N1703" s="309"/>
      <c r="O1703" s="309"/>
      <c r="P1703" s="309"/>
      <c r="Q1703" s="311"/>
      <c r="R1703" s="312"/>
      <c r="S1703" s="312"/>
      <c r="U1703" s="313"/>
      <c r="V1703" s="305"/>
      <c r="W1703" s="306"/>
      <c r="X1703" s="314"/>
      <c r="Z1703" s="305"/>
      <c r="AA1703" s="315"/>
      <c r="AB1703" s="315"/>
      <c r="AC1703" s="315"/>
      <c r="AD1703" s="312"/>
      <c r="AE1703" s="426"/>
      <c r="AF1703" s="317"/>
      <c r="AG1703" s="317"/>
      <c r="AH1703" s="311"/>
      <c r="AI1703" s="311"/>
      <c r="AJ1703" s="311"/>
      <c r="AK1703" s="311"/>
      <c r="AL1703" s="311"/>
      <c r="AO1703" s="318"/>
      <c r="AP1703" s="318"/>
      <c r="AQ1703" s="249"/>
      <c r="AR1703" s="249"/>
      <c r="AS1703" s="248"/>
      <c r="AT1703" s="248"/>
      <c r="AU1703" s="248"/>
      <c r="AW1703" s="319"/>
      <c r="AX1703" s="251"/>
      <c r="AY1703" s="248"/>
    </row>
    <row r="1704" spans="1:51" s="307" customFormat="1" ht="16.5" customHeight="1" x14ac:dyDescent="0.25">
      <c r="A1704" s="305"/>
      <c r="B1704" s="306"/>
      <c r="K1704" s="308"/>
      <c r="L1704" s="309"/>
      <c r="M1704" s="310"/>
      <c r="N1704" s="309"/>
      <c r="O1704" s="309"/>
      <c r="P1704" s="309"/>
      <c r="Q1704" s="311"/>
      <c r="R1704" s="312"/>
      <c r="S1704" s="312"/>
      <c r="U1704" s="313"/>
      <c r="V1704" s="305"/>
      <c r="W1704" s="306"/>
      <c r="X1704" s="314"/>
      <c r="Z1704" s="305"/>
      <c r="AA1704" s="315"/>
      <c r="AB1704" s="315"/>
      <c r="AC1704" s="315"/>
      <c r="AD1704" s="312"/>
      <c r="AE1704" s="426"/>
      <c r="AF1704" s="317"/>
      <c r="AG1704" s="317"/>
      <c r="AH1704" s="311"/>
      <c r="AI1704" s="311"/>
      <c r="AJ1704" s="311"/>
      <c r="AK1704" s="311"/>
      <c r="AL1704" s="311"/>
      <c r="AO1704" s="318"/>
      <c r="AP1704" s="318"/>
      <c r="AQ1704" s="249"/>
      <c r="AR1704" s="249"/>
      <c r="AS1704" s="248"/>
      <c r="AT1704" s="248"/>
      <c r="AU1704" s="248"/>
      <c r="AW1704" s="319"/>
      <c r="AX1704" s="251"/>
      <c r="AY1704" s="248"/>
    </row>
    <row r="1705" spans="1:51" s="307" customFormat="1" ht="16.5" customHeight="1" x14ac:dyDescent="0.25">
      <c r="A1705" s="305"/>
      <c r="B1705" s="306"/>
      <c r="K1705" s="308"/>
      <c r="L1705" s="309"/>
      <c r="M1705" s="310"/>
      <c r="N1705" s="309"/>
      <c r="O1705" s="309"/>
      <c r="P1705" s="309"/>
      <c r="Q1705" s="311"/>
      <c r="R1705" s="312"/>
      <c r="S1705" s="312"/>
      <c r="U1705" s="313"/>
      <c r="V1705" s="305"/>
      <c r="W1705" s="306"/>
      <c r="X1705" s="314"/>
      <c r="Z1705" s="305"/>
      <c r="AA1705" s="315"/>
      <c r="AB1705" s="315"/>
      <c r="AC1705" s="315"/>
      <c r="AD1705" s="312"/>
      <c r="AE1705" s="426"/>
      <c r="AF1705" s="317"/>
      <c r="AG1705" s="317"/>
      <c r="AH1705" s="311"/>
      <c r="AI1705" s="311"/>
      <c r="AJ1705" s="311"/>
      <c r="AK1705" s="311"/>
      <c r="AL1705" s="311"/>
      <c r="AO1705" s="318"/>
      <c r="AP1705" s="318"/>
      <c r="AQ1705" s="249"/>
      <c r="AR1705" s="249"/>
      <c r="AS1705" s="248"/>
      <c r="AT1705" s="248"/>
      <c r="AU1705" s="248"/>
      <c r="AW1705" s="319"/>
      <c r="AX1705" s="251"/>
      <c r="AY1705" s="248"/>
    </row>
    <row r="1706" spans="1:51" s="307" customFormat="1" ht="16.5" customHeight="1" x14ac:dyDescent="0.25">
      <c r="A1706" s="305"/>
      <c r="B1706" s="306"/>
      <c r="K1706" s="308"/>
      <c r="L1706" s="309"/>
      <c r="M1706" s="310"/>
      <c r="N1706" s="309"/>
      <c r="O1706" s="309"/>
      <c r="P1706" s="309"/>
      <c r="Q1706" s="311"/>
      <c r="R1706" s="312"/>
      <c r="S1706" s="312"/>
      <c r="U1706" s="313"/>
      <c r="V1706" s="305"/>
      <c r="W1706" s="306"/>
      <c r="X1706" s="314"/>
      <c r="Z1706" s="305"/>
      <c r="AA1706" s="315"/>
      <c r="AB1706" s="315"/>
      <c r="AC1706" s="315"/>
      <c r="AD1706" s="312"/>
      <c r="AE1706" s="426"/>
      <c r="AF1706" s="317"/>
      <c r="AG1706" s="317"/>
      <c r="AH1706" s="311"/>
      <c r="AI1706" s="311"/>
      <c r="AJ1706" s="311"/>
      <c r="AK1706" s="311"/>
      <c r="AL1706" s="311"/>
      <c r="AO1706" s="318"/>
      <c r="AP1706" s="318"/>
      <c r="AQ1706" s="249"/>
      <c r="AR1706" s="249"/>
      <c r="AS1706" s="248"/>
      <c r="AT1706" s="248"/>
      <c r="AU1706" s="248"/>
      <c r="AW1706" s="319"/>
      <c r="AX1706" s="251"/>
      <c r="AY1706" s="248"/>
    </row>
    <row r="1707" spans="1:51" s="307" customFormat="1" ht="16.5" customHeight="1" x14ac:dyDescent="0.25">
      <c r="A1707" s="305"/>
      <c r="B1707" s="306"/>
      <c r="K1707" s="308"/>
      <c r="L1707" s="309"/>
      <c r="M1707" s="310"/>
      <c r="N1707" s="309"/>
      <c r="O1707" s="309"/>
      <c r="P1707" s="309"/>
      <c r="Q1707" s="311"/>
      <c r="R1707" s="312"/>
      <c r="S1707" s="312"/>
      <c r="U1707" s="313"/>
      <c r="V1707" s="305"/>
      <c r="W1707" s="306"/>
      <c r="X1707" s="314"/>
      <c r="Z1707" s="305"/>
      <c r="AA1707" s="315"/>
      <c r="AB1707" s="315"/>
      <c r="AC1707" s="315"/>
      <c r="AD1707" s="312"/>
      <c r="AE1707" s="426"/>
      <c r="AF1707" s="317"/>
      <c r="AG1707" s="317"/>
      <c r="AH1707" s="311"/>
      <c r="AI1707" s="311"/>
      <c r="AJ1707" s="311"/>
      <c r="AK1707" s="311"/>
      <c r="AL1707" s="311"/>
      <c r="AO1707" s="318"/>
      <c r="AP1707" s="318"/>
      <c r="AQ1707" s="249"/>
      <c r="AR1707" s="249"/>
      <c r="AS1707" s="248"/>
      <c r="AT1707" s="248"/>
      <c r="AU1707" s="248"/>
      <c r="AW1707" s="319"/>
      <c r="AX1707" s="251"/>
      <c r="AY1707" s="248"/>
    </row>
    <row r="1708" spans="1:51" s="307" customFormat="1" ht="16.5" customHeight="1" x14ac:dyDescent="0.25">
      <c r="A1708" s="305"/>
      <c r="B1708" s="306"/>
      <c r="K1708" s="308"/>
      <c r="L1708" s="309"/>
      <c r="M1708" s="310"/>
      <c r="N1708" s="309"/>
      <c r="O1708" s="309"/>
      <c r="P1708" s="309"/>
      <c r="Q1708" s="311"/>
      <c r="R1708" s="312"/>
      <c r="S1708" s="312"/>
      <c r="U1708" s="313"/>
      <c r="V1708" s="305"/>
      <c r="W1708" s="306"/>
      <c r="X1708" s="314"/>
      <c r="Z1708" s="305"/>
      <c r="AA1708" s="315"/>
      <c r="AB1708" s="315"/>
      <c r="AC1708" s="315"/>
      <c r="AD1708" s="312"/>
      <c r="AE1708" s="426"/>
      <c r="AF1708" s="317"/>
      <c r="AG1708" s="317"/>
      <c r="AH1708" s="311"/>
      <c r="AI1708" s="311"/>
      <c r="AJ1708" s="311"/>
      <c r="AK1708" s="311"/>
      <c r="AL1708" s="311"/>
      <c r="AO1708" s="318"/>
      <c r="AP1708" s="318"/>
      <c r="AQ1708" s="249"/>
      <c r="AR1708" s="249"/>
      <c r="AS1708" s="248"/>
      <c r="AT1708" s="248"/>
      <c r="AU1708" s="248"/>
      <c r="AW1708" s="319"/>
      <c r="AX1708" s="251"/>
      <c r="AY1708" s="248"/>
    </row>
    <row r="1709" spans="1:51" s="307" customFormat="1" ht="16.5" customHeight="1" x14ac:dyDescent="0.25">
      <c r="A1709" s="305"/>
      <c r="B1709" s="306"/>
      <c r="K1709" s="308"/>
      <c r="L1709" s="309"/>
      <c r="M1709" s="310"/>
      <c r="N1709" s="309"/>
      <c r="O1709" s="309"/>
      <c r="P1709" s="309"/>
      <c r="Q1709" s="311"/>
      <c r="R1709" s="312"/>
      <c r="S1709" s="312"/>
      <c r="U1709" s="313"/>
      <c r="V1709" s="305"/>
      <c r="W1709" s="306"/>
      <c r="X1709" s="314"/>
      <c r="Z1709" s="305"/>
      <c r="AA1709" s="315"/>
      <c r="AB1709" s="315"/>
      <c r="AC1709" s="315"/>
      <c r="AD1709" s="312"/>
      <c r="AE1709" s="426"/>
      <c r="AF1709" s="317"/>
      <c r="AG1709" s="317"/>
      <c r="AH1709" s="311"/>
      <c r="AI1709" s="311"/>
      <c r="AJ1709" s="311"/>
      <c r="AK1709" s="311"/>
      <c r="AL1709" s="311"/>
      <c r="AO1709" s="318"/>
      <c r="AP1709" s="318"/>
      <c r="AQ1709" s="249"/>
      <c r="AR1709" s="249"/>
      <c r="AS1709" s="248"/>
      <c r="AT1709" s="248"/>
      <c r="AU1709" s="248"/>
      <c r="AW1709" s="319"/>
      <c r="AX1709" s="251"/>
      <c r="AY1709" s="248"/>
    </row>
    <row r="1710" spans="1:51" s="307" customFormat="1" ht="16.5" customHeight="1" x14ac:dyDescent="0.25">
      <c r="A1710" s="305"/>
      <c r="B1710" s="306"/>
      <c r="K1710" s="308"/>
      <c r="L1710" s="309"/>
      <c r="M1710" s="310"/>
      <c r="N1710" s="309"/>
      <c r="O1710" s="309"/>
      <c r="P1710" s="309"/>
      <c r="Q1710" s="311"/>
      <c r="R1710" s="312"/>
      <c r="S1710" s="312"/>
      <c r="U1710" s="313"/>
      <c r="V1710" s="305"/>
      <c r="W1710" s="306"/>
      <c r="X1710" s="314"/>
      <c r="Z1710" s="305"/>
      <c r="AA1710" s="315"/>
      <c r="AB1710" s="315"/>
      <c r="AC1710" s="315"/>
      <c r="AD1710" s="312"/>
      <c r="AE1710" s="426"/>
      <c r="AF1710" s="317"/>
      <c r="AG1710" s="317"/>
      <c r="AH1710" s="311"/>
      <c r="AI1710" s="311"/>
      <c r="AJ1710" s="311"/>
      <c r="AK1710" s="311"/>
      <c r="AL1710" s="311"/>
      <c r="AO1710" s="318"/>
      <c r="AP1710" s="318"/>
      <c r="AQ1710" s="249"/>
      <c r="AR1710" s="249"/>
      <c r="AS1710" s="248"/>
      <c r="AT1710" s="248"/>
      <c r="AU1710" s="248"/>
      <c r="AW1710" s="319"/>
      <c r="AX1710" s="251"/>
      <c r="AY1710" s="248"/>
    </row>
    <row r="1711" spans="1:51" s="276" customFormat="1" ht="16.5" customHeight="1" x14ac:dyDescent="0.25">
      <c r="A1711" s="283" t="s">
        <v>193</v>
      </c>
      <c r="B1711" s="274">
        <v>36</v>
      </c>
      <c r="C1711" s="276" t="s">
        <v>5</v>
      </c>
      <c r="D1711" s="276">
        <v>18727</v>
      </c>
      <c r="E1711" s="276">
        <v>59</v>
      </c>
      <c r="F1711" s="276">
        <v>596</v>
      </c>
      <c r="G1711" s="276" t="s">
        <v>191</v>
      </c>
      <c r="H1711" s="276">
        <v>0</v>
      </c>
      <c r="I1711" s="276">
        <v>1</v>
      </c>
      <c r="J1711" s="276">
        <v>41</v>
      </c>
      <c r="K1711" s="277">
        <f>H1711*400+I1711*100+J1711</f>
        <v>141</v>
      </c>
      <c r="L1711" s="278">
        <f>SUM(Q1711:U1711)</f>
        <v>141</v>
      </c>
      <c r="M1711" s="279">
        <v>5</v>
      </c>
      <c r="N1711" s="278">
        <f>L1711</f>
        <v>141</v>
      </c>
      <c r="O1711" s="278">
        <v>150</v>
      </c>
      <c r="P1711" s="278">
        <f>N1711*O1711</f>
        <v>21150</v>
      </c>
      <c r="Q1711" s="280"/>
      <c r="R1711" s="281">
        <v>136.5</v>
      </c>
      <c r="S1711" s="281">
        <v>4.5</v>
      </c>
      <c r="U1711" s="282"/>
      <c r="V1711" s="283" t="str">
        <f>A1711</f>
        <v>นางสาวปราณี  ฮ่วนสกุล</v>
      </c>
      <c r="W1711" s="274">
        <v>74</v>
      </c>
      <c r="X1711" s="291">
        <v>32</v>
      </c>
      <c r="Y1711" s="276" t="s">
        <v>28</v>
      </c>
      <c r="Z1711" s="276" t="s">
        <v>194</v>
      </c>
      <c r="AA1711" s="285"/>
      <c r="AB1711" s="285"/>
      <c r="AC1711" s="285">
        <v>5</v>
      </c>
      <c r="AD1711" s="281">
        <v>264</v>
      </c>
      <c r="AE1711" s="287">
        <v>100</v>
      </c>
      <c r="AF1711" s="288">
        <f>รายการ!B1</f>
        <v>6700</v>
      </c>
      <c r="AG1711" s="288">
        <f>AD1711*AF1711</f>
        <v>1768800</v>
      </c>
      <c r="AH1711" s="280">
        <f>SUM(AI1711:AL1711)</f>
        <v>282</v>
      </c>
      <c r="AI1711" s="280"/>
      <c r="AJ1711" s="280">
        <v>264</v>
      </c>
      <c r="AK1711" s="280">
        <v>18</v>
      </c>
      <c r="AL1711" s="280"/>
      <c r="AM1711" s="276">
        <v>50</v>
      </c>
      <c r="AN1711" s="276">
        <f>ค่าเสื่อม!W3</f>
        <v>85</v>
      </c>
      <c r="AO1711" s="290">
        <f>AG1711*AN1711/100</f>
        <v>1503480</v>
      </c>
      <c r="AP1711" s="290">
        <f>AG1711-AO1711</f>
        <v>265320</v>
      </c>
      <c r="AQ1711" s="199">
        <f>P1711+AP1711</f>
        <v>286470</v>
      </c>
      <c r="AR1711" s="199">
        <f>AQ1711</f>
        <v>286470</v>
      </c>
      <c r="AS1711" s="198">
        <f>((S1711*O1711)+(AF1711*AK1711)-(AF1711*AK1711*AN1711/100))</f>
        <v>18765</v>
      </c>
      <c r="AT1711" s="198">
        <f>AQ1711-AS1711</f>
        <v>267705</v>
      </c>
      <c r="AU1711" s="198">
        <f>AS1711</f>
        <v>18765</v>
      </c>
      <c r="AV1711" s="276">
        <f>อัตราภาษี!J5</f>
        <v>0.3</v>
      </c>
      <c r="AW1711" s="156" t="s">
        <v>1793</v>
      </c>
      <c r="AX1711" s="201">
        <f>AU1711*AV1711/100</f>
        <v>56.295000000000002</v>
      </c>
      <c r="AY1711" s="198">
        <f>AX1711*10/100</f>
        <v>5.6295000000000002</v>
      </c>
    </row>
    <row r="1712" spans="1:51" s="276" customFormat="1" ht="16.5" customHeight="1" x14ac:dyDescent="0.25">
      <c r="A1712" s="283"/>
      <c r="B1712" s="274"/>
      <c r="K1712" s="277"/>
      <c r="L1712" s="278"/>
      <c r="M1712" s="279"/>
      <c r="N1712" s="278"/>
      <c r="O1712" s="278"/>
      <c r="P1712" s="278">
        <f>N1712*O1712</f>
        <v>0</v>
      </c>
      <c r="Q1712" s="280"/>
      <c r="R1712" s="281"/>
      <c r="S1712" s="281"/>
      <c r="U1712" s="282"/>
      <c r="V1712" s="283"/>
      <c r="W1712" s="274"/>
      <c r="X1712" s="291"/>
      <c r="Z1712" s="283" t="s">
        <v>31</v>
      </c>
      <c r="AA1712" s="285">
        <v>12</v>
      </c>
      <c r="AB1712" s="285">
        <v>14</v>
      </c>
      <c r="AC1712" s="285">
        <v>5</v>
      </c>
      <c r="AD1712" s="281">
        <f>AA1712*AB1712</f>
        <v>168</v>
      </c>
      <c r="AE1712" s="286">
        <v>44.64</v>
      </c>
      <c r="AF1712" s="288">
        <f>รายการ!B1</f>
        <v>6700</v>
      </c>
      <c r="AG1712" s="288">
        <f>AD1712*AF1712</f>
        <v>1125600</v>
      </c>
      <c r="AH1712" s="280">
        <v>168</v>
      </c>
      <c r="AI1712" s="280"/>
      <c r="AJ1712" s="280">
        <v>150</v>
      </c>
      <c r="AK1712" s="280">
        <v>18</v>
      </c>
      <c r="AL1712" s="280"/>
      <c r="AM1712" s="276">
        <v>50</v>
      </c>
      <c r="AN1712" s="276">
        <f>ค่าเสื่อม!W3</f>
        <v>85</v>
      </c>
      <c r="AO1712" s="290">
        <f>AG1712*AN1712/100</f>
        <v>956760</v>
      </c>
      <c r="AP1712" s="290">
        <f>AG1712-AO1712</f>
        <v>168840</v>
      </c>
      <c r="AQ1712" s="199">
        <f>P1712+AP1712</f>
        <v>168840</v>
      </c>
      <c r="AR1712" s="199">
        <f>AQ1712</f>
        <v>168840</v>
      </c>
      <c r="AS1712" s="198">
        <f>((S1712*O1712)+(AF1712*AK1712)-(AF1712*AK1712*AN1712/100))</f>
        <v>18090</v>
      </c>
      <c r="AT1712" s="198">
        <f>AQ1712-AS1712</f>
        <v>150750</v>
      </c>
      <c r="AU1712" s="198">
        <f>AS1712</f>
        <v>18090</v>
      </c>
      <c r="AW1712" s="156"/>
      <c r="AX1712" s="201">
        <f>AU1712*AV1712/100</f>
        <v>0</v>
      </c>
      <c r="AY1712" s="198">
        <f>AX1712*10/100</f>
        <v>0</v>
      </c>
    </row>
    <row r="1713" spans="1:51" s="324" customFormat="1" ht="16.5" customHeight="1" x14ac:dyDescent="0.25">
      <c r="A1713" s="330"/>
      <c r="B1713" s="323"/>
      <c r="K1713" s="338"/>
      <c r="L1713" s="327"/>
      <c r="M1713" s="326"/>
      <c r="N1713" s="327"/>
      <c r="O1713" s="327"/>
      <c r="P1713" s="327"/>
      <c r="Q1713" s="289"/>
      <c r="R1713" s="286"/>
      <c r="S1713" s="286"/>
      <c r="U1713" s="329"/>
      <c r="V1713" s="330"/>
      <c r="W1713" s="323"/>
      <c r="X1713" s="331"/>
      <c r="Z1713" s="330" t="s">
        <v>31</v>
      </c>
      <c r="AA1713" s="332"/>
      <c r="AB1713" s="332"/>
      <c r="AC1713" s="332"/>
      <c r="AD1713" s="286">
        <v>18</v>
      </c>
      <c r="AE1713" s="286">
        <v>5.36</v>
      </c>
      <c r="AF1713" s="325"/>
      <c r="AG1713" s="325"/>
      <c r="AH1713" s="289">
        <v>18</v>
      </c>
      <c r="AI1713" s="289"/>
      <c r="AJ1713" s="289"/>
      <c r="AK1713" s="289">
        <v>18</v>
      </c>
      <c r="AL1713" s="289"/>
      <c r="AO1713" s="333"/>
      <c r="AP1713" s="333"/>
      <c r="AQ1713" s="199"/>
      <c r="AR1713" s="199"/>
      <c r="AS1713" s="214">
        <v>18090</v>
      </c>
      <c r="AT1713" s="214"/>
      <c r="AU1713" s="214">
        <v>18090</v>
      </c>
      <c r="AW1713" s="334"/>
      <c r="AX1713" s="215"/>
      <c r="AY1713" s="214"/>
    </row>
    <row r="1714" spans="1:51" s="276" customFormat="1" ht="16.5" customHeight="1" x14ac:dyDescent="0.25">
      <c r="A1714" s="283"/>
      <c r="B1714" s="274"/>
      <c r="K1714" s="277">
        <f>H1714*400+I1714*100+J1714</f>
        <v>0</v>
      </c>
      <c r="L1714" s="278">
        <f>SUM(Q1714:U1714)</f>
        <v>0</v>
      </c>
      <c r="M1714" s="279"/>
      <c r="N1714" s="278"/>
      <c r="O1714" s="278"/>
      <c r="P1714" s="278">
        <f>N1714*O1714</f>
        <v>0</v>
      </c>
      <c r="Q1714" s="280"/>
      <c r="R1714" s="281"/>
      <c r="S1714" s="281"/>
      <c r="U1714" s="282"/>
      <c r="V1714" s="283"/>
      <c r="W1714" s="274"/>
      <c r="X1714" s="291"/>
      <c r="Z1714" s="283" t="s">
        <v>32</v>
      </c>
      <c r="AA1714" s="285">
        <v>8</v>
      </c>
      <c r="AB1714" s="285">
        <v>12</v>
      </c>
      <c r="AC1714" s="285">
        <v>2</v>
      </c>
      <c r="AD1714" s="281">
        <f>AA1714*AB1714</f>
        <v>96</v>
      </c>
      <c r="AE1714" s="286">
        <v>50</v>
      </c>
      <c r="AF1714" s="288">
        <f>รายการ!B1</f>
        <v>6700</v>
      </c>
      <c r="AG1714" s="288">
        <f>AD1714*AF1714</f>
        <v>643200</v>
      </c>
      <c r="AH1714" s="280">
        <f>SUM(AI1714:AL1714)</f>
        <v>96</v>
      </c>
      <c r="AI1714" s="280"/>
      <c r="AJ1714" s="280">
        <v>96</v>
      </c>
      <c r="AK1714" s="289"/>
      <c r="AL1714" s="280"/>
      <c r="AM1714" s="276">
        <v>50</v>
      </c>
      <c r="AN1714" s="276">
        <f>ค่าเสื่อม!W3</f>
        <v>85</v>
      </c>
      <c r="AO1714" s="290">
        <f>AG1714*AN1714/100</f>
        <v>546720</v>
      </c>
      <c r="AP1714" s="290">
        <f>AG1714-AO1714</f>
        <v>96480</v>
      </c>
      <c r="AQ1714" s="199">
        <f>P1714+AP1714</f>
        <v>96480</v>
      </c>
      <c r="AR1714" s="199">
        <f>AQ1714</f>
        <v>96480</v>
      </c>
      <c r="AS1714" s="198">
        <f>((S1714*O1714)+(AF1714*AK1714)-(AF1714*AK1714*AN1714/100))</f>
        <v>0</v>
      </c>
      <c r="AT1714" s="198">
        <f>AQ1714-AS1714</f>
        <v>96480</v>
      </c>
      <c r="AU1714" s="198">
        <f>AS1714</f>
        <v>0</v>
      </c>
      <c r="AW1714" s="156"/>
      <c r="AX1714" s="201">
        <f>AU1714*AV1714/100</f>
        <v>0</v>
      </c>
      <c r="AY1714" s="198">
        <f>AX1714*10/100</f>
        <v>0</v>
      </c>
    </row>
    <row r="1715" spans="1:51" s="276" customFormat="1" ht="16.5" customHeight="1" x14ac:dyDescent="0.25">
      <c r="A1715" s="283"/>
      <c r="B1715" s="274">
        <v>37</v>
      </c>
      <c r="C1715" s="276" t="s">
        <v>5</v>
      </c>
      <c r="D1715" s="276">
        <v>29508</v>
      </c>
      <c r="E1715" s="276">
        <v>153</v>
      </c>
      <c r="F1715" s="276">
        <v>1290</v>
      </c>
      <c r="G1715" s="276" t="s">
        <v>191</v>
      </c>
      <c r="H1715" s="276">
        <v>16</v>
      </c>
      <c r="I1715" s="276">
        <v>3</v>
      </c>
      <c r="J1715" s="276">
        <v>89</v>
      </c>
      <c r="K1715" s="277">
        <f>H1715*400+I1715*100+J1715</f>
        <v>6789</v>
      </c>
      <c r="L1715" s="278">
        <f>SUM(Q1715:U1715)</f>
        <v>6789</v>
      </c>
      <c r="M1715" s="279">
        <v>1</v>
      </c>
      <c r="N1715" s="278">
        <f>L1715</f>
        <v>6789</v>
      </c>
      <c r="O1715" s="278">
        <v>125</v>
      </c>
      <c r="P1715" s="278">
        <f>N1715*O1715</f>
        <v>848625</v>
      </c>
      <c r="Q1715" s="280">
        <v>6789</v>
      </c>
      <c r="R1715" s="281"/>
      <c r="S1715" s="281"/>
      <c r="U1715" s="282"/>
      <c r="V1715" s="283"/>
      <c r="W1715" s="274"/>
      <c r="X1715" s="291"/>
      <c r="AA1715" s="285"/>
      <c r="AB1715" s="285"/>
      <c r="AC1715" s="285"/>
      <c r="AD1715" s="281"/>
      <c r="AE1715" s="287"/>
      <c r="AF1715" s="288"/>
      <c r="AG1715" s="288">
        <f>AD1715*AF1715</f>
        <v>0</v>
      </c>
      <c r="AI1715" s="280"/>
      <c r="AJ1715" s="280"/>
      <c r="AK1715" s="280"/>
      <c r="AL1715" s="280"/>
      <c r="AO1715" s="290">
        <f>AG1715*AN1715/100</f>
        <v>0</v>
      </c>
      <c r="AP1715" s="290">
        <f>AG1715-AO1715</f>
        <v>0</v>
      </c>
      <c r="AQ1715" s="199">
        <f>P1715+AP1715</f>
        <v>848625</v>
      </c>
      <c r="AR1715" s="199">
        <f>AQ1715</f>
        <v>848625</v>
      </c>
      <c r="AS1715" s="198">
        <f>((S1715*O1715)+(AF1715*AK1715)-(AF1715*AK1715*AN1715/100))</f>
        <v>0</v>
      </c>
      <c r="AT1715" s="198">
        <f>AQ1715-AS1715</f>
        <v>848625</v>
      </c>
      <c r="AU1715" s="198">
        <f>AS1715</f>
        <v>0</v>
      </c>
      <c r="AW1715" s="156"/>
      <c r="AX1715" s="201">
        <f>AU1715*AV1715/100</f>
        <v>0</v>
      </c>
      <c r="AY1715" s="198">
        <f>AX1715*10/100</f>
        <v>0</v>
      </c>
    </row>
    <row r="1716" spans="1:51" s="307" customFormat="1" ht="16.5" customHeight="1" x14ac:dyDescent="0.25">
      <c r="A1716" s="305"/>
      <c r="B1716" s="306"/>
      <c r="K1716" s="308"/>
      <c r="L1716" s="309"/>
      <c r="M1716" s="310"/>
      <c r="N1716" s="309"/>
      <c r="O1716" s="309"/>
      <c r="P1716" s="309"/>
      <c r="Q1716" s="311"/>
      <c r="R1716" s="312"/>
      <c r="S1716" s="312"/>
      <c r="U1716" s="313"/>
      <c r="V1716" s="305"/>
      <c r="W1716" s="306"/>
      <c r="X1716" s="314"/>
      <c r="AA1716" s="315"/>
      <c r="AB1716" s="315"/>
      <c r="AC1716" s="315"/>
      <c r="AD1716" s="312"/>
      <c r="AE1716" s="316"/>
      <c r="AF1716" s="317"/>
      <c r="AG1716" s="317"/>
      <c r="AI1716" s="311"/>
      <c r="AJ1716" s="311"/>
      <c r="AK1716" s="311"/>
      <c r="AL1716" s="311"/>
      <c r="AO1716" s="318"/>
      <c r="AP1716" s="318"/>
      <c r="AQ1716" s="249"/>
      <c r="AR1716" s="249"/>
      <c r="AS1716" s="248"/>
      <c r="AT1716" s="248"/>
      <c r="AU1716" s="248"/>
      <c r="AW1716" s="319"/>
      <c r="AX1716" s="251"/>
      <c r="AY1716" s="248"/>
    </row>
    <row r="1717" spans="1:51" s="307" customFormat="1" ht="16.5" customHeight="1" x14ac:dyDescent="0.25">
      <c r="A1717" s="305"/>
      <c r="B1717" s="306"/>
      <c r="K1717" s="308"/>
      <c r="L1717" s="309"/>
      <c r="M1717" s="310"/>
      <c r="N1717" s="309"/>
      <c r="O1717" s="309"/>
      <c r="P1717" s="309"/>
      <c r="Q1717" s="311"/>
      <c r="R1717" s="312"/>
      <c r="S1717" s="312"/>
      <c r="U1717" s="313"/>
      <c r="V1717" s="305"/>
      <c r="W1717" s="306"/>
      <c r="X1717" s="314"/>
      <c r="AA1717" s="315"/>
      <c r="AB1717" s="315"/>
      <c r="AC1717" s="315"/>
      <c r="AD1717" s="312"/>
      <c r="AE1717" s="316"/>
      <c r="AF1717" s="317"/>
      <c r="AG1717" s="317"/>
      <c r="AI1717" s="311"/>
      <c r="AJ1717" s="311"/>
      <c r="AK1717" s="311"/>
      <c r="AL1717" s="311"/>
      <c r="AO1717" s="318"/>
      <c r="AP1717" s="318"/>
      <c r="AQ1717" s="249"/>
      <c r="AR1717" s="249"/>
      <c r="AS1717" s="248"/>
      <c r="AT1717" s="248"/>
      <c r="AU1717" s="248"/>
      <c r="AW1717" s="319"/>
      <c r="AX1717" s="251"/>
      <c r="AY1717" s="248"/>
    </row>
    <row r="1718" spans="1:51" s="307" customFormat="1" ht="16.5" customHeight="1" x14ac:dyDescent="0.25">
      <c r="A1718" s="305"/>
      <c r="B1718" s="306"/>
      <c r="K1718" s="308"/>
      <c r="L1718" s="309"/>
      <c r="M1718" s="310"/>
      <c r="N1718" s="309"/>
      <c r="O1718" s="309"/>
      <c r="P1718" s="309"/>
      <c r="Q1718" s="311"/>
      <c r="R1718" s="312"/>
      <c r="S1718" s="312"/>
      <c r="U1718" s="313"/>
      <c r="V1718" s="305"/>
      <c r="W1718" s="306"/>
      <c r="X1718" s="314"/>
      <c r="AA1718" s="315"/>
      <c r="AB1718" s="315"/>
      <c r="AC1718" s="315"/>
      <c r="AD1718" s="312"/>
      <c r="AE1718" s="316"/>
      <c r="AF1718" s="317"/>
      <c r="AG1718" s="317"/>
      <c r="AI1718" s="311"/>
      <c r="AJ1718" s="311"/>
      <c r="AK1718" s="311"/>
      <c r="AL1718" s="311"/>
      <c r="AO1718" s="318"/>
      <c r="AP1718" s="318"/>
      <c r="AQ1718" s="249"/>
      <c r="AR1718" s="249"/>
      <c r="AS1718" s="248"/>
      <c r="AT1718" s="248"/>
      <c r="AU1718" s="248"/>
      <c r="AW1718" s="319"/>
      <c r="AX1718" s="251"/>
      <c r="AY1718" s="248"/>
    </row>
    <row r="1719" spans="1:51" s="307" customFormat="1" ht="16.5" customHeight="1" x14ac:dyDescent="0.25">
      <c r="A1719" s="305"/>
      <c r="B1719" s="306"/>
      <c r="K1719" s="308"/>
      <c r="L1719" s="309"/>
      <c r="M1719" s="310"/>
      <c r="N1719" s="309"/>
      <c r="O1719" s="309"/>
      <c r="P1719" s="309"/>
      <c r="Q1719" s="311"/>
      <c r="R1719" s="312"/>
      <c r="S1719" s="312"/>
      <c r="U1719" s="313"/>
      <c r="V1719" s="305"/>
      <c r="W1719" s="306"/>
      <c r="X1719" s="314"/>
      <c r="AA1719" s="315"/>
      <c r="AB1719" s="315"/>
      <c r="AC1719" s="315"/>
      <c r="AD1719" s="312"/>
      <c r="AE1719" s="316"/>
      <c r="AF1719" s="317"/>
      <c r="AG1719" s="317"/>
      <c r="AI1719" s="311"/>
      <c r="AJ1719" s="311"/>
      <c r="AK1719" s="311"/>
      <c r="AL1719" s="311"/>
      <c r="AO1719" s="318"/>
      <c r="AP1719" s="318"/>
      <c r="AQ1719" s="249"/>
      <c r="AR1719" s="249"/>
      <c r="AS1719" s="248"/>
      <c r="AT1719" s="248"/>
      <c r="AU1719" s="248"/>
      <c r="AW1719" s="319"/>
      <c r="AX1719" s="251"/>
      <c r="AY1719" s="248"/>
    </row>
    <row r="1720" spans="1:51" s="307" customFormat="1" ht="16.5" customHeight="1" x14ac:dyDescent="0.25">
      <c r="A1720" s="305"/>
      <c r="B1720" s="306"/>
      <c r="K1720" s="308"/>
      <c r="L1720" s="309"/>
      <c r="M1720" s="310"/>
      <c r="N1720" s="309"/>
      <c r="O1720" s="309"/>
      <c r="P1720" s="309"/>
      <c r="Q1720" s="311"/>
      <c r="R1720" s="312"/>
      <c r="S1720" s="312"/>
      <c r="U1720" s="313"/>
      <c r="V1720" s="305"/>
      <c r="W1720" s="306"/>
      <c r="X1720" s="314"/>
      <c r="AA1720" s="315"/>
      <c r="AB1720" s="315"/>
      <c r="AC1720" s="315"/>
      <c r="AD1720" s="312"/>
      <c r="AE1720" s="316"/>
      <c r="AF1720" s="317"/>
      <c r="AG1720" s="317"/>
      <c r="AI1720" s="311"/>
      <c r="AJ1720" s="311"/>
      <c r="AK1720" s="311"/>
      <c r="AL1720" s="311"/>
      <c r="AO1720" s="318"/>
      <c r="AP1720" s="318"/>
      <c r="AQ1720" s="249"/>
      <c r="AR1720" s="249"/>
      <c r="AS1720" s="248"/>
      <c r="AT1720" s="248"/>
      <c r="AU1720" s="248"/>
      <c r="AW1720" s="319"/>
      <c r="AX1720" s="251"/>
      <c r="AY1720" s="248"/>
    </row>
    <row r="1721" spans="1:51" s="307" customFormat="1" ht="16.5" customHeight="1" x14ac:dyDescent="0.25">
      <c r="A1721" s="305"/>
      <c r="B1721" s="306"/>
      <c r="K1721" s="308"/>
      <c r="L1721" s="309"/>
      <c r="M1721" s="310"/>
      <c r="N1721" s="309"/>
      <c r="O1721" s="309"/>
      <c r="P1721" s="309"/>
      <c r="Q1721" s="311"/>
      <c r="R1721" s="312"/>
      <c r="S1721" s="312"/>
      <c r="U1721" s="313"/>
      <c r="V1721" s="305"/>
      <c r="W1721" s="306"/>
      <c r="X1721" s="314"/>
      <c r="AA1721" s="315"/>
      <c r="AB1721" s="315"/>
      <c r="AC1721" s="315"/>
      <c r="AD1721" s="312"/>
      <c r="AE1721" s="316"/>
      <c r="AF1721" s="317"/>
      <c r="AG1721" s="317"/>
      <c r="AI1721" s="311"/>
      <c r="AJ1721" s="311"/>
      <c r="AK1721" s="311"/>
      <c r="AL1721" s="311"/>
      <c r="AO1721" s="318"/>
      <c r="AP1721" s="318"/>
      <c r="AQ1721" s="249"/>
      <c r="AR1721" s="249"/>
      <c r="AS1721" s="248"/>
      <c r="AT1721" s="248"/>
      <c r="AU1721" s="248"/>
      <c r="AW1721" s="319"/>
      <c r="AX1721" s="251"/>
      <c r="AY1721" s="248"/>
    </row>
    <row r="1722" spans="1:51" s="307" customFormat="1" ht="16.5" customHeight="1" x14ac:dyDescent="0.25">
      <c r="A1722" s="305"/>
      <c r="B1722" s="306"/>
      <c r="K1722" s="308"/>
      <c r="L1722" s="309"/>
      <c r="M1722" s="310"/>
      <c r="N1722" s="309"/>
      <c r="O1722" s="309"/>
      <c r="P1722" s="309"/>
      <c r="Q1722" s="311"/>
      <c r="R1722" s="312"/>
      <c r="S1722" s="312"/>
      <c r="U1722" s="313"/>
      <c r="V1722" s="305"/>
      <c r="W1722" s="306"/>
      <c r="X1722" s="314"/>
      <c r="AA1722" s="315"/>
      <c r="AB1722" s="315"/>
      <c r="AC1722" s="315"/>
      <c r="AD1722" s="312"/>
      <c r="AE1722" s="316"/>
      <c r="AF1722" s="317"/>
      <c r="AG1722" s="317"/>
      <c r="AI1722" s="311"/>
      <c r="AJ1722" s="311"/>
      <c r="AK1722" s="311"/>
      <c r="AL1722" s="311"/>
      <c r="AO1722" s="318"/>
      <c r="AP1722" s="318"/>
      <c r="AQ1722" s="249"/>
      <c r="AR1722" s="249"/>
      <c r="AS1722" s="248"/>
      <c r="AT1722" s="248"/>
      <c r="AU1722" s="248"/>
      <c r="AW1722" s="319"/>
      <c r="AX1722" s="251"/>
      <c r="AY1722" s="248"/>
    </row>
    <row r="1723" spans="1:51" s="307" customFormat="1" ht="16.5" customHeight="1" x14ac:dyDescent="0.25">
      <c r="A1723" s="305"/>
      <c r="B1723" s="306"/>
      <c r="K1723" s="308"/>
      <c r="L1723" s="309"/>
      <c r="M1723" s="310"/>
      <c r="N1723" s="309"/>
      <c r="O1723" s="309"/>
      <c r="P1723" s="309"/>
      <c r="Q1723" s="311"/>
      <c r="R1723" s="312"/>
      <c r="S1723" s="312"/>
      <c r="U1723" s="313"/>
      <c r="V1723" s="305"/>
      <c r="W1723" s="306"/>
      <c r="X1723" s="314"/>
      <c r="AA1723" s="315"/>
      <c r="AB1723" s="315"/>
      <c r="AC1723" s="315"/>
      <c r="AD1723" s="312"/>
      <c r="AE1723" s="316"/>
      <c r="AF1723" s="317"/>
      <c r="AG1723" s="317"/>
      <c r="AI1723" s="311"/>
      <c r="AJ1723" s="311"/>
      <c r="AK1723" s="311"/>
      <c r="AL1723" s="311"/>
      <c r="AO1723" s="318"/>
      <c r="AP1723" s="318"/>
      <c r="AQ1723" s="249"/>
      <c r="AR1723" s="249"/>
      <c r="AS1723" s="248"/>
      <c r="AT1723" s="248"/>
      <c r="AU1723" s="248"/>
      <c r="AW1723" s="319"/>
      <c r="AX1723" s="251"/>
      <c r="AY1723" s="248"/>
    </row>
    <row r="1724" spans="1:51" s="307" customFormat="1" ht="16.5" customHeight="1" x14ac:dyDescent="0.25">
      <c r="A1724" s="305"/>
      <c r="B1724" s="306"/>
      <c r="K1724" s="308"/>
      <c r="L1724" s="309"/>
      <c r="M1724" s="310"/>
      <c r="N1724" s="309"/>
      <c r="O1724" s="309"/>
      <c r="P1724" s="309"/>
      <c r="Q1724" s="311"/>
      <c r="R1724" s="312"/>
      <c r="S1724" s="312"/>
      <c r="U1724" s="313"/>
      <c r="V1724" s="305"/>
      <c r="W1724" s="306"/>
      <c r="X1724" s="314"/>
      <c r="AA1724" s="315"/>
      <c r="AB1724" s="315"/>
      <c r="AC1724" s="315"/>
      <c r="AD1724" s="312"/>
      <c r="AE1724" s="316"/>
      <c r="AF1724" s="317"/>
      <c r="AG1724" s="317"/>
      <c r="AI1724" s="311"/>
      <c r="AJ1724" s="311"/>
      <c r="AK1724" s="311"/>
      <c r="AL1724" s="311"/>
      <c r="AO1724" s="318"/>
      <c r="AP1724" s="318"/>
      <c r="AQ1724" s="249"/>
      <c r="AR1724" s="249"/>
      <c r="AS1724" s="248"/>
      <c r="AT1724" s="248"/>
      <c r="AU1724" s="248"/>
      <c r="AW1724" s="319"/>
      <c r="AX1724" s="251"/>
      <c r="AY1724" s="248"/>
    </row>
    <row r="1725" spans="1:51" s="307" customFormat="1" ht="16.5" customHeight="1" x14ac:dyDescent="0.25">
      <c r="A1725" s="305"/>
      <c r="B1725" s="306"/>
      <c r="K1725" s="308"/>
      <c r="L1725" s="309"/>
      <c r="M1725" s="310"/>
      <c r="N1725" s="309"/>
      <c r="O1725" s="309"/>
      <c r="P1725" s="309"/>
      <c r="Q1725" s="311"/>
      <c r="R1725" s="312"/>
      <c r="S1725" s="312"/>
      <c r="U1725" s="313"/>
      <c r="V1725" s="305"/>
      <c r="W1725" s="306"/>
      <c r="X1725" s="314"/>
      <c r="AA1725" s="315"/>
      <c r="AB1725" s="315"/>
      <c r="AC1725" s="315"/>
      <c r="AD1725" s="312"/>
      <c r="AE1725" s="316"/>
      <c r="AF1725" s="317"/>
      <c r="AG1725" s="317"/>
      <c r="AI1725" s="311"/>
      <c r="AJ1725" s="311"/>
      <c r="AK1725" s="311"/>
      <c r="AL1725" s="311"/>
      <c r="AO1725" s="318"/>
      <c r="AP1725" s="318"/>
      <c r="AQ1725" s="249"/>
      <c r="AR1725" s="249"/>
      <c r="AS1725" s="248"/>
      <c r="AT1725" s="248"/>
      <c r="AU1725" s="248"/>
      <c r="AW1725" s="319"/>
      <c r="AX1725" s="251"/>
      <c r="AY1725" s="248"/>
    </row>
    <row r="1726" spans="1:51" s="307" customFormat="1" ht="16.5" customHeight="1" x14ac:dyDescent="0.25">
      <c r="A1726" s="305"/>
      <c r="B1726" s="306"/>
      <c r="K1726" s="308"/>
      <c r="L1726" s="309"/>
      <c r="M1726" s="310"/>
      <c r="N1726" s="309"/>
      <c r="O1726" s="309"/>
      <c r="P1726" s="309"/>
      <c r="Q1726" s="311"/>
      <c r="R1726" s="312"/>
      <c r="S1726" s="312"/>
      <c r="U1726" s="313"/>
      <c r="V1726" s="305"/>
      <c r="W1726" s="306"/>
      <c r="X1726" s="314"/>
      <c r="AA1726" s="315"/>
      <c r="AB1726" s="315"/>
      <c r="AC1726" s="315"/>
      <c r="AD1726" s="312"/>
      <c r="AE1726" s="316"/>
      <c r="AF1726" s="317"/>
      <c r="AG1726" s="317"/>
      <c r="AI1726" s="311"/>
      <c r="AJ1726" s="311"/>
      <c r="AK1726" s="311"/>
      <c r="AL1726" s="311"/>
      <c r="AO1726" s="318"/>
      <c r="AP1726" s="318"/>
      <c r="AQ1726" s="249"/>
      <c r="AR1726" s="249"/>
      <c r="AS1726" s="248"/>
      <c r="AT1726" s="248"/>
      <c r="AU1726" s="248"/>
      <c r="AW1726" s="319"/>
      <c r="AX1726" s="251"/>
      <c r="AY1726" s="248"/>
    </row>
    <row r="1727" spans="1:51" s="307" customFormat="1" ht="16.5" customHeight="1" x14ac:dyDescent="0.25">
      <c r="A1727" s="305"/>
      <c r="B1727" s="306"/>
      <c r="K1727" s="308"/>
      <c r="L1727" s="309"/>
      <c r="M1727" s="310"/>
      <c r="N1727" s="309"/>
      <c r="O1727" s="309"/>
      <c r="P1727" s="309"/>
      <c r="Q1727" s="311"/>
      <c r="R1727" s="312"/>
      <c r="S1727" s="312"/>
      <c r="U1727" s="313"/>
      <c r="V1727" s="305"/>
      <c r="W1727" s="306"/>
      <c r="X1727" s="314"/>
      <c r="AA1727" s="315"/>
      <c r="AB1727" s="315"/>
      <c r="AC1727" s="315"/>
      <c r="AD1727" s="312"/>
      <c r="AE1727" s="316"/>
      <c r="AF1727" s="317"/>
      <c r="AG1727" s="317"/>
      <c r="AI1727" s="311"/>
      <c r="AJ1727" s="311"/>
      <c r="AK1727" s="311"/>
      <c r="AL1727" s="311"/>
      <c r="AO1727" s="318"/>
      <c r="AP1727" s="318"/>
      <c r="AQ1727" s="249"/>
      <c r="AR1727" s="249"/>
      <c r="AS1727" s="248"/>
      <c r="AT1727" s="248"/>
      <c r="AU1727" s="248"/>
      <c r="AW1727" s="319"/>
      <c r="AX1727" s="251"/>
      <c r="AY1727" s="248"/>
    </row>
    <row r="1728" spans="1:51" s="307" customFormat="1" ht="16.5" customHeight="1" x14ac:dyDescent="0.25">
      <c r="A1728" s="305"/>
      <c r="B1728" s="306"/>
      <c r="K1728" s="308"/>
      <c r="L1728" s="309"/>
      <c r="M1728" s="310"/>
      <c r="N1728" s="309"/>
      <c r="O1728" s="309"/>
      <c r="P1728" s="309"/>
      <c r="Q1728" s="311"/>
      <c r="R1728" s="312"/>
      <c r="S1728" s="312"/>
      <c r="U1728" s="313"/>
      <c r="V1728" s="305"/>
      <c r="W1728" s="306"/>
      <c r="X1728" s="314"/>
      <c r="AA1728" s="315"/>
      <c r="AB1728" s="315"/>
      <c r="AC1728" s="315"/>
      <c r="AD1728" s="312"/>
      <c r="AE1728" s="316"/>
      <c r="AF1728" s="317"/>
      <c r="AG1728" s="317"/>
      <c r="AI1728" s="311"/>
      <c r="AJ1728" s="311"/>
      <c r="AK1728" s="311"/>
      <c r="AL1728" s="311"/>
      <c r="AO1728" s="318"/>
      <c r="AP1728" s="318"/>
      <c r="AQ1728" s="249"/>
      <c r="AR1728" s="249"/>
      <c r="AS1728" s="248"/>
      <c r="AT1728" s="248"/>
      <c r="AU1728" s="248"/>
      <c r="AW1728" s="319"/>
      <c r="AX1728" s="251"/>
      <c r="AY1728" s="248"/>
    </row>
    <row r="1729" spans="1:51" s="307" customFormat="1" ht="16.5" customHeight="1" x14ac:dyDescent="0.25">
      <c r="A1729" s="305"/>
      <c r="B1729" s="306"/>
      <c r="K1729" s="308"/>
      <c r="L1729" s="309"/>
      <c r="M1729" s="310"/>
      <c r="N1729" s="309"/>
      <c r="O1729" s="309"/>
      <c r="P1729" s="309"/>
      <c r="Q1729" s="311"/>
      <c r="R1729" s="312"/>
      <c r="S1729" s="312"/>
      <c r="U1729" s="313"/>
      <c r="V1729" s="305"/>
      <c r="W1729" s="306"/>
      <c r="X1729" s="314"/>
      <c r="AA1729" s="315"/>
      <c r="AB1729" s="315"/>
      <c r="AC1729" s="315"/>
      <c r="AD1729" s="312"/>
      <c r="AE1729" s="316"/>
      <c r="AF1729" s="317"/>
      <c r="AG1729" s="317"/>
      <c r="AI1729" s="311"/>
      <c r="AJ1729" s="311"/>
      <c r="AK1729" s="311"/>
      <c r="AL1729" s="311"/>
      <c r="AO1729" s="318"/>
      <c r="AP1729" s="318"/>
      <c r="AQ1729" s="249"/>
      <c r="AR1729" s="249"/>
      <c r="AS1729" s="248"/>
      <c r="AT1729" s="248"/>
      <c r="AU1729" s="248"/>
      <c r="AW1729" s="319"/>
      <c r="AX1729" s="251"/>
      <c r="AY1729" s="248"/>
    </row>
    <row r="1730" spans="1:51" s="307" customFormat="1" ht="16.5" customHeight="1" x14ac:dyDescent="0.25">
      <c r="A1730" s="305"/>
      <c r="B1730" s="306"/>
      <c r="K1730" s="308"/>
      <c r="L1730" s="309"/>
      <c r="M1730" s="310"/>
      <c r="N1730" s="309"/>
      <c r="O1730" s="309"/>
      <c r="P1730" s="309"/>
      <c r="Q1730" s="311"/>
      <c r="R1730" s="312"/>
      <c r="S1730" s="312"/>
      <c r="U1730" s="313"/>
      <c r="V1730" s="305"/>
      <c r="W1730" s="306"/>
      <c r="X1730" s="314"/>
      <c r="AA1730" s="315"/>
      <c r="AB1730" s="315"/>
      <c r="AC1730" s="315"/>
      <c r="AD1730" s="312"/>
      <c r="AE1730" s="316"/>
      <c r="AF1730" s="317"/>
      <c r="AG1730" s="317"/>
      <c r="AI1730" s="311"/>
      <c r="AJ1730" s="311"/>
      <c r="AK1730" s="311"/>
      <c r="AL1730" s="311"/>
      <c r="AO1730" s="318"/>
      <c r="AP1730" s="318"/>
      <c r="AQ1730" s="249"/>
      <c r="AR1730" s="249"/>
      <c r="AS1730" s="248"/>
      <c r="AT1730" s="248"/>
      <c r="AU1730" s="248"/>
      <c r="AW1730" s="319"/>
      <c r="AX1730" s="251"/>
      <c r="AY1730" s="248"/>
    </row>
    <row r="1731" spans="1:51" s="307" customFormat="1" ht="16.5" customHeight="1" x14ac:dyDescent="0.25">
      <c r="A1731" s="305"/>
      <c r="B1731" s="306"/>
      <c r="K1731" s="308"/>
      <c r="L1731" s="309"/>
      <c r="M1731" s="310"/>
      <c r="N1731" s="309"/>
      <c r="O1731" s="309"/>
      <c r="P1731" s="309"/>
      <c r="Q1731" s="311"/>
      <c r="R1731" s="312"/>
      <c r="S1731" s="312"/>
      <c r="U1731" s="313"/>
      <c r="V1731" s="305"/>
      <c r="W1731" s="306"/>
      <c r="X1731" s="314"/>
      <c r="AA1731" s="315"/>
      <c r="AB1731" s="315"/>
      <c r="AC1731" s="315"/>
      <c r="AD1731" s="312"/>
      <c r="AE1731" s="316"/>
      <c r="AF1731" s="317"/>
      <c r="AG1731" s="317"/>
      <c r="AI1731" s="311"/>
      <c r="AJ1731" s="311"/>
      <c r="AK1731" s="311"/>
      <c r="AL1731" s="311"/>
      <c r="AO1731" s="318"/>
      <c r="AP1731" s="318"/>
      <c r="AQ1731" s="249"/>
      <c r="AR1731" s="249"/>
      <c r="AS1731" s="248"/>
      <c r="AT1731" s="248"/>
      <c r="AU1731" s="248"/>
      <c r="AW1731" s="319"/>
      <c r="AX1731" s="251"/>
      <c r="AY1731" s="248"/>
    </row>
    <row r="1732" spans="1:51" s="307" customFormat="1" ht="16.5" customHeight="1" x14ac:dyDescent="0.25">
      <c r="A1732" s="305"/>
      <c r="B1732" s="306"/>
      <c r="K1732" s="308"/>
      <c r="L1732" s="309"/>
      <c r="M1732" s="310"/>
      <c r="N1732" s="309"/>
      <c r="O1732" s="309"/>
      <c r="P1732" s="309"/>
      <c r="Q1732" s="311"/>
      <c r="R1732" s="312"/>
      <c r="S1732" s="312"/>
      <c r="U1732" s="313"/>
      <c r="V1732" s="305"/>
      <c r="W1732" s="306"/>
      <c r="X1732" s="314"/>
      <c r="AA1732" s="315"/>
      <c r="AB1732" s="315"/>
      <c r="AC1732" s="315"/>
      <c r="AD1732" s="312"/>
      <c r="AE1732" s="316"/>
      <c r="AF1732" s="317"/>
      <c r="AG1732" s="317"/>
      <c r="AI1732" s="311"/>
      <c r="AJ1732" s="311"/>
      <c r="AK1732" s="311"/>
      <c r="AL1732" s="311"/>
      <c r="AO1732" s="318"/>
      <c r="AP1732" s="318"/>
      <c r="AQ1732" s="249"/>
      <c r="AR1732" s="249"/>
      <c r="AS1732" s="248"/>
      <c r="AT1732" s="248"/>
      <c r="AU1732" s="248"/>
      <c r="AW1732" s="319"/>
      <c r="AX1732" s="251"/>
      <c r="AY1732" s="248"/>
    </row>
    <row r="1733" spans="1:51" s="307" customFormat="1" ht="16.5" customHeight="1" x14ac:dyDescent="0.25">
      <c r="A1733" s="305"/>
      <c r="B1733" s="306"/>
      <c r="K1733" s="308"/>
      <c r="L1733" s="309"/>
      <c r="M1733" s="310"/>
      <c r="N1733" s="309"/>
      <c r="O1733" s="309"/>
      <c r="P1733" s="309"/>
      <c r="Q1733" s="311"/>
      <c r="R1733" s="312"/>
      <c r="S1733" s="312"/>
      <c r="U1733" s="313"/>
      <c r="V1733" s="305"/>
      <c r="W1733" s="306"/>
      <c r="X1733" s="314"/>
      <c r="AA1733" s="315"/>
      <c r="AB1733" s="315"/>
      <c r="AC1733" s="315"/>
      <c r="AD1733" s="312"/>
      <c r="AE1733" s="316"/>
      <c r="AF1733" s="317"/>
      <c r="AG1733" s="317"/>
      <c r="AI1733" s="311"/>
      <c r="AJ1733" s="311"/>
      <c r="AK1733" s="311"/>
      <c r="AL1733" s="311"/>
      <c r="AO1733" s="318"/>
      <c r="AP1733" s="318"/>
      <c r="AQ1733" s="249"/>
      <c r="AR1733" s="249"/>
      <c r="AS1733" s="248"/>
      <c r="AT1733" s="248"/>
      <c r="AU1733" s="248"/>
      <c r="AW1733" s="319"/>
      <c r="AX1733" s="251"/>
      <c r="AY1733" s="248"/>
    </row>
    <row r="1734" spans="1:51" s="307" customFormat="1" ht="16.5" customHeight="1" x14ac:dyDescent="0.25">
      <c r="A1734" s="305"/>
      <c r="B1734" s="306"/>
      <c r="K1734" s="308"/>
      <c r="L1734" s="309"/>
      <c r="M1734" s="310"/>
      <c r="N1734" s="309"/>
      <c r="O1734" s="309"/>
      <c r="P1734" s="309"/>
      <c r="Q1734" s="311"/>
      <c r="R1734" s="312"/>
      <c r="S1734" s="312"/>
      <c r="U1734" s="313"/>
      <c r="V1734" s="305"/>
      <c r="W1734" s="306"/>
      <c r="X1734" s="314"/>
      <c r="AA1734" s="315"/>
      <c r="AB1734" s="315"/>
      <c r="AC1734" s="315"/>
      <c r="AD1734" s="312"/>
      <c r="AE1734" s="316"/>
      <c r="AF1734" s="317"/>
      <c r="AG1734" s="317"/>
      <c r="AI1734" s="311"/>
      <c r="AJ1734" s="311"/>
      <c r="AK1734" s="311"/>
      <c r="AL1734" s="311"/>
      <c r="AO1734" s="318"/>
      <c r="AP1734" s="318"/>
      <c r="AQ1734" s="249"/>
      <c r="AR1734" s="249"/>
      <c r="AS1734" s="248"/>
      <c r="AT1734" s="248"/>
      <c r="AU1734" s="248"/>
      <c r="AW1734" s="319"/>
      <c r="AX1734" s="251"/>
      <c r="AY1734" s="248"/>
    </row>
    <row r="1735" spans="1:51" s="307" customFormat="1" ht="16.5" customHeight="1" x14ac:dyDescent="0.25">
      <c r="A1735" s="305"/>
      <c r="B1735" s="306"/>
      <c r="K1735" s="308"/>
      <c r="L1735" s="309"/>
      <c r="M1735" s="310"/>
      <c r="N1735" s="309"/>
      <c r="O1735" s="309"/>
      <c r="P1735" s="309"/>
      <c r="Q1735" s="311"/>
      <c r="R1735" s="312"/>
      <c r="S1735" s="312"/>
      <c r="U1735" s="313"/>
      <c r="V1735" s="305"/>
      <c r="W1735" s="306"/>
      <c r="X1735" s="314"/>
      <c r="AA1735" s="315"/>
      <c r="AB1735" s="315"/>
      <c r="AC1735" s="315"/>
      <c r="AD1735" s="312"/>
      <c r="AE1735" s="316"/>
      <c r="AF1735" s="317"/>
      <c r="AG1735" s="317"/>
      <c r="AI1735" s="311"/>
      <c r="AJ1735" s="311"/>
      <c r="AK1735" s="311"/>
      <c r="AL1735" s="311"/>
      <c r="AO1735" s="318"/>
      <c r="AP1735" s="318"/>
      <c r="AQ1735" s="249"/>
      <c r="AR1735" s="249"/>
      <c r="AS1735" s="248"/>
      <c r="AT1735" s="248"/>
      <c r="AU1735" s="248"/>
      <c r="AW1735" s="319"/>
      <c r="AX1735" s="251"/>
      <c r="AY1735" s="248"/>
    </row>
    <row r="1736" spans="1:51" s="307" customFormat="1" ht="16.5" customHeight="1" x14ac:dyDescent="0.25">
      <c r="A1736" s="305"/>
      <c r="B1736" s="306"/>
      <c r="K1736" s="308"/>
      <c r="L1736" s="309"/>
      <c r="M1736" s="310"/>
      <c r="N1736" s="309"/>
      <c r="O1736" s="309"/>
      <c r="P1736" s="309"/>
      <c r="Q1736" s="311"/>
      <c r="R1736" s="312"/>
      <c r="S1736" s="312"/>
      <c r="U1736" s="313"/>
      <c r="V1736" s="305"/>
      <c r="W1736" s="306"/>
      <c r="X1736" s="314"/>
      <c r="AA1736" s="315"/>
      <c r="AB1736" s="315"/>
      <c r="AC1736" s="315"/>
      <c r="AD1736" s="312"/>
      <c r="AE1736" s="316"/>
      <c r="AF1736" s="317"/>
      <c r="AG1736" s="317"/>
      <c r="AI1736" s="311"/>
      <c r="AJ1736" s="311"/>
      <c r="AK1736" s="311"/>
      <c r="AL1736" s="311"/>
      <c r="AO1736" s="318"/>
      <c r="AP1736" s="318"/>
      <c r="AQ1736" s="249"/>
      <c r="AR1736" s="249"/>
      <c r="AS1736" s="248"/>
      <c r="AT1736" s="248"/>
      <c r="AU1736" s="248"/>
      <c r="AW1736" s="319"/>
      <c r="AX1736" s="251"/>
      <c r="AY1736" s="248"/>
    </row>
    <row r="1737" spans="1:51" s="307" customFormat="1" ht="16.5" customHeight="1" x14ac:dyDescent="0.25">
      <c r="A1737" s="305"/>
      <c r="B1737" s="306"/>
      <c r="K1737" s="308"/>
      <c r="L1737" s="309"/>
      <c r="M1737" s="310"/>
      <c r="N1737" s="309"/>
      <c r="O1737" s="309"/>
      <c r="P1737" s="309"/>
      <c r="Q1737" s="311"/>
      <c r="R1737" s="312"/>
      <c r="S1737" s="312"/>
      <c r="U1737" s="313"/>
      <c r="V1737" s="305"/>
      <c r="W1737" s="306"/>
      <c r="X1737" s="314"/>
      <c r="AA1737" s="315"/>
      <c r="AB1737" s="315"/>
      <c r="AC1737" s="315"/>
      <c r="AD1737" s="312"/>
      <c r="AE1737" s="316"/>
      <c r="AF1737" s="317"/>
      <c r="AG1737" s="317"/>
      <c r="AI1737" s="311"/>
      <c r="AJ1737" s="311"/>
      <c r="AK1737" s="311"/>
      <c r="AL1737" s="311"/>
      <c r="AO1737" s="318"/>
      <c r="AP1737" s="318"/>
      <c r="AQ1737" s="249"/>
      <c r="AR1737" s="249"/>
      <c r="AS1737" s="248"/>
      <c r="AT1737" s="248"/>
      <c r="AU1737" s="248"/>
      <c r="AW1737" s="319"/>
      <c r="AX1737" s="251"/>
      <c r="AY1737" s="248"/>
    </row>
    <row r="1738" spans="1:51" s="307" customFormat="1" ht="16.5" customHeight="1" x14ac:dyDescent="0.25">
      <c r="A1738" s="305"/>
      <c r="B1738" s="306"/>
      <c r="K1738" s="308"/>
      <c r="L1738" s="309"/>
      <c r="M1738" s="310"/>
      <c r="N1738" s="309"/>
      <c r="O1738" s="309"/>
      <c r="P1738" s="309"/>
      <c r="Q1738" s="311"/>
      <c r="R1738" s="312"/>
      <c r="S1738" s="312"/>
      <c r="U1738" s="313"/>
      <c r="V1738" s="305"/>
      <c r="W1738" s="306"/>
      <c r="X1738" s="314"/>
      <c r="AA1738" s="315"/>
      <c r="AB1738" s="315"/>
      <c r="AC1738" s="315"/>
      <c r="AD1738" s="312"/>
      <c r="AE1738" s="316"/>
      <c r="AF1738" s="317"/>
      <c r="AG1738" s="317"/>
      <c r="AI1738" s="311"/>
      <c r="AJ1738" s="311"/>
      <c r="AK1738" s="311"/>
      <c r="AL1738" s="311"/>
      <c r="AO1738" s="318"/>
      <c r="AP1738" s="318"/>
      <c r="AQ1738" s="249"/>
      <c r="AR1738" s="249"/>
      <c r="AS1738" s="248"/>
      <c r="AT1738" s="248"/>
      <c r="AU1738" s="248"/>
      <c r="AW1738" s="319"/>
      <c r="AX1738" s="251"/>
      <c r="AY1738" s="248"/>
    </row>
    <row r="1739" spans="1:51" s="307" customFormat="1" ht="16.5" customHeight="1" x14ac:dyDescent="0.25">
      <c r="A1739" s="305"/>
      <c r="B1739" s="306"/>
      <c r="K1739" s="308"/>
      <c r="L1739" s="309"/>
      <c r="M1739" s="310"/>
      <c r="N1739" s="309"/>
      <c r="O1739" s="309"/>
      <c r="P1739" s="309"/>
      <c r="Q1739" s="311"/>
      <c r="R1739" s="312"/>
      <c r="S1739" s="312"/>
      <c r="U1739" s="313"/>
      <c r="V1739" s="305"/>
      <c r="W1739" s="306"/>
      <c r="X1739" s="314"/>
      <c r="AA1739" s="315"/>
      <c r="AB1739" s="315"/>
      <c r="AC1739" s="315"/>
      <c r="AD1739" s="312"/>
      <c r="AE1739" s="316"/>
      <c r="AF1739" s="317"/>
      <c r="AG1739" s="317"/>
      <c r="AI1739" s="311"/>
      <c r="AJ1739" s="311"/>
      <c r="AK1739" s="311"/>
      <c r="AL1739" s="311"/>
      <c r="AO1739" s="318"/>
      <c r="AP1739" s="318"/>
      <c r="AQ1739" s="249"/>
      <c r="AR1739" s="249"/>
      <c r="AS1739" s="248"/>
      <c r="AT1739" s="248"/>
      <c r="AU1739" s="248"/>
      <c r="AW1739" s="319"/>
      <c r="AX1739" s="251"/>
      <c r="AY1739" s="248"/>
    </row>
    <row r="1740" spans="1:51" s="307" customFormat="1" ht="16.5" customHeight="1" x14ac:dyDescent="0.25">
      <c r="A1740" s="305"/>
      <c r="B1740" s="306"/>
      <c r="K1740" s="308"/>
      <c r="L1740" s="309"/>
      <c r="M1740" s="310"/>
      <c r="N1740" s="309"/>
      <c r="O1740" s="309"/>
      <c r="P1740" s="309"/>
      <c r="Q1740" s="311"/>
      <c r="R1740" s="312"/>
      <c r="S1740" s="312"/>
      <c r="U1740" s="313"/>
      <c r="V1740" s="305"/>
      <c r="W1740" s="306"/>
      <c r="X1740" s="314"/>
      <c r="AA1740" s="315"/>
      <c r="AB1740" s="315"/>
      <c r="AC1740" s="315"/>
      <c r="AD1740" s="312"/>
      <c r="AE1740" s="316"/>
      <c r="AF1740" s="317"/>
      <c r="AG1740" s="317"/>
      <c r="AI1740" s="311"/>
      <c r="AJ1740" s="311"/>
      <c r="AK1740" s="311"/>
      <c r="AL1740" s="311"/>
      <c r="AO1740" s="318"/>
      <c r="AP1740" s="318"/>
      <c r="AQ1740" s="249"/>
      <c r="AR1740" s="249"/>
      <c r="AS1740" s="248"/>
      <c r="AT1740" s="248"/>
      <c r="AU1740" s="248"/>
      <c r="AW1740" s="319"/>
      <c r="AX1740" s="251"/>
      <c r="AY1740" s="248"/>
    </row>
    <row r="1741" spans="1:51" s="307" customFormat="1" ht="16.5" customHeight="1" x14ac:dyDescent="0.25">
      <c r="A1741" s="305"/>
      <c r="B1741" s="306"/>
      <c r="K1741" s="308"/>
      <c r="L1741" s="309"/>
      <c r="M1741" s="310"/>
      <c r="N1741" s="309"/>
      <c r="O1741" s="309"/>
      <c r="P1741" s="309"/>
      <c r="Q1741" s="311"/>
      <c r="R1741" s="312"/>
      <c r="S1741" s="312"/>
      <c r="U1741" s="313"/>
      <c r="V1741" s="305"/>
      <c r="W1741" s="306"/>
      <c r="X1741" s="314"/>
      <c r="AA1741" s="315"/>
      <c r="AB1741" s="315"/>
      <c r="AC1741" s="315"/>
      <c r="AD1741" s="312"/>
      <c r="AE1741" s="316"/>
      <c r="AF1741" s="317"/>
      <c r="AG1741" s="317"/>
      <c r="AI1741" s="311"/>
      <c r="AJ1741" s="311"/>
      <c r="AK1741" s="311"/>
      <c r="AL1741" s="311"/>
      <c r="AO1741" s="318"/>
      <c r="AP1741" s="318"/>
      <c r="AQ1741" s="249"/>
      <c r="AR1741" s="249"/>
      <c r="AS1741" s="248"/>
      <c r="AT1741" s="248"/>
      <c r="AU1741" s="248"/>
      <c r="AW1741" s="319"/>
      <c r="AX1741" s="251"/>
      <c r="AY1741" s="248"/>
    </row>
    <row r="1742" spans="1:51" s="307" customFormat="1" ht="16.5" customHeight="1" x14ac:dyDescent="0.25">
      <c r="A1742" s="305"/>
      <c r="B1742" s="306"/>
      <c r="K1742" s="308"/>
      <c r="L1742" s="309"/>
      <c r="M1742" s="310"/>
      <c r="N1742" s="309"/>
      <c r="O1742" s="309"/>
      <c r="P1742" s="309"/>
      <c r="Q1742" s="311"/>
      <c r="R1742" s="312"/>
      <c r="S1742" s="312"/>
      <c r="U1742" s="313"/>
      <c r="V1742" s="305"/>
      <c r="W1742" s="306"/>
      <c r="X1742" s="314"/>
      <c r="AA1742" s="315"/>
      <c r="AB1742" s="315"/>
      <c r="AC1742" s="315"/>
      <c r="AD1742" s="312"/>
      <c r="AE1742" s="316"/>
      <c r="AF1742" s="317"/>
      <c r="AG1742" s="317"/>
      <c r="AI1742" s="311"/>
      <c r="AJ1742" s="311"/>
      <c r="AK1742" s="311"/>
      <c r="AL1742" s="311"/>
      <c r="AO1742" s="318"/>
      <c r="AP1742" s="318"/>
      <c r="AQ1742" s="249"/>
      <c r="AR1742" s="249"/>
      <c r="AS1742" s="248"/>
      <c r="AT1742" s="248"/>
      <c r="AU1742" s="248"/>
      <c r="AW1742" s="319"/>
      <c r="AX1742" s="251"/>
      <c r="AY1742" s="248"/>
    </row>
    <row r="1743" spans="1:51" s="307" customFormat="1" ht="16.5" customHeight="1" x14ac:dyDescent="0.25">
      <c r="A1743" s="305"/>
      <c r="B1743" s="306"/>
      <c r="K1743" s="308"/>
      <c r="L1743" s="309"/>
      <c r="M1743" s="310"/>
      <c r="N1743" s="309"/>
      <c r="O1743" s="309"/>
      <c r="P1743" s="309"/>
      <c r="Q1743" s="311"/>
      <c r="R1743" s="312"/>
      <c r="S1743" s="312"/>
      <c r="U1743" s="313"/>
      <c r="V1743" s="305"/>
      <c r="W1743" s="306"/>
      <c r="X1743" s="314"/>
      <c r="AA1743" s="315"/>
      <c r="AB1743" s="315"/>
      <c r="AC1743" s="315"/>
      <c r="AD1743" s="312"/>
      <c r="AE1743" s="316"/>
      <c r="AF1743" s="317"/>
      <c r="AG1743" s="317"/>
      <c r="AI1743" s="311"/>
      <c r="AJ1743" s="311"/>
      <c r="AK1743" s="311"/>
      <c r="AL1743" s="311"/>
      <c r="AO1743" s="318"/>
      <c r="AP1743" s="318"/>
      <c r="AQ1743" s="249"/>
      <c r="AR1743" s="249"/>
      <c r="AS1743" s="248"/>
      <c r="AT1743" s="248"/>
      <c r="AU1743" s="248"/>
      <c r="AW1743" s="319"/>
      <c r="AX1743" s="251"/>
      <c r="AY1743" s="248"/>
    </row>
    <row r="1744" spans="1:51" s="307" customFormat="1" ht="16.5" customHeight="1" x14ac:dyDescent="0.25">
      <c r="A1744" s="305"/>
      <c r="B1744" s="306"/>
      <c r="K1744" s="308"/>
      <c r="L1744" s="309"/>
      <c r="M1744" s="310"/>
      <c r="N1744" s="309"/>
      <c r="O1744" s="309"/>
      <c r="P1744" s="309"/>
      <c r="Q1744" s="311"/>
      <c r="R1744" s="312"/>
      <c r="S1744" s="312"/>
      <c r="U1744" s="313"/>
      <c r="V1744" s="305"/>
      <c r="W1744" s="306"/>
      <c r="X1744" s="314"/>
      <c r="AA1744" s="315"/>
      <c r="AB1744" s="315"/>
      <c r="AC1744" s="315"/>
      <c r="AD1744" s="312"/>
      <c r="AE1744" s="316"/>
      <c r="AF1744" s="317"/>
      <c r="AG1744" s="317"/>
      <c r="AI1744" s="311"/>
      <c r="AJ1744" s="311"/>
      <c r="AK1744" s="311"/>
      <c r="AL1744" s="311"/>
      <c r="AO1744" s="318"/>
      <c r="AP1744" s="318"/>
      <c r="AQ1744" s="249"/>
      <c r="AR1744" s="249"/>
      <c r="AS1744" s="248"/>
      <c r="AT1744" s="248"/>
      <c r="AU1744" s="248"/>
      <c r="AW1744" s="319"/>
      <c r="AX1744" s="251"/>
      <c r="AY1744" s="248"/>
    </row>
    <row r="1745" spans="1:51" s="307" customFormat="1" ht="16.5" customHeight="1" x14ac:dyDescent="0.25">
      <c r="A1745" s="305"/>
      <c r="B1745" s="306"/>
      <c r="K1745" s="308"/>
      <c r="L1745" s="309"/>
      <c r="M1745" s="310"/>
      <c r="N1745" s="309"/>
      <c r="O1745" s="309"/>
      <c r="P1745" s="309"/>
      <c r="Q1745" s="311"/>
      <c r="R1745" s="312"/>
      <c r="S1745" s="312"/>
      <c r="U1745" s="313"/>
      <c r="V1745" s="305"/>
      <c r="W1745" s="306"/>
      <c r="X1745" s="314"/>
      <c r="AA1745" s="315"/>
      <c r="AB1745" s="315"/>
      <c r="AC1745" s="315"/>
      <c r="AD1745" s="312"/>
      <c r="AE1745" s="316"/>
      <c r="AF1745" s="317"/>
      <c r="AG1745" s="317"/>
      <c r="AI1745" s="311"/>
      <c r="AJ1745" s="311"/>
      <c r="AK1745" s="311"/>
      <c r="AL1745" s="311"/>
      <c r="AO1745" s="318"/>
      <c r="AP1745" s="318"/>
      <c r="AQ1745" s="249"/>
      <c r="AR1745" s="249"/>
      <c r="AS1745" s="248"/>
      <c r="AT1745" s="248"/>
      <c r="AU1745" s="248"/>
      <c r="AW1745" s="319"/>
      <c r="AX1745" s="251"/>
      <c r="AY1745" s="248"/>
    </row>
    <row r="1746" spans="1:51" s="307" customFormat="1" ht="16.5" customHeight="1" x14ac:dyDescent="0.25">
      <c r="A1746" s="305"/>
      <c r="B1746" s="306"/>
      <c r="K1746" s="308"/>
      <c r="L1746" s="309"/>
      <c r="M1746" s="310"/>
      <c r="N1746" s="309"/>
      <c r="O1746" s="309"/>
      <c r="P1746" s="309"/>
      <c r="Q1746" s="311"/>
      <c r="R1746" s="312"/>
      <c r="S1746" s="312"/>
      <c r="U1746" s="313"/>
      <c r="V1746" s="305"/>
      <c r="W1746" s="306"/>
      <c r="X1746" s="314"/>
      <c r="AA1746" s="315"/>
      <c r="AB1746" s="315"/>
      <c r="AC1746" s="315"/>
      <c r="AD1746" s="312"/>
      <c r="AE1746" s="316"/>
      <c r="AF1746" s="317"/>
      <c r="AG1746" s="317"/>
      <c r="AI1746" s="311"/>
      <c r="AJ1746" s="311"/>
      <c r="AK1746" s="311"/>
      <c r="AL1746" s="311"/>
      <c r="AO1746" s="318"/>
      <c r="AP1746" s="318"/>
      <c r="AQ1746" s="249"/>
      <c r="AR1746" s="249"/>
      <c r="AS1746" s="248"/>
      <c r="AT1746" s="248"/>
      <c r="AU1746" s="248"/>
      <c r="AW1746" s="319"/>
      <c r="AX1746" s="251"/>
      <c r="AY1746" s="248"/>
    </row>
    <row r="1747" spans="1:51" s="307" customFormat="1" ht="16.5" customHeight="1" x14ac:dyDescent="0.25">
      <c r="A1747" s="305"/>
      <c r="B1747" s="306"/>
      <c r="K1747" s="308"/>
      <c r="L1747" s="309"/>
      <c r="M1747" s="310"/>
      <c r="N1747" s="309"/>
      <c r="O1747" s="309"/>
      <c r="P1747" s="309"/>
      <c r="Q1747" s="311"/>
      <c r="R1747" s="312"/>
      <c r="S1747" s="312"/>
      <c r="U1747" s="313"/>
      <c r="V1747" s="305"/>
      <c r="W1747" s="306"/>
      <c r="X1747" s="314"/>
      <c r="AA1747" s="315"/>
      <c r="AB1747" s="315"/>
      <c r="AC1747" s="315"/>
      <c r="AD1747" s="312"/>
      <c r="AE1747" s="316"/>
      <c r="AF1747" s="317"/>
      <c r="AG1747" s="317"/>
      <c r="AI1747" s="311"/>
      <c r="AJ1747" s="311"/>
      <c r="AK1747" s="311"/>
      <c r="AL1747" s="311"/>
      <c r="AO1747" s="318"/>
      <c r="AP1747" s="318"/>
      <c r="AQ1747" s="249"/>
      <c r="AR1747" s="249"/>
      <c r="AS1747" s="248"/>
      <c r="AT1747" s="248"/>
      <c r="AU1747" s="248"/>
      <c r="AW1747" s="319"/>
      <c r="AX1747" s="251"/>
      <c r="AY1747" s="248"/>
    </row>
    <row r="1748" spans="1:51" s="276" customFormat="1" ht="16.5" customHeight="1" x14ac:dyDescent="0.25">
      <c r="A1748" s="283" t="s">
        <v>326</v>
      </c>
      <c r="B1748" s="274">
        <v>38</v>
      </c>
      <c r="C1748" s="283" t="s">
        <v>35</v>
      </c>
      <c r="G1748" s="276" t="s">
        <v>191</v>
      </c>
      <c r="J1748" s="281"/>
      <c r="K1748" s="277">
        <f>H1748*400+I1748*100+J1748</f>
        <v>0</v>
      </c>
      <c r="L1748" s="278"/>
      <c r="M1748" s="279"/>
      <c r="N1748" s="278"/>
      <c r="O1748" s="278"/>
      <c r="P1748" s="278">
        <f>N1748*O1748</f>
        <v>0</v>
      </c>
      <c r="Q1748" s="280"/>
      <c r="R1748" s="281"/>
      <c r="S1748" s="281"/>
      <c r="U1748" s="282"/>
      <c r="V1748" s="283"/>
      <c r="W1748" s="274">
        <v>75</v>
      </c>
      <c r="X1748" s="291"/>
      <c r="Y1748" s="276" t="s">
        <v>28</v>
      </c>
      <c r="Z1748" s="276" t="s">
        <v>6</v>
      </c>
      <c r="AA1748" s="285">
        <v>7.75</v>
      </c>
      <c r="AB1748" s="285">
        <v>11</v>
      </c>
      <c r="AC1748" s="285">
        <v>5</v>
      </c>
      <c r="AD1748" s="281">
        <f>AA1748*AB1748</f>
        <v>85.25</v>
      </c>
      <c r="AE1748" s="287">
        <v>100</v>
      </c>
      <c r="AF1748" s="288">
        <f>AF1714</f>
        <v>6700</v>
      </c>
      <c r="AG1748" s="288">
        <f>AD1748*AF1748</f>
        <v>571175</v>
      </c>
      <c r="AH1748" s="280">
        <f>SUM(AI1748:AL1748)</f>
        <v>85.25</v>
      </c>
      <c r="AI1748" s="280"/>
      <c r="AJ1748" s="280">
        <v>37</v>
      </c>
      <c r="AK1748" s="280">
        <v>48.25</v>
      </c>
      <c r="AL1748" s="280"/>
      <c r="AM1748" s="276">
        <v>4</v>
      </c>
      <c r="AN1748" s="276">
        <f>ค่าเสื่อม!E2</f>
        <v>4</v>
      </c>
      <c r="AO1748" s="290">
        <f>AG1748*AN1748/100</f>
        <v>22847</v>
      </c>
      <c r="AP1748" s="290">
        <f>AG1748-AO1748</f>
        <v>548328</v>
      </c>
      <c r="AQ1748" s="199">
        <f>P1748+AP1748</f>
        <v>548328</v>
      </c>
      <c r="AR1748" s="199">
        <f>AQ1748</f>
        <v>548328</v>
      </c>
      <c r="AS1748" s="198">
        <f>((S1748*O1748)+(AF1748*AK1748)-(AF1748*AK1748*AN1748/100))</f>
        <v>310344</v>
      </c>
      <c r="AT1748" s="198">
        <f>AQ1748-AS1748</f>
        <v>237984</v>
      </c>
      <c r="AU1748" s="198">
        <f>AS1748</f>
        <v>310344</v>
      </c>
      <c r="AV1748" s="276">
        <f>อัตราภาษี!J5</f>
        <v>0.3</v>
      </c>
      <c r="AW1748" s="156" t="s">
        <v>195</v>
      </c>
      <c r="AX1748" s="201">
        <f>AU1748*AV1748/100</f>
        <v>931.03199999999993</v>
      </c>
      <c r="AY1748" s="198">
        <f>AX1748*10/100</f>
        <v>93.103200000000001</v>
      </c>
    </row>
    <row r="1749" spans="1:51" s="276" customFormat="1" ht="16.5" customHeight="1" x14ac:dyDescent="0.25">
      <c r="A1749" s="283"/>
      <c r="B1749" s="274"/>
      <c r="K1749" s="277">
        <f>H1749*400+I1749*100+J1749</f>
        <v>0</v>
      </c>
      <c r="L1749" s="278">
        <f>SUM(Q1749:U1749)</f>
        <v>0</v>
      </c>
      <c r="M1749" s="279"/>
      <c r="N1749" s="278"/>
      <c r="O1749" s="278"/>
      <c r="P1749" s="278">
        <f>N1749*O1749</f>
        <v>0</v>
      </c>
      <c r="Q1749" s="280"/>
      <c r="R1749" s="281"/>
      <c r="S1749" s="281"/>
      <c r="U1749" s="282"/>
      <c r="V1749" s="283"/>
      <c r="W1749" s="274">
        <v>76</v>
      </c>
      <c r="X1749" s="291"/>
      <c r="Y1749" s="276" t="s">
        <v>38</v>
      </c>
      <c r="Z1749" s="276" t="s">
        <v>7</v>
      </c>
      <c r="AA1749" s="285">
        <v>1.5</v>
      </c>
      <c r="AB1749" s="285">
        <v>2.5</v>
      </c>
      <c r="AC1749" s="285">
        <v>5</v>
      </c>
      <c r="AD1749" s="281">
        <f>AA1749*AB1749</f>
        <v>3.75</v>
      </c>
      <c r="AE1749" s="287">
        <v>100</v>
      </c>
      <c r="AF1749" s="288">
        <f>รายการ!B34</f>
        <v>2050</v>
      </c>
      <c r="AG1749" s="288">
        <f>AD1749*AF1749</f>
        <v>7687.5</v>
      </c>
      <c r="AH1749" s="280">
        <f>SUM(AI1749:AL1749)</f>
        <v>3.75</v>
      </c>
      <c r="AI1749" s="280"/>
      <c r="AJ1749" s="280"/>
      <c r="AK1749" s="280">
        <v>3.75</v>
      </c>
      <c r="AL1749" s="280"/>
      <c r="AM1749" s="276">
        <v>4</v>
      </c>
      <c r="AN1749" s="276">
        <f>ค่าเสื่อม!E4</f>
        <v>12</v>
      </c>
      <c r="AO1749" s="290">
        <f>AG1749*AN1749/100</f>
        <v>922.5</v>
      </c>
      <c r="AP1749" s="290">
        <f>AG1749-AO1749</f>
        <v>6765</v>
      </c>
      <c r="AQ1749" s="199">
        <f>P1749+AP1749</f>
        <v>6765</v>
      </c>
      <c r="AR1749" s="199">
        <f>AQ1749</f>
        <v>6765</v>
      </c>
      <c r="AS1749" s="198">
        <f>((S1749*O1749)+(AF1749*AK1749)-(AF1749*AK1749*AN1749/100))</f>
        <v>6765</v>
      </c>
      <c r="AT1749" s="198">
        <f>AQ1749-AS1749</f>
        <v>0</v>
      </c>
      <c r="AU1749" s="198">
        <f>AS1749</f>
        <v>6765</v>
      </c>
      <c r="AV1749" s="276">
        <f>อัตราภาษี!J5</f>
        <v>0.3</v>
      </c>
      <c r="AW1749" s="156" t="s">
        <v>158</v>
      </c>
      <c r="AX1749" s="201">
        <f>AU1749*AV1749/100</f>
        <v>20.295000000000002</v>
      </c>
      <c r="AY1749" s="198">
        <f>AX1749*10/100</f>
        <v>2.0295000000000001</v>
      </c>
    </row>
    <row r="1750" spans="1:51" s="307" customFormat="1" ht="16.5" customHeight="1" x14ac:dyDescent="0.25">
      <c r="A1750" s="305"/>
      <c r="B1750" s="306"/>
      <c r="K1750" s="308"/>
      <c r="L1750" s="309"/>
      <c r="M1750" s="310"/>
      <c r="N1750" s="309"/>
      <c r="O1750" s="309"/>
      <c r="P1750" s="309"/>
      <c r="Q1750" s="311"/>
      <c r="R1750" s="312"/>
      <c r="S1750" s="312"/>
      <c r="U1750" s="313"/>
      <c r="V1750" s="305"/>
      <c r="W1750" s="306"/>
      <c r="X1750" s="314"/>
      <c r="AA1750" s="315"/>
      <c r="AB1750" s="315"/>
      <c r="AC1750" s="315"/>
      <c r="AD1750" s="312"/>
      <c r="AE1750" s="316"/>
      <c r="AF1750" s="317"/>
      <c r="AG1750" s="317"/>
      <c r="AH1750" s="311"/>
      <c r="AI1750" s="311"/>
      <c r="AJ1750" s="311"/>
      <c r="AK1750" s="311"/>
      <c r="AL1750" s="311"/>
      <c r="AO1750" s="318"/>
      <c r="AP1750" s="318"/>
      <c r="AQ1750" s="249"/>
      <c r="AR1750" s="249"/>
      <c r="AS1750" s="248"/>
      <c r="AT1750" s="248"/>
      <c r="AU1750" s="248"/>
      <c r="AW1750" s="319"/>
      <c r="AX1750" s="201">
        <f>SUM(AX1748:AX1749)</f>
        <v>951.32699999999988</v>
      </c>
      <c r="AY1750" s="198">
        <f>SUM(AY1748:AY1749)</f>
        <v>95.1327</v>
      </c>
    </row>
    <row r="1751" spans="1:51" s="307" customFormat="1" ht="16.5" customHeight="1" x14ac:dyDescent="0.25">
      <c r="A1751" s="305"/>
      <c r="B1751" s="306"/>
      <c r="K1751" s="308"/>
      <c r="L1751" s="309"/>
      <c r="M1751" s="310"/>
      <c r="N1751" s="309"/>
      <c r="O1751" s="309"/>
      <c r="P1751" s="309"/>
      <c r="Q1751" s="311"/>
      <c r="R1751" s="312"/>
      <c r="S1751" s="312"/>
      <c r="U1751" s="313"/>
      <c r="V1751" s="305"/>
      <c r="W1751" s="306"/>
      <c r="X1751" s="314"/>
      <c r="AA1751" s="315"/>
      <c r="AB1751" s="315"/>
      <c r="AC1751" s="315"/>
      <c r="AD1751" s="312"/>
      <c r="AE1751" s="316"/>
      <c r="AF1751" s="317"/>
      <c r="AG1751" s="317"/>
      <c r="AH1751" s="311"/>
      <c r="AI1751" s="311"/>
      <c r="AJ1751" s="311"/>
      <c r="AK1751" s="311"/>
      <c r="AL1751" s="311"/>
      <c r="AO1751" s="318"/>
      <c r="AP1751" s="318"/>
      <c r="AQ1751" s="249"/>
      <c r="AR1751" s="249"/>
      <c r="AS1751" s="248"/>
      <c r="AT1751" s="248"/>
      <c r="AU1751" s="248"/>
      <c r="AW1751" s="319"/>
      <c r="AX1751" s="251"/>
      <c r="AY1751" s="248"/>
    </row>
    <row r="1752" spans="1:51" s="307" customFormat="1" ht="16.5" customHeight="1" x14ac:dyDescent="0.25">
      <c r="A1752" s="305"/>
      <c r="B1752" s="306"/>
      <c r="K1752" s="308"/>
      <c r="L1752" s="309"/>
      <c r="M1752" s="310"/>
      <c r="N1752" s="309"/>
      <c r="O1752" s="309"/>
      <c r="P1752" s="309"/>
      <c r="Q1752" s="311"/>
      <c r="R1752" s="312"/>
      <c r="S1752" s="312"/>
      <c r="U1752" s="313"/>
      <c r="V1752" s="305"/>
      <c r="W1752" s="306"/>
      <c r="X1752" s="314"/>
      <c r="AA1752" s="315"/>
      <c r="AB1752" s="315"/>
      <c r="AC1752" s="315"/>
      <c r="AD1752" s="312"/>
      <c r="AE1752" s="316"/>
      <c r="AF1752" s="317"/>
      <c r="AG1752" s="317"/>
      <c r="AH1752" s="311"/>
      <c r="AI1752" s="311"/>
      <c r="AJ1752" s="311"/>
      <c r="AK1752" s="311"/>
      <c r="AL1752" s="311"/>
      <c r="AO1752" s="318"/>
      <c r="AP1752" s="318"/>
      <c r="AQ1752" s="249"/>
      <c r="AR1752" s="249"/>
      <c r="AS1752" s="248"/>
      <c r="AT1752" s="248"/>
      <c r="AU1752" s="248"/>
      <c r="AW1752" s="319"/>
      <c r="AX1752" s="251"/>
      <c r="AY1752" s="248"/>
    </row>
    <row r="1753" spans="1:51" s="307" customFormat="1" ht="16.5" customHeight="1" x14ac:dyDescent="0.25">
      <c r="A1753" s="305"/>
      <c r="B1753" s="306"/>
      <c r="K1753" s="308"/>
      <c r="L1753" s="309"/>
      <c r="M1753" s="310"/>
      <c r="N1753" s="309"/>
      <c r="O1753" s="309"/>
      <c r="P1753" s="309"/>
      <c r="Q1753" s="311"/>
      <c r="R1753" s="312"/>
      <c r="S1753" s="312"/>
      <c r="U1753" s="313"/>
      <c r="V1753" s="305"/>
      <c r="W1753" s="306"/>
      <c r="X1753" s="314"/>
      <c r="AA1753" s="315"/>
      <c r="AB1753" s="315"/>
      <c r="AC1753" s="315"/>
      <c r="AD1753" s="312"/>
      <c r="AE1753" s="316"/>
      <c r="AF1753" s="317"/>
      <c r="AG1753" s="317"/>
      <c r="AH1753" s="311"/>
      <c r="AI1753" s="311"/>
      <c r="AJ1753" s="311"/>
      <c r="AK1753" s="311"/>
      <c r="AL1753" s="311"/>
      <c r="AO1753" s="318"/>
      <c r="AP1753" s="318"/>
      <c r="AQ1753" s="249"/>
      <c r="AR1753" s="249"/>
      <c r="AS1753" s="248"/>
      <c r="AT1753" s="248"/>
      <c r="AU1753" s="248"/>
      <c r="AW1753" s="319"/>
      <c r="AX1753" s="251"/>
      <c r="AY1753" s="248"/>
    </row>
    <row r="1754" spans="1:51" s="307" customFormat="1" ht="16.5" customHeight="1" x14ac:dyDescent="0.25">
      <c r="A1754" s="305"/>
      <c r="B1754" s="306"/>
      <c r="K1754" s="308"/>
      <c r="L1754" s="309"/>
      <c r="M1754" s="310"/>
      <c r="N1754" s="309"/>
      <c r="O1754" s="309"/>
      <c r="P1754" s="309"/>
      <c r="Q1754" s="311"/>
      <c r="R1754" s="312"/>
      <c r="S1754" s="312"/>
      <c r="U1754" s="313"/>
      <c r="V1754" s="305"/>
      <c r="W1754" s="306"/>
      <c r="X1754" s="314"/>
      <c r="AA1754" s="315"/>
      <c r="AB1754" s="315"/>
      <c r="AC1754" s="315"/>
      <c r="AD1754" s="312"/>
      <c r="AE1754" s="316"/>
      <c r="AF1754" s="317"/>
      <c r="AG1754" s="317"/>
      <c r="AH1754" s="311"/>
      <c r="AI1754" s="311"/>
      <c r="AJ1754" s="311"/>
      <c r="AK1754" s="311"/>
      <c r="AL1754" s="311"/>
      <c r="AO1754" s="318"/>
      <c r="AP1754" s="318"/>
      <c r="AQ1754" s="249"/>
      <c r="AR1754" s="249"/>
      <c r="AS1754" s="248"/>
      <c r="AT1754" s="248"/>
      <c r="AU1754" s="248"/>
      <c r="AW1754" s="319"/>
      <c r="AX1754" s="251"/>
      <c r="AY1754" s="248"/>
    </row>
    <row r="1755" spans="1:51" s="307" customFormat="1" ht="16.5" customHeight="1" x14ac:dyDescent="0.25">
      <c r="A1755" s="305"/>
      <c r="B1755" s="306"/>
      <c r="K1755" s="308"/>
      <c r="L1755" s="309"/>
      <c r="M1755" s="310"/>
      <c r="N1755" s="309"/>
      <c r="O1755" s="309"/>
      <c r="P1755" s="309"/>
      <c r="Q1755" s="311"/>
      <c r="R1755" s="312"/>
      <c r="S1755" s="312"/>
      <c r="U1755" s="313"/>
      <c r="V1755" s="305"/>
      <c r="W1755" s="306"/>
      <c r="X1755" s="314"/>
      <c r="AA1755" s="315"/>
      <c r="AB1755" s="315"/>
      <c r="AC1755" s="315"/>
      <c r="AD1755" s="312"/>
      <c r="AE1755" s="316"/>
      <c r="AF1755" s="317"/>
      <c r="AG1755" s="317"/>
      <c r="AH1755" s="311"/>
      <c r="AI1755" s="311"/>
      <c r="AJ1755" s="311"/>
      <c r="AK1755" s="311"/>
      <c r="AL1755" s="311"/>
      <c r="AO1755" s="318"/>
      <c r="AP1755" s="318"/>
      <c r="AQ1755" s="249"/>
      <c r="AR1755" s="249"/>
      <c r="AS1755" s="248"/>
      <c r="AT1755" s="248"/>
      <c r="AU1755" s="248"/>
      <c r="AW1755" s="319"/>
      <c r="AX1755" s="251"/>
      <c r="AY1755" s="248"/>
    </row>
    <row r="1756" spans="1:51" s="307" customFormat="1" ht="16.5" customHeight="1" x14ac:dyDescent="0.25">
      <c r="A1756" s="305"/>
      <c r="B1756" s="306"/>
      <c r="K1756" s="308"/>
      <c r="L1756" s="309"/>
      <c r="M1756" s="310"/>
      <c r="N1756" s="309"/>
      <c r="O1756" s="309"/>
      <c r="P1756" s="309"/>
      <c r="Q1756" s="311"/>
      <c r="R1756" s="312"/>
      <c r="S1756" s="312"/>
      <c r="U1756" s="313"/>
      <c r="V1756" s="305"/>
      <c r="W1756" s="306"/>
      <c r="X1756" s="314"/>
      <c r="AA1756" s="315"/>
      <c r="AB1756" s="315"/>
      <c r="AC1756" s="315"/>
      <c r="AD1756" s="312"/>
      <c r="AE1756" s="316"/>
      <c r="AF1756" s="317"/>
      <c r="AG1756" s="317"/>
      <c r="AH1756" s="311"/>
      <c r="AI1756" s="311"/>
      <c r="AJ1756" s="311"/>
      <c r="AK1756" s="311"/>
      <c r="AL1756" s="311"/>
      <c r="AO1756" s="318"/>
      <c r="AP1756" s="318"/>
      <c r="AQ1756" s="249"/>
      <c r="AR1756" s="249"/>
      <c r="AS1756" s="248"/>
      <c r="AT1756" s="248"/>
      <c r="AU1756" s="248"/>
      <c r="AW1756" s="319"/>
      <c r="AX1756" s="251"/>
      <c r="AY1756" s="248"/>
    </row>
    <row r="1757" spans="1:51" s="307" customFormat="1" ht="16.5" customHeight="1" x14ac:dyDescent="0.25">
      <c r="A1757" s="305"/>
      <c r="B1757" s="306"/>
      <c r="K1757" s="308"/>
      <c r="L1757" s="309"/>
      <c r="M1757" s="310"/>
      <c r="N1757" s="309"/>
      <c r="O1757" s="309"/>
      <c r="P1757" s="309"/>
      <c r="Q1757" s="311"/>
      <c r="R1757" s="312"/>
      <c r="S1757" s="312"/>
      <c r="U1757" s="313"/>
      <c r="V1757" s="305"/>
      <c r="W1757" s="306"/>
      <c r="X1757" s="314"/>
      <c r="AA1757" s="315"/>
      <c r="AB1757" s="315"/>
      <c r="AC1757" s="315"/>
      <c r="AD1757" s="312"/>
      <c r="AE1757" s="316"/>
      <c r="AF1757" s="317"/>
      <c r="AG1757" s="317"/>
      <c r="AH1757" s="311"/>
      <c r="AI1757" s="311"/>
      <c r="AJ1757" s="311"/>
      <c r="AK1757" s="311"/>
      <c r="AL1757" s="311"/>
      <c r="AO1757" s="318"/>
      <c r="AP1757" s="318"/>
      <c r="AQ1757" s="249"/>
      <c r="AR1757" s="249"/>
      <c r="AS1757" s="248"/>
      <c r="AT1757" s="248"/>
      <c r="AU1757" s="248"/>
      <c r="AW1757" s="319"/>
      <c r="AX1757" s="251"/>
      <c r="AY1757" s="248"/>
    </row>
    <row r="1758" spans="1:51" s="307" customFormat="1" ht="16.5" customHeight="1" x14ac:dyDescent="0.25">
      <c r="A1758" s="305"/>
      <c r="B1758" s="306"/>
      <c r="K1758" s="308"/>
      <c r="L1758" s="309"/>
      <c r="M1758" s="310"/>
      <c r="N1758" s="309"/>
      <c r="O1758" s="309"/>
      <c r="P1758" s="309"/>
      <c r="Q1758" s="311"/>
      <c r="R1758" s="312"/>
      <c r="S1758" s="312"/>
      <c r="U1758" s="313"/>
      <c r="V1758" s="305"/>
      <c r="W1758" s="306"/>
      <c r="X1758" s="314"/>
      <c r="AA1758" s="315"/>
      <c r="AB1758" s="315"/>
      <c r="AC1758" s="315"/>
      <c r="AD1758" s="312"/>
      <c r="AE1758" s="316"/>
      <c r="AF1758" s="317"/>
      <c r="AG1758" s="317"/>
      <c r="AH1758" s="311"/>
      <c r="AI1758" s="311"/>
      <c r="AJ1758" s="311"/>
      <c r="AK1758" s="311"/>
      <c r="AL1758" s="311"/>
      <c r="AO1758" s="318"/>
      <c r="AP1758" s="318"/>
      <c r="AQ1758" s="249"/>
      <c r="AR1758" s="249"/>
      <c r="AS1758" s="248"/>
      <c r="AT1758" s="248"/>
      <c r="AU1758" s="248"/>
      <c r="AW1758" s="319"/>
      <c r="AX1758" s="251"/>
      <c r="AY1758" s="248"/>
    </row>
    <row r="1759" spans="1:51" s="307" customFormat="1" ht="16.5" customHeight="1" x14ac:dyDescent="0.25">
      <c r="A1759" s="305"/>
      <c r="B1759" s="306"/>
      <c r="K1759" s="308"/>
      <c r="L1759" s="309"/>
      <c r="M1759" s="310"/>
      <c r="N1759" s="309"/>
      <c r="O1759" s="309"/>
      <c r="P1759" s="309"/>
      <c r="Q1759" s="311"/>
      <c r="R1759" s="312"/>
      <c r="S1759" s="312"/>
      <c r="U1759" s="313"/>
      <c r="V1759" s="305"/>
      <c r="W1759" s="306"/>
      <c r="X1759" s="314"/>
      <c r="AA1759" s="315"/>
      <c r="AB1759" s="315"/>
      <c r="AC1759" s="315"/>
      <c r="AD1759" s="312"/>
      <c r="AE1759" s="316"/>
      <c r="AF1759" s="317"/>
      <c r="AG1759" s="317"/>
      <c r="AH1759" s="311"/>
      <c r="AI1759" s="311"/>
      <c r="AJ1759" s="311"/>
      <c r="AK1759" s="311"/>
      <c r="AL1759" s="311"/>
      <c r="AO1759" s="318"/>
      <c r="AP1759" s="318"/>
      <c r="AQ1759" s="249"/>
      <c r="AR1759" s="249"/>
      <c r="AS1759" s="248"/>
      <c r="AT1759" s="248"/>
      <c r="AU1759" s="248"/>
      <c r="AW1759" s="319"/>
      <c r="AX1759" s="251"/>
      <c r="AY1759" s="248"/>
    </row>
    <row r="1760" spans="1:51" s="307" customFormat="1" ht="16.5" customHeight="1" x14ac:dyDescent="0.25">
      <c r="A1760" s="305"/>
      <c r="B1760" s="306"/>
      <c r="K1760" s="308"/>
      <c r="L1760" s="309"/>
      <c r="M1760" s="310"/>
      <c r="N1760" s="309"/>
      <c r="O1760" s="309"/>
      <c r="P1760" s="309"/>
      <c r="Q1760" s="311"/>
      <c r="R1760" s="312"/>
      <c r="S1760" s="312"/>
      <c r="U1760" s="313"/>
      <c r="V1760" s="305"/>
      <c r="W1760" s="306"/>
      <c r="X1760" s="314"/>
      <c r="AA1760" s="315"/>
      <c r="AB1760" s="315"/>
      <c r="AC1760" s="315"/>
      <c r="AD1760" s="312"/>
      <c r="AE1760" s="316"/>
      <c r="AF1760" s="317"/>
      <c r="AG1760" s="317"/>
      <c r="AH1760" s="311"/>
      <c r="AI1760" s="311"/>
      <c r="AJ1760" s="311"/>
      <c r="AK1760" s="311"/>
      <c r="AL1760" s="311"/>
      <c r="AO1760" s="318"/>
      <c r="AP1760" s="318"/>
      <c r="AQ1760" s="249"/>
      <c r="AR1760" s="249"/>
      <c r="AS1760" s="248"/>
      <c r="AT1760" s="248"/>
      <c r="AU1760" s="248"/>
      <c r="AW1760" s="319"/>
      <c r="AX1760" s="251"/>
      <c r="AY1760" s="248"/>
    </row>
    <row r="1761" spans="1:51" s="307" customFormat="1" ht="16.5" customHeight="1" x14ac:dyDescent="0.25">
      <c r="A1761" s="305"/>
      <c r="B1761" s="306"/>
      <c r="K1761" s="308"/>
      <c r="L1761" s="309"/>
      <c r="M1761" s="310"/>
      <c r="N1761" s="309"/>
      <c r="O1761" s="309"/>
      <c r="P1761" s="309"/>
      <c r="Q1761" s="311"/>
      <c r="R1761" s="312"/>
      <c r="S1761" s="312"/>
      <c r="U1761" s="313"/>
      <c r="V1761" s="305"/>
      <c r="W1761" s="306"/>
      <c r="X1761" s="314"/>
      <c r="AA1761" s="315"/>
      <c r="AB1761" s="315"/>
      <c r="AC1761" s="315"/>
      <c r="AD1761" s="312"/>
      <c r="AE1761" s="316"/>
      <c r="AF1761" s="317"/>
      <c r="AG1761" s="317"/>
      <c r="AH1761" s="311"/>
      <c r="AI1761" s="311"/>
      <c r="AJ1761" s="311"/>
      <c r="AK1761" s="311"/>
      <c r="AL1761" s="311"/>
      <c r="AO1761" s="318"/>
      <c r="AP1761" s="318"/>
      <c r="AQ1761" s="249"/>
      <c r="AR1761" s="249"/>
      <c r="AS1761" s="248"/>
      <c r="AT1761" s="248"/>
      <c r="AU1761" s="248"/>
      <c r="AW1761" s="319"/>
      <c r="AX1761" s="251"/>
      <c r="AY1761" s="248"/>
    </row>
    <row r="1762" spans="1:51" s="307" customFormat="1" ht="16.5" customHeight="1" x14ac:dyDescent="0.25">
      <c r="A1762" s="305"/>
      <c r="B1762" s="306"/>
      <c r="K1762" s="308"/>
      <c r="L1762" s="309"/>
      <c r="M1762" s="310"/>
      <c r="N1762" s="309"/>
      <c r="O1762" s="309"/>
      <c r="P1762" s="309"/>
      <c r="Q1762" s="311"/>
      <c r="R1762" s="312"/>
      <c r="S1762" s="312"/>
      <c r="U1762" s="313"/>
      <c r="V1762" s="305"/>
      <c r="W1762" s="306"/>
      <c r="X1762" s="314"/>
      <c r="AA1762" s="315"/>
      <c r="AB1762" s="315"/>
      <c r="AC1762" s="315"/>
      <c r="AD1762" s="312"/>
      <c r="AE1762" s="316"/>
      <c r="AF1762" s="317"/>
      <c r="AG1762" s="317"/>
      <c r="AH1762" s="311"/>
      <c r="AI1762" s="311"/>
      <c r="AJ1762" s="311"/>
      <c r="AK1762" s="311"/>
      <c r="AL1762" s="311"/>
      <c r="AO1762" s="318"/>
      <c r="AP1762" s="318"/>
      <c r="AQ1762" s="249"/>
      <c r="AR1762" s="249"/>
      <c r="AS1762" s="248"/>
      <c r="AT1762" s="248"/>
      <c r="AU1762" s="248"/>
      <c r="AW1762" s="319"/>
      <c r="AX1762" s="251"/>
      <c r="AY1762" s="248"/>
    </row>
    <row r="1763" spans="1:51" s="307" customFormat="1" ht="16.5" customHeight="1" x14ac:dyDescent="0.25">
      <c r="A1763" s="305"/>
      <c r="B1763" s="306"/>
      <c r="K1763" s="308"/>
      <c r="L1763" s="309"/>
      <c r="M1763" s="310"/>
      <c r="N1763" s="309"/>
      <c r="O1763" s="309"/>
      <c r="P1763" s="309"/>
      <c r="Q1763" s="311"/>
      <c r="R1763" s="312"/>
      <c r="S1763" s="312"/>
      <c r="U1763" s="313"/>
      <c r="V1763" s="305"/>
      <c r="W1763" s="306"/>
      <c r="X1763" s="314"/>
      <c r="AA1763" s="315"/>
      <c r="AB1763" s="315"/>
      <c r="AC1763" s="315"/>
      <c r="AD1763" s="312"/>
      <c r="AE1763" s="316"/>
      <c r="AF1763" s="317"/>
      <c r="AG1763" s="317"/>
      <c r="AH1763" s="311"/>
      <c r="AI1763" s="311"/>
      <c r="AJ1763" s="311"/>
      <c r="AK1763" s="311"/>
      <c r="AL1763" s="311"/>
      <c r="AO1763" s="318"/>
      <c r="AP1763" s="318"/>
      <c r="AQ1763" s="249"/>
      <c r="AR1763" s="249"/>
      <c r="AS1763" s="248"/>
      <c r="AT1763" s="248"/>
      <c r="AU1763" s="248"/>
      <c r="AW1763" s="319"/>
      <c r="AX1763" s="251"/>
      <c r="AY1763" s="248"/>
    </row>
    <row r="1764" spans="1:51" s="307" customFormat="1" ht="16.5" customHeight="1" x14ac:dyDescent="0.25">
      <c r="A1764" s="305"/>
      <c r="B1764" s="306"/>
      <c r="K1764" s="308"/>
      <c r="L1764" s="309"/>
      <c r="M1764" s="310"/>
      <c r="N1764" s="309"/>
      <c r="O1764" s="309"/>
      <c r="P1764" s="309"/>
      <c r="Q1764" s="311"/>
      <c r="R1764" s="312"/>
      <c r="S1764" s="312"/>
      <c r="U1764" s="313"/>
      <c r="V1764" s="305"/>
      <c r="W1764" s="306"/>
      <c r="X1764" s="314"/>
      <c r="AA1764" s="315"/>
      <c r="AB1764" s="315"/>
      <c r="AC1764" s="315"/>
      <c r="AD1764" s="312"/>
      <c r="AE1764" s="316"/>
      <c r="AF1764" s="317"/>
      <c r="AG1764" s="317"/>
      <c r="AH1764" s="311"/>
      <c r="AI1764" s="311"/>
      <c r="AJ1764" s="311"/>
      <c r="AK1764" s="311"/>
      <c r="AL1764" s="311"/>
      <c r="AO1764" s="318"/>
      <c r="AP1764" s="318"/>
      <c r="AQ1764" s="249"/>
      <c r="AR1764" s="249"/>
      <c r="AS1764" s="248"/>
      <c r="AT1764" s="248"/>
      <c r="AU1764" s="248"/>
      <c r="AW1764" s="319"/>
      <c r="AX1764" s="251"/>
      <c r="AY1764" s="248"/>
    </row>
    <row r="1765" spans="1:51" s="307" customFormat="1" ht="16.5" customHeight="1" x14ac:dyDescent="0.25">
      <c r="A1765" s="305"/>
      <c r="B1765" s="306"/>
      <c r="K1765" s="308"/>
      <c r="L1765" s="309"/>
      <c r="M1765" s="310"/>
      <c r="N1765" s="309"/>
      <c r="O1765" s="309"/>
      <c r="P1765" s="309"/>
      <c r="Q1765" s="311"/>
      <c r="R1765" s="312"/>
      <c r="S1765" s="312"/>
      <c r="U1765" s="313"/>
      <c r="V1765" s="305"/>
      <c r="W1765" s="306"/>
      <c r="X1765" s="314"/>
      <c r="AA1765" s="315"/>
      <c r="AB1765" s="315"/>
      <c r="AC1765" s="315"/>
      <c r="AD1765" s="312"/>
      <c r="AE1765" s="316"/>
      <c r="AF1765" s="317"/>
      <c r="AG1765" s="317"/>
      <c r="AH1765" s="311"/>
      <c r="AI1765" s="311"/>
      <c r="AJ1765" s="311"/>
      <c r="AK1765" s="311"/>
      <c r="AL1765" s="311"/>
      <c r="AO1765" s="318"/>
      <c r="AP1765" s="318"/>
      <c r="AQ1765" s="249"/>
      <c r="AR1765" s="249"/>
      <c r="AS1765" s="248"/>
      <c r="AT1765" s="248"/>
      <c r="AU1765" s="248"/>
      <c r="AW1765" s="319"/>
      <c r="AX1765" s="251"/>
      <c r="AY1765" s="248"/>
    </row>
    <row r="1766" spans="1:51" s="307" customFormat="1" ht="16.5" customHeight="1" x14ac:dyDescent="0.25">
      <c r="A1766" s="305"/>
      <c r="B1766" s="306"/>
      <c r="K1766" s="308"/>
      <c r="L1766" s="309"/>
      <c r="M1766" s="310"/>
      <c r="N1766" s="309"/>
      <c r="O1766" s="309"/>
      <c r="P1766" s="309"/>
      <c r="Q1766" s="311"/>
      <c r="R1766" s="312"/>
      <c r="S1766" s="312"/>
      <c r="U1766" s="313"/>
      <c r="V1766" s="305"/>
      <c r="W1766" s="306"/>
      <c r="X1766" s="314"/>
      <c r="AA1766" s="315"/>
      <c r="AB1766" s="315"/>
      <c r="AC1766" s="315"/>
      <c r="AD1766" s="312"/>
      <c r="AE1766" s="316"/>
      <c r="AF1766" s="317"/>
      <c r="AG1766" s="317"/>
      <c r="AH1766" s="311"/>
      <c r="AI1766" s="311"/>
      <c r="AJ1766" s="311"/>
      <c r="AK1766" s="311"/>
      <c r="AL1766" s="311"/>
      <c r="AO1766" s="318"/>
      <c r="AP1766" s="318"/>
      <c r="AQ1766" s="249"/>
      <c r="AR1766" s="249"/>
      <c r="AS1766" s="248"/>
      <c r="AT1766" s="248"/>
      <c r="AU1766" s="248"/>
      <c r="AW1766" s="319"/>
      <c r="AX1766" s="251"/>
      <c r="AY1766" s="248"/>
    </row>
    <row r="1767" spans="1:51" s="307" customFormat="1" ht="16.5" customHeight="1" x14ac:dyDescent="0.25">
      <c r="A1767" s="305"/>
      <c r="B1767" s="306"/>
      <c r="K1767" s="308"/>
      <c r="L1767" s="309"/>
      <c r="M1767" s="310"/>
      <c r="N1767" s="309"/>
      <c r="O1767" s="309"/>
      <c r="P1767" s="309"/>
      <c r="Q1767" s="311"/>
      <c r="R1767" s="312"/>
      <c r="S1767" s="312"/>
      <c r="U1767" s="313"/>
      <c r="V1767" s="305"/>
      <c r="W1767" s="306"/>
      <c r="X1767" s="314"/>
      <c r="AA1767" s="315"/>
      <c r="AB1767" s="315"/>
      <c r="AC1767" s="315"/>
      <c r="AD1767" s="312"/>
      <c r="AE1767" s="316"/>
      <c r="AF1767" s="317"/>
      <c r="AG1767" s="317"/>
      <c r="AH1767" s="311"/>
      <c r="AI1767" s="311"/>
      <c r="AJ1767" s="311"/>
      <c r="AK1767" s="311"/>
      <c r="AL1767" s="311"/>
      <c r="AO1767" s="318"/>
      <c r="AP1767" s="318"/>
      <c r="AQ1767" s="249"/>
      <c r="AR1767" s="249"/>
      <c r="AS1767" s="248"/>
      <c r="AT1767" s="248"/>
      <c r="AU1767" s="248"/>
      <c r="AW1767" s="319"/>
      <c r="AX1767" s="251"/>
      <c r="AY1767" s="248"/>
    </row>
    <row r="1768" spans="1:51" s="307" customFormat="1" ht="16.5" customHeight="1" x14ac:dyDescent="0.25">
      <c r="A1768" s="305"/>
      <c r="B1768" s="306"/>
      <c r="K1768" s="308"/>
      <c r="L1768" s="309"/>
      <c r="M1768" s="310"/>
      <c r="N1768" s="309"/>
      <c r="O1768" s="309"/>
      <c r="P1768" s="309"/>
      <c r="Q1768" s="311"/>
      <c r="R1768" s="312"/>
      <c r="S1768" s="312"/>
      <c r="U1768" s="313"/>
      <c r="V1768" s="305"/>
      <c r="W1768" s="306"/>
      <c r="X1768" s="314"/>
      <c r="AA1768" s="315"/>
      <c r="AB1768" s="315"/>
      <c r="AC1768" s="315"/>
      <c r="AD1768" s="312"/>
      <c r="AE1768" s="316"/>
      <c r="AF1768" s="317"/>
      <c r="AG1768" s="317"/>
      <c r="AH1768" s="311"/>
      <c r="AI1768" s="311"/>
      <c r="AJ1768" s="311"/>
      <c r="AK1768" s="311"/>
      <c r="AL1768" s="311"/>
      <c r="AO1768" s="318"/>
      <c r="AP1768" s="318"/>
      <c r="AQ1768" s="249"/>
      <c r="AR1768" s="249"/>
      <c r="AS1768" s="248"/>
      <c r="AT1768" s="248"/>
      <c r="AU1768" s="248"/>
      <c r="AW1768" s="319"/>
      <c r="AX1768" s="251"/>
      <c r="AY1768" s="248"/>
    </row>
    <row r="1769" spans="1:51" s="307" customFormat="1" ht="16.5" customHeight="1" x14ac:dyDescent="0.25">
      <c r="A1769" s="305"/>
      <c r="B1769" s="306"/>
      <c r="K1769" s="308"/>
      <c r="L1769" s="309"/>
      <c r="M1769" s="310"/>
      <c r="N1769" s="309"/>
      <c r="O1769" s="309"/>
      <c r="P1769" s="309"/>
      <c r="Q1769" s="311"/>
      <c r="R1769" s="312"/>
      <c r="S1769" s="312"/>
      <c r="U1769" s="313"/>
      <c r="V1769" s="305"/>
      <c r="W1769" s="306"/>
      <c r="X1769" s="314"/>
      <c r="AA1769" s="315"/>
      <c r="AB1769" s="315"/>
      <c r="AC1769" s="315"/>
      <c r="AD1769" s="312"/>
      <c r="AE1769" s="316"/>
      <c r="AF1769" s="317"/>
      <c r="AG1769" s="317"/>
      <c r="AH1769" s="311"/>
      <c r="AI1769" s="311"/>
      <c r="AJ1769" s="311"/>
      <c r="AK1769" s="311"/>
      <c r="AL1769" s="311"/>
      <c r="AO1769" s="318"/>
      <c r="AP1769" s="318"/>
      <c r="AQ1769" s="249"/>
      <c r="AR1769" s="249"/>
      <c r="AS1769" s="248"/>
      <c r="AT1769" s="248"/>
      <c r="AU1769" s="248"/>
      <c r="AW1769" s="319"/>
      <c r="AX1769" s="251"/>
      <c r="AY1769" s="248"/>
    </row>
    <row r="1770" spans="1:51" s="307" customFormat="1" ht="16.5" customHeight="1" x14ac:dyDescent="0.25">
      <c r="A1770" s="305"/>
      <c r="B1770" s="306"/>
      <c r="K1770" s="308"/>
      <c r="L1770" s="309"/>
      <c r="M1770" s="310"/>
      <c r="N1770" s="309"/>
      <c r="O1770" s="309"/>
      <c r="P1770" s="309"/>
      <c r="Q1770" s="311"/>
      <c r="R1770" s="312"/>
      <c r="S1770" s="312"/>
      <c r="U1770" s="313"/>
      <c r="V1770" s="305"/>
      <c r="W1770" s="306"/>
      <c r="X1770" s="314"/>
      <c r="AA1770" s="315"/>
      <c r="AB1770" s="315"/>
      <c r="AC1770" s="315"/>
      <c r="AD1770" s="312"/>
      <c r="AE1770" s="316"/>
      <c r="AF1770" s="317"/>
      <c r="AG1770" s="317"/>
      <c r="AH1770" s="311"/>
      <c r="AI1770" s="311"/>
      <c r="AJ1770" s="311"/>
      <c r="AK1770" s="311"/>
      <c r="AL1770" s="311"/>
      <c r="AO1770" s="318"/>
      <c r="AP1770" s="318"/>
      <c r="AQ1770" s="249"/>
      <c r="AR1770" s="249"/>
      <c r="AS1770" s="248"/>
      <c r="AT1770" s="248"/>
      <c r="AU1770" s="248"/>
      <c r="AW1770" s="319"/>
      <c r="AX1770" s="251"/>
      <c r="AY1770" s="248"/>
    </row>
    <row r="1771" spans="1:51" s="307" customFormat="1" ht="16.5" customHeight="1" x14ac:dyDescent="0.25">
      <c r="A1771" s="305"/>
      <c r="B1771" s="306"/>
      <c r="K1771" s="308"/>
      <c r="L1771" s="309"/>
      <c r="M1771" s="310"/>
      <c r="N1771" s="309"/>
      <c r="O1771" s="309"/>
      <c r="P1771" s="309"/>
      <c r="Q1771" s="311"/>
      <c r="R1771" s="312"/>
      <c r="S1771" s="312"/>
      <c r="U1771" s="313"/>
      <c r="V1771" s="305"/>
      <c r="W1771" s="306"/>
      <c r="X1771" s="314"/>
      <c r="AA1771" s="315"/>
      <c r="AB1771" s="315"/>
      <c r="AC1771" s="315"/>
      <c r="AD1771" s="312"/>
      <c r="AE1771" s="316"/>
      <c r="AF1771" s="317"/>
      <c r="AG1771" s="317"/>
      <c r="AH1771" s="311"/>
      <c r="AI1771" s="311"/>
      <c r="AJ1771" s="311"/>
      <c r="AK1771" s="311"/>
      <c r="AL1771" s="311"/>
      <c r="AO1771" s="318"/>
      <c r="AP1771" s="318"/>
      <c r="AQ1771" s="249"/>
      <c r="AR1771" s="249"/>
      <c r="AS1771" s="248"/>
      <c r="AT1771" s="248"/>
      <c r="AU1771" s="248"/>
      <c r="AW1771" s="319"/>
      <c r="AX1771" s="251"/>
      <c r="AY1771" s="248"/>
    </row>
    <row r="1772" spans="1:51" s="307" customFormat="1" ht="16.5" customHeight="1" x14ac:dyDescent="0.25">
      <c r="A1772" s="305"/>
      <c r="B1772" s="306"/>
      <c r="K1772" s="308"/>
      <c r="L1772" s="309"/>
      <c r="M1772" s="310"/>
      <c r="N1772" s="309"/>
      <c r="O1772" s="309"/>
      <c r="P1772" s="309"/>
      <c r="Q1772" s="311"/>
      <c r="R1772" s="312"/>
      <c r="S1772" s="312"/>
      <c r="U1772" s="313"/>
      <c r="V1772" s="305"/>
      <c r="W1772" s="306"/>
      <c r="X1772" s="314"/>
      <c r="AA1772" s="315"/>
      <c r="AB1772" s="315"/>
      <c r="AC1772" s="315"/>
      <c r="AD1772" s="312"/>
      <c r="AE1772" s="316"/>
      <c r="AF1772" s="317"/>
      <c r="AG1772" s="317"/>
      <c r="AH1772" s="311"/>
      <c r="AI1772" s="311"/>
      <c r="AJ1772" s="311"/>
      <c r="AK1772" s="311"/>
      <c r="AL1772" s="311"/>
      <c r="AO1772" s="318"/>
      <c r="AP1772" s="318"/>
      <c r="AQ1772" s="249"/>
      <c r="AR1772" s="249"/>
      <c r="AS1772" s="248"/>
      <c r="AT1772" s="248"/>
      <c r="AU1772" s="248"/>
      <c r="AW1772" s="319"/>
      <c r="AX1772" s="251"/>
      <c r="AY1772" s="248"/>
    </row>
    <row r="1773" spans="1:51" s="307" customFormat="1" ht="16.5" customHeight="1" x14ac:dyDescent="0.25">
      <c r="A1773" s="305"/>
      <c r="B1773" s="306"/>
      <c r="K1773" s="308"/>
      <c r="L1773" s="309"/>
      <c r="M1773" s="310"/>
      <c r="N1773" s="309"/>
      <c r="O1773" s="309"/>
      <c r="P1773" s="309"/>
      <c r="Q1773" s="311"/>
      <c r="R1773" s="312"/>
      <c r="S1773" s="312"/>
      <c r="U1773" s="313"/>
      <c r="V1773" s="305"/>
      <c r="W1773" s="306"/>
      <c r="X1773" s="314"/>
      <c r="AA1773" s="315"/>
      <c r="AB1773" s="315"/>
      <c r="AC1773" s="315"/>
      <c r="AD1773" s="312"/>
      <c r="AE1773" s="316"/>
      <c r="AF1773" s="317"/>
      <c r="AG1773" s="317"/>
      <c r="AH1773" s="311"/>
      <c r="AI1773" s="311"/>
      <c r="AJ1773" s="311"/>
      <c r="AK1773" s="311"/>
      <c r="AL1773" s="311"/>
      <c r="AO1773" s="318"/>
      <c r="AP1773" s="318"/>
      <c r="AQ1773" s="249"/>
      <c r="AR1773" s="249"/>
      <c r="AS1773" s="248"/>
      <c r="AT1773" s="248"/>
      <c r="AU1773" s="248"/>
      <c r="AW1773" s="319"/>
      <c r="AX1773" s="251"/>
      <c r="AY1773" s="248"/>
    </row>
    <row r="1774" spans="1:51" s="307" customFormat="1" ht="16.5" customHeight="1" x14ac:dyDescent="0.25">
      <c r="A1774" s="305"/>
      <c r="B1774" s="306"/>
      <c r="K1774" s="308"/>
      <c r="L1774" s="309"/>
      <c r="M1774" s="310"/>
      <c r="N1774" s="309"/>
      <c r="O1774" s="309"/>
      <c r="P1774" s="309"/>
      <c r="Q1774" s="311"/>
      <c r="R1774" s="312"/>
      <c r="S1774" s="312"/>
      <c r="U1774" s="313"/>
      <c r="V1774" s="305"/>
      <c r="W1774" s="306"/>
      <c r="X1774" s="314"/>
      <c r="AA1774" s="315"/>
      <c r="AB1774" s="315"/>
      <c r="AC1774" s="315"/>
      <c r="AD1774" s="312"/>
      <c r="AE1774" s="316"/>
      <c r="AF1774" s="317"/>
      <c r="AG1774" s="317"/>
      <c r="AH1774" s="311"/>
      <c r="AI1774" s="311"/>
      <c r="AJ1774" s="311"/>
      <c r="AK1774" s="311"/>
      <c r="AL1774" s="311"/>
      <c r="AO1774" s="318"/>
      <c r="AP1774" s="318"/>
      <c r="AQ1774" s="249"/>
      <c r="AR1774" s="249"/>
      <c r="AS1774" s="248"/>
      <c r="AT1774" s="248"/>
      <c r="AU1774" s="248"/>
      <c r="AW1774" s="319"/>
      <c r="AX1774" s="251"/>
      <c r="AY1774" s="248"/>
    </row>
    <row r="1775" spans="1:51" s="307" customFormat="1" ht="16.5" customHeight="1" x14ac:dyDescent="0.25">
      <c r="A1775" s="305"/>
      <c r="B1775" s="306"/>
      <c r="K1775" s="308"/>
      <c r="L1775" s="309"/>
      <c r="M1775" s="310"/>
      <c r="N1775" s="309"/>
      <c r="O1775" s="309"/>
      <c r="P1775" s="309"/>
      <c r="Q1775" s="311"/>
      <c r="R1775" s="312"/>
      <c r="S1775" s="312"/>
      <c r="U1775" s="313"/>
      <c r="V1775" s="305"/>
      <c r="W1775" s="306"/>
      <c r="X1775" s="314"/>
      <c r="AA1775" s="315"/>
      <c r="AB1775" s="315"/>
      <c r="AC1775" s="315"/>
      <c r="AD1775" s="312"/>
      <c r="AE1775" s="316"/>
      <c r="AF1775" s="317"/>
      <c r="AG1775" s="317"/>
      <c r="AH1775" s="311"/>
      <c r="AI1775" s="311"/>
      <c r="AJ1775" s="311"/>
      <c r="AK1775" s="311"/>
      <c r="AL1775" s="311"/>
      <c r="AO1775" s="318"/>
      <c r="AP1775" s="318"/>
      <c r="AQ1775" s="249"/>
      <c r="AR1775" s="249"/>
      <c r="AS1775" s="248"/>
      <c r="AT1775" s="248"/>
      <c r="AU1775" s="248"/>
      <c r="AW1775" s="319"/>
      <c r="AX1775" s="251"/>
      <c r="AY1775" s="248"/>
    </row>
    <row r="1776" spans="1:51" s="307" customFormat="1" ht="16.5" customHeight="1" x14ac:dyDescent="0.25">
      <c r="A1776" s="305"/>
      <c r="B1776" s="306"/>
      <c r="K1776" s="308"/>
      <c r="L1776" s="309"/>
      <c r="M1776" s="310"/>
      <c r="N1776" s="309"/>
      <c r="O1776" s="309"/>
      <c r="P1776" s="309"/>
      <c r="Q1776" s="311"/>
      <c r="R1776" s="312"/>
      <c r="S1776" s="312"/>
      <c r="U1776" s="313"/>
      <c r="V1776" s="305"/>
      <c r="W1776" s="306"/>
      <c r="X1776" s="314"/>
      <c r="AA1776" s="315"/>
      <c r="AB1776" s="315"/>
      <c r="AC1776" s="315"/>
      <c r="AD1776" s="312"/>
      <c r="AE1776" s="316"/>
      <c r="AF1776" s="317"/>
      <c r="AG1776" s="317"/>
      <c r="AH1776" s="311"/>
      <c r="AI1776" s="311"/>
      <c r="AJ1776" s="311"/>
      <c r="AK1776" s="311"/>
      <c r="AL1776" s="311"/>
      <c r="AO1776" s="318"/>
      <c r="AP1776" s="318"/>
      <c r="AQ1776" s="249"/>
      <c r="AR1776" s="249"/>
      <c r="AS1776" s="248"/>
      <c r="AT1776" s="248"/>
      <c r="AU1776" s="248"/>
      <c r="AW1776" s="319"/>
      <c r="AX1776" s="251"/>
      <c r="AY1776" s="248"/>
    </row>
    <row r="1777" spans="1:51" s="307" customFormat="1" ht="16.5" customHeight="1" x14ac:dyDescent="0.25">
      <c r="A1777" s="305"/>
      <c r="B1777" s="306"/>
      <c r="K1777" s="308"/>
      <c r="L1777" s="309"/>
      <c r="M1777" s="310"/>
      <c r="N1777" s="309"/>
      <c r="O1777" s="309"/>
      <c r="P1777" s="309"/>
      <c r="Q1777" s="311"/>
      <c r="R1777" s="312"/>
      <c r="S1777" s="312"/>
      <c r="U1777" s="313"/>
      <c r="V1777" s="305"/>
      <c r="W1777" s="306"/>
      <c r="X1777" s="314"/>
      <c r="AA1777" s="315"/>
      <c r="AB1777" s="315"/>
      <c r="AC1777" s="315"/>
      <c r="AD1777" s="312"/>
      <c r="AE1777" s="316"/>
      <c r="AF1777" s="317"/>
      <c r="AG1777" s="317"/>
      <c r="AH1777" s="311"/>
      <c r="AI1777" s="311"/>
      <c r="AJ1777" s="311"/>
      <c r="AK1777" s="311"/>
      <c r="AL1777" s="311"/>
      <c r="AO1777" s="318"/>
      <c r="AP1777" s="318"/>
      <c r="AQ1777" s="249"/>
      <c r="AR1777" s="249"/>
      <c r="AS1777" s="248"/>
      <c r="AT1777" s="248"/>
      <c r="AU1777" s="248"/>
      <c r="AW1777" s="319"/>
      <c r="AX1777" s="251"/>
      <c r="AY1777" s="248"/>
    </row>
    <row r="1778" spans="1:51" s="307" customFormat="1" ht="16.5" customHeight="1" x14ac:dyDescent="0.25">
      <c r="A1778" s="305"/>
      <c r="B1778" s="306"/>
      <c r="K1778" s="308"/>
      <c r="L1778" s="309"/>
      <c r="M1778" s="310"/>
      <c r="N1778" s="309"/>
      <c r="O1778" s="309"/>
      <c r="P1778" s="309"/>
      <c r="Q1778" s="311"/>
      <c r="R1778" s="312"/>
      <c r="S1778" s="312"/>
      <c r="U1778" s="313"/>
      <c r="V1778" s="305"/>
      <c r="W1778" s="306"/>
      <c r="X1778" s="314"/>
      <c r="AA1778" s="315"/>
      <c r="AB1778" s="315"/>
      <c r="AC1778" s="315"/>
      <c r="AD1778" s="312"/>
      <c r="AE1778" s="316"/>
      <c r="AF1778" s="317"/>
      <c r="AG1778" s="317"/>
      <c r="AH1778" s="311"/>
      <c r="AI1778" s="311"/>
      <c r="AJ1778" s="311"/>
      <c r="AK1778" s="311"/>
      <c r="AL1778" s="311"/>
      <c r="AO1778" s="318"/>
      <c r="AP1778" s="318"/>
      <c r="AQ1778" s="249"/>
      <c r="AR1778" s="249"/>
      <c r="AS1778" s="248"/>
      <c r="AT1778" s="248"/>
      <c r="AU1778" s="248"/>
      <c r="AW1778" s="319"/>
      <c r="AX1778" s="251"/>
      <c r="AY1778" s="248"/>
    </row>
    <row r="1779" spans="1:51" s="307" customFormat="1" ht="16.5" customHeight="1" x14ac:dyDescent="0.25">
      <c r="A1779" s="305"/>
      <c r="B1779" s="306"/>
      <c r="K1779" s="308"/>
      <c r="L1779" s="309"/>
      <c r="M1779" s="310"/>
      <c r="N1779" s="309"/>
      <c r="O1779" s="309"/>
      <c r="P1779" s="309"/>
      <c r="Q1779" s="311"/>
      <c r="R1779" s="312"/>
      <c r="S1779" s="312"/>
      <c r="U1779" s="313"/>
      <c r="V1779" s="305"/>
      <c r="W1779" s="306"/>
      <c r="X1779" s="314"/>
      <c r="AA1779" s="315"/>
      <c r="AB1779" s="315"/>
      <c r="AC1779" s="315"/>
      <c r="AD1779" s="312"/>
      <c r="AE1779" s="316"/>
      <c r="AF1779" s="317"/>
      <c r="AG1779" s="317"/>
      <c r="AH1779" s="311"/>
      <c r="AI1779" s="311"/>
      <c r="AJ1779" s="311"/>
      <c r="AK1779" s="311"/>
      <c r="AL1779" s="311"/>
      <c r="AO1779" s="318"/>
      <c r="AP1779" s="318"/>
      <c r="AQ1779" s="249"/>
      <c r="AR1779" s="249"/>
      <c r="AS1779" s="248"/>
      <c r="AT1779" s="248"/>
      <c r="AU1779" s="248"/>
      <c r="AW1779" s="319"/>
      <c r="AX1779" s="251"/>
      <c r="AY1779" s="248"/>
    </row>
    <row r="1780" spans="1:51" s="307" customFormat="1" ht="16.5" customHeight="1" x14ac:dyDescent="0.25">
      <c r="A1780" s="305"/>
      <c r="B1780" s="306"/>
      <c r="K1780" s="308"/>
      <c r="L1780" s="309"/>
      <c r="M1780" s="310"/>
      <c r="N1780" s="309"/>
      <c r="O1780" s="309"/>
      <c r="P1780" s="309"/>
      <c r="Q1780" s="311"/>
      <c r="R1780" s="312"/>
      <c r="S1780" s="312"/>
      <c r="U1780" s="313"/>
      <c r="V1780" s="305"/>
      <c r="W1780" s="306"/>
      <c r="X1780" s="314"/>
      <c r="AA1780" s="315"/>
      <c r="AB1780" s="315"/>
      <c r="AC1780" s="315"/>
      <c r="AD1780" s="312"/>
      <c r="AE1780" s="316"/>
      <c r="AF1780" s="317"/>
      <c r="AG1780" s="317"/>
      <c r="AH1780" s="311"/>
      <c r="AI1780" s="311"/>
      <c r="AJ1780" s="311"/>
      <c r="AK1780" s="311"/>
      <c r="AL1780" s="311"/>
      <c r="AO1780" s="318"/>
      <c r="AP1780" s="318"/>
      <c r="AQ1780" s="249"/>
      <c r="AR1780" s="249"/>
      <c r="AS1780" s="248"/>
      <c r="AT1780" s="248"/>
      <c r="AU1780" s="248"/>
      <c r="AW1780" s="319"/>
      <c r="AX1780" s="251"/>
      <c r="AY1780" s="248"/>
    </row>
    <row r="1781" spans="1:51" s="307" customFormat="1" ht="16.5" customHeight="1" x14ac:dyDescent="0.25">
      <c r="A1781" s="305"/>
      <c r="B1781" s="306"/>
      <c r="K1781" s="308"/>
      <c r="L1781" s="309"/>
      <c r="M1781" s="310"/>
      <c r="N1781" s="309"/>
      <c r="O1781" s="309"/>
      <c r="P1781" s="309"/>
      <c r="Q1781" s="311"/>
      <c r="R1781" s="312"/>
      <c r="S1781" s="312"/>
      <c r="U1781" s="313"/>
      <c r="V1781" s="305"/>
      <c r="W1781" s="306"/>
      <c r="X1781" s="314"/>
      <c r="AA1781" s="315"/>
      <c r="AB1781" s="315"/>
      <c r="AC1781" s="315"/>
      <c r="AD1781" s="312"/>
      <c r="AE1781" s="316"/>
      <c r="AF1781" s="317"/>
      <c r="AG1781" s="317"/>
      <c r="AH1781" s="311"/>
      <c r="AI1781" s="311"/>
      <c r="AJ1781" s="311"/>
      <c r="AK1781" s="311"/>
      <c r="AL1781" s="311"/>
      <c r="AO1781" s="318"/>
      <c r="AP1781" s="318"/>
      <c r="AQ1781" s="249"/>
      <c r="AR1781" s="249"/>
      <c r="AS1781" s="248"/>
      <c r="AT1781" s="248"/>
      <c r="AU1781" s="248"/>
      <c r="AW1781" s="319"/>
      <c r="AX1781" s="251"/>
      <c r="AY1781" s="248"/>
    </row>
    <row r="1782" spans="1:51" s="307" customFormat="1" ht="16.5" customHeight="1" x14ac:dyDescent="0.25">
      <c r="A1782" s="305"/>
      <c r="B1782" s="306"/>
      <c r="K1782" s="308"/>
      <c r="L1782" s="309"/>
      <c r="M1782" s="310"/>
      <c r="N1782" s="309"/>
      <c r="O1782" s="309"/>
      <c r="P1782" s="309"/>
      <c r="Q1782" s="311"/>
      <c r="R1782" s="312"/>
      <c r="S1782" s="312"/>
      <c r="U1782" s="313"/>
      <c r="V1782" s="305"/>
      <c r="W1782" s="306"/>
      <c r="X1782" s="314"/>
      <c r="AA1782" s="315"/>
      <c r="AB1782" s="315"/>
      <c r="AC1782" s="315"/>
      <c r="AD1782" s="312"/>
      <c r="AE1782" s="316"/>
      <c r="AF1782" s="317"/>
      <c r="AG1782" s="317"/>
      <c r="AH1782" s="311"/>
      <c r="AI1782" s="311"/>
      <c r="AJ1782" s="311"/>
      <c r="AK1782" s="311"/>
      <c r="AL1782" s="311"/>
      <c r="AO1782" s="318"/>
      <c r="AP1782" s="318"/>
      <c r="AQ1782" s="249"/>
      <c r="AR1782" s="249"/>
      <c r="AS1782" s="248"/>
      <c r="AT1782" s="248"/>
      <c r="AU1782" s="248"/>
      <c r="AW1782" s="319"/>
      <c r="AX1782" s="251"/>
      <c r="AY1782" s="248"/>
    </row>
    <row r="1783" spans="1:51" s="307" customFormat="1" ht="16.5" customHeight="1" x14ac:dyDescent="0.25">
      <c r="A1783" s="305"/>
      <c r="B1783" s="306"/>
      <c r="K1783" s="308"/>
      <c r="L1783" s="309"/>
      <c r="M1783" s="310"/>
      <c r="N1783" s="309"/>
      <c r="O1783" s="309"/>
      <c r="P1783" s="309"/>
      <c r="Q1783" s="311"/>
      <c r="R1783" s="312"/>
      <c r="S1783" s="312"/>
      <c r="U1783" s="313"/>
      <c r="V1783" s="305"/>
      <c r="W1783" s="306"/>
      <c r="X1783" s="314"/>
      <c r="AA1783" s="315"/>
      <c r="AB1783" s="315"/>
      <c r="AC1783" s="315"/>
      <c r="AD1783" s="312"/>
      <c r="AE1783" s="316"/>
      <c r="AF1783" s="317"/>
      <c r="AG1783" s="317"/>
      <c r="AH1783" s="311"/>
      <c r="AI1783" s="311"/>
      <c r="AJ1783" s="311"/>
      <c r="AK1783" s="311"/>
      <c r="AL1783" s="311"/>
      <c r="AO1783" s="318"/>
      <c r="AP1783" s="318"/>
      <c r="AQ1783" s="249"/>
      <c r="AR1783" s="249"/>
      <c r="AS1783" s="248"/>
      <c r="AT1783" s="248"/>
      <c r="AU1783" s="248"/>
      <c r="AW1783" s="319"/>
      <c r="AX1783" s="251"/>
      <c r="AY1783" s="248"/>
    </row>
    <row r="1784" spans="1:51" s="307" customFormat="1" ht="16.5" customHeight="1" x14ac:dyDescent="0.25">
      <c r="A1784" s="305"/>
      <c r="B1784" s="306"/>
      <c r="K1784" s="308"/>
      <c r="L1784" s="309"/>
      <c r="M1784" s="310"/>
      <c r="N1784" s="309"/>
      <c r="O1784" s="309"/>
      <c r="P1784" s="309"/>
      <c r="Q1784" s="311"/>
      <c r="R1784" s="312"/>
      <c r="S1784" s="312"/>
      <c r="U1784" s="313"/>
      <c r="V1784" s="305"/>
      <c r="W1784" s="306"/>
      <c r="X1784" s="314"/>
      <c r="AA1784" s="315"/>
      <c r="AB1784" s="315"/>
      <c r="AC1784" s="315"/>
      <c r="AD1784" s="312"/>
      <c r="AE1784" s="316"/>
      <c r="AF1784" s="317"/>
      <c r="AG1784" s="317"/>
      <c r="AH1784" s="311"/>
      <c r="AI1784" s="311"/>
      <c r="AJ1784" s="311"/>
      <c r="AK1784" s="311"/>
      <c r="AL1784" s="311"/>
      <c r="AO1784" s="318"/>
      <c r="AP1784" s="318"/>
      <c r="AQ1784" s="249"/>
      <c r="AR1784" s="249"/>
      <c r="AS1784" s="248"/>
      <c r="AT1784" s="248"/>
      <c r="AU1784" s="248"/>
      <c r="AW1784" s="319"/>
      <c r="AX1784" s="251"/>
      <c r="AY1784" s="248"/>
    </row>
    <row r="1785" spans="1:51" s="276" customFormat="1" ht="16.5" customHeight="1" x14ac:dyDescent="0.25">
      <c r="A1785" s="283" t="s">
        <v>196</v>
      </c>
      <c r="B1785" s="274">
        <v>39</v>
      </c>
      <c r="C1785" s="276" t="s">
        <v>5</v>
      </c>
      <c r="D1785" s="276">
        <v>41929</v>
      </c>
      <c r="E1785" s="276">
        <v>203</v>
      </c>
      <c r="F1785" s="276">
        <v>2172</v>
      </c>
      <c r="G1785" s="276" t="s">
        <v>191</v>
      </c>
      <c r="H1785" s="276">
        <v>0</v>
      </c>
      <c r="I1785" s="276">
        <v>3</v>
      </c>
      <c r="J1785" s="276">
        <v>20</v>
      </c>
      <c r="K1785" s="277">
        <f>H1785*400+I1785*100+J1785</f>
        <v>320</v>
      </c>
      <c r="L1785" s="278">
        <f>SUM(Q1785:U1785)</f>
        <v>320</v>
      </c>
      <c r="M1785" s="279">
        <v>5</v>
      </c>
      <c r="N1785" s="278">
        <f>L1785</f>
        <v>320</v>
      </c>
      <c r="O1785" s="278">
        <v>125</v>
      </c>
      <c r="P1785" s="278">
        <f>N1785*O1785</f>
        <v>40000</v>
      </c>
      <c r="Q1785" s="280"/>
      <c r="R1785" s="281">
        <v>313.62</v>
      </c>
      <c r="S1785" s="281">
        <v>6.38</v>
      </c>
      <c r="U1785" s="282"/>
      <c r="V1785" s="283" t="str">
        <f>A1785</f>
        <v>นางวาสนา  บรรเทา</v>
      </c>
      <c r="W1785" s="274">
        <v>77</v>
      </c>
      <c r="X1785" s="291">
        <v>6</v>
      </c>
      <c r="Y1785" s="276" t="s">
        <v>28</v>
      </c>
      <c r="Z1785" s="276" t="s">
        <v>53</v>
      </c>
      <c r="AA1785" s="285">
        <v>9</v>
      </c>
      <c r="AB1785" s="285">
        <v>15</v>
      </c>
      <c r="AC1785" s="285">
        <v>2</v>
      </c>
      <c r="AD1785" s="281">
        <f>AA1785*AB1785</f>
        <v>135</v>
      </c>
      <c r="AE1785" s="287">
        <v>100</v>
      </c>
      <c r="AF1785" s="288">
        <f>AF1748</f>
        <v>6700</v>
      </c>
      <c r="AG1785" s="288">
        <f>AD1785*AF1785</f>
        <v>904500</v>
      </c>
      <c r="AH1785" s="280">
        <f>SUM(AI1785:AL1785)</f>
        <v>135</v>
      </c>
      <c r="AI1785" s="280"/>
      <c r="AJ1785" s="280">
        <v>135</v>
      </c>
      <c r="AK1785" s="280"/>
      <c r="AL1785" s="280"/>
      <c r="AM1785" s="276">
        <v>8</v>
      </c>
      <c r="AN1785" s="276">
        <f>ค่าเสื่อม!I4</f>
        <v>30</v>
      </c>
      <c r="AO1785" s="290">
        <f>AG1785*AN1785/100</f>
        <v>271350</v>
      </c>
      <c r="AP1785" s="290">
        <f>AG1785-AO1785</f>
        <v>633150</v>
      </c>
      <c r="AQ1785" s="199">
        <f>P1785+AP1785</f>
        <v>673150</v>
      </c>
      <c r="AR1785" s="199">
        <f>AQ1785</f>
        <v>673150</v>
      </c>
      <c r="AS1785" s="198">
        <f>((S1785*O1785)+(AF1785*AK1785)-(AF1785*AK1785*AN1785/100))</f>
        <v>797.5</v>
      </c>
      <c r="AT1785" s="198">
        <f>AQ1785-AS1785</f>
        <v>672352.5</v>
      </c>
      <c r="AU1785" s="198">
        <f>AS1785</f>
        <v>797.5</v>
      </c>
      <c r="AV1785" s="276">
        <f>อัตราภาษี!J5</f>
        <v>0.3</v>
      </c>
      <c r="AW1785" s="156" t="s">
        <v>1794</v>
      </c>
      <c r="AX1785" s="201">
        <f>AU1785*AV1785/100</f>
        <v>2.3925000000000001</v>
      </c>
      <c r="AY1785" s="198">
        <f>AX1785*10/100</f>
        <v>0.23925000000000002</v>
      </c>
    </row>
    <row r="1786" spans="1:51" s="276" customFormat="1" ht="16.5" customHeight="1" x14ac:dyDescent="0.25">
      <c r="A1786" s="283"/>
      <c r="B1786" s="274"/>
      <c r="K1786" s="277"/>
      <c r="L1786" s="278"/>
      <c r="M1786" s="279"/>
      <c r="N1786" s="278"/>
      <c r="O1786" s="278"/>
      <c r="P1786" s="278">
        <f>N1786*O1786</f>
        <v>0</v>
      </c>
      <c r="Q1786" s="280"/>
      <c r="R1786" s="281"/>
      <c r="S1786" s="281"/>
      <c r="U1786" s="282"/>
      <c r="V1786" s="283"/>
      <c r="W1786" s="274">
        <v>78</v>
      </c>
      <c r="X1786" s="291"/>
      <c r="Y1786" s="276" t="s">
        <v>34</v>
      </c>
      <c r="Z1786" s="276" t="s">
        <v>6</v>
      </c>
      <c r="AA1786" s="285">
        <v>3</v>
      </c>
      <c r="AB1786" s="285">
        <v>8.5</v>
      </c>
      <c r="AC1786" s="285">
        <v>2</v>
      </c>
      <c r="AD1786" s="281">
        <f>AA1786*AB1786</f>
        <v>25.5</v>
      </c>
      <c r="AE1786" s="287">
        <v>100</v>
      </c>
      <c r="AF1786" s="288">
        <f>รายการ!B8</f>
        <v>2600</v>
      </c>
      <c r="AG1786" s="288">
        <f>AD1786*AF1786</f>
        <v>66300</v>
      </c>
      <c r="AH1786" s="280">
        <f>SUM(AI1786:AL1786)</f>
        <v>25.5</v>
      </c>
      <c r="AI1786" s="280"/>
      <c r="AJ1786" s="280"/>
      <c r="AK1786" s="280">
        <v>25.5</v>
      </c>
      <c r="AL1786" s="280"/>
      <c r="AM1786" s="276" t="s">
        <v>197</v>
      </c>
      <c r="AN1786" s="276">
        <f>ค่าเสื่อม!B2</f>
        <v>1</v>
      </c>
      <c r="AO1786" s="290">
        <f>AG1786*AN1786/100</f>
        <v>663</v>
      </c>
      <c r="AP1786" s="290">
        <f>AG1786-AO1786</f>
        <v>65637</v>
      </c>
      <c r="AQ1786" s="199">
        <f>P1786+AP1786</f>
        <v>65637</v>
      </c>
      <c r="AR1786" s="199">
        <f>AQ1786</f>
        <v>65637</v>
      </c>
      <c r="AS1786" s="198">
        <f>((S1786*O1786)+(AF1786*AK1786)-(AF1786*AK1786*AN1786/100))</f>
        <v>65637</v>
      </c>
      <c r="AT1786" s="198">
        <f>AQ1786-AS1786</f>
        <v>0</v>
      </c>
      <c r="AU1786" s="198">
        <f>AS1786</f>
        <v>65637</v>
      </c>
      <c r="AV1786" s="276">
        <f>อัตราภาษี!J5</f>
        <v>0.3</v>
      </c>
      <c r="AW1786" s="156" t="s">
        <v>198</v>
      </c>
      <c r="AX1786" s="201">
        <f>AU1786*AV1786/100</f>
        <v>196.91099999999997</v>
      </c>
      <c r="AY1786" s="198">
        <f>AX1786*10/100</f>
        <v>19.691099999999995</v>
      </c>
    </row>
    <row r="1787" spans="1:51" s="276" customFormat="1" ht="16.5" customHeight="1" x14ac:dyDescent="0.25">
      <c r="A1787" s="283"/>
      <c r="B1787" s="274">
        <v>40</v>
      </c>
      <c r="C1787" s="276" t="s">
        <v>5</v>
      </c>
      <c r="D1787" s="276">
        <v>34931</v>
      </c>
      <c r="E1787" s="276">
        <v>174</v>
      </c>
      <c r="F1787" s="276">
        <v>1668</v>
      </c>
      <c r="G1787" s="276" t="s">
        <v>191</v>
      </c>
      <c r="H1787" s="276">
        <v>5</v>
      </c>
      <c r="I1787" s="276">
        <v>0</v>
      </c>
      <c r="J1787" s="276">
        <v>0</v>
      </c>
      <c r="K1787" s="277">
        <f>H1787*400+I1787*100+J1787</f>
        <v>2000</v>
      </c>
      <c r="L1787" s="278">
        <f>K1787</f>
        <v>2000</v>
      </c>
      <c r="M1787" s="279">
        <v>1</v>
      </c>
      <c r="N1787" s="278">
        <f>L1787</f>
        <v>2000</v>
      </c>
      <c r="O1787" s="278">
        <v>125</v>
      </c>
      <c r="P1787" s="278">
        <f>N1787*O1787</f>
        <v>250000</v>
      </c>
      <c r="Q1787" s="280">
        <f>L1787</f>
        <v>2000</v>
      </c>
      <c r="R1787" s="281"/>
      <c r="S1787" s="281"/>
      <c r="U1787" s="282"/>
      <c r="V1787" s="283"/>
      <c r="W1787" s="274"/>
      <c r="X1787" s="291"/>
      <c r="AA1787" s="285"/>
      <c r="AB1787" s="285"/>
      <c r="AC1787" s="285"/>
      <c r="AD1787" s="281"/>
      <c r="AE1787" s="287"/>
      <c r="AF1787" s="288"/>
      <c r="AG1787" s="288">
        <f>AD1787*AF1787</f>
        <v>0</v>
      </c>
      <c r="AI1787" s="280"/>
      <c r="AJ1787" s="280"/>
      <c r="AK1787" s="280"/>
      <c r="AL1787" s="280"/>
      <c r="AO1787" s="290">
        <f>AG1787*AN1787/100</f>
        <v>0</v>
      </c>
      <c r="AP1787" s="290">
        <f>AG1787-AO1787</f>
        <v>0</v>
      </c>
      <c r="AQ1787" s="199">
        <f>P1787+AP1787</f>
        <v>250000</v>
      </c>
      <c r="AR1787" s="199">
        <f>AQ1787</f>
        <v>250000</v>
      </c>
      <c r="AS1787" s="198">
        <f>((S1787*O1787)+(AF1787*AK1787)-(AF1787*AK1787*AN1787/100))</f>
        <v>0</v>
      </c>
      <c r="AT1787" s="198">
        <f>AQ1787-AS1787</f>
        <v>250000</v>
      </c>
      <c r="AU1787" s="198">
        <f>AS1787</f>
        <v>0</v>
      </c>
      <c r="AW1787" s="156"/>
      <c r="AX1787" s="201">
        <f>AU1787*AV1787/100</f>
        <v>0</v>
      </c>
      <c r="AY1787" s="198">
        <f>AX1787*10/100</f>
        <v>0</v>
      </c>
    </row>
    <row r="1788" spans="1:51" s="276" customFormat="1" ht="16.5" customHeight="1" x14ac:dyDescent="0.25">
      <c r="A1788" s="283"/>
      <c r="B1788" s="274">
        <v>41</v>
      </c>
      <c r="C1788" s="276" t="s">
        <v>5</v>
      </c>
      <c r="D1788" s="276">
        <v>34755</v>
      </c>
      <c r="E1788" s="276">
        <v>173</v>
      </c>
      <c r="F1788" s="276">
        <v>1667</v>
      </c>
      <c r="G1788" s="276" t="s">
        <v>191</v>
      </c>
      <c r="H1788" s="276">
        <v>26</v>
      </c>
      <c r="I1788" s="276">
        <v>3</v>
      </c>
      <c r="J1788" s="276">
        <v>8</v>
      </c>
      <c r="K1788" s="277">
        <v>10400</v>
      </c>
      <c r="L1788" s="278">
        <f>K1788</f>
        <v>10400</v>
      </c>
      <c r="M1788" s="279">
        <v>1</v>
      </c>
      <c r="N1788" s="278">
        <f>L1788</f>
        <v>10400</v>
      </c>
      <c r="O1788" s="278">
        <v>125</v>
      </c>
      <c r="P1788" s="278">
        <f>N1788*O1788</f>
        <v>1300000</v>
      </c>
      <c r="Q1788" s="280">
        <f>L1788</f>
        <v>10400</v>
      </c>
      <c r="R1788" s="281"/>
      <c r="S1788" s="281"/>
      <c r="U1788" s="282"/>
      <c r="V1788" s="283"/>
      <c r="W1788" s="274"/>
      <c r="X1788" s="284"/>
      <c r="AA1788" s="285"/>
      <c r="AB1788" s="285"/>
      <c r="AC1788" s="285"/>
      <c r="AD1788" s="281"/>
      <c r="AE1788" s="287"/>
      <c r="AF1788" s="288"/>
      <c r="AG1788" s="288">
        <f>AD1788*AF1788</f>
        <v>0</v>
      </c>
      <c r="AH1788" s="280"/>
      <c r="AI1788" s="280"/>
      <c r="AJ1788" s="280"/>
      <c r="AK1788" s="280"/>
      <c r="AL1788" s="280"/>
      <c r="AO1788" s="290">
        <f>AG1788*AN1788/100</f>
        <v>0</v>
      </c>
      <c r="AP1788" s="290">
        <f>AG1788-AO1788</f>
        <v>0</v>
      </c>
      <c r="AQ1788" s="199">
        <f>P1788+AP1788</f>
        <v>1300000</v>
      </c>
      <c r="AR1788" s="199">
        <f>AQ1788</f>
        <v>1300000</v>
      </c>
      <c r="AS1788" s="198">
        <f>((S1788*O1788)+(AF1788*AK1788)-(AF1788*AK1788*AN1788/100))</f>
        <v>0</v>
      </c>
      <c r="AT1788" s="198">
        <f>AQ1788-AS1788</f>
        <v>1300000</v>
      </c>
      <c r="AU1788" s="198">
        <f>AS1788</f>
        <v>0</v>
      </c>
      <c r="AW1788" s="156"/>
      <c r="AX1788" s="201">
        <f>AU1788*AV1788/100</f>
        <v>0</v>
      </c>
      <c r="AY1788" s="198">
        <f>AX1788*10/100</f>
        <v>0</v>
      </c>
    </row>
    <row r="1789" spans="1:51" s="307" customFormat="1" ht="16.5" customHeight="1" x14ac:dyDescent="0.25">
      <c r="A1789" s="305"/>
      <c r="B1789" s="306"/>
      <c r="K1789" s="308"/>
      <c r="L1789" s="309"/>
      <c r="M1789" s="310"/>
      <c r="N1789" s="309"/>
      <c r="O1789" s="309"/>
      <c r="P1789" s="309"/>
      <c r="Q1789" s="311"/>
      <c r="R1789" s="312"/>
      <c r="S1789" s="312"/>
      <c r="U1789" s="313"/>
      <c r="V1789" s="305"/>
      <c r="W1789" s="306"/>
      <c r="X1789" s="314"/>
      <c r="AA1789" s="315"/>
      <c r="AB1789" s="315"/>
      <c r="AC1789" s="315"/>
      <c r="AD1789" s="312"/>
      <c r="AE1789" s="316"/>
      <c r="AF1789" s="317"/>
      <c r="AG1789" s="317"/>
      <c r="AH1789" s="311"/>
      <c r="AI1789" s="311"/>
      <c r="AJ1789" s="311"/>
      <c r="AK1789" s="311"/>
      <c r="AL1789" s="311"/>
      <c r="AO1789" s="318"/>
      <c r="AP1789" s="318"/>
      <c r="AQ1789" s="249"/>
      <c r="AR1789" s="249"/>
      <c r="AS1789" s="248"/>
      <c r="AT1789" s="248"/>
      <c r="AU1789" s="248"/>
      <c r="AW1789" s="319"/>
      <c r="AX1789" s="201">
        <f>SUM(AX1785:AX1788)</f>
        <v>199.30349999999999</v>
      </c>
      <c r="AY1789" s="198">
        <f>AX1789*10/100</f>
        <v>19.930349999999997</v>
      </c>
    </row>
    <row r="1790" spans="1:51" s="307" customFormat="1" ht="16.5" customHeight="1" x14ac:dyDescent="0.25">
      <c r="A1790" s="305"/>
      <c r="B1790" s="306"/>
      <c r="K1790" s="308"/>
      <c r="L1790" s="309"/>
      <c r="M1790" s="310"/>
      <c r="N1790" s="309"/>
      <c r="O1790" s="309"/>
      <c r="P1790" s="309"/>
      <c r="Q1790" s="311"/>
      <c r="R1790" s="312"/>
      <c r="S1790" s="312"/>
      <c r="U1790" s="313"/>
      <c r="V1790" s="305"/>
      <c r="W1790" s="306"/>
      <c r="X1790" s="314"/>
      <c r="AA1790" s="315"/>
      <c r="AB1790" s="315"/>
      <c r="AC1790" s="315"/>
      <c r="AD1790" s="312"/>
      <c r="AE1790" s="316"/>
      <c r="AF1790" s="317"/>
      <c r="AG1790" s="317"/>
      <c r="AH1790" s="311"/>
      <c r="AI1790" s="311"/>
      <c r="AJ1790" s="311"/>
      <c r="AK1790" s="311"/>
      <c r="AL1790" s="311"/>
      <c r="AO1790" s="318"/>
      <c r="AP1790" s="318"/>
      <c r="AQ1790" s="249"/>
      <c r="AR1790" s="249"/>
      <c r="AS1790" s="248"/>
      <c r="AT1790" s="248"/>
      <c r="AU1790" s="248"/>
      <c r="AW1790" s="319"/>
      <c r="AX1790" s="251"/>
      <c r="AY1790" s="248"/>
    </row>
    <row r="1791" spans="1:51" s="307" customFormat="1" ht="16.5" customHeight="1" x14ac:dyDescent="0.25">
      <c r="A1791" s="305"/>
      <c r="B1791" s="306"/>
      <c r="K1791" s="308"/>
      <c r="L1791" s="309"/>
      <c r="M1791" s="310"/>
      <c r="N1791" s="309"/>
      <c r="O1791" s="309"/>
      <c r="P1791" s="309"/>
      <c r="Q1791" s="311"/>
      <c r="R1791" s="312"/>
      <c r="S1791" s="312"/>
      <c r="U1791" s="313"/>
      <c r="V1791" s="305"/>
      <c r="W1791" s="306"/>
      <c r="X1791" s="314"/>
      <c r="AA1791" s="315"/>
      <c r="AB1791" s="315"/>
      <c r="AC1791" s="315"/>
      <c r="AD1791" s="312"/>
      <c r="AE1791" s="316"/>
      <c r="AF1791" s="317"/>
      <c r="AG1791" s="317"/>
      <c r="AH1791" s="311"/>
      <c r="AI1791" s="311"/>
      <c r="AJ1791" s="311"/>
      <c r="AK1791" s="311"/>
      <c r="AL1791" s="311"/>
      <c r="AO1791" s="318"/>
      <c r="AP1791" s="318"/>
      <c r="AQ1791" s="249"/>
      <c r="AR1791" s="249"/>
      <c r="AS1791" s="248"/>
      <c r="AT1791" s="248"/>
      <c r="AU1791" s="248"/>
      <c r="AW1791" s="319"/>
      <c r="AX1791" s="251"/>
      <c r="AY1791" s="248"/>
    </row>
    <row r="1792" spans="1:51" s="307" customFormat="1" ht="16.5" customHeight="1" x14ac:dyDescent="0.25">
      <c r="A1792" s="305"/>
      <c r="B1792" s="306"/>
      <c r="K1792" s="308"/>
      <c r="L1792" s="309"/>
      <c r="M1792" s="310"/>
      <c r="N1792" s="309"/>
      <c r="O1792" s="309"/>
      <c r="P1792" s="309"/>
      <c r="Q1792" s="311"/>
      <c r="R1792" s="312"/>
      <c r="S1792" s="312"/>
      <c r="U1792" s="313"/>
      <c r="V1792" s="305"/>
      <c r="W1792" s="306"/>
      <c r="X1792" s="314"/>
      <c r="AA1792" s="315"/>
      <c r="AB1792" s="315"/>
      <c r="AC1792" s="315"/>
      <c r="AD1792" s="312"/>
      <c r="AE1792" s="316"/>
      <c r="AF1792" s="317"/>
      <c r="AG1792" s="317"/>
      <c r="AH1792" s="311"/>
      <c r="AI1792" s="311"/>
      <c r="AJ1792" s="311"/>
      <c r="AK1792" s="311"/>
      <c r="AL1792" s="311"/>
      <c r="AO1792" s="318"/>
      <c r="AP1792" s="318"/>
      <c r="AQ1792" s="249"/>
      <c r="AR1792" s="249"/>
      <c r="AS1792" s="248"/>
      <c r="AT1792" s="248"/>
      <c r="AU1792" s="248"/>
      <c r="AW1792" s="319"/>
      <c r="AX1792" s="251"/>
      <c r="AY1792" s="248"/>
    </row>
    <row r="1793" spans="1:51" s="307" customFormat="1" ht="16.5" customHeight="1" x14ac:dyDescent="0.25">
      <c r="A1793" s="305"/>
      <c r="B1793" s="306"/>
      <c r="K1793" s="308"/>
      <c r="L1793" s="309"/>
      <c r="M1793" s="310"/>
      <c r="N1793" s="309"/>
      <c r="O1793" s="309"/>
      <c r="P1793" s="309"/>
      <c r="Q1793" s="311"/>
      <c r="R1793" s="312"/>
      <c r="S1793" s="312"/>
      <c r="U1793" s="313"/>
      <c r="V1793" s="305"/>
      <c r="W1793" s="306"/>
      <c r="X1793" s="314"/>
      <c r="AA1793" s="315"/>
      <c r="AB1793" s="315"/>
      <c r="AC1793" s="315"/>
      <c r="AD1793" s="312"/>
      <c r="AE1793" s="316"/>
      <c r="AF1793" s="317"/>
      <c r="AG1793" s="317"/>
      <c r="AH1793" s="311"/>
      <c r="AI1793" s="311"/>
      <c r="AJ1793" s="311"/>
      <c r="AK1793" s="311"/>
      <c r="AL1793" s="311"/>
      <c r="AO1793" s="318"/>
      <c r="AP1793" s="318"/>
      <c r="AQ1793" s="249"/>
      <c r="AR1793" s="249"/>
      <c r="AS1793" s="248"/>
      <c r="AT1793" s="248"/>
      <c r="AU1793" s="248"/>
      <c r="AW1793" s="319"/>
      <c r="AX1793" s="251"/>
      <c r="AY1793" s="248"/>
    </row>
    <row r="1794" spans="1:51" s="307" customFormat="1" ht="16.5" customHeight="1" x14ac:dyDescent="0.25">
      <c r="A1794" s="305"/>
      <c r="B1794" s="306"/>
      <c r="K1794" s="308"/>
      <c r="L1794" s="309"/>
      <c r="M1794" s="310"/>
      <c r="N1794" s="309"/>
      <c r="O1794" s="309"/>
      <c r="P1794" s="309"/>
      <c r="Q1794" s="311"/>
      <c r="R1794" s="312"/>
      <c r="S1794" s="312"/>
      <c r="U1794" s="313"/>
      <c r="V1794" s="305"/>
      <c r="W1794" s="306"/>
      <c r="X1794" s="314"/>
      <c r="AA1794" s="315"/>
      <c r="AB1794" s="315"/>
      <c r="AC1794" s="315"/>
      <c r="AD1794" s="312"/>
      <c r="AE1794" s="316"/>
      <c r="AF1794" s="317"/>
      <c r="AG1794" s="317"/>
      <c r="AH1794" s="311"/>
      <c r="AI1794" s="311"/>
      <c r="AJ1794" s="311"/>
      <c r="AK1794" s="311"/>
      <c r="AL1794" s="311"/>
      <c r="AO1794" s="318"/>
      <c r="AP1794" s="318"/>
      <c r="AQ1794" s="249"/>
      <c r="AR1794" s="249"/>
      <c r="AS1794" s="248"/>
      <c r="AT1794" s="248"/>
      <c r="AU1794" s="248"/>
      <c r="AW1794" s="319"/>
      <c r="AX1794" s="251"/>
      <c r="AY1794" s="248"/>
    </row>
    <row r="1795" spans="1:51" s="307" customFormat="1" ht="16.5" customHeight="1" x14ac:dyDescent="0.25">
      <c r="A1795" s="305"/>
      <c r="B1795" s="306"/>
      <c r="K1795" s="308"/>
      <c r="L1795" s="309"/>
      <c r="M1795" s="310"/>
      <c r="N1795" s="309"/>
      <c r="O1795" s="309"/>
      <c r="P1795" s="309"/>
      <c r="Q1795" s="311"/>
      <c r="R1795" s="312"/>
      <c r="S1795" s="312"/>
      <c r="U1795" s="313"/>
      <c r="V1795" s="305"/>
      <c r="W1795" s="306"/>
      <c r="X1795" s="314"/>
      <c r="AA1795" s="315"/>
      <c r="AB1795" s="315"/>
      <c r="AC1795" s="315"/>
      <c r="AD1795" s="312"/>
      <c r="AE1795" s="316"/>
      <c r="AF1795" s="317"/>
      <c r="AG1795" s="317"/>
      <c r="AH1795" s="311"/>
      <c r="AI1795" s="311"/>
      <c r="AJ1795" s="311"/>
      <c r="AK1795" s="311"/>
      <c r="AL1795" s="311"/>
      <c r="AO1795" s="318"/>
      <c r="AP1795" s="318"/>
      <c r="AQ1795" s="249"/>
      <c r="AR1795" s="249"/>
      <c r="AS1795" s="248"/>
      <c r="AT1795" s="248"/>
      <c r="AU1795" s="248"/>
      <c r="AW1795" s="319"/>
      <c r="AX1795" s="251"/>
      <c r="AY1795" s="248"/>
    </row>
    <row r="1796" spans="1:51" s="307" customFormat="1" ht="16.5" customHeight="1" x14ac:dyDescent="0.25">
      <c r="A1796" s="305"/>
      <c r="B1796" s="306"/>
      <c r="K1796" s="308"/>
      <c r="L1796" s="309"/>
      <c r="M1796" s="310"/>
      <c r="N1796" s="309"/>
      <c r="O1796" s="309"/>
      <c r="P1796" s="309"/>
      <c r="Q1796" s="311"/>
      <c r="R1796" s="312"/>
      <c r="S1796" s="312"/>
      <c r="U1796" s="313"/>
      <c r="V1796" s="305"/>
      <c r="W1796" s="306"/>
      <c r="X1796" s="314"/>
      <c r="AA1796" s="315"/>
      <c r="AB1796" s="315"/>
      <c r="AC1796" s="315"/>
      <c r="AD1796" s="312"/>
      <c r="AE1796" s="316"/>
      <c r="AF1796" s="317"/>
      <c r="AG1796" s="317"/>
      <c r="AH1796" s="311"/>
      <c r="AI1796" s="311"/>
      <c r="AJ1796" s="311"/>
      <c r="AK1796" s="311"/>
      <c r="AL1796" s="311"/>
      <c r="AO1796" s="318"/>
      <c r="AP1796" s="318"/>
      <c r="AQ1796" s="249"/>
      <c r="AR1796" s="249"/>
      <c r="AS1796" s="248"/>
      <c r="AT1796" s="248"/>
      <c r="AU1796" s="248"/>
      <c r="AW1796" s="319"/>
      <c r="AX1796" s="251"/>
      <c r="AY1796" s="248"/>
    </row>
    <row r="1797" spans="1:51" s="307" customFormat="1" ht="16.5" customHeight="1" x14ac:dyDescent="0.25">
      <c r="A1797" s="305"/>
      <c r="B1797" s="306"/>
      <c r="K1797" s="308"/>
      <c r="L1797" s="309"/>
      <c r="M1797" s="310"/>
      <c r="N1797" s="309"/>
      <c r="O1797" s="309"/>
      <c r="P1797" s="309"/>
      <c r="Q1797" s="311"/>
      <c r="R1797" s="312"/>
      <c r="S1797" s="312"/>
      <c r="U1797" s="313"/>
      <c r="V1797" s="305"/>
      <c r="W1797" s="306"/>
      <c r="X1797" s="314"/>
      <c r="AA1797" s="315"/>
      <c r="AB1797" s="315"/>
      <c r="AC1797" s="315"/>
      <c r="AD1797" s="312"/>
      <c r="AE1797" s="316"/>
      <c r="AF1797" s="317"/>
      <c r="AG1797" s="317"/>
      <c r="AH1797" s="311"/>
      <c r="AI1797" s="311"/>
      <c r="AJ1797" s="311"/>
      <c r="AK1797" s="311"/>
      <c r="AL1797" s="311"/>
      <c r="AO1797" s="318"/>
      <c r="AP1797" s="318"/>
      <c r="AQ1797" s="249"/>
      <c r="AR1797" s="249"/>
      <c r="AS1797" s="248"/>
      <c r="AT1797" s="248"/>
      <c r="AU1797" s="248"/>
      <c r="AW1797" s="319"/>
      <c r="AX1797" s="251"/>
      <c r="AY1797" s="248"/>
    </row>
    <row r="1798" spans="1:51" s="307" customFormat="1" ht="16.5" customHeight="1" x14ac:dyDescent="0.25">
      <c r="A1798" s="305"/>
      <c r="B1798" s="306"/>
      <c r="K1798" s="308"/>
      <c r="L1798" s="309"/>
      <c r="M1798" s="310"/>
      <c r="N1798" s="309"/>
      <c r="O1798" s="309"/>
      <c r="P1798" s="309"/>
      <c r="Q1798" s="311"/>
      <c r="R1798" s="312"/>
      <c r="S1798" s="312"/>
      <c r="U1798" s="313"/>
      <c r="V1798" s="305"/>
      <c r="W1798" s="306"/>
      <c r="X1798" s="314"/>
      <c r="AA1798" s="315"/>
      <c r="AB1798" s="315"/>
      <c r="AC1798" s="315"/>
      <c r="AD1798" s="312"/>
      <c r="AE1798" s="316"/>
      <c r="AF1798" s="317"/>
      <c r="AG1798" s="317"/>
      <c r="AH1798" s="311"/>
      <c r="AI1798" s="311"/>
      <c r="AJ1798" s="311"/>
      <c r="AK1798" s="311"/>
      <c r="AL1798" s="311"/>
      <c r="AO1798" s="318"/>
      <c r="AP1798" s="318"/>
      <c r="AQ1798" s="249"/>
      <c r="AR1798" s="249"/>
      <c r="AS1798" s="248"/>
      <c r="AT1798" s="248"/>
      <c r="AU1798" s="248"/>
      <c r="AW1798" s="319"/>
      <c r="AX1798" s="251"/>
      <c r="AY1798" s="248"/>
    </row>
    <row r="1799" spans="1:51" s="307" customFormat="1" ht="16.5" customHeight="1" x14ac:dyDescent="0.25">
      <c r="A1799" s="305"/>
      <c r="B1799" s="306"/>
      <c r="K1799" s="308"/>
      <c r="L1799" s="309"/>
      <c r="M1799" s="310"/>
      <c r="N1799" s="309"/>
      <c r="O1799" s="309"/>
      <c r="P1799" s="309"/>
      <c r="Q1799" s="311"/>
      <c r="R1799" s="312"/>
      <c r="S1799" s="312"/>
      <c r="U1799" s="313"/>
      <c r="V1799" s="305"/>
      <c r="W1799" s="306"/>
      <c r="X1799" s="314"/>
      <c r="AA1799" s="315"/>
      <c r="AB1799" s="315"/>
      <c r="AC1799" s="315"/>
      <c r="AD1799" s="312"/>
      <c r="AE1799" s="316"/>
      <c r="AF1799" s="317"/>
      <c r="AG1799" s="317"/>
      <c r="AH1799" s="311"/>
      <c r="AI1799" s="311"/>
      <c r="AJ1799" s="311"/>
      <c r="AK1799" s="311"/>
      <c r="AL1799" s="311"/>
      <c r="AO1799" s="318"/>
      <c r="AP1799" s="318"/>
      <c r="AQ1799" s="249"/>
      <c r="AR1799" s="249"/>
      <c r="AS1799" s="248"/>
      <c r="AT1799" s="248"/>
      <c r="AU1799" s="248"/>
      <c r="AW1799" s="319"/>
      <c r="AX1799" s="251"/>
      <c r="AY1799" s="248"/>
    </row>
    <row r="1800" spans="1:51" s="307" customFormat="1" ht="16.5" customHeight="1" x14ac:dyDescent="0.25">
      <c r="A1800" s="305"/>
      <c r="B1800" s="306"/>
      <c r="K1800" s="308"/>
      <c r="L1800" s="309"/>
      <c r="M1800" s="310"/>
      <c r="N1800" s="309"/>
      <c r="O1800" s="309"/>
      <c r="P1800" s="309"/>
      <c r="Q1800" s="311"/>
      <c r="R1800" s="312"/>
      <c r="S1800" s="312"/>
      <c r="U1800" s="313"/>
      <c r="V1800" s="305"/>
      <c r="W1800" s="306"/>
      <c r="X1800" s="314"/>
      <c r="AA1800" s="315"/>
      <c r="AB1800" s="315"/>
      <c r="AC1800" s="315"/>
      <c r="AD1800" s="312"/>
      <c r="AE1800" s="316"/>
      <c r="AF1800" s="317"/>
      <c r="AG1800" s="317"/>
      <c r="AH1800" s="311"/>
      <c r="AI1800" s="311"/>
      <c r="AJ1800" s="311"/>
      <c r="AK1800" s="311"/>
      <c r="AL1800" s="311"/>
      <c r="AO1800" s="318"/>
      <c r="AP1800" s="318"/>
      <c r="AQ1800" s="249"/>
      <c r="AR1800" s="249"/>
      <c r="AS1800" s="248"/>
      <c r="AT1800" s="248"/>
      <c r="AU1800" s="248"/>
      <c r="AW1800" s="319"/>
      <c r="AX1800" s="251"/>
      <c r="AY1800" s="248"/>
    </row>
    <row r="1801" spans="1:51" s="307" customFormat="1" ht="16.5" customHeight="1" x14ac:dyDescent="0.25">
      <c r="A1801" s="305"/>
      <c r="B1801" s="306"/>
      <c r="K1801" s="308"/>
      <c r="L1801" s="309"/>
      <c r="M1801" s="310"/>
      <c r="N1801" s="309"/>
      <c r="O1801" s="309"/>
      <c r="P1801" s="309"/>
      <c r="Q1801" s="311"/>
      <c r="R1801" s="312"/>
      <c r="S1801" s="312"/>
      <c r="U1801" s="313"/>
      <c r="V1801" s="305"/>
      <c r="W1801" s="306"/>
      <c r="X1801" s="314"/>
      <c r="AA1801" s="315"/>
      <c r="AB1801" s="315"/>
      <c r="AC1801" s="315"/>
      <c r="AD1801" s="312"/>
      <c r="AE1801" s="316"/>
      <c r="AF1801" s="317"/>
      <c r="AG1801" s="317"/>
      <c r="AH1801" s="311"/>
      <c r="AI1801" s="311"/>
      <c r="AJ1801" s="311"/>
      <c r="AK1801" s="311"/>
      <c r="AL1801" s="311"/>
      <c r="AO1801" s="318"/>
      <c r="AP1801" s="318"/>
      <c r="AQ1801" s="249"/>
      <c r="AR1801" s="249"/>
      <c r="AS1801" s="248"/>
      <c r="AT1801" s="248"/>
      <c r="AU1801" s="248"/>
      <c r="AW1801" s="319"/>
      <c r="AX1801" s="251"/>
      <c r="AY1801" s="248"/>
    </row>
    <row r="1802" spans="1:51" s="307" customFormat="1" ht="16.5" customHeight="1" x14ac:dyDescent="0.25">
      <c r="A1802" s="305"/>
      <c r="B1802" s="306"/>
      <c r="K1802" s="308"/>
      <c r="L1802" s="309"/>
      <c r="M1802" s="310"/>
      <c r="N1802" s="309"/>
      <c r="O1802" s="309"/>
      <c r="P1802" s="309"/>
      <c r="Q1802" s="311"/>
      <c r="R1802" s="312"/>
      <c r="S1802" s="312"/>
      <c r="U1802" s="313"/>
      <c r="V1802" s="305"/>
      <c r="W1802" s="306"/>
      <c r="X1802" s="314"/>
      <c r="AA1802" s="315"/>
      <c r="AB1802" s="315"/>
      <c r="AC1802" s="315"/>
      <c r="AD1802" s="312"/>
      <c r="AE1802" s="316"/>
      <c r="AF1802" s="317"/>
      <c r="AG1802" s="317"/>
      <c r="AH1802" s="311"/>
      <c r="AI1802" s="311"/>
      <c r="AJ1802" s="311"/>
      <c r="AK1802" s="311"/>
      <c r="AL1802" s="311"/>
      <c r="AO1802" s="318"/>
      <c r="AP1802" s="318"/>
      <c r="AQ1802" s="249"/>
      <c r="AR1802" s="249"/>
      <c r="AS1802" s="248"/>
      <c r="AT1802" s="248"/>
      <c r="AU1802" s="248"/>
      <c r="AW1802" s="319"/>
      <c r="AX1802" s="251"/>
      <c r="AY1802" s="248"/>
    </row>
    <row r="1803" spans="1:51" s="307" customFormat="1" ht="16.5" customHeight="1" x14ac:dyDescent="0.25">
      <c r="A1803" s="305"/>
      <c r="B1803" s="306"/>
      <c r="K1803" s="308"/>
      <c r="L1803" s="309"/>
      <c r="M1803" s="310"/>
      <c r="N1803" s="309"/>
      <c r="O1803" s="309"/>
      <c r="P1803" s="309"/>
      <c r="Q1803" s="311"/>
      <c r="R1803" s="312"/>
      <c r="S1803" s="312"/>
      <c r="U1803" s="313"/>
      <c r="V1803" s="305"/>
      <c r="W1803" s="306"/>
      <c r="X1803" s="314"/>
      <c r="AA1803" s="315"/>
      <c r="AB1803" s="315"/>
      <c r="AC1803" s="315"/>
      <c r="AD1803" s="312"/>
      <c r="AE1803" s="316"/>
      <c r="AF1803" s="317"/>
      <c r="AG1803" s="317"/>
      <c r="AH1803" s="311"/>
      <c r="AI1803" s="311"/>
      <c r="AJ1803" s="311"/>
      <c r="AK1803" s="311"/>
      <c r="AL1803" s="311"/>
      <c r="AO1803" s="318"/>
      <c r="AP1803" s="318"/>
      <c r="AQ1803" s="249"/>
      <c r="AR1803" s="249"/>
      <c r="AS1803" s="248"/>
      <c r="AT1803" s="248"/>
      <c r="AU1803" s="248"/>
      <c r="AW1803" s="319"/>
      <c r="AX1803" s="251"/>
      <c r="AY1803" s="248"/>
    </row>
    <row r="1804" spans="1:51" s="307" customFormat="1" ht="16.5" customHeight="1" x14ac:dyDescent="0.25">
      <c r="A1804" s="305"/>
      <c r="B1804" s="306"/>
      <c r="K1804" s="308"/>
      <c r="L1804" s="309"/>
      <c r="M1804" s="310"/>
      <c r="N1804" s="309"/>
      <c r="O1804" s="309"/>
      <c r="P1804" s="309"/>
      <c r="Q1804" s="311"/>
      <c r="R1804" s="312"/>
      <c r="S1804" s="312"/>
      <c r="U1804" s="313"/>
      <c r="V1804" s="305"/>
      <c r="W1804" s="306"/>
      <c r="X1804" s="314"/>
      <c r="AA1804" s="315"/>
      <c r="AB1804" s="315"/>
      <c r="AC1804" s="315"/>
      <c r="AD1804" s="312"/>
      <c r="AE1804" s="316"/>
      <c r="AF1804" s="317"/>
      <c r="AG1804" s="317"/>
      <c r="AH1804" s="311"/>
      <c r="AI1804" s="311"/>
      <c r="AJ1804" s="311"/>
      <c r="AK1804" s="311"/>
      <c r="AL1804" s="311"/>
      <c r="AO1804" s="318"/>
      <c r="AP1804" s="318"/>
      <c r="AQ1804" s="249"/>
      <c r="AR1804" s="249"/>
      <c r="AS1804" s="248"/>
      <c r="AT1804" s="248"/>
      <c r="AU1804" s="248"/>
      <c r="AW1804" s="319"/>
      <c r="AX1804" s="251"/>
      <c r="AY1804" s="248"/>
    </row>
    <row r="1805" spans="1:51" s="307" customFormat="1" ht="16.5" customHeight="1" x14ac:dyDescent="0.25">
      <c r="A1805" s="305"/>
      <c r="B1805" s="306"/>
      <c r="K1805" s="308"/>
      <c r="L1805" s="309"/>
      <c r="M1805" s="310"/>
      <c r="N1805" s="309"/>
      <c r="O1805" s="309"/>
      <c r="P1805" s="309"/>
      <c r="Q1805" s="311"/>
      <c r="R1805" s="312"/>
      <c r="S1805" s="312"/>
      <c r="U1805" s="313"/>
      <c r="V1805" s="305"/>
      <c r="W1805" s="306"/>
      <c r="X1805" s="314"/>
      <c r="AA1805" s="315"/>
      <c r="AB1805" s="315"/>
      <c r="AC1805" s="315"/>
      <c r="AD1805" s="312"/>
      <c r="AE1805" s="316"/>
      <c r="AF1805" s="317"/>
      <c r="AG1805" s="317"/>
      <c r="AH1805" s="311"/>
      <c r="AI1805" s="311"/>
      <c r="AJ1805" s="311"/>
      <c r="AK1805" s="311"/>
      <c r="AL1805" s="311"/>
      <c r="AO1805" s="318"/>
      <c r="AP1805" s="318"/>
      <c r="AQ1805" s="249"/>
      <c r="AR1805" s="249"/>
      <c r="AS1805" s="248"/>
      <c r="AT1805" s="248"/>
      <c r="AU1805" s="248"/>
      <c r="AW1805" s="319"/>
      <c r="AX1805" s="251"/>
      <c r="AY1805" s="248"/>
    </row>
    <row r="1806" spans="1:51" s="307" customFormat="1" ht="16.5" customHeight="1" x14ac:dyDescent="0.25">
      <c r="A1806" s="305"/>
      <c r="B1806" s="306"/>
      <c r="K1806" s="308"/>
      <c r="L1806" s="309"/>
      <c r="M1806" s="310"/>
      <c r="N1806" s="309"/>
      <c r="O1806" s="309"/>
      <c r="P1806" s="309"/>
      <c r="Q1806" s="311"/>
      <c r="R1806" s="312"/>
      <c r="S1806" s="312"/>
      <c r="U1806" s="313"/>
      <c r="V1806" s="305"/>
      <c r="W1806" s="306"/>
      <c r="X1806" s="314"/>
      <c r="AA1806" s="315"/>
      <c r="AB1806" s="315"/>
      <c r="AC1806" s="315"/>
      <c r="AD1806" s="312"/>
      <c r="AE1806" s="316"/>
      <c r="AF1806" s="317"/>
      <c r="AG1806" s="317"/>
      <c r="AH1806" s="311"/>
      <c r="AI1806" s="311"/>
      <c r="AJ1806" s="311"/>
      <c r="AK1806" s="311"/>
      <c r="AL1806" s="311"/>
      <c r="AO1806" s="318"/>
      <c r="AP1806" s="318"/>
      <c r="AQ1806" s="249"/>
      <c r="AR1806" s="249"/>
      <c r="AS1806" s="248"/>
      <c r="AT1806" s="248"/>
      <c r="AU1806" s="248"/>
      <c r="AW1806" s="319"/>
      <c r="AX1806" s="251"/>
      <c r="AY1806" s="248"/>
    </row>
    <row r="1807" spans="1:51" s="307" customFormat="1" ht="16.5" customHeight="1" x14ac:dyDescent="0.25">
      <c r="A1807" s="305"/>
      <c r="B1807" s="306"/>
      <c r="K1807" s="308"/>
      <c r="L1807" s="309"/>
      <c r="M1807" s="310"/>
      <c r="N1807" s="309"/>
      <c r="O1807" s="309"/>
      <c r="P1807" s="309"/>
      <c r="Q1807" s="311"/>
      <c r="R1807" s="312"/>
      <c r="S1807" s="312"/>
      <c r="U1807" s="313"/>
      <c r="V1807" s="305"/>
      <c r="W1807" s="306"/>
      <c r="X1807" s="314"/>
      <c r="AA1807" s="315"/>
      <c r="AB1807" s="315"/>
      <c r="AC1807" s="315"/>
      <c r="AD1807" s="312"/>
      <c r="AE1807" s="316"/>
      <c r="AF1807" s="317"/>
      <c r="AG1807" s="317"/>
      <c r="AH1807" s="311"/>
      <c r="AI1807" s="311"/>
      <c r="AJ1807" s="311"/>
      <c r="AK1807" s="311"/>
      <c r="AL1807" s="311"/>
      <c r="AO1807" s="318"/>
      <c r="AP1807" s="318"/>
      <c r="AQ1807" s="249"/>
      <c r="AR1807" s="249"/>
      <c r="AS1807" s="248"/>
      <c r="AT1807" s="248"/>
      <c r="AU1807" s="248"/>
      <c r="AW1807" s="319"/>
      <c r="AX1807" s="251"/>
      <c r="AY1807" s="248"/>
    </row>
    <row r="1808" spans="1:51" s="307" customFormat="1" ht="16.5" customHeight="1" x14ac:dyDescent="0.25">
      <c r="A1808" s="305"/>
      <c r="B1808" s="306"/>
      <c r="K1808" s="308"/>
      <c r="L1808" s="309"/>
      <c r="M1808" s="310"/>
      <c r="N1808" s="309"/>
      <c r="O1808" s="309"/>
      <c r="P1808" s="309"/>
      <c r="Q1808" s="311"/>
      <c r="R1808" s="312"/>
      <c r="S1808" s="312"/>
      <c r="U1808" s="313"/>
      <c r="V1808" s="305"/>
      <c r="W1808" s="306"/>
      <c r="X1808" s="314"/>
      <c r="AA1808" s="315"/>
      <c r="AB1808" s="315"/>
      <c r="AC1808" s="315"/>
      <c r="AD1808" s="312"/>
      <c r="AE1808" s="316"/>
      <c r="AF1808" s="317"/>
      <c r="AG1808" s="317"/>
      <c r="AH1808" s="311"/>
      <c r="AI1808" s="311"/>
      <c r="AJ1808" s="311"/>
      <c r="AK1808" s="311"/>
      <c r="AL1808" s="311"/>
      <c r="AO1808" s="318"/>
      <c r="AP1808" s="318"/>
      <c r="AQ1808" s="249"/>
      <c r="AR1808" s="249"/>
      <c r="AS1808" s="248"/>
      <c r="AT1808" s="248"/>
      <c r="AU1808" s="248"/>
      <c r="AW1808" s="319"/>
      <c r="AX1808" s="251"/>
      <c r="AY1808" s="248"/>
    </row>
    <row r="1809" spans="1:51" s="307" customFormat="1" ht="16.5" customHeight="1" x14ac:dyDescent="0.25">
      <c r="A1809" s="305"/>
      <c r="B1809" s="306"/>
      <c r="K1809" s="308"/>
      <c r="L1809" s="309"/>
      <c r="M1809" s="310"/>
      <c r="N1809" s="309"/>
      <c r="O1809" s="309"/>
      <c r="P1809" s="309"/>
      <c r="Q1809" s="311"/>
      <c r="R1809" s="312"/>
      <c r="S1809" s="312"/>
      <c r="U1809" s="313"/>
      <c r="V1809" s="305"/>
      <c r="W1809" s="306"/>
      <c r="X1809" s="314"/>
      <c r="AA1809" s="315"/>
      <c r="AB1809" s="315"/>
      <c r="AC1809" s="315"/>
      <c r="AD1809" s="312"/>
      <c r="AE1809" s="316"/>
      <c r="AF1809" s="317"/>
      <c r="AG1809" s="317"/>
      <c r="AH1809" s="311"/>
      <c r="AI1809" s="311"/>
      <c r="AJ1809" s="311"/>
      <c r="AK1809" s="311"/>
      <c r="AL1809" s="311"/>
      <c r="AO1809" s="318"/>
      <c r="AP1809" s="318"/>
      <c r="AQ1809" s="249"/>
      <c r="AR1809" s="249"/>
      <c r="AS1809" s="248"/>
      <c r="AT1809" s="248"/>
      <c r="AU1809" s="248"/>
      <c r="AW1809" s="319"/>
      <c r="AX1809" s="251"/>
      <c r="AY1809" s="248"/>
    </row>
    <row r="1810" spans="1:51" s="307" customFormat="1" ht="16.5" customHeight="1" x14ac:dyDescent="0.25">
      <c r="A1810" s="305"/>
      <c r="B1810" s="306"/>
      <c r="K1810" s="308"/>
      <c r="L1810" s="309"/>
      <c r="M1810" s="310"/>
      <c r="N1810" s="309"/>
      <c r="O1810" s="309"/>
      <c r="P1810" s="309"/>
      <c r="Q1810" s="311"/>
      <c r="R1810" s="312"/>
      <c r="S1810" s="312"/>
      <c r="U1810" s="313"/>
      <c r="V1810" s="305"/>
      <c r="W1810" s="306"/>
      <c r="X1810" s="314"/>
      <c r="AA1810" s="315"/>
      <c r="AB1810" s="315"/>
      <c r="AC1810" s="315"/>
      <c r="AD1810" s="312"/>
      <c r="AE1810" s="316"/>
      <c r="AF1810" s="317"/>
      <c r="AG1810" s="317"/>
      <c r="AH1810" s="311"/>
      <c r="AI1810" s="311"/>
      <c r="AJ1810" s="311"/>
      <c r="AK1810" s="311"/>
      <c r="AL1810" s="311"/>
      <c r="AO1810" s="318"/>
      <c r="AP1810" s="318"/>
      <c r="AQ1810" s="249"/>
      <c r="AR1810" s="249"/>
      <c r="AS1810" s="248"/>
      <c r="AT1810" s="248"/>
      <c r="AU1810" s="248"/>
      <c r="AW1810" s="319"/>
      <c r="AX1810" s="251"/>
      <c r="AY1810" s="248"/>
    </row>
    <row r="1811" spans="1:51" s="307" customFormat="1" ht="16.5" customHeight="1" x14ac:dyDescent="0.25">
      <c r="A1811" s="305"/>
      <c r="B1811" s="306"/>
      <c r="K1811" s="308"/>
      <c r="L1811" s="309"/>
      <c r="M1811" s="310"/>
      <c r="N1811" s="309"/>
      <c r="O1811" s="309"/>
      <c r="P1811" s="309"/>
      <c r="Q1811" s="311"/>
      <c r="R1811" s="312"/>
      <c r="S1811" s="312"/>
      <c r="U1811" s="313"/>
      <c r="V1811" s="305"/>
      <c r="W1811" s="306"/>
      <c r="X1811" s="314"/>
      <c r="AA1811" s="315"/>
      <c r="AB1811" s="315"/>
      <c r="AC1811" s="315"/>
      <c r="AD1811" s="312"/>
      <c r="AE1811" s="316"/>
      <c r="AF1811" s="317"/>
      <c r="AG1811" s="317"/>
      <c r="AH1811" s="311"/>
      <c r="AI1811" s="311"/>
      <c r="AJ1811" s="311"/>
      <c r="AK1811" s="311"/>
      <c r="AL1811" s="311"/>
      <c r="AO1811" s="318"/>
      <c r="AP1811" s="318"/>
      <c r="AQ1811" s="249"/>
      <c r="AR1811" s="249"/>
      <c r="AS1811" s="248"/>
      <c r="AT1811" s="248"/>
      <c r="AU1811" s="248"/>
      <c r="AW1811" s="319"/>
      <c r="AX1811" s="251"/>
      <c r="AY1811" s="248"/>
    </row>
    <row r="1812" spans="1:51" s="307" customFormat="1" ht="16.5" customHeight="1" x14ac:dyDescent="0.25">
      <c r="A1812" s="305"/>
      <c r="B1812" s="306"/>
      <c r="K1812" s="308"/>
      <c r="L1812" s="309"/>
      <c r="M1812" s="310"/>
      <c r="N1812" s="309"/>
      <c r="O1812" s="309"/>
      <c r="P1812" s="309"/>
      <c r="Q1812" s="311"/>
      <c r="R1812" s="312"/>
      <c r="S1812" s="312"/>
      <c r="U1812" s="313"/>
      <c r="V1812" s="305"/>
      <c r="W1812" s="306"/>
      <c r="X1812" s="314"/>
      <c r="AA1812" s="315"/>
      <c r="AB1812" s="315"/>
      <c r="AC1812" s="315"/>
      <c r="AD1812" s="312"/>
      <c r="AE1812" s="316"/>
      <c r="AF1812" s="317"/>
      <c r="AG1812" s="317"/>
      <c r="AH1812" s="311"/>
      <c r="AI1812" s="311"/>
      <c r="AJ1812" s="311"/>
      <c r="AK1812" s="311"/>
      <c r="AL1812" s="311"/>
      <c r="AO1812" s="318"/>
      <c r="AP1812" s="318"/>
      <c r="AQ1812" s="249"/>
      <c r="AR1812" s="249"/>
      <c r="AS1812" s="248"/>
      <c r="AT1812" s="248"/>
      <c r="AU1812" s="248"/>
      <c r="AW1812" s="319"/>
      <c r="AX1812" s="251"/>
      <c r="AY1812" s="248"/>
    </row>
    <row r="1813" spans="1:51" s="307" customFormat="1" ht="16.5" customHeight="1" x14ac:dyDescent="0.25">
      <c r="A1813" s="305"/>
      <c r="B1813" s="306"/>
      <c r="K1813" s="308"/>
      <c r="L1813" s="309"/>
      <c r="M1813" s="310"/>
      <c r="N1813" s="309"/>
      <c r="O1813" s="309"/>
      <c r="P1813" s="309"/>
      <c r="Q1813" s="311"/>
      <c r="R1813" s="312"/>
      <c r="S1813" s="312"/>
      <c r="U1813" s="313"/>
      <c r="V1813" s="305"/>
      <c r="W1813" s="306"/>
      <c r="X1813" s="314"/>
      <c r="AA1813" s="315"/>
      <c r="AB1813" s="315"/>
      <c r="AC1813" s="315"/>
      <c r="AD1813" s="312"/>
      <c r="AE1813" s="316"/>
      <c r="AF1813" s="317"/>
      <c r="AG1813" s="317"/>
      <c r="AH1813" s="311"/>
      <c r="AI1813" s="311"/>
      <c r="AJ1813" s="311"/>
      <c r="AK1813" s="311"/>
      <c r="AL1813" s="311"/>
      <c r="AO1813" s="318"/>
      <c r="AP1813" s="318"/>
      <c r="AQ1813" s="249"/>
      <c r="AR1813" s="249"/>
      <c r="AS1813" s="248"/>
      <c r="AT1813" s="248"/>
      <c r="AU1813" s="248"/>
      <c r="AW1813" s="319"/>
      <c r="AX1813" s="251"/>
      <c r="AY1813" s="248"/>
    </row>
    <row r="1814" spans="1:51" s="307" customFormat="1" ht="16.5" customHeight="1" x14ac:dyDescent="0.25">
      <c r="A1814" s="305"/>
      <c r="B1814" s="306"/>
      <c r="K1814" s="308"/>
      <c r="L1814" s="309"/>
      <c r="M1814" s="310"/>
      <c r="N1814" s="309"/>
      <c r="O1814" s="309"/>
      <c r="P1814" s="309"/>
      <c r="Q1814" s="311"/>
      <c r="R1814" s="312"/>
      <c r="S1814" s="312"/>
      <c r="U1814" s="313"/>
      <c r="V1814" s="305"/>
      <c r="W1814" s="306"/>
      <c r="X1814" s="314"/>
      <c r="AA1814" s="315"/>
      <c r="AB1814" s="315"/>
      <c r="AC1814" s="315"/>
      <c r="AD1814" s="312"/>
      <c r="AE1814" s="316"/>
      <c r="AF1814" s="317"/>
      <c r="AG1814" s="317"/>
      <c r="AH1814" s="311"/>
      <c r="AI1814" s="311"/>
      <c r="AJ1814" s="311"/>
      <c r="AK1814" s="311"/>
      <c r="AL1814" s="311"/>
      <c r="AO1814" s="318"/>
      <c r="AP1814" s="318"/>
      <c r="AQ1814" s="249"/>
      <c r="AR1814" s="249"/>
      <c r="AS1814" s="248"/>
      <c r="AT1814" s="248"/>
      <c r="AU1814" s="248"/>
      <c r="AW1814" s="319"/>
      <c r="AX1814" s="251"/>
      <c r="AY1814" s="248"/>
    </row>
    <row r="1815" spans="1:51" s="307" customFormat="1" ht="16.5" customHeight="1" x14ac:dyDescent="0.25">
      <c r="A1815" s="305"/>
      <c r="B1815" s="306"/>
      <c r="K1815" s="308"/>
      <c r="L1815" s="309"/>
      <c r="M1815" s="310"/>
      <c r="N1815" s="309"/>
      <c r="O1815" s="309"/>
      <c r="P1815" s="309"/>
      <c r="Q1815" s="311"/>
      <c r="R1815" s="312"/>
      <c r="S1815" s="312"/>
      <c r="U1815" s="313"/>
      <c r="V1815" s="305"/>
      <c r="W1815" s="306"/>
      <c r="X1815" s="314"/>
      <c r="AA1815" s="315"/>
      <c r="AB1815" s="315"/>
      <c r="AC1815" s="315"/>
      <c r="AD1815" s="312"/>
      <c r="AE1815" s="316"/>
      <c r="AF1815" s="317"/>
      <c r="AG1815" s="317"/>
      <c r="AH1815" s="311"/>
      <c r="AI1815" s="311"/>
      <c r="AJ1815" s="311"/>
      <c r="AK1815" s="311"/>
      <c r="AL1815" s="311"/>
      <c r="AO1815" s="318"/>
      <c r="AP1815" s="318"/>
      <c r="AQ1815" s="249"/>
      <c r="AR1815" s="249"/>
      <c r="AS1815" s="248"/>
      <c r="AT1815" s="248"/>
      <c r="AU1815" s="248"/>
      <c r="AW1815" s="319"/>
      <c r="AX1815" s="251"/>
      <c r="AY1815" s="248"/>
    </row>
    <row r="1816" spans="1:51" s="307" customFormat="1" ht="16.5" customHeight="1" x14ac:dyDescent="0.25">
      <c r="A1816" s="305"/>
      <c r="B1816" s="306"/>
      <c r="K1816" s="308"/>
      <c r="L1816" s="309"/>
      <c r="M1816" s="310"/>
      <c r="N1816" s="309"/>
      <c r="O1816" s="309"/>
      <c r="P1816" s="309"/>
      <c r="Q1816" s="311"/>
      <c r="R1816" s="312"/>
      <c r="S1816" s="312"/>
      <c r="U1816" s="313"/>
      <c r="V1816" s="305"/>
      <c r="W1816" s="306"/>
      <c r="X1816" s="314"/>
      <c r="AA1816" s="315"/>
      <c r="AB1816" s="315"/>
      <c r="AC1816" s="315"/>
      <c r="AD1816" s="312"/>
      <c r="AE1816" s="316"/>
      <c r="AF1816" s="317"/>
      <c r="AG1816" s="317"/>
      <c r="AH1816" s="311"/>
      <c r="AI1816" s="311"/>
      <c r="AJ1816" s="311"/>
      <c r="AK1816" s="311"/>
      <c r="AL1816" s="311"/>
      <c r="AO1816" s="318"/>
      <c r="AP1816" s="318"/>
      <c r="AQ1816" s="249"/>
      <c r="AR1816" s="249"/>
      <c r="AS1816" s="248"/>
      <c r="AT1816" s="248"/>
      <c r="AU1816" s="248"/>
      <c r="AW1816" s="319"/>
      <c r="AX1816" s="251"/>
      <c r="AY1816" s="248"/>
    </row>
    <row r="1817" spans="1:51" s="307" customFormat="1" ht="16.5" customHeight="1" x14ac:dyDescent="0.25">
      <c r="A1817" s="305"/>
      <c r="B1817" s="306"/>
      <c r="K1817" s="308"/>
      <c r="L1817" s="309"/>
      <c r="M1817" s="310"/>
      <c r="N1817" s="309"/>
      <c r="O1817" s="309"/>
      <c r="P1817" s="309"/>
      <c r="Q1817" s="311"/>
      <c r="R1817" s="312"/>
      <c r="S1817" s="312"/>
      <c r="U1817" s="313"/>
      <c r="V1817" s="305"/>
      <c r="W1817" s="306"/>
      <c r="X1817" s="314"/>
      <c r="AA1817" s="315"/>
      <c r="AB1817" s="315"/>
      <c r="AC1817" s="315"/>
      <c r="AD1817" s="312"/>
      <c r="AE1817" s="316"/>
      <c r="AF1817" s="317"/>
      <c r="AG1817" s="317"/>
      <c r="AH1817" s="311"/>
      <c r="AI1817" s="311"/>
      <c r="AJ1817" s="311"/>
      <c r="AK1817" s="311"/>
      <c r="AL1817" s="311"/>
      <c r="AO1817" s="318"/>
      <c r="AP1817" s="318"/>
      <c r="AQ1817" s="249"/>
      <c r="AR1817" s="249"/>
      <c r="AS1817" s="248"/>
      <c r="AT1817" s="248"/>
      <c r="AU1817" s="248"/>
      <c r="AW1817" s="319"/>
      <c r="AX1817" s="251"/>
      <c r="AY1817" s="248"/>
    </row>
    <row r="1818" spans="1:51" s="307" customFormat="1" ht="16.5" customHeight="1" x14ac:dyDescent="0.25">
      <c r="A1818" s="305"/>
      <c r="B1818" s="306"/>
      <c r="K1818" s="308"/>
      <c r="L1818" s="309"/>
      <c r="M1818" s="310"/>
      <c r="N1818" s="309"/>
      <c r="O1818" s="309"/>
      <c r="P1818" s="309"/>
      <c r="Q1818" s="311"/>
      <c r="R1818" s="312"/>
      <c r="S1818" s="312"/>
      <c r="U1818" s="313"/>
      <c r="V1818" s="305"/>
      <c r="W1818" s="306"/>
      <c r="X1818" s="314"/>
      <c r="AA1818" s="315"/>
      <c r="AB1818" s="315"/>
      <c r="AC1818" s="315"/>
      <c r="AD1818" s="312"/>
      <c r="AE1818" s="316"/>
      <c r="AF1818" s="317"/>
      <c r="AG1818" s="317"/>
      <c r="AH1818" s="311"/>
      <c r="AI1818" s="311"/>
      <c r="AJ1818" s="311"/>
      <c r="AK1818" s="311"/>
      <c r="AL1818" s="311"/>
      <c r="AO1818" s="318"/>
      <c r="AP1818" s="318"/>
      <c r="AQ1818" s="249"/>
      <c r="AR1818" s="249"/>
      <c r="AS1818" s="248"/>
      <c r="AT1818" s="248"/>
      <c r="AU1818" s="248"/>
      <c r="AW1818" s="319"/>
      <c r="AX1818" s="251"/>
      <c r="AY1818" s="248"/>
    </row>
    <row r="1819" spans="1:51" s="307" customFormat="1" ht="16.5" customHeight="1" x14ac:dyDescent="0.25">
      <c r="A1819" s="305"/>
      <c r="B1819" s="306"/>
      <c r="K1819" s="308"/>
      <c r="L1819" s="309"/>
      <c r="M1819" s="310"/>
      <c r="N1819" s="309"/>
      <c r="O1819" s="309"/>
      <c r="P1819" s="309"/>
      <c r="Q1819" s="311"/>
      <c r="R1819" s="312"/>
      <c r="S1819" s="312"/>
      <c r="U1819" s="313"/>
      <c r="V1819" s="305"/>
      <c r="W1819" s="306"/>
      <c r="X1819" s="314"/>
      <c r="AA1819" s="315"/>
      <c r="AB1819" s="315"/>
      <c r="AC1819" s="315"/>
      <c r="AD1819" s="312"/>
      <c r="AE1819" s="316"/>
      <c r="AF1819" s="317"/>
      <c r="AG1819" s="317"/>
      <c r="AH1819" s="311"/>
      <c r="AI1819" s="311"/>
      <c r="AJ1819" s="311"/>
      <c r="AK1819" s="311"/>
      <c r="AL1819" s="311"/>
      <c r="AO1819" s="318"/>
      <c r="AP1819" s="318"/>
      <c r="AQ1819" s="249"/>
      <c r="AR1819" s="249"/>
      <c r="AS1819" s="248"/>
      <c r="AT1819" s="248"/>
      <c r="AU1819" s="248"/>
      <c r="AW1819" s="319"/>
      <c r="AX1819" s="251"/>
      <c r="AY1819" s="248"/>
    </row>
    <row r="1820" spans="1:51" s="307" customFormat="1" ht="16.5" customHeight="1" x14ac:dyDescent="0.25">
      <c r="A1820" s="305"/>
      <c r="B1820" s="306"/>
      <c r="K1820" s="308"/>
      <c r="L1820" s="309"/>
      <c r="M1820" s="310"/>
      <c r="N1820" s="309"/>
      <c r="O1820" s="309"/>
      <c r="P1820" s="309"/>
      <c r="Q1820" s="311"/>
      <c r="R1820" s="312"/>
      <c r="S1820" s="312"/>
      <c r="U1820" s="313"/>
      <c r="V1820" s="305"/>
      <c r="W1820" s="306"/>
      <c r="X1820" s="314"/>
      <c r="AA1820" s="315"/>
      <c r="AB1820" s="315"/>
      <c r="AC1820" s="315"/>
      <c r="AD1820" s="312"/>
      <c r="AE1820" s="316"/>
      <c r="AF1820" s="317"/>
      <c r="AG1820" s="317"/>
      <c r="AH1820" s="311"/>
      <c r="AI1820" s="311"/>
      <c r="AJ1820" s="311"/>
      <c r="AK1820" s="311"/>
      <c r="AL1820" s="311"/>
      <c r="AO1820" s="318"/>
      <c r="AP1820" s="318"/>
      <c r="AQ1820" s="249"/>
      <c r="AR1820" s="249"/>
      <c r="AS1820" s="248"/>
      <c r="AT1820" s="248"/>
      <c r="AU1820" s="248"/>
      <c r="AW1820" s="319"/>
      <c r="AX1820" s="251"/>
      <c r="AY1820" s="248"/>
    </row>
    <row r="1821" spans="1:51" s="307" customFormat="1" ht="16.5" customHeight="1" x14ac:dyDescent="0.25">
      <c r="A1821" s="305"/>
      <c r="B1821" s="306"/>
      <c r="K1821" s="308"/>
      <c r="L1821" s="309"/>
      <c r="M1821" s="310"/>
      <c r="N1821" s="309"/>
      <c r="O1821" s="309"/>
      <c r="P1821" s="309"/>
      <c r="Q1821" s="311"/>
      <c r="R1821" s="312"/>
      <c r="S1821" s="312"/>
      <c r="U1821" s="313"/>
      <c r="V1821" s="305"/>
      <c r="W1821" s="306"/>
      <c r="X1821" s="314"/>
      <c r="AA1821" s="315"/>
      <c r="AB1821" s="315"/>
      <c r="AC1821" s="315"/>
      <c r="AD1821" s="312"/>
      <c r="AE1821" s="316"/>
      <c r="AF1821" s="317"/>
      <c r="AG1821" s="317"/>
      <c r="AH1821" s="311"/>
      <c r="AI1821" s="311"/>
      <c r="AJ1821" s="311"/>
      <c r="AK1821" s="311"/>
      <c r="AL1821" s="311"/>
      <c r="AO1821" s="318"/>
      <c r="AP1821" s="318"/>
      <c r="AQ1821" s="249"/>
      <c r="AR1821" s="249"/>
      <c r="AS1821" s="248"/>
      <c r="AT1821" s="248"/>
      <c r="AU1821" s="248"/>
      <c r="AW1821" s="319"/>
      <c r="AX1821" s="251"/>
      <c r="AY1821" s="248"/>
    </row>
    <row r="1822" spans="1:51" s="307" customFormat="1" ht="16.5" customHeight="1" x14ac:dyDescent="0.25">
      <c r="A1822" s="305"/>
      <c r="B1822" s="306"/>
      <c r="K1822" s="308"/>
      <c r="L1822" s="309"/>
      <c r="M1822" s="309"/>
      <c r="N1822" s="309"/>
      <c r="O1822" s="309"/>
      <c r="P1822" s="309">
        <f>N1822*O1822</f>
        <v>0</v>
      </c>
      <c r="Q1822" s="311"/>
      <c r="R1822" s="312"/>
      <c r="S1822" s="312"/>
      <c r="U1822" s="313"/>
      <c r="V1822" s="305" t="s">
        <v>296</v>
      </c>
      <c r="W1822" s="306">
        <v>79</v>
      </c>
      <c r="X1822" s="314" t="s">
        <v>493</v>
      </c>
      <c r="Y1822" s="307" t="s">
        <v>28</v>
      </c>
      <c r="Z1822" s="307" t="s">
        <v>53</v>
      </c>
      <c r="AA1822" s="315">
        <v>4</v>
      </c>
      <c r="AB1822" s="315">
        <v>10</v>
      </c>
      <c r="AC1822" s="315">
        <v>2</v>
      </c>
      <c r="AD1822" s="312">
        <f>AA1822*AB1822</f>
        <v>40</v>
      </c>
      <c r="AE1822" s="316">
        <v>100</v>
      </c>
      <c r="AF1822" s="317">
        <f>AF1785</f>
        <v>6700</v>
      </c>
      <c r="AG1822" s="317">
        <f>AD1822*AF1822</f>
        <v>268000</v>
      </c>
      <c r="AH1822" s="311">
        <f>SUM(AI1822:AL1822)</f>
        <v>40</v>
      </c>
      <c r="AI1822" s="311"/>
      <c r="AJ1822" s="311">
        <v>40</v>
      </c>
      <c r="AK1822" s="311"/>
      <c r="AL1822" s="311"/>
      <c r="AM1822" s="307">
        <v>20</v>
      </c>
      <c r="AN1822" s="307">
        <f>ค่าเสื่อม!T4</f>
        <v>93</v>
      </c>
      <c r="AO1822" s="318">
        <f>AG1822*AN1822/100</f>
        <v>249240</v>
      </c>
      <c r="AP1822" s="318">
        <f>AG1822-AO1822</f>
        <v>18760</v>
      </c>
      <c r="AQ1822" s="249">
        <f>P1822+AP1822</f>
        <v>18760</v>
      </c>
      <c r="AR1822" s="249">
        <f>AQ1822</f>
        <v>18760</v>
      </c>
      <c r="AS1822" s="248">
        <f>((S1822*O1822)+(AF1822*AK1822)-(AF1822*AK1822*AN1822/100))</f>
        <v>0</v>
      </c>
      <c r="AT1822" s="248">
        <f>AQ1822-AS1822</f>
        <v>18760</v>
      </c>
      <c r="AU1822" s="248">
        <f>AS1822</f>
        <v>0</v>
      </c>
      <c r="AW1822" s="319"/>
      <c r="AX1822" s="251">
        <f>AU1822*AV1822/100</f>
        <v>0</v>
      </c>
      <c r="AY1822" s="248">
        <f>AX1822*10/100</f>
        <v>0</v>
      </c>
    </row>
    <row r="1823" spans="1:51" s="307" customFormat="1" ht="16.5" customHeight="1" x14ac:dyDescent="0.25">
      <c r="A1823" s="305"/>
      <c r="B1823" s="306"/>
      <c r="K1823" s="308"/>
      <c r="L1823" s="309"/>
      <c r="M1823" s="309"/>
      <c r="N1823" s="309"/>
      <c r="O1823" s="309"/>
      <c r="P1823" s="309"/>
      <c r="Q1823" s="311"/>
      <c r="R1823" s="312"/>
      <c r="S1823" s="312"/>
      <c r="U1823" s="313"/>
      <c r="V1823" s="305"/>
      <c r="W1823" s="306"/>
      <c r="X1823" s="314"/>
      <c r="AA1823" s="315"/>
      <c r="AB1823" s="315"/>
      <c r="AC1823" s="315"/>
      <c r="AD1823" s="312"/>
      <c r="AE1823" s="316"/>
      <c r="AF1823" s="317"/>
      <c r="AG1823" s="317"/>
      <c r="AH1823" s="311"/>
      <c r="AI1823" s="311"/>
      <c r="AJ1823" s="311"/>
      <c r="AK1823" s="311"/>
      <c r="AL1823" s="311"/>
      <c r="AO1823" s="318"/>
      <c r="AP1823" s="318"/>
      <c r="AQ1823" s="249"/>
      <c r="AR1823" s="249"/>
      <c r="AS1823" s="248"/>
      <c r="AT1823" s="248"/>
      <c r="AU1823" s="248"/>
      <c r="AW1823" s="319"/>
      <c r="AX1823" s="251"/>
      <c r="AY1823" s="248"/>
    </row>
    <row r="1824" spans="1:51" s="307" customFormat="1" ht="16.5" customHeight="1" x14ac:dyDescent="0.25">
      <c r="A1824" s="305"/>
      <c r="B1824" s="306"/>
      <c r="K1824" s="308"/>
      <c r="L1824" s="309"/>
      <c r="M1824" s="309"/>
      <c r="N1824" s="309"/>
      <c r="O1824" s="309"/>
      <c r="P1824" s="309"/>
      <c r="Q1824" s="311"/>
      <c r="R1824" s="312"/>
      <c r="S1824" s="312"/>
      <c r="U1824" s="313"/>
      <c r="V1824" s="305"/>
      <c r="W1824" s="306"/>
      <c r="X1824" s="314"/>
      <c r="AA1824" s="315"/>
      <c r="AB1824" s="315"/>
      <c r="AC1824" s="315"/>
      <c r="AD1824" s="312"/>
      <c r="AE1824" s="316"/>
      <c r="AF1824" s="317"/>
      <c r="AG1824" s="317"/>
      <c r="AH1824" s="311"/>
      <c r="AI1824" s="311"/>
      <c r="AJ1824" s="311"/>
      <c r="AK1824" s="311"/>
      <c r="AL1824" s="311"/>
      <c r="AO1824" s="318"/>
      <c r="AP1824" s="318"/>
      <c r="AQ1824" s="249"/>
      <c r="AR1824" s="249"/>
      <c r="AS1824" s="248"/>
      <c r="AT1824" s="248"/>
      <c r="AU1824" s="248"/>
      <c r="AW1824" s="319"/>
      <c r="AX1824" s="251"/>
      <c r="AY1824" s="248"/>
    </row>
    <row r="1825" spans="1:51" s="307" customFormat="1" ht="16.5" customHeight="1" x14ac:dyDescent="0.25">
      <c r="A1825" s="305"/>
      <c r="B1825" s="306"/>
      <c r="K1825" s="308"/>
      <c r="L1825" s="309"/>
      <c r="M1825" s="309"/>
      <c r="N1825" s="309"/>
      <c r="O1825" s="309"/>
      <c r="P1825" s="309"/>
      <c r="Q1825" s="311"/>
      <c r="R1825" s="312"/>
      <c r="S1825" s="312"/>
      <c r="U1825" s="313"/>
      <c r="V1825" s="305"/>
      <c r="W1825" s="306"/>
      <c r="X1825" s="314"/>
      <c r="AA1825" s="315"/>
      <c r="AB1825" s="315"/>
      <c r="AC1825" s="315"/>
      <c r="AD1825" s="312"/>
      <c r="AE1825" s="316"/>
      <c r="AF1825" s="317"/>
      <c r="AG1825" s="317"/>
      <c r="AH1825" s="311"/>
      <c r="AI1825" s="311"/>
      <c r="AJ1825" s="311"/>
      <c r="AK1825" s="311"/>
      <c r="AL1825" s="311"/>
      <c r="AO1825" s="318"/>
      <c r="AP1825" s="318"/>
      <c r="AQ1825" s="249"/>
      <c r="AR1825" s="249"/>
      <c r="AS1825" s="248"/>
      <c r="AT1825" s="248"/>
      <c r="AU1825" s="248"/>
      <c r="AW1825" s="319"/>
      <c r="AX1825" s="251"/>
      <c r="AY1825" s="248"/>
    </row>
    <row r="1826" spans="1:51" s="307" customFormat="1" ht="16.5" customHeight="1" x14ac:dyDescent="0.25">
      <c r="A1826" s="305"/>
      <c r="B1826" s="306"/>
      <c r="K1826" s="308"/>
      <c r="L1826" s="309"/>
      <c r="M1826" s="309"/>
      <c r="N1826" s="309"/>
      <c r="O1826" s="309"/>
      <c r="P1826" s="309"/>
      <c r="Q1826" s="311"/>
      <c r="R1826" s="312"/>
      <c r="S1826" s="312"/>
      <c r="U1826" s="313"/>
      <c r="V1826" s="305"/>
      <c r="W1826" s="306"/>
      <c r="X1826" s="314"/>
      <c r="AA1826" s="315"/>
      <c r="AB1826" s="315"/>
      <c r="AC1826" s="315"/>
      <c r="AD1826" s="312"/>
      <c r="AE1826" s="316"/>
      <c r="AF1826" s="317"/>
      <c r="AG1826" s="317"/>
      <c r="AH1826" s="311"/>
      <c r="AI1826" s="311"/>
      <c r="AJ1826" s="311"/>
      <c r="AK1826" s="311"/>
      <c r="AL1826" s="311"/>
      <c r="AO1826" s="318"/>
      <c r="AP1826" s="318"/>
      <c r="AQ1826" s="249"/>
      <c r="AR1826" s="249"/>
      <c r="AS1826" s="248"/>
      <c r="AT1826" s="248"/>
      <c r="AU1826" s="248"/>
      <c r="AW1826" s="319"/>
      <c r="AX1826" s="251"/>
      <c r="AY1826" s="248"/>
    </row>
    <row r="1827" spans="1:51" s="307" customFormat="1" ht="16.5" customHeight="1" x14ac:dyDescent="0.25">
      <c r="A1827" s="305"/>
      <c r="B1827" s="306"/>
      <c r="K1827" s="308"/>
      <c r="L1827" s="309"/>
      <c r="M1827" s="309"/>
      <c r="N1827" s="309"/>
      <c r="O1827" s="309"/>
      <c r="P1827" s="309"/>
      <c r="Q1827" s="311"/>
      <c r="R1827" s="312"/>
      <c r="S1827" s="312"/>
      <c r="U1827" s="313"/>
      <c r="V1827" s="305"/>
      <c r="W1827" s="306"/>
      <c r="X1827" s="314"/>
      <c r="AA1827" s="315"/>
      <c r="AB1827" s="315"/>
      <c r="AC1827" s="315"/>
      <c r="AD1827" s="312"/>
      <c r="AE1827" s="316"/>
      <c r="AF1827" s="317"/>
      <c r="AG1827" s="317"/>
      <c r="AH1827" s="311"/>
      <c r="AI1827" s="311"/>
      <c r="AJ1827" s="311"/>
      <c r="AK1827" s="311"/>
      <c r="AL1827" s="311"/>
      <c r="AO1827" s="318"/>
      <c r="AP1827" s="318"/>
      <c r="AQ1827" s="249"/>
      <c r="AR1827" s="249"/>
      <c r="AS1827" s="248"/>
      <c r="AT1827" s="248"/>
      <c r="AU1827" s="248"/>
      <c r="AW1827" s="319"/>
      <c r="AX1827" s="251"/>
      <c r="AY1827" s="248"/>
    </row>
    <row r="1828" spans="1:51" s="307" customFormat="1" ht="16.5" customHeight="1" x14ac:dyDescent="0.25">
      <c r="A1828" s="305"/>
      <c r="B1828" s="306"/>
      <c r="K1828" s="308"/>
      <c r="L1828" s="309"/>
      <c r="M1828" s="309"/>
      <c r="N1828" s="309"/>
      <c r="O1828" s="309"/>
      <c r="P1828" s="309"/>
      <c r="Q1828" s="311"/>
      <c r="R1828" s="312"/>
      <c r="S1828" s="312"/>
      <c r="U1828" s="313"/>
      <c r="V1828" s="305"/>
      <c r="W1828" s="306"/>
      <c r="X1828" s="314"/>
      <c r="AA1828" s="315"/>
      <c r="AB1828" s="315"/>
      <c r="AC1828" s="315"/>
      <c r="AD1828" s="312"/>
      <c r="AE1828" s="316"/>
      <c r="AF1828" s="317"/>
      <c r="AG1828" s="317"/>
      <c r="AH1828" s="311"/>
      <c r="AI1828" s="311"/>
      <c r="AJ1828" s="311"/>
      <c r="AK1828" s="311"/>
      <c r="AL1828" s="311"/>
      <c r="AO1828" s="318"/>
      <c r="AP1828" s="318"/>
      <c r="AQ1828" s="249"/>
      <c r="AR1828" s="249"/>
      <c r="AS1828" s="248"/>
      <c r="AT1828" s="248"/>
      <c r="AU1828" s="248"/>
      <c r="AW1828" s="319"/>
      <c r="AX1828" s="251"/>
      <c r="AY1828" s="248"/>
    </row>
    <row r="1829" spans="1:51" s="307" customFormat="1" ht="16.5" customHeight="1" x14ac:dyDescent="0.25">
      <c r="A1829" s="305"/>
      <c r="B1829" s="306"/>
      <c r="K1829" s="308"/>
      <c r="L1829" s="309"/>
      <c r="M1829" s="309"/>
      <c r="N1829" s="309"/>
      <c r="O1829" s="309"/>
      <c r="P1829" s="309"/>
      <c r="Q1829" s="311"/>
      <c r="R1829" s="312"/>
      <c r="S1829" s="312"/>
      <c r="U1829" s="313"/>
      <c r="V1829" s="305"/>
      <c r="W1829" s="306"/>
      <c r="X1829" s="314"/>
      <c r="AA1829" s="315"/>
      <c r="AB1829" s="315"/>
      <c r="AC1829" s="315"/>
      <c r="AD1829" s="312"/>
      <c r="AE1829" s="316"/>
      <c r="AF1829" s="317"/>
      <c r="AG1829" s="317"/>
      <c r="AH1829" s="311"/>
      <c r="AI1829" s="311"/>
      <c r="AJ1829" s="311"/>
      <c r="AK1829" s="311"/>
      <c r="AL1829" s="311"/>
      <c r="AO1829" s="318"/>
      <c r="AP1829" s="318"/>
      <c r="AQ1829" s="249"/>
      <c r="AR1829" s="249"/>
      <c r="AS1829" s="248"/>
      <c r="AT1829" s="248"/>
      <c r="AU1829" s="248"/>
      <c r="AW1829" s="319"/>
      <c r="AX1829" s="251"/>
      <c r="AY1829" s="248"/>
    </row>
    <row r="1830" spans="1:51" s="307" customFormat="1" ht="16.5" customHeight="1" x14ac:dyDescent="0.25">
      <c r="A1830" s="305"/>
      <c r="B1830" s="306"/>
      <c r="K1830" s="308"/>
      <c r="L1830" s="309"/>
      <c r="M1830" s="309"/>
      <c r="N1830" s="309"/>
      <c r="O1830" s="309"/>
      <c r="P1830" s="309"/>
      <c r="Q1830" s="311"/>
      <c r="R1830" s="312"/>
      <c r="S1830" s="312"/>
      <c r="U1830" s="313"/>
      <c r="V1830" s="305"/>
      <c r="W1830" s="306"/>
      <c r="X1830" s="314"/>
      <c r="AA1830" s="315"/>
      <c r="AB1830" s="315"/>
      <c r="AC1830" s="315"/>
      <c r="AD1830" s="312"/>
      <c r="AE1830" s="316"/>
      <c r="AF1830" s="317"/>
      <c r="AG1830" s="317"/>
      <c r="AH1830" s="311"/>
      <c r="AI1830" s="311"/>
      <c r="AJ1830" s="311"/>
      <c r="AK1830" s="311"/>
      <c r="AL1830" s="311"/>
      <c r="AO1830" s="318"/>
      <c r="AP1830" s="318"/>
      <c r="AQ1830" s="249"/>
      <c r="AR1830" s="249"/>
      <c r="AS1830" s="248"/>
      <c r="AT1830" s="248"/>
      <c r="AU1830" s="248"/>
      <c r="AW1830" s="319"/>
      <c r="AX1830" s="251"/>
      <c r="AY1830" s="248"/>
    </row>
    <row r="1831" spans="1:51" s="307" customFormat="1" ht="16.5" customHeight="1" x14ac:dyDescent="0.25">
      <c r="A1831" s="305"/>
      <c r="B1831" s="306"/>
      <c r="K1831" s="308"/>
      <c r="L1831" s="309"/>
      <c r="M1831" s="309"/>
      <c r="N1831" s="309"/>
      <c r="O1831" s="309"/>
      <c r="P1831" s="309"/>
      <c r="Q1831" s="311"/>
      <c r="R1831" s="312"/>
      <c r="S1831" s="312"/>
      <c r="U1831" s="313"/>
      <c r="V1831" s="305"/>
      <c r="W1831" s="306"/>
      <c r="X1831" s="314"/>
      <c r="AA1831" s="315"/>
      <c r="AB1831" s="315"/>
      <c r="AC1831" s="315"/>
      <c r="AD1831" s="312"/>
      <c r="AE1831" s="316"/>
      <c r="AF1831" s="317"/>
      <c r="AG1831" s="317"/>
      <c r="AH1831" s="311"/>
      <c r="AI1831" s="311"/>
      <c r="AJ1831" s="311"/>
      <c r="AK1831" s="311"/>
      <c r="AL1831" s="311"/>
      <c r="AO1831" s="318"/>
      <c r="AP1831" s="318"/>
      <c r="AQ1831" s="249"/>
      <c r="AR1831" s="249"/>
      <c r="AS1831" s="248"/>
      <c r="AT1831" s="248"/>
      <c r="AU1831" s="248"/>
      <c r="AW1831" s="319"/>
      <c r="AX1831" s="251"/>
      <c r="AY1831" s="248"/>
    </row>
    <row r="1832" spans="1:51" s="307" customFormat="1" ht="16.5" customHeight="1" x14ac:dyDescent="0.25">
      <c r="A1832" s="305"/>
      <c r="B1832" s="306"/>
      <c r="K1832" s="308"/>
      <c r="L1832" s="309"/>
      <c r="M1832" s="309"/>
      <c r="N1832" s="309"/>
      <c r="O1832" s="309"/>
      <c r="P1832" s="309"/>
      <c r="Q1832" s="311"/>
      <c r="R1832" s="312"/>
      <c r="S1832" s="312"/>
      <c r="U1832" s="313"/>
      <c r="V1832" s="305"/>
      <c r="W1832" s="306"/>
      <c r="X1832" s="314"/>
      <c r="AA1832" s="315"/>
      <c r="AB1832" s="315"/>
      <c r="AC1832" s="315"/>
      <c r="AD1832" s="312"/>
      <c r="AE1832" s="316"/>
      <c r="AF1832" s="317"/>
      <c r="AG1832" s="317"/>
      <c r="AH1832" s="311"/>
      <c r="AI1832" s="311"/>
      <c r="AJ1832" s="311"/>
      <c r="AK1832" s="311"/>
      <c r="AL1832" s="311"/>
      <c r="AO1832" s="318"/>
      <c r="AP1832" s="318"/>
      <c r="AQ1832" s="249"/>
      <c r="AR1832" s="249"/>
      <c r="AS1832" s="248"/>
      <c r="AT1832" s="248"/>
      <c r="AU1832" s="248"/>
      <c r="AW1832" s="319"/>
      <c r="AX1832" s="251"/>
      <c r="AY1832" s="248"/>
    </row>
    <row r="1833" spans="1:51" s="307" customFormat="1" ht="16.5" customHeight="1" x14ac:dyDescent="0.25">
      <c r="A1833" s="305"/>
      <c r="B1833" s="306"/>
      <c r="K1833" s="308"/>
      <c r="L1833" s="309"/>
      <c r="M1833" s="309"/>
      <c r="N1833" s="309"/>
      <c r="O1833" s="309"/>
      <c r="P1833" s="309"/>
      <c r="Q1833" s="311"/>
      <c r="R1833" s="312"/>
      <c r="S1833" s="312"/>
      <c r="U1833" s="313"/>
      <c r="V1833" s="305"/>
      <c r="W1833" s="306"/>
      <c r="X1833" s="314"/>
      <c r="AA1833" s="315"/>
      <c r="AB1833" s="315"/>
      <c r="AC1833" s="315"/>
      <c r="AD1833" s="312"/>
      <c r="AE1833" s="316"/>
      <c r="AF1833" s="317"/>
      <c r="AG1833" s="317"/>
      <c r="AH1833" s="311"/>
      <c r="AI1833" s="311"/>
      <c r="AJ1833" s="311"/>
      <c r="AK1833" s="311"/>
      <c r="AL1833" s="311"/>
      <c r="AO1833" s="318"/>
      <c r="AP1833" s="318"/>
      <c r="AQ1833" s="249"/>
      <c r="AR1833" s="249"/>
      <c r="AS1833" s="248"/>
      <c r="AT1833" s="248"/>
      <c r="AU1833" s="248"/>
      <c r="AW1833" s="319"/>
      <c r="AX1833" s="251"/>
      <c r="AY1833" s="248"/>
    </row>
    <row r="1834" spans="1:51" s="307" customFormat="1" ht="16.5" customHeight="1" x14ac:dyDescent="0.25">
      <c r="A1834" s="305"/>
      <c r="B1834" s="306"/>
      <c r="K1834" s="308"/>
      <c r="L1834" s="309"/>
      <c r="M1834" s="309"/>
      <c r="N1834" s="309"/>
      <c r="O1834" s="309"/>
      <c r="P1834" s="309"/>
      <c r="Q1834" s="311"/>
      <c r="R1834" s="312"/>
      <c r="S1834" s="312"/>
      <c r="U1834" s="313"/>
      <c r="V1834" s="305"/>
      <c r="W1834" s="306"/>
      <c r="X1834" s="314"/>
      <c r="AA1834" s="315"/>
      <c r="AB1834" s="315"/>
      <c r="AC1834" s="315"/>
      <c r="AD1834" s="312"/>
      <c r="AE1834" s="316"/>
      <c r="AF1834" s="317"/>
      <c r="AG1834" s="317"/>
      <c r="AH1834" s="311"/>
      <c r="AI1834" s="311"/>
      <c r="AJ1834" s="311"/>
      <c r="AK1834" s="311"/>
      <c r="AL1834" s="311"/>
      <c r="AO1834" s="318"/>
      <c r="AP1834" s="318"/>
      <c r="AQ1834" s="249"/>
      <c r="AR1834" s="249"/>
      <c r="AS1834" s="248"/>
      <c r="AT1834" s="248"/>
      <c r="AU1834" s="248"/>
      <c r="AW1834" s="319"/>
      <c r="AX1834" s="251"/>
      <c r="AY1834" s="248"/>
    </row>
    <row r="1835" spans="1:51" s="307" customFormat="1" ht="16.5" customHeight="1" x14ac:dyDescent="0.25">
      <c r="A1835" s="305"/>
      <c r="B1835" s="306"/>
      <c r="K1835" s="308"/>
      <c r="L1835" s="309"/>
      <c r="M1835" s="309"/>
      <c r="N1835" s="309"/>
      <c r="O1835" s="309"/>
      <c r="P1835" s="309"/>
      <c r="Q1835" s="311"/>
      <c r="R1835" s="312"/>
      <c r="S1835" s="312"/>
      <c r="U1835" s="313"/>
      <c r="V1835" s="305"/>
      <c r="W1835" s="306"/>
      <c r="X1835" s="314"/>
      <c r="AA1835" s="315"/>
      <c r="AB1835" s="315"/>
      <c r="AC1835" s="315"/>
      <c r="AD1835" s="312"/>
      <c r="AE1835" s="316"/>
      <c r="AF1835" s="317"/>
      <c r="AG1835" s="317"/>
      <c r="AH1835" s="311"/>
      <c r="AI1835" s="311"/>
      <c r="AJ1835" s="311"/>
      <c r="AK1835" s="311"/>
      <c r="AL1835" s="311"/>
      <c r="AO1835" s="318"/>
      <c r="AP1835" s="318"/>
      <c r="AQ1835" s="249"/>
      <c r="AR1835" s="249"/>
      <c r="AS1835" s="248"/>
      <c r="AT1835" s="248"/>
      <c r="AU1835" s="248"/>
      <c r="AW1835" s="319"/>
      <c r="AX1835" s="251"/>
      <c r="AY1835" s="248"/>
    </row>
    <row r="1836" spans="1:51" s="307" customFormat="1" ht="16.5" customHeight="1" x14ac:dyDescent="0.25">
      <c r="A1836" s="305"/>
      <c r="B1836" s="306"/>
      <c r="K1836" s="308"/>
      <c r="L1836" s="309"/>
      <c r="M1836" s="309"/>
      <c r="N1836" s="309"/>
      <c r="O1836" s="309"/>
      <c r="P1836" s="309"/>
      <c r="Q1836" s="311"/>
      <c r="R1836" s="312"/>
      <c r="S1836" s="312"/>
      <c r="U1836" s="313"/>
      <c r="V1836" s="305"/>
      <c r="W1836" s="306"/>
      <c r="X1836" s="314"/>
      <c r="AA1836" s="315"/>
      <c r="AB1836" s="315"/>
      <c r="AC1836" s="315"/>
      <c r="AD1836" s="312"/>
      <c r="AE1836" s="316"/>
      <c r="AF1836" s="317"/>
      <c r="AG1836" s="317"/>
      <c r="AH1836" s="311"/>
      <c r="AI1836" s="311"/>
      <c r="AJ1836" s="311"/>
      <c r="AK1836" s="311"/>
      <c r="AL1836" s="311"/>
      <c r="AO1836" s="318"/>
      <c r="AP1836" s="318"/>
      <c r="AQ1836" s="249"/>
      <c r="AR1836" s="249"/>
      <c r="AS1836" s="248"/>
      <c r="AT1836" s="248"/>
      <c r="AU1836" s="248"/>
      <c r="AW1836" s="319"/>
      <c r="AX1836" s="251"/>
      <c r="AY1836" s="248"/>
    </row>
    <row r="1837" spans="1:51" s="307" customFormat="1" ht="16.5" customHeight="1" x14ac:dyDescent="0.25">
      <c r="A1837" s="305"/>
      <c r="B1837" s="306"/>
      <c r="K1837" s="308"/>
      <c r="L1837" s="309"/>
      <c r="M1837" s="309"/>
      <c r="N1837" s="309"/>
      <c r="O1837" s="309"/>
      <c r="P1837" s="309"/>
      <c r="Q1837" s="311"/>
      <c r="R1837" s="312"/>
      <c r="S1837" s="312"/>
      <c r="U1837" s="313"/>
      <c r="V1837" s="305"/>
      <c r="W1837" s="306"/>
      <c r="X1837" s="314"/>
      <c r="AA1837" s="315"/>
      <c r="AB1837" s="315"/>
      <c r="AC1837" s="315"/>
      <c r="AD1837" s="312"/>
      <c r="AE1837" s="316"/>
      <c r="AF1837" s="317"/>
      <c r="AG1837" s="317"/>
      <c r="AH1837" s="311"/>
      <c r="AI1837" s="311"/>
      <c r="AJ1837" s="311"/>
      <c r="AK1837" s="311"/>
      <c r="AL1837" s="311"/>
      <c r="AO1837" s="318"/>
      <c r="AP1837" s="318"/>
      <c r="AQ1837" s="249"/>
      <c r="AR1837" s="249"/>
      <c r="AS1837" s="248"/>
      <c r="AT1837" s="248"/>
      <c r="AU1837" s="248"/>
      <c r="AW1837" s="319"/>
      <c r="AX1837" s="251"/>
      <c r="AY1837" s="248"/>
    </row>
    <row r="1838" spans="1:51" s="307" customFormat="1" ht="16.5" customHeight="1" x14ac:dyDescent="0.25">
      <c r="A1838" s="305"/>
      <c r="B1838" s="306"/>
      <c r="K1838" s="308"/>
      <c r="L1838" s="309"/>
      <c r="M1838" s="309"/>
      <c r="N1838" s="309"/>
      <c r="O1838" s="309"/>
      <c r="P1838" s="309"/>
      <c r="Q1838" s="311"/>
      <c r="R1838" s="312"/>
      <c r="S1838" s="312"/>
      <c r="U1838" s="313"/>
      <c r="V1838" s="305"/>
      <c r="W1838" s="306"/>
      <c r="X1838" s="314"/>
      <c r="AA1838" s="315"/>
      <c r="AB1838" s="315"/>
      <c r="AC1838" s="315"/>
      <c r="AD1838" s="312"/>
      <c r="AE1838" s="316"/>
      <c r="AF1838" s="317"/>
      <c r="AG1838" s="317"/>
      <c r="AH1838" s="311"/>
      <c r="AI1838" s="311"/>
      <c r="AJ1838" s="311"/>
      <c r="AK1838" s="311"/>
      <c r="AL1838" s="311"/>
      <c r="AO1838" s="318"/>
      <c r="AP1838" s="318"/>
      <c r="AQ1838" s="249"/>
      <c r="AR1838" s="249"/>
      <c r="AS1838" s="248"/>
      <c r="AT1838" s="248"/>
      <c r="AU1838" s="248"/>
      <c r="AW1838" s="319"/>
      <c r="AX1838" s="251"/>
      <c r="AY1838" s="248"/>
    </row>
    <row r="1839" spans="1:51" s="307" customFormat="1" ht="16.5" customHeight="1" x14ac:dyDescent="0.25">
      <c r="A1839" s="305"/>
      <c r="B1839" s="306"/>
      <c r="K1839" s="308"/>
      <c r="L1839" s="309"/>
      <c r="M1839" s="309"/>
      <c r="N1839" s="309"/>
      <c r="O1839" s="309"/>
      <c r="P1839" s="309"/>
      <c r="Q1839" s="311"/>
      <c r="R1839" s="312"/>
      <c r="S1839" s="312"/>
      <c r="U1839" s="313"/>
      <c r="V1839" s="305"/>
      <c r="W1839" s="306"/>
      <c r="X1839" s="314"/>
      <c r="AA1839" s="315"/>
      <c r="AB1839" s="315"/>
      <c r="AC1839" s="315"/>
      <c r="AD1839" s="312"/>
      <c r="AE1839" s="316"/>
      <c r="AF1839" s="317"/>
      <c r="AG1839" s="317"/>
      <c r="AH1839" s="311"/>
      <c r="AI1839" s="311"/>
      <c r="AJ1839" s="311"/>
      <c r="AK1839" s="311"/>
      <c r="AL1839" s="311"/>
      <c r="AO1839" s="318"/>
      <c r="AP1839" s="318"/>
      <c r="AQ1839" s="249"/>
      <c r="AR1839" s="249"/>
      <c r="AS1839" s="248"/>
      <c r="AT1839" s="248"/>
      <c r="AU1839" s="248"/>
      <c r="AW1839" s="319"/>
      <c r="AX1839" s="251"/>
      <c r="AY1839" s="248"/>
    </row>
    <row r="1840" spans="1:51" s="307" customFormat="1" ht="16.5" customHeight="1" x14ac:dyDescent="0.25">
      <c r="A1840" s="305"/>
      <c r="B1840" s="306"/>
      <c r="K1840" s="308"/>
      <c r="L1840" s="309"/>
      <c r="M1840" s="309"/>
      <c r="N1840" s="309"/>
      <c r="O1840" s="309"/>
      <c r="P1840" s="309"/>
      <c r="Q1840" s="311"/>
      <c r="R1840" s="312"/>
      <c r="S1840" s="312"/>
      <c r="U1840" s="313"/>
      <c r="V1840" s="305"/>
      <c r="W1840" s="306"/>
      <c r="X1840" s="314"/>
      <c r="AA1840" s="315"/>
      <c r="AB1840" s="315"/>
      <c r="AC1840" s="315"/>
      <c r="AD1840" s="312"/>
      <c r="AE1840" s="316"/>
      <c r="AF1840" s="317"/>
      <c r="AG1840" s="317"/>
      <c r="AH1840" s="311"/>
      <c r="AI1840" s="311"/>
      <c r="AJ1840" s="311"/>
      <c r="AK1840" s="311"/>
      <c r="AL1840" s="311"/>
      <c r="AO1840" s="318"/>
      <c r="AP1840" s="318"/>
      <c r="AQ1840" s="249"/>
      <c r="AR1840" s="249"/>
      <c r="AS1840" s="248"/>
      <c r="AT1840" s="248"/>
      <c r="AU1840" s="248"/>
      <c r="AW1840" s="319"/>
      <c r="AX1840" s="251"/>
      <c r="AY1840" s="248"/>
    </row>
    <row r="1841" spans="1:51" s="307" customFormat="1" ht="16.5" customHeight="1" x14ac:dyDescent="0.25">
      <c r="A1841" s="305"/>
      <c r="B1841" s="306"/>
      <c r="K1841" s="308"/>
      <c r="L1841" s="309"/>
      <c r="M1841" s="309"/>
      <c r="N1841" s="309"/>
      <c r="O1841" s="309"/>
      <c r="P1841" s="309"/>
      <c r="Q1841" s="311"/>
      <c r="R1841" s="312"/>
      <c r="S1841" s="312"/>
      <c r="U1841" s="313"/>
      <c r="V1841" s="305"/>
      <c r="W1841" s="306"/>
      <c r="X1841" s="314"/>
      <c r="AA1841" s="315"/>
      <c r="AB1841" s="315"/>
      <c r="AC1841" s="315"/>
      <c r="AD1841" s="312"/>
      <c r="AE1841" s="316"/>
      <c r="AF1841" s="317"/>
      <c r="AG1841" s="317"/>
      <c r="AH1841" s="311"/>
      <c r="AI1841" s="311"/>
      <c r="AJ1841" s="311"/>
      <c r="AK1841" s="311"/>
      <c r="AL1841" s="311"/>
      <c r="AO1841" s="318"/>
      <c r="AP1841" s="318"/>
      <c r="AQ1841" s="249"/>
      <c r="AR1841" s="249"/>
      <c r="AS1841" s="248"/>
      <c r="AT1841" s="248"/>
      <c r="AU1841" s="248"/>
      <c r="AW1841" s="319"/>
      <c r="AX1841" s="251"/>
      <c r="AY1841" s="248"/>
    </row>
    <row r="1842" spans="1:51" s="307" customFormat="1" ht="16.5" customHeight="1" x14ac:dyDescent="0.25">
      <c r="A1842" s="305"/>
      <c r="B1842" s="306"/>
      <c r="K1842" s="308"/>
      <c r="L1842" s="309"/>
      <c r="M1842" s="309"/>
      <c r="N1842" s="309"/>
      <c r="O1842" s="309"/>
      <c r="P1842" s="309"/>
      <c r="Q1842" s="311"/>
      <c r="R1842" s="312"/>
      <c r="S1842" s="312"/>
      <c r="U1842" s="313"/>
      <c r="V1842" s="305"/>
      <c r="W1842" s="306"/>
      <c r="X1842" s="314"/>
      <c r="AA1842" s="315"/>
      <c r="AB1842" s="315"/>
      <c r="AC1842" s="315"/>
      <c r="AD1842" s="312"/>
      <c r="AE1842" s="316"/>
      <c r="AF1842" s="317"/>
      <c r="AG1842" s="317"/>
      <c r="AH1842" s="311"/>
      <c r="AI1842" s="311"/>
      <c r="AJ1842" s="311"/>
      <c r="AK1842" s="311"/>
      <c r="AL1842" s="311"/>
      <c r="AO1842" s="318"/>
      <c r="AP1842" s="318"/>
      <c r="AQ1842" s="249"/>
      <c r="AR1842" s="249"/>
      <c r="AS1842" s="248"/>
      <c r="AT1842" s="248"/>
      <c r="AU1842" s="248"/>
      <c r="AW1842" s="319"/>
      <c r="AX1842" s="251"/>
      <c r="AY1842" s="248"/>
    </row>
    <row r="1843" spans="1:51" s="307" customFormat="1" ht="16.5" customHeight="1" x14ac:dyDescent="0.25">
      <c r="A1843" s="305"/>
      <c r="B1843" s="306"/>
      <c r="K1843" s="308"/>
      <c r="L1843" s="309"/>
      <c r="M1843" s="309"/>
      <c r="N1843" s="309"/>
      <c r="O1843" s="309"/>
      <c r="P1843" s="309"/>
      <c r="Q1843" s="311"/>
      <c r="R1843" s="312"/>
      <c r="S1843" s="312"/>
      <c r="U1843" s="313"/>
      <c r="V1843" s="305"/>
      <c r="W1843" s="306"/>
      <c r="X1843" s="314"/>
      <c r="AA1843" s="315"/>
      <c r="AB1843" s="315"/>
      <c r="AC1843" s="315"/>
      <c r="AD1843" s="312"/>
      <c r="AE1843" s="316"/>
      <c r="AF1843" s="317"/>
      <c r="AG1843" s="317"/>
      <c r="AH1843" s="311"/>
      <c r="AI1843" s="311"/>
      <c r="AJ1843" s="311"/>
      <c r="AK1843" s="311"/>
      <c r="AL1843" s="311"/>
      <c r="AO1843" s="318"/>
      <c r="AP1843" s="318"/>
      <c r="AQ1843" s="249"/>
      <c r="AR1843" s="249"/>
      <c r="AS1843" s="248"/>
      <c r="AT1843" s="248"/>
      <c r="AU1843" s="248"/>
      <c r="AW1843" s="319"/>
      <c r="AX1843" s="251"/>
      <c r="AY1843" s="248"/>
    </row>
    <row r="1844" spans="1:51" s="307" customFormat="1" ht="16.5" customHeight="1" x14ac:dyDescent="0.25">
      <c r="A1844" s="305"/>
      <c r="B1844" s="306"/>
      <c r="K1844" s="308"/>
      <c r="L1844" s="309"/>
      <c r="M1844" s="309"/>
      <c r="N1844" s="309"/>
      <c r="O1844" s="309"/>
      <c r="P1844" s="309"/>
      <c r="Q1844" s="311"/>
      <c r="R1844" s="312"/>
      <c r="S1844" s="312"/>
      <c r="U1844" s="313"/>
      <c r="V1844" s="305"/>
      <c r="W1844" s="306"/>
      <c r="X1844" s="314"/>
      <c r="AA1844" s="315"/>
      <c r="AB1844" s="315"/>
      <c r="AC1844" s="315"/>
      <c r="AD1844" s="312"/>
      <c r="AE1844" s="316"/>
      <c r="AF1844" s="317"/>
      <c r="AG1844" s="317"/>
      <c r="AH1844" s="311"/>
      <c r="AI1844" s="311"/>
      <c r="AJ1844" s="311"/>
      <c r="AK1844" s="311"/>
      <c r="AL1844" s="311"/>
      <c r="AO1844" s="318"/>
      <c r="AP1844" s="318"/>
      <c r="AQ1844" s="249"/>
      <c r="AR1844" s="249"/>
      <c r="AS1844" s="248"/>
      <c r="AT1844" s="248"/>
      <c r="AU1844" s="248"/>
      <c r="AW1844" s="319"/>
      <c r="AX1844" s="251"/>
      <c r="AY1844" s="248"/>
    </row>
    <row r="1845" spans="1:51" s="307" customFormat="1" ht="16.5" customHeight="1" x14ac:dyDescent="0.25">
      <c r="A1845" s="305"/>
      <c r="B1845" s="306"/>
      <c r="K1845" s="308"/>
      <c r="L1845" s="309"/>
      <c r="M1845" s="309"/>
      <c r="N1845" s="309"/>
      <c r="O1845" s="309"/>
      <c r="P1845" s="309"/>
      <c r="Q1845" s="311"/>
      <c r="R1845" s="312"/>
      <c r="S1845" s="312"/>
      <c r="U1845" s="313"/>
      <c r="V1845" s="305"/>
      <c r="W1845" s="306"/>
      <c r="X1845" s="314"/>
      <c r="AA1845" s="315"/>
      <c r="AB1845" s="315"/>
      <c r="AC1845" s="315"/>
      <c r="AD1845" s="312"/>
      <c r="AE1845" s="316"/>
      <c r="AF1845" s="317"/>
      <c r="AG1845" s="317"/>
      <c r="AH1845" s="311"/>
      <c r="AI1845" s="311"/>
      <c r="AJ1845" s="311"/>
      <c r="AK1845" s="311"/>
      <c r="AL1845" s="311"/>
      <c r="AO1845" s="318"/>
      <c r="AP1845" s="318"/>
      <c r="AQ1845" s="249"/>
      <c r="AR1845" s="249"/>
      <c r="AS1845" s="248"/>
      <c r="AT1845" s="248"/>
      <c r="AU1845" s="248"/>
      <c r="AW1845" s="319"/>
      <c r="AX1845" s="251"/>
      <c r="AY1845" s="248"/>
    </row>
    <row r="1846" spans="1:51" s="307" customFormat="1" ht="16.5" customHeight="1" x14ac:dyDescent="0.25">
      <c r="A1846" s="305"/>
      <c r="B1846" s="306"/>
      <c r="K1846" s="308"/>
      <c r="L1846" s="309"/>
      <c r="M1846" s="309"/>
      <c r="N1846" s="309"/>
      <c r="O1846" s="309"/>
      <c r="P1846" s="309"/>
      <c r="Q1846" s="311"/>
      <c r="R1846" s="312"/>
      <c r="S1846" s="312"/>
      <c r="U1846" s="313"/>
      <c r="V1846" s="305"/>
      <c r="W1846" s="306"/>
      <c r="X1846" s="314"/>
      <c r="AA1846" s="315"/>
      <c r="AB1846" s="315"/>
      <c r="AC1846" s="315"/>
      <c r="AD1846" s="312"/>
      <c r="AE1846" s="316"/>
      <c r="AF1846" s="317"/>
      <c r="AG1846" s="317"/>
      <c r="AH1846" s="311"/>
      <c r="AI1846" s="311"/>
      <c r="AJ1846" s="311"/>
      <c r="AK1846" s="311"/>
      <c r="AL1846" s="311"/>
      <c r="AO1846" s="318"/>
      <c r="AP1846" s="318"/>
      <c r="AQ1846" s="249"/>
      <c r="AR1846" s="249"/>
      <c r="AS1846" s="248"/>
      <c r="AT1846" s="248"/>
      <c r="AU1846" s="248"/>
      <c r="AW1846" s="319"/>
      <c r="AX1846" s="251"/>
      <c r="AY1846" s="248"/>
    </row>
    <row r="1847" spans="1:51" s="307" customFormat="1" ht="16.5" customHeight="1" x14ac:dyDescent="0.25">
      <c r="A1847" s="305"/>
      <c r="B1847" s="306"/>
      <c r="K1847" s="308"/>
      <c r="L1847" s="309"/>
      <c r="M1847" s="309"/>
      <c r="N1847" s="309"/>
      <c r="O1847" s="309"/>
      <c r="P1847" s="309"/>
      <c r="Q1847" s="311"/>
      <c r="R1847" s="312"/>
      <c r="S1847" s="312"/>
      <c r="U1847" s="313"/>
      <c r="V1847" s="305"/>
      <c r="W1847" s="306"/>
      <c r="X1847" s="314"/>
      <c r="AA1847" s="315"/>
      <c r="AB1847" s="315"/>
      <c r="AC1847" s="315"/>
      <c r="AD1847" s="312"/>
      <c r="AE1847" s="316"/>
      <c r="AF1847" s="317"/>
      <c r="AG1847" s="317"/>
      <c r="AH1847" s="311"/>
      <c r="AI1847" s="311"/>
      <c r="AJ1847" s="311"/>
      <c r="AK1847" s="311"/>
      <c r="AL1847" s="311"/>
      <c r="AO1847" s="318"/>
      <c r="AP1847" s="318"/>
      <c r="AQ1847" s="249"/>
      <c r="AR1847" s="249"/>
      <c r="AS1847" s="248"/>
      <c r="AT1847" s="248"/>
      <c r="AU1847" s="248"/>
      <c r="AW1847" s="319"/>
      <c r="AX1847" s="251"/>
      <c r="AY1847" s="248"/>
    </row>
    <row r="1848" spans="1:51" s="307" customFormat="1" ht="16.5" customHeight="1" x14ac:dyDescent="0.25">
      <c r="A1848" s="305"/>
      <c r="B1848" s="306"/>
      <c r="K1848" s="308"/>
      <c r="L1848" s="309"/>
      <c r="M1848" s="309"/>
      <c r="N1848" s="309"/>
      <c r="O1848" s="309"/>
      <c r="P1848" s="309"/>
      <c r="Q1848" s="311"/>
      <c r="R1848" s="312"/>
      <c r="S1848" s="312"/>
      <c r="U1848" s="313"/>
      <c r="V1848" s="305"/>
      <c r="W1848" s="306"/>
      <c r="X1848" s="314"/>
      <c r="AA1848" s="315"/>
      <c r="AB1848" s="315"/>
      <c r="AC1848" s="315"/>
      <c r="AD1848" s="312"/>
      <c r="AE1848" s="316"/>
      <c r="AF1848" s="317"/>
      <c r="AG1848" s="317"/>
      <c r="AH1848" s="311"/>
      <c r="AI1848" s="311"/>
      <c r="AJ1848" s="311"/>
      <c r="AK1848" s="311"/>
      <c r="AL1848" s="311"/>
      <c r="AO1848" s="318"/>
      <c r="AP1848" s="318"/>
      <c r="AQ1848" s="249"/>
      <c r="AR1848" s="249"/>
      <c r="AS1848" s="248"/>
      <c r="AT1848" s="248"/>
      <c r="AU1848" s="248"/>
      <c r="AW1848" s="319"/>
      <c r="AX1848" s="251"/>
      <c r="AY1848" s="248"/>
    </row>
    <row r="1849" spans="1:51" s="307" customFormat="1" ht="16.5" customHeight="1" x14ac:dyDescent="0.25">
      <c r="A1849" s="305"/>
      <c r="B1849" s="306"/>
      <c r="K1849" s="308"/>
      <c r="L1849" s="309"/>
      <c r="M1849" s="309"/>
      <c r="N1849" s="309"/>
      <c r="O1849" s="309"/>
      <c r="P1849" s="309"/>
      <c r="Q1849" s="311"/>
      <c r="R1849" s="312"/>
      <c r="S1849" s="312"/>
      <c r="U1849" s="313"/>
      <c r="V1849" s="305"/>
      <c r="W1849" s="306"/>
      <c r="X1849" s="314"/>
      <c r="AA1849" s="315"/>
      <c r="AB1849" s="315"/>
      <c r="AC1849" s="315"/>
      <c r="AD1849" s="312"/>
      <c r="AE1849" s="316"/>
      <c r="AF1849" s="317"/>
      <c r="AG1849" s="317"/>
      <c r="AH1849" s="311"/>
      <c r="AI1849" s="311"/>
      <c r="AJ1849" s="311"/>
      <c r="AK1849" s="311"/>
      <c r="AL1849" s="311"/>
      <c r="AO1849" s="318"/>
      <c r="AP1849" s="318"/>
      <c r="AQ1849" s="249"/>
      <c r="AR1849" s="249"/>
      <c r="AS1849" s="248"/>
      <c r="AT1849" s="248"/>
      <c r="AU1849" s="248"/>
      <c r="AW1849" s="319"/>
      <c r="AX1849" s="251"/>
      <c r="AY1849" s="248"/>
    </row>
    <row r="1850" spans="1:51" s="307" customFormat="1" ht="16.5" customHeight="1" x14ac:dyDescent="0.25">
      <c r="A1850" s="305"/>
      <c r="B1850" s="306"/>
      <c r="K1850" s="308"/>
      <c r="L1850" s="309"/>
      <c r="M1850" s="309"/>
      <c r="N1850" s="309"/>
      <c r="O1850" s="309"/>
      <c r="P1850" s="309"/>
      <c r="Q1850" s="311"/>
      <c r="R1850" s="312"/>
      <c r="S1850" s="312"/>
      <c r="U1850" s="313"/>
      <c r="V1850" s="305"/>
      <c r="W1850" s="306"/>
      <c r="X1850" s="314"/>
      <c r="AA1850" s="315"/>
      <c r="AB1850" s="315"/>
      <c r="AC1850" s="315"/>
      <c r="AD1850" s="312"/>
      <c r="AE1850" s="316"/>
      <c r="AF1850" s="317"/>
      <c r="AG1850" s="317"/>
      <c r="AH1850" s="311"/>
      <c r="AI1850" s="311"/>
      <c r="AJ1850" s="311"/>
      <c r="AK1850" s="311"/>
      <c r="AL1850" s="311"/>
      <c r="AO1850" s="318"/>
      <c r="AP1850" s="318"/>
      <c r="AQ1850" s="249"/>
      <c r="AR1850" s="249"/>
      <c r="AS1850" s="248"/>
      <c r="AT1850" s="248"/>
      <c r="AU1850" s="248"/>
      <c r="AW1850" s="319"/>
      <c r="AX1850" s="251"/>
      <c r="AY1850" s="248"/>
    </row>
    <row r="1851" spans="1:51" s="307" customFormat="1" ht="16.5" customHeight="1" x14ac:dyDescent="0.25">
      <c r="A1851" s="305"/>
      <c r="B1851" s="306"/>
      <c r="K1851" s="308"/>
      <c r="L1851" s="309"/>
      <c r="M1851" s="309"/>
      <c r="N1851" s="309"/>
      <c r="O1851" s="309"/>
      <c r="P1851" s="309"/>
      <c r="Q1851" s="311"/>
      <c r="R1851" s="312"/>
      <c r="S1851" s="312"/>
      <c r="U1851" s="313"/>
      <c r="V1851" s="305"/>
      <c r="W1851" s="306"/>
      <c r="X1851" s="314"/>
      <c r="AA1851" s="315"/>
      <c r="AB1851" s="315"/>
      <c r="AC1851" s="315"/>
      <c r="AD1851" s="312"/>
      <c r="AE1851" s="316"/>
      <c r="AF1851" s="317"/>
      <c r="AG1851" s="317"/>
      <c r="AH1851" s="311"/>
      <c r="AI1851" s="311"/>
      <c r="AJ1851" s="311"/>
      <c r="AK1851" s="311"/>
      <c r="AL1851" s="311"/>
      <c r="AO1851" s="318"/>
      <c r="AP1851" s="318"/>
      <c r="AQ1851" s="249"/>
      <c r="AR1851" s="249"/>
      <c r="AS1851" s="248"/>
      <c r="AT1851" s="248"/>
      <c r="AU1851" s="248"/>
      <c r="AW1851" s="319"/>
      <c r="AX1851" s="251"/>
      <c r="AY1851" s="248"/>
    </row>
    <row r="1852" spans="1:51" s="307" customFormat="1" ht="16.5" customHeight="1" x14ac:dyDescent="0.25">
      <c r="A1852" s="305"/>
      <c r="B1852" s="306"/>
      <c r="K1852" s="308"/>
      <c r="L1852" s="309"/>
      <c r="M1852" s="309"/>
      <c r="N1852" s="309"/>
      <c r="O1852" s="309"/>
      <c r="P1852" s="309"/>
      <c r="Q1852" s="311"/>
      <c r="R1852" s="312"/>
      <c r="S1852" s="312"/>
      <c r="U1852" s="313"/>
      <c r="V1852" s="305"/>
      <c r="W1852" s="306"/>
      <c r="X1852" s="314"/>
      <c r="AA1852" s="315"/>
      <c r="AB1852" s="315"/>
      <c r="AC1852" s="315"/>
      <c r="AD1852" s="312"/>
      <c r="AE1852" s="316"/>
      <c r="AF1852" s="317"/>
      <c r="AG1852" s="317"/>
      <c r="AH1852" s="311"/>
      <c r="AI1852" s="311"/>
      <c r="AJ1852" s="311"/>
      <c r="AK1852" s="311"/>
      <c r="AL1852" s="311"/>
      <c r="AO1852" s="318"/>
      <c r="AP1852" s="318"/>
      <c r="AQ1852" s="249"/>
      <c r="AR1852" s="249"/>
      <c r="AS1852" s="248"/>
      <c r="AT1852" s="248"/>
      <c r="AU1852" s="248"/>
      <c r="AW1852" s="319"/>
      <c r="AX1852" s="251"/>
      <c r="AY1852" s="248"/>
    </row>
    <row r="1853" spans="1:51" s="307" customFormat="1" ht="16.5" customHeight="1" x14ac:dyDescent="0.25">
      <c r="A1853" s="305"/>
      <c r="B1853" s="306"/>
      <c r="K1853" s="308"/>
      <c r="L1853" s="309"/>
      <c r="M1853" s="309"/>
      <c r="N1853" s="309"/>
      <c r="O1853" s="309"/>
      <c r="P1853" s="309"/>
      <c r="Q1853" s="311"/>
      <c r="R1853" s="312"/>
      <c r="S1853" s="312"/>
      <c r="U1853" s="313"/>
      <c r="V1853" s="305"/>
      <c r="W1853" s="306"/>
      <c r="X1853" s="314"/>
      <c r="AA1853" s="315"/>
      <c r="AB1853" s="315"/>
      <c r="AC1853" s="315"/>
      <c r="AD1853" s="312"/>
      <c r="AE1853" s="316"/>
      <c r="AF1853" s="317"/>
      <c r="AG1853" s="317"/>
      <c r="AH1853" s="311"/>
      <c r="AI1853" s="311"/>
      <c r="AJ1853" s="311"/>
      <c r="AK1853" s="311"/>
      <c r="AL1853" s="311"/>
      <c r="AO1853" s="318"/>
      <c r="AP1853" s="318"/>
      <c r="AQ1853" s="249"/>
      <c r="AR1853" s="249"/>
      <c r="AS1853" s="248"/>
      <c r="AT1853" s="248"/>
      <c r="AU1853" s="248"/>
      <c r="AW1853" s="319"/>
      <c r="AX1853" s="251"/>
      <c r="AY1853" s="248"/>
    </row>
    <row r="1854" spans="1:51" s="307" customFormat="1" ht="16.5" customHeight="1" x14ac:dyDescent="0.25">
      <c r="A1854" s="305"/>
      <c r="B1854" s="306"/>
      <c r="K1854" s="308"/>
      <c r="L1854" s="309"/>
      <c r="M1854" s="309"/>
      <c r="N1854" s="309"/>
      <c r="O1854" s="309"/>
      <c r="P1854" s="309"/>
      <c r="Q1854" s="311"/>
      <c r="R1854" s="312"/>
      <c r="S1854" s="312"/>
      <c r="U1854" s="313"/>
      <c r="V1854" s="305"/>
      <c r="W1854" s="306"/>
      <c r="X1854" s="314"/>
      <c r="AA1854" s="315"/>
      <c r="AB1854" s="315"/>
      <c r="AC1854" s="315"/>
      <c r="AD1854" s="312"/>
      <c r="AE1854" s="316"/>
      <c r="AF1854" s="317"/>
      <c r="AG1854" s="317"/>
      <c r="AH1854" s="311"/>
      <c r="AI1854" s="311"/>
      <c r="AJ1854" s="311"/>
      <c r="AK1854" s="311"/>
      <c r="AL1854" s="311"/>
      <c r="AO1854" s="318"/>
      <c r="AP1854" s="318"/>
      <c r="AQ1854" s="249"/>
      <c r="AR1854" s="249"/>
      <c r="AS1854" s="248"/>
      <c r="AT1854" s="248"/>
      <c r="AU1854" s="248"/>
      <c r="AW1854" s="319"/>
      <c r="AX1854" s="251"/>
      <c r="AY1854" s="248"/>
    </row>
    <row r="1855" spans="1:51" s="307" customFormat="1" ht="16.5" customHeight="1" x14ac:dyDescent="0.25">
      <c r="A1855" s="305"/>
      <c r="B1855" s="306"/>
      <c r="K1855" s="308"/>
      <c r="L1855" s="309"/>
      <c r="M1855" s="309"/>
      <c r="N1855" s="309"/>
      <c r="O1855" s="309"/>
      <c r="P1855" s="309"/>
      <c r="Q1855" s="311"/>
      <c r="R1855" s="312"/>
      <c r="S1855" s="312"/>
      <c r="U1855" s="313"/>
      <c r="V1855" s="305"/>
      <c r="W1855" s="306"/>
      <c r="X1855" s="314"/>
      <c r="AA1855" s="315"/>
      <c r="AB1855" s="315"/>
      <c r="AC1855" s="315"/>
      <c r="AD1855" s="312"/>
      <c r="AE1855" s="316"/>
      <c r="AF1855" s="317"/>
      <c r="AG1855" s="317"/>
      <c r="AH1855" s="311"/>
      <c r="AI1855" s="311"/>
      <c r="AJ1855" s="311"/>
      <c r="AK1855" s="311"/>
      <c r="AL1855" s="311"/>
      <c r="AO1855" s="318"/>
      <c r="AP1855" s="318"/>
      <c r="AQ1855" s="249"/>
      <c r="AR1855" s="249"/>
      <c r="AS1855" s="248"/>
      <c r="AT1855" s="248"/>
      <c r="AU1855" s="248"/>
      <c r="AW1855" s="319"/>
      <c r="AX1855" s="251"/>
      <c r="AY1855" s="248"/>
    </row>
    <row r="1856" spans="1:51" s="307" customFormat="1" ht="16.5" customHeight="1" x14ac:dyDescent="0.25">
      <c r="A1856" s="305"/>
      <c r="B1856" s="306"/>
      <c r="K1856" s="308"/>
      <c r="L1856" s="309"/>
      <c r="M1856" s="309"/>
      <c r="N1856" s="309"/>
      <c r="O1856" s="309"/>
      <c r="P1856" s="309"/>
      <c r="Q1856" s="311"/>
      <c r="R1856" s="312"/>
      <c r="S1856" s="312"/>
      <c r="U1856" s="313"/>
      <c r="V1856" s="305"/>
      <c r="W1856" s="306"/>
      <c r="X1856" s="314"/>
      <c r="AA1856" s="315"/>
      <c r="AB1856" s="315"/>
      <c r="AC1856" s="315"/>
      <c r="AD1856" s="312"/>
      <c r="AE1856" s="316"/>
      <c r="AF1856" s="317"/>
      <c r="AG1856" s="317"/>
      <c r="AH1856" s="311"/>
      <c r="AI1856" s="311"/>
      <c r="AJ1856" s="311"/>
      <c r="AK1856" s="311"/>
      <c r="AL1856" s="311"/>
      <c r="AO1856" s="318"/>
      <c r="AP1856" s="318"/>
      <c r="AQ1856" s="249"/>
      <c r="AR1856" s="249"/>
      <c r="AS1856" s="248"/>
      <c r="AT1856" s="248"/>
      <c r="AU1856" s="248"/>
      <c r="AW1856" s="319"/>
      <c r="AX1856" s="251"/>
      <c r="AY1856" s="248"/>
    </row>
    <row r="1857" spans="1:51" s="307" customFormat="1" ht="16.5" customHeight="1" x14ac:dyDescent="0.25">
      <c r="A1857" s="305"/>
      <c r="B1857" s="306"/>
      <c r="K1857" s="308"/>
      <c r="L1857" s="309"/>
      <c r="M1857" s="309"/>
      <c r="N1857" s="309"/>
      <c r="O1857" s="309"/>
      <c r="P1857" s="309"/>
      <c r="Q1857" s="311"/>
      <c r="R1857" s="312"/>
      <c r="S1857" s="312"/>
      <c r="U1857" s="313"/>
      <c r="V1857" s="305"/>
      <c r="W1857" s="306"/>
      <c r="X1857" s="314"/>
      <c r="AA1857" s="315"/>
      <c r="AB1857" s="315"/>
      <c r="AC1857" s="315"/>
      <c r="AD1857" s="312"/>
      <c r="AE1857" s="316"/>
      <c r="AF1857" s="317"/>
      <c r="AG1857" s="317"/>
      <c r="AH1857" s="311"/>
      <c r="AI1857" s="311"/>
      <c r="AJ1857" s="311"/>
      <c r="AK1857" s="311"/>
      <c r="AL1857" s="311"/>
      <c r="AO1857" s="318"/>
      <c r="AP1857" s="318"/>
      <c r="AQ1857" s="249"/>
      <c r="AR1857" s="249"/>
      <c r="AS1857" s="248"/>
      <c r="AT1857" s="248"/>
      <c r="AU1857" s="248"/>
      <c r="AW1857" s="319"/>
      <c r="AX1857" s="251"/>
      <c r="AY1857" s="248"/>
    </row>
    <row r="1858" spans="1:51" s="307" customFormat="1" ht="16.5" customHeight="1" x14ac:dyDescent="0.25">
      <c r="A1858" s="305"/>
      <c r="B1858" s="306"/>
      <c r="K1858" s="308"/>
      <c r="L1858" s="309"/>
      <c r="M1858" s="309"/>
      <c r="N1858" s="309"/>
      <c r="O1858" s="309"/>
      <c r="P1858" s="309"/>
      <c r="Q1858" s="311"/>
      <c r="R1858" s="312"/>
      <c r="S1858" s="312"/>
      <c r="U1858" s="313"/>
      <c r="V1858" s="305"/>
      <c r="W1858" s="306"/>
      <c r="X1858" s="314"/>
      <c r="AA1858" s="315"/>
      <c r="AB1858" s="315"/>
      <c r="AC1858" s="315"/>
      <c r="AD1858" s="312"/>
      <c r="AE1858" s="316"/>
      <c r="AF1858" s="317"/>
      <c r="AG1858" s="317"/>
      <c r="AH1858" s="311"/>
      <c r="AI1858" s="311"/>
      <c r="AJ1858" s="311"/>
      <c r="AK1858" s="311"/>
      <c r="AL1858" s="311"/>
      <c r="AO1858" s="318"/>
      <c r="AP1858" s="318"/>
      <c r="AQ1858" s="249"/>
      <c r="AR1858" s="249"/>
      <c r="AS1858" s="248"/>
      <c r="AT1858" s="248"/>
      <c r="AU1858" s="248"/>
      <c r="AW1858" s="319"/>
      <c r="AX1858" s="251"/>
      <c r="AY1858" s="248"/>
    </row>
    <row r="1859" spans="1:51" s="276" customFormat="1" ht="16.5" customHeight="1" x14ac:dyDescent="0.25">
      <c r="A1859" s="283" t="s">
        <v>317</v>
      </c>
      <c r="B1859" s="274">
        <v>42</v>
      </c>
      <c r="C1859" s="276" t="s">
        <v>5</v>
      </c>
      <c r="D1859" s="276">
        <v>18748</v>
      </c>
      <c r="E1859" s="276">
        <v>34</v>
      </c>
      <c r="F1859" s="276">
        <v>617</v>
      </c>
      <c r="G1859" s="276" t="s">
        <v>199</v>
      </c>
      <c r="H1859" s="276">
        <v>4</v>
      </c>
      <c r="I1859" s="276">
        <v>2</v>
      </c>
      <c r="J1859" s="276">
        <v>13</v>
      </c>
      <c r="K1859" s="277">
        <f>H1859*400+I1859*100+J1859</f>
        <v>1813</v>
      </c>
      <c r="L1859" s="278">
        <f>SUM(Q1859:U1859)</f>
        <v>1813</v>
      </c>
      <c r="M1859" s="279">
        <v>5</v>
      </c>
      <c r="N1859" s="278">
        <f>L1859</f>
        <v>1813</v>
      </c>
      <c r="O1859" s="278">
        <v>125</v>
      </c>
      <c r="P1859" s="278">
        <f>N1859*O1859</f>
        <v>226625</v>
      </c>
      <c r="Q1859" s="280"/>
      <c r="R1859" s="281">
        <v>1804</v>
      </c>
      <c r="S1859" s="281">
        <v>9</v>
      </c>
      <c r="U1859" s="282"/>
      <c r="V1859" s="283" t="s">
        <v>332</v>
      </c>
      <c r="W1859" s="274">
        <v>80</v>
      </c>
      <c r="X1859" s="284" t="s">
        <v>334</v>
      </c>
      <c r="Y1859" s="276" t="s">
        <v>28</v>
      </c>
      <c r="Z1859" s="276" t="s">
        <v>7</v>
      </c>
      <c r="AA1859" s="285">
        <v>15</v>
      </c>
      <c r="AB1859" s="285">
        <v>17</v>
      </c>
      <c r="AC1859" s="285">
        <v>2</v>
      </c>
      <c r="AD1859" s="281">
        <f>AA1859*AB1859</f>
        <v>255</v>
      </c>
      <c r="AE1859" s="287">
        <v>100</v>
      </c>
      <c r="AF1859" s="288">
        <f>รายการ!B1</f>
        <v>6700</v>
      </c>
      <c r="AG1859" s="288">
        <f>AD1859*AF1859</f>
        <v>1708500</v>
      </c>
      <c r="AH1859" s="280">
        <v>255</v>
      </c>
      <c r="AI1859" s="280"/>
      <c r="AJ1859" s="280">
        <v>255</v>
      </c>
      <c r="AK1859" s="280"/>
      <c r="AL1859" s="280"/>
      <c r="AM1859" s="276">
        <v>15</v>
      </c>
      <c r="AN1859" s="276">
        <f>ค่าเสื่อม!P4</f>
        <v>65</v>
      </c>
      <c r="AO1859" s="290">
        <f>AG1859*AN1859/100</f>
        <v>1110525</v>
      </c>
      <c r="AP1859" s="290">
        <f>AG1859-AO1859</f>
        <v>597975</v>
      </c>
      <c r="AQ1859" s="199">
        <f>P1859+AP1859</f>
        <v>824600</v>
      </c>
      <c r="AR1859" s="199">
        <f>AQ1859</f>
        <v>824600</v>
      </c>
      <c r="AS1859" s="198">
        <f>((S1859*O1859)+(AF1859*AK1859)-(AF1859*AK1859*AN1859/100))</f>
        <v>1125</v>
      </c>
      <c r="AT1859" s="198">
        <f>AQ1859-AS1859</f>
        <v>823475</v>
      </c>
      <c r="AU1859" s="198">
        <f>AS1859</f>
        <v>1125</v>
      </c>
      <c r="AV1859" s="276">
        <f>อัตราภาษี!J5</f>
        <v>0.3</v>
      </c>
      <c r="AW1859" s="156" t="s">
        <v>1780</v>
      </c>
      <c r="AX1859" s="201">
        <f>AU1859*AV1859/100</f>
        <v>3.375</v>
      </c>
      <c r="AY1859" s="198">
        <f>AX1859*10/100</f>
        <v>0.33750000000000002</v>
      </c>
    </row>
    <row r="1860" spans="1:51" s="276" customFormat="1" ht="16.5" customHeight="1" x14ac:dyDescent="0.25">
      <c r="A1860" s="283"/>
      <c r="B1860" s="274"/>
      <c r="K1860" s="288"/>
      <c r="L1860" s="288"/>
      <c r="M1860" s="279"/>
      <c r="N1860" s="288"/>
      <c r="O1860" s="288"/>
      <c r="P1860" s="278">
        <f>N1860*O1860</f>
        <v>0</v>
      </c>
      <c r="Q1860" s="280"/>
      <c r="R1860" s="281"/>
      <c r="S1860" s="281"/>
      <c r="U1860" s="282"/>
      <c r="V1860" s="283"/>
      <c r="W1860" s="274"/>
      <c r="X1860" s="284"/>
      <c r="AA1860" s="285"/>
      <c r="AB1860" s="285"/>
      <c r="AC1860" s="285"/>
      <c r="AD1860" s="281"/>
      <c r="AE1860" s="287"/>
      <c r="AF1860" s="288"/>
      <c r="AG1860" s="288">
        <f>AD1860*AF1860</f>
        <v>0</v>
      </c>
      <c r="AH1860" s="280"/>
      <c r="AI1860" s="280"/>
      <c r="AJ1860" s="280"/>
      <c r="AK1860" s="280"/>
      <c r="AL1860" s="280"/>
      <c r="AO1860" s="290">
        <f>AG1860*AN1860/100</f>
        <v>0</v>
      </c>
      <c r="AP1860" s="290">
        <f>AG1860-AO1860</f>
        <v>0</v>
      </c>
      <c r="AQ1860" s="345"/>
      <c r="AR1860" s="199">
        <f>AQ1860</f>
        <v>0</v>
      </c>
      <c r="AS1860" s="198">
        <f>((S1860*O1860)+(AF1860*AK1860)-(AF1860*AK1860*AN1860/100))</f>
        <v>0</v>
      </c>
      <c r="AT1860" s="198">
        <f>AQ1860-AS1860</f>
        <v>0</v>
      </c>
      <c r="AU1860" s="198">
        <f>AS1860</f>
        <v>0</v>
      </c>
      <c r="AW1860" s="156"/>
      <c r="AX1860" s="201">
        <f>AU1860*AV1860/100</f>
        <v>0</v>
      </c>
      <c r="AY1860" s="198">
        <f>AX1860*10/100</f>
        <v>0</v>
      </c>
    </row>
    <row r="1861" spans="1:51" s="276" customFormat="1" ht="16.5" customHeight="1" x14ac:dyDescent="0.25">
      <c r="A1861" s="283"/>
      <c r="B1861" s="274"/>
      <c r="K1861" s="288"/>
      <c r="L1861" s="288"/>
      <c r="M1861" s="279"/>
      <c r="N1861" s="288"/>
      <c r="O1861" s="288"/>
      <c r="P1861" s="278">
        <f>N1861*O1861</f>
        <v>0</v>
      </c>
      <c r="Q1861" s="280"/>
      <c r="R1861" s="281"/>
      <c r="S1861" s="281"/>
      <c r="U1861" s="282"/>
      <c r="V1861" s="283"/>
      <c r="W1861" s="274">
        <v>81</v>
      </c>
      <c r="X1861" s="284"/>
      <c r="Y1861" s="276" t="s">
        <v>28</v>
      </c>
      <c r="Z1861" s="276" t="s">
        <v>6</v>
      </c>
      <c r="AA1861" s="285">
        <v>4</v>
      </c>
      <c r="AB1861" s="285">
        <v>6</v>
      </c>
      <c r="AC1861" s="285">
        <v>5</v>
      </c>
      <c r="AD1861" s="281">
        <f>AA1861*AB1861</f>
        <v>24</v>
      </c>
      <c r="AE1861" s="287">
        <v>100</v>
      </c>
      <c r="AF1861" s="288">
        <f>รายการ!B1</f>
        <v>6700</v>
      </c>
      <c r="AG1861" s="288">
        <f>AD1861*AF1861</f>
        <v>160800</v>
      </c>
      <c r="AH1861" s="280">
        <f>SUM(AI1861:AL1861)</f>
        <v>24</v>
      </c>
      <c r="AI1861" s="280"/>
      <c r="AJ1861" s="280">
        <v>24</v>
      </c>
      <c r="AK1861" s="280"/>
      <c r="AL1861" s="280"/>
      <c r="AM1861" s="276">
        <v>15</v>
      </c>
      <c r="AN1861" s="276">
        <f>ค่าเสื่อม!P2</f>
        <v>20</v>
      </c>
      <c r="AO1861" s="290">
        <f>AG1861*AN1861/100</f>
        <v>32160</v>
      </c>
      <c r="AP1861" s="290">
        <f>AG1861-AO1861</f>
        <v>128640</v>
      </c>
      <c r="AQ1861" s="199">
        <f>P1861+AP1861</f>
        <v>128640</v>
      </c>
      <c r="AR1861" s="199">
        <f>AQ1861</f>
        <v>128640</v>
      </c>
      <c r="AS1861" s="198">
        <f>((S1861*O1861)+(AF1861*AK1861)-(AF1861*AK1861*AN1861/100))</f>
        <v>0</v>
      </c>
      <c r="AT1861" s="198">
        <f>AQ1861-AS1861</f>
        <v>128640</v>
      </c>
      <c r="AU1861" s="198">
        <f>AS1861</f>
        <v>0</v>
      </c>
      <c r="AW1861" s="156" t="s">
        <v>208</v>
      </c>
      <c r="AX1861" s="201">
        <f>AU1861*AV1861/100</f>
        <v>0</v>
      </c>
      <c r="AY1861" s="198">
        <f>AX1861*10/100</f>
        <v>0</v>
      </c>
    </row>
    <row r="1862" spans="1:51" s="276" customFormat="1" ht="16.5" customHeight="1" x14ac:dyDescent="0.25">
      <c r="A1862" s="283"/>
      <c r="B1862" s="274">
        <v>43</v>
      </c>
      <c r="C1862" s="276" t="s">
        <v>5</v>
      </c>
      <c r="D1862" s="276">
        <v>18746</v>
      </c>
      <c r="E1862" s="276">
        <v>32</v>
      </c>
      <c r="F1862" s="276">
        <v>615</v>
      </c>
      <c r="G1862" s="276" t="s">
        <v>199</v>
      </c>
      <c r="H1862" s="276">
        <v>0</v>
      </c>
      <c r="I1862" s="276">
        <v>2</v>
      </c>
      <c r="J1862" s="276">
        <v>16</v>
      </c>
      <c r="K1862" s="277">
        <f>H1862*400+I1862*100+J1862</f>
        <v>216</v>
      </c>
      <c r="L1862" s="278">
        <f>SUM(Q1862:U1862)</f>
        <v>216</v>
      </c>
      <c r="M1862" s="279">
        <v>5</v>
      </c>
      <c r="N1862" s="278">
        <f>L1862</f>
        <v>216</v>
      </c>
      <c r="O1862" s="278">
        <v>150</v>
      </c>
      <c r="P1862" s="278">
        <f>N1862*O1862</f>
        <v>32400</v>
      </c>
      <c r="Q1862" s="280"/>
      <c r="R1862" s="281">
        <v>197.6</v>
      </c>
      <c r="S1862" s="281">
        <v>18.399999999999999</v>
      </c>
      <c r="U1862" s="282"/>
      <c r="V1862" s="283"/>
      <c r="W1862" s="274"/>
      <c r="X1862" s="284"/>
      <c r="AA1862" s="285"/>
      <c r="AB1862" s="285"/>
      <c r="AC1862" s="285"/>
      <c r="AD1862" s="281"/>
      <c r="AE1862" s="287"/>
      <c r="AF1862" s="288"/>
      <c r="AG1862" s="288"/>
      <c r="AH1862" s="280"/>
      <c r="AI1862" s="280"/>
      <c r="AJ1862" s="280"/>
      <c r="AK1862" s="280"/>
      <c r="AL1862" s="280"/>
      <c r="AO1862" s="290"/>
      <c r="AP1862" s="290"/>
      <c r="AQ1862" s="199">
        <f>P1862+AP1862</f>
        <v>32400</v>
      </c>
      <c r="AR1862" s="199">
        <f>AQ1862</f>
        <v>32400</v>
      </c>
      <c r="AS1862" s="198">
        <f>((S1862*O1862)+(AF1862*AK1862)-(AF1862*AK1862*AN1862/100))</f>
        <v>2760</v>
      </c>
      <c r="AT1862" s="198">
        <f>AQ1862-AS1862</f>
        <v>29640</v>
      </c>
      <c r="AU1862" s="198">
        <f>AS1862</f>
        <v>2760</v>
      </c>
      <c r="AV1862" s="276">
        <f>อัตราภาษี!J5</f>
        <v>0.3</v>
      </c>
      <c r="AW1862" s="156" t="s">
        <v>1795</v>
      </c>
      <c r="AX1862" s="201">
        <f>AU1862*AV1862/100</f>
        <v>8.2799999999999994</v>
      </c>
      <c r="AY1862" s="198">
        <f>AX1862*10/100</f>
        <v>0.82799999999999996</v>
      </c>
    </row>
    <row r="1863" spans="1:51" s="307" customFormat="1" ht="16.5" customHeight="1" x14ac:dyDescent="0.25">
      <c r="A1863" s="305"/>
      <c r="B1863" s="306"/>
      <c r="K1863" s="317"/>
      <c r="L1863" s="317"/>
      <c r="M1863" s="310"/>
      <c r="N1863" s="317"/>
      <c r="O1863" s="317"/>
      <c r="P1863" s="309"/>
      <c r="Q1863" s="311"/>
      <c r="R1863" s="312"/>
      <c r="S1863" s="312"/>
      <c r="U1863" s="313"/>
      <c r="V1863" s="305"/>
      <c r="W1863" s="306"/>
      <c r="X1863" s="425"/>
      <c r="AA1863" s="315"/>
      <c r="AB1863" s="315"/>
      <c r="AC1863" s="315"/>
      <c r="AD1863" s="312"/>
      <c r="AE1863" s="316"/>
      <c r="AF1863" s="317"/>
      <c r="AG1863" s="317"/>
      <c r="AH1863" s="311"/>
      <c r="AI1863" s="311"/>
      <c r="AJ1863" s="311"/>
      <c r="AK1863" s="311"/>
      <c r="AL1863" s="311"/>
      <c r="AO1863" s="318"/>
      <c r="AP1863" s="318"/>
      <c r="AQ1863" s="249"/>
      <c r="AR1863" s="249"/>
      <c r="AS1863" s="248"/>
      <c r="AT1863" s="248"/>
      <c r="AU1863" s="248"/>
      <c r="AW1863" s="319"/>
      <c r="AX1863" s="201">
        <f>SUM(AX1859:AX1862)</f>
        <v>11.654999999999999</v>
      </c>
      <c r="AY1863" s="198">
        <f>AX1863*10/100</f>
        <v>1.1655</v>
      </c>
    </row>
    <row r="1864" spans="1:51" s="307" customFormat="1" ht="16.5" customHeight="1" x14ac:dyDescent="0.25">
      <c r="A1864" s="305"/>
      <c r="B1864" s="306"/>
      <c r="K1864" s="317"/>
      <c r="L1864" s="317"/>
      <c r="M1864" s="310"/>
      <c r="N1864" s="317"/>
      <c r="O1864" s="317"/>
      <c r="P1864" s="309"/>
      <c r="Q1864" s="311"/>
      <c r="R1864" s="312"/>
      <c r="S1864" s="312"/>
      <c r="U1864" s="313"/>
      <c r="V1864" s="305"/>
      <c r="W1864" s="306"/>
      <c r="X1864" s="425"/>
      <c r="AA1864" s="315"/>
      <c r="AB1864" s="315"/>
      <c r="AC1864" s="315"/>
      <c r="AD1864" s="312"/>
      <c r="AE1864" s="316"/>
      <c r="AF1864" s="317"/>
      <c r="AG1864" s="317"/>
      <c r="AH1864" s="311"/>
      <c r="AI1864" s="311"/>
      <c r="AJ1864" s="311"/>
      <c r="AK1864" s="311"/>
      <c r="AL1864" s="311"/>
      <c r="AO1864" s="318"/>
      <c r="AP1864" s="318"/>
      <c r="AQ1864" s="249"/>
      <c r="AR1864" s="249"/>
      <c r="AS1864" s="248"/>
      <c r="AT1864" s="248"/>
      <c r="AU1864" s="248"/>
      <c r="AW1864" s="319"/>
      <c r="AX1864" s="251"/>
      <c r="AY1864" s="248"/>
    </row>
    <row r="1865" spans="1:51" s="307" customFormat="1" ht="16.5" customHeight="1" x14ac:dyDescent="0.25">
      <c r="A1865" s="305"/>
      <c r="B1865" s="306"/>
      <c r="K1865" s="317"/>
      <c r="L1865" s="317"/>
      <c r="M1865" s="310"/>
      <c r="N1865" s="317"/>
      <c r="O1865" s="317"/>
      <c r="P1865" s="309"/>
      <c r="Q1865" s="311"/>
      <c r="R1865" s="312"/>
      <c r="S1865" s="312"/>
      <c r="U1865" s="313"/>
      <c r="V1865" s="305"/>
      <c r="W1865" s="306"/>
      <c r="X1865" s="425"/>
      <c r="AA1865" s="315"/>
      <c r="AB1865" s="315"/>
      <c r="AC1865" s="315"/>
      <c r="AD1865" s="312"/>
      <c r="AE1865" s="316"/>
      <c r="AF1865" s="317"/>
      <c r="AG1865" s="317"/>
      <c r="AH1865" s="311"/>
      <c r="AI1865" s="311"/>
      <c r="AJ1865" s="311"/>
      <c r="AK1865" s="311"/>
      <c r="AL1865" s="311"/>
      <c r="AO1865" s="318"/>
      <c r="AP1865" s="318"/>
      <c r="AQ1865" s="249"/>
      <c r="AR1865" s="249"/>
      <c r="AS1865" s="248"/>
      <c r="AT1865" s="248"/>
      <c r="AU1865" s="248"/>
      <c r="AW1865" s="319"/>
      <c r="AX1865" s="251"/>
      <c r="AY1865" s="248"/>
    </row>
    <row r="1866" spans="1:51" s="307" customFormat="1" ht="16.5" customHeight="1" x14ac:dyDescent="0.25">
      <c r="A1866" s="305"/>
      <c r="B1866" s="306"/>
      <c r="K1866" s="317"/>
      <c r="L1866" s="317"/>
      <c r="M1866" s="310"/>
      <c r="N1866" s="317"/>
      <c r="O1866" s="317"/>
      <c r="P1866" s="309"/>
      <c r="Q1866" s="311"/>
      <c r="R1866" s="312"/>
      <c r="S1866" s="312"/>
      <c r="U1866" s="313"/>
      <c r="V1866" s="305"/>
      <c r="W1866" s="306"/>
      <c r="X1866" s="425"/>
      <c r="AA1866" s="315"/>
      <c r="AB1866" s="315"/>
      <c r="AC1866" s="315"/>
      <c r="AD1866" s="312"/>
      <c r="AE1866" s="316"/>
      <c r="AF1866" s="317"/>
      <c r="AG1866" s="317"/>
      <c r="AH1866" s="311"/>
      <c r="AI1866" s="311"/>
      <c r="AJ1866" s="311"/>
      <c r="AK1866" s="311"/>
      <c r="AL1866" s="311"/>
      <c r="AO1866" s="318"/>
      <c r="AP1866" s="318"/>
      <c r="AQ1866" s="249"/>
      <c r="AR1866" s="249"/>
      <c r="AS1866" s="248"/>
      <c r="AT1866" s="248"/>
      <c r="AU1866" s="248"/>
      <c r="AW1866" s="319"/>
      <c r="AX1866" s="251"/>
      <c r="AY1866" s="248"/>
    </row>
    <row r="1867" spans="1:51" s="307" customFormat="1" ht="16.5" customHeight="1" x14ac:dyDescent="0.25">
      <c r="A1867" s="305"/>
      <c r="B1867" s="306"/>
      <c r="K1867" s="317"/>
      <c r="L1867" s="317"/>
      <c r="M1867" s="310"/>
      <c r="N1867" s="317"/>
      <c r="O1867" s="317"/>
      <c r="P1867" s="309"/>
      <c r="Q1867" s="311"/>
      <c r="R1867" s="312"/>
      <c r="S1867" s="312"/>
      <c r="U1867" s="313"/>
      <c r="V1867" s="305"/>
      <c r="W1867" s="306"/>
      <c r="X1867" s="425"/>
      <c r="AA1867" s="315"/>
      <c r="AB1867" s="315"/>
      <c r="AC1867" s="315"/>
      <c r="AD1867" s="312"/>
      <c r="AE1867" s="316"/>
      <c r="AF1867" s="317"/>
      <c r="AG1867" s="317"/>
      <c r="AH1867" s="311"/>
      <c r="AI1867" s="311"/>
      <c r="AJ1867" s="311"/>
      <c r="AK1867" s="311"/>
      <c r="AL1867" s="311"/>
      <c r="AO1867" s="318"/>
      <c r="AP1867" s="318"/>
      <c r="AQ1867" s="249"/>
      <c r="AR1867" s="249"/>
      <c r="AS1867" s="248"/>
      <c r="AT1867" s="248"/>
      <c r="AU1867" s="248"/>
      <c r="AW1867" s="319"/>
      <c r="AX1867" s="251"/>
      <c r="AY1867" s="248"/>
    </row>
    <row r="1868" spans="1:51" s="307" customFormat="1" ht="16.5" customHeight="1" x14ac:dyDescent="0.25">
      <c r="A1868" s="305"/>
      <c r="B1868" s="306"/>
      <c r="K1868" s="317"/>
      <c r="L1868" s="317"/>
      <c r="M1868" s="310"/>
      <c r="N1868" s="317"/>
      <c r="O1868" s="317"/>
      <c r="P1868" s="309"/>
      <c r="Q1868" s="311"/>
      <c r="R1868" s="312"/>
      <c r="S1868" s="312"/>
      <c r="U1868" s="313"/>
      <c r="V1868" s="305"/>
      <c r="W1868" s="306"/>
      <c r="X1868" s="425"/>
      <c r="AA1868" s="315"/>
      <c r="AB1868" s="315"/>
      <c r="AC1868" s="315"/>
      <c r="AD1868" s="312"/>
      <c r="AE1868" s="316"/>
      <c r="AF1868" s="317"/>
      <c r="AG1868" s="317"/>
      <c r="AH1868" s="311"/>
      <c r="AI1868" s="311"/>
      <c r="AJ1868" s="311"/>
      <c r="AK1868" s="311"/>
      <c r="AL1868" s="311"/>
      <c r="AO1868" s="318"/>
      <c r="AP1868" s="318"/>
      <c r="AQ1868" s="249"/>
      <c r="AR1868" s="249"/>
      <c r="AS1868" s="248"/>
      <c r="AT1868" s="248"/>
      <c r="AU1868" s="248"/>
      <c r="AW1868" s="319"/>
      <c r="AX1868" s="251"/>
      <c r="AY1868" s="248"/>
    </row>
    <row r="1869" spans="1:51" s="307" customFormat="1" ht="16.5" customHeight="1" x14ac:dyDescent="0.25">
      <c r="A1869" s="305"/>
      <c r="B1869" s="306"/>
      <c r="K1869" s="317"/>
      <c r="L1869" s="317"/>
      <c r="M1869" s="310"/>
      <c r="N1869" s="317"/>
      <c r="O1869" s="317"/>
      <c r="P1869" s="309"/>
      <c r="Q1869" s="311"/>
      <c r="R1869" s="312"/>
      <c r="S1869" s="312"/>
      <c r="U1869" s="313"/>
      <c r="V1869" s="305"/>
      <c r="W1869" s="306"/>
      <c r="X1869" s="425"/>
      <c r="AA1869" s="315"/>
      <c r="AB1869" s="315"/>
      <c r="AC1869" s="315"/>
      <c r="AD1869" s="312"/>
      <c r="AE1869" s="316"/>
      <c r="AF1869" s="317"/>
      <c r="AG1869" s="317"/>
      <c r="AH1869" s="311"/>
      <c r="AI1869" s="311"/>
      <c r="AJ1869" s="311"/>
      <c r="AK1869" s="311"/>
      <c r="AL1869" s="311"/>
      <c r="AO1869" s="318"/>
      <c r="AP1869" s="318"/>
      <c r="AQ1869" s="249"/>
      <c r="AR1869" s="249"/>
      <c r="AS1869" s="248"/>
      <c r="AT1869" s="248"/>
      <c r="AU1869" s="248"/>
      <c r="AW1869" s="319"/>
      <c r="AX1869" s="251"/>
      <c r="AY1869" s="248"/>
    </row>
    <row r="1870" spans="1:51" s="307" customFormat="1" ht="16.5" customHeight="1" x14ac:dyDescent="0.25">
      <c r="A1870" s="305"/>
      <c r="B1870" s="306"/>
      <c r="K1870" s="317"/>
      <c r="L1870" s="317"/>
      <c r="M1870" s="310"/>
      <c r="N1870" s="317"/>
      <c r="O1870" s="317"/>
      <c r="P1870" s="309"/>
      <c r="Q1870" s="311"/>
      <c r="R1870" s="312"/>
      <c r="S1870" s="312"/>
      <c r="U1870" s="313"/>
      <c r="V1870" s="305"/>
      <c r="W1870" s="306"/>
      <c r="X1870" s="425"/>
      <c r="AA1870" s="315"/>
      <c r="AB1870" s="315"/>
      <c r="AC1870" s="315"/>
      <c r="AD1870" s="312"/>
      <c r="AE1870" s="316"/>
      <c r="AF1870" s="317"/>
      <c r="AG1870" s="317"/>
      <c r="AH1870" s="311"/>
      <c r="AI1870" s="311"/>
      <c r="AJ1870" s="311"/>
      <c r="AK1870" s="311"/>
      <c r="AL1870" s="311"/>
      <c r="AO1870" s="318"/>
      <c r="AP1870" s="318"/>
      <c r="AQ1870" s="249"/>
      <c r="AR1870" s="249"/>
      <c r="AS1870" s="248"/>
      <c r="AT1870" s="248"/>
      <c r="AU1870" s="248"/>
      <c r="AW1870" s="319"/>
      <c r="AX1870" s="251"/>
      <c r="AY1870" s="248"/>
    </row>
    <row r="1871" spans="1:51" s="307" customFormat="1" ht="16.5" customHeight="1" x14ac:dyDescent="0.25">
      <c r="A1871" s="305"/>
      <c r="B1871" s="306"/>
      <c r="K1871" s="317"/>
      <c r="L1871" s="317"/>
      <c r="M1871" s="310"/>
      <c r="N1871" s="317"/>
      <c r="O1871" s="317"/>
      <c r="P1871" s="309"/>
      <c r="Q1871" s="311"/>
      <c r="R1871" s="312"/>
      <c r="S1871" s="312"/>
      <c r="U1871" s="313"/>
      <c r="V1871" s="305"/>
      <c r="W1871" s="306"/>
      <c r="X1871" s="425"/>
      <c r="AA1871" s="315"/>
      <c r="AB1871" s="315"/>
      <c r="AC1871" s="315"/>
      <c r="AD1871" s="312"/>
      <c r="AE1871" s="316"/>
      <c r="AF1871" s="317"/>
      <c r="AG1871" s="317"/>
      <c r="AH1871" s="311"/>
      <c r="AI1871" s="311"/>
      <c r="AJ1871" s="311"/>
      <c r="AK1871" s="311"/>
      <c r="AL1871" s="311"/>
      <c r="AO1871" s="318"/>
      <c r="AP1871" s="318"/>
      <c r="AQ1871" s="249"/>
      <c r="AR1871" s="249"/>
      <c r="AS1871" s="248"/>
      <c r="AT1871" s="248"/>
      <c r="AU1871" s="248"/>
      <c r="AW1871" s="319"/>
      <c r="AX1871" s="251"/>
      <c r="AY1871" s="248"/>
    </row>
    <row r="1872" spans="1:51" s="307" customFormat="1" ht="16.5" customHeight="1" x14ac:dyDescent="0.25">
      <c r="A1872" s="305"/>
      <c r="B1872" s="306"/>
      <c r="K1872" s="317"/>
      <c r="L1872" s="317"/>
      <c r="M1872" s="310"/>
      <c r="N1872" s="317"/>
      <c r="O1872" s="317"/>
      <c r="P1872" s="309"/>
      <c r="Q1872" s="311"/>
      <c r="R1872" s="312"/>
      <c r="S1872" s="312"/>
      <c r="U1872" s="313"/>
      <c r="V1872" s="305"/>
      <c r="W1872" s="306"/>
      <c r="X1872" s="425"/>
      <c r="AA1872" s="315"/>
      <c r="AB1872" s="315"/>
      <c r="AC1872" s="315"/>
      <c r="AD1872" s="312"/>
      <c r="AE1872" s="316"/>
      <c r="AF1872" s="317"/>
      <c r="AG1872" s="317"/>
      <c r="AH1872" s="311"/>
      <c r="AI1872" s="311"/>
      <c r="AJ1872" s="311"/>
      <c r="AK1872" s="311"/>
      <c r="AL1872" s="311"/>
      <c r="AO1872" s="318"/>
      <c r="AP1872" s="318"/>
      <c r="AQ1872" s="249"/>
      <c r="AR1872" s="249"/>
      <c r="AS1872" s="248"/>
      <c r="AT1872" s="248"/>
      <c r="AU1872" s="248"/>
      <c r="AW1872" s="319"/>
      <c r="AX1872" s="251"/>
      <c r="AY1872" s="248"/>
    </row>
    <row r="1873" spans="1:51" s="307" customFormat="1" ht="16.5" customHeight="1" x14ac:dyDescent="0.25">
      <c r="A1873" s="305"/>
      <c r="B1873" s="306"/>
      <c r="K1873" s="317"/>
      <c r="L1873" s="317"/>
      <c r="M1873" s="310"/>
      <c r="N1873" s="317"/>
      <c r="O1873" s="317"/>
      <c r="P1873" s="309"/>
      <c r="Q1873" s="311"/>
      <c r="R1873" s="312"/>
      <c r="S1873" s="312"/>
      <c r="U1873" s="313"/>
      <c r="V1873" s="305"/>
      <c r="W1873" s="306"/>
      <c r="X1873" s="425"/>
      <c r="AA1873" s="315"/>
      <c r="AB1873" s="315"/>
      <c r="AC1873" s="315"/>
      <c r="AD1873" s="312"/>
      <c r="AE1873" s="316"/>
      <c r="AF1873" s="317"/>
      <c r="AG1873" s="317"/>
      <c r="AH1873" s="311"/>
      <c r="AI1873" s="311"/>
      <c r="AJ1873" s="311"/>
      <c r="AK1873" s="311"/>
      <c r="AL1873" s="311"/>
      <c r="AO1873" s="318"/>
      <c r="AP1873" s="318"/>
      <c r="AQ1873" s="249"/>
      <c r="AR1873" s="249"/>
      <c r="AS1873" s="248"/>
      <c r="AT1873" s="248"/>
      <c r="AU1873" s="248"/>
      <c r="AW1873" s="319"/>
      <c r="AX1873" s="251"/>
      <c r="AY1873" s="248"/>
    </row>
    <row r="1874" spans="1:51" s="307" customFormat="1" ht="16.5" customHeight="1" x14ac:dyDescent="0.25">
      <c r="A1874" s="305"/>
      <c r="B1874" s="306"/>
      <c r="K1874" s="317"/>
      <c r="L1874" s="317"/>
      <c r="M1874" s="310"/>
      <c r="N1874" s="317"/>
      <c r="O1874" s="317"/>
      <c r="P1874" s="309"/>
      <c r="Q1874" s="311"/>
      <c r="R1874" s="312"/>
      <c r="S1874" s="312"/>
      <c r="U1874" s="313"/>
      <c r="V1874" s="305"/>
      <c r="W1874" s="306"/>
      <c r="X1874" s="425"/>
      <c r="AA1874" s="315"/>
      <c r="AB1874" s="315"/>
      <c r="AC1874" s="315"/>
      <c r="AD1874" s="312"/>
      <c r="AE1874" s="316"/>
      <c r="AF1874" s="317"/>
      <c r="AG1874" s="317"/>
      <c r="AH1874" s="311"/>
      <c r="AI1874" s="311"/>
      <c r="AJ1874" s="311"/>
      <c r="AK1874" s="311"/>
      <c r="AL1874" s="311"/>
      <c r="AO1874" s="318"/>
      <c r="AP1874" s="318"/>
      <c r="AQ1874" s="249"/>
      <c r="AR1874" s="249"/>
      <c r="AS1874" s="248"/>
      <c r="AT1874" s="248"/>
      <c r="AU1874" s="248"/>
      <c r="AW1874" s="319"/>
      <c r="AX1874" s="251"/>
      <c r="AY1874" s="248"/>
    </row>
    <row r="1875" spans="1:51" s="307" customFormat="1" ht="16.5" customHeight="1" x14ac:dyDescent="0.25">
      <c r="A1875" s="305"/>
      <c r="B1875" s="306"/>
      <c r="K1875" s="317"/>
      <c r="L1875" s="317"/>
      <c r="M1875" s="310"/>
      <c r="N1875" s="317"/>
      <c r="O1875" s="317"/>
      <c r="P1875" s="309"/>
      <c r="Q1875" s="311"/>
      <c r="R1875" s="312"/>
      <c r="S1875" s="312"/>
      <c r="U1875" s="313"/>
      <c r="V1875" s="305"/>
      <c r="W1875" s="306"/>
      <c r="X1875" s="425"/>
      <c r="AA1875" s="315"/>
      <c r="AB1875" s="315"/>
      <c r="AC1875" s="315"/>
      <c r="AD1875" s="312"/>
      <c r="AE1875" s="316"/>
      <c r="AF1875" s="317"/>
      <c r="AG1875" s="317"/>
      <c r="AH1875" s="311"/>
      <c r="AI1875" s="311"/>
      <c r="AJ1875" s="311"/>
      <c r="AK1875" s="311"/>
      <c r="AL1875" s="311"/>
      <c r="AO1875" s="318"/>
      <c r="AP1875" s="318"/>
      <c r="AQ1875" s="249"/>
      <c r="AR1875" s="249"/>
      <c r="AS1875" s="248"/>
      <c r="AT1875" s="248"/>
      <c r="AU1875" s="248"/>
      <c r="AW1875" s="319"/>
      <c r="AX1875" s="251"/>
      <c r="AY1875" s="248"/>
    </row>
    <row r="1876" spans="1:51" s="307" customFormat="1" ht="16.5" customHeight="1" x14ac:dyDescent="0.25">
      <c r="A1876" s="305"/>
      <c r="B1876" s="306"/>
      <c r="K1876" s="317"/>
      <c r="L1876" s="317"/>
      <c r="M1876" s="310"/>
      <c r="N1876" s="317"/>
      <c r="O1876" s="317"/>
      <c r="P1876" s="309"/>
      <c r="Q1876" s="311"/>
      <c r="R1876" s="312"/>
      <c r="S1876" s="312"/>
      <c r="U1876" s="313"/>
      <c r="V1876" s="305"/>
      <c r="W1876" s="306"/>
      <c r="X1876" s="425"/>
      <c r="AA1876" s="315"/>
      <c r="AB1876" s="315"/>
      <c r="AC1876" s="315"/>
      <c r="AD1876" s="312"/>
      <c r="AE1876" s="316"/>
      <c r="AF1876" s="317"/>
      <c r="AG1876" s="317"/>
      <c r="AH1876" s="311"/>
      <c r="AI1876" s="311"/>
      <c r="AJ1876" s="311"/>
      <c r="AK1876" s="311"/>
      <c r="AL1876" s="311"/>
      <c r="AO1876" s="318"/>
      <c r="AP1876" s="318"/>
      <c r="AQ1876" s="249"/>
      <c r="AR1876" s="249"/>
      <c r="AS1876" s="248"/>
      <c r="AT1876" s="248"/>
      <c r="AU1876" s="248"/>
      <c r="AW1876" s="319"/>
      <c r="AX1876" s="251"/>
      <c r="AY1876" s="248"/>
    </row>
    <row r="1877" spans="1:51" s="307" customFormat="1" ht="16.5" customHeight="1" x14ac:dyDescent="0.25">
      <c r="A1877" s="305"/>
      <c r="B1877" s="306"/>
      <c r="K1877" s="317"/>
      <c r="L1877" s="317"/>
      <c r="M1877" s="310"/>
      <c r="N1877" s="317"/>
      <c r="O1877" s="317"/>
      <c r="P1877" s="309"/>
      <c r="Q1877" s="311"/>
      <c r="R1877" s="312"/>
      <c r="S1877" s="312"/>
      <c r="U1877" s="313"/>
      <c r="V1877" s="305"/>
      <c r="W1877" s="306"/>
      <c r="X1877" s="425"/>
      <c r="AA1877" s="315"/>
      <c r="AB1877" s="315"/>
      <c r="AC1877" s="315"/>
      <c r="AD1877" s="312"/>
      <c r="AE1877" s="316"/>
      <c r="AF1877" s="317"/>
      <c r="AG1877" s="317"/>
      <c r="AH1877" s="311"/>
      <c r="AI1877" s="311"/>
      <c r="AJ1877" s="311"/>
      <c r="AK1877" s="311"/>
      <c r="AL1877" s="311"/>
      <c r="AO1877" s="318"/>
      <c r="AP1877" s="318"/>
      <c r="AQ1877" s="249"/>
      <c r="AR1877" s="249"/>
      <c r="AS1877" s="248"/>
      <c r="AT1877" s="248"/>
      <c r="AU1877" s="248"/>
      <c r="AW1877" s="319"/>
      <c r="AX1877" s="251"/>
      <c r="AY1877" s="248"/>
    </row>
    <row r="1878" spans="1:51" s="307" customFormat="1" ht="16.5" customHeight="1" x14ac:dyDescent="0.25">
      <c r="A1878" s="305"/>
      <c r="B1878" s="306"/>
      <c r="K1878" s="317"/>
      <c r="L1878" s="317"/>
      <c r="M1878" s="310"/>
      <c r="N1878" s="317"/>
      <c r="O1878" s="317"/>
      <c r="P1878" s="309"/>
      <c r="Q1878" s="311"/>
      <c r="R1878" s="312"/>
      <c r="S1878" s="312"/>
      <c r="U1878" s="313"/>
      <c r="V1878" s="305"/>
      <c r="W1878" s="306"/>
      <c r="X1878" s="425"/>
      <c r="AA1878" s="315"/>
      <c r="AB1878" s="315"/>
      <c r="AC1878" s="315"/>
      <c r="AD1878" s="312"/>
      <c r="AE1878" s="316"/>
      <c r="AF1878" s="317"/>
      <c r="AG1878" s="317"/>
      <c r="AH1878" s="311"/>
      <c r="AI1878" s="311"/>
      <c r="AJ1878" s="311"/>
      <c r="AK1878" s="311"/>
      <c r="AL1878" s="311"/>
      <c r="AO1878" s="318"/>
      <c r="AP1878" s="318"/>
      <c r="AQ1878" s="249"/>
      <c r="AR1878" s="249"/>
      <c r="AS1878" s="248"/>
      <c r="AT1878" s="248"/>
      <c r="AU1878" s="248"/>
      <c r="AW1878" s="319"/>
      <c r="AX1878" s="251"/>
      <c r="AY1878" s="248"/>
    </row>
    <row r="1879" spans="1:51" s="307" customFormat="1" ht="16.5" customHeight="1" x14ac:dyDescent="0.25">
      <c r="A1879" s="305"/>
      <c r="B1879" s="306"/>
      <c r="K1879" s="317"/>
      <c r="L1879" s="317"/>
      <c r="M1879" s="310"/>
      <c r="N1879" s="317"/>
      <c r="O1879" s="317"/>
      <c r="P1879" s="309"/>
      <c r="Q1879" s="311"/>
      <c r="R1879" s="312"/>
      <c r="S1879" s="312"/>
      <c r="U1879" s="313"/>
      <c r="V1879" s="305"/>
      <c r="W1879" s="306"/>
      <c r="X1879" s="425"/>
      <c r="AA1879" s="315"/>
      <c r="AB1879" s="315"/>
      <c r="AC1879" s="315"/>
      <c r="AD1879" s="312"/>
      <c r="AE1879" s="316"/>
      <c r="AF1879" s="317"/>
      <c r="AG1879" s="317"/>
      <c r="AH1879" s="311"/>
      <c r="AI1879" s="311"/>
      <c r="AJ1879" s="311"/>
      <c r="AK1879" s="311"/>
      <c r="AL1879" s="311"/>
      <c r="AO1879" s="318"/>
      <c r="AP1879" s="318"/>
      <c r="AQ1879" s="249"/>
      <c r="AR1879" s="249"/>
      <c r="AS1879" s="248"/>
      <c r="AT1879" s="248"/>
      <c r="AU1879" s="248"/>
      <c r="AW1879" s="319"/>
      <c r="AX1879" s="251"/>
      <c r="AY1879" s="248"/>
    </row>
    <row r="1880" spans="1:51" s="307" customFormat="1" ht="16.5" customHeight="1" x14ac:dyDescent="0.25">
      <c r="A1880" s="305"/>
      <c r="B1880" s="306"/>
      <c r="K1880" s="317"/>
      <c r="L1880" s="317"/>
      <c r="M1880" s="310"/>
      <c r="N1880" s="317"/>
      <c r="O1880" s="317"/>
      <c r="P1880" s="309"/>
      <c r="Q1880" s="311"/>
      <c r="R1880" s="312"/>
      <c r="S1880" s="312"/>
      <c r="U1880" s="313"/>
      <c r="V1880" s="305"/>
      <c r="W1880" s="306"/>
      <c r="X1880" s="425"/>
      <c r="AA1880" s="315"/>
      <c r="AB1880" s="315"/>
      <c r="AC1880" s="315"/>
      <c r="AD1880" s="312"/>
      <c r="AE1880" s="316"/>
      <c r="AF1880" s="317"/>
      <c r="AG1880" s="317"/>
      <c r="AH1880" s="311"/>
      <c r="AI1880" s="311"/>
      <c r="AJ1880" s="311"/>
      <c r="AK1880" s="311"/>
      <c r="AL1880" s="311"/>
      <c r="AO1880" s="318"/>
      <c r="AP1880" s="318"/>
      <c r="AQ1880" s="249"/>
      <c r="AR1880" s="249"/>
      <c r="AS1880" s="248"/>
      <c r="AT1880" s="248"/>
      <c r="AU1880" s="248"/>
      <c r="AW1880" s="319"/>
      <c r="AX1880" s="251"/>
      <c r="AY1880" s="248"/>
    </row>
    <row r="1881" spans="1:51" s="307" customFormat="1" ht="16.5" customHeight="1" x14ac:dyDescent="0.25">
      <c r="A1881" s="305"/>
      <c r="B1881" s="306"/>
      <c r="K1881" s="317"/>
      <c r="L1881" s="317"/>
      <c r="M1881" s="310"/>
      <c r="N1881" s="317"/>
      <c r="O1881" s="317"/>
      <c r="P1881" s="309"/>
      <c r="Q1881" s="311"/>
      <c r="R1881" s="312"/>
      <c r="S1881" s="312"/>
      <c r="U1881" s="313"/>
      <c r="V1881" s="305"/>
      <c r="W1881" s="306"/>
      <c r="X1881" s="425"/>
      <c r="AA1881" s="315"/>
      <c r="AB1881" s="315"/>
      <c r="AC1881" s="315"/>
      <c r="AD1881" s="312"/>
      <c r="AE1881" s="316"/>
      <c r="AF1881" s="317"/>
      <c r="AG1881" s="317"/>
      <c r="AH1881" s="311"/>
      <c r="AI1881" s="311"/>
      <c r="AJ1881" s="311"/>
      <c r="AK1881" s="311"/>
      <c r="AL1881" s="311"/>
      <c r="AO1881" s="318"/>
      <c r="AP1881" s="318"/>
      <c r="AQ1881" s="249"/>
      <c r="AR1881" s="249"/>
      <c r="AS1881" s="248"/>
      <c r="AT1881" s="248"/>
      <c r="AU1881" s="248"/>
      <c r="AW1881" s="319"/>
      <c r="AX1881" s="251"/>
      <c r="AY1881" s="248"/>
    </row>
    <row r="1882" spans="1:51" s="307" customFormat="1" ht="16.5" customHeight="1" x14ac:dyDescent="0.25">
      <c r="A1882" s="305"/>
      <c r="B1882" s="306"/>
      <c r="K1882" s="317"/>
      <c r="L1882" s="317"/>
      <c r="M1882" s="310"/>
      <c r="N1882" s="317"/>
      <c r="O1882" s="317"/>
      <c r="P1882" s="309"/>
      <c r="Q1882" s="311"/>
      <c r="R1882" s="312"/>
      <c r="S1882" s="312"/>
      <c r="U1882" s="313"/>
      <c r="V1882" s="305"/>
      <c r="W1882" s="306"/>
      <c r="X1882" s="425"/>
      <c r="AA1882" s="315"/>
      <c r="AB1882" s="315"/>
      <c r="AC1882" s="315"/>
      <c r="AD1882" s="312"/>
      <c r="AE1882" s="316"/>
      <c r="AF1882" s="317"/>
      <c r="AG1882" s="317"/>
      <c r="AH1882" s="311"/>
      <c r="AI1882" s="311"/>
      <c r="AJ1882" s="311"/>
      <c r="AK1882" s="311"/>
      <c r="AL1882" s="311"/>
      <c r="AO1882" s="318"/>
      <c r="AP1882" s="318"/>
      <c r="AQ1882" s="249"/>
      <c r="AR1882" s="249"/>
      <c r="AS1882" s="248"/>
      <c r="AT1882" s="248"/>
      <c r="AU1882" s="248"/>
      <c r="AW1882" s="319"/>
      <c r="AX1882" s="251"/>
      <c r="AY1882" s="248"/>
    </row>
    <row r="1883" spans="1:51" s="307" customFormat="1" ht="16.5" customHeight="1" x14ac:dyDescent="0.25">
      <c r="A1883" s="305"/>
      <c r="B1883" s="306"/>
      <c r="K1883" s="317"/>
      <c r="L1883" s="317"/>
      <c r="M1883" s="310"/>
      <c r="N1883" s="317"/>
      <c r="O1883" s="317"/>
      <c r="P1883" s="309"/>
      <c r="Q1883" s="311"/>
      <c r="R1883" s="312"/>
      <c r="S1883" s="312"/>
      <c r="U1883" s="313"/>
      <c r="V1883" s="305"/>
      <c r="W1883" s="306"/>
      <c r="X1883" s="425"/>
      <c r="AA1883" s="315"/>
      <c r="AB1883" s="315"/>
      <c r="AC1883" s="315"/>
      <c r="AD1883" s="312"/>
      <c r="AE1883" s="316"/>
      <c r="AF1883" s="317"/>
      <c r="AG1883" s="317"/>
      <c r="AH1883" s="311"/>
      <c r="AI1883" s="311"/>
      <c r="AJ1883" s="311"/>
      <c r="AK1883" s="311"/>
      <c r="AL1883" s="311"/>
      <c r="AO1883" s="318"/>
      <c r="AP1883" s="318"/>
      <c r="AQ1883" s="249"/>
      <c r="AR1883" s="249"/>
      <c r="AS1883" s="248"/>
      <c r="AT1883" s="248"/>
      <c r="AU1883" s="248"/>
      <c r="AW1883" s="319"/>
      <c r="AX1883" s="251"/>
      <c r="AY1883" s="248"/>
    </row>
    <row r="1884" spans="1:51" s="307" customFormat="1" ht="16.5" customHeight="1" x14ac:dyDescent="0.25">
      <c r="A1884" s="305"/>
      <c r="B1884" s="306"/>
      <c r="K1884" s="317"/>
      <c r="L1884" s="317"/>
      <c r="M1884" s="310"/>
      <c r="N1884" s="317"/>
      <c r="O1884" s="317"/>
      <c r="P1884" s="309"/>
      <c r="Q1884" s="311"/>
      <c r="R1884" s="312"/>
      <c r="S1884" s="312"/>
      <c r="U1884" s="313"/>
      <c r="V1884" s="305"/>
      <c r="W1884" s="306"/>
      <c r="X1884" s="425"/>
      <c r="AA1884" s="315"/>
      <c r="AB1884" s="315"/>
      <c r="AC1884" s="315"/>
      <c r="AD1884" s="312"/>
      <c r="AE1884" s="316"/>
      <c r="AF1884" s="317"/>
      <c r="AG1884" s="317"/>
      <c r="AH1884" s="311"/>
      <c r="AI1884" s="311"/>
      <c r="AJ1884" s="311"/>
      <c r="AK1884" s="311"/>
      <c r="AL1884" s="311"/>
      <c r="AO1884" s="318"/>
      <c r="AP1884" s="318"/>
      <c r="AQ1884" s="249"/>
      <c r="AR1884" s="249"/>
      <c r="AS1884" s="248"/>
      <c r="AT1884" s="248"/>
      <c r="AU1884" s="248"/>
      <c r="AW1884" s="319"/>
      <c r="AX1884" s="251"/>
      <c r="AY1884" s="248"/>
    </row>
    <row r="1885" spans="1:51" s="307" customFormat="1" ht="16.5" customHeight="1" x14ac:dyDescent="0.25">
      <c r="A1885" s="305"/>
      <c r="B1885" s="306"/>
      <c r="K1885" s="317"/>
      <c r="L1885" s="317"/>
      <c r="M1885" s="310"/>
      <c r="N1885" s="317"/>
      <c r="O1885" s="317"/>
      <c r="P1885" s="309"/>
      <c r="Q1885" s="311"/>
      <c r="R1885" s="312"/>
      <c r="S1885" s="312"/>
      <c r="U1885" s="313"/>
      <c r="V1885" s="305"/>
      <c r="W1885" s="306"/>
      <c r="X1885" s="425"/>
      <c r="AA1885" s="315"/>
      <c r="AB1885" s="315"/>
      <c r="AC1885" s="315"/>
      <c r="AD1885" s="312"/>
      <c r="AE1885" s="316"/>
      <c r="AF1885" s="317"/>
      <c r="AG1885" s="317"/>
      <c r="AH1885" s="311"/>
      <c r="AI1885" s="311"/>
      <c r="AJ1885" s="311"/>
      <c r="AK1885" s="311"/>
      <c r="AL1885" s="311"/>
      <c r="AO1885" s="318"/>
      <c r="AP1885" s="318"/>
      <c r="AQ1885" s="249"/>
      <c r="AR1885" s="249"/>
      <c r="AS1885" s="248"/>
      <c r="AT1885" s="248"/>
      <c r="AU1885" s="248"/>
      <c r="AW1885" s="319"/>
      <c r="AX1885" s="251"/>
      <c r="AY1885" s="248"/>
    </row>
    <row r="1886" spans="1:51" s="307" customFormat="1" ht="16.5" customHeight="1" x14ac:dyDescent="0.25">
      <c r="A1886" s="305"/>
      <c r="B1886" s="306"/>
      <c r="K1886" s="317"/>
      <c r="L1886" s="317"/>
      <c r="M1886" s="310"/>
      <c r="N1886" s="317"/>
      <c r="O1886" s="317"/>
      <c r="P1886" s="309"/>
      <c r="Q1886" s="311"/>
      <c r="R1886" s="312"/>
      <c r="S1886" s="312"/>
      <c r="U1886" s="313"/>
      <c r="V1886" s="305"/>
      <c r="W1886" s="306"/>
      <c r="X1886" s="425"/>
      <c r="AA1886" s="315"/>
      <c r="AB1886" s="315"/>
      <c r="AC1886" s="315"/>
      <c r="AD1886" s="312"/>
      <c r="AE1886" s="316"/>
      <c r="AF1886" s="317"/>
      <c r="AG1886" s="317"/>
      <c r="AH1886" s="311"/>
      <c r="AI1886" s="311"/>
      <c r="AJ1886" s="311"/>
      <c r="AK1886" s="311"/>
      <c r="AL1886" s="311"/>
      <c r="AO1886" s="318"/>
      <c r="AP1886" s="318"/>
      <c r="AQ1886" s="249"/>
      <c r="AR1886" s="249"/>
      <c r="AS1886" s="248"/>
      <c r="AT1886" s="248"/>
      <c r="AU1886" s="248"/>
      <c r="AW1886" s="319"/>
      <c r="AX1886" s="251"/>
      <c r="AY1886" s="248"/>
    </row>
    <row r="1887" spans="1:51" s="307" customFormat="1" ht="16.5" customHeight="1" x14ac:dyDescent="0.25">
      <c r="A1887" s="305"/>
      <c r="B1887" s="306"/>
      <c r="K1887" s="317"/>
      <c r="L1887" s="317"/>
      <c r="M1887" s="310"/>
      <c r="N1887" s="317"/>
      <c r="O1887" s="317"/>
      <c r="P1887" s="309"/>
      <c r="Q1887" s="311"/>
      <c r="R1887" s="312"/>
      <c r="S1887" s="312"/>
      <c r="U1887" s="313"/>
      <c r="V1887" s="305"/>
      <c r="W1887" s="306"/>
      <c r="X1887" s="425"/>
      <c r="AA1887" s="315"/>
      <c r="AB1887" s="315"/>
      <c r="AC1887" s="315"/>
      <c r="AD1887" s="312"/>
      <c r="AE1887" s="316"/>
      <c r="AF1887" s="317"/>
      <c r="AG1887" s="317"/>
      <c r="AH1887" s="311"/>
      <c r="AI1887" s="311"/>
      <c r="AJ1887" s="311"/>
      <c r="AK1887" s="311"/>
      <c r="AL1887" s="311"/>
      <c r="AO1887" s="318"/>
      <c r="AP1887" s="318"/>
      <c r="AQ1887" s="249"/>
      <c r="AR1887" s="249"/>
      <c r="AS1887" s="248"/>
      <c r="AT1887" s="248"/>
      <c r="AU1887" s="248"/>
      <c r="AW1887" s="319"/>
      <c r="AX1887" s="251"/>
      <c r="AY1887" s="248"/>
    </row>
    <row r="1888" spans="1:51" s="307" customFormat="1" ht="16.5" customHeight="1" x14ac:dyDescent="0.25">
      <c r="A1888" s="305"/>
      <c r="B1888" s="306"/>
      <c r="K1888" s="317"/>
      <c r="L1888" s="317"/>
      <c r="M1888" s="310"/>
      <c r="N1888" s="317"/>
      <c r="O1888" s="317"/>
      <c r="P1888" s="309"/>
      <c r="Q1888" s="311"/>
      <c r="R1888" s="312"/>
      <c r="S1888" s="312"/>
      <c r="U1888" s="313"/>
      <c r="V1888" s="305"/>
      <c r="W1888" s="306"/>
      <c r="X1888" s="425"/>
      <c r="AA1888" s="315"/>
      <c r="AB1888" s="315"/>
      <c r="AC1888" s="315"/>
      <c r="AD1888" s="312"/>
      <c r="AE1888" s="316"/>
      <c r="AF1888" s="317"/>
      <c r="AG1888" s="317"/>
      <c r="AH1888" s="311"/>
      <c r="AI1888" s="311"/>
      <c r="AJ1888" s="311"/>
      <c r="AK1888" s="311"/>
      <c r="AL1888" s="311"/>
      <c r="AO1888" s="318"/>
      <c r="AP1888" s="318"/>
      <c r="AQ1888" s="249"/>
      <c r="AR1888" s="249"/>
      <c r="AS1888" s="248"/>
      <c r="AT1888" s="248"/>
      <c r="AU1888" s="248"/>
      <c r="AW1888" s="319"/>
      <c r="AX1888" s="251"/>
      <c r="AY1888" s="248"/>
    </row>
    <row r="1889" spans="1:51" s="307" customFormat="1" ht="16.5" customHeight="1" x14ac:dyDescent="0.25">
      <c r="A1889" s="305"/>
      <c r="B1889" s="306"/>
      <c r="K1889" s="317"/>
      <c r="L1889" s="317"/>
      <c r="M1889" s="310"/>
      <c r="N1889" s="317"/>
      <c r="O1889" s="317"/>
      <c r="P1889" s="309"/>
      <c r="Q1889" s="311"/>
      <c r="R1889" s="312"/>
      <c r="S1889" s="312"/>
      <c r="U1889" s="313"/>
      <c r="V1889" s="305"/>
      <c r="W1889" s="306"/>
      <c r="X1889" s="425"/>
      <c r="AA1889" s="315"/>
      <c r="AB1889" s="315"/>
      <c r="AC1889" s="315"/>
      <c r="AD1889" s="312"/>
      <c r="AE1889" s="316"/>
      <c r="AF1889" s="317"/>
      <c r="AG1889" s="317"/>
      <c r="AH1889" s="311"/>
      <c r="AI1889" s="311"/>
      <c r="AJ1889" s="311"/>
      <c r="AK1889" s="311"/>
      <c r="AL1889" s="311"/>
      <c r="AO1889" s="318"/>
      <c r="AP1889" s="318"/>
      <c r="AQ1889" s="249"/>
      <c r="AR1889" s="249"/>
      <c r="AS1889" s="248"/>
      <c r="AT1889" s="248"/>
      <c r="AU1889" s="248"/>
      <c r="AW1889" s="319"/>
      <c r="AX1889" s="251"/>
      <c r="AY1889" s="248"/>
    </row>
    <row r="1890" spans="1:51" s="307" customFormat="1" ht="16.5" customHeight="1" x14ac:dyDescent="0.25">
      <c r="A1890" s="305"/>
      <c r="B1890" s="306"/>
      <c r="K1890" s="317"/>
      <c r="L1890" s="317"/>
      <c r="M1890" s="310"/>
      <c r="N1890" s="317"/>
      <c r="O1890" s="317"/>
      <c r="P1890" s="309"/>
      <c r="Q1890" s="311"/>
      <c r="R1890" s="312"/>
      <c r="S1890" s="312"/>
      <c r="U1890" s="313"/>
      <c r="V1890" s="305"/>
      <c r="W1890" s="306"/>
      <c r="X1890" s="425"/>
      <c r="AA1890" s="315"/>
      <c r="AB1890" s="315"/>
      <c r="AC1890" s="315"/>
      <c r="AD1890" s="312"/>
      <c r="AE1890" s="316"/>
      <c r="AF1890" s="317"/>
      <c r="AG1890" s="317"/>
      <c r="AH1890" s="311"/>
      <c r="AI1890" s="311"/>
      <c r="AJ1890" s="311"/>
      <c r="AK1890" s="311"/>
      <c r="AL1890" s="311"/>
      <c r="AO1890" s="318"/>
      <c r="AP1890" s="318"/>
      <c r="AQ1890" s="249"/>
      <c r="AR1890" s="249"/>
      <c r="AS1890" s="248"/>
      <c r="AT1890" s="248"/>
      <c r="AU1890" s="248"/>
      <c r="AW1890" s="319"/>
      <c r="AX1890" s="251"/>
      <c r="AY1890" s="248"/>
    </row>
    <row r="1891" spans="1:51" s="307" customFormat="1" ht="16.5" customHeight="1" x14ac:dyDescent="0.25">
      <c r="A1891" s="305"/>
      <c r="B1891" s="306"/>
      <c r="K1891" s="317"/>
      <c r="L1891" s="317"/>
      <c r="M1891" s="310"/>
      <c r="N1891" s="317"/>
      <c r="O1891" s="317"/>
      <c r="P1891" s="309"/>
      <c r="Q1891" s="311"/>
      <c r="R1891" s="312"/>
      <c r="S1891" s="312"/>
      <c r="U1891" s="313"/>
      <c r="V1891" s="305"/>
      <c r="W1891" s="306"/>
      <c r="X1891" s="425"/>
      <c r="AA1891" s="315"/>
      <c r="AB1891" s="315"/>
      <c r="AC1891" s="315"/>
      <c r="AD1891" s="312"/>
      <c r="AE1891" s="316"/>
      <c r="AF1891" s="317"/>
      <c r="AG1891" s="317"/>
      <c r="AH1891" s="311"/>
      <c r="AI1891" s="311"/>
      <c r="AJ1891" s="311"/>
      <c r="AK1891" s="311"/>
      <c r="AL1891" s="311"/>
      <c r="AO1891" s="318"/>
      <c r="AP1891" s="318"/>
      <c r="AQ1891" s="249"/>
      <c r="AR1891" s="249"/>
      <c r="AS1891" s="248"/>
      <c r="AT1891" s="248"/>
      <c r="AU1891" s="248"/>
      <c r="AW1891" s="319"/>
      <c r="AX1891" s="251"/>
      <c r="AY1891" s="248"/>
    </row>
    <row r="1892" spans="1:51" s="307" customFormat="1" ht="16.5" customHeight="1" x14ac:dyDescent="0.25">
      <c r="A1892" s="305"/>
      <c r="B1892" s="306"/>
      <c r="K1892" s="317"/>
      <c r="L1892" s="317"/>
      <c r="M1892" s="310"/>
      <c r="N1892" s="317"/>
      <c r="O1892" s="317"/>
      <c r="P1892" s="309"/>
      <c r="Q1892" s="311"/>
      <c r="R1892" s="312"/>
      <c r="S1892" s="312"/>
      <c r="U1892" s="313"/>
      <c r="V1892" s="305"/>
      <c r="W1892" s="306"/>
      <c r="X1892" s="425"/>
      <c r="AA1892" s="315"/>
      <c r="AB1892" s="315"/>
      <c r="AC1892" s="315"/>
      <c r="AD1892" s="312"/>
      <c r="AE1892" s="316"/>
      <c r="AF1892" s="317"/>
      <c r="AG1892" s="317"/>
      <c r="AH1892" s="311"/>
      <c r="AI1892" s="311"/>
      <c r="AJ1892" s="311"/>
      <c r="AK1892" s="311"/>
      <c r="AL1892" s="311"/>
      <c r="AO1892" s="318"/>
      <c r="AP1892" s="318"/>
      <c r="AQ1892" s="249"/>
      <c r="AR1892" s="249"/>
      <c r="AS1892" s="248"/>
      <c r="AT1892" s="248"/>
      <c r="AU1892" s="248"/>
      <c r="AW1892" s="319"/>
      <c r="AX1892" s="251"/>
      <c r="AY1892" s="248"/>
    </row>
    <row r="1893" spans="1:51" s="307" customFormat="1" ht="16.5" customHeight="1" x14ac:dyDescent="0.25">
      <c r="A1893" s="305"/>
      <c r="B1893" s="306"/>
      <c r="K1893" s="317"/>
      <c r="L1893" s="317"/>
      <c r="M1893" s="310"/>
      <c r="N1893" s="317"/>
      <c r="O1893" s="317"/>
      <c r="P1893" s="309"/>
      <c r="Q1893" s="311"/>
      <c r="R1893" s="312"/>
      <c r="S1893" s="312"/>
      <c r="U1893" s="313"/>
      <c r="V1893" s="305"/>
      <c r="W1893" s="306"/>
      <c r="X1893" s="425"/>
      <c r="AA1893" s="315"/>
      <c r="AB1893" s="315"/>
      <c r="AC1893" s="315"/>
      <c r="AD1893" s="312"/>
      <c r="AE1893" s="316"/>
      <c r="AF1893" s="317"/>
      <c r="AG1893" s="317"/>
      <c r="AH1893" s="311"/>
      <c r="AI1893" s="311"/>
      <c r="AJ1893" s="311"/>
      <c r="AK1893" s="311"/>
      <c r="AL1893" s="311"/>
      <c r="AO1893" s="318"/>
      <c r="AP1893" s="318"/>
      <c r="AQ1893" s="249"/>
      <c r="AR1893" s="249"/>
      <c r="AS1893" s="248"/>
      <c r="AT1893" s="248"/>
      <c r="AU1893" s="248"/>
      <c r="AW1893" s="319"/>
      <c r="AX1893" s="251"/>
      <c r="AY1893" s="248"/>
    </row>
    <row r="1894" spans="1:51" s="307" customFormat="1" ht="16.5" customHeight="1" x14ac:dyDescent="0.25">
      <c r="A1894" s="305"/>
      <c r="B1894" s="306"/>
      <c r="K1894" s="317"/>
      <c r="L1894" s="317"/>
      <c r="M1894" s="310"/>
      <c r="N1894" s="317"/>
      <c r="O1894" s="317"/>
      <c r="P1894" s="309"/>
      <c r="Q1894" s="311"/>
      <c r="R1894" s="312"/>
      <c r="S1894" s="312"/>
      <c r="U1894" s="313"/>
      <c r="V1894" s="305"/>
      <c r="W1894" s="306"/>
      <c r="X1894" s="425"/>
      <c r="AA1894" s="315"/>
      <c r="AB1894" s="315"/>
      <c r="AC1894" s="315"/>
      <c r="AD1894" s="312"/>
      <c r="AE1894" s="316"/>
      <c r="AF1894" s="317"/>
      <c r="AG1894" s="317"/>
      <c r="AH1894" s="311"/>
      <c r="AI1894" s="311"/>
      <c r="AJ1894" s="311"/>
      <c r="AK1894" s="311"/>
      <c r="AL1894" s="311"/>
      <c r="AO1894" s="318"/>
      <c r="AP1894" s="318"/>
      <c r="AQ1894" s="249"/>
      <c r="AR1894" s="249"/>
      <c r="AS1894" s="248"/>
      <c r="AT1894" s="248"/>
      <c r="AU1894" s="248"/>
      <c r="AW1894" s="319"/>
      <c r="AX1894" s="251"/>
      <c r="AY1894" s="248"/>
    </row>
    <row r="1895" spans="1:51" s="307" customFormat="1" ht="16.5" customHeight="1" x14ac:dyDescent="0.25">
      <c r="A1895" s="305"/>
      <c r="B1895" s="306"/>
      <c r="K1895" s="317"/>
      <c r="L1895" s="317"/>
      <c r="M1895" s="310"/>
      <c r="N1895" s="317"/>
      <c r="O1895" s="317"/>
      <c r="P1895" s="309"/>
      <c r="Q1895" s="311"/>
      <c r="R1895" s="312"/>
      <c r="S1895" s="312"/>
      <c r="U1895" s="313"/>
      <c r="V1895" s="305"/>
      <c r="W1895" s="306"/>
      <c r="X1895" s="425"/>
      <c r="AA1895" s="315"/>
      <c r="AB1895" s="315"/>
      <c r="AC1895" s="315"/>
      <c r="AD1895" s="312"/>
      <c r="AE1895" s="316"/>
      <c r="AF1895" s="317"/>
      <c r="AG1895" s="317"/>
      <c r="AH1895" s="311"/>
      <c r="AI1895" s="311"/>
      <c r="AJ1895" s="311"/>
      <c r="AK1895" s="311"/>
      <c r="AL1895" s="311"/>
      <c r="AO1895" s="318"/>
      <c r="AP1895" s="318"/>
      <c r="AQ1895" s="249"/>
      <c r="AR1895" s="249"/>
      <c r="AS1895" s="248"/>
      <c r="AT1895" s="248"/>
      <c r="AU1895" s="248"/>
      <c r="AW1895" s="319"/>
      <c r="AX1895" s="251"/>
      <c r="AY1895" s="248"/>
    </row>
    <row r="1896" spans="1:51" s="276" customFormat="1" ht="16.5" customHeight="1" x14ac:dyDescent="0.25">
      <c r="A1896" s="283"/>
      <c r="B1896" s="274"/>
      <c r="K1896" s="288"/>
      <c r="L1896" s="288"/>
      <c r="M1896" s="279"/>
      <c r="N1896" s="288"/>
      <c r="O1896" s="288"/>
      <c r="P1896" s="278">
        <f>N1896*O1896</f>
        <v>0</v>
      </c>
      <c r="Q1896" s="280"/>
      <c r="R1896" s="281"/>
      <c r="S1896" s="281"/>
      <c r="U1896" s="282"/>
      <c r="V1896" s="283" t="s">
        <v>203</v>
      </c>
      <c r="W1896" s="274">
        <v>82</v>
      </c>
      <c r="X1896" s="284" t="s">
        <v>204</v>
      </c>
      <c r="Y1896" s="276" t="s">
        <v>28</v>
      </c>
      <c r="Z1896" s="276" t="s">
        <v>37</v>
      </c>
      <c r="AA1896" s="285">
        <v>15</v>
      </c>
      <c r="AB1896" s="285">
        <v>23</v>
      </c>
      <c r="AC1896" s="285">
        <v>5</v>
      </c>
      <c r="AD1896" s="281">
        <f>AA1896*AB1896</f>
        <v>345</v>
      </c>
      <c r="AE1896" s="286">
        <v>89.57</v>
      </c>
      <c r="AF1896" s="288">
        <f>รายการ!B1</f>
        <v>6700</v>
      </c>
      <c r="AG1896" s="288">
        <f>AD1896*AF1896</f>
        <v>2311500</v>
      </c>
      <c r="AH1896" s="280">
        <f>SUM(AI1896:AL1896)</f>
        <v>345</v>
      </c>
      <c r="AI1896" s="280"/>
      <c r="AJ1896" s="280">
        <v>309</v>
      </c>
      <c r="AK1896" s="280">
        <v>36</v>
      </c>
      <c r="AL1896" s="280"/>
      <c r="AM1896" s="276">
        <v>25</v>
      </c>
      <c r="AN1896" s="276">
        <f>ค่าเสื่อม!Z2</f>
        <v>40</v>
      </c>
      <c r="AO1896" s="290">
        <f>AG1896*AN1896/100</f>
        <v>924600</v>
      </c>
      <c r="AP1896" s="290">
        <f>AG1896-AO1896</f>
        <v>1386900</v>
      </c>
      <c r="AQ1896" s="199">
        <f>P1896+AP1896</f>
        <v>1386900</v>
      </c>
      <c r="AR1896" s="199">
        <f>AQ1896</f>
        <v>1386900</v>
      </c>
      <c r="AS1896" s="198">
        <f>((S1896*O1896)+(AF1896*AK1896)-(AF1896*AK1896*AN1896/100))</f>
        <v>144720</v>
      </c>
      <c r="AT1896" s="198">
        <f>AQ1896-AS1896</f>
        <v>1242180</v>
      </c>
      <c r="AU1896" s="198">
        <f>AS1896</f>
        <v>144720</v>
      </c>
      <c r="AV1896" s="276">
        <f>อัตราภาษี!J5</f>
        <v>0.3</v>
      </c>
      <c r="AW1896" s="156" t="s">
        <v>205</v>
      </c>
      <c r="AX1896" s="201">
        <f>AU1896*AV1896/100</f>
        <v>434.16</v>
      </c>
      <c r="AY1896" s="198">
        <f>AX1896*10/100</f>
        <v>43.416000000000004</v>
      </c>
    </row>
    <row r="1897" spans="1:51" s="324" customFormat="1" ht="16.5" customHeight="1" x14ac:dyDescent="0.25">
      <c r="A1897" s="330"/>
      <c r="B1897" s="323"/>
      <c r="K1897" s="325"/>
      <c r="L1897" s="325"/>
      <c r="M1897" s="326"/>
      <c r="N1897" s="325"/>
      <c r="O1897" s="325"/>
      <c r="P1897" s="327"/>
      <c r="Q1897" s="289"/>
      <c r="R1897" s="286"/>
      <c r="S1897" s="286"/>
      <c r="U1897" s="329"/>
      <c r="V1897" s="330"/>
      <c r="W1897" s="323"/>
      <c r="X1897" s="340"/>
      <c r="Z1897" s="324" t="s">
        <v>37</v>
      </c>
      <c r="AA1897" s="332"/>
      <c r="AB1897" s="332"/>
      <c r="AC1897" s="332"/>
      <c r="AD1897" s="286">
        <v>36</v>
      </c>
      <c r="AE1897" s="286">
        <v>10.43</v>
      </c>
      <c r="AF1897" s="325"/>
      <c r="AG1897" s="325"/>
      <c r="AH1897" s="289">
        <v>36</v>
      </c>
      <c r="AI1897" s="289"/>
      <c r="AJ1897" s="289"/>
      <c r="AK1897" s="289">
        <v>36</v>
      </c>
      <c r="AL1897" s="289"/>
      <c r="AO1897" s="333"/>
      <c r="AP1897" s="333"/>
      <c r="AQ1897" s="199"/>
      <c r="AR1897" s="199"/>
      <c r="AS1897" s="214">
        <v>144720</v>
      </c>
      <c r="AT1897" s="214"/>
      <c r="AU1897" s="214">
        <f>AS1897</f>
        <v>144720</v>
      </c>
      <c r="AW1897" s="334"/>
      <c r="AX1897" s="215"/>
      <c r="AY1897" s="214"/>
    </row>
    <row r="1898" spans="1:51" s="344" customFormat="1" ht="16.5" customHeight="1" x14ac:dyDescent="0.25">
      <c r="A1898" s="427"/>
      <c r="B1898" s="428"/>
      <c r="K1898" s="429"/>
      <c r="L1898" s="429"/>
      <c r="M1898" s="430"/>
      <c r="N1898" s="429"/>
      <c r="O1898" s="429"/>
      <c r="P1898" s="431"/>
      <c r="Q1898" s="432"/>
      <c r="R1898" s="426"/>
      <c r="S1898" s="426"/>
      <c r="U1898" s="433"/>
      <c r="V1898" s="427"/>
      <c r="W1898" s="428"/>
      <c r="X1898" s="443"/>
      <c r="AA1898" s="435"/>
      <c r="AB1898" s="435"/>
      <c r="AC1898" s="435"/>
      <c r="AD1898" s="426"/>
      <c r="AE1898" s="426"/>
      <c r="AF1898" s="429"/>
      <c r="AG1898" s="429"/>
      <c r="AH1898" s="432"/>
      <c r="AI1898" s="432"/>
      <c r="AJ1898" s="432"/>
      <c r="AK1898" s="432"/>
      <c r="AL1898" s="432"/>
      <c r="AO1898" s="436"/>
      <c r="AP1898" s="436"/>
      <c r="AQ1898" s="249"/>
      <c r="AR1898" s="249"/>
      <c r="AS1898" s="437"/>
      <c r="AT1898" s="437"/>
      <c r="AU1898" s="437"/>
      <c r="AW1898" s="438"/>
      <c r="AX1898" s="439"/>
      <c r="AY1898" s="437"/>
    </row>
    <row r="1899" spans="1:51" s="344" customFormat="1" ht="16.5" customHeight="1" x14ac:dyDescent="0.25">
      <c r="A1899" s="427"/>
      <c r="B1899" s="428"/>
      <c r="K1899" s="429"/>
      <c r="L1899" s="429"/>
      <c r="M1899" s="430"/>
      <c r="N1899" s="429"/>
      <c r="O1899" s="429"/>
      <c r="P1899" s="431"/>
      <c r="Q1899" s="432"/>
      <c r="R1899" s="426"/>
      <c r="S1899" s="426"/>
      <c r="U1899" s="433"/>
      <c r="V1899" s="427"/>
      <c r="W1899" s="428"/>
      <c r="X1899" s="443"/>
      <c r="AA1899" s="435"/>
      <c r="AB1899" s="435"/>
      <c r="AC1899" s="435"/>
      <c r="AD1899" s="426"/>
      <c r="AE1899" s="426"/>
      <c r="AF1899" s="429"/>
      <c r="AG1899" s="429"/>
      <c r="AH1899" s="432"/>
      <c r="AI1899" s="432"/>
      <c r="AJ1899" s="432"/>
      <c r="AK1899" s="432"/>
      <c r="AL1899" s="432"/>
      <c r="AO1899" s="436"/>
      <c r="AP1899" s="436"/>
      <c r="AQ1899" s="249"/>
      <c r="AR1899" s="249"/>
      <c r="AS1899" s="437"/>
      <c r="AT1899" s="437"/>
      <c r="AU1899" s="437"/>
      <c r="AW1899" s="438"/>
      <c r="AX1899" s="439"/>
      <c r="AY1899" s="437"/>
    </row>
    <row r="1900" spans="1:51" s="344" customFormat="1" ht="16.5" customHeight="1" x14ac:dyDescent="0.25">
      <c r="A1900" s="427"/>
      <c r="B1900" s="428"/>
      <c r="K1900" s="429"/>
      <c r="L1900" s="429"/>
      <c r="M1900" s="430"/>
      <c r="N1900" s="429"/>
      <c r="O1900" s="429"/>
      <c r="P1900" s="431"/>
      <c r="Q1900" s="432"/>
      <c r="R1900" s="426"/>
      <c r="S1900" s="426"/>
      <c r="U1900" s="433"/>
      <c r="V1900" s="427"/>
      <c r="W1900" s="428"/>
      <c r="X1900" s="443"/>
      <c r="AA1900" s="435"/>
      <c r="AB1900" s="435"/>
      <c r="AC1900" s="435"/>
      <c r="AD1900" s="426"/>
      <c r="AE1900" s="426"/>
      <c r="AF1900" s="429"/>
      <c r="AG1900" s="429"/>
      <c r="AH1900" s="432"/>
      <c r="AI1900" s="432"/>
      <c r="AJ1900" s="432"/>
      <c r="AK1900" s="432"/>
      <c r="AL1900" s="432"/>
      <c r="AO1900" s="436"/>
      <c r="AP1900" s="436"/>
      <c r="AQ1900" s="249"/>
      <c r="AR1900" s="249"/>
      <c r="AS1900" s="437"/>
      <c r="AT1900" s="437"/>
      <c r="AU1900" s="437"/>
      <c r="AW1900" s="438"/>
      <c r="AX1900" s="439"/>
      <c r="AY1900" s="437"/>
    </row>
    <row r="1901" spans="1:51" s="344" customFormat="1" ht="16.5" customHeight="1" x14ac:dyDescent="0.25">
      <c r="A1901" s="427"/>
      <c r="B1901" s="428"/>
      <c r="K1901" s="429"/>
      <c r="L1901" s="429"/>
      <c r="M1901" s="430"/>
      <c r="N1901" s="429"/>
      <c r="O1901" s="429"/>
      <c r="P1901" s="431"/>
      <c r="Q1901" s="432"/>
      <c r="R1901" s="426"/>
      <c r="S1901" s="426"/>
      <c r="U1901" s="433"/>
      <c r="V1901" s="427"/>
      <c r="W1901" s="428"/>
      <c r="X1901" s="443"/>
      <c r="AA1901" s="435"/>
      <c r="AB1901" s="435"/>
      <c r="AC1901" s="435"/>
      <c r="AD1901" s="426"/>
      <c r="AE1901" s="426"/>
      <c r="AF1901" s="429"/>
      <c r="AG1901" s="429"/>
      <c r="AH1901" s="432"/>
      <c r="AI1901" s="432"/>
      <c r="AJ1901" s="432"/>
      <c r="AK1901" s="432"/>
      <c r="AL1901" s="432"/>
      <c r="AO1901" s="436"/>
      <c r="AP1901" s="436"/>
      <c r="AQ1901" s="249"/>
      <c r="AR1901" s="249"/>
      <c r="AS1901" s="437"/>
      <c r="AT1901" s="437"/>
      <c r="AU1901" s="437"/>
      <c r="AW1901" s="438"/>
      <c r="AX1901" s="439"/>
      <c r="AY1901" s="437"/>
    </row>
    <row r="1902" spans="1:51" s="344" customFormat="1" ht="16.5" customHeight="1" x14ac:dyDescent="0.25">
      <c r="A1902" s="427"/>
      <c r="B1902" s="428"/>
      <c r="K1902" s="429"/>
      <c r="L1902" s="429"/>
      <c r="M1902" s="430"/>
      <c r="N1902" s="429"/>
      <c r="O1902" s="429"/>
      <c r="P1902" s="431"/>
      <c r="Q1902" s="432"/>
      <c r="R1902" s="426"/>
      <c r="S1902" s="426"/>
      <c r="U1902" s="433"/>
      <c r="V1902" s="427"/>
      <c r="W1902" s="428"/>
      <c r="X1902" s="443"/>
      <c r="AA1902" s="435"/>
      <c r="AB1902" s="435"/>
      <c r="AC1902" s="435"/>
      <c r="AD1902" s="426"/>
      <c r="AE1902" s="426"/>
      <c r="AF1902" s="429"/>
      <c r="AG1902" s="429"/>
      <c r="AH1902" s="432"/>
      <c r="AI1902" s="432"/>
      <c r="AJ1902" s="432"/>
      <c r="AK1902" s="432"/>
      <c r="AL1902" s="432"/>
      <c r="AO1902" s="436"/>
      <c r="AP1902" s="436"/>
      <c r="AQ1902" s="249"/>
      <c r="AR1902" s="249"/>
      <c r="AS1902" s="437"/>
      <c r="AT1902" s="437"/>
      <c r="AU1902" s="437"/>
      <c r="AW1902" s="438"/>
      <c r="AX1902" s="439"/>
      <c r="AY1902" s="437"/>
    </row>
    <row r="1903" spans="1:51" s="344" customFormat="1" ht="16.5" customHeight="1" x14ac:dyDescent="0.25">
      <c r="A1903" s="427"/>
      <c r="B1903" s="428"/>
      <c r="K1903" s="429"/>
      <c r="L1903" s="429"/>
      <c r="M1903" s="430"/>
      <c r="N1903" s="429"/>
      <c r="O1903" s="429"/>
      <c r="P1903" s="431"/>
      <c r="Q1903" s="432"/>
      <c r="R1903" s="426"/>
      <c r="S1903" s="426"/>
      <c r="U1903" s="433"/>
      <c r="V1903" s="427"/>
      <c r="W1903" s="428"/>
      <c r="X1903" s="443"/>
      <c r="AA1903" s="435"/>
      <c r="AB1903" s="435"/>
      <c r="AC1903" s="435"/>
      <c r="AD1903" s="426"/>
      <c r="AE1903" s="426"/>
      <c r="AF1903" s="429"/>
      <c r="AG1903" s="429"/>
      <c r="AH1903" s="432"/>
      <c r="AI1903" s="432"/>
      <c r="AJ1903" s="432"/>
      <c r="AK1903" s="432"/>
      <c r="AL1903" s="432"/>
      <c r="AO1903" s="436"/>
      <c r="AP1903" s="436"/>
      <c r="AQ1903" s="249"/>
      <c r="AR1903" s="249"/>
      <c r="AS1903" s="437"/>
      <c r="AT1903" s="437"/>
      <c r="AU1903" s="437"/>
      <c r="AW1903" s="438"/>
      <c r="AX1903" s="439"/>
      <c r="AY1903" s="437"/>
    </row>
    <row r="1904" spans="1:51" s="344" customFormat="1" ht="16.5" customHeight="1" x14ac:dyDescent="0.25">
      <c r="A1904" s="427"/>
      <c r="B1904" s="428"/>
      <c r="K1904" s="429"/>
      <c r="L1904" s="429"/>
      <c r="M1904" s="430"/>
      <c r="N1904" s="429"/>
      <c r="O1904" s="429"/>
      <c r="P1904" s="431"/>
      <c r="Q1904" s="432"/>
      <c r="R1904" s="426"/>
      <c r="S1904" s="426"/>
      <c r="U1904" s="433"/>
      <c r="V1904" s="427"/>
      <c r="W1904" s="428"/>
      <c r="X1904" s="443"/>
      <c r="AA1904" s="435"/>
      <c r="AB1904" s="435"/>
      <c r="AC1904" s="435"/>
      <c r="AD1904" s="426"/>
      <c r="AE1904" s="426"/>
      <c r="AF1904" s="429"/>
      <c r="AG1904" s="429"/>
      <c r="AH1904" s="432"/>
      <c r="AI1904" s="432"/>
      <c r="AJ1904" s="432"/>
      <c r="AK1904" s="432"/>
      <c r="AL1904" s="432"/>
      <c r="AO1904" s="436"/>
      <c r="AP1904" s="436"/>
      <c r="AQ1904" s="249"/>
      <c r="AR1904" s="249"/>
      <c r="AS1904" s="437"/>
      <c r="AT1904" s="437"/>
      <c r="AU1904" s="437"/>
      <c r="AW1904" s="438"/>
      <c r="AX1904" s="439"/>
      <c r="AY1904" s="437"/>
    </row>
    <row r="1905" spans="1:51" s="344" customFormat="1" ht="16.5" customHeight="1" x14ac:dyDescent="0.25">
      <c r="A1905" s="427"/>
      <c r="B1905" s="428"/>
      <c r="K1905" s="429"/>
      <c r="L1905" s="429"/>
      <c r="M1905" s="430"/>
      <c r="N1905" s="429"/>
      <c r="O1905" s="429"/>
      <c r="P1905" s="431"/>
      <c r="Q1905" s="432"/>
      <c r="R1905" s="426"/>
      <c r="S1905" s="426"/>
      <c r="U1905" s="433"/>
      <c r="V1905" s="427"/>
      <c r="W1905" s="428"/>
      <c r="X1905" s="443"/>
      <c r="AA1905" s="435"/>
      <c r="AB1905" s="435"/>
      <c r="AC1905" s="435"/>
      <c r="AD1905" s="426"/>
      <c r="AE1905" s="426"/>
      <c r="AF1905" s="429"/>
      <c r="AG1905" s="429"/>
      <c r="AH1905" s="432"/>
      <c r="AI1905" s="432"/>
      <c r="AJ1905" s="432"/>
      <c r="AK1905" s="432"/>
      <c r="AL1905" s="432"/>
      <c r="AO1905" s="436"/>
      <c r="AP1905" s="436"/>
      <c r="AQ1905" s="249"/>
      <c r="AR1905" s="249"/>
      <c r="AS1905" s="437"/>
      <c r="AT1905" s="437"/>
      <c r="AU1905" s="437"/>
      <c r="AW1905" s="438"/>
      <c r="AX1905" s="439"/>
      <c r="AY1905" s="437"/>
    </row>
    <row r="1906" spans="1:51" s="344" customFormat="1" ht="16.5" customHeight="1" x14ac:dyDescent="0.25">
      <c r="A1906" s="427"/>
      <c r="B1906" s="428"/>
      <c r="K1906" s="429"/>
      <c r="L1906" s="429"/>
      <c r="M1906" s="430"/>
      <c r="N1906" s="429"/>
      <c r="O1906" s="429"/>
      <c r="P1906" s="431"/>
      <c r="Q1906" s="432"/>
      <c r="R1906" s="426"/>
      <c r="S1906" s="426"/>
      <c r="U1906" s="433"/>
      <c r="V1906" s="427"/>
      <c r="W1906" s="428"/>
      <c r="X1906" s="443"/>
      <c r="AA1906" s="435"/>
      <c r="AB1906" s="435"/>
      <c r="AC1906" s="435"/>
      <c r="AD1906" s="426"/>
      <c r="AE1906" s="426"/>
      <c r="AF1906" s="429"/>
      <c r="AG1906" s="429"/>
      <c r="AH1906" s="432"/>
      <c r="AI1906" s="432"/>
      <c r="AJ1906" s="432"/>
      <c r="AK1906" s="432"/>
      <c r="AL1906" s="432"/>
      <c r="AO1906" s="436"/>
      <c r="AP1906" s="436"/>
      <c r="AQ1906" s="249"/>
      <c r="AR1906" s="249"/>
      <c r="AS1906" s="437"/>
      <c r="AT1906" s="437"/>
      <c r="AU1906" s="437"/>
      <c r="AW1906" s="438"/>
      <c r="AX1906" s="439"/>
      <c r="AY1906" s="437"/>
    </row>
    <row r="1907" spans="1:51" s="344" customFormat="1" ht="16.5" customHeight="1" x14ac:dyDescent="0.25">
      <c r="A1907" s="427"/>
      <c r="B1907" s="428"/>
      <c r="K1907" s="429"/>
      <c r="L1907" s="429"/>
      <c r="M1907" s="430"/>
      <c r="N1907" s="429"/>
      <c r="O1907" s="429"/>
      <c r="P1907" s="431"/>
      <c r="Q1907" s="432"/>
      <c r="R1907" s="426"/>
      <c r="S1907" s="426"/>
      <c r="U1907" s="433"/>
      <c r="V1907" s="427"/>
      <c r="W1907" s="428"/>
      <c r="X1907" s="443"/>
      <c r="AA1907" s="435"/>
      <c r="AB1907" s="435"/>
      <c r="AC1907" s="435"/>
      <c r="AD1907" s="426"/>
      <c r="AE1907" s="426"/>
      <c r="AF1907" s="429"/>
      <c r="AG1907" s="429"/>
      <c r="AH1907" s="432"/>
      <c r="AI1907" s="432"/>
      <c r="AJ1907" s="432"/>
      <c r="AK1907" s="432"/>
      <c r="AL1907" s="432"/>
      <c r="AO1907" s="436"/>
      <c r="AP1907" s="436"/>
      <c r="AQ1907" s="249"/>
      <c r="AR1907" s="249"/>
      <c r="AS1907" s="437"/>
      <c r="AT1907" s="437"/>
      <c r="AU1907" s="437"/>
      <c r="AW1907" s="438"/>
      <c r="AX1907" s="439"/>
      <c r="AY1907" s="437"/>
    </row>
    <row r="1908" spans="1:51" s="344" customFormat="1" ht="16.5" customHeight="1" x14ac:dyDescent="0.25">
      <c r="A1908" s="427"/>
      <c r="B1908" s="428"/>
      <c r="K1908" s="429"/>
      <c r="L1908" s="429"/>
      <c r="M1908" s="430"/>
      <c r="N1908" s="429"/>
      <c r="O1908" s="429"/>
      <c r="P1908" s="431"/>
      <c r="Q1908" s="432"/>
      <c r="R1908" s="426"/>
      <c r="S1908" s="426"/>
      <c r="U1908" s="433"/>
      <c r="V1908" s="427"/>
      <c r="W1908" s="428"/>
      <c r="X1908" s="443"/>
      <c r="AA1908" s="435"/>
      <c r="AB1908" s="435"/>
      <c r="AC1908" s="435"/>
      <c r="AD1908" s="426"/>
      <c r="AE1908" s="426"/>
      <c r="AF1908" s="429"/>
      <c r="AG1908" s="429"/>
      <c r="AH1908" s="432"/>
      <c r="AI1908" s="432"/>
      <c r="AJ1908" s="432"/>
      <c r="AK1908" s="432"/>
      <c r="AL1908" s="432"/>
      <c r="AO1908" s="436"/>
      <c r="AP1908" s="436"/>
      <c r="AQ1908" s="249"/>
      <c r="AR1908" s="249"/>
      <c r="AS1908" s="437"/>
      <c r="AT1908" s="437"/>
      <c r="AU1908" s="437"/>
      <c r="AW1908" s="438"/>
      <c r="AX1908" s="439"/>
      <c r="AY1908" s="437"/>
    </row>
    <row r="1909" spans="1:51" s="344" customFormat="1" ht="16.5" customHeight="1" x14ac:dyDescent="0.25">
      <c r="A1909" s="427"/>
      <c r="B1909" s="428"/>
      <c r="K1909" s="429"/>
      <c r="L1909" s="429"/>
      <c r="M1909" s="430"/>
      <c r="N1909" s="429"/>
      <c r="O1909" s="429"/>
      <c r="P1909" s="431"/>
      <c r="Q1909" s="432"/>
      <c r="R1909" s="426"/>
      <c r="S1909" s="426"/>
      <c r="U1909" s="433"/>
      <c r="V1909" s="427"/>
      <c r="W1909" s="428"/>
      <c r="X1909" s="443"/>
      <c r="AA1909" s="435"/>
      <c r="AB1909" s="435"/>
      <c r="AC1909" s="435"/>
      <c r="AD1909" s="426"/>
      <c r="AE1909" s="426"/>
      <c r="AF1909" s="429"/>
      <c r="AG1909" s="429"/>
      <c r="AH1909" s="432"/>
      <c r="AI1909" s="432"/>
      <c r="AJ1909" s="432"/>
      <c r="AK1909" s="432"/>
      <c r="AL1909" s="432"/>
      <c r="AO1909" s="436"/>
      <c r="AP1909" s="436"/>
      <c r="AQ1909" s="249"/>
      <c r="AR1909" s="249"/>
      <c r="AS1909" s="437"/>
      <c r="AT1909" s="437"/>
      <c r="AU1909" s="437"/>
      <c r="AW1909" s="438"/>
      <c r="AX1909" s="439"/>
      <c r="AY1909" s="437"/>
    </row>
    <row r="1910" spans="1:51" s="344" customFormat="1" ht="16.5" customHeight="1" x14ac:dyDescent="0.25">
      <c r="A1910" s="427"/>
      <c r="B1910" s="428"/>
      <c r="K1910" s="429"/>
      <c r="L1910" s="429"/>
      <c r="M1910" s="430"/>
      <c r="N1910" s="429"/>
      <c r="O1910" s="429"/>
      <c r="P1910" s="431"/>
      <c r="Q1910" s="432"/>
      <c r="R1910" s="426"/>
      <c r="S1910" s="426"/>
      <c r="U1910" s="433"/>
      <c r="V1910" s="427"/>
      <c r="W1910" s="428"/>
      <c r="X1910" s="443"/>
      <c r="AA1910" s="435"/>
      <c r="AB1910" s="435"/>
      <c r="AC1910" s="435"/>
      <c r="AD1910" s="426"/>
      <c r="AE1910" s="426"/>
      <c r="AF1910" s="429"/>
      <c r="AG1910" s="429"/>
      <c r="AH1910" s="432"/>
      <c r="AI1910" s="432"/>
      <c r="AJ1910" s="432"/>
      <c r="AK1910" s="432"/>
      <c r="AL1910" s="432"/>
      <c r="AO1910" s="436"/>
      <c r="AP1910" s="436"/>
      <c r="AQ1910" s="249"/>
      <c r="AR1910" s="249"/>
      <c r="AS1910" s="437"/>
      <c r="AT1910" s="437"/>
      <c r="AU1910" s="437"/>
      <c r="AW1910" s="438"/>
      <c r="AX1910" s="439"/>
      <c r="AY1910" s="437"/>
    </row>
    <row r="1911" spans="1:51" s="344" customFormat="1" ht="16.5" customHeight="1" x14ac:dyDescent="0.25">
      <c r="A1911" s="427"/>
      <c r="B1911" s="428"/>
      <c r="K1911" s="429"/>
      <c r="L1911" s="429"/>
      <c r="M1911" s="430"/>
      <c r="N1911" s="429"/>
      <c r="O1911" s="429"/>
      <c r="P1911" s="431"/>
      <c r="Q1911" s="432"/>
      <c r="R1911" s="426"/>
      <c r="S1911" s="426"/>
      <c r="U1911" s="433"/>
      <c r="V1911" s="427"/>
      <c r="W1911" s="428"/>
      <c r="X1911" s="443"/>
      <c r="AA1911" s="435"/>
      <c r="AB1911" s="435"/>
      <c r="AC1911" s="435"/>
      <c r="AD1911" s="426"/>
      <c r="AE1911" s="426"/>
      <c r="AF1911" s="429"/>
      <c r="AG1911" s="429"/>
      <c r="AH1911" s="432"/>
      <c r="AI1911" s="432"/>
      <c r="AJ1911" s="432"/>
      <c r="AK1911" s="432"/>
      <c r="AL1911" s="432"/>
      <c r="AO1911" s="436"/>
      <c r="AP1911" s="436"/>
      <c r="AQ1911" s="249"/>
      <c r="AR1911" s="249"/>
      <c r="AS1911" s="437"/>
      <c r="AT1911" s="437"/>
      <c r="AU1911" s="437"/>
      <c r="AW1911" s="438"/>
      <c r="AX1911" s="439"/>
      <c r="AY1911" s="437"/>
    </row>
    <row r="1912" spans="1:51" s="344" customFormat="1" ht="16.5" customHeight="1" x14ac:dyDescent="0.25">
      <c r="A1912" s="427"/>
      <c r="B1912" s="428"/>
      <c r="K1912" s="429"/>
      <c r="L1912" s="429"/>
      <c r="M1912" s="430"/>
      <c r="N1912" s="429"/>
      <c r="O1912" s="429"/>
      <c r="P1912" s="431"/>
      <c r="Q1912" s="432"/>
      <c r="R1912" s="426"/>
      <c r="S1912" s="426"/>
      <c r="U1912" s="433"/>
      <c r="V1912" s="427"/>
      <c r="W1912" s="428"/>
      <c r="X1912" s="443"/>
      <c r="AA1912" s="435"/>
      <c r="AB1912" s="435"/>
      <c r="AC1912" s="435"/>
      <c r="AD1912" s="426"/>
      <c r="AE1912" s="426"/>
      <c r="AF1912" s="429"/>
      <c r="AG1912" s="429"/>
      <c r="AH1912" s="432"/>
      <c r="AI1912" s="432"/>
      <c r="AJ1912" s="432"/>
      <c r="AK1912" s="432"/>
      <c r="AL1912" s="432"/>
      <c r="AO1912" s="436"/>
      <c r="AP1912" s="436"/>
      <c r="AQ1912" s="249"/>
      <c r="AR1912" s="249"/>
      <c r="AS1912" s="437"/>
      <c r="AT1912" s="437"/>
      <c r="AU1912" s="437"/>
      <c r="AW1912" s="438"/>
      <c r="AX1912" s="439"/>
      <c r="AY1912" s="437"/>
    </row>
    <row r="1913" spans="1:51" s="344" customFormat="1" ht="16.5" customHeight="1" x14ac:dyDescent="0.25">
      <c r="A1913" s="427"/>
      <c r="B1913" s="428"/>
      <c r="K1913" s="429"/>
      <c r="L1913" s="429"/>
      <c r="M1913" s="430"/>
      <c r="N1913" s="429"/>
      <c r="O1913" s="429"/>
      <c r="P1913" s="431"/>
      <c r="Q1913" s="432"/>
      <c r="R1913" s="426"/>
      <c r="S1913" s="426"/>
      <c r="U1913" s="433"/>
      <c r="V1913" s="427"/>
      <c r="W1913" s="428"/>
      <c r="X1913" s="443"/>
      <c r="AA1913" s="435"/>
      <c r="AB1913" s="435"/>
      <c r="AC1913" s="435"/>
      <c r="AD1913" s="426"/>
      <c r="AE1913" s="426"/>
      <c r="AF1913" s="429"/>
      <c r="AG1913" s="429"/>
      <c r="AH1913" s="432"/>
      <c r="AI1913" s="432"/>
      <c r="AJ1913" s="432"/>
      <c r="AK1913" s="432"/>
      <c r="AL1913" s="432"/>
      <c r="AO1913" s="436"/>
      <c r="AP1913" s="436"/>
      <c r="AQ1913" s="249"/>
      <c r="AR1913" s="249"/>
      <c r="AS1913" s="437"/>
      <c r="AT1913" s="437"/>
      <c r="AU1913" s="437"/>
      <c r="AW1913" s="438"/>
      <c r="AX1913" s="439"/>
      <c r="AY1913" s="437"/>
    </row>
    <row r="1914" spans="1:51" s="344" customFormat="1" ht="16.5" customHeight="1" x14ac:dyDescent="0.25">
      <c r="A1914" s="427"/>
      <c r="B1914" s="428"/>
      <c r="K1914" s="429"/>
      <c r="L1914" s="429"/>
      <c r="M1914" s="430"/>
      <c r="N1914" s="429"/>
      <c r="O1914" s="429"/>
      <c r="P1914" s="431"/>
      <c r="Q1914" s="432"/>
      <c r="R1914" s="426"/>
      <c r="S1914" s="426"/>
      <c r="U1914" s="433"/>
      <c r="V1914" s="427"/>
      <c r="W1914" s="428"/>
      <c r="X1914" s="443"/>
      <c r="AA1914" s="435"/>
      <c r="AB1914" s="435"/>
      <c r="AC1914" s="435"/>
      <c r="AD1914" s="426"/>
      <c r="AE1914" s="426"/>
      <c r="AF1914" s="429"/>
      <c r="AG1914" s="429"/>
      <c r="AH1914" s="432"/>
      <c r="AI1914" s="432"/>
      <c r="AJ1914" s="432"/>
      <c r="AK1914" s="432"/>
      <c r="AL1914" s="432"/>
      <c r="AO1914" s="436"/>
      <c r="AP1914" s="436"/>
      <c r="AQ1914" s="249"/>
      <c r="AR1914" s="249"/>
      <c r="AS1914" s="437"/>
      <c r="AT1914" s="437"/>
      <c r="AU1914" s="437"/>
      <c r="AW1914" s="438"/>
      <c r="AX1914" s="439"/>
      <c r="AY1914" s="437"/>
    </row>
    <row r="1915" spans="1:51" s="344" customFormat="1" ht="16.5" customHeight="1" x14ac:dyDescent="0.25">
      <c r="A1915" s="427"/>
      <c r="B1915" s="428"/>
      <c r="K1915" s="429"/>
      <c r="L1915" s="429"/>
      <c r="M1915" s="430"/>
      <c r="N1915" s="429"/>
      <c r="O1915" s="429"/>
      <c r="P1915" s="431"/>
      <c r="Q1915" s="432"/>
      <c r="R1915" s="426"/>
      <c r="S1915" s="426"/>
      <c r="U1915" s="433"/>
      <c r="V1915" s="427"/>
      <c r="W1915" s="428"/>
      <c r="X1915" s="443"/>
      <c r="AA1915" s="435"/>
      <c r="AB1915" s="435"/>
      <c r="AC1915" s="435"/>
      <c r="AD1915" s="426"/>
      <c r="AE1915" s="426"/>
      <c r="AF1915" s="429"/>
      <c r="AG1915" s="429"/>
      <c r="AH1915" s="432"/>
      <c r="AI1915" s="432"/>
      <c r="AJ1915" s="432"/>
      <c r="AK1915" s="432"/>
      <c r="AL1915" s="432"/>
      <c r="AO1915" s="436"/>
      <c r="AP1915" s="436"/>
      <c r="AQ1915" s="249"/>
      <c r="AR1915" s="249"/>
      <c r="AS1915" s="437"/>
      <c r="AT1915" s="437"/>
      <c r="AU1915" s="437"/>
      <c r="AW1915" s="438"/>
      <c r="AX1915" s="439"/>
      <c r="AY1915" s="437"/>
    </row>
    <row r="1916" spans="1:51" s="344" customFormat="1" ht="16.5" customHeight="1" x14ac:dyDescent="0.25">
      <c r="A1916" s="427"/>
      <c r="B1916" s="428"/>
      <c r="K1916" s="429"/>
      <c r="L1916" s="429"/>
      <c r="M1916" s="430"/>
      <c r="N1916" s="429"/>
      <c r="O1916" s="429"/>
      <c r="P1916" s="431"/>
      <c r="Q1916" s="432"/>
      <c r="R1916" s="426"/>
      <c r="S1916" s="426"/>
      <c r="U1916" s="433"/>
      <c r="V1916" s="427"/>
      <c r="W1916" s="428"/>
      <c r="X1916" s="443"/>
      <c r="AA1916" s="435"/>
      <c r="AB1916" s="435"/>
      <c r="AC1916" s="435"/>
      <c r="AD1916" s="426"/>
      <c r="AE1916" s="426"/>
      <c r="AF1916" s="429"/>
      <c r="AG1916" s="429"/>
      <c r="AH1916" s="432"/>
      <c r="AI1916" s="432"/>
      <c r="AJ1916" s="432"/>
      <c r="AK1916" s="432"/>
      <c r="AL1916" s="432"/>
      <c r="AO1916" s="436"/>
      <c r="AP1916" s="436"/>
      <c r="AQ1916" s="249"/>
      <c r="AR1916" s="249"/>
      <c r="AS1916" s="437"/>
      <c r="AT1916" s="437"/>
      <c r="AU1916" s="437"/>
      <c r="AW1916" s="438"/>
      <c r="AX1916" s="439"/>
      <c r="AY1916" s="437"/>
    </row>
    <row r="1917" spans="1:51" s="344" customFormat="1" ht="16.5" customHeight="1" x14ac:dyDescent="0.25">
      <c r="A1917" s="427"/>
      <c r="B1917" s="428"/>
      <c r="K1917" s="429"/>
      <c r="L1917" s="429"/>
      <c r="M1917" s="430"/>
      <c r="N1917" s="429"/>
      <c r="O1917" s="429"/>
      <c r="P1917" s="431"/>
      <c r="Q1917" s="432"/>
      <c r="R1917" s="426"/>
      <c r="S1917" s="426"/>
      <c r="U1917" s="433"/>
      <c r="V1917" s="427"/>
      <c r="W1917" s="428"/>
      <c r="X1917" s="443"/>
      <c r="AA1917" s="435"/>
      <c r="AB1917" s="435"/>
      <c r="AC1917" s="435"/>
      <c r="AD1917" s="426"/>
      <c r="AE1917" s="426"/>
      <c r="AF1917" s="429"/>
      <c r="AG1917" s="429"/>
      <c r="AH1917" s="432"/>
      <c r="AI1917" s="432"/>
      <c r="AJ1917" s="432"/>
      <c r="AK1917" s="432"/>
      <c r="AL1917" s="432"/>
      <c r="AO1917" s="436"/>
      <c r="AP1917" s="436"/>
      <c r="AQ1917" s="249"/>
      <c r="AR1917" s="249"/>
      <c r="AS1917" s="437"/>
      <c r="AT1917" s="437"/>
      <c r="AU1917" s="437"/>
      <c r="AW1917" s="438"/>
      <c r="AX1917" s="439"/>
      <c r="AY1917" s="437"/>
    </row>
    <row r="1918" spans="1:51" s="344" customFormat="1" ht="16.5" customHeight="1" x14ac:dyDescent="0.25">
      <c r="A1918" s="427"/>
      <c r="B1918" s="428"/>
      <c r="K1918" s="429"/>
      <c r="L1918" s="429"/>
      <c r="M1918" s="430"/>
      <c r="N1918" s="429"/>
      <c r="O1918" s="429"/>
      <c r="P1918" s="431"/>
      <c r="Q1918" s="432"/>
      <c r="R1918" s="426"/>
      <c r="S1918" s="426"/>
      <c r="U1918" s="433"/>
      <c r="V1918" s="427"/>
      <c r="W1918" s="428"/>
      <c r="X1918" s="443"/>
      <c r="AA1918" s="435"/>
      <c r="AB1918" s="435"/>
      <c r="AC1918" s="435"/>
      <c r="AD1918" s="426"/>
      <c r="AE1918" s="426"/>
      <c r="AF1918" s="429"/>
      <c r="AG1918" s="429"/>
      <c r="AH1918" s="432"/>
      <c r="AI1918" s="432"/>
      <c r="AJ1918" s="432"/>
      <c r="AK1918" s="432"/>
      <c r="AL1918" s="432"/>
      <c r="AO1918" s="436"/>
      <c r="AP1918" s="436"/>
      <c r="AQ1918" s="249"/>
      <c r="AR1918" s="249"/>
      <c r="AS1918" s="437"/>
      <c r="AT1918" s="437"/>
      <c r="AU1918" s="437"/>
      <c r="AW1918" s="438"/>
      <c r="AX1918" s="439"/>
      <c r="AY1918" s="437"/>
    </row>
    <row r="1919" spans="1:51" s="344" customFormat="1" ht="16.5" customHeight="1" x14ac:dyDescent="0.25">
      <c r="A1919" s="427"/>
      <c r="B1919" s="428"/>
      <c r="K1919" s="429"/>
      <c r="L1919" s="429"/>
      <c r="M1919" s="430"/>
      <c r="N1919" s="429"/>
      <c r="O1919" s="429"/>
      <c r="P1919" s="431"/>
      <c r="Q1919" s="432"/>
      <c r="R1919" s="426"/>
      <c r="S1919" s="426"/>
      <c r="U1919" s="433"/>
      <c r="V1919" s="427"/>
      <c r="W1919" s="428"/>
      <c r="X1919" s="443"/>
      <c r="AA1919" s="435"/>
      <c r="AB1919" s="435"/>
      <c r="AC1919" s="435"/>
      <c r="AD1919" s="426"/>
      <c r="AE1919" s="426"/>
      <c r="AF1919" s="429"/>
      <c r="AG1919" s="429"/>
      <c r="AH1919" s="432"/>
      <c r="AI1919" s="432"/>
      <c r="AJ1919" s="432"/>
      <c r="AK1919" s="432"/>
      <c r="AL1919" s="432"/>
      <c r="AO1919" s="436"/>
      <c r="AP1919" s="436"/>
      <c r="AQ1919" s="249"/>
      <c r="AR1919" s="249"/>
      <c r="AS1919" s="437"/>
      <c r="AT1919" s="437"/>
      <c r="AU1919" s="437"/>
      <c r="AW1919" s="438"/>
      <c r="AX1919" s="439"/>
      <c r="AY1919" s="437"/>
    </row>
    <row r="1920" spans="1:51" s="344" customFormat="1" ht="16.5" customHeight="1" x14ac:dyDescent="0.25">
      <c r="A1920" s="427"/>
      <c r="B1920" s="428"/>
      <c r="K1920" s="429"/>
      <c r="L1920" s="429"/>
      <c r="M1920" s="430"/>
      <c r="N1920" s="429"/>
      <c r="O1920" s="429"/>
      <c r="P1920" s="431"/>
      <c r="Q1920" s="432"/>
      <c r="R1920" s="426"/>
      <c r="S1920" s="426"/>
      <c r="U1920" s="433"/>
      <c r="V1920" s="427"/>
      <c r="W1920" s="428"/>
      <c r="X1920" s="443"/>
      <c r="AA1920" s="435"/>
      <c r="AB1920" s="435"/>
      <c r="AC1920" s="435"/>
      <c r="AD1920" s="426"/>
      <c r="AE1920" s="426"/>
      <c r="AF1920" s="429"/>
      <c r="AG1920" s="429"/>
      <c r="AH1920" s="432"/>
      <c r="AI1920" s="432"/>
      <c r="AJ1920" s="432"/>
      <c r="AK1920" s="432"/>
      <c r="AL1920" s="432"/>
      <c r="AO1920" s="436"/>
      <c r="AP1920" s="436"/>
      <c r="AQ1920" s="249"/>
      <c r="AR1920" s="249"/>
      <c r="AS1920" s="437"/>
      <c r="AT1920" s="437"/>
      <c r="AU1920" s="437"/>
      <c r="AW1920" s="438"/>
      <c r="AX1920" s="439"/>
      <c r="AY1920" s="437"/>
    </row>
    <row r="1921" spans="1:51" s="344" customFormat="1" ht="16.5" customHeight="1" x14ac:dyDescent="0.25">
      <c r="A1921" s="427"/>
      <c r="B1921" s="428"/>
      <c r="K1921" s="429"/>
      <c r="L1921" s="429"/>
      <c r="M1921" s="430"/>
      <c r="N1921" s="429"/>
      <c r="O1921" s="429"/>
      <c r="P1921" s="431"/>
      <c r="Q1921" s="432"/>
      <c r="R1921" s="426"/>
      <c r="S1921" s="426"/>
      <c r="U1921" s="433"/>
      <c r="V1921" s="427"/>
      <c r="W1921" s="428"/>
      <c r="X1921" s="443"/>
      <c r="AA1921" s="435"/>
      <c r="AB1921" s="435"/>
      <c r="AC1921" s="435"/>
      <c r="AD1921" s="426"/>
      <c r="AE1921" s="426"/>
      <c r="AF1921" s="429"/>
      <c r="AG1921" s="429"/>
      <c r="AH1921" s="432"/>
      <c r="AI1921" s="432"/>
      <c r="AJ1921" s="432"/>
      <c r="AK1921" s="432"/>
      <c r="AL1921" s="432"/>
      <c r="AO1921" s="436"/>
      <c r="AP1921" s="436"/>
      <c r="AQ1921" s="249"/>
      <c r="AR1921" s="249"/>
      <c r="AS1921" s="437"/>
      <c r="AT1921" s="437"/>
      <c r="AU1921" s="437"/>
      <c r="AW1921" s="438"/>
      <c r="AX1921" s="439"/>
      <c r="AY1921" s="437"/>
    </row>
    <row r="1922" spans="1:51" s="344" customFormat="1" ht="16.5" customHeight="1" x14ac:dyDescent="0.25">
      <c r="A1922" s="427"/>
      <c r="B1922" s="428"/>
      <c r="K1922" s="429"/>
      <c r="L1922" s="429"/>
      <c r="M1922" s="430"/>
      <c r="N1922" s="429"/>
      <c r="O1922" s="429"/>
      <c r="P1922" s="431"/>
      <c r="Q1922" s="432"/>
      <c r="R1922" s="426"/>
      <c r="S1922" s="426"/>
      <c r="U1922" s="433"/>
      <c r="V1922" s="427"/>
      <c r="W1922" s="428"/>
      <c r="X1922" s="443"/>
      <c r="AA1922" s="435"/>
      <c r="AB1922" s="435"/>
      <c r="AC1922" s="435"/>
      <c r="AD1922" s="426"/>
      <c r="AE1922" s="426"/>
      <c r="AF1922" s="429"/>
      <c r="AG1922" s="429"/>
      <c r="AH1922" s="432"/>
      <c r="AI1922" s="432"/>
      <c r="AJ1922" s="432"/>
      <c r="AK1922" s="432"/>
      <c r="AL1922" s="432"/>
      <c r="AO1922" s="436"/>
      <c r="AP1922" s="436"/>
      <c r="AQ1922" s="249"/>
      <c r="AR1922" s="249"/>
      <c r="AS1922" s="437"/>
      <c r="AT1922" s="437"/>
      <c r="AU1922" s="437"/>
      <c r="AW1922" s="438"/>
      <c r="AX1922" s="439"/>
      <c r="AY1922" s="437"/>
    </row>
    <row r="1923" spans="1:51" s="344" customFormat="1" ht="16.5" customHeight="1" x14ac:dyDescent="0.25">
      <c r="A1923" s="427"/>
      <c r="B1923" s="428"/>
      <c r="K1923" s="429"/>
      <c r="L1923" s="429"/>
      <c r="M1923" s="430"/>
      <c r="N1923" s="429"/>
      <c r="O1923" s="429"/>
      <c r="P1923" s="431"/>
      <c r="Q1923" s="432"/>
      <c r="R1923" s="426"/>
      <c r="S1923" s="426"/>
      <c r="U1923" s="433"/>
      <c r="V1923" s="427"/>
      <c r="W1923" s="428"/>
      <c r="X1923" s="443"/>
      <c r="AA1923" s="435"/>
      <c r="AB1923" s="435"/>
      <c r="AC1923" s="435"/>
      <c r="AD1923" s="426"/>
      <c r="AE1923" s="426"/>
      <c r="AF1923" s="429"/>
      <c r="AG1923" s="429"/>
      <c r="AH1923" s="432"/>
      <c r="AI1923" s="432"/>
      <c r="AJ1923" s="432"/>
      <c r="AK1923" s="432"/>
      <c r="AL1923" s="432"/>
      <c r="AO1923" s="436"/>
      <c r="AP1923" s="436"/>
      <c r="AQ1923" s="249"/>
      <c r="AR1923" s="249"/>
      <c r="AS1923" s="437"/>
      <c r="AT1923" s="437"/>
      <c r="AU1923" s="437"/>
      <c r="AW1923" s="438"/>
      <c r="AX1923" s="439"/>
      <c r="AY1923" s="437"/>
    </row>
    <row r="1924" spans="1:51" s="344" customFormat="1" ht="16.5" customHeight="1" x14ac:dyDescent="0.25">
      <c r="A1924" s="427"/>
      <c r="B1924" s="428"/>
      <c r="K1924" s="429"/>
      <c r="L1924" s="429"/>
      <c r="M1924" s="430"/>
      <c r="N1924" s="429"/>
      <c r="O1924" s="429"/>
      <c r="P1924" s="431"/>
      <c r="Q1924" s="432"/>
      <c r="R1924" s="426"/>
      <c r="S1924" s="426"/>
      <c r="U1924" s="433"/>
      <c r="V1924" s="427"/>
      <c r="W1924" s="428"/>
      <c r="X1924" s="443"/>
      <c r="AA1924" s="435"/>
      <c r="AB1924" s="435"/>
      <c r="AC1924" s="435"/>
      <c r="AD1924" s="426"/>
      <c r="AE1924" s="426"/>
      <c r="AF1924" s="429"/>
      <c r="AG1924" s="429"/>
      <c r="AH1924" s="432"/>
      <c r="AI1924" s="432"/>
      <c r="AJ1924" s="432"/>
      <c r="AK1924" s="432"/>
      <c r="AL1924" s="432"/>
      <c r="AO1924" s="436"/>
      <c r="AP1924" s="436"/>
      <c r="AQ1924" s="249"/>
      <c r="AR1924" s="249"/>
      <c r="AS1924" s="437"/>
      <c r="AT1924" s="437"/>
      <c r="AU1924" s="437"/>
      <c r="AW1924" s="438"/>
      <c r="AX1924" s="439"/>
      <c r="AY1924" s="437"/>
    </row>
    <row r="1925" spans="1:51" s="344" customFormat="1" ht="16.5" customHeight="1" x14ac:dyDescent="0.25">
      <c r="A1925" s="427"/>
      <c r="B1925" s="428"/>
      <c r="K1925" s="429"/>
      <c r="L1925" s="429"/>
      <c r="M1925" s="430"/>
      <c r="N1925" s="429"/>
      <c r="O1925" s="429"/>
      <c r="P1925" s="431"/>
      <c r="Q1925" s="432"/>
      <c r="R1925" s="426"/>
      <c r="S1925" s="426"/>
      <c r="U1925" s="433"/>
      <c r="V1925" s="427"/>
      <c r="W1925" s="428"/>
      <c r="X1925" s="443"/>
      <c r="AA1925" s="435"/>
      <c r="AB1925" s="435"/>
      <c r="AC1925" s="435"/>
      <c r="AD1925" s="426"/>
      <c r="AE1925" s="426"/>
      <c r="AF1925" s="429"/>
      <c r="AG1925" s="429"/>
      <c r="AH1925" s="432"/>
      <c r="AI1925" s="432"/>
      <c r="AJ1925" s="432"/>
      <c r="AK1925" s="432"/>
      <c r="AL1925" s="432"/>
      <c r="AO1925" s="436"/>
      <c r="AP1925" s="436"/>
      <c r="AQ1925" s="249"/>
      <c r="AR1925" s="249"/>
      <c r="AS1925" s="437"/>
      <c r="AT1925" s="437"/>
      <c r="AU1925" s="437"/>
      <c r="AW1925" s="438"/>
      <c r="AX1925" s="439"/>
      <c r="AY1925" s="437"/>
    </row>
    <row r="1926" spans="1:51" s="344" customFormat="1" ht="16.5" customHeight="1" x14ac:dyDescent="0.25">
      <c r="A1926" s="427"/>
      <c r="B1926" s="428"/>
      <c r="K1926" s="429"/>
      <c r="L1926" s="429"/>
      <c r="M1926" s="430"/>
      <c r="N1926" s="429"/>
      <c r="O1926" s="429"/>
      <c r="P1926" s="431"/>
      <c r="Q1926" s="432"/>
      <c r="R1926" s="426"/>
      <c r="S1926" s="426"/>
      <c r="U1926" s="433"/>
      <c r="V1926" s="427"/>
      <c r="W1926" s="428"/>
      <c r="X1926" s="443"/>
      <c r="AA1926" s="435"/>
      <c r="AB1926" s="435"/>
      <c r="AC1926" s="435"/>
      <c r="AD1926" s="426"/>
      <c r="AE1926" s="426"/>
      <c r="AF1926" s="429"/>
      <c r="AG1926" s="429"/>
      <c r="AH1926" s="432"/>
      <c r="AI1926" s="432"/>
      <c r="AJ1926" s="432"/>
      <c r="AK1926" s="432"/>
      <c r="AL1926" s="432"/>
      <c r="AO1926" s="436"/>
      <c r="AP1926" s="436"/>
      <c r="AQ1926" s="249"/>
      <c r="AR1926" s="249"/>
      <c r="AS1926" s="437"/>
      <c r="AT1926" s="437"/>
      <c r="AU1926" s="437"/>
      <c r="AW1926" s="438"/>
      <c r="AX1926" s="439"/>
      <c r="AY1926" s="437"/>
    </row>
    <row r="1927" spans="1:51" s="344" customFormat="1" ht="16.5" customHeight="1" x14ac:dyDescent="0.25">
      <c r="A1927" s="427"/>
      <c r="B1927" s="428"/>
      <c r="K1927" s="429"/>
      <c r="L1927" s="429"/>
      <c r="M1927" s="430"/>
      <c r="N1927" s="429"/>
      <c r="O1927" s="429"/>
      <c r="P1927" s="431"/>
      <c r="Q1927" s="432"/>
      <c r="R1927" s="426"/>
      <c r="S1927" s="426"/>
      <c r="U1927" s="433"/>
      <c r="V1927" s="427"/>
      <c r="W1927" s="428"/>
      <c r="X1927" s="443"/>
      <c r="AA1927" s="435"/>
      <c r="AB1927" s="435"/>
      <c r="AC1927" s="435"/>
      <c r="AD1927" s="426"/>
      <c r="AE1927" s="426"/>
      <c r="AF1927" s="429"/>
      <c r="AG1927" s="429"/>
      <c r="AH1927" s="432"/>
      <c r="AI1927" s="432"/>
      <c r="AJ1927" s="432"/>
      <c r="AK1927" s="432"/>
      <c r="AL1927" s="432"/>
      <c r="AO1927" s="436"/>
      <c r="AP1927" s="436"/>
      <c r="AQ1927" s="249"/>
      <c r="AR1927" s="249"/>
      <c r="AS1927" s="437"/>
      <c r="AT1927" s="437"/>
      <c r="AU1927" s="437"/>
      <c r="AW1927" s="438"/>
      <c r="AX1927" s="439"/>
      <c r="AY1927" s="437"/>
    </row>
    <row r="1928" spans="1:51" s="344" customFormat="1" ht="16.5" customHeight="1" x14ac:dyDescent="0.25">
      <c r="A1928" s="427"/>
      <c r="B1928" s="428"/>
      <c r="K1928" s="429"/>
      <c r="L1928" s="429"/>
      <c r="M1928" s="430"/>
      <c r="N1928" s="429"/>
      <c r="O1928" s="429"/>
      <c r="P1928" s="431"/>
      <c r="Q1928" s="432"/>
      <c r="R1928" s="426"/>
      <c r="S1928" s="426"/>
      <c r="U1928" s="433"/>
      <c r="V1928" s="427"/>
      <c r="W1928" s="428"/>
      <c r="X1928" s="443"/>
      <c r="AA1928" s="435"/>
      <c r="AB1928" s="435"/>
      <c r="AC1928" s="435"/>
      <c r="AD1928" s="426"/>
      <c r="AE1928" s="426"/>
      <c r="AF1928" s="429"/>
      <c r="AG1928" s="429"/>
      <c r="AH1928" s="432"/>
      <c r="AI1928" s="432"/>
      <c r="AJ1928" s="432"/>
      <c r="AK1928" s="432"/>
      <c r="AL1928" s="432"/>
      <c r="AO1928" s="436"/>
      <c r="AP1928" s="436"/>
      <c r="AQ1928" s="249"/>
      <c r="AR1928" s="249"/>
      <c r="AS1928" s="437"/>
      <c r="AT1928" s="437"/>
      <c r="AU1928" s="437"/>
      <c r="AW1928" s="438"/>
      <c r="AX1928" s="439"/>
      <c r="AY1928" s="437"/>
    </row>
    <row r="1929" spans="1:51" s="344" customFormat="1" ht="16.5" customHeight="1" x14ac:dyDescent="0.25">
      <c r="A1929" s="427"/>
      <c r="B1929" s="428"/>
      <c r="K1929" s="429"/>
      <c r="L1929" s="429"/>
      <c r="M1929" s="430"/>
      <c r="N1929" s="429"/>
      <c r="O1929" s="429"/>
      <c r="P1929" s="431"/>
      <c r="Q1929" s="432"/>
      <c r="R1929" s="426"/>
      <c r="S1929" s="426"/>
      <c r="U1929" s="433"/>
      <c r="V1929" s="427"/>
      <c r="W1929" s="428"/>
      <c r="X1929" s="443"/>
      <c r="AA1929" s="435"/>
      <c r="AB1929" s="435"/>
      <c r="AC1929" s="435"/>
      <c r="AD1929" s="426"/>
      <c r="AE1929" s="426"/>
      <c r="AF1929" s="429"/>
      <c r="AG1929" s="429"/>
      <c r="AH1929" s="432"/>
      <c r="AI1929" s="432"/>
      <c r="AJ1929" s="432"/>
      <c r="AK1929" s="432"/>
      <c r="AL1929" s="432"/>
      <c r="AO1929" s="436"/>
      <c r="AP1929" s="436"/>
      <c r="AQ1929" s="249"/>
      <c r="AR1929" s="249"/>
      <c r="AS1929" s="437"/>
      <c r="AT1929" s="437"/>
      <c r="AU1929" s="437"/>
      <c r="AW1929" s="438"/>
      <c r="AX1929" s="439"/>
      <c r="AY1929" s="437"/>
    </row>
    <row r="1930" spans="1:51" s="344" customFormat="1" ht="16.5" customHeight="1" x14ac:dyDescent="0.25">
      <c r="A1930" s="427"/>
      <c r="B1930" s="428"/>
      <c r="K1930" s="429"/>
      <c r="L1930" s="429"/>
      <c r="M1930" s="430"/>
      <c r="N1930" s="429"/>
      <c r="O1930" s="429"/>
      <c r="P1930" s="431"/>
      <c r="Q1930" s="432"/>
      <c r="R1930" s="426"/>
      <c r="S1930" s="426"/>
      <c r="U1930" s="433"/>
      <c r="V1930" s="427"/>
      <c r="W1930" s="428"/>
      <c r="X1930" s="443"/>
      <c r="AA1930" s="435"/>
      <c r="AB1930" s="435"/>
      <c r="AC1930" s="435"/>
      <c r="AD1930" s="426"/>
      <c r="AE1930" s="426"/>
      <c r="AF1930" s="429"/>
      <c r="AG1930" s="429"/>
      <c r="AH1930" s="432"/>
      <c r="AI1930" s="432"/>
      <c r="AJ1930" s="432"/>
      <c r="AK1930" s="432"/>
      <c r="AL1930" s="432"/>
      <c r="AO1930" s="436"/>
      <c r="AP1930" s="436"/>
      <c r="AQ1930" s="249"/>
      <c r="AR1930" s="249"/>
      <c r="AS1930" s="437"/>
      <c r="AT1930" s="437"/>
      <c r="AU1930" s="437"/>
      <c r="AW1930" s="438"/>
      <c r="AX1930" s="439"/>
      <c r="AY1930" s="437"/>
    </row>
    <row r="1931" spans="1:51" s="344" customFormat="1" ht="16.5" customHeight="1" x14ac:dyDescent="0.25">
      <c r="A1931" s="427"/>
      <c r="B1931" s="428"/>
      <c r="K1931" s="429"/>
      <c r="L1931" s="429"/>
      <c r="M1931" s="430"/>
      <c r="N1931" s="429"/>
      <c r="O1931" s="429"/>
      <c r="P1931" s="431"/>
      <c r="Q1931" s="432"/>
      <c r="R1931" s="426"/>
      <c r="S1931" s="426"/>
      <c r="U1931" s="433"/>
      <c r="V1931" s="427"/>
      <c r="W1931" s="428"/>
      <c r="X1931" s="443"/>
      <c r="AA1931" s="435"/>
      <c r="AB1931" s="435"/>
      <c r="AC1931" s="435"/>
      <c r="AD1931" s="426"/>
      <c r="AE1931" s="426"/>
      <c r="AF1931" s="429"/>
      <c r="AG1931" s="429"/>
      <c r="AH1931" s="432"/>
      <c r="AI1931" s="432"/>
      <c r="AJ1931" s="432"/>
      <c r="AK1931" s="432"/>
      <c r="AL1931" s="432"/>
      <c r="AO1931" s="436"/>
      <c r="AP1931" s="436"/>
      <c r="AQ1931" s="249"/>
      <c r="AR1931" s="249"/>
      <c r="AS1931" s="437"/>
      <c r="AT1931" s="437"/>
      <c r="AU1931" s="437"/>
      <c r="AW1931" s="438"/>
      <c r="AX1931" s="439"/>
      <c r="AY1931" s="437"/>
    </row>
    <row r="1932" spans="1:51" s="344" customFormat="1" ht="16.5" customHeight="1" x14ac:dyDescent="0.25">
      <c r="A1932" s="427"/>
      <c r="B1932" s="428"/>
      <c r="K1932" s="429"/>
      <c r="L1932" s="429"/>
      <c r="M1932" s="430"/>
      <c r="N1932" s="429"/>
      <c r="O1932" s="429"/>
      <c r="P1932" s="431"/>
      <c r="Q1932" s="432"/>
      <c r="R1932" s="426"/>
      <c r="S1932" s="426"/>
      <c r="U1932" s="433"/>
      <c r="V1932" s="427"/>
      <c r="W1932" s="428"/>
      <c r="X1932" s="443"/>
      <c r="AA1932" s="435"/>
      <c r="AB1932" s="435"/>
      <c r="AC1932" s="435"/>
      <c r="AD1932" s="426"/>
      <c r="AE1932" s="426"/>
      <c r="AF1932" s="429"/>
      <c r="AG1932" s="429"/>
      <c r="AH1932" s="432"/>
      <c r="AI1932" s="432"/>
      <c r="AJ1932" s="432"/>
      <c r="AK1932" s="432"/>
      <c r="AL1932" s="432"/>
      <c r="AO1932" s="436"/>
      <c r="AP1932" s="436"/>
      <c r="AQ1932" s="249"/>
      <c r="AR1932" s="249"/>
      <c r="AS1932" s="437"/>
      <c r="AT1932" s="437"/>
      <c r="AU1932" s="437"/>
      <c r="AW1932" s="438"/>
      <c r="AX1932" s="439"/>
      <c r="AY1932" s="437"/>
    </row>
    <row r="1933" spans="1:51" s="307" customFormat="1" ht="16.5" customHeight="1" x14ac:dyDescent="0.25">
      <c r="A1933" s="305"/>
      <c r="B1933" s="306"/>
      <c r="K1933" s="317"/>
      <c r="L1933" s="317"/>
      <c r="M1933" s="310"/>
      <c r="N1933" s="317"/>
      <c r="O1933" s="317"/>
      <c r="P1933" s="309">
        <f>N1933*O1933</f>
        <v>0</v>
      </c>
      <c r="Q1933" s="311"/>
      <c r="R1933" s="312"/>
      <c r="S1933" s="312"/>
      <c r="U1933" s="313"/>
      <c r="V1933" s="305" t="s">
        <v>206</v>
      </c>
      <c r="W1933" s="306">
        <v>83</v>
      </c>
      <c r="X1933" s="425" t="s">
        <v>207</v>
      </c>
      <c r="Y1933" s="307" t="s">
        <v>28</v>
      </c>
      <c r="Z1933" s="307" t="s">
        <v>53</v>
      </c>
      <c r="AA1933" s="315">
        <v>6</v>
      </c>
      <c r="AB1933" s="315">
        <v>18</v>
      </c>
      <c r="AC1933" s="315">
        <v>2</v>
      </c>
      <c r="AD1933" s="312">
        <f>AA1933*AB1933</f>
        <v>108</v>
      </c>
      <c r="AE1933" s="316">
        <v>100</v>
      </c>
      <c r="AF1933" s="317">
        <f>รายการ!B1</f>
        <v>6700</v>
      </c>
      <c r="AG1933" s="317">
        <f>AD1933*AF1933</f>
        <v>723600</v>
      </c>
      <c r="AH1933" s="311">
        <f>SUM(AI1933:AL1933)</f>
        <v>108</v>
      </c>
      <c r="AI1933" s="311"/>
      <c r="AJ1933" s="311">
        <v>108</v>
      </c>
      <c r="AK1933" s="311"/>
      <c r="AL1933" s="311"/>
      <c r="AM1933" s="307">
        <v>16</v>
      </c>
      <c r="AN1933" s="307">
        <f>ค่าเสื่อม!Q4</f>
        <v>72</v>
      </c>
      <c r="AO1933" s="318">
        <f>AG1933*AN1933/100</f>
        <v>520992</v>
      </c>
      <c r="AP1933" s="318">
        <f>AG1933-AO1933</f>
        <v>202608</v>
      </c>
      <c r="AQ1933" s="249">
        <f>P1933+AP1933</f>
        <v>202608</v>
      </c>
      <c r="AR1933" s="249">
        <f>AQ1933</f>
        <v>202608</v>
      </c>
      <c r="AS1933" s="248">
        <f>((S1933*O1933)+(AF1933*AK1933)-(AF1933*AK1933*AN1933/100))</f>
        <v>0</v>
      </c>
      <c r="AT1933" s="248">
        <f>AQ1933-AS1933</f>
        <v>202608</v>
      </c>
      <c r="AU1933" s="248">
        <f>AS1933</f>
        <v>0</v>
      </c>
      <c r="AW1933" s="319"/>
      <c r="AX1933" s="251">
        <f>AU1933*AV1933/100</f>
        <v>0</v>
      </c>
      <c r="AY1933" s="248">
        <f>AX1933*10/100</f>
        <v>0</v>
      </c>
    </row>
    <row r="1934" spans="1:51" s="307" customFormat="1" ht="16.5" customHeight="1" x14ac:dyDescent="0.25">
      <c r="A1934" s="305"/>
      <c r="B1934" s="306"/>
      <c r="K1934" s="317"/>
      <c r="L1934" s="317"/>
      <c r="M1934" s="310"/>
      <c r="N1934" s="317"/>
      <c r="O1934" s="317"/>
      <c r="P1934" s="309"/>
      <c r="Q1934" s="311"/>
      <c r="R1934" s="312"/>
      <c r="S1934" s="312"/>
      <c r="U1934" s="313"/>
      <c r="V1934" s="305"/>
      <c r="W1934" s="306"/>
      <c r="X1934" s="425"/>
      <c r="AA1934" s="315"/>
      <c r="AB1934" s="315"/>
      <c r="AC1934" s="315"/>
      <c r="AD1934" s="312"/>
      <c r="AE1934" s="316"/>
      <c r="AF1934" s="317"/>
      <c r="AG1934" s="317"/>
      <c r="AH1934" s="311"/>
      <c r="AI1934" s="311"/>
      <c r="AJ1934" s="311"/>
      <c r="AK1934" s="311"/>
      <c r="AL1934" s="311"/>
      <c r="AO1934" s="318"/>
      <c r="AP1934" s="318"/>
      <c r="AQ1934" s="249"/>
      <c r="AR1934" s="249"/>
      <c r="AS1934" s="248"/>
      <c r="AT1934" s="248"/>
      <c r="AU1934" s="248"/>
      <c r="AW1934" s="319"/>
      <c r="AX1934" s="251"/>
      <c r="AY1934" s="248"/>
    </row>
    <row r="1935" spans="1:51" s="307" customFormat="1" ht="16.5" customHeight="1" x14ac:dyDescent="0.25">
      <c r="A1935" s="305"/>
      <c r="B1935" s="306"/>
      <c r="K1935" s="317"/>
      <c r="L1935" s="317"/>
      <c r="M1935" s="310"/>
      <c r="N1935" s="317"/>
      <c r="O1935" s="317"/>
      <c r="P1935" s="309"/>
      <c r="Q1935" s="311"/>
      <c r="R1935" s="312"/>
      <c r="S1935" s="312"/>
      <c r="U1935" s="313"/>
      <c r="V1935" s="305"/>
      <c r="W1935" s="306"/>
      <c r="X1935" s="425"/>
      <c r="AA1935" s="315"/>
      <c r="AB1935" s="315"/>
      <c r="AC1935" s="315"/>
      <c r="AD1935" s="312"/>
      <c r="AE1935" s="316"/>
      <c r="AF1935" s="317"/>
      <c r="AG1935" s="317"/>
      <c r="AH1935" s="311"/>
      <c r="AI1935" s="311"/>
      <c r="AJ1935" s="311"/>
      <c r="AK1935" s="311"/>
      <c r="AL1935" s="311"/>
      <c r="AO1935" s="318"/>
      <c r="AP1935" s="318"/>
      <c r="AQ1935" s="249"/>
      <c r="AR1935" s="249"/>
      <c r="AS1935" s="248"/>
      <c r="AT1935" s="248"/>
      <c r="AU1935" s="248"/>
      <c r="AW1935" s="319"/>
      <c r="AX1935" s="251"/>
      <c r="AY1935" s="248"/>
    </row>
    <row r="1936" spans="1:51" s="307" customFormat="1" ht="16.5" customHeight="1" x14ac:dyDescent="0.25">
      <c r="A1936" s="305"/>
      <c r="B1936" s="306"/>
      <c r="K1936" s="317"/>
      <c r="L1936" s="317"/>
      <c r="M1936" s="310"/>
      <c r="N1936" s="317"/>
      <c r="O1936" s="317"/>
      <c r="P1936" s="309"/>
      <c r="Q1936" s="311"/>
      <c r="R1936" s="312"/>
      <c r="S1936" s="312"/>
      <c r="U1936" s="313"/>
      <c r="V1936" s="305"/>
      <c r="W1936" s="306"/>
      <c r="X1936" s="425"/>
      <c r="AA1936" s="315"/>
      <c r="AB1936" s="315"/>
      <c r="AC1936" s="315"/>
      <c r="AD1936" s="312"/>
      <c r="AE1936" s="316"/>
      <c r="AF1936" s="317"/>
      <c r="AG1936" s="317"/>
      <c r="AH1936" s="311"/>
      <c r="AI1936" s="311"/>
      <c r="AJ1936" s="311"/>
      <c r="AK1936" s="311"/>
      <c r="AL1936" s="311"/>
      <c r="AO1936" s="318"/>
      <c r="AP1936" s="318"/>
      <c r="AQ1936" s="249"/>
      <c r="AR1936" s="249"/>
      <c r="AS1936" s="248"/>
      <c r="AT1936" s="248"/>
      <c r="AU1936" s="248"/>
      <c r="AW1936" s="319"/>
      <c r="AX1936" s="251"/>
      <c r="AY1936" s="248"/>
    </row>
    <row r="1937" spans="1:51" s="307" customFormat="1" ht="16.5" customHeight="1" x14ac:dyDescent="0.25">
      <c r="A1937" s="305"/>
      <c r="B1937" s="306"/>
      <c r="K1937" s="317"/>
      <c r="L1937" s="317"/>
      <c r="M1937" s="310"/>
      <c r="N1937" s="317"/>
      <c r="O1937" s="317"/>
      <c r="P1937" s="309"/>
      <c r="Q1937" s="311"/>
      <c r="R1937" s="312"/>
      <c r="S1937" s="312"/>
      <c r="U1937" s="313"/>
      <c r="V1937" s="305"/>
      <c r="W1937" s="306"/>
      <c r="X1937" s="425"/>
      <c r="AA1937" s="315"/>
      <c r="AB1937" s="315"/>
      <c r="AC1937" s="315"/>
      <c r="AD1937" s="312"/>
      <c r="AE1937" s="316"/>
      <c r="AF1937" s="317"/>
      <c r="AG1937" s="317"/>
      <c r="AH1937" s="311"/>
      <c r="AI1937" s="311"/>
      <c r="AJ1937" s="311"/>
      <c r="AK1937" s="311"/>
      <c r="AL1937" s="311"/>
      <c r="AO1937" s="318"/>
      <c r="AP1937" s="318"/>
      <c r="AQ1937" s="249"/>
      <c r="AR1937" s="249"/>
      <c r="AS1937" s="248"/>
      <c r="AT1937" s="248"/>
      <c r="AU1937" s="248"/>
      <c r="AW1937" s="319"/>
      <c r="AX1937" s="251"/>
      <c r="AY1937" s="248"/>
    </row>
    <row r="1938" spans="1:51" s="307" customFormat="1" ht="16.5" customHeight="1" x14ac:dyDescent="0.25">
      <c r="A1938" s="305"/>
      <c r="B1938" s="306"/>
      <c r="K1938" s="317"/>
      <c r="L1938" s="317"/>
      <c r="M1938" s="310"/>
      <c r="N1938" s="317"/>
      <c r="O1938" s="317"/>
      <c r="P1938" s="309"/>
      <c r="Q1938" s="311"/>
      <c r="R1938" s="312"/>
      <c r="S1938" s="312"/>
      <c r="U1938" s="313"/>
      <c r="V1938" s="305"/>
      <c r="W1938" s="306"/>
      <c r="X1938" s="425"/>
      <c r="AA1938" s="315"/>
      <c r="AB1938" s="315"/>
      <c r="AC1938" s="315"/>
      <c r="AD1938" s="312"/>
      <c r="AE1938" s="316"/>
      <c r="AF1938" s="317"/>
      <c r="AG1938" s="317"/>
      <c r="AH1938" s="311"/>
      <c r="AI1938" s="311"/>
      <c r="AJ1938" s="311"/>
      <c r="AK1938" s="311"/>
      <c r="AL1938" s="311"/>
      <c r="AO1938" s="318"/>
      <c r="AP1938" s="318"/>
      <c r="AQ1938" s="249"/>
      <c r="AR1938" s="249"/>
      <c r="AS1938" s="248"/>
      <c r="AT1938" s="248"/>
      <c r="AU1938" s="248"/>
      <c r="AW1938" s="319"/>
      <c r="AX1938" s="251"/>
      <c r="AY1938" s="248"/>
    </row>
    <row r="1939" spans="1:51" s="307" customFormat="1" ht="16.5" customHeight="1" x14ac:dyDescent="0.25">
      <c r="A1939" s="305"/>
      <c r="B1939" s="306"/>
      <c r="K1939" s="317"/>
      <c r="L1939" s="317"/>
      <c r="M1939" s="310"/>
      <c r="N1939" s="317"/>
      <c r="O1939" s="317"/>
      <c r="P1939" s="309"/>
      <c r="Q1939" s="311"/>
      <c r="R1939" s="312"/>
      <c r="S1939" s="312"/>
      <c r="U1939" s="313"/>
      <c r="V1939" s="305"/>
      <c r="W1939" s="306"/>
      <c r="X1939" s="425"/>
      <c r="AA1939" s="315"/>
      <c r="AB1939" s="315"/>
      <c r="AC1939" s="315"/>
      <c r="AD1939" s="312"/>
      <c r="AE1939" s="316"/>
      <c r="AF1939" s="317"/>
      <c r="AG1939" s="317"/>
      <c r="AH1939" s="311"/>
      <c r="AI1939" s="311"/>
      <c r="AJ1939" s="311"/>
      <c r="AK1939" s="311"/>
      <c r="AL1939" s="311"/>
      <c r="AO1939" s="318"/>
      <c r="AP1939" s="318"/>
      <c r="AQ1939" s="249"/>
      <c r="AR1939" s="249"/>
      <c r="AS1939" s="248"/>
      <c r="AT1939" s="248"/>
      <c r="AU1939" s="248"/>
      <c r="AW1939" s="319"/>
      <c r="AX1939" s="251"/>
      <c r="AY1939" s="248"/>
    </row>
    <row r="1940" spans="1:51" s="307" customFormat="1" ht="16.5" customHeight="1" x14ac:dyDescent="0.25">
      <c r="A1940" s="305"/>
      <c r="B1940" s="306"/>
      <c r="K1940" s="317"/>
      <c r="L1940" s="317"/>
      <c r="M1940" s="310"/>
      <c r="N1940" s="317"/>
      <c r="O1940" s="317"/>
      <c r="P1940" s="309"/>
      <c r="Q1940" s="311"/>
      <c r="R1940" s="312"/>
      <c r="S1940" s="312"/>
      <c r="U1940" s="313"/>
      <c r="V1940" s="305"/>
      <c r="W1940" s="306"/>
      <c r="X1940" s="425"/>
      <c r="AA1940" s="315"/>
      <c r="AB1940" s="315"/>
      <c r="AC1940" s="315"/>
      <c r="AD1940" s="312"/>
      <c r="AE1940" s="316"/>
      <c r="AF1940" s="317"/>
      <c r="AG1940" s="317"/>
      <c r="AH1940" s="311"/>
      <c r="AI1940" s="311"/>
      <c r="AJ1940" s="311"/>
      <c r="AK1940" s="311"/>
      <c r="AL1940" s="311"/>
      <c r="AO1940" s="318"/>
      <c r="AP1940" s="318"/>
      <c r="AQ1940" s="249"/>
      <c r="AR1940" s="249"/>
      <c r="AS1940" s="248"/>
      <c r="AT1940" s="248"/>
      <c r="AU1940" s="248"/>
      <c r="AW1940" s="319"/>
      <c r="AX1940" s="251"/>
      <c r="AY1940" s="248"/>
    </row>
    <row r="1941" spans="1:51" s="307" customFormat="1" ht="16.5" customHeight="1" x14ac:dyDescent="0.25">
      <c r="A1941" s="305"/>
      <c r="B1941" s="306"/>
      <c r="K1941" s="317"/>
      <c r="L1941" s="317"/>
      <c r="M1941" s="310"/>
      <c r="N1941" s="317"/>
      <c r="O1941" s="317"/>
      <c r="P1941" s="309"/>
      <c r="Q1941" s="311"/>
      <c r="R1941" s="312"/>
      <c r="S1941" s="312"/>
      <c r="U1941" s="313"/>
      <c r="V1941" s="305"/>
      <c r="W1941" s="306"/>
      <c r="X1941" s="425"/>
      <c r="AA1941" s="315"/>
      <c r="AB1941" s="315"/>
      <c r="AC1941" s="315"/>
      <c r="AD1941" s="312"/>
      <c r="AE1941" s="316"/>
      <c r="AF1941" s="317"/>
      <c r="AG1941" s="317"/>
      <c r="AH1941" s="311"/>
      <c r="AI1941" s="311"/>
      <c r="AJ1941" s="311"/>
      <c r="AK1941" s="311"/>
      <c r="AL1941" s="311"/>
      <c r="AO1941" s="318"/>
      <c r="AP1941" s="318"/>
      <c r="AQ1941" s="249"/>
      <c r="AR1941" s="249"/>
      <c r="AS1941" s="248"/>
      <c r="AT1941" s="248"/>
      <c r="AU1941" s="248"/>
      <c r="AW1941" s="319"/>
      <c r="AX1941" s="251"/>
      <c r="AY1941" s="248"/>
    </row>
    <row r="1942" spans="1:51" s="307" customFormat="1" ht="16.5" customHeight="1" x14ac:dyDescent="0.25">
      <c r="A1942" s="305"/>
      <c r="B1942" s="306"/>
      <c r="K1942" s="317"/>
      <c r="L1942" s="317"/>
      <c r="M1942" s="310"/>
      <c r="N1942" s="317"/>
      <c r="O1942" s="317"/>
      <c r="P1942" s="309"/>
      <c r="Q1942" s="311"/>
      <c r="R1942" s="312"/>
      <c r="S1942" s="312"/>
      <c r="U1942" s="313"/>
      <c r="V1942" s="305"/>
      <c r="W1942" s="306"/>
      <c r="X1942" s="425"/>
      <c r="AA1942" s="315"/>
      <c r="AB1942" s="315"/>
      <c r="AC1942" s="315"/>
      <c r="AD1942" s="312"/>
      <c r="AE1942" s="316"/>
      <c r="AF1942" s="317"/>
      <c r="AG1942" s="317"/>
      <c r="AH1942" s="311"/>
      <c r="AI1942" s="311"/>
      <c r="AJ1942" s="311"/>
      <c r="AK1942" s="311"/>
      <c r="AL1942" s="311"/>
      <c r="AO1942" s="318"/>
      <c r="AP1942" s="318"/>
      <c r="AQ1942" s="249"/>
      <c r="AR1942" s="249"/>
      <c r="AS1942" s="248"/>
      <c r="AT1942" s="248"/>
      <c r="AU1942" s="248"/>
      <c r="AW1942" s="319"/>
      <c r="AX1942" s="251"/>
      <c r="AY1942" s="248"/>
    </row>
    <row r="1943" spans="1:51" s="307" customFormat="1" ht="16.5" customHeight="1" x14ac:dyDescent="0.25">
      <c r="A1943" s="305"/>
      <c r="B1943" s="306"/>
      <c r="K1943" s="317"/>
      <c r="L1943" s="317"/>
      <c r="M1943" s="310"/>
      <c r="N1943" s="317"/>
      <c r="O1943" s="317"/>
      <c r="P1943" s="309"/>
      <c r="Q1943" s="311"/>
      <c r="R1943" s="312"/>
      <c r="S1943" s="312"/>
      <c r="U1943" s="313"/>
      <c r="V1943" s="305"/>
      <c r="W1943" s="306"/>
      <c r="X1943" s="425"/>
      <c r="AA1943" s="315"/>
      <c r="AB1943" s="315"/>
      <c r="AC1943" s="315"/>
      <c r="AD1943" s="312"/>
      <c r="AE1943" s="316"/>
      <c r="AF1943" s="317"/>
      <c r="AG1943" s="317"/>
      <c r="AH1943" s="311"/>
      <c r="AI1943" s="311"/>
      <c r="AJ1943" s="311"/>
      <c r="AK1943" s="311"/>
      <c r="AL1943" s="311"/>
      <c r="AO1943" s="318"/>
      <c r="AP1943" s="318"/>
      <c r="AQ1943" s="249"/>
      <c r="AR1943" s="249"/>
      <c r="AS1943" s="248"/>
      <c r="AT1943" s="248"/>
      <c r="AU1943" s="248"/>
      <c r="AW1943" s="319"/>
      <c r="AX1943" s="251"/>
      <c r="AY1943" s="248"/>
    </row>
    <row r="1944" spans="1:51" s="307" customFormat="1" ht="16.5" customHeight="1" x14ac:dyDescent="0.25">
      <c r="A1944" s="305"/>
      <c r="B1944" s="306"/>
      <c r="K1944" s="317"/>
      <c r="L1944" s="317"/>
      <c r="M1944" s="310"/>
      <c r="N1944" s="317"/>
      <c r="O1944" s="317"/>
      <c r="P1944" s="309"/>
      <c r="Q1944" s="311"/>
      <c r="R1944" s="312"/>
      <c r="S1944" s="312"/>
      <c r="U1944" s="313"/>
      <c r="V1944" s="305"/>
      <c r="W1944" s="306"/>
      <c r="X1944" s="425"/>
      <c r="AA1944" s="315"/>
      <c r="AB1944" s="315"/>
      <c r="AC1944" s="315"/>
      <c r="AD1944" s="312"/>
      <c r="AE1944" s="316"/>
      <c r="AF1944" s="317"/>
      <c r="AG1944" s="317"/>
      <c r="AH1944" s="311"/>
      <c r="AI1944" s="311"/>
      <c r="AJ1944" s="311"/>
      <c r="AK1944" s="311"/>
      <c r="AL1944" s="311"/>
      <c r="AO1944" s="318"/>
      <c r="AP1944" s="318"/>
      <c r="AQ1944" s="249"/>
      <c r="AR1944" s="249"/>
      <c r="AS1944" s="248"/>
      <c r="AT1944" s="248"/>
      <c r="AU1944" s="248"/>
      <c r="AW1944" s="319"/>
      <c r="AX1944" s="251"/>
      <c r="AY1944" s="248"/>
    </row>
    <row r="1945" spans="1:51" s="307" customFormat="1" ht="16.5" customHeight="1" x14ac:dyDescent="0.25">
      <c r="A1945" s="305"/>
      <c r="B1945" s="306"/>
      <c r="K1945" s="317"/>
      <c r="L1945" s="317"/>
      <c r="M1945" s="310"/>
      <c r="N1945" s="317"/>
      <c r="O1945" s="317"/>
      <c r="P1945" s="309"/>
      <c r="Q1945" s="311"/>
      <c r="R1945" s="312"/>
      <c r="S1945" s="312"/>
      <c r="U1945" s="313"/>
      <c r="V1945" s="305"/>
      <c r="W1945" s="306"/>
      <c r="X1945" s="425"/>
      <c r="AA1945" s="315"/>
      <c r="AB1945" s="315"/>
      <c r="AC1945" s="315"/>
      <c r="AD1945" s="312"/>
      <c r="AE1945" s="316"/>
      <c r="AF1945" s="317"/>
      <c r="AG1945" s="317"/>
      <c r="AH1945" s="311"/>
      <c r="AI1945" s="311"/>
      <c r="AJ1945" s="311"/>
      <c r="AK1945" s="311"/>
      <c r="AL1945" s="311"/>
      <c r="AO1945" s="318"/>
      <c r="AP1945" s="318"/>
      <c r="AQ1945" s="249"/>
      <c r="AR1945" s="249"/>
      <c r="AS1945" s="248"/>
      <c r="AT1945" s="248"/>
      <c r="AU1945" s="248"/>
      <c r="AW1945" s="319"/>
      <c r="AX1945" s="251"/>
      <c r="AY1945" s="248"/>
    </row>
    <row r="1946" spans="1:51" s="307" customFormat="1" ht="16.5" customHeight="1" x14ac:dyDescent="0.25">
      <c r="A1946" s="305"/>
      <c r="B1946" s="306"/>
      <c r="K1946" s="317"/>
      <c r="L1946" s="317"/>
      <c r="M1946" s="310"/>
      <c r="N1946" s="317"/>
      <c r="O1946" s="317"/>
      <c r="P1946" s="309"/>
      <c r="Q1946" s="311"/>
      <c r="R1946" s="312"/>
      <c r="S1946" s="312"/>
      <c r="U1946" s="313"/>
      <c r="V1946" s="305"/>
      <c r="W1946" s="306"/>
      <c r="X1946" s="425"/>
      <c r="AA1946" s="315"/>
      <c r="AB1946" s="315"/>
      <c r="AC1946" s="315"/>
      <c r="AD1946" s="312"/>
      <c r="AE1946" s="316"/>
      <c r="AF1946" s="317"/>
      <c r="AG1946" s="317"/>
      <c r="AH1946" s="311"/>
      <c r="AI1946" s="311"/>
      <c r="AJ1946" s="311"/>
      <c r="AK1946" s="311"/>
      <c r="AL1946" s="311"/>
      <c r="AO1946" s="318"/>
      <c r="AP1946" s="318"/>
      <c r="AQ1946" s="249"/>
      <c r="AR1946" s="249"/>
      <c r="AS1946" s="248"/>
      <c r="AT1946" s="248"/>
      <c r="AU1946" s="248"/>
      <c r="AW1946" s="319"/>
      <c r="AX1946" s="251"/>
      <c r="AY1946" s="248"/>
    </row>
    <row r="1947" spans="1:51" s="307" customFormat="1" ht="16.5" customHeight="1" x14ac:dyDescent="0.25">
      <c r="A1947" s="305"/>
      <c r="B1947" s="306"/>
      <c r="K1947" s="317"/>
      <c r="L1947" s="317"/>
      <c r="M1947" s="310"/>
      <c r="N1947" s="317"/>
      <c r="O1947" s="317"/>
      <c r="P1947" s="309"/>
      <c r="Q1947" s="311"/>
      <c r="R1947" s="312"/>
      <c r="S1947" s="312"/>
      <c r="U1947" s="313"/>
      <c r="V1947" s="305"/>
      <c r="W1947" s="306"/>
      <c r="X1947" s="425"/>
      <c r="AA1947" s="315"/>
      <c r="AB1947" s="315"/>
      <c r="AC1947" s="315"/>
      <c r="AD1947" s="312"/>
      <c r="AE1947" s="316"/>
      <c r="AF1947" s="317"/>
      <c r="AG1947" s="317"/>
      <c r="AH1947" s="311"/>
      <c r="AI1947" s="311"/>
      <c r="AJ1947" s="311"/>
      <c r="AK1947" s="311"/>
      <c r="AL1947" s="311"/>
      <c r="AO1947" s="318"/>
      <c r="AP1947" s="318"/>
      <c r="AQ1947" s="249"/>
      <c r="AR1947" s="249"/>
      <c r="AS1947" s="248"/>
      <c r="AT1947" s="248"/>
      <c r="AU1947" s="248"/>
      <c r="AW1947" s="319"/>
      <c r="AX1947" s="251"/>
      <c r="AY1947" s="248"/>
    </row>
    <row r="1948" spans="1:51" s="307" customFormat="1" ht="16.5" customHeight="1" x14ac:dyDescent="0.25">
      <c r="A1948" s="305"/>
      <c r="B1948" s="306"/>
      <c r="K1948" s="317"/>
      <c r="L1948" s="317"/>
      <c r="M1948" s="310"/>
      <c r="N1948" s="317"/>
      <c r="O1948" s="317"/>
      <c r="P1948" s="309"/>
      <c r="Q1948" s="311"/>
      <c r="R1948" s="312"/>
      <c r="S1948" s="312"/>
      <c r="U1948" s="313"/>
      <c r="V1948" s="305"/>
      <c r="W1948" s="306"/>
      <c r="X1948" s="425"/>
      <c r="AA1948" s="315"/>
      <c r="AB1948" s="315"/>
      <c r="AC1948" s="315"/>
      <c r="AD1948" s="312"/>
      <c r="AE1948" s="316"/>
      <c r="AF1948" s="317"/>
      <c r="AG1948" s="317"/>
      <c r="AH1948" s="311"/>
      <c r="AI1948" s="311"/>
      <c r="AJ1948" s="311"/>
      <c r="AK1948" s="311"/>
      <c r="AL1948" s="311"/>
      <c r="AO1948" s="318"/>
      <c r="AP1948" s="318"/>
      <c r="AQ1948" s="249"/>
      <c r="AR1948" s="249"/>
      <c r="AS1948" s="248"/>
      <c r="AT1948" s="248"/>
      <c r="AU1948" s="248"/>
      <c r="AW1948" s="319"/>
      <c r="AX1948" s="251"/>
      <c r="AY1948" s="248"/>
    </row>
    <row r="1949" spans="1:51" s="307" customFormat="1" ht="16.5" customHeight="1" x14ac:dyDescent="0.25">
      <c r="A1949" s="305"/>
      <c r="B1949" s="306"/>
      <c r="K1949" s="317"/>
      <c r="L1949" s="317"/>
      <c r="M1949" s="310"/>
      <c r="N1949" s="317"/>
      <c r="O1949" s="317"/>
      <c r="P1949" s="309"/>
      <c r="Q1949" s="311"/>
      <c r="R1949" s="312"/>
      <c r="S1949" s="312"/>
      <c r="U1949" s="313"/>
      <c r="V1949" s="305"/>
      <c r="W1949" s="306"/>
      <c r="X1949" s="425"/>
      <c r="AA1949" s="315"/>
      <c r="AB1949" s="315"/>
      <c r="AC1949" s="315"/>
      <c r="AD1949" s="312"/>
      <c r="AE1949" s="316"/>
      <c r="AF1949" s="317"/>
      <c r="AG1949" s="317"/>
      <c r="AH1949" s="311"/>
      <c r="AI1949" s="311"/>
      <c r="AJ1949" s="311"/>
      <c r="AK1949" s="311"/>
      <c r="AL1949" s="311"/>
      <c r="AO1949" s="318"/>
      <c r="AP1949" s="318"/>
      <c r="AQ1949" s="249"/>
      <c r="AR1949" s="249"/>
      <c r="AS1949" s="248"/>
      <c r="AT1949" s="248"/>
      <c r="AU1949" s="248"/>
      <c r="AW1949" s="319"/>
      <c r="AX1949" s="251"/>
      <c r="AY1949" s="248"/>
    </row>
    <row r="1950" spans="1:51" s="307" customFormat="1" ht="16.5" customHeight="1" x14ac:dyDescent="0.25">
      <c r="A1950" s="305"/>
      <c r="B1950" s="306"/>
      <c r="K1950" s="317"/>
      <c r="L1950" s="317"/>
      <c r="M1950" s="310"/>
      <c r="N1950" s="317"/>
      <c r="O1950" s="317"/>
      <c r="P1950" s="309"/>
      <c r="Q1950" s="311"/>
      <c r="R1950" s="312"/>
      <c r="S1950" s="312"/>
      <c r="U1950" s="313"/>
      <c r="V1950" s="305"/>
      <c r="W1950" s="306"/>
      <c r="X1950" s="425"/>
      <c r="AA1950" s="315"/>
      <c r="AB1950" s="315"/>
      <c r="AC1950" s="315"/>
      <c r="AD1950" s="312"/>
      <c r="AE1950" s="316"/>
      <c r="AF1950" s="317"/>
      <c r="AG1950" s="317"/>
      <c r="AH1950" s="311"/>
      <c r="AI1950" s="311"/>
      <c r="AJ1950" s="311"/>
      <c r="AK1950" s="311"/>
      <c r="AL1950" s="311"/>
      <c r="AO1950" s="318"/>
      <c r="AP1950" s="318"/>
      <c r="AQ1950" s="249"/>
      <c r="AR1950" s="249"/>
      <c r="AS1950" s="248"/>
      <c r="AT1950" s="248"/>
      <c r="AU1950" s="248"/>
      <c r="AW1950" s="319"/>
      <c r="AX1950" s="251"/>
      <c r="AY1950" s="248"/>
    </row>
    <row r="1951" spans="1:51" s="307" customFormat="1" ht="16.5" customHeight="1" x14ac:dyDescent="0.25">
      <c r="A1951" s="305"/>
      <c r="B1951" s="306"/>
      <c r="K1951" s="317"/>
      <c r="L1951" s="317"/>
      <c r="M1951" s="310"/>
      <c r="N1951" s="317"/>
      <c r="O1951" s="317"/>
      <c r="P1951" s="309"/>
      <c r="Q1951" s="311"/>
      <c r="R1951" s="312"/>
      <c r="S1951" s="312"/>
      <c r="U1951" s="313"/>
      <c r="V1951" s="305"/>
      <c r="W1951" s="306"/>
      <c r="X1951" s="425"/>
      <c r="AA1951" s="315"/>
      <c r="AB1951" s="315"/>
      <c r="AC1951" s="315"/>
      <c r="AD1951" s="312"/>
      <c r="AE1951" s="316"/>
      <c r="AF1951" s="317"/>
      <c r="AG1951" s="317"/>
      <c r="AH1951" s="311"/>
      <c r="AI1951" s="311"/>
      <c r="AJ1951" s="311"/>
      <c r="AK1951" s="311"/>
      <c r="AL1951" s="311"/>
      <c r="AO1951" s="318"/>
      <c r="AP1951" s="318"/>
      <c r="AQ1951" s="249"/>
      <c r="AR1951" s="249"/>
      <c r="AS1951" s="248"/>
      <c r="AT1951" s="248"/>
      <c r="AU1951" s="248"/>
      <c r="AW1951" s="319"/>
      <c r="AX1951" s="251"/>
      <c r="AY1951" s="248"/>
    </row>
    <row r="1952" spans="1:51" s="307" customFormat="1" ht="16.5" customHeight="1" x14ac:dyDescent="0.25">
      <c r="A1952" s="305"/>
      <c r="B1952" s="306"/>
      <c r="K1952" s="317"/>
      <c r="L1952" s="317"/>
      <c r="M1952" s="310"/>
      <c r="N1952" s="317"/>
      <c r="O1952" s="317"/>
      <c r="P1952" s="309"/>
      <c r="Q1952" s="311"/>
      <c r="R1952" s="312"/>
      <c r="S1952" s="312"/>
      <c r="U1952" s="313"/>
      <c r="V1952" s="305"/>
      <c r="W1952" s="306"/>
      <c r="X1952" s="425"/>
      <c r="AA1952" s="315"/>
      <c r="AB1952" s="315"/>
      <c r="AC1952" s="315"/>
      <c r="AD1952" s="312"/>
      <c r="AE1952" s="316"/>
      <c r="AF1952" s="317"/>
      <c r="AG1952" s="317"/>
      <c r="AH1952" s="311"/>
      <c r="AI1952" s="311"/>
      <c r="AJ1952" s="311"/>
      <c r="AK1952" s="311"/>
      <c r="AL1952" s="311"/>
      <c r="AO1952" s="318"/>
      <c r="AP1952" s="318"/>
      <c r="AQ1952" s="249"/>
      <c r="AR1952" s="249"/>
      <c r="AS1952" s="248"/>
      <c r="AT1952" s="248"/>
      <c r="AU1952" s="248"/>
      <c r="AW1952" s="319"/>
      <c r="AX1952" s="251"/>
      <c r="AY1952" s="248"/>
    </row>
    <row r="1953" spans="1:51" s="307" customFormat="1" ht="16.5" customHeight="1" x14ac:dyDescent="0.25">
      <c r="A1953" s="305"/>
      <c r="B1953" s="306"/>
      <c r="K1953" s="317"/>
      <c r="L1953" s="317"/>
      <c r="M1953" s="310"/>
      <c r="N1953" s="317"/>
      <c r="O1953" s="317"/>
      <c r="P1953" s="309"/>
      <c r="Q1953" s="311"/>
      <c r="R1953" s="312"/>
      <c r="S1953" s="312"/>
      <c r="U1953" s="313"/>
      <c r="V1953" s="305"/>
      <c r="W1953" s="306"/>
      <c r="X1953" s="425"/>
      <c r="AA1953" s="315"/>
      <c r="AB1953" s="315"/>
      <c r="AC1953" s="315"/>
      <c r="AD1953" s="312"/>
      <c r="AE1953" s="316"/>
      <c r="AF1953" s="317"/>
      <c r="AG1953" s="317"/>
      <c r="AH1953" s="311"/>
      <c r="AI1953" s="311"/>
      <c r="AJ1953" s="311"/>
      <c r="AK1953" s="311"/>
      <c r="AL1953" s="311"/>
      <c r="AO1953" s="318"/>
      <c r="AP1953" s="318"/>
      <c r="AQ1953" s="249"/>
      <c r="AR1953" s="249"/>
      <c r="AS1953" s="248"/>
      <c r="AT1953" s="248"/>
      <c r="AU1953" s="248"/>
      <c r="AW1953" s="319"/>
      <c r="AX1953" s="251"/>
      <c r="AY1953" s="248"/>
    </row>
    <row r="1954" spans="1:51" s="307" customFormat="1" ht="16.5" customHeight="1" x14ac:dyDescent="0.25">
      <c r="A1954" s="305"/>
      <c r="B1954" s="306"/>
      <c r="K1954" s="317"/>
      <c r="L1954" s="317"/>
      <c r="M1954" s="310"/>
      <c r="N1954" s="317"/>
      <c r="O1954" s="317"/>
      <c r="P1954" s="309"/>
      <c r="Q1954" s="311"/>
      <c r="R1954" s="312"/>
      <c r="S1954" s="312"/>
      <c r="U1954" s="313"/>
      <c r="V1954" s="305"/>
      <c r="W1954" s="306"/>
      <c r="X1954" s="425"/>
      <c r="AA1954" s="315"/>
      <c r="AB1954" s="315"/>
      <c r="AC1954" s="315"/>
      <c r="AD1954" s="312"/>
      <c r="AE1954" s="316"/>
      <c r="AF1954" s="317"/>
      <c r="AG1954" s="317"/>
      <c r="AH1954" s="311"/>
      <c r="AI1954" s="311"/>
      <c r="AJ1954" s="311"/>
      <c r="AK1954" s="311"/>
      <c r="AL1954" s="311"/>
      <c r="AO1954" s="318"/>
      <c r="AP1954" s="318"/>
      <c r="AQ1954" s="249"/>
      <c r="AR1954" s="249"/>
      <c r="AS1954" s="248"/>
      <c r="AT1954" s="248"/>
      <c r="AU1954" s="248"/>
      <c r="AW1954" s="319"/>
      <c r="AX1954" s="251"/>
      <c r="AY1954" s="248"/>
    </row>
    <row r="1955" spans="1:51" s="307" customFormat="1" ht="16.5" customHeight="1" x14ac:dyDescent="0.25">
      <c r="A1955" s="305"/>
      <c r="B1955" s="306"/>
      <c r="K1955" s="317"/>
      <c r="L1955" s="317"/>
      <c r="M1955" s="310"/>
      <c r="N1955" s="317"/>
      <c r="O1955" s="317"/>
      <c r="P1955" s="309"/>
      <c r="Q1955" s="311"/>
      <c r="R1955" s="312"/>
      <c r="S1955" s="312"/>
      <c r="U1955" s="313"/>
      <c r="V1955" s="305"/>
      <c r="W1955" s="306"/>
      <c r="X1955" s="425"/>
      <c r="AA1955" s="315"/>
      <c r="AB1955" s="315"/>
      <c r="AC1955" s="315"/>
      <c r="AD1955" s="312"/>
      <c r="AE1955" s="316"/>
      <c r="AF1955" s="317"/>
      <c r="AG1955" s="317"/>
      <c r="AH1955" s="311"/>
      <c r="AI1955" s="311"/>
      <c r="AJ1955" s="311"/>
      <c r="AK1955" s="311"/>
      <c r="AL1955" s="311"/>
      <c r="AO1955" s="318"/>
      <c r="AP1955" s="318"/>
      <c r="AQ1955" s="249"/>
      <c r="AR1955" s="249"/>
      <c r="AS1955" s="248"/>
      <c r="AT1955" s="248"/>
      <c r="AU1955" s="248"/>
      <c r="AW1955" s="319"/>
      <c r="AX1955" s="251"/>
      <c r="AY1955" s="248"/>
    </row>
    <row r="1956" spans="1:51" s="307" customFormat="1" ht="16.5" customHeight="1" x14ac:dyDescent="0.25">
      <c r="A1956" s="305"/>
      <c r="B1956" s="306"/>
      <c r="K1956" s="317"/>
      <c r="L1956" s="317"/>
      <c r="M1956" s="310"/>
      <c r="N1956" s="317"/>
      <c r="O1956" s="317"/>
      <c r="P1956" s="309"/>
      <c r="Q1956" s="311"/>
      <c r="R1956" s="312"/>
      <c r="S1956" s="312"/>
      <c r="U1956" s="313"/>
      <c r="V1956" s="305"/>
      <c r="W1956" s="306"/>
      <c r="X1956" s="425"/>
      <c r="AA1956" s="315"/>
      <c r="AB1956" s="315"/>
      <c r="AC1956" s="315"/>
      <c r="AD1956" s="312"/>
      <c r="AE1956" s="316"/>
      <c r="AF1956" s="317"/>
      <c r="AG1956" s="317"/>
      <c r="AH1956" s="311"/>
      <c r="AI1956" s="311"/>
      <c r="AJ1956" s="311"/>
      <c r="AK1956" s="311"/>
      <c r="AL1956" s="311"/>
      <c r="AO1956" s="318"/>
      <c r="AP1956" s="318"/>
      <c r="AQ1956" s="249"/>
      <c r="AR1956" s="249"/>
      <c r="AS1956" s="248"/>
      <c r="AT1956" s="248"/>
      <c r="AU1956" s="248"/>
      <c r="AW1956" s="319"/>
      <c r="AX1956" s="251"/>
      <c r="AY1956" s="248"/>
    </row>
    <row r="1957" spans="1:51" s="307" customFormat="1" ht="16.5" customHeight="1" x14ac:dyDescent="0.25">
      <c r="A1957" s="305"/>
      <c r="B1957" s="306"/>
      <c r="K1957" s="317"/>
      <c r="L1957" s="317"/>
      <c r="M1957" s="310"/>
      <c r="N1957" s="317"/>
      <c r="O1957" s="317"/>
      <c r="P1957" s="309"/>
      <c r="Q1957" s="311"/>
      <c r="R1957" s="312"/>
      <c r="S1957" s="312"/>
      <c r="U1957" s="313"/>
      <c r="V1957" s="305"/>
      <c r="W1957" s="306"/>
      <c r="X1957" s="425"/>
      <c r="AA1957" s="315"/>
      <c r="AB1957" s="315"/>
      <c r="AC1957" s="315"/>
      <c r="AD1957" s="312"/>
      <c r="AE1957" s="316"/>
      <c r="AF1957" s="317"/>
      <c r="AG1957" s="317"/>
      <c r="AH1957" s="311"/>
      <c r="AI1957" s="311"/>
      <c r="AJ1957" s="311"/>
      <c r="AK1957" s="311"/>
      <c r="AL1957" s="311"/>
      <c r="AO1957" s="318"/>
      <c r="AP1957" s="318"/>
      <c r="AQ1957" s="249"/>
      <c r="AR1957" s="249"/>
      <c r="AS1957" s="248"/>
      <c r="AT1957" s="248"/>
      <c r="AU1957" s="248"/>
      <c r="AW1957" s="319"/>
      <c r="AX1957" s="251"/>
      <c r="AY1957" s="248"/>
    </row>
    <row r="1958" spans="1:51" s="307" customFormat="1" ht="16.5" customHeight="1" x14ac:dyDescent="0.25">
      <c r="A1958" s="305"/>
      <c r="B1958" s="306"/>
      <c r="K1958" s="317"/>
      <c r="L1958" s="317"/>
      <c r="M1958" s="310"/>
      <c r="N1958" s="317"/>
      <c r="O1958" s="317"/>
      <c r="P1958" s="309"/>
      <c r="Q1958" s="311"/>
      <c r="R1958" s="312"/>
      <c r="S1958" s="312"/>
      <c r="U1958" s="313"/>
      <c r="V1958" s="305"/>
      <c r="W1958" s="306"/>
      <c r="X1958" s="425"/>
      <c r="AA1958" s="315"/>
      <c r="AB1958" s="315"/>
      <c r="AC1958" s="315"/>
      <c r="AD1958" s="312"/>
      <c r="AE1958" s="316"/>
      <c r="AF1958" s="317"/>
      <c r="AG1958" s="317"/>
      <c r="AH1958" s="311"/>
      <c r="AI1958" s="311"/>
      <c r="AJ1958" s="311"/>
      <c r="AK1958" s="311"/>
      <c r="AL1958" s="311"/>
      <c r="AO1958" s="318"/>
      <c r="AP1958" s="318"/>
      <c r="AQ1958" s="249"/>
      <c r="AR1958" s="249"/>
      <c r="AS1958" s="248"/>
      <c r="AT1958" s="248"/>
      <c r="AU1958" s="248"/>
      <c r="AW1958" s="319"/>
      <c r="AX1958" s="251"/>
      <c r="AY1958" s="248"/>
    </row>
    <row r="1959" spans="1:51" s="307" customFormat="1" ht="16.5" customHeight="1" x14ac:dyDescent="0.25">
      <c r="A1959" s="305"/>
      <c r="B1959" s="306"/>
      <c r="K1959" s="317"/>
      <c r="L1959" s="317"/>
      <c r="M1959" s="310"/>
      <c r="N1959" s="317"/>
      <c r="O1959" s="317"/>
      <c r="P1959" s="309"/>
      <c r="Q1959" s="311"/>
      <c r="R1959" s="312"/>
      <c r="S1959" s="312"/>
      <c r="U1959" s="313"/>
      <c r="V1959" s="305"/>
      <c r="W1959" s="306"/>
      <c r="X1959" s="425"/>
      <c r="AA1959" s="315"/>
      <c r="AB1959" s="315"/>
      <c r="AC1959" s="315"/>
      <c r="AD1959" s="312"/>
      <c r="AE1959" s="316"/>
      <c r="AF1959" s="317"/>
      <c r="AG1959" s="317"/>
      <c r="AH1959" s="311"/>
      <c r="AI1959" s="311"/>
      <c r="AJ1959" s="311"/>
      <c r="AK1959" s="311"/>
      <c r="AL1959" s="311"/>
      <c r="AO1959" s="318"/>
      <c r="AP1959" s="318"/>
      <c r="AQ1959" s="249"/>
      <c r="AR1959" s="249"/>
      <c r="AS1959" s="248"/>
      <c r="AT1959" s="248"/>
      <c r="AU1959" s="248"/>
      <c r="AW1959" s="319"/>
      <c r="AX1959" s="251"/>
      <c r="AY1959" s="248"/>
    </row>
    <row r="1960" spans="1:51" s="307" customFormat="1" ht="16.5" customHeight="1" x14ac:dyDescent="0.25">
      <c r="A1960" s="305"/>
      <c r="B1960" s="306"/>
      <c r="K1960" s="317"/>
      <c r="L1960" s="317"/>
      <c r="M1960" s="310"/>
      <c r="N1960" s="317"/>
      <c r="O1960" s="317"/>
      <c r="P1960" s="309"/>
      <c r="Q1960" s="311"/>
      <c r="R1960" s="312"/>
      <c r="S1960" s="312"/>
      <c r="U1960" s="313"/>
      <c r="V1960" s="305"/>
      <c r="W1960" s="306"/>
      <c r="X1960" s="425"/>
      <c r="AA1960" s="315"/>
      <c r="AB1960" s="315"/>
      <c r="AC1960" s="315"/>
      <c r="AD1960" s="312"/>
      <c r="AE1960" s="316"/>
      <c r="AF1960" s="317"/>
      <c r="AG1960" s="317"/>
      <c r="AH1960" s="311"/>
      <c r="AI1960" s="311"/>
      <c r="AJ1960" s="311"/>
      <c r="AK1960" s="311"/>
      <c r="AL1960" s="311"/>
      <c r="AO1960" s="318"/>
      <c r="AP1960" s="318"/>
      <c r="AQ1960" s="249"/>
      <c r="AR1960" s="249"/>
      <c r="AS1960" s="248"/>
      <c r="AT1960" s="248"/>
      <c r="AU1960" s="248"/>
      <c r="AW1960" s="319"/>
      <c r="AX1960" s="251"/>
      <c r="AY1960" s="248"/>
    </row>
    <row r="1961" spans="1:51" s="307" customFormat="1" ht="16.5" customHeight="1" x14ac:dyDescent="0.25">
      <c r="A1961" s="305"/>
      <c r="B1961" s="306"/>
      <c r="K1961" s="317"/>
      <c r="L1961" s="317"/>
      <c r="M1961" s="310"/>
      <c r="N1961" s="317"/>
      <c r="O1961" s="317"/>
      <c r="P1961" s="309"/>
      <c r="Q1961" s="311"/>
      <c r="R1961" s="312"/>
      <c r="S1961" s="312"/>
      <c r="U1961" s="313"/>
      <c r="V1961" s="305"/>
      <c r="W1961" s="306"/>
      <c r="X1961" s="425"/>
      <c r="AA1961" s="315"/>
      <c r="AB1961" s="315"/>
      <c r="AC1961" s="315"/>
      <c r="AD1961" s="312"/>
      <c r="AE1961" s="316"/>
      <c r="AF1961" s="317"/>
      <c r="AG1961" s="317"/>
      <c r="AH1961" s="311"/>
      <c r="AI1961" s="311"/>
      <c r="AJ1961" s="311"/>
      <c r="AK1961" s="311"/>
      <c r="AL1961" s="311"/>
      <c r="AO1961" s="318"/>
      <c r="AP1961" s="318"/>
      <c r="AQ1961" s="249"/>
      <c r="AR1961" s="249"/>
      <c r="AS1961" s="248"/>
      <c r="AT1961" s="248"/>
      <c r="AU1961" s="248"/>
      <c r="AW1961" s="319"/>
      <c r="AX1961" s="251"/>
      <c r="AY1961" s="248"/>
    </row>
    <row r="1962" spans="1:51" s="307" customFormat="1" ht="16.5" customHeight="1" x14ac:dyDescent="0.25">
      <c r="A1962" s="305"/>
      <c r="B1962" s="306"/>
      <c r="K1962" s="317"/>
      <c r="L1962" s="317"/>
      <c r="M1962" s="310"/>
      <c r="N1962" s="317"/>
      <c r="O1962" s="317"/>
      <c r="P1962" s="309"/>
      <c r="Q1962" s="311"/>
      <c r="R1962" s="312"/>
      <c r="S1962" s="312"/>
      <c r="U1962" s="313"/>
      <c r="V1962" s="305"/>
      <c r="W1962" s="306"/>
      <c r="X1962" s="425"/>
      <c r="AA1962" s="315"/>
      <c r="AB1962" s="315"/>
      <c r="AC1962" s="315"/>
      <c r="AD1962" s="312"/>
      <c r="AE1962" s="316"/>
      <c r="AF1962" s="317"/>
      <c r="AG1962" s="317"/>
      <c r="AH1962" s="311"/>
      <c r="AI1962" s="311"/>
      <c r="AJ1962" s="311"/>
      <c r="AK1962" s="311"/>
      <c r="AL1962" s="311"/>
      <c r="AO1962" s="318"/>
      <c r="AP1962" s="318"/>
      <c r="AQ1962" s="249"/>
      <c r="AR1962" s="249"/>
      <c r="AS1962" s="248"/>
      <c r="AT1962" s="248"/>
      <c r="AU1962" s="248"/>
      <c r="AW1962" s="319"/>
      <c r="AX1962" s="251"/>
      <c r="AY1962" s="248"/>
    </row>
    <row r="1963" spans="1:51" s="307" customFormat="1" ht="16.5" customHeight="1" x14ac:dyDescent="0.25">
      <c r="A1963" s="305"/>
      <c r="B1963" s="306"/>
      <c r="K1963" s="317"/>
      <c r="L1963" s="317"/>
      <c r="M1963" s="310"/>
      <c r="N1963" s="317"/>
      <c r="O1963" s="317"/>
      <c r="P1963" s="309"/>
      <c r="Q1963" s="311"/>
      <c r="R1963" s="312"/>
      <c r="S1963" s="312"/>
      <c r="U1963" s="313"/>
      <c r="V1963" s="305"/>
      <c r="W1963" s="306"/>
      <c r="X1963" s="425"/>
      <c r="AA1963" s="315"/>
      <c r="AB1963" s="315"/>
      <c r="AC1963" s="315"/>
      <c r="AD1963" s="312"/>
      <c r="AE1963" s="316"/>
      <c r="AF1963" s="317"/>
      <c r="AG1963" s="317"/>
      <c r="AH1963" s="311"/>
      <c r="AI1963" s="311"/>
      <c r="AJ1963" s="311"/>
      <c r="AK1963" s="311"/>
      <c r="AL1963" s="311"/>
      <c r="AO1963" s="318"/>
      <c r="AP1963" s="318"/>
      <c r="AQ1963" s="249"/>
      <c r="AR1963" s="249"/>
      <c r="AS1963" s="248"/>
      <c r="AT1963" s="248"/>
      <c r="AU1963" s="248"/>
      <c r="AW1963" s="319"/>
      <c r="AX1963" s="251"/>
      <c r="AY1963" s="248"/>
    </row>
    <row r="1964" spans="1:51" s="307" customFormat="1" ht="16.5" customHeight="1" x14ac:dyDescent="0.25">
      <c r="A1964" s="305"/>
      <c r="B1964" s="306"/>
      <c r="K1964" s="317"/>
      <c r="L1964" s="317"/>
      <c r="M1964" s="310"/>
      <c r="N1964" s="317"/>
      <c r="O1964" s="317"/>
      <c r="P1964" s="309"/>
      <c r="Q1964" s="311"/>
      <c r="R1964" s="312"/>
      <c r="S1964" s="312"/>
      <c r="U1964" s="313"/>
      <c r="V1964" s="305"/>
      <c r="W1964" s="306"/>
      <c r="X1964" s="425"/>
      <c r="AA1964" s="315"/>
      <c r="AB1964" s="315"/>
      <c r="AC1964" s="315"/>
      <c r="AD1964" s="312"/>
      <c r="AE1964" s="316"/>
      <c r="AF1964" s="317"/>
      <c r="AG1964" s="317"/>
      <c r="AH1964" s="311"/>
      <c r="AI1964" s="311"/>
      <c r="AJ1964" s="311"/>
      <c r="AK1964" s="311"/>
      <c r="AL1964" s="311"/>
      <c r="AO1964" s="318"/>
      <c r="AP1964" s="318"/>
      <c r="AQ1964" s="249"/>
      <c r="AR1964" s="249"/>
      <c r="AS1964" s="248"/>
      <c r="AT1964" s="248"/>
      <c r="AU1964" s="248"/>
      <c r="AW1964" s="319"/>
      <c r="AX1964" s="251"/>
      <c r="AY1964" s="248"/>
    </row>
    <row r="1965" spans="1:51" s="307" customFormat="1" ht="16.5" customHeight="1" x14ac:dyDescent="0.25">
      <c r="A1965" s="305"/>
      <c r="B1965" s="306"/>
      <c r="K1965" s="317"/>
      <c r="L1965" s="317"/>
      <c r="M1965" s="310"/>
      <c r="N1965" s="317"/>
      <c r="O1965" s="317"/>
      <c r="P1965" s="309"/>
      <c r="Q1965" s="311"/>
      <c r="R1965" s="312"/>
      <c r="S1965" s="312"/>
      <c r="U1965" s="313"/>
      <c r="V1965" s="305"/>
      <c r="W1965" s="306"/>
      <c r="X1965" s="425"/>
      <c r="AA1965" s="315"/>
      <c r="AB1965" s="315"/>
      <c r="AC1965" s="315"/>
      <c r="AD1965" s="312"/>
      <c r="AE1965" s="316"/>
      <c r="AF1965" s="317"/>
      <c r="AG1965" s="317"/>
      <c r="AH1965" s="311"/>
      <c r="AI1965" s="311"/>
      <c r="AJ1965" s="311"/>
      <c r="AK1965" s="311"/>
      <c r="AL1965" s="311"/>
      <c r="AO1965" s="318"/>
      <c r="AP1965" s="318"/>
      <c r="AQ1965" s="249"/>
      <c r="AR1965" s="249"/>
      <c r="AS1965" s="248"/>
      <c r="AT1965" s="248"/>
      <c r="AU1965" s="248"/>
      <c r="AW1965" s="319"/>
      <c r="AX1965" s="251"/>
      <c r="AY1965" s="248"/>
    </row>
    <row r="1966" spans="1:51" s="307" customFormat="1" ht="16.5" customHeight="1" x14ac:dyDescent="0.25">
      <c r="A1966" s="305"/>
      <c r="B1966" s="306"/>
      <c r="K1966" s="317"/>
      <c r="L1966" s="317"/>
      <c r="M1966" s="310"/>
      <c r="N1966" s="317"/>
      <c r="O1966" s="317"/>
      <c r="P1966" s="309"/>
      <c r="Q1966" s="311"/>
      <c r="R1966" s="312"/>
      <c r="S1966" s="312"/>
      <c r="U1966" s="313"/>
      <c r="V1966" s="305"/>
      <c r="W1966" s="306"/>
      <c r="X1966" s="425"/>
      <c r="AA1966" s="315"/>
      <c r="AB1966" s="315"/>
      <c r="AC1966" s="315"/>
      <c r="AD1966" s="312"/>
      <c r="AE1966" s="316"/>
      <c r="AF1966" s="317"/>
      <c r="AG1966" s="317"/>
      <c r="AH1966" s="311"/>
      <c r="AI1966" s="311"/>
      <c r="AJ1966" s="311"/>
      <c r="AK1966" s="311"/>
      <c r="AL1966" s="311"/>
      <c r="AO1966" s="318"/>
      <c r="AP1966" s="318"/>
      <c r="AQ1966" s="249"/>
      <c r="AR1966" s="249"/>
      <c r="AS1966" s="248"/>
      <c r="AT1966" s="248"/>
      <c r="AU1966" s="248"/>
      <c r="AW1966" s="319"/>
      <c r="AX1966" s="251"/>
      <c r="AY1966" s="248"/>
    </row>
    <row r="1967" spans="1:51" s="307" customFormat="1" ht="16.5" customHeight="1" x14ac:dyDescent="0.25">
      <c r="A1967" s="305"/>
      <c r="B1967" s="306"/>
      <c r="K1967" s="317"/>
      <c r="L1967" s="317"/>
      <c r="M1967" s="310"/>
      <c r="N1967" s="317"/>
      <c r="O1967" s="317"/>
      <c r="P1967" s="309"/>
      <c r="Q1967" s="311"/>
      <c r="R1967" s="312"/>
      <c r="S1967" s="312"/>
      <c r="U1967" s="313"/>
      <c r="V1967" s="305"/>
      <c r="W1967" s="306"/>
      <c r="X1967" s="425"/>
      <c r="AA1967" s="315"/>
      <c r="AB1967" s="315"/>
      <c r="AC1967" s="315"/>
      <c r="AD1967" s="312"/>
      <c r="AE1967" s="316"/>
      <c r="AF1967" s="317"/>
      <c r="AG1967" s="317"/>
      <c r="AH1967" s="311"/>
      <c r="AI1967" s="311"/>
      <c r="AJ1967" s="311"/>
      <c r="AK1967" s="311"/>
      <c r="AL1967" s="311"/>
      <c r="AO1967" s="318"/>
      <c r="AP1967" s="318"/>
      <c r="AQ1967" s="249"/>
      <c r="AR1967" s="249"/>
      <c r="AS1967" s="248"/>
      <c r="AT1967" s="248"/>
      <c r="AU1967" s="248"/>
      <c r="AW1967" s="319"/>
      <c r="AX1967" s="251"/>
      <c r="AY1967" s="248"/>
    </row>
    <row r="1968" spans="1:51" s="307" customFormat="1" ht="16.5" customHeight="1" x14ac:dyDescent="0.25">
      <c r="A1968" s="305"/>
      <c r="B1968" s="306"/>
      <c r="K1968" s="317"/>
      <c r="L1968" s="317"/>
      <c r="M1968" s="310"/>
      <c r="N1968" s="317"/>
      <c r="O1968" s="317"/>
      <c r="P1968" s="309"/>
      <c r="Q1968" s="311"/>
      <c r="R1968" s="312"/>
      <c r="S1968" s="312"/>
      <c r="U1968" s="313"/>
      <c r="V1968" s="305"/>
      <c r="W1968" s="306"/>
      <c r="X1968" s="425"/>
      <c r="AA1968" s="315"/>
      <c r="AB1968" s="315"/>
      <c r="AC1968" s="315"/>
      <c r="AD1968" s="312"/>
      <c r="AE1968" s="316"/>
      <c r="AF1968" s="317"/>
      <c r="AG1968" s="317"/>
      <c r="AH1968" s="311"/>
      <c r="AI1968" s="311"/>
      <c r="AJ1968" s="311"/>
      <c r="AK1968" s="311"/>
      <c r="AL1968" s="311"/>
      <c r="AO1968" s="318"/>
      <c r="AP1968" s="318"/>
      <c r="AQ1968" s="249"/>
      <c r="AR1968" s="249"/>
      <c r="AS1968" s="248"/>
      <c r="AT1968" s="248"/>
      <c r="AU1968" s="248"/>
      <c r="AW1968" s="319"/>
      <c r="AX1968" s="251"/>
      <c r="AY1968" s="248"/>
    </row>
    <row r="1969" spans="1:51" s="307" customFormat="1" ht="16.5" customHeight="1" x14ac:dyDescent="0.25">
      <c r="A1969" s="305"/>
      <c r="B1969" s="306"/>
      <c r="K1969" s="317"/>
      <c r="L1969" s="317"/>
      <c r="M1969" s="310"/>
      <c r="N1969" s="317"/>
      <c r="O1969" s="317"/>
      <c r="P1969" s="309"/>
      <c r="Q1969" s="311"/>
      <c r="R1969" s="312"/>
      <c r="S1969" s="312"/>
      <c r="U1969" s="313"/>
      <c r="V1969" s="305"/>
      <c r="W1969" s="306"/>
      <c r="X1969" s="425"/>
      <c r="AA1969" s="315"/>
      <c r="AB1969" s="315"/>
      <c r="AC1969" s="315"/>
      <c r="AD1969" s="312"/>
      <c r="AE1969" s="316"/>
      <c r="AF1969" s="317"/>
      <c r="AG1969" s="317"/>
      <c r="AH1969" s="311"/>
      <c r="AI1969" s="311"/>
      <c r="AJ1969" s="311"/>
      <c r="AK1969" s="311"/>
      <c r="AL1969" s="311"/>
      <c r="AO1969" s="318"/>
      <c r="AP1969" s="318"/>
      <c r="AQ1969" s="249"/>
      <c r="AR1969" s="249"/>
      <c r="AS1969" s="248"/>
      <c r="AT1969" s="248"/>
      <c r="AU1969" s="248"/>
      <c r="AW1969" s="319"/>
      <c r="AX1969" s="251"/>
      <c r="AY1969" s="248"/>
    </row>
    <row r="1970" spans="1:51" s="307" customFormat="1" ht="16.5" customHeight="1" x14ac:dyDescent="0.25">
      <c r="A1970" s="305"/>
      <c r="B1970" s="306"/>
      <c r="K1970" s="317"/>
      <c r="L1970" s="317"/>
      <c r="M1970" s="310"/>
      <c r="N1970" s="317"/>
      <c r="O1970" s="317"/>
      <c r="P1970" s="309">
        <f>N1970*O1970</f>
        <v>0</v>
      </c>
      <c r="Q1970" s="311"/>
      <c r="R1970" s="312"/>
      <c r="S1970" s="312"/>
      <c r="U1970" s="313"/>
      <c r="V1970" s="305" t="s">
        <v>209</v>
      </c>
      <c r="W1970" s="306">
        <v>84</v>
      </c>
      <c r="X1970" s="425" t="s">
        <v>210</v>
      </c>
      <c r="Y1970" s="307" t="s">
        <v>28</v>
      </c>
      <c r="Z1970" s="307" t="s">
        <v>53</v>
      </c>
      <c r="AA1970" s="315">
        <v>5</v>
      </c>
      <c r="AB1970" s="315">
        <v>7</v>
      </c>
      <c r="AC1970" s="315">
        <v>2</v>
      </c>
      <c r="AD1970" s="312">
        <f>AA1970*AB1970</f>
        <v>35</v>
      </c>
      <c r="AE1970" s="316">
        <v>100</v>
      </c>
      <c r="AF1970" s="317">
        <f>รายการ!B1</f>
        <v>6700</v>
      </c>
      <c r="AG1970" s="317">
        <f>AD1970*AF1970</f>
        <v>234500</v>
      </c>
      <c r="AH1970" s="311">
        <f>SUM(AI1970:AL1970)</f>
        <v>35</v>
      </c>
      <c r="AI1970" s="311"/>
      <c r="AJ1970" s="311">
        <v>35</v>
      </c>
      <c r="AK1970" s="311"/>
      <c r="AL1970" s="311"/>
      <c r="AM1970" s="307">
        <v>2</v>
      </c>
      <c r="AN1970" s="307">
        <f>ค่าเสื่อม!C4</f>
        <v>6</v>
      </c>
      <c r="AO1970" s="318">
        <f>AG1970*AN1970/100</f>
        <v>14070</v>
      </c>
      <c r="AP1970" s="318">
        <f>AG1970-AO1970</f>
        <v>220430</v>
      </c>
      <c r="AQ1970" s="249">
        <f>P1970+AP1970</f>
        <v>220430</v>
      </c>
      <c r="AR1970" s="249">
        <f>AQ1970</f>
        <v>220430</v>
      </c>
      <c r="AS1970" s="248">
        <f>((S1970*O1970)+(AF1970*AK1970)-(AF1970*AK1970*AN1970/100))</f>
        <v>0</v>
      </c>
      <c r="AT1970" s="248">
        <f>AQ1970-AS1970</f>
        <v>220430</v>
      </c>
      <c r="AU1970" s="248">
        <f>AS1970</f>
        <v>0</v>
      </c>
      <c r="AW1970" s="319"/>
      <c r="AX1970" s="251">
        <f>AU1970*AV1970/100</f>
        <v>0</v>
      </c>
      <c r="AY1970" s="248">
        <f>AX1970*10/100</f>
        <v>0</v>
      </c>
    </row>
    <row r="1971" spans="1:51" s="307" customFormat="1" ht="16.5" customHeight="1" x14ac:dyDescent="0.25">
      <c r="A1971" s="305"/>
      <c r="B1971" s="306"/>
      <c r="K1971" s="317"/>
      <c r="L1971" s="317"/>
      <c r="M1971" s="310"/>
      <c r="N1971" s="317"/>
      <c r="O1971" s="317"/>
      <c r="P1971" s="309">
        <f>N1971*O1971</f>
        <v>0</v>
      </c>
      <c r="Q1971" s="311"/>
      <c r="R1971" s="312"/>
      <c r="S1971" s="312"/>
      <c r="U1971" s="313"/>
      <c r="V1971" s="305"/>
      <c r="W1971" s="306">
        <v>85</v>
      </c>
      <c r="X1971" s="425"/>
      <c r="Y1971" s="307" t="s">
        <v>34</v>
      </c>
      <c r="Z1971" s="307" t="s">
        <v>7</v>
      </c>
      <c r="AA1971" s="315">
        <v>6</v>
      </c>
      <c r="AB1971" s="315">
        <v>10</v>
      </c>
      <c r="AC1971" s="315">
        <v>2</v>
      </c>
      <c r="AD1971" s="312">
        <f>AA1971*AB1971</f>
        <v>60</v>
      </c>
      <c r="AE1971" s="316">
        <v>100</v>
      </c>
      <c r="AF1971" s="317">
        <f>รายการ!B8</f>
        <v>2600</v>
      </c>
      <c r="AG1971" s="317">
        <f>AD1971*AF1971</f>
        <v>156000</v>
      </c>
      <c r="AH1971" s="311">
        <f>SUM(AI1971:AL1971)</f>
        <v>60</v>
      </c>
      <c r="AI1971" s="311"/>
      <c r="AJ1971" s="311">
        <v>60</v>
      </c>
      <c r="AK1971" s="311"/>
      <c r="AL1971" s="311"/>
      <c r="AM1971" s="307">
        <v>10</v>
      </c>
      <c r="AN1971" s="307">
        <f>ค่าเสื่อม!K4</f>
        <v>40</v>
      </c>
      <c r="AO1971" s="318">
        <f>AG1971*AN1971/100</f>
        <v>62400</v>
      </c>
      <c r="AP1971" s="318">
        <f>AG1971-AO1971</f>
        <v>93600</v>
      </c>
      <c r="AQ1971" s="249">
        <f>P1971+AP1971</f>
        <v>93600</v>
      </c>
      <c r="AR1971" s="249">
        <f>AQ1971</f>
        <v>93600</v>
      </c>
      <c r="AS1971" s="248">
        <f>((S1971*O1971)+(AF1971*AK1971)-(AF1971*AK1971*AN1971/100))</f>
        <v>0</v>
      </c>
      <c r="AT1971" s="248">
        <f>AQ1971-AS1971</f>
        <v>93600</v>
      </c>
      <c r="AU1971" s="248">
        <f>AS1971</f>
        <v>0</v>
      </c>
      <c r="AW1971" s="319"/>
      <c r="AX1971" s="251">
        <f>AU1971*AV1971/100</f>
        <v>0</v>
      </c>
      <c r="AY1971" s="248">
        <f>AX1971*10/100</f>
        <v>0</v>
      </c>
    </row>
    <row r="1972" spans="1:51" s="307" customFormat="1" ht="16.5" customHeight="1" x14ac:dyDescent="0.25">
      <c r="A1972" s="305"/>
      <c r="B1972" s="306"/>
      <c r="K1972" s="317"/>
      <c r="L1972" s="317"/>
      <c r="M1972" s="310"/>
      <c r="N1972" s="317"/>
      <c r="O1972" s="317"/>
      <c r="P1972" s="309">
        <f>N1972*O1972</f>
        <v>0</v>
      </c>
      <c r="Q1972" s="311"/>
      <c r="R1972" s="312"/>
      <c r="S1972" s="312"/>
      <c r="U1972" s="313"/>
      <c r="V1972" s="305"/>
      <c r="W1972" s="306">
        <v>86</v>
      </c>
      <c r="X1972" s="425"/>
      <c r="Y1972" s="307" t="s">
        <v>38</v>
      </c>
      <c r="Z1972" s="307" t="s">
        <v>7</v>
      </c>
      <c r="AA1972" s="315">
        <v>3</v>
      </c>
      <c r="AB1972" s="315">
        <v>6</v>
      </c>
      <c r="AC1972" s="315">
        <v>2</v>
      </c>
      <c r="AD1972" s="312">
        <f>AA1972*AB1972</f>
        <v>18</v>
      </c>
      <c r="AE1972" s="316">
        <v>100</v>
      </c>
      <c r="AF1972" s="317">
        <f>รายการ!B34</f>
        <v>2050</v>
      </c>
      <c r="AG1972" s="317">
        <f>AD1972*AF1972</f>
        <v>36900</v>
      </c>
      <c r="AH1972" s="311">
        <f>SUM(AI1972:AL1972)</f>
        <v>18</v>
      </c>
      <c r="AI1972" s="311"/>
      <c r="AJ1972" s="311">
        <v>18</v>
      </c>
      <c r="AK1972" s="311"/>
      <c r="AL1972" s="311"/>
      <c r="AM1972" s="307">
        <v>5</v>
      </c>
      <c r="AN1972" s="307">
        <f>ค่าเสื่อม!F4</f>
        <v>15</v>
      </c>
      <c r="AO1972" s="318">
        <f>AG1972*AN1972/100</f>
        <v>5535</v>
      </c>
      <c r="AP1972" s="318">
        <f>AG1972-AO1972</f>
        <v>31365</v>
      </c>
      <c r="AQ1972" s="249">
        <f>P1972+AP1972</f>
        <v>31365</v>
      </c>
      <c r="AR1972" s="249">
        <f>AQ1972</f>
        <v>31365</v>
      </c>
      <c r="AS1972" s="248">
        <f>((S1972*O1972)+(AF1972*AK1972)-(AF1972*AK1972*AN1972/100))</f>
        <v>0</v>
      </c>
      <c r="AT1972" s="248">
        <f>AQ1972-AS1972</f>
        <v>31365</v>
      </c>
      <c r="AU1972" s="248">
        <f>AS1972</f>
        <v>0</v>
      </c>
      <c r="AW1972" s="319" t="s">
        <v>211</v>
      </c>
      <c r="AX1972" s="251">
        <f>AU1972*AV1972/100</f>
        <v>0</v>
      </c>
      <c r="AY1972" s="248">
        <f>AX1972*10/100</f>
        <v>0</v>
      </c>
    </row>
    <row r="1973" spans="1:51" s="307" customFormat="1" ht="16.5" customHeight="1" x14ac:dyDescent="0.25">
      <c r="A1973" s="305"/>
      <c r="B1973" s="306"/>
      <c r="K1973" s="317"/>
      <c r="L1973" s="317"/>
      <c r="M1973" s="310"/>
      <c r="N1973" s="317"/>
      <c r="O1973" s="317"/>
      <c r="P1973" s="309"/>
      <c r="Q1973" s="311"/>
      <c r="R1973" s="312"/>
      <c r="S1973" s="312"/>
      <c r="U1973" s="313"/>
      <c r="V1973" s="305"/>
      <c r="W1973" s="306"/>
      <c r="X1973" s="425"/>
      <c r="AA1973" s="315"/>
      <c r="AB1973" s="315"/>
      <c r="AC1973" s="315"/>
      <c r="AD1973" s="312"/>
      <c r="AE1973" s="316"/>
      <c r="AF1973" s="317"/>
      <c r="AG1973" s="317"/>
      <c r="AH1973" s="311"/>
      <c r="AI1973" s="311"/>
      <c r="AJ1973" s="311"/>
      <c r="AK1973" s="311"/>
      <c r="AL1973" s="311"/>
      <c r="AO1973" s="318"/>
      <c r="AP1973" s="318"/>
      <c r="AQ1973" s="249"/>
      <c r="AR1973" s="249"/>
      <c r="AS1973" s="248"/>
      <c r="AT1973" s="248"/>
      <c r="AU1973" s="248"/>
      <c r="AW1973" s="319"/>
      <c r="AX1973" s="251"/>
      <c r="AY1973" s="248"/>
    </row>
    <row r="1974" spans="1:51" s="307" customFormat="1" ht="16.5" customHeight="1" x14ac:dyDescent="0.25">
      <c r="A1974" s="305"/>
      <c r="B1974" s="306"/>
      <c r="K1974" s="317"/>
      <c r="L1974" s="317"/>
      <c r="M1974" s="310"/>
      <c r="N1974" s="317"/>
      <c r="O1974" s="317"/>
      <c r="P1974" s="309"/>
      <c r="Q1974" s="311"/>
      <c r="R1974" s="312"/>
      <c r="S1974" s="312"/>
      <c r="U1974" s="313"/>
      <c r="V1974" s="305"/>
      <c r="W1974" s="306"/>
      <c r="X1974" s="425"/>
      <c r="AA1974" s="315"/>
      <c r="AB1974" s="315"/>
      <c r="AC1974" s="315"/>
      <c r="AD1974" s="312"/>
      <c r="AE1974" s="316"/>
      <c r="AF1974" s="317"/>
      <c r="AG1974" s="317"/>
      <c r="AH1974" s="311"/>
      <c r="AI1974" s="311"/>
      <c r="AJ1974" s="311"/>
      <c r="AK1974" s="311"/>
      <c r="AL1974" s="311"/>
      <c r="AO1974" s="318"/>
      <c r="AP1974" s="318"/>
      <c r="AQ1974" s="249"/>
      <c r="AR1974" s="249"/>
      <c r="AS1974" s="248"/>
      <c r="AT1974" s="248"/>
      <c r="AU1974" s="248"/>
      <c r="AW1974" s="319"/>
      <c r="AX1974" s="251"/>
      <c r="AY1974" s="248"/>
    </row>
    <row r="1975" spans="1:51" s="307" customFormat="1" ht="16.5" customHeight="1" x14ac:dyDescent="0.25">
      <c r="A1975" s="305"/>
      <c r="B1975" s="306"/>
      <c r="K1975" s="317"/>
      <c r="L1975" s="317"/>
      <c r="M1975" s="310"/>
      <c r="N1975" s="317"/>
      <c r="O1975" s="317"/>
      <c r="P1975" s="309"/>
      <c r="Q1975" s="311"/>
      <c r="R1975" s="312"/>
      <c r="S1975" s="312"/>
      <c r="U1975" s="313"/>
      <c r="V1975" s="305"/>
      <c r="W1975" s="306"/>
      <c r="X1975" s="425"/>
      <c r="AA1975" s="315"/>
      <c r="AB1975" s="315"/>
      <c r="AC1975" s="315"/>
      <c r="AD1975" s="312"/>
      <c r="AE1975" s="316"/>
      <c r="AF1975" s="317"/>
      <c r="AG1975" s="317"/>
      <c r="AH1975" s="311"/>
      <c r="AI1975" s="311"/>
      <c r="AJ1975" s="311"/>
      <c r="AK1975" s="311"/>
      <c r="AL1975" s="311"/>
      <c r="AO1975" s="318"/>
      <c r="AP1975" s="318"/>
      <c r="AQ1975" s="249"/>
      <c r="AR1975" s="249"/>
      <c r="AS1975" s="248"/>
      <c r="AT1975" s="248"/>
      <c r="AU1975" s="248"/>
      <c r="AW1975" s="319"/>
      <c r="AX1975" s="251"/>
      <c r="AY1975" s="248"/>
    </row>
    <row r="1976" spans="1:51" s="307" customFormat="1" ht="16.5" customHeight="1" x14ac:dyDescent="0.25">
      <c r="A1976" s="305"/>
      <c r="B1976" s="306"/>
      <c r="K1976" s="317"/>
      <c r="L1976" s="317"/>
      <c r="M1976" s="310"/>
      <c r="N1976" s="317"/>
      <c r="O1976" s="317"/>
      <c r="P1976" s="309"/>
      <c r="Q1976" s="311"/>
      <c r="R1976" s="312"/>
      <c r="S1976" s="312"/>
      <c r="U1976" s="313"/>
      <c r="V1976" s="305"/>
      <c r="W1976" s="306"/>
      <c r="X1976" s="425"/>
      <c r="AA1976" s="315"/>
      <c r="AB1976" s="315"/>
      <c r="AC1976" s="315"/>
      <c r="AD1976" s="312"/>
      <c r="AE1976" s="316"/>
      <c r="AF1976" s="317"/>
      <c r="AG1976" s="317"/>
      <c r="AH1976" s="311"/>
      <c r="AI1976" s="311"/>
      <c r="AJ1976" s="311"/>
      <c r="AK1976" s="311"/>
      <c r="AL1976" s="311"/>
      <c r="AO1976" s="318"/>
      <c r="AP1976" s="318"/>
      <c r="AQ1976" s="249"/>
      <c r="AR1976" s="249"/>
      <c r="AS1976" s="248"/>
      <c r="AT1976" s="248"/>
      <c r="AU1976" s="248"/>
      <c r="AW1976" s="319"/>
      <c r="AX1976" s="251"/>
      <c r="AY1976" s="248"/>
    </row>
    <row r="1977" spans="1:51" s="307" customFormat="1" ht="16.5" customHeight="1" x14ac:dyDescent="0.25">
      <c r="A1977" s="305"/>
      <c r="B1977" s="306"/>
      <c r="K1977" s="317"/>
      <c r="L1977" s="317"/>
      <c r="M1977" s="310"/>
      <c r="N1977" s="317"/>
      <c r="O1977" s="317"/>
      <c r="P1977" s="309"/>
      <c r="Q1977" s="311"/>
      <c r="R1977" s="312"/>
      <c r="S1977" s="312"/>
      <c r="U1977" s="313"/>
      <c r="V1977" s="305"/>
      <c r="W1977" s="306"/>
      <c r="X1977" s="425"/>
      <c r="AA1977" s="315"/>
      <c r="AB1977" s="315"/>
      <c r="AC1977" s="315"/>
      <c r="AD1977" s="312"/>
      <c r="AE1977" s="316"/>
      <c r="AF1977" s="317"/>
      <c r="AG1977" s="317"/>
      <c r="AH1977" s="311"/>
      <c r="AI1977" s="311"/>
      <c r="AJ1977" s="311"/>
      <c r="AK1977" s="311"/>
      <c r="AL1977" s="311"/>
      <c r="AO1977" s="318"/>
      <c r="AP1977" s="318"/>
      <c r="AQ1977" s="249"/>
      <c r="AR1977" s="249"/>
      <c r="AS1977" s="248"/>
      <c r="AT1977" s="248"/>
      <c r="AU1977" s="248"/>
      <c r="AW1977" s="319"/>
      <c r="AX1977" s="251"/>
      <c r="AY1977" s="248"/>
    </row>
    <row r="1978" spans="1:51" s="307" customFormat="1" ht="16.5" customHeight="1" x14ac:dyDescent="0.25">
      <c r="A1978" s="305"/>
      <c r="B1978" s="306"/>
      <c r="K1978" s="317"/>
      <c r="L1978" s="317"/>
      <c r="M1978" s="310"/>
      <c r="N1978" s="317"/>
      <c r="O1978" s="317"/>
      <c r="P1978" s="309"/>
      <c r="Q1978" s="311"/>
      <c r="R1978" s="312"/>
      <c r="S1978" s="312"/>
      <c r="U1978" s="313"/>
      <c r="V1978" s="305"/>
      <c r="W1978" s="306"/>
      <c r="X1978" s="425"/>
      <c r="AA1978" s="315"/>
      <c r="AB1978" s="315"/>
      <c r="AC1978" s="315"/>
      <c r="AD1978" s="312"/>
      <c r="AE1978" s="316"/>
      <c r="AF1978" s="317"/>
      <c r="AG1978" s="317"/>
      <c r="AH1978" s="311"/>
      <c r="AI1978" s="311"/>
      <c r="AJ1978" s="311"/>
      <c r="AK1978" s="311"/>
      <c r="AL1978" s="311"/>
      <c r="AO1978" s="318"/>
      <c r="AP1978" s="318"/>
      <c r="AQ1978" s="249"/>
      <c r="AR1978" s="249"/>
      <c r="AS1978" s="248"/>
      <c r="AT1978" s="248"/>
      <c r="AU1978" s="248"/>
      <c r="AW1978" s="319"/>
      <c r="AX1978" s="251"/>
      <c r="AY1978" s="248"/>
    </row>
    <row r="1979" spans="1:51" s="307" customFormat="1" ht="16.5" customHeight="1" x14ac:dyDescent="0.25">
      <c r="A1979" s="305"/>
      <c r="B1979" s="306"/>
      <c r="K1979" s="317"/>
      <c r="L1979" s="317"/>
      <c r="M1979" s="310"/>
      <c r="N1979" s="317"/>
      <c r="O1979" s="317"/>
      <c r="P1979" s="309"/>
      <c r="Q1979" s="311"/>
      <c r="R1979" s="312"/>
      <c r="S1979" s="312"/>
      <c r="U1979" s="313"/>
      <c r="V1979" s="305"/>
      <c r="W1979" s="306"/>
      <c r="X1979" s="425"/>
      <c r="AA1979" s="315"/>
      <c r="AB1979" s="315"/>
      <c r="AC1979" s="315"/>
      <c r="AD1979" s="312"/>
      <c r="AE1979" s="316"/>
      <c r="AF1979" s="317"/>
      <c r="AG1979" s="317"/>
      <c r="AH1979" s="311"/>
      <c r="AI1979" s="311"/>
      <c r="AJ1979" s="311"/>
      <c r="AK1979" s="311"/>
      <c r="AL1979" s="311"/>
      <c r="AO1979" s="318"/>
      <c r="AP1979" s="318"/>
      <c r="AQ1979" s="249"/>
      <c r="AR1979" s="249"/>
      <c r="AS1979" s="248"/>
      <c r="AT1979" s="248"/>
      <c r="AU1979" s="248"/>
      <c r="AW1979" s="319"/>
      <c r="AX1979" s="251"/>
      <c r="AY1979" s="248"/>
    </row>
    <row r="1980" spans="1:51" s="307" customFormat="1" ht="16.5" customHeight="1" x14ac:dyDescent="0.25">
      <c r="A1980" s="305"/>
      <c r="B1980" s="306"/>
      <c r="K1980" s="317"/>
      <c r="L1980" s="317"/>
      <c r="M1980" s="310"/>
      <c r="N1980" s="317"/>
      <c r="O1980" s="317"/>
      <c r="P1980" s="309"/>
      <c r="Q1980" s="311"/>
      <c r="R1980" s="312"/>
      <c r="S1980" s="312"/>
      <c r="U1980" s="313"/>
      <c r="V1980" s="305"/>
      <c r="W1980" s="306"/>
      <c r="X1980" s="425"/>
      <c r="AA1980" s="315"/>
      <c r="AB1980" s="315"/>
      <c r="AC1980" s="315"/>
      <c r="AD1980" s="312"/>
      <c r="AE1980" s="316"/>
      <c r="AF1980" s="317"/>
      <c r="AG1980" s="317"/>
      <c r="AH1980" s="311"/>
      <c r="AI1980" s="311"/>
      <c r="AJ1980" s="311"/>
      <c r="AK1980" s="311"/>
      <c r="AL1980" s="311"/>
      <c r="AO1980" s="318"/>
      <c r="AP1980" s="318"/>
      <c r="AQ1980" s="249"/>
      <c r="AR1980" s="249"/>
      <c r="AS1980" s="248"/>
      <c r="AT1980" s="248"/>
      <c r="AU1980" s="248"/>
      <c r="AW1980" s="319"/>
      <c r="AX1980" s="251"/>
      <c r="AY1980" s="248"/>
    </row>
    <row r="1981" spans="1:51" s="307" customFormat="1" ht="16.5" customHeight="1" x14ac:dyDescent="0.25">
      <c r="A1981" s="305"/>
      <c r="B1981" s="306"/>
      <c r="K1981" s="317"/>
      <c r="L1981" s="317"/>
      <c r="M1981" s="310"/>
      <c r="N1981" s="317"/>
      <c r="O1981" s="317"/>
      <c r="P1981" s="309"/>
      <c r="Q1981" s="311"/>
      <c r="R1981" s="312"/>
      <c r="S1981" s="312"/>
      <c r="U1981" s="313"/>
      <c r="V1981" s="305"/>
      <c r="W1981" s="306"/>
      <c r="X1981" s="425"/>
      <c r="AA1981" s="315"/>
      <c r="AB1981" s="315"/>
      <c r="AC1981" s="315"/>
      <c r="AD1981" s="312"/>
      <c r="AE1981" s="316"/>
      <c r="AF1981" s="317"/>
      <c r="AG1981" s="317"/>
      <c r="AH1981" s="311"/>
      <c r="AI1981" s="311"/>
      <c r="AJ1981" s="311"/>
      <c r="AK1981" s="311"/>
      <c r="AL1981" s="311"/>
      <c r="AO1981" s="318"/>
      <c r="AP1981" s="318"/>
      <c r="AQ1981" s="249"/>
      <c r="AR1981" s="249"/>
      <c r="AS1981" s="248"/>
      <c r="AT1981" s="248"/>
      <c r="AU1981" s="248"/>
      <c r="AW1981" s="319"/>
      <c r="AX1981" s="251"/>
      <c r="AY1981" s="248"/>
    </row>
    <row r="1982" spans="1:51" s="307" customFormat="1" ht="16.5" customHeight="1" x14ac:dyDescent="0.25">
      <c r="A1982" s="305"/>
      <c r="B1982" s="306"/>
      <c r="K1982" s="317"/>
      <c r="L1982" s="317"/>
      <c r="M1982" s="310"/>
      <c r="N1982" s="317"/>
      <c r="O1982" s="317"/>
      <c r="P1982" s="309"/>
      <c r="Q1982" s="311"/>
      <c r="R1982" s="312"/>
      <c r="S1982" s="312"/>
      <c r="U1982" s="313"/>
      <c r="V1982" s="305"/>
      <c r="W1982" s="306"/>
      <c r="X1982" s="425"/>
      <c r="AA1982" s="315"/>
      <c r="AB1982" s="315"/>
      <c r="AC1982" s="315"/>
      <c r="AD1982" s="312"/>
      <c r="AE1982" s="316"/>
      <c r="AF1982" s="317"/>
      <c r="AG1982" s="317"/>
      <c r="AH1982" s="311"/>
      <c r="AI1982" s="311"/>
      <c r="AJ1982" s="311"/>
      <c r="AK1982" s="311"/>
      <c r="AL1982" s="311"/>
      <c r="AO1982" s="318"/>
      <c r="AP1982" s="318"/>
      <c r="AQ1982" s="249"/>
      <c r="AR1982" s="249"/>
      <c r="AS1982" s="248"/>
      <c r="AT1982" s="248"/>
      <c r="AU1982" s="248"/>
      <c r="AW1982" s="319"/>
      <c r="AX1982" s="251"/>
      <c r="AY1982" s="248"/>
    </row>
    <row r="1983" spans="1:51" s="307" customFormat="1" ht="16.5" customHeight="1" x14ac:dyDescent="0.25">
      <c r="A1983" s="305"/>
      <c r="B1983" s="306"/>
      <c r="K1983" s="317"/>
      <c r="L1983" s="317"/>
      <c r="M1983" s="310"/>
      <c r="N1983" s="317"/>
      <c r="O1983" s="317"/>
      <c r="P1983" s="309"/>
      <c r="Q1983" s="311"/>
      <c r="R1983" s="312"/>
      <c r="S1983" s="312"/>
      <c r="U1983" s="313"/>
      <c r="V1983" s="305"/>
      <c r="W1983" s="306"/>
      <c r="X1983" s="425"/>
      <c r="AA1983" s="315"/>
      <c r="AB1983" s="315"/>
      <c r="AC1983" s="315"/>
      <c r="AD1983" s="312"/>
      <c r="AE1983" s="316"/>
      <c r="AF1983" s="317"/>
      <c r="AG1983" s="317"/>
      <c r="AH1983" s="311"/>
      <c r="AI1983" s="311"/>
      <c r="AJ1983" s="311"/>
      <c r="AK1983" s="311"/>
      <c r="AL1983" s="311"/>
      <c r="AO1983" s="318"/>
      <c r="AP1983" s="318"/>
      <c r="AQ1983" s="249"/>
      <c r="AR1983" s="249"/>
      <c r="AS1983" s="248"/>
      <c r="AT1983" s="248"/>
      <c r="AU1983" s="248"/>
      <c r="AW1983" s="319"/>
      <c r="AX1983" s="251"/>
      <c r="AY1983" s="248"/>
    </row>
    <row r="1984" spans="1:51" s="307" customFormat="1" ht="16.5" customHeight="1" x14ac:dyDescent="0.25">
      <c r="A1984" s="305"/>
      <c r="B1984" s="306"/>
      <c r="K1984" s="317"/>
      <c r="L1984" s="317"/>
      <c r="M1984" s="310"/>
      <c r="N1984" s="317"/>
      <c r="O1984" s="317"/>
      <c r="P1984" s="309"/>
      <c r="Q1984" s="311"/>
      <c r="R1984" s="312"/>
      <c r="S1984" s="312"/>
      <c r="U1984" s="313"/>
      <c r="V1984" s="305"/>
      <c r="W1984" s="306"/>
      <c r="X1984" s="425"/>
      <c r="AA1984" s="315"/>
      <c r="AB1984" s="315"/>
      <c r="AC1984" s="315"/>
      <c r="AD1984" s="312"/>
      <c r="AE1984" s="316"/>
      <c r="AF1984" s="317"/>
      <c r="AG1984" s="317"/>
      <c r="AH1984" s="311"/>
      <c r="AI1984" s="311"/>
      <c r="AJ1984" s="311"/>
      <c r="AK1984" s="311"/>
      <c r="AL1984" s="311"/>
      <c r="AO1984" s="318"/>
      <c r="AP1984" s="318"/>
      <c r="AQ1984" s="249"/>
      <c r="AR1984" s="249"/>
      <c r="AS1984" s="248"/>
      <c r="AT1984" s="248"/>
      <c r="AU1984" s="248"/>
      <c r="AW1984" s="319"/>
      <c r="AX1984" s="251"/>
      <c r="AY1984" s="248"/>
    </row>
    <row r="1985" spans="1:51" s="307" customFormat="1" ht="16.5" customHeight="1" x14ac:dyDescent="0.25">
      <c r="A1985" s="305"/>
      <c r="B1985" s="306"/>
      <c r="K1985" s="317"/>
      <c r="L1985" s="317"/>
      <c r="M1985" s="310"/>
      <c r="N1985" s="317"/>
      <c r="O1985" s="317"/>
      <c r="P1985" s="309"/>
      <c r="Q1985" s="311"/>
      <c r="R1985" s="312"/>
      <c r="S1985" s="312"/>
      <c r="U1985" s="313"/>
      <c r="V1985" s="305"/>
      <c r="W1985" s="306"/>
      <c r="X1985" s="425"/>
      <c r="AA1985" s="315"/>
      <c r="AB1985" s="315"/>
      <c r="AC1985" s="315"/>
      <c r="AD1985" s="312"/>
      <c r="AE1985" s="316"/>
      <c r="AF1985" s="317"/>
      <c r="AG1985" s="317"/>
      <c r="AH1985" s="311"/>
      <c r="AI1985" s="311"/>
      <c r="AJ1985" s="311"/>
      <c r="AK1985" s="311"/>
      <c r="AL1985" s="311"/>
      <c r="AO1985" s="318"/>
      <c r="AP1985" s="318"/>
      <c r="AQ1985" s="249"/>
      <c r="AR1985" s="249"/>
      <c r="AS1985" s="248"/>
      <c r="AT1985" s="248"/>
      <c r="AU1985" s="248"/>
      <c r="AW1985" s="319"/>
      <c r="AX1985" s="251"/>
      <c r="AY1985" s="248"/>
    </row>
    <row r="1986" spans="1:51" s="307" customFormat="1" ht="16.5" customHeight="1" x14ac:dyDescent="0.25">
      <c r="A1986" s="305"/>
      <c r="B1986" s="306"/>
      <c r="K1986" s="317"/>
      <c r="L1986" s="317"/>
      <c r="M1986" s="310"/>
      <c r="N1986" s="317"/>
      <c r="O1986" s="317"/>
      <c r="P1986" s="309"/>
      <c r="Q1986" s="311"/>
      <c r="R1986" s="312"/>
      <c r="S1986" s="312"/>
      <c r="U1986" s="313"/>
      <c r="V1986" s="305"/>
      <c r="W1986" s="306"/>
      <c r="X1986" s="425"/>
      <c r="AA1986" s="315"/>
      <c r="AB1986" s="315"/>
      <c r="AC1986" s="315"/>
      <c r="AD1986" s="312"/>
      <c r="AE1986" s="316"/>
      <c r="AF1986" s="317"/>
      <c r="AG1986" s="317"/>
      <c r="AH1986" s="311"/>
      <c r="AI1986" s="311"/>
      <c r="AJ1986" s="311"/>
      <c r="AK1986" s="311"/>
      <c r="AL1986" s="311"/>
      <c r="AO1986" s="318"/>
      <c r="AP1986" s="318"/>
      <c r="AQ1986" s="249"/>
      <c r="AR1986" s="249"/>
      <c r="AS1986" s="248"/>
      <c r="AT1986" s="248"/>
      <c r="AU1986" s="248"/>
      <c r="AW1986" s="319"/>
      <c r="AX1986" s="251"/>
      <c r="AY1986" s="248"/>
    </row>
    <row r="1987" spans="1:51" s="307" customFormat="1" ht="16.5" customHeight="1" x14ac:dyDescent="0.25">
      <c r="A1987" s="305"/>
      <c r="B1987" s="306"/>
      <c r="K1987" s="317"/>
      <c r="L1987" s="317"/>
      <c r="M1987" s="310"/>
      <c r="N1987" s="317"/>
      <c r="O1987" s="317"/>
      <c r="P1987" s="309"/>
      <c r="Q1987" s="311"/>
      <c r="R1987" s="312"/>
      <c r="S1987" s="312"/>
      <c r="U1987" s="313"/>
      <c r="V1987" s="305"/>
      <c r="W1987" s="306"/>
      <c r="X1987" s="425"/>
      <c r="AA1987" s="315"/>
      <c r="AB1987" s="315"/>
      <c r="AC1987" s="315"/>
      <c r="AD1987" s="312"/>
      <c r="AE1987" s="316"/>
      <c r="AF1987" s="317"/>
      <c r="AG1987" s="317"/>
      <c r="AH1987" s="311"/>
      <c r="AI1987" s="311"/>
      <c r="AJ1987" s="311"/>
      <c r="AK1987" s="311"/>
      <c r="AL1987" s="311"/>
      <c r="AO1987" s="318"/>
      <c r="AP1987" s="318"/>
      <c r="AQ1987" s="249"/>
      <c r="AR1987" s="249"/>
      <c r="AS1987" s="248"/>
      <c r="AT1987" s="248"/>
      <c r="AU1987" s="248"/>
      <c r="AW1987" s="319"/>
      <c r="AX1987" s="251"/>
      <c r="AY1987" s="248"/>
    </row>
    <row r="1988" spans="1:51" s="307" customFormat="1" ht="16.5" customHeight="1" x14ac:dyDescent="0.25">
      <c r="A1988" s="305"/>
      <c r="B1988" s="306"/>
      <c r="K1988" s="317"/>
      <c r="L1988" s="317"/>
      <c r="M1988" s="310"/>
      <c r="N1988" s="317"/>
      <c r="O1988" s="317"/>
      <c r="P1988" s="309"/>
      <c r="Q1988" s="311"/>
      <c r="R1988" s="312"/>
      <c r="S1988" s="312"/>
      <c r="U1988" s="313"/>
      <c r="V1988" s="305"/>
      <c r="W1988" s="306"/>
      <c r="X1988" s="425"/>
      <c r="AA1988" s="315"/>
      <c r="AB1988" s="315"/>
      <c r="AC1988" s="315"/>
      <c r="AD1988" s="312"/>
      <c r="AE1988" s="316"/>
      <c r="AF1988" s="317"/>
      <c r="AG1988" s="317"/>
      <c r="AH1988" s="311"/>
      <c r="AI1988" s="311"/>
      <c r="AJ1988" s="311"/>
      <c r="AK1988" s="311"/>
      <c r="AL1988" s="311"/>
      <c r="AO1988" s="318"/>
      <c r="AP1988" s="318"/>
      <c r="AQ1988" s="249"/>
      <c r="AR1988" s="249"/>
      <c r="AS1988" s="248"/>
      <c r="AT1988" s="248"/>
      <c r="AU1988" s="248"/>
      <c r="AW1988" s="319"/>
      <c r="AX1988" s="251"/>
      <c r="AY1988" s="248"/>
    </row>
    <row r="1989" spans="1:51" s="307" customFormat="1" ht="16.5" customHeight="1" x14ac:dyDescent="0.25">
      <c r="A1989" s="305"/>
      <c r="B1989" s="306"/>
      <c r="K1989" s="317"/>
      <c r="L1989" s="317"/>
      <c r="M1989" s="310"/>
      <c r="N1989" s="317"/>
      <c r="O1989" s="317"/>
      <c r="P1989" s="309"/>
      <c r="Q1989" s="311"/>
      <c r="R1989" s="312"/>
      <c r="S1989" s="312"/>
      <c r="U1989" s="313"/>
      <c r="V1989" s="305"/>
      <c r="W1989" s="306"/>
      <c r="X1989" s="425"/>
      <c r="AA1989" s="315"/>
      <c r="AB1989" s="315"/>
      <c r="AC1989" s="315"/>
      <c r="AD1989" s="312"/>
      <c r="AE1989" s="316"/>
      <c r="AF1989" s="317"/>
      <c r="AG1989" s="317"/>
      <c r="AH1989" s="311"/>
      <c r="AI1989" s="311"/>
      <c r="AJ1989" s="311"/>
      <c r="AK1989" s="311"/>
      <c r="AL1989" s="311"/>
      <c r="AO1989" s="318"/>
      <c r="AP1989" s="318"/>
      <c r="AQ1989" s="249"/>
      <c r="AR1989" s="249"/>
      <c r="AS1989" s="248"/>
      <c r="AT1989" s="248"/>
      <c r="AU1989" s="248"/>
      <c r="AW1989" s="319"/>
      <c r="AX1989" s="251"/>
      <c r="AY1989" s="248"/>
    </row>
    <row r="1990" spans="1:51" s="307" customFormat="1" ht="16.5" customHeight="1" x14ac:dyDescent="0.25">
      <c r="A1990" s="305"/>
      <c r="B1990" s="306"/>
      <c r="K1990" s="317"/>
      <c r="L1990" s="317"/>
      <c r="M1990" s="310"/>
      <c r="N1990" s="317"/>
      <c r="O1990" s="317"/>
      <c r="P1990" s="309"/>
      <c r="Q1990" s="311"/>
      <c r="R1990" s="312"/>
      <c r="S1990" s="312"/>
      <c r="U1990" s="313"/>
      <c r="V1990" s="305"/>
      <c r="W1990" s="306"/>
      <c r="X1990" s="425"/>
      <c r="AA1990" s="315"/>
      <c r="AB1990" s="315"/>
      <c r="AC1990" s="315"/>
      <c r="AD1990" s="312"/>
      <c r="AE1990" s="316"/>
      <c r="AF1990" s="317"/>
      <c r="AG1990" s="317"/>
      <c r="AH1990" s="311"/>
      <c r="AI1990" s="311"/>
      <c r="AJ1990" s="311"/>
      <c r="AK1990" s="311"/>
      <c r="AL1990" s="311"/>
      <c r="AO1990" s="318"/>
      <c r="AP1990" s="318"/>
      <c r="AQ1990" s="249"/>
      <c r="AR1990" s="249"/>
      <c r="AS1990" s="248"/>
      <c r="AT1990" s="248"/>
      <c r="AU1990" s="248"/>
      <c r="AW1990" s="319"/>
      <c r="AX1990" s="251"/>
      <c r="AY1990" s="248"/>
    </row>
    <row r="1991" spans="1:51" s="307" customFormat="1" ht="16.5" customHeight="1" x14ac:dyDescent="0.25">
      <c r="A1991" s="305"/>
      <c r="B1991" s="306"/>
      <c r="K1991" s="317"/>
      <c r="L1991" s="317"/>
      <c r="M1991" s="310"/>
      <c r="N1991" s="317"/>
      <c r="O1991" s="317"/>
      <c r="P1991" s="309"/>
      <c r="Q1991" s="311"/>
      <c r="R1991" s="312"/>
      <c r="S1991" s="312"/>
      <c r="U1991" s="313"/>
      <c r="V1991" s="305"/>
      <c r="W1991" s="306"/>
      <c r="X1991" s="425"/>
      <c r="AA1991" s="315"/>
      <c r="AB1991" s="315"/>
      <c r="AC1991" s="315"/>
      <c r="AD1991" s="312"/>
      <c r="AE1991" s="316"/>
      <c r="AF1991" s="317"/>
      <c r="AG1991" s="317"/>
      <c r="AH1991" s="311"/>
      <c r="AI1991" s="311"/>
      <c r="AJ1991" s="311"/>
      <c r="AK1991" s="311"/>
      <c r="AL1991" s="311"/>
      <c r="AO1991" s="318"/>
      <c r="AP1991" s="318"/>
      <c r="AQ1991" s="249"/>
      <c r="AR1991" s="249"/>
      <c r="AS1991" s="248"/>
      <c r="AT1991" s="248"/>
      <c r="AU1991" s="248"/>
      <c r="AW1991" s="319"/>
      <c r="AX1991" s="251"/>
      <c r="AY1991" s="248"/>
    </row>
    <row r="1992" spans="1:51" s="307" customFormat="1" ht="16.5" customHeight="1" x14ac:dyDescent="0.25">
      <c r="A1992" s="305"/>
      <c r="B1992" s="306"/>
      <c r="K1992" s="317"/>
      <c r="L1992" s="317"/>
      <c r="M1992" s="310"/>
      <c r="N1992" s="317"/>
      <c r="O1992" s="317"/>
      <c r="P1992" s="309"/>
      <c r="Q1992" s="311"/>
      <c r="R1992" s="312"/>
      <c r="S1992" s="312"/>
      <c r="U1992" s="313"/>
      <c r="V1992" s="305"/>
      <c r="W1992" s="306"/>
      <c r="X1992" s="425"/>
      <c r="AA1992" s="315"/>
      <c r="AB1992" s="315"/>
      <c r="AC1992" s="315"/>
      <c r="AD1992" s="312"/>
      <c r="AE1992" s="316"/>
      <c r="AF1992" s="317"/>
      <c r="AG1992" s="317"/>
      <c r="AH1992" s="311"/>
      <c r="AI1992" s="311"/>
      <c r="AJ1992" s="311"/>
      <c r="AK1992" s="311"/>
      <c r="AL1992" s="311"/>
      <c r="AO1992" s="318"/>
      <c r="AP1992" s="318"/>
      <c r="AQ1992" s="249"/>
      <c r="AR1992" s="249"/>
      <c r="AS1992" s="248"/>
      <c r="AT1992" s="248"/>
      <c r="AU1992" s="248"/>
      <c r="AW1992" s="319"/>
      <c r="AX1992" s="251"/>
      <c r="AY1992" s="248"/>
    </row>
    <row r="1993" spans="1:51" s="307" customFormat="1" ht="16.5" customHeight="1" x14ac:dyDescent="0.25">
      <c r="A1993" s="305"/>
      <c r="B1993" s="306"/>
      <c r="K1993" s="317"/>
      <c r="L1993" s="317"/>
      <c r="M1993" s="310"/>
      <c r="N1993" s="317"/>
      <c r="O1993" s="317"/>
      <c r="P1993" s="309"/>
      <c r="Q1993" s="311"/>
      <c r="R1993" s="312"/>
      <c r="S1993" s="312"/>
      <c r="U1993" s="313"/>
      <c r="V1993" s="305"/>
      <c r="W1993" s="306"/>
      <c r="X1993" s="425"/>
      <c r="AA1993" s="315"/>
      <c r="AB1993" s="315"/>
      <c r="AC1993" s="315"/>
      <c r="AD1993" s="312"/>
      <c r="AE1993" s="316"/>
      <c r="AF1993" s="317"/>
      <c r="AG1993" s="317"/>
      <c r="AH1993" s="311"/>
      <c r="AI1993" s="311"/>
      <c r="AJ1993" s="311"/>
      <c r="AK1993" s="311"/>
      <c r="AL1993" s="311"/>
      <c r="AO1993" s="318"/>
      <c r="AP1993" s="318"/>
      <c r="AQ1993" s="249"/>
      <c r="AR1993" s="249"/>
      <c r="AS1993" s="248"/>
      <c r="AT1993" s="248"/>
      <c r="AU1993" s="248"/>
      <c r="AW1993" s="319"/>
      <c r="AX1993" s="251"/>
      <c r="AY1993" s="248"/>
    </row>
    <row r="1994" spans="1:51" s="307" customFormat="1" ht="16.5" customHeight="1" x14ac:dyDescent="0.25">
      <c r="A1994" s="305"/>
      <c r="B1994" s="306"/>
      <c r="K1994" s="317"/>
      <c r="L1994" s="317"/>
      <c r="M1994" s="310"/>
      <c r="N1994" s="317"/>
      <c r="O1994" s="317"/>
      <c r="P1994" s="309"/>
      <c r="Q1994" s="311"/>
      <c r="R1994" s="312"/>
      <c r="S1994" s="312"/>
      <c r="U1994" s="313"/>
      <c r="V1994" s="305"/>
      <c r="W1994" s="306"/>
      <c r="X1994" s="425"/>
      <c r="AA1994" s="315"/>
      <c r="AB1994" s="315"/>
      <c r="AC1994" s="315"/>
      <c r="AD1994" s="312"/>
      <c r="AE1994" s="316"/>
      <c r="AF1994" s="317"/>
      <c r="AG1994" s="317"/>
      <c r="AH1994" s="311"/>
      <c r="AI1994" s="311"/>
      <c r="AJ1994" s="311"/>
      <c r="AK1994" s="311"/>
      <c r="AL1994" s="311"/>
      <c r="AO1994" s="318"/>
      <c r="AP1994" s="318"/>
      <c r="AQ1994" s="249"/>
      <c r="AR1994" s="249"/>
      <c r="AS1994" s="248"/>
      <c r="AT1994" s="248"/>
      <c r="AU1994" s="248"/>
      <c r="AW1994" s="319"/>
      <c r="AX1994" s="251"/>
      <c r="AY1994" s="248"/>
    </row>
    <row r="1995" spans="1:51" s="307" customFormat="1" ht="16.5" customHeight="1" x14ac:dyDescent="0.25">
      <c r="A1995" s="305"/>
      <c r="B1995" s="306"/>
      <c r="K1995" s="317"/>
      <c r="L1995" s="317"/>
      <c r="M1995" s="310"/>
      <c r="N1995" s="317"/>
      <c r="O1995" s="317"/>
      <c r="P1995" s="309"/>
      <c r="Q1995" s="311"/>
      <c r="R1995" s="312"/>
      <c r="S1995" s="312"/>
      <c r="U1995" s="313"/>
      <c r="V1995" s="305"/>
      <c r="W1995" s="306"/>
      <c r="X1995" s="425"/>
      <c r="AA1995" s="315"/>
      <c r="AB1995" s="315"/>
      <c r="AC1995" s="315"/>
      <c r="AD1995" s="312"/>
      <c r="AE1995" s="316"/>
      <c r="AF1995" s="317"/>
      <c r="AG1995" s="317"/>
      <c r="AH1995" s="311"/>
      <c r="AI1995" s="311"/>
      <c r="AJ1995" s="311"/>
      <c r="AK1995" s="311"/>
      <c r="AL1995" s="311"/>
      <c r="AO1995" s="318"/>
      <c r="AP1995" s="318"/>
      <c r="AQ1995" s="249"/>
      <c r="AR1995" s="249"/>
      <c r="AS1995" s="248"/>
      <c r="AT1995" s="248"/>
      <c r="AU1995" s="248"/>
      <c r="AW1995" s="319"/>
      <c r="AX1995" s="251"/>
      <c r="AY1995" s="248"/>
    </row>
    <row r="1996" spans="1:51" s="307" customFormat="1" ht="16.5" customHeight="1" x14ac:dyDescent="0.25">
      <c r="A1996" s="305"/>
      <c r="B1996" s="306"/>
      <c r="K1996" s="317"/>
      <c r="L1996" s="317"/>
      <c r="M1996" s="310"/>
      <c r="N1996" s="317"/>
      <c r="O1996" s="317"/>
      <c r="P1996" s="309"/>
      <c r="Q1996" s="311"/>
      <c r="R1996" s="312"/>
      <c r="S1996" s="312"/>
      <c r="U1996" s="313"/>
      <c r="V1996" s="305"/>
      <c r="W1996" s="306"/>
      <c r="X1996" s="425"/>
      <c r="AA1996" s="315"/>
      <c r="AB1996" s="315"/>
      <c r="AC1996" s="315"/>
      <c r="AD1996" s="312"/>
      <c r="AE1996" s="316"/>
      <c r="AF1996" s="317"/>
      <c r="AG1996" s="317"/>
      <c r="AH1996" s="311"/>
      <c r="AI1996" s="311"/>
      <c r="AJ1996" s="311"/>
      <c r="AK1996" s="311"/>
      <c r="AL1996" s="311"/>
      <c r="AO1996" s="318"/>
      <c r="AP1996" s="318"/>
      <c r="AQ1996" s="249"/>
      <c r="AR1996" s="249"/>
      <c r="AS1996" s="248"/>
      <c r="AT1996" s="248"/>
      <c r="AU1996" s="248"/>
      <c r="AW1996" s="319"/>
      <c r="AX1996" s="251"/>
      <c r="AY1996" s="248"/>
    </row>
    <row r="1997" spans="1:51" s="307" customFormat="1" ht="16.5" customHeight="1" x14ac:dyDescent="0.25">
      <c r="A1997" s="305"/>
      <c r="B1997" s="306"/>
      <c r="K1997" s="317"/>
      <c r="L1997" s="317"/>
      <c r="M1997" s="310"/>
      <c r="N1997" s="317"/>
      <c r="O1997" s="317"/>
      <c r="P1997" s="309"/>
      <c r="Q1997" s="311"/>
      <c r="R1997" s="312"/>
      <c r="S1997" s="312"/>
      <c r="U1997" s="313"/>
      <c r="V1997" s="305"/>
      <c r="W1997" s="306"/>
      <c r="X1997" s="425"/>
      <c r="AA1997" s="315"/>
      <c r="AB1997" s="315"/>
      <c r="AC1997" s="315"/>
      <c r="AD1997" s="312"/>
      <c r="AE1997" s="316"/>
      <c r="AF1997" s="317"/>
      <c r="AG1997" s="317"/>
      <c r="AH1997" s="311"/>
      <c r="AI1997" s="311"/>
      <c r="AJ1997" s="311"/>
      <c r="AK1997" s="311"/>
      <c r="AL1997" s="311"/>
      <c r="AO1997" s="318"/>
      <c r="AP1997" s="318"/>
      <c r="AQ1997" s="249"/>
      <c r="AR1997" s="249"/>
      <c r="AS1997" s="248"/>
      <c r="AT1997" s="248"/>
      <c r="AU1997" s="248"/>
      <c r="AW1997" s="319"/>
      <c r="AX1997" s="251"/>
      <c r="AY1997" s="248"/>
    </row>
    <row r="1998" spans="1:51" s="307" customFormat="1" ht="16.5" customHeight="1" x14ac:dyDescent="0.25">
      <c r="A1998" s="305"/>
      <c r="B1998" s="306"/>
      <c r="K1998" s="317"/>
      <c r="L1998" s="317"/>
      <c r="M1998" s="310"/>
      <c r="N1998" s="317"/>
      <c r="O1998" s="317"/>
      <c r="P1998" s="309"/>
      <c r="Q1998" s="311"/>
      <c r="R1998" s="312"/>
      <c r="S1998" s="312"/>
      <c r="U1998" s="313"/>
      <c r="V1998" s="305"/>
      <c r="W1998" s="306"/>
      <c r="X1998" s="425"/>
      <c r="AA1998" s="315"/>
      <c r="AB1998" s="315"/>
      <c r="AC1998" s="315"/>
      <c r="AD1998" s="312"/>
      <c r="AE1998" s="316"/>
      <c r="AF1998" s="317"/>
      <c r="AG1998" s="317"/>
      <c r="AH1998" s="311"/>
      <c r="AI1998" s="311"/>
      <c r="AJ1998" s="311"/>
      <c r="AK1998" s="311"/>
      <c r="AL1998" s="311"/>
      <c r="AO1998" s="318"/>
      <c r="AP1998" s="318"/>
      <c r="AQ1998" s="249"/>
      <c r="AR1998" s="249"/>
      <c r="AS1998" s="248"/>
      <c r="AT1998" s="248"/>
      <c r="AU1998" s="248"/>
      <c r="AW1998" s="319"/>
      <c r="AX1998" s="251"/>
      <c r="AY1998" s="248"/>
    </row>
    <row r="1999" spans="1:51" s="307" customFormat="1" ht="16.5" customHeight="1" x14ac:dyDescent="0.25">
      <c r="A1999" s="305"/>
      <c r="B1999" s="306"/>
      <c r="K1999" s="317"/>
      <c r="L1999" s="317"/>
      <c r="M1999" s="310"/>
      <c r="N1999" s="317"/>
      <c r="O1999" s="317"/>
      <c r="P1999" s="309"/>
      <c r="Q1999" s="311"/>
      <c r="R1999" s="312"/>
      <c r="S1999" s="312"/>
      <c r="U1999" s="313"/>
      <c r="V1999" s="305"/>
      <c r="W1999" s="306"/>
      <c r="X1999" s="425"/>
      <c r="AA1999" s="315"/>
      <c r="AB1999" s="315"/>
      <c r="AC1999" s="315"/>
      <c r="AD1999" s="312"/>
      <c r="AE1999" s="316"/>
      <c r="AF1999" s="317"/>
      <c r="AG1999" s="317"/>
      <c r="AH1999" s="311"/>
      <c r="AI1999" s="311"/>
      <c r="AJ1999" s="311"/>
      <c r="AK1999" s="311"/>
      <c r="AL1999" s="311"/>
      <c r="AO1999" s="318"/>
      <c r="AP1999" s="318"/>
      <c r="AQ1999" s="249"/>
      <c r="AR1999" s="249"/>
      <c r="AS1999" s="248"/>
      <c r="AT1999" s="248"/>
      <c r="AU1999" s="248"/>
      <c r="AW1999" s="319"/>
      <c r="AX1999" s="251"/>
      <c r="AY1999" s="248"/>
    </row>
    <row r="2000" spans="1:51" s="307" customFormat="1" ht="16.5" customHeight="1" x14ac:dyDescent="0.25">
      <c r="A2000" s="305"/>
      <c r="B2000" s="306"/>
      <c r="K2000" s="317"/>
      <c r="L2000" s="317"/>
      <c r="M2000" s="310"/>
      <c r="N2000" s="317"/>
      <c r="O2000" s="317"/>
      <c r="P2000" s="309"/>
      <c r="Q2000" s="311"/>
      <c r="R2000" s="312"/>
      <c r="S2000" s="312"/>
      <c r="U2000" s="313"/>
      <c r="V2000" s="305"/>
      <c r="W2000" s="306"/>
      <c r="X2000" s="425"/>
      <c r="AA2000" s="315"/>
      <c r="AB2000" s="315"/>
      <c r="AC2000" s="315"/>
      <c r="AD2000" s="312"/>
      <c r="AE2000" s="316"/>
      <c r="AF2000" s="317"/>
      <c r="AG2000" s="317"/>
      <c r="AH2000" s="311"/>
      <c r="AI2000" s="311"/>
      <c r="AJ2000" s="311"/>
      <c r="AK2000" s="311"/>
      <c r="AL2000" s="311"/>
      <c r="AO2000" s="318"/>
      <c r="AP2000" s="318"/>
      <c r="AQ2000" s="249"/>
      <c r="AR2000" s="249"/>
      <c r="AS2000" s="248"/>
      <c r="AT2000" s="248"/>
      <c r="AU2000" s="248"/>
      <c r="AW2000" s="319"/>
      <c r="AX2000" s="251"/>
      <c r="AY2000" s="248"/>
    </row>
    <row r="2001" spans="1:51" s="307" customFormat="1" ht="16.5" customHeight="1" x14ac:dyDescent="0.25">
      <c r="A2001" s="305"/>
      <c r="B2001" s="306"/>
      <c r="K2001" s="317"/>
      <c r="L2001" s="317"/>
      <c r="M2001" s="310"/>
      <c r="N2001" s="317"/>
      <c r="O2001" s="317"/>
      <c r="P2001" s="309"/>
      <c r="Q2001" s="311"/>
      <c r="R2001" s="312"/>
      <c r="S2001" s="312"/>
      <c r="U2001" s="313"/>
      <c r="V2001" s="305"/>
      <c r="W2001" s="306"/>
      <c r="X2001" s="425"/>
      <c r="AA2001" s="315"/>
      <c r="AB2001" s="315"/>
      <c r="AC2001" s="315"/>
      <c r="AD2001" s="312"/>
      <c r="AE2001" s="316"/>
      <c r="AF2001" s="317"/>
      <c r="AG2001" s="317"/>
      <c r="AH2001" s="311"/>
      <c r="AI2001" s="311"/>
      <c r="AJ2001" s="311"/>
      <c r="AK2001" s="311"/>
      <c r="AL2001" s="311"/>
      <c r="AO2001" s="318"/>
      <c r="AP2001" s="318"/>
      <c r="AQ2001" s="249"/>
      <c r="AR2001" s="249"/>
      <c r="AS2001" s="248"/>
      <c r="AT2001" s="248"/>
      <c r="AU2001" s="248"/>
      <c r="AW2001" s="319"/>
      <c r="AX2001" s="251"/>
      <c r="AY2001" s="248"/>
    </row>
    <row r="2002" spans="1:51" s="307" customFormat="1" ht="16.5" customHeight="1" x14ac:dyDescent="0.25">
      <c r="A2002" s="305"/>
      <c r="B2002" s="306"/>
      <c r="K2002" s="317"/>
      <c r="L2002" s="317"/>
      <c r="M2002" s="310"/>
      <c r="N2002" s="317"/>
      <c r="O2002" s="317"/>
      <c r="P2002" s="309"/>
      <c r="Q2002" s="311"/>
      <c r="R2002" s="312"/>
      <c r="S2002" s="312"/>
      <c r="U2002" s="313"/>
      <c r="V2002" s="305"/>
      <c r="W2002" s="306"/>
      <c r="X2002" s="425"/>
      <c r="AA2002" s="315"/>
      <c r="AB2002" s="315"/>
      <c r="AC2002" s="315"/>
      <c r="AD2002" s="312"/>
      <c r="AE2002" s="316"/>
      <c r="AF2002" s="317"/>
      <c r="AG2002" s="317"/>
      <c r="AH2002" s="311"/>
      <c r="AI2002" s="311"/>
      <c r="AJ2002" s="311"/>
      <c r="AK2002" s="311"/>
      <c r="AL2002" s="311"/>
      <c r="AO2002" s="318"/>
      <c r="AP2002" s="318"/>
      <c r="AQ2002" s="249"/>
      <c r="AR2002" s="249"/>
      <c r="AS2002" s="248"/>
      <c r="AT2002" s="248"/>
      <c r="AU2002" s="248"/>
      <c r="AW2002" s="319"/>
      <c r="AX2002" s="251"/>
      <c r="AY2002" s="248"/>
    </row>
    <row r="2003" spans="1:51" s="307" customFormat="1" ht="16.5" customHeight="1" x14ac:dyDescent="0.25">
      <c r="A2003" s="305"/>
      <c r="B2003" s="306"/>
      <c r="K2003" s="317"/>
      <c r="L2003" s="317"/>
      <c r="M2003" s="310"/>
      <c r="N2003" s="317"/>
      <c r="O2003" s="317"/>
      <c r="P2003" s="309"/>
      <c r="Q2003" s="311"/>
      <c r="R2003" s="312"/>
      <c r="S2003" s="312"/>
      <c r="U2003" s="313"/>
      <c r="V2003" s="305"/>
      <c r="W2003" s="306"/>
      <c r="X2003" s="425"/>
      <c r="AA2003" s="315"/>
      <c r="AB2003" s="315"/>
      <c r="AC2003" s="315"/>
      <c r="AD2003" s="312"/>
      <c r="AE2003" s="316"/>
      <c r="AF2003" s="317"/>
      <c r="AG2003" s="317"/>
      <c r="AH2003" s="311"/>
      <c r="AI2003" s="311"/>
      <c r="AJ2003" s="311"/>
      <c r="AK2003" s="311"/>
      <c r="AL2003" s="311"/>
      <c r="AO2003" s="318"/>
      <c r="AP2003" s="318"/>
      <c r="AQ2003" s="249"/>
      <c r="AR2003" s="249"/>
      <c r="AS2003" s="248"/>
      <c r="AT2003" s="248"/>
      <c r="AU2003" s="248"/>
      <c r="AW2003" s="319"/>
      <c r="AX2003" s="251"/>
      <c r="AY2003" s="248"/>
    </row>
    <row r="2004" spans="1:51" s="307" customFormat="1" ht="16.5" customHeight="1" x14ac:dyDescent="0.25">
      <c r="A2004" s="305"/>
      <c r="B2004" s="306"/>
      <c r="K2004" s="317"/>
      <c r="L2004" s="317"/>
      <c r="M2004" s="310"/>
      <c r="N2004" s="317"/>
      <c r="O2004" s="317"/>
      <c r="P2004" s="309"/>
      <c r="Q2004" s="311"/>
      <c r="R2004" s="312"/>
      <c r="S2004" s="312"/>
      <c r="U2004" s="313"/>
      <c r="V2004" s="305"/>
      <c r="W2004" s="306"/>
      <c r="X2004" s="425"/>
      <c r="AA2004" s="315"/>
      <c r="AB2004" s="315"/>
      <c r="AC2004" s="315"/>
      <c r="AD2004" s="312"/>
      <c r="AE2004" s="316"/>
      <c r="AF2004" s="317"/>
      <c r="AG2004" s="317"/>
      <c r="AH2004" s="311"/>
      <c r="AI2004" s="311"/>
      <c r="AJ2004" s="311"/>
      <c r="AK2004" s="311"/>
      <c r="AL2004" s="311"/>
      <c r="AO2004" s="318"/>
      <c r="AP2004" s="318"/>
      <c r="AQ2004" s="249"/>
      <c r="AR2004" s="249"/>
      <c r="AS2004" s="248"/>
      <c r="AT2004" s="248"/>
      <c r="AU2004" s="248"/>
      <c r="AW2004" s="319"/>
      <c r="AX2004" s="251"/>
      <c r="AY2004" s="248"/>
    </row>
    <row r="2005" spans="1:51" s="307" customFormat="1" ht="16.5" customHeight="1" x14ac:dyDescent="0.25">
      <c r="A2005" s="305"/>
      <c r="B2005" s="306"/>
      <c r="K2005" s="317"/>
      <c r="L2005" s="317"/>
      <c r="M2005" s="310"/>
      <c r="N2005" s="317"/>
      <c r="O2005" s="317"/>
      <c r="P2005" s="309"/>
      <c r="Q2005" s="311"/>
      <c r="R2005" s="312"/>
      <c r="S2005" s="312"/>
      <c r="U2005" s="313"/>
      <c r="V2005" s="305"/>
      <c r="W2005" s="306"/>
      <c r="X2005" s="425"/>
      <c r="AA2005" s="315"/>
      <c r="AB2005" s="315"/>
      <c r="AC2005" s="315"/>
      <c r="AD2005" s="312"/>
      <c r="AE2005" s="316"/>
      <c r="AF2005" s="317"/>
      <c r="AG2005" s="317"/>
      <c r="AH2005" s="311"/>
      <c r="AI2005" s="311"/>
      <c r="AJ2005" s="311"/>
      <c r="AK2005" s="311"/>
      <c r="AL2005" s="311"/>
      <c r="AO2005" s="318"/>
      <c r="AP2005" s="318"/>
      <c r="AQ2005" s="249"/>
      <c r="AR2005" s="249"/>
      <c r="AS2005" s="248"/>
      <c r="AT2005" s="248"/>
      <c r="AU2005" s="248"/>
      <c r="AW2005" s="319"/>
      <c r="AX2005" s="251"/>
      <c r="AY2005" s="248"/>
    </row>
    <row r="2006" spans="1:51" s="307" customFormat="1" ht="16.5" customHeight="1" x14ac:dyDescent="0.25">
      <c r="A2006" s="305"/>
      <c r="B2006" s="306"/>
      <c r="K2006" s="317"/>
      <c r="L2006" s="317"/>
      <c r="M2006" s="310"/>
      <c r="N2006" s="317"/>
      <c r="O2006" s="317"/>
      <c r="P2006" s="309"/>
      <c r="Q2006" s="311"/>
      <c r="R2006" s="312"/>
      <c r="S2006" s="312"/>
      <c r="U2006" s="313"/>
      <c r="V2006" s="305"/>
      <c r="W2006" s="306"/>
      <c r="X2006" s="425"/>
      <c r="AA2006" s="315"/>
      <c r="AB2006" s="315"/>
      <c r="AC2006" s="315"/>
      <c r="AD2006" s="312"/>
      <c r="AE2006" s="316"/>
      <c r="AF2006" s="317"/>
      <c r="AG2006" s="317"/>
      <c r="AH2006" s="311"/>
      <c r="AI2006" s="311"/>
      <c r="AJ2006" s="311"/>
      <c r="AK2006" s="311"/>
      <c r="AL2006" s="311"/>
      <c r="AO2006" s="318"/>
      <c r="AP2006" s="318"/>
      <c r="AQ2006" s="249"/>
      <c r="AR2006" s="249"/>
      <c r="AS2006" s="248"/>
      <c r="AT2006" s="248"/>
      <c r="AU2006" s="248"/>
      <c r="AW2006" s="319"/>
      <c r="AX2006" s="251"/>
      <c r="AY2006" s="248"/>
    </row>
    <row r="2007" spans="1:51" s="307" customFormat="1" ht="16.5" customHeight="1" x14ac:dyDescent="0.25">
      <c r="A2007" s="305"/>
      <c r="B2007" s="306"/>
      <c r="K2007" s="317"/>
      <c r="L2007" s="317"/>
      <c r="M2007" s="310"/>
      <c r="N2007" s="317"/>
      <c r="O2007" s="317"/>
      <c r="P2007" s="309">
        <f>N2007*O2007</f>
        <v>0</v>
      </c>
      <c r="Q2007" s="311"/>
      <c r="R2007" s="312"/>
      <c r="S2007" s="312"/>
      <c r="U2007" s="313"/>
      <c r="V2007" s="305" t="s">
        <v>298</v>
      </c>
      <c r="W2007" s="306">
        <v>87</v>
      </c>
      <c r="X2007" s="425">
        <v>4</v>
      </c>
      <c r="Y2007" s="307" t="s">
        <v>28</v>
      </c>
      <c r="Z2007" s="307" t="s">
        <v>53</v>
      </c>
      <c r="AA2007" s="315">
        <v>11</v>
      </c>
      <c r="AB2007" s="315">
        <v>17</v>
      </c>
      <c r="AC2007" s="315">
        <v>2</v>
      </c>
      <c r="AD2007" s="312">
        <f>AA2007*AB2007</f>
        <v>187</v>
      </c>
      <c r="AE2007" s="316">
        <v>100</v>
      </c>
      <c r="AF2007" s="317">
        <f>รายการ!B1</f>
        <v>6700</v>
      </c>
      <c r="AG2007" s="317">
        <f>AD2007*AF2007</f>
        <v>1252900</v>
      </c>
      <c r="AH2007" s="311">
        <f>SUM(AI2007:AL2007)</f>
        <v>187</v>
      </c>
      <c r="AI2007" s="311"/>
      <c r="AJ2007" s="311">
        <v>187</v>
      </c>
      <c r="AK2007" s="311"/>
      <c r="AL2007" s="311"/>
      <c r="AM2007" s="307">
        <v>5</v>
      </c>
      <c r="AN2007" s="307">
        <f>ค่าเสื่อม!F4</f>
        <v>15</v>
      </c>
      <c r="AO2007" s="318">
        <f>AG2007*AN2007/100</f>
        <v>187935</v>
      </c>
      <c r="AP2007" s="318">
        <f>AG2007-AO2007</f>
        <v>1064965</v>
      </c>
      <c r="AQ2007" s="249">
        <f>P2007+AP2007</f>
        <v>1064965</v>
      </c>
      <c r="AR2007" s="249">
        <f>AQ2007</f>
        <v>1064965</v>
      </c>
      <c r="AS2007" s="248">
        <f>((S2007*O2007)+(AF2007*AK2007)-(AF2007*AK2007*AN2007/100))</f>
        <v>0</v>
      </c>
      <c r="AT2007" s="248">
        <f>AQ2007-AS2007</f>
        <v>1064965</v>
      </c>
      <c r="AU2007" s="248">
        <f>AS2007</f>
        <v>0</v>
      </c>
      <c r="AW2007" s="319"/>
      <c r="AX2007" s="251">
        <f>AU2007*AV2007/100</f>
        <v>0</v>
      </c>
      <c r="AY2007" s="248">
        <f>AX2007*10/100</f>
        <v>0</v>
      </c>
    </row>
    <row r="2008" spans="1:51" s="307" customFormat="1" ht="16.5" customHeight="1" x14ac:dyDescent="0.25">
      <c r="A2008" s="305"/>
      <c r="B2008" s="306"/>
      <c r="K2008" s="317"/>
      <c r="L2008" s="317"/>
      <c r="M2008" s="310"/>
      <c r="N2008" s="317"/>
      <c r="O2008" s="317"/>
      <c r="P2008" s="309"/>
      <c r="Q2008" s="311"/>
      <c r="R2008" s="312"/>
      <c r="S2008" s="312"/>
      <c r="U2008" s="313"/>
      <c r="V2008" s="305"/>
      <c r="W2008" s="306"/>
      <c r="X2008" s="425"/>
      <c r="AA2008" s="315"/>
      <c r="AB2008" s="315"/>
      <c r="AC2008" s="315"/>
      <c r="AD2008" s="312"/>
      <c r="AE2008" s="316"/>
      <c r="AF2008" s="317"/>
      <c r="AG2008" s="317"/>
      <c r="AH2008" s="311"/>
      <c r="AI2008" s="311"/>
      <c r="AJ2008" s="311"/>
      <c r="AK2008" s="311"/>
      <c r="AL2008" s="311"/>
      <c r="AO2008" s="318"/>
      <c r="AP2008" s="318"/>
      <c r="AQ2008" s="249"/>
      <c r="AR2008" s="249"/>
      <c r="AS2008" s="248"/>
      <c r="AT2008" s="248"/>
      <c r="AU2008" s="248"/>
      <c r="AW2008" s="319"/>
      <c r="AX2008" s="251"/>
      <c r="AY2008" s="248"/>
    </row>
    <row r="2009" spans="1:51" s="307" customFormat="1" ht="16.5" customHeight="1" x14ac:dyDescent="0.25">
      <c r="A2009" s="305"/>
      <c r="B2009" s="306"/>
      <c r="K2009" s="317"/>
      <c r="L2009" s="317"/>
      <c r="M2009" s="310"/>
      <c r="N2009" s="317"/>
      <c r="O2009" s="317"/>
      <c r="P2009" s="309"/>
      <c r="Q2009" s="311"/>
      <c r="R2009" s="312"/>
      <c r="S2009" s="312"/>
      <c r="U2009" s="313"/>
      <c r="V2009" s="305"/>
      <c r="W2009" s="306"/>
      <c r="X2009" s="425"/>
      <c r="AA2009" s="315"/>
      <c r="AB2009" s="315"/>
      <c r="AC2009" s="315"/>
      <c r="AD2009" s="312"/>
      <c r="AE2009" s="316"/>
      <c r="AF2009" s="317"/>
      <c r="AG2009" s="317"/>
      <c r="AH2009" s="311"/>
      <c r="AI2009" s="311"/>
      <c r="AJ2009" s="311"/>
      <c r="AK2009" s="311"/>
      <c r="AL2009" s="311"/>
      <c r="AO2009" s="318"/>
      <c r="AP2009" s="318"/>
      <c r="AQ2009" s="249"/>
      <c r="AR2009" s="249"/>
      <c r="AS2009" s="248"/>
      <c r="AT2009" s="248"/>
      <c r="AU2009" s="248"/>
      <c r="AW2009" s="319"/>
      <c r="AX2009" s="251"/>
      <c r="AY2009" s="248"/>
    </row>
    <row r="2010" spans="1:51" s="307" customFormat="1" ht="16.5" customHeight="1" x14ac:dyDescent="0.25">
      <c r="A2010" s="305"/>
      <c r="B2010" s="306"/>
      <c r="K2010" s="317"/>
      <c r="L2010" s="317"/>
      <c r="M2010" s="310"/>
      <c r="N2010" s="317"/>
      <c r="O2010" s="317"/>
      <c r="P2010" s="309"/>
      <c r="Q2010" s="311"/>
      <c r="R2010" s="312"/>
      <c r="S2010" s="312"/>
      <c r="U2010" s="313"/>
      <c r="V2010" s="305"/>
      <c r="W2010" s="306"/>
      <c r="X2010" s="425"/>
      <c r="AA2010" s="315"/>
      <c r="AB2010" s="315"/>
      <c r="AC2010" s="315"/>
      <c r="AD2010" s="312"/>
      <c r="AE2010" s="316"/>
      <c r="AF2010" s="317"/>
      <c r="AG2010" s="317"/>
      <c r="AH2010" s="311"/>
      <c r="AI2010" s="311"/>
      <c r="AJ2010" s="311"/>
      <c r="AK2010" s="311"/>
      <c r="AL2010" s="311"/>
      <c r="AO2010" s="318"/>
      <c r="AP2010" s="318"/>
      <c r="AQ2010" s="249"/>
      <c r="AR2010" s="249"/>
      <c r="AS2010" s="248"/>
      <c r="AT2010" s="248"/>
      <c r="AU2010" s="248"/>
      <c r="AW2010" s="319"/>
      <c r="AX2010" s="251"/>
      <c r="AY2010" s="248"/>
    </row>
    <row r="2011" spans="1:51" s="307" customFormat="1" ht="16.5" customHeight="1" x14ac:dyDescent="0.25">
      <c r="A2011" s="305"/>
      <c r="B2011" s="306"/>
      <c r="K2011" s="317"/>
      <c r="L2011" s="317"/>
      <c r="M2011" s="310"/>
      <c r="N2011" s="317"/>
      <c r="O2011" s="317"/>
      <c r="P2011" s="309"/>
      <c r="Q2011" s="311"/>
      <c r="R2011" s="312"/>
      <c r="S2011" s="312"/>
      <c r="U2011" s="313"/>
      <c r="V2011" s="305"/>
      <c r="W2011" s="306"/>
      <c r="X2011" s="425"/>
      <c r="AA2011" s="315"/>
      <c r="AB2011" s="315"/>
      <c r="AC2011" s="315"/>
      <c r="AD2011" s="312"/>
      <c r="AE2011" s="316"/>
      <c r="AF2011" s="317"/>
      <c r="AG2011" s="317"/>
      <c r="AH2011" s="311"/>
      <c r="AI2011" s="311"/>
      <c r="AJ2011" s="311"/>
      <c r="AK2011" s="311"/>
      <c r="AL2011" s="311"/>
      <c r="AO2011" s="318"/>
      <c r="AP2011" s="318"/>
      <c r="AQ2011" s="249"/>
      <c r="AR2011" s="249"/>
      <c r="AS2011" s="248"/>
      <c r="AT2011" s="248"/>
      <c r="AU2011" s="248"/>
      <c r="AW2011" s="319"/>
      <c r="AX2011" s="251"/>
      <c r="AY2011" s="248"/>
    </row>
    <row r="2012" spans="1:51" s="307" customFormat="1" ht="16.5" customHeight="1" x14ac:dyDescent="0.25">
      <c r="A2012" s="305"/>
      <c r="B2012" s="306"/>
      <c r="K2012" s="317"/>
      <c r="L2012" s="317"/>
      <c r="M2012" s="310"/>
      <c r="N2012" s="317"/>
      <c r="O2012" s="317"/>
      <c r="P2012" s="309"/>
      <c r="Q2012" s="311"/>
      <c r="R2012" s="312"/>
      <c r="S2012" s="312"/>
      <c r="U2012" s="313"/>
      <c r="V2012" s="305"/>
      <c r="W2012" s="306"/>
      <c r="X2012" s="425"/>
      <c r="AA2012" s="315"/>
      <c r="AB2012" s="315"/>
      <c r="AC2012" s="315"/>
      <c r="AD2012" s="312"/>
      <c r="AE2012" s="316"/>
      <c r="AF2012" s="317"/>
      <c r="AG2012" s="317"/>
      <c r="AH2012" s="311"/>
      <c r="AI2012" s="311"/>
      <c r="AJ2012" s="311"/>
      <c r="AK2012" s="311"/>
      <c r="AL2012" s="311"/>
      <c r="AO2012" s="318"/>
      <c r="AP2012" s="318"/>
      <c r="AQ2012" s="249"/>
      <c r="AR2012" s="249"/>
      <c r="AS2012" s="248"/>
      <c r="AT2012" s="248"/>
      <c r="AU2012" s="248"/>
      <c r="AW2012" s="319"/>
      <c r="AX2012" s="251"/>
      <c r="AY2012" s="248"/>
    </row>
    <row r="2013" spans="1:51" s="307" customFormat="1" ht="16.5" customHeight="1" x14ac:dyDescent="0.25">
      <c r="A2013" s="305"/>
      <c r="B2013" s="306"/>
      <c r="K2013" s="317"/>
      <c r="L2013" s="317"/>
      <c r="M2013" s="310"/>
      <c r="N2013" s="317"/>
      <c r="O2013" s="317"/>
      <c r="P2013" s="309"/>
      <c r="Q2013" s="311"/>
      <c r="R2013" s="312"/>
      <c r="S2013" s="312"/>
      <c r="U2013" s="313"/>
      <c r="V2013" s="305"/>
      <c r="W2013" s="306"/>
      <c r="X2013" s="425"/>
      <c r="AA2013" s="315"/>
      <c r="AB2013" s="315"/>
      <c r="AC2013" s="315"/>
      <c r="AD2013" s="312"/>
      <c r="AE2013" s="316"/>
      <c r="AF2013" s="317"/>
      <c r="AG2013" s="317"/>
      <c r="AH2013" s="311"/>
      <c r="AI2013" s="311"/>
      <c r="AJ2013" s="311"/>
      <c r="AK2013" s="311"/>
      <c r="AL2013" s="311"/>
      <c r="AO2013" s="318"/>
      <c r="AP2013" s="318"/>
      <c r="AQ2013" s="249"/>
      <c r="AR2013" s="249"/>
      <c r="AS2013" s="248"/>
      <c r="AT2013" s="248"/>
      <c r="AU2013" s="248"/>
      <c r="AW2013" s="319"/>
      <c r="AX2013" s="251"/>
      <c r="AY2013" s="248"/>
    </row>
    <row r="2014" spans="1:51" s="307" customFormat="1" ht="16.5" customHeight="1" x14ac:dyDescent="0.25">
      <c r="A2014" s="305"/>
      <c r="B2014" s="306"/>
      <c r="K2014" s="317"/>
      <c r="L2014" s="317"/>
      <c r="M2014" s="310"/>
      <c r="N2014" s="317"/>
      <c r="O2014" s="317"/>
      <c r="P2014" s="309"/>
      <c r="Q2014" s="311"/>
      <c r="R2014" s="312"/>
      <c r="S2014" s="312"/>
      <c r="U2014" s="313"/>
      <c r="V2014" s="305"/>
      <c r="W2014" s="306"/>
      <c r="X2014" s="425"/>
      <c r="AA2014" s="315"/>
      <c r="AB2014" s="315"/>
      <c r="AC2014" s="315"/>
      <c r="AD2014" s="312"/>
      <c r="AE2014" s="316"/>
      <c r="AF2014" s="317"/>
      <c r="AG2014" s="317"/>
      <c r="AH2014" s="311"/>
      <c r="AI2014" s="311"/>
      <c r="AJ2014" s="311"/>
      <c r="AK2014" s="311"/>
      <c r="AL2014" s="311"/>
      <c r="AO2014" s="318"/>
      <c r="AP2014" s="318"/>
      <c r="AQ2014" s="249"/>
      <c r="AR2014" s="249"/>
      <c r="AS2014" s="248"/>
      <c r="AT2014" s="248"/>
      <c r="AU2014" s="248"/>
      <c r="AW2014" s="319"/>
      <c r="AX2014" s="251"/>
      <c r="AY2014" s="248"/>
    </row>
    <row r="2015" spans="1:51" s="307" customFormat="1" ht="16.5" customHeight="1" x14ac:dyDescent="0.25">
      <c r="A2015" s="305"/>
      <c r="B2015" s="306"/>
      <c r="K2015" s="317"/>
      <c r="L2015" s="317"/>
      <c r="M2015" s="310"/>
      <c r="N2015" s="317"/>
      <c r="O2015" s="317"/>
      <c r="P2015" s="309"/>
      <c r="Q2015" s="311"/>
      <c r="R2015" s="312"/>
      <c r="S2015" s="312"/>
      <c r="U2015" s="313"/>
      <c r="V2015" s="305"/>
      <c r="W2015" s="306"/>
      <c r="X2015" s="425"/>
      <c r="AA2015" s="315"/>
      <c r="AB2015" s="315"/>
      <c r="AC2015" s="315"/>
      <c r="AD2015" s="312"/>
      <c r="AE2015" s="316"/>
      <c r="AF2015" s="317"/>
      <c r="AG2015" s="317"/>
      <c r="AH2015" s="311"/>
      <c r="AI2015" s="311"/>
      <c r="AJ2015" s="311"/>
      <c r="AK2015" s="311"/>
      <c r="AL2015" s="311"/>
      <c r="AO2015" s="318"/>
      <c r="AP2015" s="318"/>
      <c r="AQ2015" s="249"/>
      <c r="AR2015" s="249"/>
      <c r="AS2015" s="248"/>
      <c r="AT2015" s="248"/>
      <c r="AU2015" s="248"/>
      <c r="AW2015" s="319"/>
      <c r="AX2015" s="251"/>
      <c r="AY2015" s="248"/>
    </row>
    <row r="2016" spans="1:51" s="307" customFormat="1" ht="16.5" customHeight="1" x14ac:dyDescent="0.25">
      <c r="A2016" s="305"/>
      <c r="B2016" s="306"/>
      <c r="K2016" s="317"/>
      <c r="L2016" s="317"/>
      <c r="M2016" s="310"/>
      <c r="N2016" s="317"/>
      <c r="O2016" s="317"/>
      <c r="P2016" s="309"/>
      <c r="Q2016" s="311"/>
      <c r="R2016" s="312"/>
      <c r="S2016" s="312"/>
      <c r="U2016" s="313"/>
      <c r="V2016" s="305"/>
      <c r="W2016" s="306"/>
      <c r="X2016" s="425"/>
      <c r="AA2016" s="315"/>
      <c r="AB2016" s="315"/>
      <c r="AC2016" s="315"/>
      <c r="AD2016" s="312"/>
      <c r="AE2016" s="316"/>
      <c r="AF2016" s="317"/>
      <c r="AG2016" s="317"/>
      <c r="AH2016" s="311"/>
      <c r="AI2016" s="311"/>
      <c r="AJ2016" s="311"/>
      <c r="AK2016" s="311"/>
      <c r="AL2016" s="311"/>
      <c r="AO2016" s="318"/>
      <c r="AP2016" s="318"/>
      <c r="AQ2016" s="249"/>
      <c r="AR2016" s="249"/>
      <c r="AS2016" s="248"/>
      <c r="AT2016" s="248"/>
      <c r="AU2016" s="248"/>
      <c r="AW2016" s="319"/>
      <c r="AX2016" s="251"/>
      <c r="AY2016" s="248"/>
    </row>
    <row r="2017" spans="1:51" s="307" customFormat="1" ht="16.5" customHeight="1" x14ac:dyDescent="0.25">
      <c r="A2017" s="305"/>
      <c r="B2017" s="306"/>
      <c r="K2017" s="317"/>
      <c r="L2017" s="317"/>
      <c r="M2017" s="310"/>
      <c r="N2017" s="317"/>
      <c r="O2017" s="317"/>
      <c r="P2017" s="309"/>
      <c r="Q2017" s="311"/>
      <c r="R2017" s="312"/>
      <c r="S2017" s="312"/>
      <c r="U2017" s="313"/>
      <c r="V2017" s="305"/>
      <c r="W2017" s="306"/>
      <c r="X2017" s="425"/>
      <c r="AA2017" s="315"/>
      <c r="AB2017" s="315"/>
      <c r="AC2017" s="315"/>
      <c r="AD2017" s="312"/>
      <c r="AE2017" s="316"/>
      <c r="AF2017" s="317"/>
      <c r="AG2017" s="317"/>
      <c r="AH2017" s="311"/>
      <c r="AI2017" s="311"/>
      <c r="AJ2017" s="311"/>
      <c r="AK2017" s="311"/>
      <c r="AL2017" s="311"/>
      <c r="AO2017" s="318"/>
      <c r="AP2017" s="318"/>
      <c r="AQ2017" s="249"/>
      <c r="AR2017" s="249"/>
      <c r="AS2017" s="248"/>
      <c r="AT2017" s="248"/>
      <c r="AU2017" s="248"/>
      <c r="AW2017" s="319"/>
      <c r="AX2017" s="251"/>
      <c r="AY2017" s="248"/>
    </row>
    <row r="2018" spans="1:51" s="307" customFormat="1" ht="16.5" customHeight="1" x14ac:dyDescent="0.25">
      <c r="A2018" s="305"/>
      <c r="B2018" s="306"/>
      <c r="K2018" s="317"/>
      <c r="L2018" s="317"/>
      <c r="M2018" s="310"/>
      <c r="N2018" s="317"/>
      <c r="O2018" s="317"/>
      <c r="P2018" s="309"/>
      <c r="Q2018" s="311"/>
      <c r="R2018" s="312"/>
      <c r="S2018" s="312"/>
      <c r="U2018" s="313"/>
      <c r="V2018" s="305"/>
      <c r="W2018" s="306"/>
      <c r="X2018" s="425"/>
      <c r="AA2018" s="315"/>
      <c r="AB2018" s="315"/>
      <c r="AC2018" s="315"/>
      <c r="AD2018" s="312"/>
      <c r="AE2018" s="316"/>
      <c r="AF2018" s="317"/>
      <c r="AG2018" s="317"/>
      <c r="AH2018" s="311"/>
      <c r="AI2018" s="311"/>
      <c r="AJ2018" s="311"/>
      <c r="AK2018" s="311"/>
      <c r="AL2018" s="311"/>
      <c r="AO2018" s="318"/>
      <c r="AP2018" s="318"/>
      <c r="AQ2018" s="249"/>
      <c r="AR2018" s="249"/>
      <c r="AS2018" s="248"/>
      <c r="AT2018" s="248"/>
      <c r="AU2018" s="248"/>
      <c r="AW2018" s="319"/>
      <c r="AX2018" s="251"/>
      <c r="AY2018" s="248"/>
    </row>
    <row r="2019" spans="1:51" s="307" customFormat="1" ht="16.5" customHeight="1" x14ac:dyDescent="0.25">
      <c r="A2019" s="305"/>
      <c r="B2019" s="306"/>
      <c r="K2019" s="317"/>
      <c r="L2019" s="317"/>
      <c r="M2019" s="310"/>
      <c r="N2019" s="317"/>
      <c r="O2019" s="317"/>
      <c r="P2019" s="309"/>
      <c r="Q2019" s="311"/>
      <c r="R2019" s="312"/>
      <c r="S2019" s="312"/>
      <c r="U2019" s="313"/>
      <c r="V2019" s="305"/>
      <c r="W2019" s="306"/>
      <c r="X2019" s="425"/>
      <c r="AA2019" s="315"/>
      <c r="AB2019" s="315"/>
      <c r="AC2019" s="315"/>
      <c r="AD2019" s="312"/>
      <c r="AE2019" s="316"/>
      <c r="AF2019" s="317"/>
      <c r="AG2019" s="317"/>
      <c r="AH2019" s="311"/>
      <c r="AI2019" s="311"/>
      <c r="AJ2019" s="311"/>
      <c r="AK2019" s="311"/>
      <c r="AL2019" s="311"/>
      <c r="AO2019" s="318"/>
      <c r="AP2019" s="318"/>
      <c r="AQ2019" s="249"/>
      <c r="AR2019" s="249"/>
      <c r="AS2019" s="248"/>
      <c r="AT2019" s="248"/>
      <c r="AU2019" s="248"/>
      <c r="AW2019" s="319"/>
      <c r="AX2019" s="251"/>
      <c r="AY2019" s="248"/>
    </row>
    <row r="2020" spans="1:51" s="307" customFormat="1" ht="16.5" customHeight="1" x14ac:dyDescent="0.25">
      <c r="A2020" s="305"/>
      <c r="B2020" s="306"/>
      <c r="K2020" s="317"/>
      <c r="L2020" s="317"/>
      <c r="M2020" s="310"/>
      <c r="N2020" s="317"/>
      <c r="O2020" s="317"/>
      <c r="P2020" s="309"/>
      <c r="Q2020" s="311"/>
      <c r="R2020" s="312"/>
      <c r="S2020" s="312"/>
      <c r="U2020" s="313"/>
      <c r="V2020" s="305"/>
      <c r="W2020" s="306"/>
      <c r="X2020" s="425"/>
      <c r="AA2020" s="315"/>
      <c r="AB2020" s="315"/>
      <c r="AC2020" s="315"/>
      <c r="AD2020" s="312"/>
      <c r="AE2020" s="316"/>
      <c r="AF2020" s="317"/>
      <c r="AG2020" s="317"/>
      <c r="AH2020" s="311"/>
      <c r="AI2020" s="311"/>
      <c r="AJ2020" s="311"/>
      <c r="AK2020" s="311"/>
      <c r="AL2020" s="311"/>
      <c r="AO2020" s="318"/>
      <c r="AP2020" s="318"/>
      <c r="AQ2020" s="249"/>
      <c r="AR2020" s="249"/>
      <c r="AS2020" s="248"/>
      <c r="AT2020" s="248"/>
      <c r="AU2020" s="248"/>
      <c r="AW2020" s="319"/>
      <c r="AX2020" s="251"/>
      <c r="AY2020" s="248"/>
    </row>
    <row r="2021" spans="1:51" s="307" customFormat="1" ht="16.5" customHeight="1" x14ac:dyDescent="0.25">
      <c r="A2021" s="305"/>
      <c r="B2021" s="306"/>
      <c r="K2021" s="317"/>
      <c r="L2021" s="317"/>
      <c r="M2021" s="310"/>
      <c r="N2021" s="317"/>
      <c r="O2021" s="317"/>
      <c r="P2021" s="309"/>
      <c r="Q2021" s="311"/>
      <c r="R2021" s="312"/>
      <c r="S2021" s="312"/>
      <c r="U2021" s="313"/>
      <c r="V2021" s="305"/>
      <c r="W2021" s="306"/>
      <c r="X2021" s="425"/>
      <c r="AA2021" s="315"/>
      <c r="AB2021" s="315"/>
      <c r="AC2021" s="315"/>
      <c r="AD2021" s="312"/>
      <c r="AE2021" s="316"/>
      <c r="AF2021" s="317"/>
      <c r="AG2021" s="317"/>
      <c r="AH2021" s="311"/>
      <c r="AI2021" s="311"/>
      <c r="AJ2021" s="311"/>
      <c r="AK2021" s="311"/>
      <c r="AL2021" s="311"/>
      <c r="AO2021" s="318"/>
      <c r="AP2021" s="318"/>
      <c r="AQ2021" s="249"/>
      <c r="AR2021" s="249"/>
      <c r="AS2021" s="248"/>
      <c r="AT2021" s="248"/>
      <c r="AU2021" s="248"/>
      <c r="AW2021" s="319"/>
      <c r="AX2021" s="251"/>
      <c r="AY2021" s="248"/>
    </row>
    <row r="2022" spans="1:51" s="307" customFormat="1" ht="16.5" customHeight="1" x14ac:dyDescent="0.25">
      <c r="A2022" s="305"/>
      <c r="B2022" s="306"/>
      <c r="K2022" s="317"/>
      <c r="L2022" s="317"/>
      <c r="M2022" s="310"/>
      <c r="N2022" s="317"/>
      <c r="O2022" s="317"/>
      <c r="P2022" s="309"/>
      <c r="Q2022" s="311"/>
      <c r="R2022" s="312"/>
      <c r="S2022" s="312"/>
      <c r="U2022" s="313"/>
      <c r="V2022" s="305"/>
      <c r="W2022" s="306"/>
      <c r="X2022" s="425"/>
      <c r="AA2022" s="315"/>
      <c r="AB2022" s="315"/>
      <c r="AC2022" s="315"/>
      <c r="AD2022" s="312"/>
      <c r="AE2022" s="316"/>
      <c r="AF2022" s="317"/>
      <c r="AG2022" s="317"/>
      <c r="AH2022" s="311"/>
      <c r="AI2022" s="311"/>
      <c r="AJ2022" s="311"/>
      <c r="AK2022" s="311"/>
      <c r="AL2022" s="311"/>
      <c r="AO2022" s="318"/>
      <c r="AP2022" s="318"/>
      <c r="AQ2022" s="249"/>
      <c r="AR2022" s="249"/>
      <c r="AS2022" s="248"/>
      <c r="AT2022" s="248"/>
      <c r="AU2022" s="248"/>
      <c r="AW2022" s="319"/>
      <c r="AX2022" s="251"/>
      <c r="AY2022" s="248"/>
    </row>
    <row r="2023" spans="1:51" s="307" customFormat="1" ht="16.5" customHeight="1" x14ac:dyDescent="0.25">
      <c r="A2023" s="305"/>
      <c r="B2023" s="306"/>
      <c r="K2023" s="317"/>
      <c r="L2023" s="317"/>
      <c r="M2023" s="310"/>
      <c r="N2023" s="317"/>
      <c r="O2023" s="317"/>
      <c r="P2023" s="309"/>
      <c r="Q2023" s="311"/>
      <c r="R2023" s="312"/>
      <c r="S2023" s="312"/>
      <c r="U2023" s="313"/>
      <c r="V2023" s="305"/>
      <c r="W2023" s="306"/>
      <c r="X2023" s="425"/>
      <c r="AA2023" s="315"/>
      <c r="AB2023" s="315"/>
      <c r="AC2023" s="315"/>
      <c r="AD2023" s="312"/>
      <c r="AE2023" s="316"/>
      <c r="AF2023" s="317"/>
      <c r="AG2023" s="317"/>
      <c r="AH2023" s="311"/>
      <c r="AI2023" s="311"/>
      <c r="AJ2023" s="311"/>
      <c r="AK2023" s="311"/>
      <c r="AL2023" s="311"/>
      <c r="AO2023" s="318"/>
      <c r="AP2023" s="318"/>
      <c r="AQ2023" s="249"/>
      <c r="AR2023" s="249"/>
      <c r="AS2023" s="248"/>
      <c r="AT2023" s="248"/>
      <c r="AU2023" s="248"/>
      <c r="AW2023" s="319"/>
      <c r="AX2023" s="251"/>
      <c r="AY2023" s="248"/>
    </row>
    <row r="2024" spans="1:51" s="307" customFormat="1" ht="16.5" customHeight="1" x14ac:dyDescent="0.25">
      <c r="A2024" s="305"/>
      <c r="B2024" s="306"/>
      <c r="K2024" s="317"/>
      <c r="L2024" s="317"/>
      <c r="M2024" s="310"/>
      <c r="N2024" s="317"/>
      <c r="O2024" s="317"/>
      <c r="P2024" s="309"/>
      <c r="Q2024" s="311"/>
      <c r="R2024" s="312"/>
      <c r="S2024" s="312"/>
      <c r="U2024" s="313"/>
      <c r="V2024" s="305"/>
      <c r="W2024" s="306"/>
      <c r="X2024" s="425"/>
      <c r="AA2024" s="315"/>
      <c r="AB2024" s="315"/>
      <c r="AC2024" s="315"/>
      <c r="AD2024" s="312"/>
      <c r="AE2024" s="316"/>
      <c r="AF2024" s="317"/>
      <c r="AG2024" s="317"/>
      <c r="AH2024" s="311"/>
      <c r="AI2024" s="311"/>
      <c r="AJ2024" s="311"/>
      <c r="AK2024" s="311"/>
      <c r="AL2024" s="311"/>
      <c r="AO2024" s="318"/>
      <c r="AP2024" s="318"/>
      <c r="AQ2024" s="249"/>
      <c r="AR2024" s="249"/>
      <c r="AS2024" s="248"/>
      <c r="AT2024" s="248"/>
      <c r="AU2024" s="248"/>
      <c r="AW2024" s="319"/>
      <c r="AX2024" s="251"/>
      <c r="AY2024" s="248"/>
    </row>
    <row r="2025" spans="1:51" s="307" customFormat="1" ht="16.5" customHeight="1" x14ac:dyDescent="0.25">
      <c r="A2025" s="305"/>
      <c r="B2025" s="306"/>
      <c r="K2025" s="317"/>
      <c r="L2025" s="317"/>
      <c r="M2025" s="310"/>
      <c r="N2025" s="317"/>
      <c r="O2025" s="317"/>
      <c r="P2025" s="309"/>
      <c r="Q2025" s="311"/>
      <c r="R2025" s="312"/>
      <c r="S2025" s="312"/>
      <c r="U2025" s="313"/>
      <c r="V2025" s="305"/>
      <c r="W2025" s="306"/>
      <c r="X2025" s="425"/>
      <c r="AA2025" s="315"/>
      <c r="AB2025" s="315"/>
      <c r="AC2025" s="315"/>
      <c r="AD2025" s="312"/>
      <c r="AE2025" s="316"/>
      <c r="AF2025" s="317"/>
      <c r="AG2025" s="317"/>
      <c r="AH2025" s="311"/>
      <c r="AI2025" s="311"/>
      <c r="AJ2025" s="311"/>
      <c r="AK2025" s="311"/>
      <c r="AL2025" s="311"/>
      <c r="AO2025" s="318"/>
      <c r="AP2025" s="318"/>
      <c r="AQ2025" s="249"/>
      <c r="AR2025" s="249"/>
      <c r="AS2025" s="248"/>
      <c r="AT2025" s="248"/>
      <c r="AU2025" s="248"/>
      <c r="AW2025" s="319"/>
      <c r="AX2025" s="251"/>
      <c r="AY2025" s="248"/>
    </row>
    <row r="2026" spans="1:51" s="307" customFormat="1" ht="16.5" customHeight="1" x14ac:dyDescent="0.25">
      <c r="A2026" s="305"/>
      <c r="B2026" s="306"/>
      <c r="K2026" s="317"/>
      <c r="L2026" s="317"/>
      <c r="M2026" s="310"/>
      <c r="N2026" s="317"/>
      <c r="O2026" s="317"/>
      <c r="P2026" s="309"/>
      <c r="Q2026" s="311"/>
      <c r="R2026" s="312"/>
      <c r="S2026" s="312"/>
      <c r="U2026" s="313"/>
      <c r="V2026" s="305"/>
      <c r="W2026" s="306"/>
      <c r="X2026" s="425"/>
      <c r="AA2026" s="315"/>
      <c r="AB2026" s="315"/>
      <c r="AC2026" s="315"/>
      <c r="AD2026" s="312"/>
      <c r="AE2026" s="316"/>
      <c r="AF2026" s="317"/>
      <c r="AG2026" s="317"/>
      <c r="AH2026" s="311"/>
      <c r="AI2026" s="311"/>
      <c r="AJ2026" s="311"/>
      <c r="AK2026" s="311"/>
      <c r="AL2026" s="311"/>
      <c r="AO2026" s="318"/>
      <c r="AP2026" s="318"/>
      <c r="AQ2026" s="249"/>
      <c r="AR2026" s="249"/>
      <c r="AS2026" s="248"/>
      <c r="AT2026" s="248"/>
      <c r="AU2026" s="248"/>
      <c r="AW2026" s="319"/>
      <c r="AX2026" s="251"/>
      <c r="AY2026" s="248"/>
    </row>
    <row r="2027" spans="1:51" s="307" customFormat="1" ht="16.5" customHeight="1" x14ac:dyDescent="0.25">
      <c r="A2027" s="305"/>
      <c r="B2027" s="306"/>
      <c r="K2027" s="317"/>
      <c r="L2027" s="317"/>
      <c r="M2027" s="310"/>
      <c r="N2027" s="317"/>
      <c r="O2027" s="317"/>
      <c r="P2027" s="309"/>
      <c r="Q2027" s="311"/>
      <c r="R2027" s="312"/>
      <c r="S2027" s="312"/>
      <c r="U2027" s="313"/>
      <c r="V2027" s="305"/>
      <c r="W2027" s="306"/>
      <c r="X2027" s="425"/>
      <c r="AA2027" s="315"/>
      <c r="AB2027" s="315"/>
      <c r="AC2027" s="315"/>
      <c r="AD2027" s="312"/>
      <c r="AE2027" s="316"/>
      <c r="AF2027" s="317"/>
      <c r="AG2027" s="317"/>
      <c r="AH2027" s="311"/>
      <c r="AI2027" s="311"/>
      <c r="AJ2027" s="311"/>
      <c r="AK2027" s="311"/>
      <c r="AL2027" s="311"/>
      <c r="AO2027" s="318"/>
      <c r="AP2027" s="318"/>
      <c r="AQ2027" s="249"/>
      <c r="AR2027" s="249"/>
      <c r="AS2027" s="248"/>
      <c r="AT2027" s="248"/>
      <c r="AU2027" s="248"/>
      <c r="AW2027" s="319"/>
      <c r="AX2027" s="251"/>
      <c r="AY2027" s="248"/>
    </row>
    <row r="2028" spans="1:51" s="307" customFormat="1" ht="16.5" customHeight="1" x14ac:dyDescent="0.25">
      <c r="A2028" s="305"/>
      <c r="B2028" s="306"/>
      <c r="K2028" s="317"/>
      <c r="L2028" s="317"/>
      <c r="M2028" s="310"/>
      <c r="N2028" s="317"/>
      <c r="O2028" s="317"/>
      <c r="P2028" s="309"/>
      <c r="Q2028" s="311"/>
      <c r="R2028" s="312"/>
      <c r="S2028" s="312"/>
      <c r="U2028" s="313"/>
      <c r="V2028" s="305"/>
      <c r="W2028" s="306"/>
      <c r="X2028" s="425"/>
      <c r="AA2028" s="315"/>
      <c r="AB2028" s="315"/>
      <c r="AC2028" s="315"/>
      <c r="AD2028" s="312"/>
      <c r="AE2028" s="316"/>
      <c r="AF2028" s="317"/>
      <c r="AG2028" s="317"/>
      <c r="AH2028" s="311"/>
      <c r="AI2028" s="311"/>
      <c r="AJ2028" s="311"/>
      <c r="AK2028" s="311"/>
      <c r="AL2028" s="311"/>
      <c r="AO2028" s="318"/>
      <c r="AP2028" s="318"/>
      <c r="AQ2028" s="249"/>
      <c r="AR2028" s="249"/>
      <c r="AS2028" s="248"/>
      <c r="AT2028" s="248"/>
      <c r="AU2028" s="248"/>
      <c r="AW2028" s="319"/>
      <c r="AX2028" s="251"/>
      <c r="AY2028" s="248"/>
    </row>
    <row r="2029" spans="1:51" s="307" customFormat="1" ht="16.5" customHeight="1" x14ac:dyDescent="0.25">
      <c r="A2029" s="305"/>
      <c r="B2029" s="306"/>
      <c r="K2029" s="317"/>
      <c r="L2029" s="317"/>
      <c r="M2029" s="310"/>
      <c r="N2029" s="317"/>
      <c r="O2029" s="317"/>
      <c r="P2029" s="309"/>
      <c r="Q2029" s="311"/>
      <c r="R2029" s="312"/>
      <c r="S2029" s="312"/>
      <c r="U2029" s="313"/>
      <c r="V2029" s="305"/>
      <c r="W2029" s="306"/>
      <c r="X2029" s="425"/>
      <c r="AA2029" s="315"/>
      <c r="AB2029" s="315"/>
      <c r="AC2029" s="315"/>
      <c r="AD2029" s="312"/>
      <c r="AE2029" s="316"/>
      <c r="AF2029" s="317"/>
      <c r="AG2029" s="317"/>
      <c r="AH2029" s="311"/>
      <c r="AI2029" s="311"/>
      <c r="AJ2029" s="311"/>
      <c r="AK2029" s="311"/>
      <c r="AL2029" s="311"/>
      <c r="AO2029" s="318"/>
      <c r="AP2029" s="318"/>
      <c r="AQ2029" s="249"/>
      <c r="AR2029" s="249"/>
      <c r="AS2029" s="248"/>
      <c r="AT2029" s="248"/>
      <c r="AU2029" s="248"/>
      <c r="AW2029" s="319"/>
      <c r="AX2029" s="251"/>
      <c r="AY2029" s="248"/>
    </row>
    <row r="2030" spans="1:51" s="307" customFormat="1" ht="16.5" customHeight="1" x14ac:dyDescent="0.25">
      <c r="A2030" s="305"/>
      <c r="B2030" s="306"/>
      <c r="K2030" s="317"/>
      <c r="L2030" s="317"/>
      <c r="M2030" s="310"/>
      <c r="N2030" s="317"/>
      <c r="O2030" s="317"/>
      <c r="P2030" s="309"/>
      <c r="Q2030" s="311"/>
      <c r="R2030" s="312"/>
      <c r="S2030" s="312"/>
      <c r="U2030" s="313"/>
      <c r="V2030" s="305"/>
      <c r="W2030" s="306"/>
      <c r="X2030" s="425"/>
      <c r="AA2030" s="315"/>
      <c r="AB2030" s="315"/>
      <c r="AC2030" s="315"/>
      <c r="AD2030" s="312"/>
      <c r="AE2030" s="316"/>
      <c r="AF2030" s="317"/>
      <c r="AG2030" s="317"/>
      <c r="AH2030" s="311"/>
      <c r="AI2030" s="311"/>
      <c r="AJ2030" s="311"/>
      <c r="AK2030" s="311"/>
      <c r="AL2030" s="311"/>
      <c r="AO2030" s="318"/>
      <c r="AP2030" s="318"/>
      <c r="AQ2030" s="249"/>
      <c r="AR2030" s="249"/>
      <c r="AS2030" s="248"/>
      <c r="AT2030" s="248"/>
      <c r="AU2030" s="248"/>
      <c r="AW2030" s="319"/>
      <c r="AX2030" s="251"/>
      <c r="AY2030" s="248"/>
    </row>
    <row r="2031" spans="1:51" s="307" customFormat="1" ht="16.5" customHeight="1" x14ac:dyDescent="0.25">
      <c r="A2031" s="305"/>
      <c r="B2031" s="306"/>
      <c r="K2031" s="317"/>
      <c r="L2031" s="317"/>
      <c r="M2031" s="310"/>
      <c r="N2031" s="317"/>
      <c r="O2031" s="317"/>
      <c r="P2031" s="309"/>
      <c r="Q2031" s="311"/>
      <c r="R2031" s="312"/>
      <c r="S2031" s="312"/>
      <c r="U2031" s="313"/>
      <c r="V2031" s="305"/>
      <c r="W2031" s="306"/>
      <c r="X2031" s="425"/>
      <c r="AA2031" s="315"/>
      <c r="AB2031" s="315"/>
      <c r="AC2031" s="315"/>
      <c r="AD2031" s="312"/>
      <c r="AE2031" s="316"/>
      <c r="AF2031" s="317"/>
      <c r="AG2031" s="317"/>
      <c r="AH2031" s="311"/>
      <c r="AI2031" s="311"/>
      <c r="AJ2031" s="311"/>
      <c r="AK2031" s="311"/>
      <c r="AL2031" s="311"/>
      <c r="AO2031" s="318"/>
      <c r="AP2031" s="318"/>
      <c r="AQ2031" s="249"/>
      <c r="AR2031" s="249"/>
      <c r="AS2031" s="248"/>
      <c r="AT2031" s="248"/>
      <c r="AU2031" s="248"/>
      <c r="AW2031" s="319"/>
      <c r="AX2031" s="251"/>
      <c r="AY2031" s="248"/>
    </row>
    <row r="2032" spans="1:51" s="307" customFormat="1" ht="16.5" customHeight="1" x14ac:dyDescent="0.25">
      <c r="A2032" s="305"/>
      <c r="B2032" s="306"/>
      <c r="K2032" s="317"/>
      <c r="L2032" s="317"/>
      <c r="M2032" s="310"/>
      <c r="N2032" s="317"/>
      <c r="O2032" s="317"/>
      <c r="P2032" s="309"/>
      <c r="Q2032" s="311"/>
      <c r="R2032" s="312"/>
      <c r="S2032" s="312"/>
      <c r="U2032" s="313"/>
      <c r="V2032" s="305"/>
      <c r="W2032" s="306"/>
      <c r="X2032" s="425"/>
      <c r="AA2032" s="315"/>
      <c r="AB2032" s="315"/>
      <c r="AC2032" s="315"/>
      <c r="AD2032" s="312"/>
      <c r="AE2032" s="316"/>
      <c r="AF2032" s="317"/>
      <c r="AG2032" s="317"/>
      <c r="AH2032" s="311"/>
      <c r="AI2032" s="311"/>
      <c r="AJ2032" s="311"/>
      <c r="AK2032" s="311"/>
      <c r="AL2032" s="311"/>
      <c r="AO2032" s="318"/>
      <c r="AP2032" s="318"/>
      <c r="AQ2032" s="249"/>
      <c r="AR2032" s="249"/>
      <c r="AS2032" s="248"/>
      <c r="AT2032" s="248"/>
      <c r="AU2032" s="248"/>
      <c r="AW2032" s="319"/>
      <c r="AX2032" s="251"/>
      <c r="AY2032" s="248"/>
    </row>
    <row r="2033" spans="1:51" s="307" customFormat="1" ht="16.5" customHeight="1" x14ac:dyDescent="0.25">
      <c r="A2033" s="305"/>
      <c r="B2033" s="306"/>
      <c r="K2033" s="317"/>
      <c r="L2033" s="317"/>
      <c r="M2033" s="310"/>
      <c r="N2033" s="317"/>
      <c r="O2033" s="317"/>
      <c r="P2033" s="309"/>
      <c r="Q2033" s="311"/>
      <c r="R2033" s="312"/>
      <c r="S2033" s="312"/>
      <c r="U2033" s="313"/>
      <c r="V2033" s="305"/>
      <c r="W2033" s="306"/>
      <c r="X2033" s="425"/>
      <c r="AA2033" s="315"/>
      <c r="AB2033" s="315"/>
      <c r="AC2033" s="315"/>
      <c r="AD2033" s="312"/>
      <c r="AE2033" s="316"/>
      <c r="AF2033" s="317"/>
      <c r="AG2033" s="317"/>
      <c r="AH2033" s="311"/>
      <c r="AI2033" s="311"/>
      <c r="AJ2033" s="311"/>
      <c r="AK2033" s="311"/>
      <c r="AL2033" s="311"/>
      <c r="AO2033" s="318"/>
      <c r="AP2033" s="318"/>
      <c r="AQ2033" s="249"/>
      <c r="AR2033" s="249"/>
      <c r="AS2033" s="248"/>
      <c r="AT2033" s="248"/>
      <c r="AU2033" s="248"/>
      <c r="AW2033" s="319"/>
      <c r="AX2033" s="251"/>
      <c r="AY2033" s="248"/>
    </row>
    <row r="2034" spans="1:51" s="307" customFormat="1" ht="16.5" customHeight="1" x14ac:dyDescent="0.25">
      <c r="A2034" s="305"/>
      <c r="B2034" s="306"/>
      <c r="K2034" s="317"/>
      <c r="L2034" s="317"/>
      <c r="M2034" s="310"/>
      <c r="N2034" s="317"/>
      <c r="O2034" s="317"/>
      <c r="P2034" s="309"/>
      <c r="Q2034" s="311"/>
      <c r="R2034" s="312"/>
      <c r="S2034" s="312"/>
      <c r="U2034" s="313"/>
      <c r="V2034" s="305"/>
      <c r="W2034" s="306"/>
      <c r="X2034" s="425"/>
      <c r="AA2034" s="315"/>
      <c r="AB2034" s="315"/>
      <c r="AC2034" s="315"/>
      <c r="AD2034" s="312"/>
      <c r="AE2034" s="316"/>
      <c r="AF2034" s="317"/>
      <c r="AG2034" s="317"/>
      <c r="AH2034" s="311"/>
      <c r="AI2034" s="311"/>
      <c r="AJ2034" s="311"/>
      <c r="AK2034" s="311"/>
      <c r="AL2034" s="311"/>
      <c r="AO2034" s="318"/>
      <c r="AP2034" s="318"/>
      <c r="AQ2034" s="249"/>
      <c r="AR2034" s="249"/>
      <c r="AS2034" s="248"/>
      <c r="AT2034" s="248"/>
      <c r="AU2034" s="248"/>
      <c r="AW2034" s="319"/>
      <c r="AX2034" s="251"/>
      <c r="AY2034" s="248"/>
    </row>
    <row r="2035" spans="1:51" s="307" customFormat="1" ht="16.5" customHeight="1" x14ac:dyDescent="0.25">
      <c r="A2035" s="305"/>
      <c r="B2035" s="306"/>
      <c r="K2035" s="317"/>
      <c r="L2035" s="317"/>
      <c r="M2035" s="310"/>
      <c r="N2035" s="317"/>
      <c r="O2035" s="317"/>
      <c r="P2035" s="309"/>
      <c r="Q2035" s="311"/>
      <c r="R2035" s="312"/>
      <c r="S2035" s="312"/>
      <c r="U2035" s="313"/>
      <c r="V2035" s="305"/>
      <c r="W2035" s="306"/>
      <c r="X2035" s="425"/>
      <c r="AA2035" s="315"/>
      <c r="AB2035" s="315"/>
      <c r="AC2035" s="315"/>
      <c r="AD2035" s="312"/>
      <c r="AE2035" s="316"/>
      <c r="AF2035" s="317"/>
      <c r="AG2035" s="317"/>
      <c r="AH2035" s="311"/>
      <c r="AI2035" s="311"/>
      <c r="AJ2035" s="311"/>
      <c r="AK2035" s="311"/>
      <c r="AL2035" s="311"/>
      <c r="AO2035" s="318"/>
      <c r="AP2035" s="318"/>
      <c r="AQ2035" s="249"/>
      <c r="AR2035" s="249"/>
      <c r="AS2035" s="248"/>
      <c r="AT2035" s="248"/>
      <c r="AU2035" s="248"/>
      <c r="AW2035" s="319"/>
      <c r="AX2035" s="251"/>
      <c r="AY2035" s="248"/>
    </row>
    <row r="2036" spans="1:51" s="307" customFormat="1" ht="16.5" customHeight="1" x14ac:dyDescent="0.25">
      <c r="A2036" s="305"/>
      <c r="B2036" s="306"/>
      <c r="K2036" s="317"/>
      <c r="L2036" s="317"/>
      <c r="M2036" s="310"/>
      <c r="N2036" s="317"/>
      <c r="O2036" s="317"/>
      <c r="P2036" s="309"/>
      <c r="Q2036" s="311"/>
      <c r="R2036" s="312"/>
      <c r="S2036" s="312"/>
      <c r="U2036" s="313"/>
      <c r="V2036" s="305"/>
      <c r="W2036" s="306"/>
      <c r="X2036" s="425"/>
      <c r="AA2036" s="315"/>
      <c r="AB2036" s="315"/>
      <c r="AC2036" s="315"/>
      <c r="AD2036" s="312"/>
      <c r="AE2036" s="316"/>
      <c r="AF2036" s="317"/>
      <c r="AG2036" s="317"/>
      <c r="AH2036" s="311"/>
      <c r="AI2036" s="311"/>
      <c r="AJ2036" s="311"/>
      <c r="AK2036" s="311"/>
      <c r="AL2036" s="311"/>
      <c r="AO2036" s="318"/>
      <c r="AP2036" s="318"/>
      <c r="AQ2036" s="249"/>
      <c r="AR2036" s="249"/>
      <c r="AS2036" s="248"/>
      <c r="AT2036" s="248"/>
      <c r="AU2036" s="248"/>
      <c r="AW2036" s="319"/>
      <c r="AX2036" s="251"/>
      <c r="AY2036" s="248"/>
    </row>
    <row r="2037" spans="1:51" s="307" customFormat="1" ht="16.5" customHeight="1" x14ac:dyDescent="0.25">
      <c r="A2037" s="305"/>
      <c r="B2037" s="306"/>
      <c r="K2037" s="317"/>
      <c r="L2037" s="317"/>
      <c r="M2037" s="310"/>
      <c r="N2037" s="317"/>
      <c r="O2037" s="317"/>
      <c r="P2037" s="309"/>
      <c r="Q2037" s="311"/>
      <c r="R2037" s="312"/>
      <c r="S2037" s="312"/>
      <c r="U2037" s="313"/>
      <c r="V2037" s="305"/>
      <c r="W2037" s="306"/>
      <c r="X2037" s="425"/>
      <c r="AA2037" s="315"/>
      <c r="AB2037" s="315"/>
      <c r="AC2037" s="315"/>
      <c r="AD2037" s="312"/>
      <c r="AE2037" s="316"/>
      <c r="AF2037" s="317"/>
      <c r="AG2037" s="317"/>
      <c r="AH2037" s="311"/>
      <c r="AI2037" s="311"/>
      <c r="AJ2037" s="311"/>
      <c r="AK2037" s="311"/>
      <c r="AL2037" s="311"/>
      <c r="AO2037" s="318"/>
      <c r="AP2037" s="318"/>
      <c r="AQ2037" s="249"/>
      <c r="AR2037" s="249"/>
      <c r="AS2037" s="248"/>
      <c r="AT2037" s="248"/>
      <c r="AU2037" s="248"/>
      <c r="AW2037" s="319"/>
      <c r="AX2037" s="251"/>
      <c r="AY2037" s="248"/>
    </row>
    <row r="2038" spans="1:51" s="307" customFormat="1" ht="16.5" customHeight="1" x14ac:dyDescent="0.25">
      <c r="A2038" s="305"/>
      <c r="B2038" s="306"/>
      <c r="K2038" s="317"/>
      <c r="L2038" s="317"/>
      <c r="M2038" s="310"/>
      <c r="N2038" s="317"/>
      <c r="O2038" s="317"/>
      <c r="P2038" s="309"/>
      <c r="Q2038" s="311"/>
      <c r="R2038" s="312"/>
      <c r="S2038" s="312"/>
      <c r="U2038" s="313"/>
      <c r="V2038" s="305"/>
      <c r="W2038" s="306"/>
      <c r="X2038" s="425"/>
      <c r="AA2038" s="315"/>
      <c r="AB2038" s="315"/>
      <c r="AC2038" s="315"/>
      <c r="AD2038" s="312"/>
      <c r="AE2038" s="316"/>
      <c r="AF2038" s="317"/>
      <c r="AG2038" s="317"/>
      <c r="AH2038" s="311"/>
      <c r="AI2038" s="311"/>
      <c r="AJ2038" s="311"/>
      <c r="AK2038" s="311"/>
      <c r="AL2038" s="311"/>
      <c r="AO2038" s="318"/>
      <c r="AP2038" s="318"/>
      <c r="AQ2038" s="249"/>
      <c r="AR2038" s="249"/>
      <c r="AS2038" s="248"/>
      <c r="AT2038" s="248"/>
      <c r="AU2038" s="248"/>
      <c r="AW2038" s="319"/>
      <c r="AX2038" s="251"/>
      <c r="AY2038" s="248"/>
    </row>
    <row r="2039" spans="1:51" s="307" customFormat="1" ht="16.5" customHeight="1" x14ac:dyDescent="0.25">
      <c r="A2039" s="305"/>
      <c r="B2039" s="306"/>
      <c r="K2039" s="317"/>
      <c r="L2039" s="317"/>
      <c r="M2039" s="310"/>
      <c r="N2039" s="317"/>
      <c r="O2039" s="317"/>
      <c r="P2039" s="309"/>
      <c r="Q2039" s="311"/>
      <c r="R2039" s="312"/>
      <c r="S2039" s="312"/>
      <c r="U2039" s="313"/>
      <c r="V2039" s="305"/>
      <c r="W2039" s="306"/>
      <c r="X2039" s="425"/>
      <c r="AA2039" s="315"/>
      <c r="AB2039" s="315"/>
      <c r="AC2039" s="315"/>
      <c r="AD2039" s="312"/>
      <c r="AE2039" s="316"/>
      <c r="AF2039" s="317"/>
      <c r="AG2039" s="317"/>
      <c r="AH2039" s="311"/>
      <c r="AI2039" s="311"/>
      <c r="AJ2039" s="311"/>
      <c r="AK2039" s="311"/>
      <c r="AL2039" s="311"/>
      <c r="AO2039" s="318"/>
      <c r="AP2039" s="318"/>
      <c r="AQ2039" s="249"/>
      <c r="AR2039" s="249"/>
      <c r="AS2039" s="248"/>
      <c r="AT2039" s="248"/>
      <c r="AU2039" s="248"/>
      <c r="AW2039" s="319"/>
      <c r="AX2039" s="251"/>
      <c r="AY2039" s="248"/>
    </row>
    <row r="2040" spans="1:51" s="307" customFormat="1" ht="16.5" customHeight="1" x14ac:dyDescent="0.25">
      <c r="A2040" s="305"/>
      <c r="B2040" s="306"/>
      <c r="K2040" s="317"/>
      <c r="L2040" s="317"/>
      <c r="M2040" s="310"/>
      <c r="N2040" s="317"/>
      <c r="O2040" s="317"/>
      <c r="P2040" s="309"/>
      <c r="Q2040" s="311"/>
      <c r="R2040" s="312"/>
      <c r="S2040" s="312"/>
      <c r="U2040" s="313"/>
      <c r="V2040" s="305"/>
      <c r="W2040" s="306"/>
      <c r="X2040" s="425"/>
      <c r="AA2040" s="315"/>
      <c r="AB2040" s="315"/>
      <c r="AC2040" s="315"/>
      <c r="AD2040" s="312"/>
      <c r="AE2040" s="316"/>
      <c r="AF2040" s="317"/>
      <c r="AG2040" s="317"/>
      <c r="AH2040" s="311"/>
      <c r="AI2040" s="311"/>
      <c r="AJ2040" s="311"/>
      <c r="AK2040" s="311"/>
      <c r="AL2040" s="311"/>
      <c r="AO2040" s="318"/>
      <c r="AP2040" s="318"/>
      <c r="AQ2040" s="249"/>
      <c r="AR2040" s="249"/>
      <c r="AS2040" s="248"/>
      <c r="AT2040" s="248"/>
      <c r="AU2040" s="248"/>
      <c r="AW2040" s="319"/>
      <c r="AX2040" s="251"/>
      <c r="AY2040" s="248"/>
    </row>
    <row r="2041" spans="1:51" s="307" customFormat="1" ht="16.5" customHeight="1" x14ac:dyDescent="0.25">
      <c r="A2041" s="305"/>
      <c r="B2041" s="306"/>
      <c r="K2041" s="317"/>
      <c r="L2041" s="317"/>
      <c r="M2041" s="310"/>
      <c r="N2041" s="317"/>
      <c r="O2041" s="317"/>
      <c r="P2041" s="309"/>
      <c r="Q2041" s="311"/>
      <c r="R2041" s="312"/>
      <c r="S2041" s="312"/>
      <c r="U2041" s="313"/>
      <c r="V2041" s="305"/>
      <c r="W2041" s="306"/>
      <c r="X2041" s="425"/>
      <c r="AA2041" s="315"/>
      <c r="AB2041" s="315"/>
      <c r="AC2041" s="315"/>
      <c r="AD2041" s="312"/>
      <c r="AE2041" s="316"/>
      <c r="AF2041" s="317"/>
      <c r="AG2041" s="317"/>
      <c r="AH2041" s="311"/>
      <c r="AI2041" s="311"/>
      <c r="AJ2041" s="311"/>
      <c r="AK2041" s="311"/>
      <c r="AL2041" s="311"/>
      <c r="AO2041" s="318"/>
      <c r="AP2041" s="318"/>
      <c r="AQ2041" s="249"/>
      <c r="AR2041" s="249"/>
      <c r="AS2041" s="248"/>
      <c r="AT2041" s="248"/>
      <c r="AU2041" s="248"/>
      <c r="AW2041" s="319"/>
      <c r="AX2041" s="251"/>
      <c r="AY2041" s="248"/>
    </row>
    <row r="2042" spans="1:51" s="307" customFormat="1" ht="16.5" customHeight="1" x14ac:dyDescent="0.25">
      <c r="A2042" s="305"/>
      <c r="B2042" s="306"/>
      <c r="K2042" s="317"/>
      <c r="L2042" s="317"/>
      <c r="M2042" s="310"/>
      <c r="N2042" s="317"/>
      <c r="O2042" s="317"/>
      <c r="P2042" s="309"/>
      <c r="Q2042" s="311"/>
      <c r="R2042" s="312"/>
      <c r="S2042" s="312"/>
      <c r="U2042" s="313"/>
      <c r="V2042" s="305"/>
      <c r="W2042" s="306"/>
      <c r="X2042" s="425"/>
      <c r="AA2042" s="315"/>
      <c r="AB2042" s="315"/>
      <c r="AC2042" s="315"/>
      <c r="AD2042" s="312"/>
      <c r="AE2042" s="316"/>
      <c r="AF2042" s="317"/>
      <c r="AG2042" s="317"/>
      <c r="AH2042" s="311"/>
      <c r="AI2042" s="311"/>
      <c r="AJ2042" s="311"/>
      <c r="AK2042" s="311"/>
      <c r="AL2042" s="311"/>
      <c r="AO2042" s="318"/>
      <c r="AP2042" s="318"/>
      <c r="AQ2042" s="249"/>
      <c r="AR2042" s="249"/>
      <c r="AS2042" s="248"/>
      <c r="AT2042" s="248"/>
      <c r="AU2042" s="248"/>
      <c r="AW2042" s="319"/>
      <c r="AX2042" s="251"/>
      <c r="AY2042" s="248"/>
    </row>
    <row r="2043" spans="1:51" s="307" customFormat="1" ht="16.5" customHeight="1" x14ac:dyDescent="0.25">
      <c r="A2043" s="305"/>
      <c r="B2043" s="306"/>
      <c r="K2043" s="317"/>
      <c r="L2043" s="317"/>
      <c r="M2043" s="310"/>
      <c r="N2043" s="317"/>
      <c r="O2043" s="317"/>
      <c r="P2043" s="309"/>
      <c r="Q2043" s="311"/>
      <c r="R2043" s="312"/>
      <c r="S2043" s="312"/>
      <c r="U2043" s="313"/>
      <c r="V2043" s="305"/>
      <c r="W2043" s="306"/>
      <c r="X2043" s="425"/>
      <c r="AA2043" s="315"/>
      <c r="AB2043" s="315"/>
      <c r="AC2043" s="315"/>
      <c r="AD2043" s="312"/>
      <c r="AE2043" s="316"/>
      <c r="AF2043" s="317"/>
      <c r="AG2043" s="317"/>
      <c r="AH2043" s="311"/>
      <c r="AI2043" s="311"/>
      <c r="AJ2043" s="311"/>
      <c r="AK2043" s="311"/>
      <c r="AL2043" s="311"/>
      <c r="AO2043" s="318"/>
      <c r="AP2043" s="318"/>
      <c r="AQ2043" s="249"/>
      <c r="AR2043" s="249"/>
      <c r="AS2043" s="248"/>
      <c r="AT2043" s="248"/>
      <c r="AU2043" s="248"/>
      <c r="AW2043" s="319"/>
      <c r="AX2043" s="251"/>
      <c r="AY2043" s="248"/>
    </row>
    <row r="2044" spans="1:51" s="307" customFormat="1" ht="16.5" customHeight="1" x14ac:dyDescent="0.25">
      <c r="A2044" s="305"/>
      <c r="B2044" s="306"/>
      <c r="K2044" s="317"/>
      <c r="L2044" s="317"/>
      <c r="M2044" s="310"/>
      <c r="N2044" s="317"/>
      <c r="O2044" s="317"/>
      <c r="P2044" s="309">
        <f>N2044*O2044</f>
        <v>0</v>
      </c>
      <c r="Q2044" s="311"/>
      <c r="R2044" s="312"/>
      <c r="S2044" s="312"/>
      <c r="U2044" s="313"/>
      <c r="V2044" s="305" t="s">
        <v>212</v>
      </c>
      <c r="W2044" s="306">
        <v>88</v>
      </c>
      <c r="X2044" s="425">
        <v>78</v>
      </c>
      <c r="Y2044" s="307" t="s">
        <v>28</v>
      </c>
      <c r="Z2044" s="307" t="s">
        <v>7</v>
      </c>
      <c r="AA2044" s="315">
        <v>8</v>
      </c>
      <c r="AB2044" s="315">
        <v>12</v>
      </c>
      <c r="AC2044" s="315">
        <v>2</v>
      </c>
      <c r="AD2044" s="312">
        <f>AA2044*AB2044</f>
        <v>96</v>
      </c>
      <c r="AE2044" s="316">
        <v>100</v>
      </c>
      <c r="AF2044" s="317">
        <f>รายการ!B1</f>
        <v>6700</v>
      </c>
      <c r="AG2044" s="317">
        <f>AD2044*AF2044</f>
        <v>643200</v>
      </c>
      <c r="AH2044" s="311">
        <f>SUM(AI2044:AL2044)</f>
        <v>96</v>
      </c>
      <c r="AI2044" s="311"/>
      <c r="AJ2044" s="311">
        <v>96</v>
      </c>
      <c r="AK2044" s="311"/>
      <c r="AL2044" s="311"/>
      <c r="AM2044" s="307">
        <v>10</v>
      </c>
      <c r="AN2044" s="307">
        <f>ค่าเสื่อม!K4</f>
        <v>40</v>
      </c>
      <c r="AO2044" s="318">
        <f>AG2044*AN2044/100</f>
        <v>257280</v>
      </c>
      <c r="AP2044" s="318">
        <f>AG2044-AO2044</f>
        <v>385920</v>
      </c>
      <c r="AQ2044" s="249">
        <f>P2044+AP2044</f>
        <v>385920</v>
      </c>
      <c r="AR2044" s="249">
        <f>AQ2044</f>
        <v>385920</v>
      </c>
      <c r="AS2044" s="248">
        <f>((S2044*O2044)+(AF2044*AK2044)-(AF2044*AK2044*AN2044/100))</f>
        <v>0</v>
      </c>
      <c r="AT2044" s="248">
        <f>AQ2044-AS2044</f>
        <v>385920</v>
      </c>
      <c r="AU2044" s="248">
        <f>AS2044</f>
        <v>0</v>
      </c>
      <c r="AW2044" s="319"/>
      <c r="AX2044" s="251">
        <f>AU2044*AV2044/100</f>
        <v>0</v>
      </c>
      <c r="AY2044" s="248">
        <f>AX2044*10/100</f>
        <v>0</v>
      </c>
    </row>
    <row r="2045" spans="1:51" s="307" customFormat="1" ht="16.5" customHeight="1" x14ac:dyDescent="0.25">
      <c r="A2045" s="305"/>
      <c r="B2045" s="306"/>
      <c r="K2045" s="317"/>
      <c r="L2045" s="317"/>
      <c r="M2045" s="310"/>
      <c r="N2045" s="317"/>
      <c r="O2045" s="317"/>
      <c r="P2045" s="309"/>
      <c r="Q2045" s="311"/>
      <c r="R2045" s="312"/>
      <c r="S2045" s="312"/>
      <c r="U2045" s="313"/>
      <c r="V2045" s="305"/>
      <c r="W2045" s="306"/>
      <c r="X2045" s="425"/>
      <c r="AA2045" s="315"/>
      <c r="AB2045" s="315"/>
      <c r="AC2045" s="315"/>
      <c r="AD2045" s="312"/>
      <c r="AE2045" s="316"/>
      <c r="AF2045" s="317"/>
      <c r="AG2045" s="317"/>
      <c r="AH2045" s="311"/>
      <c r="AI2045" s="311"/>
      <c r="AJ2045" s="311"/>
      <c r="AK2045" s="311"/>
      <c r="AL2045" s="311"/>
      <c r="AO2045" s="318"/>
      <c r="AP2045" s="318"/>
      <c r="AQ2045" s="249"/>
      <c r="AR2045" s="249"/>
      <c r="AS2045" s="248"/>
      <c r="AT2045" s="248"/>
      <c r="AU2045" s="248"/>
      <c r="AW2045" s="319"/>
      <c r="AX2045" s="251"/>
      <c r="AY2045" s="248"/>
    </row>
    <row r="2046" spans="1:51" s="307" customFormat="1" ht="16.5" customHeight="1" x14ac:dyDescent="0.25">
      <c r="A2046" s="305"/>
      <c r="B2046" s="306"/>
      <c r="K2046" s="317"/>
      <c r="L2046" s="317"/>
      <c r="M2046" s="310"/>
      <c r="N2046" s="317"/>
      <c r="O2046" s="317"/>
      <c r="P2046" s="309"/>
      <c r="Q2046" s="311"/>
      <c r="R2046" s="312"/>
      <c r="S2046" s="312"/>
      <c r="U2046" s="313"/>
      <c r="V2046" s="305"/>
      <c r="W2046" s="306"/>
      <c r="X2046" s="425"/>
      <c r="AA2046" s="315"/>
      <c r="AB2046" s="315"/>
      <c r="AC2046" s="315"/>
      <c r="AD2046" s="312"/>
      <c r="AE2046" s="316"/>
      <c r="AF2046" s="317"/>
      <c r="AG2046" s="317"/>
      <c r="AH2046" s="311"/>
      <c r="AI2046" s="311"/>
      <c r="AJ2046" s="311"/>
      <c r="AK2046" s="311"/>
      <c r="AL2046" s="311"/>
      <c r="AO2046" s="318"/>
      <c r="AP2046" s="318"/>
      <c r="AQ2046" s="249"/>
      <c r="AR2046" s="249"/>
      <c r="AS2046" s="248"/>
      <c r="AT2046" s="248"/>
      <c r="AU2046" s="248"/>
      <c r="AW2046" s="319"/>
      <c r="AX2046" s="251"/>
      <c r="AY2046" s="248"/>
    </row>
    <row r="2047" spans="1:51" s="307" customFormat="1" ht="16.5" customHeight="1" x14ac:dyDescent="0.25">
      <c r="A2047" s="305"/>
      <c r="B2047" s="306"/>
      <c r="K2047" s="317"/>
      <c r="L2047" s="317"/>
      <c r="M2047" s="310"/>
      <c r="N2047" s="317"/>
      <c r="O2047" s="317"/>
      <c r="P2047" s="309"/>
      <c r="Q2047" s="311"/>
      <c r="R2047" s="312"/>
      <c r="S2047" s="312"/>
      <c r="U2047" s="313"/>
      <c r="V2047" s="305"/>
      <c r="W2047" s="306"/>
      <c r="X2047" s="425"/>
      <c r="AA2047" s="315"/>
      <c r="AB2047" s="315"/>
      <c r="AC2047" s="315"/>
      <c r="AD2047" s="312"/>
      <c r="AE2047" s="316"/>
      <c r="AF2047" s="317"/>
      <c r="AG2047" s="317"/>
      <c r="AH2047" s="311"/>
      <c r="AI2047" s="311"/>
      <c r="AJ2047" s="311"/>
      <c r="AK2047" s="311"/>
      <c r="AL2047" s="311"/>
      <c r="AO2047" s="318"/>
      <c r="AP2047" s="318"/>
      <c r="AQ2047" s="249"/>
      <c r="AR2047" s="249"/>
      <c r="AS2047" s="248"/>
      <c r="AT2047" s="248"/>
      <c r="AU2047" s="248"/>
      <c r="AW2047" s="319"/>
      <c r="AX2047" s="251"/>
      <c r="AY2047" s="248"/>
    </row>
    <row r="2048" spans="1:51" s="307" customFormat="1" ht="16.5" customHeight="1" x14ac:dyDescent="0.25">
      <c r="A2048" s="305"/>
      <c r="B2048" s="306"/>
      <c r="K2048" s="317"/>
      <c r="L2048" s="317"/>
      <c r="M2048" s="310"/>
      <c r="N2048" s="317"/>
      <c r="O2048" s="317"/>
      <c r="P2048" s="309"/>
      <c r="Q2048" s="311"/>
      <c r="R2048" s="312"/>
      <c r="S2048" s="312"/>
      <c r="U2048" s="313"/>
      <c r="V2048" s="305"/>
      <c r="W2048" s="306"/>
      <c r="X2048" s="425"/>
      <c r="AA2048" s="315"/>
      <c r="AB2048" s="315"/>
      <c r="AC2048" s="315"/>
      <c r="AD2048" s="312"/>
      <c r="AE2048" s="316"/>
      <c r="AF2048" s="317"/>
      <c r="AG2048" s="317"/>
      <c r="AH2048" s="311"/>
      <c r="AI2048" s="311"/>
      <c r="AJ2048" s="311"/>
      <c r="AK2048" s="311"/>
      <c r="AL2048" s="311"/>
      <c r="AO2048" s="318"/>
      <c r="AP2048" s="318"/>
      <c r="AQ2048" s="249"/>
      <c r="AR2048" s="249"/>
      <c r="AS2048" s="248"/>
      <c r="AT2048" s="248"/>
      <c r="AU2048" s="248"/>
      <c r="AW2048" s="319"/>
      <c r="AX2048" s="251"/>
      <c r="AY2048" s="248"/>
    </row>
    <row r="2049" spans="1:51" s="307" customFormat="1" ht="16.5" customHeight="1" x14ac:dyDescent="0.25">
      <c r="A2049" s="305"/>
      <c r="B2049" s="306"/>
      <c r="K2049" s="317"/>
      <c r="L2049" s="317"/>
      <c r="M2049" s="310"/>
      <c r="N2049" s="317"/>
      <c r="O2049" s="317"/>
      <c r="P2049" s="309"/>
      <c r="Q2049" s="311"/>
      <c r="R2049" s="312"/>
      <c r="S2049" s="312"/>
      <c r="U2049" s="313"/>
      <c r="V2049" s="305"/>
      <c r="W2049" s="306"/>
      <c r="X2049" s="425"/>
      <c r="AA2049" s="315"/>
      <c r="AB2049" s="315"/>
      <c r="AC2049" s="315"/>
      <c r="AD2049" s="312"/>
      <c r="AE2049" s="316"/>
      <c r="AF2049" s="317"/>
      <c r="AG2049" s="317"/>
      <c r="AH2049" s="311"/>
      <c r="AI2049" s="311"/>
      <c r="AJ2049" s="311"/>
      <c r="AK2049" s="311"/>
      <c r="AL2049" s="311"/>
      <c r="AO2049" s="318"/>
      <c r="AP2049" s="318"/>
      <c r="AQ2049" s="249"/>
      <c r="AR2049" s="249"/>
      <c r="AS2049" s="248"/>
      <c r="AT2049" s="248"/>
      <c r="AU2049" s="248"/>
      <c r="AW2049" s="319"/>
      <c r="AX2049" s="251"/>
      <c r="AY2049" s="248"/>
    </row>
    <row r="2050" spans="1:51" s="307" customFormat="1" ht="16.5" customHeight="1" x14ac:dyDescent="0.25">
      <c r="A2050" s="305"/>
      <c r="B2050" s="306"/>
      <c r="K2050" s="317"/>
      <c r="L2050" s="317"/>
      <c r="M2050" s="310"/>
      <c r="N2050" s="317"/>
      <c r="O2050" s="317"/>
      <c r="P2050" s="309"/>
      <c r="Q2050" s="311"/>
      <c r="R2050" s="312"/>
      <c r="S2050" s="312"/>
      <c r="U2050" s="313"/>
      <c r="V2050" s="305"/>
      <c r="W2050" s="306"/>
      <c r="X2050" s="425"/>
      <c r="AA2050" s="315"/>
      <c r="AB2050" s="315"/>
      <c r="AC2050" s="315"/>
      <c r="AD2050" s="312"/>
      <c r="AE2050" s="316"/>
      <c r="AF2050" s="317"/>
      <c r="AG2050" s="317"/>
      <c r="AH2050" s="311"/>
      <c r="AI2050" s="311"/>
      <c r="AJ2050" s="311"/>
      <c r="AK2050" s="311"/>
      <c r="AL2050" s="311"/>
      <c r="AO2050" s="318"/>
      <c r="AP2050" s="318"/>
      <c r="AQ2050" s="249"/>
      <c r="AR2050" s="249"/>
      <c r="AS2050" s="248"/>
      <c r="AT2050" s="248"/>
      <c r="AU2050" s="248"/>
      <c r="AW2050" s="319"/>
      <c r="AX2050" s="251"/>
      <c r="AY2050" s="248"/>
    </row>
    <row r="2051" spans="1:51" s="307" customFormat="1" ht="16.5" customHeight="1" x14ac:dyDescent="0.25">
      <c r="A2051" s="305"/>
      <c r="B2051" s="306"/>
      <c r="K2051" s="317"/>
      <c r="L2051" s="317"/>
      <c r="M2051" s="310"/>
      <c r="N2051" s="317"/>
      <c r="O2051" s="317"/>
      <c r="P2051" s="309"/>
      <c r="Q2051" s="311"/>
      <c r="R2051" s="312"/>
      <c r="S2051" s="312"/>
      <c r="U2051" s="313"/>
      <c r="V2051" s="305"/>
      <c r="W2051" s="306"/>
      <c r="X2051" s="425"/>
      <c r="AA2051" s="315"/>
      <c r="AB2051" s="315"/>
      <c r="AC2051" s="315"/>
      <c r="AD2051" s="312"/>
      <c r="AE2051" s="316"/>
      <c r="AF2051" s="317"/>
      <c r="AG2051" s="317"/>
      <c r="AH2051" s="311"/>
      <c r="AI2051" s="311"/>
      <c r="AJ2051" s="311"/>
      <c r="AK2051" s="311"/>
      <c r="AL2051" s="311"/>
      <c r="AO2051" s="318"/>
      <c r="AP2051" s="318"/>
      <c r="AQ2051" s="249"/>
      <c r="AR2051" s="249"/>
      <c r="AS2051" s="248"/>
      <c r="AT2051" s="248"/>
      <c r="AU2051" s="248"/>
      <c r="AW2051" s="319"/>
      <c r="AX2051" s="251"/>
      <c r="AY2051" s="248"/>
    </row>
    <row r="2052" spans="1:51" s="307" customFormat="1" ht="16.5" customHeight="1" x14ac:dyDescent="0.25">
      <c r="A2052" s="305"/>
      <c r="B2052" s="306"/>
      <c r="K2052" s="317"/>
      <c r="L2052" s="317"/>
      <c r="M2052" s="310"/>
      <c r="N2052" s="317"/>
      <c r="O2052" s="317"/>
      <c r="P2052" s="309"/>
      <c r="Q2052" s="311"/>
      <c r="R2052" s="312"/>
      <c r="S2052" s="312"/>
      <c r="U2052" s="313"/>
      <c r="V2052" s="305"/>
      <c r="W2052" s="306"/>
      <c r="X2052" s="425"/>
      <c r="AA2052" s="315"/>
      <c r="AB2052" s="315"/>
      <c r="AC2052" s="315"/>
      <c r="AD2052" s="312"/>
      <c r="AE2052" s="316"/>
      <c r="AF2052" s="317"/>
      <c r="AG2052" s="317"/>
      <c r="AH2052" s="311"/>
      <c r="AI2052" s="311"/>
      <c r="AJ2052" s="311"/>
      <c r="AK2052" s="311"/>
      <c r="AL2052" s="311"/>
      <c r="AO2052" s="318"/>
      <c r="AP2052" s="318"/>
      <c r="AQ2052" s="249"/>
      <c r="AR2052" s="249"/>
      <c r="AS2052" s="248"/>
      <c r="AT2052" s="248"/>
      <c r="AU2052" s="248"/>
      <c r="AW2052" s="319"/>
      <c r="AX2052" s="251"/>
      <c r="AY2052" s="248"/>
    </row>
    <row r="2053" spans="1:51" s="307" customFormat="1" ht="16.5" customHeight="1" x14ac:dyDescent="0.25">
      <c r="A2053" s="305"/>
      <c r="B2053" s="306"/>
      <c r="K2053" s="317"/>
      <c r="L2053" s="317"/>
      <c r="M2053" s="310"/>
      <c r="N2053" s="317"/>
      <c r="O2053" s="317"/>
      <c r="P2053" s="309"/>
      <c r="Q2053" s="311"/>
      <c r="R2053" s="312"/>
      <c r="S2053" s="312"/>
      <c r="U2053" s="313"/>
      <c r="V2053" s="305"/>
      <c r="W2053" s="306"/>
      <c r="X2053" s="425"/>
      <c r="AA2053" s="315"/>
      <c r="AB2053" s="315"/>
      <c r="AC2053" s="315"/>
      <c r="AD2053" s="312"/>
      <c r="AE2053" s="316"/>
      <c r="AF2053" s="317"/>
      <c r="AG2053" s="317"/>
      <c r="AH2053" s="311"/>
      <c r="AI2053" s="311"/>
      <c r="AJ2053" s="311"/>
      <c r="AK2053" s="311"/>
      <c r="AL2053" s="311"/>
      <c r="AO2053" s="318"/>
      <c r="AP2053" s="318"/>
      <c r="AQ2053" s="249"/>
      <c r="AR2053" s="249"/>
      <c r="AS2053" s="248"/>
      <c r="AT2053" s="248"/>
      <c r="AU2053" s="248"/>
      <c r="AW2053" s="319"/>
      <c r="AX2053" s="251"/>
      <c r="AY2053" s="248"/>
    </row>
    <row r="2054" spans="1:51" s="307" customFormat="1" ht="16.5" customHeight="1" x14ac:dyDescent="0.25">
      <c r="A2054" s="305"/>
      <c r="B2054" s="306"/>
      <c r="K2054" s="317"/>
      <c r="L2054" s="317"/>
      <c r="M2054" s="310"/>
      <c r="N2054" s="317"/>
      <c r="O2054" s="317"/>
      <c r="P2054" s="309"/>
      <c r="Q2054" s="311"/>
      <c r="R2054" s="312"/>
      <c r="S2054" s="312"/>
      <c r="U2054" s="313"/>
      <c r="V2054" s="305"/>
      <c r="W2054" s="306"/>
      <c r="X2054" s="425"/>
      <c r="AA2054" s="315"/>
      <c r="AB2054" s="315"/>
      <c r="AC2054" s="315"/>
      <c r="AD2054" s="312"/>
      <c r="AE2054" s="316"/>
      <c r="AF2054" s="317"/>
      <c r="AG2054" s="317"/>
      <c r="AH2054" s="311"/>
      <c r="AI2054" s="311"/>
      <c r="AJ2054" s="311"/>
      <c r="AK2054" s="311"/>
      <c r="AL2054" s="311"/>
      <c r="AO2054" s="318"/>
      <c r="AP2054" s="318"/>
      <c r="AQ2054" s="249"/>
      <c r="AR2054" s="249"/>
      <c r="AS2054" s="248"/>
      <c r="AT2054" s="248"/>
      <c r="AU2054" s="248"/>
      <c r="AW2054" s="319"/>
      <c r="AX2054" s="251"/>
      <c r="AY2054" s="248"/>
    </row>
    <row r="2055" spans="1:51" s="307" customFormat="1" ht="16.5" customHeight="1" x14ac:dyDescent="0.25">
      <c r="A2055" s="305"/>
      <c r="B2055" s="306"/>
      <c r="K2055" s="317"/>
      <c r="L2055" s="317"/>
      <c r="M2055" s="310"/>
      <c r="N2055" s="317"/>
      <c r="O2055" s="317"/>
      <c r="P2055" s="309"/>
      <c r="Q2055" s="311"/>
      <c r="R2055" s="312"/>
      <c r="S2055" s="312"/>
      <c r="U2055" s="313"/>
      <c r="V2055" s="305"/>
      <c r="W2055" s="306"/>
      <c r="X2055" s="425"/>
      <c r="AA2055" s="315"/>
      <c r="AB2055" s="315"/>
      <c r="AC2055" s="315"/>
      <c r="AD2055" s="312"/>
      <c r="AE2055" s="316"/>
      <c r="AF2055" s="317"/>
      <c r="AG2055" s="317"/>
      <c r="AH2055" s="311"/>
      <c r="AI2055" s="311"/>
      <c r="AJ2055" s="311"/>
      <c r="AK2055" s="311"/>
      <c r="AL2055" s="311"/>
      <c r="AO2055" s="318"/>
      <c r="AP2055" s="318"/>
      <c r="AQ2055" s="249"/>
      <c r="AR2055" s="249"/>
      <c r="AS2055" s="248"/>
      <c r="AT2055" s="248"/>
      <c r="AU2055" s="248"/>
      <c r="AW2055" s="319"/>
      <c r="AX2055" s="251"/>
      <c r="AY2055" s="248"/>
    </row>
    <row r="2056" spans="1:51" s="307" customFormat="1" ht="16.5" customHeight="1" x14ac:dyDescent="0.25">
      <c r="A2056" s="305"/>
      <c r="B2056" s="306"/>
      <c r="K2056" s="317"/>
      <c r="L2056" s="317"/>
      <c r="M2056" s="310"/>
      <c r="N2056" s="317"/>
      <c r="O2056" s="317"/>
      <c r="P2056" s="309"/>
      <c r="Q2056" s="311"/>
      <c r="R2056" s="312"/>
      <c r="S2056" s="312"/>
      <c r="U2056" s="313"/>
      <c r="V2056" s="305"/>
      <c r="W2056" s="306"/>
      <c r="X2056" s="425"/>
      <c r="AA2056" s="315"/>
      <c r="AB2056" s="315"/>
      <c r="AC2056" s="315"/>
      <c r="AD2056" s="312"/>
      <c r="AE2056" s="316"/>
      <c r="AF2056" s="317"/>
      <c r="AG2056" s="317"/>
      <c r="AH2056" s="311"/>
      <c r="AI2056" s="311"/>
      <c r="AJ2056" s="311"/>
      <c r="AK2056" s="311"/>
      <c r="AL2056" s="311"/>
      <c r="AO2056" s="318"/>
      <c r="AP2056" s="318"/>
      <c r="AQ2056" s="249"/>
      <c r="AR2056" s="249"/>
      <c r="AS2056" s="248"/>
      <c r="AT2056" s="248"/>
      <c r="AU2056" s="248"/>
      <c r="AW2056" s="319"/>
      <c r="AX2056" s="251"/>
      <c r="AY2056" s="248"/>
    </row>
    <row r="2057" spans="1:51" s="307" customFormat="1" ht="16.5" customHeight="1" x14ac:dyDescent="0.25">
      <c r="A2057" s="305"/>
      <c r="B2057" s="306"/>
      <c r="K2057" s="317"/>
      <c r="L2057" s="317"/>
      <c r="M2057" s="310"/>
      <c r="N2057" s="317"/>
      <c r="O2057" s="317"/>
      <c r="P2057" s="309"/>
      <c r="Q2057" s="311"/>
      <c r="R2057" s="312"/>
      <c r="S2057" s="312"/>
      <c r="U2057" s="313"/>
      <c r="V2057" s="305"/>
      <c r="W2057" s="306"/>
      <c r="X2057" s="425"/>
      <c r="AA2057" s="315"/>
      <c r="AB2057" s="315"/>
      <c r="AC2057" s="315"/>
      <c r="AD2057" s="312"/>
      <c r="AE2057" s="316"/>
      <c r="AF2057" s="317"/>
      <c r="AG2057" s="317"/>
      <c r="AH2057" s="311"/>
      <c r="AI2057" s="311"/>
      <c r="AJ2057" s="311"/>
      <c r="AK2057" s="311"/>
      <c r="AL2057" s="311"/>
      <c r="AO2057" s="318"/>
      <c r="AP2057" s="318"/>
      <c r="AQ2057" s="249"/>
      <c r="AR2057" s="249"/>
      <c r="AS2057" s="248"/>
      <c r="AT2057" s="248"/>
      <c r="AU2057" s="248"/>
      <c r="AW2057" s="319"/>
      <c r="AX2057" s="251"/>
      <c r="AY2057" s="248"/>
    </row>
    <row r="2058" spans="1:51" s="307" customFormat="1" ht="16.5" customHeight="1" x14ac:dyDescent="0.25">
      <c r="A2058" s="305"/>
      <c r="B2058" s="306"/>
      <c r="K2058" s="317"/>
      <c r="L2058" s="317"/>
      <c r="M2058" s="310"/>
      <c r="N2058" s="317"/>
      <c r="O2058" s="317"/>
      <c r="P2058" s="309"/>
      <c r="Q2058" s="311"/>
      <c r="R2058" s="312"/>
      <c r="S2058" s="312"/>
      <c r="U2058" s="313"/>
      <c r="V2058" s="305"/>
      <c r="W2058" s="306"/>
      <c r="X2058" s="425"/>
      <c r="AA2058" s="315"/>
      <c r="AB2058" s="315"/>
      <c r="AC2058" s="315"/>
      <c r="AD2058" s="312"/>
      <c r="AE2058" s="316"/>
      <c r="AF2058" s="317"/>
      <c r="AG2058" s="317"/>
      <c r="AH2058" s="311"/>
      <c r="AI2058" s="311"/>
      <c r="AJ2058" s="311"/>
      <c r="AK2058" s="311"/>
      <c r="AL2058" s="311"/>
      <c r="AO2058" s="318"/>
      <c r="AP2058" s="318"/>
      <c r="AQ2058" s="249"/>
      <c r="AR2058" s="249"/>
      <c r="AS2058" s="248"/>
      <c r="AT2058" s="248"/>
      <c r="AU2058" s="248"/>
      <c r="AW2058" s="319"/>
      <c r="AX2058" s="251"/>
      <c r="AY2058" s="248"/>
    </row>
    <row r="2059" spans="1:51" s="307" customFormat="1" ht="16.5" customHeight="1" x14ac:dyDescent="0.25">
      <c r="A2059" s="305"/>
      <c r="B2059" s="306"/>
      <c r="K2059" s="317"/>
      <c r="L2059" s="317"/>
      <c r="M2059" s="310"/>
      <c r="N2059" s="317"/>
      <c r="O2059" s="317"/>
      <c r="P2059" s="309"/>
      <c r="Q2059" s="311"/>
      <c r="R2059" s="312"/>
      <c r="S2059" s="312"/>
      <c r="U2059" s="313"/>
      <c r="V2059" s="305"/>
      <c r="W2059" s="306"/>
      <c r="X2059" s="425"/>
      <c r="AA2059" s="315"/>
      <c r="AB2059" s="315"/>
      <c r="AC2059" s="315"/>
      <c r="AD2059" s="312"/>
      <c r="AE2059" s="316"/>
      <c r="AF2059" s="317"/>
      <c r="AG2059" s="317"/>
      <c r="AH2059" s="311"/>
      <c r="AI2059" s="311"/>
      <c r="AJ2059" s="311"/>
      <c r="AK2059" s="311"/>
      <c r="AL2059" s="311"/>
      <c r="AO2059" s="318"/>
      <c r="AP2059" s="318"/>
      <c r="AQ2059" s="249"/>
      <c r="AR2059" s="249"/>
      <c r="AS2059" s="248"/>
      <c r="AT2059" s="248"/>
      <c r="AU2059" s="248"/>
      <c r="AW2059" s="319"/>
      <c r="AX2059" s="251"/>
      <c r="AY2059" s="248"/>
    </row>
    <row r="2060" spans="1:51" s="307" customFormat="1" ht="16.5" customHeight="1" x14ac:dyDescent="0.25">
      <c r="A2060" s="305"/>
      <c r="B2060" s="306"/>
      <c r="K2060" s="317"/>
      <c r="L2060" s="317"/>
      <c r="M2060" s="310"/>
      <c r="N2060" s="317"/>
      <c r="O2060" s="317"/>
      <c r="P2060" s="309"/>
      <c r="Q2060" s="311"/>
      <c r="R2060" s="312"/>
      <c r="S2060" s="312"/>
      <c r="U2060" s="313"/>
      <c r="V2060" s="305"/>
      <c r="W2060" s="306"/>
      <c r="X2060" s="425"/>
      <c r="AA2060" s="315"/>
      <c r="AB2060" s="315"/>
      <c r="AC2060" s="315"/>
      <c r="AD2060" s="312"/>
      <c r="AE2060" s="316"/>
      <c r="AF2060" s="317"/>
      <c r="AG2060" s="317"/>
      <c r="AH2060" s="311"/>
      <c r="AI2060" s="311"/>
      <c r="AJ2060" s="311"/>
      <c r="AK2060" s="311"/>
      <c r="AL2060" s="311"/>
      <c r="AO2060" s="318"/>
      <c r="AP2060" s="318"/>
      <c r="AQ2060" s="249"/>
      <c r="AR2060" s="249"/>
      <c r="AS2060" s="248"/>
      <c r="AT2060" s="248"/>
      <c r="AU2060" s="248"/>
      <c r="AW2060" s="319"/>
      <c r="AX2060" s="251"/>
      <c r="AY2060" s="248"/>
    </row>
    <row r="2061" spans="1:51" s="307" customFormat="1" ht="16.5" customHeight="1" x14ac:dyDescent="0.25">
      <c r="A2061" s="305"/>
      <c r="B2061" s="306"/>
      <c r="K2061" s="317"/>
      <c r="L2061" s="317"/>
      <c r="M2061" s="310"/>
      <c r="N2061" s="317"/>
      <c r="O2061" s="317"/>
      <c r="P2061" s="309"/>
      <c r="Q2061" s="311"/>
      <c r="R2061" s="312"/>
      <c r="S2061" s="312"/>
      <c r="U2061" s="313"/>
      <c r="V2061" s="305"/>
      <c r="W2061" s="306"/>
      <c r="X2061" s="425"/>
      <c r="AA2061" s="315"/>
      <c r="AB2061" s="315"/>
      <c r="AC2061" s="315"/>
      <c r="AD2061" s="312"/>
      <c r="AE2061" s="316"/>
      <c r="AF2061" s="317"/>
      <c r="AG2061" s="317"/>
      <c r="AH2061" s="311"/>
      <c r="AI2061" s="311"/>
      <c r="AJ2061" s="311"/>
      <c r="AK2061" s="311"/>
      <c r="AL2061" s="311"/>
      <c r="AO2061" s="318"/>
      <c r="AP2061" s="318"/>
      <c r="AQ2061" s="249"/>
      <c r="AR2061" s="249"/>
      <c r="AS2061" s="248"/>
      <c r="AT2061" s="248"/>
      <c r="AU2061" s="248"/>
      <c r="AW2061" s="319"/>
      <c r="AX2061" s="251"/>
      <c r="AY2061" s="248"/>
    </row>
    <row r="2062" spans="1:51" s="307" customFormat="1" ht="16.5" customHeight="1" x14ac:dyDescent="0.25">
      <c r="A2062" s="305"/>
      <c r="B2062" s="306"/>
      <c r="K2062" s="317"/>
      <c r="L2062" s="317"/>
      <c r="M2062" s="310"/>
      <c r="N2062" s="317"/>
      <c r="O2062" s="317"/>
      <c r="P2062" s="309"/>
      <c r="Q2062" s="311"/>
      <c r="R2062" s="312"/>
      <c r="S2062" s="312"/>
      <c r="U2062" s="313"/>
      <c r="V2062" s="305"/>
      <c r="W2062" s="306"/>
      <c r="X2062" s="425"/>
      <c r="AA2062" s="315"/>
      <c r="AB2062" s="315"/>
      <c r="AC2062" s="315"/>
      <c r="AD2062" s="312"/>
      <c r="AE2062" s="316"/>
      <c r="AF2062" s="317"/>
      <c r="AG2062" s="317"/>
      <c r="AH2062" s="311"/>
      <c r="AI2062" s="311"/>
      <c r="AJ2062" s="311"/>
      <c r="AK2062" s="311"/>
      <c r="AL2062" s="311"/>
      <c r="AO2062" s="318"/>
      <c r="AP2062" s="318"/>
      <c r="AQ2062" s="249"/>
      <c r="AR2062" s="249"/>
      <c r="AS2062" s="248"/>
      <c r="AT2062" s="248"/>
      <c r="AU2062" s="248"/>
      <c r="AW2062" s="319"/>
      <c r="AX2062" s="251"/>
      <c r="AY2062" s="248"/>
    </row>
    <row r="2063" spans="1:51" s="307" customFormat="1" ht="16.5" customHeight="1" x14ac:dyDescent="0.25">
      <c r="A2063" s="305"/>
      <c r="B2063" s="306"/>
      <c r="K2063" s="317"/>
      <c r="L2063" s="317"/>
      <c r="M2063" s="310"/>
      <c r="N2063" s="317"/>
      <c r="O2063" s="317"/>
      <c r="P2063" s="309"/>
      <c r="Q2063" s="311"/>
      <c r="R2063" s="312"/>
      <c r="S2063" s="312"/>
      <c r="U2063" s="313"/>
      <c r="V2063" s="305"/>
      <c r="W2063" s="306"/>
      <c r="X2063" s="425"/>
      <c r="AA2063" s="315"/>
      <c r="AB2063" s="315"/>
      <c r="AC2063" s="315"/>
      <c r="AD2063" s="312"/>
      <c r="AE2063" s="316"/>
      <c r="AF2063" s="317"/>
      <c r="AG2063" s="317"/>
      <c r="AH2063" s="311"/>
      <c r="AI2063" s="311"/>
      <c r="AJ2063" s="311"/>
      <c r="AK2063" s="311"/>
      <c r="AL2063" s="311"/>
      <c r="AO2063" s="318"/>
      <c r="AP2063" s="318"/>
      <c r="AQ2063" s="249"/>
      <c r="AR2063" s="249"/>
      <c r="AS2063" s="248"/>
      <c r="AT2063" s="248"/>
      <c r="AU2063" s="248"/>
      <c r="AW2063" s="319"/>
      <c r="AX2063" s="251"/>
      <c r="AY2063" s="248"/>
    </row>
    <row r="2064" spans="1:51" s="307" customFormat="1" ht="16.5" customHeight="1" x14ac:dyDescent="0.25">
      <c r="A2064" s="305"/>
      <c r="B2064" s="306"/>
      <c r="K2064" s="317"/>
      <c r="L2064" s="317"/>
      <c r="M2064" s="310"/>
      <c r="N2064" s="317"/>
      <c r="O2064" s="317"/>
      <c r="P2064" s="309"/>
      <c r="Q2064" s="311"/>
      <c r="R2064" s="312"/>
      <c r="S2064" s="312"/>
      <c r="U2064" s="313"/>
      <c r="V2064" s="305"/>
      <c r="W2064" s="306"/>
      <c r="X2064" s="425"/>
      <c r="AA2064" s="315"/>
      <c r="AB2064" s="315"/>
      <c r="AC2064" s="315"/>
      <c r="AD2064" s="312"/>
      <c r="AE2064" s="316"/>
      <c r="AF2064" s="317"/>
      <c r="AG2064" s="317"/>
      <c r="AH2064" s="311"/>
      <c r="AI2064" s="311"/>
      <c r="AJ2064" s="311"/>
      <c r="AK2064" s="311"/>
      <c r="AL2064" s="311"/>
      <c r="AO2064" s="318"/>
      <c r="AP2064" s="318"/>
      <c r="AQ2064" s="249"/>
      <c r="AR2064" s="249"/>
      <c r="AS2064" s="248"/>
      <c r="AT2064" s="248"/>
      <c r="AU2064" s="248"/>
      <c r="AW2064" s="319"/>
      <c r="AX2064" s="251"/>
      <c r="AY2064" s="248"/>
    </row>
    <row r="2065" spans="1:51" s="307" customFormat="1" ht="16.5" customHeight="1" x14ac:dyDescent="0.25">
      <c r="A2065" s="305"/>
      <c r="B2065" s="306"/>
      <c r="K2065" s="317"/>
      <c r="L2065" s="317"/>
      <c r="M2065" s="310"/>
      <c r="N2065" s="317"/>
      <c r="O2065" s="317"/>
      <c r="P2065" s="309"/>
      <c r="Q2065" s="311"/>
      <c r="R2065" s="312"/>
      <c r="S2065" s="312"/>
      <c r="U2065" s="313"/>
      <c r="V2065" s="305"/>
      <c r="W2065" s="306"/>
      <c r="X2065" s="425"/>
      <c r="AA2065" s="315"/>
      <c r="AB2065" s="315"/>
      <c r="AC2065" s="315"/>
      <c r="AD2065" s="312"/>
      <c r="AE2065" s="316"/>
      <c r="AF2065" s="317"/>
      <c r="AG2065" s="317"/>
      <c r="AH2065" s="311"/>
      <c r="AI2065" s="311"/>
      <c r="AJ2065" s="311"/>
      <c r="AK2065" s="311"/>
      <c r="AL2065" s="311"/>
      <c r="AO2065" s="318"/>
      <c r="AP2065" s="318"/>
      <c r="AQ2065" s="249"/>
      <c r="AR2065" s="249"/>
      <c r="AS2065" s="248"/>
      <c r="AT2065" s="248"/>
      <c r="AU2065" s="248"/>
      <c r="AW2065" s="319"/>
      <c r="AX2065" s="251"/>
      <c r="AY2065" s="248"/>
    </row>
    <row r="2066" spans="1:51" s="307" customFormat="1" ht="16.5" customHeight="1" x14ac:dyDescent="0.25">
      <c r="A2066" s="305"/>
      <c r="B2066" s="306"/>
      <c r="K2066" s="317"/>
      <c r="L2066" s="317"/>
      <c r="M2066" s="310"/>
      <c r="N2066" s="317"/>
      <c r="O2066" s="317"/>
      <c r="P2066" s="309"/>
      <c r="Q2066" s="311"/>
      <c r="R2066" s="312"/>
      <c r="S2066" s="312"/>
      <c r="U2066" s="313"/>
      <c r="V2066" s="305"/>
      <c r="W2066" s="306"/>
      <c r="X2066" s="425"/>
      <c r="AA2066" s="315"/>
      <c r="AB2066" s="315"/>
      <c r="AC2066" s="315"/>
      <c r="AD2066" s="312"/>
      <c r="AE2066" s="316"/>
      <c r="AF2066" s="317"/>
      <c r="AG2066" s="317"/>
      <c r="AH2066" s="311"/>
      <c r="AI2066" s="311"/>
      <c r="AJ2066" s="311"/>
      <c r="AK2066" s="311"/>
      <c r="AL2066" s="311"/>
      <c r="AO2066" s="318"/>
      <c r="AP2066" s="318"/>
      <c r="AQ2066" s="249"/>
      <c r="AR2066" s="249"/>
      <c r="AS2066" s="248"/>
      <c r="AT2066" s="248"/>
      <c r="AU2066" s="248"/>
      <c r="AW2066" s="319"/>
      <c r="AX2066" s="251"/>
      <c r="AY2066" s="248"/>
    </row>
    <row r="2067" spans="1:51" s="307" customFormat="1" ht="16.5" customHeight="1" x14ac:dyDescent="0.25">
      <c r="A2067" s="305"/>
      <c r="B2067" s="306"/>
      <c r="K2067" s="317"/>
      <c r="L2067" s="317"/>
      <c r="M2067" s="310"/>
      <c r="N2067" s="317"/>
      <c r="O2067" s="317"/>
      <c r="P2067" s="309"/>
      <c r="Q2067" s="311"/>
      <c r="R2067" s="312"/>
      <c r="S2067" s="312"/>
      <c r="U2067" s="313"/>
      <c r="V2067" s="305"/>
      <c r="W2067" s="306"/>
      <c r="X2067" s="425"/>
      <c r="AA2067" s="315"/>
      <c r="AB2067" s="315"/>
      <c r="AC2067" s="315"/>
      <c r="AD2067" s="312"/>
      <c r="AE2067" s="316"/>
      <c r="AF2067" s="317"/>
      <c r="AG2067" s="317"/>
      <c r="AH2067" s="311"/>
      <c r="AI2067" s="311"/>
      <c r="AJ2067" s="311"/>
      <c r="AK2067" s="311"/>
      <c r="AL2067" s="311"/>
      <c r="AO2067" s="318"/>
      <c r="AP2067" s="318"/>
      <c r="AQ2067" s="249"/>
      <c r="AR2067" s="249"/>
      <c r="AS2067" s="248"/>
      <c r="AT2067" s="248"/>
      <c r="AU2067" s="248"/>
      <c r="AW2067" s="319"/>
      <c r="AX2067" s="251"/>
      <c r="AY2067" s="248"/>
    </row>
    <row r="2068" spans="1:51" s="307" customFormat="1" ht="16.5" customHeight="1" x14ac:dyDescent="0.25">
      <c r="A2068" s="305"/>
      <c r="B2068" s="306"/>
      <c r="K2068" s="317"/>
      <c r="L2068" s="317"/>
      <c r="M2068" s="310"/>
      <c r="N2068" s="317"/>
      <c r="O2068" s="317"/>
      <c r="P2068" s="309"/>
      <c r="Q2068" s="311"/>
      <c r="R2068" s="312"/>
      <c r="S2068" s="312"/>
      <c r="U2068" s="313"/>
      <c r="V2068" s="305"/>
      <c r="W2068" s="306"/>
      <c r="X2068" s="425"/>
      <c r="AA2068" s="315"/>
      <c r="AB2068" s="315"/>
      <c r="AC2068" s="315"/>
      <c r="AD2068" s="312"/>
      <c r="AE2068" s="316"/>
      <c r="AF2068" s="317"/>
      <c r="AG2068" s="317"/>
      <c r="AH2068" s="311"/>
      <c r="AI2068" s="311"/>
      <c r="AJ2068" s="311"/>
      <c r="AK2068" s="311"/>
      <c r="AL2068" s="311"/>
      <c r="AO2068" s="318"/>
      <c r="AP2068" s="318"/>
      <c r="AQ2068" s="249"/>
      <c r="AR2068" s="249"/>
      <c r="AS2068" s="248"/>
      <c r="AT2068" s="248"/>
      <c r="AU2068" s="248"/>
      <c r="AW2068" s="319"/>
      <c r="AX2068" s="251"/>
      <c r="AY2068" s="248"/>
    </row>
    <row r="2069" spans="1:51" s="307" customFormat="1" ht="16.5" customHeight="1" x14ac:dyDescent="0.25">
      <c r="A2069" s="305"/>
      <c r="B2069" s="306"/>
      <c r="K2069" s="317"/>
      <c r="L2069" s="317"/>
      <c r="M2069" s="310"/>
      <c r="N2069" s="317"/>
      <c r="O2069" s="317"/>
      <c r="P2069" s="309"/>
      <c r="Q2069" s="311"/>
      <c r="R2069" s="312"/>
      <c r="S2069" s="312"/>
      <c r="U2069" s="313"/>
      <c r="V2069" s="305"/>
      <c r="W2069" s="306"/>
      <c r="X2069" s="425"/>
      <c r="AA2069" s="315"/>
      <c r="AB2069" s="315"/>
      <c r="AC2069" s="315"/>
      <c r="AD2069" s="312"/>
      <c r="AE2069" s="316"/>
      <c r="AF2069" s="317"/>
      <c r="AG2069" s="317"/>
      <c r="AH2069" s="311"/>
      <c r="AI2069" s="311"/>
      <c r="AJ2069" s="311"/>
      <c r="AK2069" s="311"/>
      <c r="AL2069" s="311"/>
      <c r="AO2069" s="318"/>
      <c r="AP2069" s="318"/>
      <c r="AQ2069" s="249"/>
      <c r="AR2069" s="249"/>
      <c r="AS2069" s="248"/>
      <c r="AT2069" s="248"/>
      <c r="AU2069" s="248"/>
      <c r="AW2069" s="319"/>
      <c r="AX2069" s="251"/>
      <c r="AY2069" s="248"/>
    </row>
    <row r="2070" spans="1:51" s="307" customFormat="1" ht="16.5" customHeight="1" x14ac:dyDescent="0.25">
      <c r="A2070" s="305"/>
      <c r="B2070" s="306"/>
      <c r="K2070" s="317"/>
      <c r="L2070" s="317"/>
      <c r="M2070" s="310"/>
      <c r="N2070" s="317"/>
      <c r="O2070" s="317"/>
      <c r="P2070" s="309"/>
      <c r="Q2070" s="311"/>
      <c r="R2070" s="312"/>
      <c r="S2070" s="312"/>
      <c r="U2070" s="313"/>
      <c r="V2070" s="305"/>
      <c r="W2070" s="306"/>
      <c r="X2070" s="425"/>
      <c r="AA2070" s="315"/>
      <c r="AB2070" s="315"/>
      <c r="AC2070" s="315"/>
      <c r="AD2070" s="312"/>
      <c r="AE2070" s="316"/>
      <c r="AF2070" s="317"/>
      <c r="AG2070" s="317"/>
      <c r="AH2070" s="311"/>
      <c r="AI2070" s="311"/>
      <c r="AJ2070" s="311"/>
      <c r="AK2070" s="311"/>
      <c r="AL2070" s="311"/>
      <c r="AO2070" s="318"/>
      <c r="AP2070" s="318"/>
      <c r="AQ2070" s="249"/>
      <c r="AR2070" s="249"/>
      <c r="AS2070" s="248"/>
      <c r="AT2070" s="248"/>
      <c r="AU2070" s="248"/>
      <c r="AW2070" s="319"/>
      <c r="AX2070" s="251"/>
      <c r="AY2070" s="248"/>
    </row>
    <row r="2071" spans="1:51" s="307" customFormat="1" ht="16.5" customHeight="1" x14ac:dyDescent="0.25">
      <c r="A2071" s="305"/>
      <c r="B2071" s="306"/>
      <c r="K2071" s="317"/>
      <c r="L2071" s="317"/>
      <c r="M2071" s="310"/>
      <c r="N2071" s="317"/>
      <c r="O2071" s="317"/>
      <c r="P2071" s="309"/>
      <c r="Q2071" s="311"/>
      <c r="R2071" s="312"/>
      <c r="S2071" s="312"/>
      <c r="U2071" s="313"/>
      <c r="V2071" s="305"/>
      <c r="W2071" s="306"/>
      <c r="X2071" s="425"/>
      <c r="AA2071" s="315"/>
      <c r="AB2071" s="315"/>
      <c r="AC2071" s="315"/>
      <c r="AD2071" s="312"/>
      <c r="AE2071" s="316"/>
      <c r="AF2071" s="317"/>
      <c r="AG2071" s="317"/>
      <c r="AH2071" s="311"/>
      <c r="AI2071" s="311"/>
      <c r="AJ2071" s="311"/>
      <c r="AK2071" s="311"/>
      <c r="AL2071" s="311"/>
      <c r="AO2071" s="318"/>
      <c r="AP2071" s="318"/>
      <c r="AQ2071" s="249"/>
      <c r="AR2071" s="249"/>
      <c r="AS2071" s="248"/>
      <c r="AT2071" s="248"/>
      <c r="AU2071" s="248"/>
      <c r="AW2071" s="319"/>
      <c r="AX2071" s="251"/>
      <c r="AY2071" s="248"/>
    </row>
    <row r="2072" spans="1:51" s="307" customFormat="1" ht="16.5" customHeight="1" x14ac:dyDescent="0.25">
      <c r="A2072" s="305"/>
      <c r="B2072" s="306"/>
      <c r="K2072" s="317"/>
      <c r="L2072" s="317"/>
      <c r="M2072" s="310"/>
      <c r="N2072" s="317"/>
      <c r="O2072" s="317"/>
      <c r="P2072" s="309"/>
      <c r="Q2072" s="311"/>
      <c r="R2072" s="312"/>
      <c r="S2072" s="312"/>
      <c r="U2072" s="313"/>
      <c r="V2072" s="305"/>
      <c r="W2072" s="306"/>
      <c r="X2072" s="425"/>
      <c r="AA2072" s="315"/>
      <c r="AB2072" s="315"/>
      <c r="AC2072" s="315"/>
      <c r="AD2072" s="312"/>
      <c r="AE2072" s="316"/>
      <c r="AF2072" s="317"/>
      <c r="AG2072" s="317"/>
      <c r="AH2072" s="311"/>
      <c r="AI2072" s="311"/>
      <c r="AJ2072" s="311"/>
      <c r="AK2072" s="311"/>
      <c r="AL2072" s="311"/>
      <c r="AO2072" s="318"/>
      <c r="AP2072" s="318"/>
      <c r="AQ2072" s="249"/>
      <c r="AR2072" s="249"/>
      <c r="AS2072" s="248"/>
      <c r="AT2072" s="248"/>
      <c r="AU2072" s="248"/>
      <c r="AW2072" s="319"/>
      <c r="AX2072" s="251"/>
      <c r="AY2072" s="248"/>
    </row>
    <row r="2073" spans="1:51" s="307" customFormat="1" ht="16.5" customHeight="1" x14ac:dyDescent="0.25">
      <c r="A2073" s="305"/>
      <c r="B2073" s="306"/>
      <c r="K2073" s="317"/>
      <c r="L2073" s="317"/>
      <c r="M2073" s="310"/>
      <c r="N2073" s="317"/>
      <c r="O2073" s="317"/>
      <c r="P2073" s="309"/>
      <c r="Q2073" s="311"/>
      <c r="R2073" s="312"/>
      <c r="S2073" s="312"/>
      <c r="U2073" s="313"/>
      <c r="V2073" s="305"/>
      <c r="W2073" s="306"/>
      <c r="X2073" s="425"/>
      <c r="AA2073" s="315"/>
      <c r="AB2073" s="315"/>
      <c r="AC2073" s="315"/>
      <c r="AD2073" s="312"/>
      <c r="AE2073" s="316"/>
      <c r="AF2073" s="317"/>
      <c r="AG2073" s="317"/>
      <c r="AH2073" s="311"/>
      <c r="AI2073" s="311"/>
      <c r="AJ2073" s="311"/>
      <c r="AK2073" s="311"/>
      <c r="AL2073" s="311"/>
      <c r="AO2073" s="318"/>
      <c r="AP2073" s="318"/>
      <c r="AQ2073" s="249"/>
      <c r="AR2073" s="249"/>
      <c r="AS2073" s="248"/>
      <c r="AT2073" s="248"/>
      <c r="AU2073" s="248"/>
      <c r="AW2073" s="319"/>
      <c r="AX2073" s="251"/>
      <c r="AY2073" s="248"/>
    </row>
    <row r="2074" spans="1:51" s="307" customFormat="1" ht="16.5" customHeight="1" x14ac:dyDescent="0.25">
      <c r="A2074" s="305"/>
      <c r="B2074" s="306"/>
      <c r="K2074" s="317"/>
      <c r="L2074" s="317"/>
      <c r="M2074" s="310"/>
      <c r="N2074" s="317"/>
      <c r="O2074" s="317"/>
      <c r="P2074" s="309"/>
      <c r="Q2074" s="311"/>
      <c r="R2074" s="312"/>
      <c r="S2074" s="312"/>
      <c r="U2074" s="313"/>
      <c r="V2074" s="305"/>
      <c r="W2074" s="306"/>
      <c r="X2074" s="425"/>
      <c r="AA2074" s="315"/>
      <c r="AB2074" s="315"/>
      <c r="AC2074" s="315"/>
      <c r="AD2074" s="312"/>
      <c r="AE2074" s="316"/>
      <c r="AF2074" s="317"/>
      <c r="AG2074" s="317"/>
      <c r="AH2074" s="311"/>
      <c r="AI2074" s="311"/>
      <c r="AJ2074" s="311"/>
      <c r="AK2074" s="311"/>
      <c r="AL2074" s="311"/>
      <c r="AO2074" s="318"/>
      <c r="AP2074" s="318"/>
      <c r="AQ2074" s="249"/>
      <c r="AR2074" s="249"/>
      <c r="AS2074" s="248"/>
      <c r="AT2074" s="248"/>
      <c r="AU2074" s="248"/>
      <c r="AW2074" s="319"/>
      <c r="AX2074" s="251"/>
      <c r="AY2074" s="248"/>
    </row>
    <row r="2075" spans="1:51" s="307" customFormat="1" ht="16.5" customHeight="1" x14ac:dyDescent="0.25">
      <c r="A2075" s="305"/>
      <c r="B2075" s="306"/>
      <c r="K2075" s="317"/>
      <c r="L2075" s="317"/>
      <c r="M2075" s="310"/>
      <c r="N2075" s="317"/>
      <c r="O2075" s="317"/>
      <c r="P2075" s="309"/>
      <c r="Q2075" s="311"/>
      <c r="R2075" s="312"/>
      <c r="S2075" s="312"/>
      <c r="U2075" s="313"/>
      <c r="V2075" s="305"/>
      <c r="W2075" s="306"/>
      <c r="X2075" s="425"/>
      <c r="AA2075" s="315"/>
      <c r="AB2075" s="315"/>
      <c r="AC2075" s="315"/>
      <c r="AD2075" s="312"/>
      <c r="AE2075" s="316"/>
      <c r="AF2075" s="317"/>
      <c r="AG2075" s="317"/>
      <c r="AH2075" s="311"/>
      <c r="AI2075" s="311"/>
      <c r="AJ2075" s="311"/>
      <c r="AK2075" s="311"/>
      <c r="AL2075" s="311"/>
      <c r="AO2075" s="318"/>
      <c r="AP2075" s="318"/>
      <c r="AQ2075" s="249"/>
      <c r="AR2075" s="249"/>
      <c r="AS2075" s="248"/>
      <c r="AT2075" s="248"/>
      <c r="AU2075" s="248"/>
      <c r="AW2075" s="319"/>
      <c r="AX2075" s="251"/>
      <c r="AY2075" s="248"/>
    </row>
    <row r="2076" spans="1:51" s="307" customFormat="1" ht="16.5" customHeight="1" x14ac:dyDescent="0.25">
      <c r="A2076" s="305"/>
      <c r="B2076" s="306"/>
      <c r="K2076" s="317"/>
      <c r="L2076" s="317"/>
      <c r="M2076" s="310"/>
      <c r="N2076" s="317"/>
      <c r="O2076" s="317"/>
      <c r="P2076" s="309"/>
      <c r="Q2076" s="311"/>
      <c r="R2076" s="312"/>
      <c r="S2076" s="312"/>
      <c r="U2076" s="313"/>
      <c r="V2076" s="305"/>
      <c r="W2076" s="306"/>
      <c r="X2076" s="425"/>
      <c r="AA2076" s="315"/>
      <c r="AB2076" s="315"/>
      <c r="AC2076" s="315"/>
      <c r="AD2076" s="312"/>
      <c r="AE2076" s="316"/>
      <c r="AF2076" s="317"/>
      <c r="AG2076" s="317"/>
      <c r="AH2076" s="311"/>
      <c r="AI2076" s="311"/>
      <c r="AJ2076" s="311"/>
      <c r="AK2076" s="311"/>
      <c r="AL2076" s="311"/>
      <c r="AO2076" s="318"/>
      <c r="AP2076" s="318"/>
      <c r="AQ2076" s="249"/>
      <c r="AR2076" s="249"/>
      <c r="AS2076" s="248"/>
      <c r="AT2076" s="248"/>
      <c r="AU2076" s="248"/>
      <c r="AW2076" s="319"/>
      <c r="AX2076" s="251"/>
      <c r="AY2076" s="248"/>
    </row>
    <row r="2077" spans="1:51" s="307" customFormat="1" ht="16.5" customHeight="1" x14ac:dyDescent="0.25">
      <c r="A2077" s="305"/>
      <c r="B2077" s="306"/>
      <c r="K2077" s="317"/>
      <c r="L2077" s="317"/>
      <c r="M2077" s="310"/>
      <c r="N2077" s="317"/>
      <c r="O2077" s="317"/>
      <c r="P2077" s="309"/>
      <c r="Q2077" s="311"/>
      <c r="R2077" s="312"/>
      <c r="S2077" s="312"/>
      <c r="U2077" s="313"/>
      <c r="V2077" s="305"/>
      <c r="W2077" s="306"/>
      <c r="X2077" s="425"/>
      <c r="AA2077" s="315"/>
      <c r="AB2077" s="315"/>
      <c r="AC2077" s="315"/>
      <c r="AD2077" s="312"/>
      <c r="AE2077" s="316"/>
      <c r="AF2077" s="317"/>
      <c r="AG2077" s="317"/>
      <c r="AH2077" s="311"/>
      <c r="AI2077" s="311"/>
      <c r="AJ2077" s="311"/>
      <c r="AK2077" s="311"/>
      <c r="AL2077" s="311"/>
      <c r="AO2077" s="318"/>
      <c r="AP2077" s="318"/>
      <c r="AQ2077" s="249"/>
      <c r="AR2077" s="249"/>
      <c r="AS2077" s="248"/>
      <c r="AT2077" s="248"/>
      <c r="AU2077" s="248"/>
      <c r="AW2077" s="319"/>
      <c r="AX2077" s="251"/>
      <c r="AY2077" s="248"/>
    </row>
    <row r="2078" spans="1:51" s="307" customFormat="1" ht="16.5" customHeight="1" x14ac:dyDescent="0.25">
      <c r="A2078" s="305"/>
      <c r="B2078" s="306"/>
      <c r="K2078" s="317"/>
      <c r="L2078" s="317"/>
      <c r="M2078" s="310"/>
      <c r="N2078" s="317"/>
      <c r="O2078" s="317"/>
      <c r="P2078" s="309"/>
      <c r="Q2078" s="311"/>
      <c r="R2078" s="312"/>
      <c r="S2078" s="312"/>
      <c r="U2078" s="313"/>
      <c r="V2078" s="305"/>
      <c r="W2078" s="306"/>
      <c r="X2078" s="425"/>
      <c r="AA2078" s="315"/>
      <c r="AB2078" s="315"/>
      <c r="AC2078" s="315"/>
      <c r="AD2078" s="312"/>
      <c r="AE2078" s="316"/>
      <c r="AF2078" s="317"/>
      <c r="AG2078" s="317"/>
      <c r="AH2078" s="311"/>
      <c r="AI2078" s="311"/>
      <c r="AJ2078" s="311"/>
      <c r="AK2078" s="311"/>
      <c r="AL2078" s="311"/>
      <c r="AO2078" s="318"/>
      <c r="AP2078" s="318"/>
      <c r="AQ2078" s="249"/>
      <c r="AR2078" s="249"/>
      <c r="AS2078" s="248"/>
      <c r="AT2078" s="248"/>
      <c r="AU2078" s="248"/>
      <c r="AW2078" s="319"/>
      <c r="AX2078" s="251"/>
      <c r="AY2078" s="248"/>
    </row>
    <row r="2079" spans="1:51" s="307" customFormat="1" ht="16.5" customHeight="1" x14ac:dyDescent="0.25">
      <c r="A2079" s="305"/>
      <c r="B2079" s="306"/>
      <c r="K2079" s="317"/>
      <c r="L2079" s="317"/>
      <c r="M2079" s="310"/>
      <c r="N2079" s="317"/>
      <c r="O2079" s="317"/>
      <c r="P2079" s="309"/>
      <c r="Q2079" s="311"/>
      <c r="R2079" s="312"/>
      <c r="S2079" s="312"/>
      <c r="U2079" s="313"/>
      <c r="V2079" s="305"/>
      <c r="W2079" s="306"/>
      <c r="X2079" s="425"/>
      <c r="AA2079" s="315"/>
      <c r="AB2079" s="315"/>
      <c r="AC2079" s="315"/>
      <c r="AD2079" s="312"/>
      <c r="AE2079" s="316"/>
      <c r="AF2079" s="317"/>
      <c r="AG2079" s="317"/>
      <c r="AH2079" s="311"/>
      <c r="AI2079" s="311"/>
      <c r="AJ2079" s="311"/>
      <c r="AK2079" s="311"/>
      <c r="AL2079" s="311"/>
      <c r="AO2079" s="318"/>
      <c r="AP2079" s="318"/>
      <c r="AQ2079" s="249"/>
      <c r="AR2079" s="249"/>
      <c r="AS2079" s="248"/>
      <c r="AT2079" s="248"/>
      <c r="AU2079" s="248"/>
      <c r="AW2079" s="319"/>
      <c r="AX2079" s="251"/>
      <c r="AY2079" s="248"/>
    </row>
    <row r="2080" spans="1:51" s="307" customFormat="1" ht="16.5" customHeight="1" x14ac:dyDescent="0.25">
      <c r="A2080" s="305"/>
      <c r="B2080" s="306"/>
      <c r="K2080" s="317"/>
      <c r="L2080" s="317"/>
      <c r="M2080" s="310"/>
      <c r="N2080" s="317"/>
      <c r="O2080" s="317"/>
      <c r="P2080" s="309"/>
      <c r="Q2080" s="311"/>
      <c r="R2080" s="312"/>
      <c r="S2080" s="312"/>
      <c r="U2080" s="313"/>
      <c r="V2080" s="305"/>
      <c r="W2080" s="306"/>
      <c r="X2080" s="425"/>
      <c r="AA2080" s="315"/>
      <c r="AB2080" s="315"/>
      <c r="AC2080" s="315"/>
      <c r="AD2080" s="312"/>
      <c r="AE2080" s="316"/>
      <c r="AF2080" s="317"/>
      <c r="AG2080" s="317"/>
      <c r="AH2080" s="311"/>
      <c r="AI2080" s="311"/>
      <c r="AJ2080" s="311"/>
      <c r="AK2080" s="311"/>
      <c r="AL2080" s="311"/>
      <c r="AO2080" s="318"/>
      <c r="AP2080" s="318"/>
      <c r="AQ2080" s="249"/>
      <c r="AR2080" s="249"/>
      <c r="AS2080" s="248"/>
      <c r="AT2080" s="248"/>
      <c r="AU2080" s="248"/>
      <c r="AW2080" s="319"/>
      <c r="AX2080" s="251"/>
      <c r="AY2080" s="248"/>
    </row>
    <row r="2081" spans="2:51" s="276" customFormat="1" ht="16.5" customHeight="1" x14ac:dyDescent="0.25">
      <c r="B2081" s="274"/>
      <c r="K2081" s="277"/>
      <c r="L2081" s="278"/>
      <c r="M2081" s="279"/>
      <c r="N2081" s="278"/>
      <c r="O2081" s="278"/>
      <c r="P2081" s="278"/>
      <c r="Q2081" s="280"/>
      <c r="R2081" s="281"/>
      <c r="S2081" s="281"/>
      <c r="U2081" s="282"/>
      <c r="V2081" s="283" t="s">
        <v>200</v>
      </c>
      <c r="W2081" s="274">
        <v>89</v>
      </c>
      <c r="X2081" s="284" t="s">
        <v>201</v>
      </c>
      <c r="Y2081" s="276" t="s">
        <v>28</v>
      </c>
      <c r="Z2081" s="276" t="s">
        <v>37</v>
      </c>
      <c r="AA2081" s="285">
        <v>10.5</v>
      </c>
      <c r="AB2081" s="285">
        <v>19</v>
      </c>
      <c r="AC2081" s="285">
        <v>5</v>
      </c>
      <c r="AD2081" s="281">
        <f>AA2081*AB2081</f>
        <v>199.5</v>
      </c>
      <c r="AE2081" s="286">
        <v>73.05</v>
      </c>
      <c r="AF2081" s="288">
        <f>รายการ!B1</f>
        <v>6700</v>
      </c>
      <c r="AG2081" s="288">
        <f>AD2081*AF2081</f>
        <v>1336650</v>
      </c>
      <c r="AH2081" s="280">
        <f>SUM(AI2081:AL2081)</f>
        <v>273.10000000000002</v>
      </c>
      <c r="AI2081" s="280"/>
      <c r="AJ2081" s="280">
        <v>199.5</v>
      </c>
      <c r="AK2081" s="280">
        <v>73.599999999999994</v>
      </c>
      <c r="AL2081" s="280"/>
      <c r="AM2081" s="276">
        <v>15</v>
      </c>
      <c r="AN2081" s="276">
        <f>ค่าเสื่อม!P2</f>
        <v>20</v>
      </c>
      <c r="AO2081" s="290">
        <f>AG2081*AN2081/100</f>
        <v>267330</v>
      </c>
      <c r="AP2081" s="290">
        <f>AG2081-AO2081</f>
        <v>1069320</v>
      </c>
      <c r="AQ2081" s="199">
        <f>P2081+AP2081</f>
        <v>1069320</v>
      </c>
      <c r="AR2081" s="199">
        <f>AQ2081</f>
        <v>1069320</v>
      </c>
      <c r="AS2081" s="198">
        <f>((S2081*O2081)+(AF2081*AK2081)-(AF2081*AK2081*AN2081/100))</f>
        <v>394495.99999999994</v>
      </c>
      <c r="AT2081" s="198">
        <f>AQ2081-AS2081</f>
        <v>674824</v>
      </c>
      <c r="AU2081" s="198">
        <f>AS2081</f>
        <v>394495.99999999994</v>
      </c>
      <c r="AV2081" s="276">
        <f>อัตราภาษี!J5</f>
        <v>0.3</v>
      </c>
      <c r="AW2081" s="156" t="s">
        <v>202</v>
      </c>
      <c r="AX2081" s="201">
        <f>AU2081*AV2081/100</f>
        <v>1183.4879999999998</v>
      </c>
      <c r="AY2081" s="198">
        <f>AX2081*10/100</f>
        <v>118.34879999999997</v>
      </c>
    </row>
    <row r="2082" spans="2:51" s="324" customFormat="1" ht="16.5" customHeight="1" x14ac:dyDescent="0.25">
      <c r="B2082" s="323"/>
      <c r="K2082" s="338"/>
      <c r="L2082" s="327"/>
      <c r="M2082" s="326"/>
      <c r="N2082" s="327"/>
      <c r="O2082" s="327"/>
      <c r="P2082" s="327"/>
      <c r="Q2082" s="289"/>
      <c r="R2082" s="286"/>
      <c r="S2082" s="286"/>
      <c r="U2082" s="329"/>
      <c r="V2082" s="330"/>
      <c r="W2082" s="323"/>
      <c r="X2082" s="340"/>
      <c r="Z2082" s="324" t="s">
        <v>37</v>
      </c>
      <c r="AA2082" s="332"/>
      <c r="AB2082" s="332"/>
      <c r="AC2082" s="332"/>
      <c r="AD2082" s="286">
        <v>73.599999999999994</v>
      </c>
      <c r="AE2082" s="286">
        <v>26.95</v>
      </c>
      <c r="AF2082" s="325"/>
      <c r="AG2082" s="325"/>
      <c r="AH2082" s="289">
        <v>73.599999999999994</v>
      </c>
      <c r="AI2082" s="289"/>
      <c r="AJ2082" s="289"/>
      <c r="AK2082" s="289">
        <v>73.599999999999994</v>
      </c>
      <c r="AL2082" s="289"/>
      <c r="AO2082" s="333"/>
      <c r="AP2082" s="333"/>
      <c r="AQ2082" s="199"/>
      <c r="AR2082" s="199"/>
      <c r="AS2082" s="214">
        <v>394496</v>
      </c>
      <c r="AT2082" s="214"/>
      <c r="AU2082" s="214">
        <v>394496</v>
      </c>
      <c r="AW2082" s="334"/>
      <c r="AX2082" s="215"/>
      <c r="AY2082" s="214"/>
    </row>
    <row r="2083" spans="2:51" s="344" customFormat="1" ht="16.5" customHeight="1" x14ac:dyDescent="0.25">
      <c r="B2083" s="428"/>
      <c r="K2083" s="442"/>
      <c r="L2083" s="431"/>
      <c r="M2083" s="430"/>
      <c r="N2083" s="431"/>
      <c r="O2083" s="431"/>
      <c r="P2083" s="431"/>
      <c r="Q2083" s="432"/>
      <c r="R2083" s="426"/>
      <c r="S2083" s="426"/>
      <c r="U2083" s="433"/>
      <c r="V2083" s="427"/>
      <c r="W2083" s="428"/>
      <c r="X2083" s="443"/>
      <c r="AA2083" s="435"/>
      <c r="AB2083" s="435"/>
      <c r="AC2083" s="435"/>
      <c r="AD2083" s="426"/>
      <c r="AE2083" s="426"/>
      <c r="AF2083" s="429"/>
      <c r="AG2083" s="429"/>
      <c r="AH2083" s="432"/>
      <c r="AI2083" s="432"/>
      <c r="AJ2083" s="432"/>
      <c r="AK2083" s="432"/>
      <c r="AL2083" s="432"/>
      <c r="AO2083" s="436"/>
      <c r="AP2083" s="436"/>
      <c r="AQ2083" s="249"/>
      <c r="AR2083" s="249"/>
      <c r="AS2083" s="437"/>
      <c r="AT2083" s="437"/>
      <c r="AU2083" s="437"/>
      <c r="AW2083" s="438"/>
      <c r="AX2083" s="439"/>
      <c r="AY2083" s="437"/>
    </row>
    <row r="2084" spans="2:51" s="344" customFormat="1" ht="16.5" customHeight="1" x14ac:dyDescent="0.25">
      <c r="B2084" s="428"/>
      <c r="K2084" s="442"/>
      <c r="L2084" s="431"/>
      <c r="M2084" s="430"/>
      <c r="N2084" s="431"/>
      <c r="O2084" s="431"/>
      <c r="P2084" s="431"/>
      <c r="Q2084" s="432"/>
      <c r="R2084" s="426"/>
      <c r="S2084" s="426"/>
      <c r="U2084" s="433"/>
      <c r="V2084" s="427"/>
      <c r="W2084" s="428"/>
      <c r="X2084" s="443"/>
      <c r="AA2084" s="435"/>
      <c r="AB2084" s="435"/>
      <c r="AC2084" s="435"/>
      <c r="AD2084" s="426"/>
      <c r="AE2084" s="426"/>
      <c r="AF2084" s="429"/>
      <c r="AG2084" s="429"/>
      <c r="AH2084" s="432"/>
      <c r="AI2084" s="432"/>
      <c r="AJ2084" s="432"/>
      <c r="AK2084" s="432"/>
      <c r="AL2084" s="432"/>
      <c r="AO2084" s="436"/>
      <c r="AP2084" s="436"/>
      <c r="AQ2084" s="249"/>
      <c r="AR2084" s="249"/>
      <c r="AS2084" s="437"/>
      <c r="AT2084" s="437"/>
      <c r="AU2084" s="437"/>
      <c r="AW2084" s="438"/>
      <c r="AX2084" s="439"/>
      <c r="AY2084" s="437"/>
    </row>
    <row r="2085" spans="2:51" s="344" customFormat="1" ht="16.5" customHeight="1" x14ac:dyDescent="0.25">
      <c r="B2085" s="428"/>
      <c r="K2085" s="442"/>
      <c r="L2085" s="431"/>
      <c r="M2085" s="430"/>
      <c r="N2085" s="431"/>
      <c r="O2085" s="431"/>
      <c r="P2085" s="431"/>
      <c r="Q2085" s="432"/>
      <c r="R2085" s="426"/>
      <c r="S2085" s="426"/>
      <c r="U2085" s="433"/>
      <c r="V2085" s="427"/>
      <c r="W2085" s="428"/>
      <c r="X2085" s="443"/>
      <c r="AA2085" s="435"/>
      <c r="AB2085" s="435"/>
      <c r="AC2085" s="435"/>
      <c r="AD2085" s="426"/>
      <c r="AE2085" s="426"/>
      <c r="AF2085" s="429"/>
      <c r="AG2085" s="429"/>
      <c r="AH2085" s="432"/>
      <c r="AI2085" s="432"/>
      <c r="AJ2085" s="432"/>
      <c r="AK2085" s="432"/>
      <c r="AL2085" s="432"/>
      <c r="AO2085" s="436"/>
      <c r="AP2085" s="436"/>
      <c r="AQ2085" s="249"/>
      <c r="AR2085" s="249"/>
      <c r="AS2085" s="437"/>
      <c r="AT2085" s="437"/>
      <c r="AU2085" s="437"/>
      <c r="AW2085" s="438"/>
      <c r="AX2085" s="439"/>
      <c r="AY2085" s="437"/>
    </row>
    <row r="2086" spans="2:51" s="344" customFormat="1" ht="16.5" customHeight="1" x14ac:dyDescent="0.25">
      <c r="B2086" s="428"/>
      <c r="K2086" s="442"/>
      <c r="L2086" s="431"/>
      <c r="M2086" s="430"/>
      <c r="N2086" s="431"/>
      <c r="O2086" s="431"/>
      <c r="P2086" s="431"/>
      <c r="Q2086" s="432"/>
      <c r="R2086" s="426"/>
      <c r="S2086" s="426"/>
      <c r="U2086" s="433"/>
      <c r="V2086" s="427"/>
      <c r="W2086" s="428"/>
      <c r="X2086" s="443"/>
      <c r="AA2086" s="435"/>
      <c r="AB2086" s="435"/>
      <c r="AC2086" s="435"/>
      <c r="AD2086" s="426"/>
      <c r="AE2086" s="426"/>
      <c r="AF2086" s="429"/>
      <c r="AG2086" s="429"/>
      <c r="AH2086" s="432"/>
      <c r="AI2086" s="432"/>
      <c r="AJ2086" s="432"/>
      <c r="AK2086" s="432"/>
      <c r="AL2086" s="432"/>
      <c r="AO2086" s="436"/>
      <c r="AP2086" s="436"/>
      <c r="AQ2086" s="249"/>
      <c r="AR2086" s="249"/>
      <c r="AS2086" s="437"/>
      <c r="AT2086" s="437"/>
      <c r="AU2086" s="437"/>
      <c r="AW2086" s="438"/>
      <c r="AX2086" s="439"/>
      <c r="AY2086" s="437"/>
    </row>
    <row r="2087" spans="2:51" s="344" customFormat="1" ht="16.5" customHeight="1" x14ac:dyDescent="0.25">
      <c r="B2087" s="428"/>
      <c r="K2087" s="442"/>
      <c r="L2087" s="431"/>
      <c r="M2087" s="430"/>
      <c r="N2087" s="431"/>
      <c r="O2087" s="431"/>
      <c r="P2087" s="431"/>
      <c r="Q2087" s="432"/>
      <c r="R2087" s="426"/>
      <c r="S2087" s="426"/>
      <c r="U2087" s="433"/>
      <c r="V2087" s="427"/>
      <c r="W2087" s="428"/>
      <c r="X2087" s="443"/>
      <c r="AA2087" s="435"/>
      <c r="AB2087" s="435"/>
      <c r="AC2087" s="435"/>
      <c r="AD2087" s="426"/>
      <c r="AE2087" s="426"/>
      <c r="AF2087" s="429"/>
      <c r="AG2087" s="429"/>
      <c r="AH2087" s="432"/>
      <c r="AI2087" s="432"/>
      <c r="AJ2087" s="432"/>
      <c r="AK2087" s="432"/>
      <c r="AL2087" s="432"/>
      <c r="AO2087" s="436"/>
      <c r="AP2087" s="436"/>
      <c r="AQ2087" s="249"/>
      <c r="AR2087" s="249"/>
      <c r="AS2087" s="437"/>
      <c r="AT2087" s="437"/>
      <c r="AU2087" s="437"/>
      <c r="AW2087" s="438"/>
      <c r="AX2087" s="439"/>
      <c r="AY2087" s="437"/>
    </row>
    <row r="2088" spans="2:51" s="344" customFormat="1" ht="16.5" customHeight="1" x14ac:dyDescent="0.25">
      <c r="B2088" s="428"/>
      <c r="K2088" s="442"/>
      <c r="L2088" s="431"/>
      <c r="M2088" s="430"/>
      <c r="N2088" s="431"/>
      <c r="O2088" s="431"/>
      <c r="P2088" s="431"/>
      <c r="Q2088" s="432"/>
      <c r="R2088" s="426"/>
      <c r="S2088" s="426"/>
      <c r="U2088" s="433"/>
      <c r="V2088" s="427"/>
      <c r="W2088" s="428"/>
      <c r="X2088" s="443"/>
      <c r="AA2088" s="435"/>
      <c r="AB2088" s="435"/>
      <c r="AC2088" s="435"/>
      <c r="AD2088" s="426"/>
      <c r="AE2088" s="426"/>
      <c r="AF2088" s="429"/>
      <c r="AG2088" s="429"/>
      <c r="AH2088" s="432"/>
      <c r="AI2088" s="432"/>
      <c r="AJ2088" s="432"/>
      <c r="AK2088" s="432"/>
      <c r="AL2088" s="432"/>
      <c r="AO2088" s="436"/>
      <c r="AP2088" s="436"/>
      <c r="AQ2088" s="249"/>
      <c r="AR2088" s="249"/>
      <c r="AS2088" s="437"/>
      <c r="AT2088" s="437"/>
      <c r="AU2088" s="437"/>
      <c r="AW2088" s="438"/>
      <c r="AX2088" s="439"/>
      <c r="AY2088" s="437"/>
    </row>
    <row r="2089" spans="2:51" s="344" customFormat="1" ht="16.5" customHeight="1" x14ac:dyDescent="0.25">
      <c r="B2089" s="428"/>
      <c r="K2089" s="442"/>
      <c r="L2089" s="431"/>
      <c r="M2089" s="430"/>
      <c r="N2089" s="431"/>
      <c r="O2089" s="431"/>
      <c r="P2089" s="431"/>
      <c r="Q2089" s="432"/>
      <c r="R2089" s="426"/>
      <c r="S2089" s="426"/>
      <c r="U2089" s="433"/>
      <c r="V2089" s="427"/>
      <c r="W2089" s="428"/>
      <c r="X2089" s="443"/>
      <c r="AA2089" s="435"/>
      <c r="AB2089" s="435"/>
      <c r="AC2089" s="435"/>
      <c r="AD2089" s="426"/>
      <c r="AE2089" s="426"/>
      <c r="AF2089" s="429"/>
      <c r="AG2089" s="429"/>
      <c r="AH2089" s="432"/>
      <c r="AI2089" s="432"/>
      <c r="AJ2089" s="432"/>
      <c r="AK2089" s="432"/>
      <c r="AL2089" s="432"/>
      <c r="AO2089" s="436"/>
      <c r="AP2089" s="436"/>
      <c r="AQ2089" s="249"/>
      <c r="AR2089" s="249"/>
      <c r="AS2089" s="437"/>
      <c r="AT2089" s="437"/>
      <c r="AU2089" s="437"/>
      <c r="AW2089" s="438"/>
      <c r="AX2089" s="439"/>
      <c r="AY2089" s="437"/>
    </row>
    <row r="2090" spans="2:51" s="344" customFormat="1" ht="16.5" customHeight="1" x14ac:dyDescent="0.25">
      <c r="B2090" s="428"/>
      <c r="K2090" s="442"/>
      <c r="L2090" s="431"/>
      <c r="M2090" s="430"/>
      <c r="N2090" s="431"/>
      <c r="O2090" s="431"/>
      <c r="P2090" s="431"/>
      <c r="Q2090" s="432"/>
      <c r="R2090" s="426"/>
      <c r="S2090" s="426"/>
      <c r="U2090" s="433"/>
      <c r="V2090" s="427"/>
      <c r="W2090" s="428"/>
      <c r="X2090" s="443"/>
      <c r="AA2090" s="435"/>
      <c r="AB2090" s="435"/>
      <c r="AC2090" s="435"/>
      <c r="AD2090" s="426"/>
      <c r="AE2090" s="426"/>
      <c r="AF2090" s="429"/>
      <c r="AG2090" s="429"/>
      <c r="AH2090" s="432"/>
      <c r="AI2090" s="432"/>
      <c r="AJ2090" s="432"/>
      <c r="AK2090" s="432"/>
      <c r="AL2090" s="432"/>
      <c r="AO2090" s="436"/>
      <c r="AP2090" s="436"/>
      <c r="AQ2090" s="249"/>
      <c r="AR2090" s="249"/>
      <c r="AS2090" s="437"/>
      <c r="AT2090" s="437"/>
      <c r="AU2090" s="437"/>
      <c r="AW2090" s="438"/>
      <c r="AX2090" s="439"/>
      <c r="AY2090" s="437"/>
    </row>
    <row r="2091" spans="2:51" s="344" customFormat="1" ht="16.5" customHeight="1" x14ac:dyDescent="0.25">
      <c r="B2091" s="428"/>
      <c r="K2091" s="442"/>
      <c r="L2091" s="431"/>
      <c r="M2091" s="430"/>
      <c r="N2091" s="431"/>
      <c r="O2091" s="431"/>
      <c r="P2091" s="431"/>
      <c r="Q2091" s="432"/>
      <c r="R2091" s="426"/>
      <c r="S2091" s="426"/>
      <c r="U2091" s="433"/>
      <c r="V2091" s="427"/>
      <c r="W2091" s="428"/>
      <c r="X2091" s="443"/>
      <c r="AA2091" s="435"/>
      <c r="AB2091" s="435"/>
      <c r="AC2091" s="435"/>
      <c r="AD2091" s="426"/>
      <c r="AE2091" s="426"/>
      <c r="AF2091" s="429"/>
      <c r="AG2091" s="429"/>
      <c r="AH2091" s="432"/>
      <c r="AI2091" s="432"/>
      <c r="AJ2091" s="432"/>
      <c r="AK2091" s="432"/>
      <c r="AL2091" s="432"/>
      <c r="AO2091" s="436"/>
      <c r="AP2091" s="436"/>
      <c r="AQ2091" s="249"/>
      <c r="AR2091" s="249"/>
      <c r="AS2091" s="437"/>
      <c r="AT2091" s="437"/>
      <c r="AU2091" s="437"/>
      <c r="AW2091" s="438"/>
      <c r="AX2091" s="439"/>
      <c r="AY2091" s="437"/>
    </row>
    <row r="2092" spans="2:51" s="344" customFormat="1" ht="16.5" customHeight="1" x14ac:dyDescent="0.25">
      <c r="B2092" s="428"/>
      <c r="K2092" s="442"/>
      <c r="L2092" s="431"/>
      <c r="M2092" s="430"/>
      <c r="N2092" s="431"/>
      <c r="O2092" s="431"/>
      <c r="P2092" s="431"/>
      <c r="Q2092" s="432"/>
      <c r="R2092" s="426"/>
      <c r="S2092" s="426"/>
      <c r="U2092" s="433"/>
      <c r="V2092" s="427"/>
      <c r="W2092" s="428"/>
      <c r="X2092" s="443"/>
      <c r="AA2092" s="435"/>
      <c r="AB2092" s="435"/>
      <c r="AC2092" s="435"/>
      <c r="AD2092" s="426"/>
      <c r="AE2092" s="426"/>
      <c r="AF2092" s="429"/>
      <c r="AG2092" s="429"/>
      <c r="AH2092" s="432"/>
      <c r="AI2092" s="432"/>
      <c r="AJ2092" s="432"/>
      <c r="AK2092" s="432"/>
      <c r="AL2092" s="432"/>
      <c r="AO2092" s="436"/>
      <c r="AP2092" s="436"/>
      <c r="AQ2092" s="249"/>
      <c r="AR2092" s="249"/>
      <c r="AS2092" s="437"/>
      <c r="AT2092" s="437"/>
      <c r="AU2092" s="437"/>
      <c r="AW2092" s="438"/>
      <c r="AX2092" s="439"/>
      <c r="AY2092" s="437"/>
    </row>
    <row r="2093" spans="2:51" s="344" customFormat="1" ht="16.5" customHeight="1" x14ac:dyDescent="0.25">
      <c r="B2093" s="428"/>
      <c r="K2093" s="442"/>
      <c r="L2093" s="431"/>
      <c r="M2093" s="430"/>
      <c r="N2093" s="431"/>
      <c r="O2093" s="431"/>
      <c r="P2093" s="431"/>
      <c r="Q2093" s="432"/>
      <c r="R2093" s="426"/>
      <c r="S2093" s="426"/>
      <c r="U2093" s="433"/>
      <c r="V2093" s="427"/>
      <c r="W2093" s="428"/>
      <c r="X2093" s="443"/>
      <c r="AA2093" s="435"/>
      <c r="AB2093" s="435"/>
      <c r="AC2093" s="435"/>
      <c r="AD2093" s="426"/>
      <c r="AE2093" s="426"/>
      <c r="AF2093" s="429"/>
      <c r="AG2093" s="429"/>
      <c r="AH2093" s="432"/>
      <c r="AI2093" s="432"/>
      <c r="AJ2093" s="432"/>
      <c r="AK2093" s="432"/>
      <c r="AL2093" s="432"/>
      <c r="AO2093" s="436"/>
      <c r="AP2093" s="436"/>
      <c r="AQ2093" s="249"/>
      <c r="AR2093" s="249"/>
      <c r="AS2093" s="437"/>
      <c r="AT2093" s="437"/>
      <c r="AU2093" s="437"/>
      <c r="AW2093" s="438"/>
      <c r="AX2093" s="439"/>
      <c r="AY2093" s="437"/>
    </row>
    <row r="2094" spans="2:51" s="344" customFormat="1" ht="16.5" customHeight="1" x14ac:dyDescent="0.25">
      <c r="B2094" s="428"/>
      <c r="K2094" s="442"/>
      <c r="L2094" s="431"/>
      <c r="M2094" s="430"/>
      <c r="N2094" s="431"/>
      <c r="O2094" s="431"/>
      <c r="P2094" s="431"/>
      <c r="Q2094" s="432"/>
      <c r="R2094" s="426"/>
      <c r="S2094" s="426"/>
      <c r="U2094" s="433"/>
      <c r="V2094" s="427"/>
      <c r="W2094" s="428"/>
      <c r="X2094" s="443"/>
      <c r="AA2094" s="435"/>
      <c r="AB2094" s="435"/>
      <c r="AC2094" s="435"/>
      <c r="AD2094" s="426"/>
      <c r="AE2094" s="426"/>
      <c r="AF2094" s="429"/>
      <c r="AG2094" s="429"/>
      <c r="AH2094" s="432"/>
      <c r="AI2094" s="432"/>
      <c r="AJ2094" s="432"/>
      <c r="AK2094" s="432"/>
      <c r="AL2094" s="432"/>
      <c r="AO2094" s="436"/>
      <c r="AP2094" s="436"/>
      <c r="AQ2094" s="249"/>
      <c r="AR2094" s="249"/>
      <c r="AS2094" s="437"/>
      <c r="AT2094" s="437"/>
      <c r="AU2094" s="437"/>
      <c r="AW2094" s="438"/>
      <c r="AX2094" s="439"/>
      <c r="AY2094" s="437"/>
    </row>
    <row r="2095" spans="2:51" s="344" customFormat="1" ht="16.5" customHeight="1" x14ac:dyDescent="0.25">
      <c r="B2095" s="428"/>
      <c r="K2095" s="442"/>
      <c r="L2095" s="431"/>
      <c r="M2095" s="430"/>
      <c r="N2095" s="431"/>
      <c r="O2095" s="431"/>
      <c r="P2095" s="431"/>
      <c r="Q2095" s="432"/>
      <c r="R2095" s="426"/>
      <c r="S2095" s="426"/>
      <c r="U2095" s="433"/>
      <c r="V2095" s="427"/>
      <c r="W2095" s="428"/>
      <c r="X2095" s="443"/>
      <c r="AA2095" s="435"/>
      <c r="AB2095" s="435"/>
      <c r="AC2095" s="435"/>
      <c r="AD2095" s="426"/>
      <c r="AE2095" s="426"/>
      <c r="AF2095" s="429"/>
      <c r="AG2095" s="429"/>
      <c r="AH2095" s="432"/>
      <c r="AI2095" s="432"/>
      <c r="AJ2095" s="432"/>
      <c r="AK2095" s="432"/>
      <c r="AL2095" s="432"/>
      <c r="AO2095" s="436"/>
      <c r="AP2095" s="436"/>
      <c r="AQ2095" s="249"/>
      <c r="AR2095" s="249"/>
      <c r="AS2095" s="437"/>
      <c r="AT2095" s="437"/>
      <c r="AU2095" s="437"/>
      <c r="AW2095" s="438"/>
      <c r="AX2095" s="439"/>
      <c r="AY2095" s="437"/>
    </row>
    <row r="2096" spans="2:51" s="344" customFormat="1" ht="16.5" customHeight="1" x14ac:dyDescent="0.25">
      <c r="B2096" s="428"/>
      <c r="K2096" s="442"/>
      <c r="L2096" s="431"/>
      <c r="M2096" s="430"/>
      <c r="N2096" s="431"/>
      <c r="O2096" s="431"/>
      <c r="P2096" s="431"/>
      <c r="Q2096" s="432"/>
      <c r="R2096" s="426"/>
      <c r="S2096" s="426"/>
      <c r="U2096" s="433"/>
      <c r="V2096" s="427"/>
      <c r="W2096" s="428"/>
      <c r="X2096" s="443"/>
      <c r="AA2096" s="435"/>
      <c r="AB2096" s="435"/>
      <c r="AC2096" s="435"/>
      <c r="AD2096" s="426"/>
      <c r="AE2096" s="426"/>
      <c r="AF2096" s="429"/>
      <c r="AG2096" s="429"/>
      <c r="AH2096" s="432"/>
      <c r="AI2096" s="432"/>
      <c r="AJ2096" s="432"/>
      <c r="AK2096" s="432"/>
      <c r="AL2096" s="432"/>
      <c r="AO2096" s="436"/>
      <c r="AP2096" s="436"/>
      <c r="AQ2096" s="249"/>
      <c r="AR2096" s="249"/>
      <c r="AS2096" s="437"/>
      <c r="AT2096" s="437"/>
      <c r="AU2096" s="437"/>
      <c r="AW2096" s="438"/>
      <c r="AX2096" s="439"/>
      <c r="AY2096" s="437"/>
    </row>
    <row r="2097" spans="2:51" s="344" customFormat="1" ht="16.5" customHeight="1" x14ac:dyDescent="0.25">
      <c r="B2097" s="428"/>
      <c r="K2097" s="442"/>
      <c r="L2097" s="431"/>
      <c r="M2097" s="430"/>
      <c r="N2097" s="431"/>
      <c r="O2097" s="431"/>
      <c r="P2097" s="431"/>
      <c r="Q2097" s="432"/>
      <c r="R2097" s="426"/>
      <c r="S2097" s="426"/>
      <c r="U2097" s="433"/>
      <c r="V2097" s="427"/>
      <c r="W2097" s="428"/>
      <c r="X2097" s="443"/>
      <c r="AA2097" s="435"/>
      <c r="AB2097" s="435"/>
      <c r="AC2097" s="435"/>
      <c r="AD2097" s="426"/>
      <c r="AE2097" s="426"/>
      <c r="AF2097" s="429"/>
      <c r="AG2097" s="429"/>
      <c r="AH2097" s="432"/>
      <c r="AI2097" s="432"/>
      <c r="AJ2097" s="432"/>
      <c r="AK2097" s="432"/>
      <c r="AL2097" s="432"/>
      <c r="AO2097" s="436"/>
      <c r="AP2097" s="436"/>
      <c r="AQ2097" s="249"/>
      <c r="AR2097" s="249"/>
      <c r="AS2097" s="437"/>
      <c r="AT2097" s="437"/>
      <c r="AU2097" s="437"/>
      <c r="AW2097" s="438"/>
      <c r="AX2097" s="439"/>
      <c r="AY2097" s="437"/>
    </row>
    <row r="2098" spans="2:51" s="344" customFormat="1" ht="16.5" customHeight="1" x14ac:dyDescent="0.25">
      <c r="B2098" s="428"/>
      <c r="K2098" s="442"/>
      <c r="L2098" s="431"/>
      <c r="M2098" s="430"/>
      <c r="N2098" s="431"/>
      <c r="O2098" s="431"/>
      <c r="P2098" s="431"/>
      <c r="Q2098" s="432"/>
      <c r="R2098" s="426"/>
      <c r="S2098" s="426"/>
      <c r="U2098" s="433"/>
      <c r="V2098" s="427"/>
      <c r="W2098" s="428"/>
      <c r="X2098" s="443"/>
      <c r="AA2098" s="435"/>
      <c r="AB2098" s="435"/>
      <c r="AC2098" s="435"/>
      <c r="AD2098" s="426"/>
      <c r="AE2098" s="426"/>
      <c r="AF2098" s="429"/>
      <c r="AG2098" s="429"/>
      <c r="AH2098" s="432"/>
      <c r="AI2098" s="432"/>
      <c r="AJ2098" s="432"/>
      <c r="AK2098" s="432"/>
      <c r="AL2098" s="432"/>
      <c r="AO2098" s="436"/>
      <c r="AP2098" s="436"/>
      <c r="AQ2098" s="249"/>
      <c r="AR2098" s="249"/>
      <c r="AS2098" s="437"/>
      <c r="AT2098" s="437"/>
      <c r="AU2098" s="437"/>
      <c r="AW2098" s="438"/>
      <c r="AX2098" s="439"/>
      <c r="AY2098" s="437"/>
    </row>
    <row r="2099" spans="2:51" s="344" customFormat="1" ht="16.5" customHeight="1" x14ac:dyDescent="0.25">
      <c r="B2099" s="428"/>
      <c r="K2099" s="442"/>
      <c r="L2099" s="431"/>
      <c r="M2099" s="430"/>
      <c r="N2099" s="431"/>
      <c r="O2099" s="431"/>
      <c r="P2099" s="431"/>
      <c r="Q2099" s="432"/>
      <c r="R2099" s="426"/>
      <c r="S2099" s="426"/>
      <c r="U2099" s="433"/>
      <c r="V2099" s="427"/>
      <c r="W2099" s="428"/>
      <c r="X2099" s="443"/>
      <c r="AA2099" s="435"/>
      <c r="AB2099" s="435"/>
      <c r="AC2099" s="435"/>
      <c r="AD2099" s="426"/>
      <c r="AE2099" s="426"/>
      <c r="AF2099" s="429"/>
      <c r="AG2099" s="429"/>
      <c r="AH2099" s="432"/>
      <c r="AI2099" s="432"/>
      <c r="AJ2099" s="432"/>
      <c r="AK2099" s="432"/>
      <c r="AL2099" s="432"/>
      <c r="AO2099" s="436"/>
      <c r="AP2099" s="436"/>
      <c r="AQ2099" s="249"/>
      <c r="AR2099" s="249"/>
      <c r="AS2099" s="437"/>
      <c r="AT2099" s="437"/>
      <c r="AU2099" s="437"/>
      <c r="AW2099" s="438"/>
      <c r="AX2099" s="439"/>
      <c r="AY2099" s="437"/>
    </row>
    <row r="2100" spans="2:51" s="344" customFormat="1" ht="16.5" customHeight="1" x14ac:dyDescent="0.25">
      <c r="B2100" s="428"/>
      <c r="K2100" s="442"/>
      <c r="L2100" s="431"/>
      <c r="M2100" s="430"/>
      <c r="N2100" s="431"/>
      <c r="O2100" s="431"/>
      <c r="P2100" s="431"/>
      <c r="Q2100" s="432"/>
      <c r="R2100" s="426"/>
      <c r="S2100" s="426"/>
      <c r="U2100" s="433"/>
      <c r="V2100" s="427"/>
      <c r="W2100" s="428"/>
      <c r="X2100" s="443"/>
      <c r="AA2100" s="435"/>
      <c r="AB2100" s="435"/>
      <c r="AC2100" s="435"/>
      <c r="AD2100" s="426"/>
      <c r="AE2100" s="426"/>
      <c r="AF2100" s="429"/>
      <c r="AG2100" s="429"/>
      <c r="AH2100" s="432"/>
      <c r="AI2100" s="432"/>
      <c r="AJ2100" s="432"/>
      <c r="AK2100" s="432"/>
      <c r="AL2100" s="432"/>
      <c r="AO2100" s="436"/>
      <c r="AP2100" s="436"/>
      <c r="AQ2100" s="249"/>
      <c r="AR2100" s="249"/>
      <c r="AS2100" s="437"/>
      <c r="AT2100" s="437"/>
      <c r="AU2100" s="437"/>
      <c r="AW2100" s="438"/>
      <c r="AX2100" s="439"/>
      <c r="AY2100" s="437"/>
    </row>
    <row r="2101" spans="2:51" s="344" customFormat="1" ht="16.5" customHeight="1" x14ac:dyDescent="0.25">
      <c r="B2101" s="428"/>
      <c r="K2101" s="442"/>
      <c r="L2101" s="431"/>
      <c r="M2101" s="430"/>
      <c r="N2101" s="431"/>
      <c r="O2101" s="431"/>
      <c r="P2101" s="431"/>
      <c r="Q2101" s="432"/>
      <c r="R2101" s="426"/>
      <c r="S2101" s="426"/>
      <c r="U2101" s="433"/>
      <c r="V2101" s="427"/>
      <c r="W2101" s="428"/>
      <c r="X2101" s="443"/>
      <c r="AA2101" s="435"/>
      <c r="AB2101" s="435"/>
      <c r="AC2101" s="435"/>
      <c r="AD2101" s="426"/>
      <c r="AE2101" s="426"/>
      <c r="AF2101" s="429"/>
      <c r="AG2101" s="429"/>
      <c r="AH2101" s="432"/>
      <c r="AI2101" s="432"/>
      <c r="AJ2101" s="432"/>
      <c r="AK2101" s="432"/>
      <c r="AL2101" s="432"/>
      <c r="AO2101" s="436"/>
      <c r="AP2101" s="436"/>
      <c r="AQ2101" s="249"/>
      <c r="AR2101" s="249"/>
      <c r="AS2101" s="437"/>
      <c r="AT2101" s="437"/>
      <c r="AU2101" s="437"/>
      <c r="AW2101" s="438"/>
      <c r="AX2101" s="439"/>
      <c r="AY2101" s="437"/>
    </row>
    <row r="2102" spans="2:51" s="344" customFormat="1" ht="16.5" customHeight="1" x14ac:dyDescent="0.25">
      <c r="B2102" s="428"/>
      <c r="K2102" s="442"/>
      <c r="L2102" s="431"/>
      <c r="M2102" s="430"/>
      <c r="N2102" s="431"/>
      <c r="O2102" s="431"/>
      <c r="P2102" s="431"/>
      <c r="Q2102" s="432"/>
      <c r="R2102" s="426"/>
      <c r="S2102" s="426"/>
      <c r="U2102" s="433"/>
      <c r="V2102" s="427"/>
      <c r="W2102" s="428"/>
      <c r="X2102" s="443"/>
      <c r="AA2102" s="435"/>
      <c r="AB2102" s="435"/>
      <c r="AC2102" s="435"/>
      <c r="AD2102" s="426"/>
      <c r="AE2102" s="426"/>
      <c r="AF2102" s="429"/>
      <c r="AG2102" s="429"/>
      <c r="AH2102" s="432"/>
      <c r="AI2102" s="432"/>
      <c r="AJ2102" s="432"/>
      <c r="AK2102" s="432"/>
      <c r="AL2102" s="432"/>
      <c r="AO2102" s="436"/>
      <c r="AP2102" s="436"/>
      <c r="AQ2102" s="249"/>
      <c r="AR2102" s="249"/>
      <c r="AS2102" s="437"/>
      <c r="AT2102" s="437"/>
      <c r="AU2102" s="437"/>
      <c r="AW2102" s="438"/>
      <c r="AX2102" s="439"/>
      <c r="AY2102" s="437"/>
    </row>
    <row r="2103" spans="2:51" s="344" customFormat="1" ht="16.5" customHeight="1" x14ac:dyDescent="0.25">
      <c r="B2103" s="428"/>
      <c r="K2103" s="442"/>
      <c r="L2103" s="431"/>
      <c r="M2103" s="430"/>
      <c r="N2103" s="431"/>
      <c r="O2103" s="431"/>
      <c r="P2103" s="431"/>
      <c r="Q2103" s="432"/>
      <c r="R2103" s="426"/>
      <c r="S2103" s="426"/>
      <c r="U2103" s="433"/>
      <c r="V2103" s="427"/>
      <c r="W2103" s="428"/>
      <c r="X2103" s="443"/>
      <c r="AA2103" s="435"/>
      <c r="AB2103" s="435"/>
      <c r="AC2103" s="435"/>
      <c r="AD2103" s="426"/>
      <c r="AE2103" s="426"/>
      <c r="AF2103" s="429"/>
      <c r="AG2103" s="429"/>
      <c r="AH2103" s="432"/>
      <c r="AI2103" s="432"/>
      <c r="AJ2103" s="432"/>
      <c r="AK2103" s="432"/>
      <c r="AL2103" s="432"/>
      <c r="AO2103" s="436"/>
      <c r="AP2103" s="436"/>
      <c r="AQ2103" s="249"/>
      <c r="AR2103" s="249"/>
      <c r="AS2103" s="437"/>
      <c r="AT2103" s="437"/>
      <c r="AU2103" s="437"/>
      <c r="AW2103" s="438"/>
      <c r="AX2103" s="439"/>
      <c r="AY2103" s="437"/>
    </row>
    <row r="2104" spans="2:51" s="344" customFormat="1" ht="16.5" customHeight="1" x14ac:dyDescent="0.25">
      <c r="B2104" s="428"/>
      <c r="K2104" s="442"/>
      <c r="L2104" s="431"/>
      <c r="M2104" s="430"/>
      <c r="N2104" s="431"/>
      <c r="O2104" s="431"/>
      <c r="P2104" s="431"/>
      <c r="Q2104" s="432"/>
      <c r="R2104" s="426"/>
      <c r="S2104" s="426"/>
      <c r="U2104" s="433"/>
      <c r="V2104" s="427"/>
      <c r="W2104" s="428"/>
      <c r="X2104" s="443"/>
      <c r="AA2104" s="435"/>
      <c r="AB2104" s="435"/>
      <c r="AC2104" s="435"/>
      <c r="AD2104" s="426"/>
      <c r="AE2104" s="426"/>
      <c r="AF2104" s="429"/>
      <c r="AG2104" s="429"/>
      <c r="AH2104" s="432"/>
      <c r="AI2104" s="432"/>
      <c r="AJ2104" s="432"/>
      <c r="AK2104" s="432"/>
      <c r="AL2104" s="432"/>
      <c r="AO2104" s="436"/>
      <c r="AP2104" s="436"/>
      <c r="AQ2104" s="249"/>
      <c r="AR2104" s="249"/>
      <c r="AS2104" s="437"/>
      <c r="AT2104" s="437"/>
      <c r="AU2104" s="437"/>
      <c r="AW2104" s="438"/>
      <c r="AX2104" s="439"/>
      <c r="AY2104" s="437"/>
    </row>
    <row r="2105" spans="2:51" s="344" customFormat="1" ht="16.5" customHeight="1" x14ac:dyDescent="0.25">
      <c r="B2105" s="428"/>
      <c r="K2105" s="442"/>
      <c r="L2105" s="431"/>
      <c r="M2105" s="430"/>
      <c r="N2105" s="431"/>
      <c r="O2105" s="431"/>
      <c r="P2105" s="431"/>
      <c r="Q2105" s="432"/>
      <c r="R2105" s="426"/>
      <c r="S2105" s="426"/>
      <c r="U2105" s="433"/>
      <c r="V2105" s="427"/>
      <c r="W2105" s="428"/>
      <c r="X2105" s="443"/>
      <c r="AA2105" s="435"/>
      <c r="AB2105" s="435"/>
      <c r="AC2105" s="435"/>
      <c r="AD2105" s="426"/>
      <c r="AE2105" s="426"/>
      <c r="AF2105" s="429"/>
      <c r="AG2105" s="429"/>
      <c r="AH2105" s="432"/>
      <c r="AI2105" s="432"/>
      <c r="AJ2105" s="432"/>
      <c r="AK2105" s="432"/>
      <c r="AL2105" s="432"/>
      <c r="AO2105" s="436"/>
      <c r="AP2105" s="436"/>
      <c r="AQ2105" s="249"/>
      <c r="AR2105" s="249"/>
      <c r="AS2105" s="437"/>
      <c r="AT2105" s="437"/>
      <c r="AU2105" s="437"/>
      <c r="AW2105" s="438"/>
      <c r="AX2105" s="439"/>
      <c r="AY2105" s="437"/>
    </row>
    <row r="2106" spans="2:51" s="344" customFormat="1" ht="16.5" customHeight="1" x14ac:dyDescent="0.25">
      <c r="B2106" s="428"/>
      <c r="K2106" s="442"/>
      <c r="L2106" s="431"/>
      <c r="M2106" s="430"/>
      <c r="N2106" s="431"/>
      <c r="O2106" s="431"/>
      <c r="P2106" s="431"/>
      <c r="Q2106" s="432"/>
      <c r="R2106" s="426"/>
      <c r="S2106" s="426"/>
      <c r="U2106" s="433"/>
      <c r="V2106" s="427"/>
      <c r="W2106" s="428"/>
      <c r="X2106" s="443"/>
      <c r="AA2106" s="435"/>
      <c r="AB2106" s="435"/>
      <c r="AC2106" s="435"/>
      <c r="AD2106" s="426"/>
      <c r="AE2106" s="426"/>
      <c r="AF2106" s="429"/>
      <c r="AG2106" s="429"/>
      <c r="AH2106" s="432"/>
      <c r="AI2106" s="432"/>
      <c r="AJ2106" s="432"/>
      <c r="AK2106" s="432"/>
      <c r="AL2106" s="432"/>
      <c r="AO2106" s="436"/>
      <c r="AP2106" s="436"/>
      <c r="AQ2106" s="249"/>
      <c r="AR2106" s="249"/>
      <c r="AS2106" s="437"/>
      <c r="AT2106" s="437"/>
      <c r="AU2106" s="437"/>
      <c r="AW2106" s="438"/>
      <c r="AX2106" s="439"/>
      <c r="AY2106" s="437"/>
    </row>
    <row r="2107" spans="2:51" s="344" customFormat="1" ht="16.5" customHeight="1" x14ac:dyDescent="0.25">
      <c r="B2107" s="428"/>
      <c r="K2107" s="442"/>
      <c r="L2107" s="431"/>
      <c r="M2107" s="430"/>
      <c r="N2107" s="431"/>
      <c r="O2107" s="431"/>
      <c r="P2107" s="431"/>
      <c r="Q2107" s="432"/>
      <c r="R2107" s="426"/>
      <c r="S2107" s="426"/>
      <c r="U2107" s="433"/>
      <c r="V2107" s="427"/>
      <c r="W2107" s="428"/>
      <c r="X2107" s="443"/>
      <c r="AA2107" s="435"/>
      <c r="AB2107" s="435"/>
      <c r="AC2107" s="435"/>
      <c r="AD2107" s="426"/>
      <c r="AE2107" s="426"/>
      <c r="AF2107" s="429"/>
      <c r="AG2107" s="429"/>
      <c r="AH2107" s="432"/>
      <c r="AI2107" s="432"/>
      <c r="AJ2107" s="432"/>
      <c r="AK2107" s="432"/>
      <c r="AL2107" s="432"/>
      <c r="AO2107" s="436"/>
      <c r="AP2107" s="436"/>
      <c r="AQ2107" s="249"/>
      <c r="AR2107" s="249"/>
      <c r="AS2107" s="437"/>
      <c r="AT2107" s="437"/>
      <c r="AU2107" s="437"/>
      <c r="AW2107" s="438"/>
      <c r="AX2107" s="439"/>
      <c r="AY2107" s="437"/>
    </row>
    <row r="2108" spans="2:51" s="344" customFormat="1" ht="16.5" customHeight="1" x14ac:dyDescent="0.25">
      <c r="B2108" s="428"/>
      <c r="K2108" s="442"/>
      <c r="L2108" s="431"/>
      <c r="M2108" s="430"/>
      <c r="N2108" s="431"/>
      <c r="O2108" s="431"/>
      <c r="P2108" s="431"/>
      <c r="Q2108" s="432"/>
      <c r="R2108" s="426"/>
      <c r="S2108" s="426"/>
      <c r="U2108" s="433"/>
      <c r="V2108" s="427"/>
      <c r="W2108" s="428"/>
      <c r="X2108" s="443"/>
      <c r="AA2108" s="435"/>
      <c r="AB2108" s="435"/>
      <c r="AC2108" s="435"/>
      <c r="AD2108" s="426"/>
      <c r="AE2108" s="426"/>
      <c r="AF2108" s="429"/>
      <c r="AG2108" s="429"/>
      <c r="AH2108" s="432"/>
      <c r="AI2108" s="432"/>
      <c r="AJ2108" s="432"/>
      <c r="AK2108" s="432"/>
      <c r="AL2108" s="432"/>
      <c r="AO2108" s="436"/>
      <c r="AP2108" s="436"/>
      <c r="AQ2108" s="249"/>
      <c r="AR2108" s="249"/>
      <c r="AS2108" s="437"/>
      <c r="AT2108" s="437"/>
      <c r="AU2108" s="437"/>
      <c r="AW2108" s="438"/>
      <c r="AX2108" s="439"/>
      <c r="AY2108" s="437"/>
    </row>
    <row r="2109" spans="2:51" s="344" customFormat="1" ht="16.5" customHeight="1" x14ac:dyDescent="0.25">
      <c r="B2109" s="428"/>
      <c r="K2109" s="442"/>
      <c r="L2109" s="431"/>
      <c r="M2109" s="430"/>
      <c r="N2109" s="431"/>
      <c r="O2109" s="431"/>
      <c r="P2109" s="431"/>
      <c r="Q2109" s="432"/>
      <c r="R2109" s="426"/>
      <c r="S2109" s="426"/>
      <c r="U2109" s="433"/>
      <c r="V2109" s="427"/>
      <c r="W2109" s="428"/>
      <c r="X2109" s="443"/>
      <c r="AA2109" s="435"/>
      <c r="AB2109" s="435"/>
      <c r="AC2109" s="435"/>
      <c r="AD2109" s="426"/>
      <c r="AE2109" s="426"/>
      <c r="AF2109" s="429"/>
      <c r="AG2109" s="429"/>
      <c r="AH2109" s="432"/>
      <c r="AI2109" s="432"/>
      <c r="AJ2109" s="432"/>
      <c r="AK2109" s="432"/>
      <c r="AL2109" s="432"/>
      <c r="AO2109" s="436"/>
      <c r="AP2109" s="436"/>
      <c r="AQ2109" s="249"/>
      <c r="AR2109" s="249"/>
      <c r="AS2109" s="437"/>
      <c r="AT2109" s="437"/>
      <c r="AU2109" s="437"/>
      <c r="AW2109" s="438"/>
      <c r="AX2109" s="439"/>
      <c r="AY2109" s="437"/>
    </row>
    <row r="2110" spans="2:51" s="344" customFormat="1" ht="16.5" customHeight="1" x14ac:dyDescent="0.25">
      <c r="B2110" s="428"/>
      <c r="K2110" s="442"/>
      <c r="L2110" s="431"/>
      <c r="M2110" s="430"/>
      <c r="N2110" s="431"/>
      <c r="O2110" s="431"/>
      <c r="P2110" s="431"/>
      <c r="Q2110" s="432"/>
      <c r="R2110" s="426"/>
      <c r="S2110" s="426"/>
      <c r="U2110" s="433"/>
      <c r="V2110" s="427"/>
      <c r="W2110" s="428"/>
      <c r="X2110" s="443"/>
      <c r="AA2110" s="435"/>
      <c r="AB2110" s="435"/>
      <c r="AC2110" s="435"/>
      <c r="AD2110" s="426"/>
      <c r="AE2110" s="426"/>
      <c r="AF2110" s="429"/>
      <c r="AG2110" s="429"/>
      <c r="AH2110" s="432"/>
      <c r="AI2110" s="432"/>
      <c r="AJ2110" s="432"/>
      <c r="AK2110" s="432"/>
      <c r="AL2110" s="432"/>
      <c r="AO2110" s="436"/>
      <c r="AP2110" s="436"/>
      <c r="AQ2110" s="249"/>
      <c r="AR2110" s="249"/>
      <c r="AS2110" s="437"/>
      <c r="AT2110" s="437"/>
      <c r="AU2110" s="437"/>
      <c r="AW2110" s="438"/>
      <c r="AX2110" s="439"/>
      <c r="AY2110" s="437"/>
    </row>
    <row r="2111" spans="2:51" s="344" customFormat="1" ht="16.5" customHeight="1" x14ac:dyDescent="0.25">
      <c r="B2111" s="428"/>
      <c r="K2111" s="442"/>
      <c r="L2111" s="431"/>
      <c r="M2111" s="430"/>
      <c r="N2111" s="431"/>
      <c r="O2111" s="431"/>
      <c r="P2111" s="431"/>
      <c r="Q2111" s="432"/>
      <c r="R2111" s="426"/>
      <c r="S2111" s="426"/>
      <c r="U2111" s="433"/>
      <c r="V2111" s="427"/>
      <c r="W2111" s="428"/>
      <c r="X2111" s="443"/>
      <c r="AA2111" s="435"/>
      <c r="AB2111" s="435"/>
      <c r="AC2111" s="435"/>
      <c r="AD2111" s="426"/>
      <c r="AE2111" s="426"/>
      <c r="AF2111" s="429"/>
      <c r="AG2111" s="429"/>
      <c r="AH2111" s="432"/>
      <c r="AI2111" s="432"/>
      <c r="AJ2111" s="432"/>
      <c r="AK2111" s="432"/>
      <c r="AL2111" s="432"/>
      <c r="AO2111" s="436"/>
      <c r="AP2111" s="436"/>
      <c r="AQ2111" s="249"/>
      <c r="AR2111" s="249"/>
      <c r="AS2111" s="437"/>
      <c r="AT2111" s="437"/>
      <c r="AU2111" s="437"/>
      <c r="AW2111" s="438"/>
      <c r="AX2111" s="439"/>
      <c r="AY2111" s="437"/>
    </row>
    <row r="2112" spans="2:51" s="344" customFormat="1" ht="16.5" customHeight="1" x14ac:dyDescent="0.25">
      <c r="B2112" s="428"/>
      <c r="K2112" s="442"/>
      <c r="L2112" s="431"/>
      <c r="M2112" s="430"/>
      <c r="N2112" s="431"/>
      <c r="O2112" s="431"/>
      <c r="P2112" s="431"/>
      <c r="Q2112" s="432"/>
      <c r="R2112" s="426"/>
      <c r="S2112" s="426"/>
      <c r="U2112" s="433"/>
      <c r="V2112" s="427"/>
      <c r="W2112" s="428"/>
      <c r="X2112" s="443"/>
      <c r="AA2112" s="435"/>
      <c r="AB2112" s="435"/>
      <c r="AC2112" s="435"/>
      <c r="AD2112" s="426"/>
      <c r="AE2112" s="426"/>
      <c r="AF2112" s="429"/>
      <c r="AG2112" s="429"/>
      <c r="AH2112" s="432"/>
      <c r="AI2112" s="432"/>
      <c r="AJ2112" s="432"/>
      <c r="AK2112" s="432"/>
      <c r="AL2112" s="432"/>
      <c r="AO2112" s="436"/>
      <c r="AP2112" s="436"/>
      <c r="AQ2112" s="249"/>
      <c r="AR2112" s="249"/>
      <c r="AS2112" s="437"/>
      <c r="AT2112" s="437"/>
      <c r="AU2112" s="437"/>
      <c r="AW2112" s="438"/>
      <c r="AX2112" s="439"/>
      <c r="AY2112" s="437"/>
    </row>
    <row r="2113" spans="1:51" s="344" customFormat="1" ht="16.5" customHeight="1" x14ac:dyDescent="0.25">
      <c r="B2113" s="428"/>
      <c r="K2113" s="442"/>
      <c r="L2113" s="431"/>
      <c r="M2113" s="430"/>
      <c r="N2113" s="431"/>
      <c r="O2113" s="431"/>
      <c r="P2113" s="431"/>
      <c r="Q2113" s="432"/>
      <c r="R2113" s="426"/>
      <c r="S2113" s="426"/>
      <c r="U2113" s="433"/>
      <c r="V2113" s="427"/>
      <c r="W2113" s="428"/>
      <c r="X2113" s="443"/>
      <c r="AA2113" s="435"/>
      <c r="AB2113" s="435"/>
      <c r="AC2113" s="435"/>
      <c r="AD2113" s="426"/>
      <c r="AE2113" s="426"/>
      <c r="AF2113" s="429"/>
      <c r="AG2113" s="429"/>
      <c r="AH2113" s="432"/>
      <c r="AI2113" s="432"/>
      <c r="AJ2113" s="432"/>
      <c r="AK2113" s="432"/>
      <c r="AL2113" s="432"/>
      <c r="AO2113" s="436"/>
      <c r="AP2113" s="436"/>
      <c r="AQ2113" s="249"/>
      <c r="AR2113" s="249"/>
      <c r="AS2113" s="437"/>
      <c r="AT2113" s="437"/>
      <c r="AU2113" s="437"/>
      <c r="AW2113" s="438"/>
      <c r="AX2113" s="439"/>
      <c r="AY2113" s="437"/>
    </row>
    <row r="2114" spans="1:51" s="344" customFormat="1" ht="16.5" customHeight="1" x14ac:dyDescent="0.25">
      <c r="B2114" s="428"/>
      <c r="K2114" s="442"/>
      <c r="L2114" s="431"/>
      <c r="M2114" s="430"/>
      <c r="N2114" s="431"/>
      <c r="O2114" s="431"/>
      <c r="P2114" s="431"/>
      <c r="Q2114" s="432"/>
      <c r="R2114" s="426"/>
      <c r="S2114" s="426"/>
      <c r="U2114" s="433"/>
      <c r="V2114" s="427"/>
      <c r="W2114" s="428"/>
      <c r="X2114" s="443"/>
      <c r="AA2114" s="435"/>
      <c r="AB2114" s="435"/>
      <c r="AC2114" s="435"/>
      <c r="AD2114" s="426"/>
      <c r="AE2114" s="426"/>
      <c r="AF2114" s="429"/>
      <c r="AG2114" s="429"/>
      <c r="AH2114" s="432"/>
      <c r="AI2114" s="432"/>
      <c r="AJ2114" s="432"/>
      <c r="AK2114" s="432"/>
      <c r="AL2114" s="432"/>
      <c r="AO2114" s="436"/>
      <c r="AP2114" s="436"/>
      <c r="AQ2114" s="249"/>
      <c r="AR2114" s="249"/>
      <c r="AS2114" s="437"/>
      <c r="AT2114" s="437"/>
      <c r="AU2114" s="437"/>
      <c r="AW2114" s="438"/>
      <c r="AX2114" s="439"/>
      <c r="AY2114" s="437"/>
    </row>
    <row r="2115" spans="1:51" s="344" customFormat="1" ht="16.5" customHeight="1" x14ac:dyDescent="0.25">
      <c r="B2115" s="428"/>
      <c r="K2115" s="442"/>
      <c r="L2115" s="431"/>
      <c r="M2115" s="430"/>
      <c r="N2115" s="431"/>
      <c r="O2115" s="431"/>
      <c r="P2115" s="431"/>
      <c r="Q2115" s="432"/>
      <c r="R2115" s="426"/>
      <c r="S2115" s="426"/>
      <c r="U2115" s="433"/>
      <c r="V2115" s="427"/>
      <c r="W2115" s="428"/>
      <c r="X2115" s="443"/>
      <c r="AA2115" s="435"/>
      <c r="AB2115" s="435"/>
      <c r="AC2115" s="435"/>
      <c r="AD2115" s="426"/>
      <c r="AE2115" s="426"/>
      <c r="AF2115" s="429"/>
      <c r="AG2115" s="429"/>
      <c r="AH2115" s="432"/>
      <c r="AI2115" s="432"/>
      <c r="AJ2115" s="432"/>
      <c r="AK2115" s="432"/>
      <c r="AL2115" s="432"/>
      <c r="AO2115" s="436"/>
      <c r="AP2115" s="436"/>
      <c r="AQ2115" s="249"/>
      <c r="AR2115" s="249"/>
      <c r="AS2115" s="437"/>
      <c r="AT2115" s="437"/>
      <c r="AU2115" s="437"/>
      <c r="AW2115" s="438"/>
      <c r="AX2115" s="439"/>
      <c r="AY2115" s="437"/>
    </row>
    <row r="2116" spans="1:51" s="344" customFormat="1" ht="16.5" customHeight="1" x14ac:dyDescent="0.25">
      <c r="B2116" s="428"/>
      <c r="K2116" s="442"/>
      <c r="L2116" s="431"/>
      <c r="M2116" s="430"/>
      <c r="N2116" s="431"/>
      <c r="O2116" s="431"/>
      <c r="P2116" s="431"/>
      <c r="Q2116" s="432"/>
      <c r="R2116" s="426"/>
      <c r="S2116" s="426"/>
      <c r="U2116" s="433"/>
      <c r="V2116" s="427"/>
      <c r="W2116" s="428"/>
      <c r="X2116" s="443"/>
      <c r="AA2116" s="435"/>
      <c r="AB2116" s="435"/>
      <c r="AC2116" s="435"/>
      <c r="AD2116" s="426"/>
      <c r="AE2116" s="426"/>
      <c r="AF2116" s="429"/>
      <c r="AG2116" s="429"/>
      <c r="AH2116" s="432"/>
      <c r="AI2116" s="432"/>
      <c r="AJ2116" s="432"/>
      <c r="AK2116" s="432"/>
      <c r="AL2116" s="432"/>
      <c r="AO2116" s="436"/>
      <c r="AP2116" s="436"/>
      <c r="AQ2116" s="249"/>
      <c r="AR2116" s="249"/>
      <c r="AS2116" s="437"/>
      <c r="AT2116" s="437"/>
      <c r="AU2116" s="437"/>
      <c r="AW2116" s="438"/>
      <c r="AX2116" s="439"/>
      <c r="AY2116" s="437"/>
    </row>
    <row r="2117" spans="1:51" s="344" customFormat="1" ht="16.5" customHeight="1" x14ac:dyDescent="0.25">
      <c r="B2117" s="428"/>
      <c r="K2117" s="442"/>
      <c r="L2117" s="431"/>
      <c r="M2117" s="430"/>
      <c r="N2117" s="431"/>
      <c r="O2117" s="431"/>
      <c r="P2117" s="431"/>
      <c r="Q2117" s="432"/>
      <c r="R2117" s="426"/>
      <c r="S2117" s="426"/>
      <c r="U2117" s="433"/>
      <c r="V2117" s="427"/>
      <c r="W2117" s="428"/>
      <c r="X2117" s="443"/>
      <c r="AA2117" s="435"/>
      <c r="AB2117" s="435"/>
      <c r="AC2117" s="435"/>
      <c r="AD2117" s="426"/>
      <c r="AE2117" s="426"/>
      <c r="AF2117" s="429"/>
      <c r="AG2117" s="429"/>
      <c r="AH2117" s="432"/>
      <c r="AI2117" s="432"/>
      <c r="AJ2117" s="432"/>
      <c r="AK2117" s="432"/>
      <c r="AL2117" s="432"/>
      <c r="AO2117" s="436"/>
      <c r="AP2117" s="436"/>
      <c r="AQ2117" s="249"/>
      <c r="AR2117" s="249"/>
      <c r="AS2117" s="437"/>
      <c r="AT2117" s="437"/>
      <c r="AU2117" s="437"/>
      <c r="AW2117" s="438"/>
      <c r="AX2117" s="439"/>
      <c r="AY2117" s="437"/>
    </row>
    <row r="2118" spans="1:51" s="276" customFormat="1" ht="16.5" customHeight="1" x14ac:dyDescent="0.25">
      <c r="A2118" s="346" t="s">
        <v>213</v>
      </c>
      <c r="B2118" s="274">
        <v>44</v>
      </c>
      <c r="C2118" s="276" t="s">
        <v>5</v>
      </c>
      <c r="D2118" s="276">
        <v>14572</v>
      </c>
      <c r="E2118" s="276">
        <v>2</v>
      </c>
      <c r="F2118" s="276">
        <v>195</v>
      </c>
      <c r="G2118" s="276" t="s">
        <v>214</v>
      </c>
      <c r="H2118" s="276">
        <v>4</v>
      </c>
      <c r="I2118" s="276">
        <v>1</v>
      </c>
      <c r="J2118" s="276">
        <v>57</v>
      </c>
      <c r="K2118" s="277">
        <f t="shared" ref="K2118:K2124" si="35">H2118*400+I2118*100+J2118</f>
        <v>1757</v>
      </c>
      <c r="L2118" s="278">
        <f t="shared" ref="L2118:L2124" si="36">SUM(Q2118:U2118)</f>
        <v>1757</v>
      </c>
      <c r="M2118" s="279">
        <v>5</v>
      </c>
      <c r="N2118" s="278">
        <f>L2118</f>
        <v>1757</v>
      </c>
      <c r="O2118" s="278">
        <v>550</v>
      </c>
      <c r="P2118" s="278">
        <f t="shared" ref="P2118:P2124" si="37">N2118*O2118</f>
        <v>966350</v>
      </c>
      <c r="Q2118" s="280">
        <v>1200</v>
      </c>
      <c r="R2118" s="281">
        <v>551.37</v>
      </c>
      <c r="S2118" s="281">
        <v>5.63</v>
      </c>
      <c r="U2118" s="282"/>
      <c r="V2118" s="283" t="str">
        <f>A2118</f>
        <v>นายมะณู  กลิ่นคำ</v>
      </c>
      <c r="W2118" s="274">
        <v>90</v>
      </c>
      <c r="X2118" s="284">
        <v>1</v>
      </c>
      <c r="Y2118" s="276" t="s">
        <v>28</v>
      </c>
      <c r="Z2118" s="276" t="s">
        <v>37</v>
      </c>
      <c r="AA2118" s="285">
        <v>8</v>
      </c>
      <c r="AB2118" s="285">
        <v>16</v>
      </c>
      <c r="AC2118" s="285">
        <v>2</v>
      </c>
      <c r="AD2118" s="281">
        <f>AA2118*AB2118</f>
        <v>128</v>
      </c>
      <c r="AE2118" s="287">
        <v>100</v>
      </c>
      <c r="AF2118" s="288">
        <f>รายการ!B1</f>
        <v>6700</v>
      </c>
      <c r="AG2118" s="288">
        <f t="shared" ref="AG2118:AG2124" si="38">AD2118*AF2118</f>
        <v>857600</v>
      </c>
      <c r="AH2118" s="280">
        <f>SUM(AI2118:AL2118)</f>
        <v>128</v>
      </c>
      <c r="AI2118" s="280"/>
      <c r="AJ2118" s="280">
        <v>128</v>
      </c>
      <c r="AK2118" s="280"/>
      <c r="AL2118" s="280"/>
      <c r="AM2118" s="276">
        <v>13</v>
      </c>
      <c r="AN2118" s="276">
        <f>ค่าเสื่อม!N2</f>
        <v>16</v>
      </c>
      <c r="AO2118" s="290">
        <f t="shared" ref="AO2118:AO2124" si="39">AG2118*AN2118/100</f>
        <v>137216</v>
      </c>
      <c r="AP2118" s="290">
        <f t="shared" ref="AP2118:AP2124" si="40">AG2118-AO2118</f>
        <v>720384</v>
      </c>
      <c r="AQ2118" s="199">
        <f t="shared" ref="AQ2118:AQ2124" si="41">P2118+AP2118</f>
        <v>1686734</v>
      </c>
      <c r="AR2118" s="199">
        <f t="shared" ref="AR2118:AR2124" si="42">AQ2118</f>
        <v>1686734</v>
      </c>
      <c r="AS2118" s="198">
        <f t="shared" ref="AS2118:AS2124" si="43">((S2118*O2118)+(AF2118*AK2118)-(AF2118*AK2118*AN2118/100))</f>
        <v>3096.5</v>
      </c>
      <c r="AT2118" s="198">
        <f t="shared" ref="AT2118:AT2124" si="44">AQ2118-AS2118</f>
        <v>1683637.5</v>
      </c>
      <c r="AU2118" s="198">
        <f t="shared" ref="AU2118:AU2124" si="45">AS2118</f>
        <v>3096.5</v>
      </c>
      <c r="AV2118" s="276">
        <f>อัตราภาษี!J5</f>
        <v>0.3</v>
      </c>
      <c r="AW2118" s="156" t="s">
        <v>1796</v>
      </c>
      <c r="AX2118" s="201">
        <f t="shared" ref="AX2118:AX2124" si="46">AU2118*AV2118/100</f>
        <v>9.2894999999999985</v>
      </c>
      <c r="AY2118" s="198">
        <f t="shared" ref="AY2118:AY2125" si="47">AX2118*10/100</f>
        <v>0.92894999999999983</v>
      </c>
    </row>
    <row r="2119" spans="1:51" s="276" customFormat="1" ht="16.5" customHeight="1" x14ac:dyDescent="0.25">
      <c r="A2119" s="346"/>
      <c r="B2119" s="274"/>
      <c r="K2119" s="277">
        <f t="shared" si="35"/>
        <v>0</v>
      </c>
      <c r="L2119" s="278">
        <f t="shared" si="36"/>
        <v>0</v>
      </c>
      <c r="M2119" s="279"/>
      <c r="N2119" s="278"/>
      <c r="O2119" s="278"/>
      <c r="P2119" s="278">
        <f t="shared" si="37"/>
        <v>0</v>
      </c>
      <c r="Q2119" s="280"/>
      <c r="R2119" s="281"/>
      <c r="S2119" s="281"/>
      <c r="U2119" s="282"/>
      <c r="V2119" s="283"/>
      <c r="W2119" s="274">
        <v>91</v>
      </c>
      <c r="X2119" s="284"/>
      <c r="Y2119" s="276" t="s">
        <v>28</v>
      </c>
      <c r="Z2119" s="276" t="s">
        <v>6</v>
      </c>
      <c r="AA2119" s="285">
        <v>4.5</v>
      </c>
      <c r="AB2119" s="285">
        <v>5</v>
      </c>
      <c r="AC2119" s="285">
        <v>5</v>
      </c>
      <c r="AD2119" s="281">
        <f>AA2119*AB2119</f>
        <v>22.5</v>
      </c>
      <c r="AE2119" s="287">
        <v>100</v>
      </c>
      <c r="AF2119" s="288">
        <f>รายการ!B1</f>
        <v>6700</v>
      </c>
      <c r="AG2119" s="288">
        <f t="shared" si="38"/>
        <v>150750</v>
      </c>
      <c r="AH2119" s="280">
        <f>SUM(AI2119:AL2119)</f>
        <v>22.5</v>
      </c>
      <c r="AI2119" s="280"/>
      <c r="AJ2119" s="280"/>
      <c r="AK2119" s="280">
        <v>22.5</v>
      </c>
      <c r="AL2119" s="280"/>
      <c r="AM2119" s="276">
        <v>1</v>
      </c>
      <c r="AN2119" s="276">
        <f>ค่าเสื่อม!B2</f>
        <v>1</v>
      </c>
      <c r="AO2119" s="290">
        <f t="shared" si="39"/>
        <v>1507.5</v>
      </c>
      <c r="AP2119" s="290">
        <f t="shared" si="40"/>
        <v>149242.5</v>
      </c>
      <c r="AQ2119" s="199">
        <f t="shared" si="41"/>
        <v>149242.5</v>
      </c>
      <c r="AR2119" s="199">
        <f t="shared" si="42"/>
        <v>149242.5</v>
      </c>
      <c r="AS2119" s="198">
        <f t="shared" si="43"/>
        <v>149242.5</v>
      </c>
      <c r="AT2119" s="198">
        <f t="shared" si="44"/>
        <v>0</v>
      </c>
      <c r="AU2119" s="198">
        <f t="shared" si="45"/>
        <v>149242.5</v>
      </c>
      <c r="AV2119" s="276">
        <f>อัตราภาษี!J5</f>
        <v>0.3</v>
      </c>
      <c r="AW2119" s="156" t="s">
        <v>176</v>
      </c>
      <c r="AX2119" s="201">
        <f t="shared" si="46"/>
        <v>447.72750000000002</v>
      </c>
      <c r="AY2119" s="198">
        <f t="shared" si="47"/>
        <v>44.772750000000002</v>
      </c>
    </row>
    <row r="2120" spans="1:51" s="276" customFormat="1" ht="16.5" customHeight="1" x14ac:dyDescent="0.25">
      <c r="A2120" s="346"/>
      <c r="B2120" s="274"/>
      <c r="K2120" s="277">
        <f t="shared" si="35"/>
        <v>0</v>
      </c>
      <c r="L2120" s="278">
        <f t="shared" si="36"/>
        <v>0</v>
      </c>
      <c r="M2120" s="279"/>
      <c r="N2120" s="278"/>
      <c r="O2120" s="278"/>
      <c r="P2120" s="278">
        <f t="shared" si="37"/>
        <v>0</v>
      </c>
      <c r="Q2120" s="280"/>
      <c r="R2120" s="281"/>
      <c r="S2120" s="281"/>
      <c r="U2120" s="282"/>
      <c r="V2120" s="283"/>
      <c r="W2120" s="274">
        <v>92</v>
      </c>
      <c r="X2120" s="284"/>
      <c r="Y2120" s="276" t="s">
        <v>34</v>
      </c>
      <c r="Z2120" s="276" t="s">
        <v>6</v>
      </c>
      <c r="AA2120" s="285">
        <v>4.5</v>
      </c>
      <c r="AB2120" s="285">
        <v>12</v>
      </c>
      <c r="AC2120" s="285">
        <v>2</v>
      </c>
      <c r="AD2120" s="281">
        <f>AA2120*AB2120</f>
        <v>54</v>
      </c>
      <c r="AE2120" s="287">
        <v>100</v>
      </c>
      <c r="AF2120" s="288">
        <f>รายการ!B8</f>
        <v>2600</v>
      </c>
      <c r="AG2120" s="288">
        <f t="shared" si="38"/>
        <v>140400</v>
      </c>
      <c r="AH2120" s="280">
        <f>SUM(AI2120:AL2120)</f>
        <v>54</v>
      </c>
      <c r="AI2120" s="280"/>
      <c r="AJ2120" s="280">
        <v>54</v>
      </c>
      <c r="AK2120" s="280"/>
      <c r="AL2120" s="280"/>
      <c r="AM2120" s="276">
        <v>2</v>
      </c>
      <c r="AN2120" s="276">
        <f>ค่าเสื่อม!C2</f>
        <v>2</v>
      </c>
      <c r="AO2120" s="290">
        <f t="shared" si="39"/>
        <v>2808</v>
      </c>
      <c r="AP2120" s="290">
        <f t="shared" si="40"/>
        <v>137592</v>
      </c>
      <c r="AQ2120" s="199">
        <f t="shared" si="41"/>
        <v>137592</v>
      </c>
      <c r="AR2120" s="199">
        <f t="shared" si="42"/>
        <v>137592</v>
      </c>
      <c r="AS2120" s="198">
        <f t="shared" si="43"/>
        <v>0</v>
      </c>
      <c r="AT2120" s="198">
        <f t="shared" si="44"/>
        <v>137592</v>
      </c>
      <c r="AU2120" s="198">
        <f t="shared" si="45"/>
        <v>0</v>
      </c>
      <c r="AW2120" s="156"/>
      <c r="AX2120" s="201">
        <f t="shared" si="46"/>
        <v>0</v>
      </c>
      <c r="AY2120" s="198">
        <f t="shared" si="47"/>
        <v>0</v>
      </c>
    </row>
    <row r="2121" spans="1:51" s="276" customFormat="1" ht="16.5" customHeight="1" x14ac:dyDescent="0.25">
      <c r="A2121" s="346"/>
      <c r="B2121" s="274"/>
      <c r="K2121" s="277">
        <f t="shared" si="35"/>
        <v>0</v>
      </c>
      <c r="L2121" s="278">
        <f t="shared" si="36"/>
        <v>0</v>
      </c>
      <c r="M2121" s="279"/>
      <c r="N2121" s="278"/>
      <c r="O2121" s="278"/>
      <c r="P2121" s="278">
        <f t="shared" si="37"/>
        <v>0</v>
      </c>
      <c r="Q2121" s="280"/>
      <c r="R2121" s="281"/>
      <c r="S2121" s="281"/>
      <c r="U2121" s="282"/>
      <c r="V2121" s="283"/>
      <c r="W2121" s="274">
        <v>93</v>
      </c>
      <c r="X2121" s="291"/>
      <c r="Y2121" s="276" t="s">
        <v>38</v>
      </c>
      <c r="Z2121" s="276" t="s">
        <v>7</v>
      </c>
      <c r="AA2121" s="285">
        <v>5</v>
      </c>
      <c r="AB2121" s="285">
        <v>25</v>
      </c>
      <c r="AC2121" s="285">
        <v>2</v>
      </c>
      <c r="AD2121" s="281">
        <f>AA2121*AB2121</f>
        <v>125</v>
      </c>
      <c r="AE2121" s="287">
        <v>100</v>
      </c>
      <c r="AF2121" s="288">
        <f>รายการ!B34</f>
        <v>2050</v>
      </c>
      <c r="AG2121" s="288">
        <f t="shared" si="38"/>
        <v>256250</v>
      </c>
      <c r="AH2121" s="280">
        <f>SUM(AI2121:AL2121)</f>
        <v>125</v>
      </c>
      <c r="AI2121" s="280">
        <v>125</v>
      </c>
      <c r="AJ2121" s="280"/>
      <c r="AK2121" s="280"/>
      <c r="AL2121" s="280"/>
      <c r="AM2121" s="276">
        <v>2</v>
      </c>
      <c r="AN2121" s="276">
        <f>ค่าเสื่อม!C4</f>
        <v>6</v>
      </c>
      <c r="AO2121" s="290">
        <f t="shared" si="39"/>
        <v>15375</v>
      </c>
      <c r="AP2121" s="290">
        <f t="shared" si="40"/>
        <v>240875</v>
      </c>
      <c r="AQ2121" s="199">
        <f t="shared" si="41"/>
        <v>240875</v>
      </c>
      <c r="AR2121" s="199">
        <f t="shared" si="42"/>
        <v>240875</v>
      </c>
      <c r="AS2121" s="198">
        <f t="shared" si="43"/>
        <v>0</v>
      </c>
      <c r="AT2121" s="198">
        <f t="shared" si="44"/>
        <v>240875</v>
      </c>
      <c r="AU2121" s="198">
        <f t="shared" si="45"/>
        <v>0</v>
      </c>
      <c r="AW2121" s="156" t="s">
        <v>215</v>
      </c>
      <c r="AX2121" s="201">
        <f t="shared" si="46"/>
        <v>0</v>
      </c>
      <c r="AY2121" s="198">
        <f t="shared" si="47"/>
        <v>0</v>
      </c>
    </row>
    <row r="2122" spans="1:51" s="276" customFormat="1" ht="16.5" customHeight="1" x14ac:dyDescent="0.25">
      <c r="A2122" s="346"/>
      <c r="B2122" s="274"/>
      <c r="K2122" s="277">
        <f t="shared" si="35"/>
        <v>0</v>
      </c>
      <c r="L2122" s="278">
        <f t="shared" si="36"/>
        <v>0</v>
      </c>
      <c r="M2122" s="279"/>
      <c r="N2122" s="278"/>
      <c r="O2122" s="278"/>
      <c r="P2122" s="278">
        <f t="shared" si="37"/>
        <v>0</v>
      </c>
      <c r="Q2122" s="280"/>
      <c r="R2122" s="281"/>
      <c r="S2122" s="281"/>
      <c r="U2122" s="282"/>
      <c r="V2122" s="283"/>
      <c r="W2122" s="274">
        <v>94</v>
      </c>
      <c r="X2122" s="284"/>
      <c r="Y2122" s="276" t="s">
        <v>38</v>
      </c>
      <c r="Z2122" s="276" t="s">
        <v>7</v>
      </c>
      <c r="AA2122" s="285">
        <v>4</v>
      </c>
      <c r="AB2122" s="285">
        <v>30</v>
      </c>
      <c r="AC2122" s="285">
        <v>2</v>
      </c>
      <c r="AD2122" s="281">
        <f>AA2122*AB2122</f>
        <v>120</v>
      </c>
      <c r="AE2122" s="287">
        <v>100</v>
      </c>
      <c r="AF2122" s="288">
        <f>รายการ!B34</f>
        <v>2050</v>
      </c>
      <c r="AG2122" s="288">
        <f t="shared" si="38"/>
        <v>246000</v>
      </c>
      <c r="AH2122" s="280">
        <f>SUM(AI2122:AL2122)</f>
        <v>120</v>
      </c>
      <c r="AI2122" s="280">
        <v>120</v>
      </c>
      <c r="AJ2122" s="280"/>
      <c r="AK2122" s="280"/>
      <c r="AL2122" s="280"/>
      <c r="AM2122" s="276">
        <v>2</v>
      </c>
      <c r="AN2122" s="276">
        <f>ค่าเสื่อม!C4</f>
        <v>6</v>
      </c>
      <c r="AO2122" s="290">
        <f t="shared" si="39"/>
        <v>14760</v>
      </c>
      <c r="AP2122" s="290">
        <f t="shared" si="40"/>
        <v>231240</v>
      </c>
      <c r="AQ2122" s="199">
        <f t="shared" si="41"/>
        <v>231240</v>
      </c>
      <c r="AR2122" s="199">
        <f t="shared" si="42"/>
        <v>231240</v>
      </c>
      <c r="AS2122" s="198">
        <f t="shared" si="43"/>
        <v>0</v>
      </c>
      <c r="AT2122" s="198">
        <f t="shared" si="44"/>
        <v>231240</v>
      </c>
      <c r="AU2122" s="198">
        <f t="shared" si="45"/>
        <v>0</v>
      </c>
      <c r="AW2122" s="156" t="s">
        <v>215</v>
      </c>
      <c r="AX2122" s="201">
        <f t="shared" si="46"/>
        <v>0</v>
      </c>
      <c r="AY2122" s="198">
        <f t="shared" si="47"/>
        <v>0</v>
      </c>
    </row>
    <row r="2123" spans="1:51" s="276" customFormat="1" ht="16.5" customHeight="1" x14ac:dyDescent="0.25">
      <c r="A2123" s="283"/>
      <c r="B2123" s="274">
        <v>45</v>
      </c>
      <c r="C2123" s="276" t="s">
        <v>5</v>
      </c>
      <c r="D2123" s="276">
        <v>17603</v>
      </c>
      <c r="E2123" s="276">
        <v>25</v>
      </c>
      <c r="F2123" s="276">
        <v>412</v>
      </c>
      <c r="G2123" s="276" t="s">
        <v>214</v>
      </c>
      <c r="H2123" s="276">
        <v>6</v>
      </c>
      <c r="I2123" s="276">
        <v>2</v>
      </c>
      <c r="J2123" s="276">
        <v>80</v>
      </c>
      <c r="K2123" s="277">
        <f t="shared" si="35"/>
        <v>2680</v>
      </c>
      <c r="L2123" s="278">
        <f t="shared" si="36"/>
        <v>2680</v>
      </c>
      <c r="M2123" s="279">
        <v>1</v>
      </c>
      <c r="N2123" s="278">
        <f>L2123</f>
        <v>2680</v>
      </c>
      <c r="O2123" s="278">
        <v>125</v>
      </c>
      <c r="P2123" s="278">
        <f t="shared" si="37"/>
        <v>335000</v>
      </c>
      <c r="Q2123" s="280">
        <v>2680</v>
      </c>
      <c r="R2123" s="281"/>
      <c r="S2123" s="281"/>
      <c r="U2123" s="282"/>
      <c r="V2123" s="283"/>
      <c r="W2123" s="274"/>
      <c r="X2123" s="291"/>
      <c r="AA2123" s="285"/>
      <c r="AB2123" s="285"/>
      <c r="AC2123" s="285"/>
      <c r="AD2123" s="281"/>
      <c r="AE2123" s="287"/>
      <c r="AF2123" s="288"/>
      <c r="AG2123" s="288">
        <f t="shared" si="38"/>
        <v>0</v>
      </c>
      <c r="AH2123" s="280"/>
      <c r="AI2123" s="280"/>
      <c r="AJ2123" s="280"/>
      <c r="AK2123" s="280"/>
      <c r="AL2123" s="280"/>
      <c r="AO2123" s="290">
        <f t="shared" si="39"/>
        <v>0</v>
      </c>
      <c r="AP2123" s="290">
        <f t="shared" si="40"/>
        <v>0</v>
      </c>
      <c r="AQ2123" s="199">
        <f t="shared" si="41"/>
        <v>335000</v>
      </c>
      <c r="AR2123" s="199">
        <f t="shared" si="42"/>
        <v>335000</v>
      </c>
      <c r="AS2123" s="198">
        <f t="shared" si="43"/>
        <v>0</v>
      </c>
      <c r="AT2123" s="198">
        <f t="shared" si="44"/>
        <v>335000</v>
      </c>
      <c r="AU2123" s="198">
        <f t="shared" si="45"/>
        <v>0</v>
      </c>
      <c r="AW2123" s="156"/>
      <c r="AX2123" s="201">
        <f t="shared" si="46"/>
        <v>0</v>
      </c>
      <c r="AY2123" s="198">
        <f t="shared" si="47"/>
        <v>0</v>
      </c>
    </row>
    <row r="2124" spans="1:51" s="276" customFormat="1" ht="16.5" customHeight="1" x14ac:dyDescent="0.25">
      <c r="A2124" s="283"/>
      <c r="B2124" s="274">
        <v>46</v>
      </c>
      <c r="C2124" s="276" t="s">
        <v>5</v>
      </c>
      <c r="D2124" s="276">
        <v>17604</v>
      </c>
      <c r="E2124" s="276">
        <v>26</v>
      </c>
      <c r="F2124" s="276">
        <v>413</v>
      </c>
      <c r="G2124" s="276" t="s">
        <v>214</v>
      </c>
      <c r="H2124" s="276">
        <v>7</v>
      </c>
      <c r="I2124" s="276">
        <v>2</v>
      </c>
      <c r="J2124" s="276">
        <v>80</v>
      </c>
      <c r="K2124" s="277">
        <f t="shared" si="35"/>
        <v>3080</v>
      </c>
      <c r="L2124" s="278">
        <f t="shared" si="36"/>
        <v>3080</v>
      </c>
      <c r="M2124" s="279"/>
      <c r="N2124" s="278">
        <f>L2124</f>
        <v>3080</v>
      </c>
      <c r="O2124" s="278">
        <v>125</v>
      </c>
      <c r="P2124" s="278">
        <f t="shared" si="37"/>
        <v>385000</v>
      </c>
      <c r="Q2124" s="280">
        <v>3080</v>
      </c>
      <c r="R2124" s="281"/>
      <c r="S2124" s="281"/>
      <c r="U2124" s="282"/>
      <c r="V2124" s="283"/>
      <c r="W2124" s="274"/>
      <c r="X2124" s="284"/>
      <c r="AA2124" s="285"/>
      <c r="AB2124" s="285"/>
      <c r="AC2124" s="285"/>
      <c r="AD2124" s="281"/>
      <c r="AE2124" s="287"/>
      <c r="AF2124" s="288"/>
      <c r="AG2124" s="288">
        <f t="shared" si="38"/>
        <v>0</v>
      </c>
      <c r="AI2124" s="280"/>
      <c r="AJ2124" s="280"/>
      <c r="AK2124" s="280"/>
      <c r="AL2124" s="280"/>
      <c r="AO2124" s="290">
        <f t="shared" si="39"/>
        <v>0</v>
      </c>
      <c r="AP2124" s="290">
        <f t="shared" si="40"/>
        <v>0</v>
      </c>
      <c r="AQ2124" s="199">
        <f t="shared" si="41"/>
        <v>385000</v>
      </c>
      <c r="AR2124" s="199">
        <f t="shared" si="42"/>
        <v>385000</v>
      </c>
      <c r="AS2124" s="198">
        <f t="shared" si="43"/>
        <v>0</v>
      </c>
      <c r="AT2124" s="198">
        <f t="shared" si="44"/>
        <v>385000</v>
      </c>
      <c r="AU2124" s="198">
        <f t="shared" si="45"/>
        <v>0</v>
      </c>
      <c r="AW2124" s="156"/>
      <c r="AX2124" s="201">
        <f t="shared" si="46"/>
        <v>0</v>
      </c>
      <c r="AY2124" s="198">
        <f t="shared" si="47"/>
        <v>0</v>
      </c>
    </row>
    <row r="2125" spans="1:51" s="307" customFormat="1" ht="16.5" customHeight="1" x14ac:dyDescent="0.25">
      <c r="A2125" s="305"/>
      <c r="B2125" s="306"/>
      <c r="K2125" s="308"/>
      <c r="L2125" s="309"/>
      <c r="M2125" s="310"/>
      <c r="N2125" s="309"/>
      <c r="O2125" s="309"/>
      <c r="P2125" s="309"/>
      <c r="Q2125" s="311"/>
      <c r="R2125" s="312"/>
      <c r="S2125" s="312"/>
      <c r="U2125" s="313"/>
      <c r="V2125" s="305"/>
      <c r="W2125" s="306"/>
      <c r="X2125" s="425"/>
      <c r="AA2125" s="315"/>
      <c r="AB2125" s="315"/>
      <c r="AC2125" s="315"/>
      <c r="AD2125" s="312"/>
      <c r="AE2125" s="316"/>
      <c r="AF2125" s="317"/>
      <c r="AG2125" s="317"/>
      <c r="AI2125" s="311"/>
      <c r="AJ2125" s="311"/>
      <c r="AK2125" s="311"/>
      <c r="AL2125" s="311"/>
      <c r="AO2125" s="318"/>
      <c r="AP2125" s="318"/>
      <c r="AQ2125" s="249"/>
      <c r="AR2125" s="249"/>
      <c r="AS2125" s="248"/>
      <c r="AT2125" s="248"/>
      <c r="AU2125" s="248"/>
      <c r="AW2125" s="319"/>
      <c r="AX2125" s="201">
        <f>SUM(AX2118:AX2124)</f>
        <v>457.017</v>
      </c>
      <c r="AY2125" s="198">
        <f t="shared" si="47"/>
        <v>45.701700000000002</v>
      </c>
    </row>
    <row r="2126" spans="1:51" s="307" customFormat="1" ht="16.5" customHeight="1" x14ac:dyDescent="0.25">
      <c r="A2126" s="305"/>
      <c r="B2126" s="306"/>
      <c r="K2126" s="308"/>
      <c r="L2126" s="309"/>
      <c r="M2126" s="310"/>
      <c r="N2126" s="309"/>
      <c r="O2126" s="309"/>
      <c r="P2126" s="309"/>
      <c r="Q2126" s="311"/>
      <c r="R2126" s="312"/>
      <c r="S2126" s="312"/>
      <c r="U2126" s="313"/>
      <c r="V2126" s="305"/>
      <c r="W2126" s="306"/>
      <c r="X2126" s="425"/>
      <c r="AA2126" s="315"/>
      <c r="AB2126" s="315"/>
      <c r="AC2126" s="315"/>
      <c r="AD2126" s="312"/>
      <c r="AE2126" s="316"/>
      <c r="AF2126" s="317"/>
      <c r="AG2126" s="317"/>
      <c r="AI2126" s="311"/>
      <c r="AJ2126" s="311"/>
      <c r="AK2126" s="311"/>
      <c r="AL2126" s="311"/>
      <c r="AO2126" s="318"/>
      <c r="AP2126" s="318"/>
      <c r="AQ2126" s="249"/>
      <c r="AR2126" s="249"/>
      <c r="AS2126" s="248"/>
      <c r="AT2126" s="248"/>
      <c r="AU2126" s="248"/>
      <c r="AW2126" s="319"/>
      <c r="AX2126" s="251"/>
      <c r="AY2126" s="248"/>
    </row>
    <row r="2127" spans="1:51" s="307" customFormat="1" ht="16.5" customHeight="1" x14ac:dyDescent="0.25">
      <c r="A2127" s="305"/>
      <c r="B2127" s="306"/>
      <c r="K2127" s="308"/>
      <c r="L2127" s="309"/>
      <c r="M2127" s="310"/>
      <c r="N2127" s="309"/>
      <c r="O2127" s="309"/>
      <c r="P2127" s="309"/>
      <c r="Q2127" s="311"/>
      <c r="R2127" s="312"/>
      <c r="S2127" s="312"/>
      <c r="U2127" s="313"/>
      <c r="V2127" s="305"/>
      <c r="W2127" s="306"/>
      <c r="X2127" s="425"/>
      <c r="AA2127" s="315"/>
      <c r="AB2127" s="315"/>
      <c r="AC2127" s="315"/>
      <c r="AD2127" s="312"/>
      <c r="AE2127" s="316"/>
      <c r="AF2127" s="317"/>
      <c r="AG2127" s="317"/>
      <c r="AI2127" s="311"/>
      <c r="AJ2127" s="311"/>
      <c r="AK2127" s="311"/>
      <c r="AL2127" s="311"/>
      <c r="AO2127" s="318"/>
      <c r="AP2127" s="318"/>
      <c r="AQ2127" s="249"/>
      <c r="AR2127" s="249"/>
      <c r="AS2127" s="248"/>
      <c r="AT2127" s="248"/>
      <c r="AU2127" s="248"/>
      <c r="AW2127" s="319"/>
      <c r="AX2127" s="251"/>
      <c r="AY2127" s="248"/>
    </row>
    <row r="2128" spans="1:51" s="307" customFormat="1" ht="16.5" customHeight="1" x14ac:dyDescent="0.25">
      <c r="A2128" s="305"/>
      <c r="B2128" s="306"/>
      <c r="K2128" s="308"/>
      <c r="L2128" s="309"/>
      <c r="M2128" s="310"/>
      <c r="N2128" s="309"/>
      <c r="O2128" s="309"/>
      <c r="P2128" s="309"/>
      <c r="Q2128" s="311"/>
      <c r="R2128" s="312"/>
      <c r="S2128" s="312"/>
      <c r="U2128" s="313"/>
      <c r="V2128" s="305"/>
      <c r="W2128" s="306"/>
      <c r="X2128" s="425"/>
      <c r="AA2128" s="315"/>
      <c r="AB2128" s="315"/>
      <c r="AC2128" s="315"/>
      <c r="AD2128" s="312"/>
      <c r="AE2128" s="316"/>
      <c r="AF2128" s="317"/>
      <c r="AG2128" s="317"/>
      <c r="AI2128" s="311"/>
      <c r="AJ2128" s="311"/>
      <c r="AK2128" s="311"/>
      <c r="AL2128" s="311"/>
      <c r="AO2128" s="318"/>
      <c r="AP2128" s="318"/>
      <c r="AQ2128" s="249"/>
      <c r="AR2128" s="249"/>
      <c r="AS2128" s="248"/>
      <c r="AT2128" s="248"/>
      <c r="AU2128" s="248"/>
      <c r="AW2128" s="319"/>
      <c r="AX2128" s="251"/>
      <c r="AY2128" s="248"/>
    </row>
    <row r="2129" spans="1:51" s="307" customFormat="1" ht="16.5" customHeight="1" x14ac:dyDescent="0.25">
      <c r="A2129" s="305"/>
      <c r="B2129" s="306"/>
      <c r="K2129" s="308"/>
      <c r="L2129" s="309"/>
      <c r="M2129" s="310"/>
      <c r="N2129" s="309"/>
      <c r="O2129" s="309"/>
      <c r="P2129" s="309"/>
      <c r="Q2129" s="311"/>
      <c r="R2129" s="312"/>
      <c r="S2129" s="312"/>
      <c r="U2129" s="313"/>
      <c r="V2129" s="305"/>
      <c r="W2129" s="306"/>
      <c r="X2129" s="425"/>
      <c r="AA2129" s="315"/>
      <c r="AB2129" s="315"/>
      <c r="AC2129" s="315"/>
      <c r="AD2129" s="312"/>
      <c r="AE2129" s="316"/>
      <c r="AF2129" s="317"/>
      <c r="AG2129" s="317"/>
      <c r="AI2129" s="311"/>
      <c r="AJ2129" s="311"/>
      <c r="AK2129" s="311"/>
      <c r="AL2129" s="311"/>
      <c r="AO2129" s="318"/>
      <c r="AP2129" s="318"/>
      <c r="AQ2129" s="249"/>
      <c r="AR2129" s="249"/>
      <c r="AS2129" s="248"/>
      <c r="AT2129" s="248"/>
      <c r="AU2129" s="248"/>
      <c r="AW2129" s="319"/>
      <c r="AX2129" s="251"/>
      <c r="AY2129" s="248"/>
    </row>
    <row r="2130" spans="1:51" s="307" customFormat="1" ht="16.5" customHeight="1" x14ac:dyDescent="0.25">
      <c r="A2130" s="305"/>
      <c r="B2130" s="306"/>
      <c r="K2130" s="308"/>
      <c r="L2130" s="309"/>
      <c r="M2130" s="310"/>
      <c r="N2130" s="309"/>
      <c r="O2130" s="309"/>
      <c r="P2130" s="309"/>
      <c r="Q2130" s="311"/>
      <c r="R2130" s="312"/>
      <c r="S2130" s="312"/>
      <c r="U2130" s="313"/>
      <c r="V2130" s="305"/>
      <c r="W2130" s="306"/>
      <c r="X2130" s="425"/>
      <c r="AA2130" s="315"/>
      <c r="AB2130" s="315"/>
      <c r="AC2130" s="315"/>
      <c r="AD2130" s="312"/>
      <c r="AE2130" s="316"/>
      <c r="AF2130" s="317"/>
      <c r="AG2130" s="317"/>
      <c r="AI2130" s="311"/>
      <c r="AJ2130" s="311"/>
      <c r="AK2130" s="311"/>
      <c r="AL2130" s="311"/>
      <c r="AO2130" s="318"/>
      <c r="AP2130" s="318"/>
      <c r="AQ2130" s="249"/>
      <c r="AR2130" s="249"/>
      <c r="AS2130" s="248"/>
      <c r="AT2130" s="248"/>
      <c r="AU2130" s="248"/>
      <c r="AW2130" s="319"/>
      <c r="AX2130" s="251"/>
      <c r="AY2130" s="248"/>
    </row>
    <row r="2131" spans="1:51" s="307" customFormat="1" ht="16.5" customHeight="1" x14ac:dyDescent="0.25">
      <c r="A2131" s="305"/>
      <c r="B2131" s="306"/>
      <c r="K2131" s="308"/>
      <c r="L2131" s="309"/>
      <c r="M2131" s="310"/>
      <c r="N2131" s="309"/>
      <c r="O2131" s="309"/>
      <c r="P2131" s="309"/>
      <c r="Q2131" s="311"/>
      <c r="R2131" s="312"/>
      <c r="S2131" s="312"/>
      <c r="U2131" s="313"/>
      <c r="V2131" s="305"/>
      <c r="W2131" s="306"/>
      <c r="X2131" s="425"/>
      <c r="AA2131" s="315"/>
      <c r="AB2131" s="315"/>
      <c r="AC2131" s="315"/>
      <c r="AD2131" s="312"/>
      <c r="AE2131" s="316"/>
      <c r="AF2131" s="317"/>
      <c r="AG2131" s="317"/>
      <c r="AI2131" s="311"/>
      <c r="AJ2131" s="311"/>
      <c r="AK2131" s="311"/>
      <c r="AL2131" s="311"/>
      <c r="AO2131" s="318"/>
      <c r="AP2131" s="318"/>
      <c r="AQ2131" s="249"/>
      <c r="AR2131" s="249"/>
      <c r="AS2131" s="248"/>
      <c r="AT2131" s="248"/>
      <c r="AU2131" s="248"/>
      <c r="AW2131" s="319"/>
      <c r="AX2131" s="251"/>
      <c r="AY2131" s="248"/>
    </row>
    <row r="2132" spans="1:51" s="307" customFormat="1" ht="16.5" customHeight="1" x14ac:dyDescent="0.25">
      <c r="A2132" s="305"/>
      <c r="B2132" s="306"/>
      <c r="K2132" s="308"/>
      <c r="L2132" s="309"/>
      <c r="M2132" s="310"/>
      <c r="N2132" s="309"/>
      <c r="O2132" s="309"/>
      <c r="P2132" s="309"/>
      <c r="Q2132" s="311"/>
      <c r="R2132" s="312"/>
      <c r="S2132" s="312"/>
      <c r="U2132" s="313"/>
      <c r="V2132" s="305"/>
      <c r="W2132" s="306"/>
      <c r="X2132" s="425"/>
      <c r="AA2132" s="315"/>
      <c r="AB2132" s="315"/>
      <c r="AC2132" s="315"/>
      <c r="AD2132" s="312"/>
      <c r="AE2132" s="316"/>
      <c r="AF2132" s="317"/>
      <c r="AG2132" s="317"/>
      <c r="AI2132" s="311"/>
      <c r="AJ2132" s="311"/>
      <c r="AK2132" s="311"/>
      <c r="AL2132" s="311"/>
      <c r="AO2132" s="318"/>
      <c r="AP2132" s="318"/>
      <c r="AQ2132" s="249"/>
      <c r="AR2132" s="249"/>
      <c r="AS2132" s="248"/>
      <c r="AT2132" s="248"/>
      <c r="AU2132" s="248"/>
      <c r="AW2132" s="319"/>
      <c r="AX2132" s="251"/>
      <c r="AY2132" s="248"/>
    </row>
    <row r="2133" spans="1:51" s="307" customFormat="1" ht="16.5" customHeight="1" x14ac:dyDescent="0.25">
      <c r="A2133" s="305"/>
      <c r="B2133" s="306"/>
      <c r="K2133" s="308"/>
      <c r="L2133" s="309"/>
      <c r="M2133" s="310"/>
      <c r="N2133" s="309"/>
      <c r="O2133" s="309"/>
      <c r="P2133" s="309"/>
      <c r="Q2133" s="311"/>
      <c r="R2133" s="312"/>
      <c r="S2133" s="312"/>
      <c r="U2133" s="313"/>
      <c r="V2133" s="305"/>
      <c r="W2133" s="306"/>
      <c r="X2133" s="425"/>
      <c r="AA2133" s="315"/>
      <c r="AB2133" s="315"/>
      <c r="AC2133" s="315"/>
      <c r="AD2133" s="312"/>
      <c r="AE2133" s="316"/>
      <c r="AF2133" s="317"/>
      <c r="AG2133" s="317"/>
      <c r="AI2133" s="311"/>
      <c r="AJ2133" s="311"/>
      <c r="AK2133" s="311"/>
      <c r="AL2133" s="311"/>
      <c r="AO2133" s="318"/>
      <c r="AP2133" s="318"/>
      <c r="AQ2133" s="249"/>
      <c r="AR2133" s="249"/>
      <c r="AS2133" s="248"/>
      <c r="AT2133" s="248"/>
      <c r="AU2133" s="248"/>
      <c r="AW2133" s="319"/>
      <c r="AX2133" s="251"/>
      <c r="AY2133" s="248"/>
    </row>
    <row r="2134" spans="1:51" s="307" customFormat="1" ht="16.5" customHeight="1" x14ac:dyDescent="0.25">
      <c r="A2134" s="305"/>
      <c r="B2134" s="306"/>
      <c r="K2134" s="308"/>
      <c r="L2134" s="309"/>
      <c r="M2134" s="310"/>
      <c r="N2134" s="309"/>
      <c r="O2134" s="309"/>
      <c r="P2134" s="309"/>
      <c r="Q2134" s="311"/>
      <c r="R2134" s="312"/>
      <c r="S2134" s="312"/>
      <c r="U2134" s="313"/>
      <c r="V2134" s="305"/>
      <c r="W2134" s="306"/>
      <c r="X2134" s="425"/>
      <c r="AA2134" s="315"/>
      <c r="AB2134" s="315"/>
      <c r="AC2134" s="315"/>
      <c r="AD2134" s="312"/>
      <c r="AE2134" s="316"/>
      <c r="AF2134" s="317"/>
      <c r="AG2134" s="317"/>
      <c r="AI2134" s="311"/>
      <c r="AJ2134" s="311"/>
      <c r="AK2134" s="311"/>
      <c r="AL2134" s="311"/>
      <c r="AO2134" s="318"/>
      <c r="AP2134" s="318"/>
      <c r="AQ2134" s="249"/>
      <c r="AR2134" s="249"/>
      <c r="AS2134" s="248"/>
      <c r="AT2134" s="248"/>
      <c r="AU2134" s="248"/>
      <c r="AW2134" s="319"/>
      <c r="AX2134" s="251"/>
      <c r="AY2134" s="248"/>
    </row>
    <row r="2135" spans="1:51" s="307" customFormat="1" ht="16.5" customHeight="1" x14ac:dyDescent="0.25">
      <c r="A2135" s="305"/>
      <c r="B2135" s="306"/>
      <c r="K2135" s="308"/>
      <c r="L2135" s="309"/>
      <c r="M2135" s="310"/>
      <c r="N2135" s="309"/>
      <c r="O2135" s="309"/>
      <c r="P2135" s="309"/>
      <c r="Q2135" s="311"/>
      <c r="R2135" s="312"/>
      <c r="S2135" s="312"/>
      <c r="U2135" s="313"/>
      <c r="V2135" s="305"/>
      <c r="W2135" s="306"/>
      <c r="X2135" s="425"/>
      <c r="AA2135" s="315"/>
      <c r="AB2135" s="315"/>
      <c r="AC2135" s="315"/>
      <c r="AD2135" s="312"/>
      <c r="AE2135" s="316"/>
      <c r="AF2135" s="317"/>
      <c r="AG2135" s="317"/>
      <c r="AI2135" s="311"/>
      <c r="AJ2135" s="311"/>
      <c r="AK2135" s="311"/>
      <c r="AL2135" s="311"/>
      <c r="AO2135" s="318"/>
      <c r="AP2135" s="318"/>
      <c r="AQ2135" s="249"/>
      <c r="AR2135" s="249"/>
      <c r="AS2135" s="248"/>
      <c r="AT2135" s="248"/>
      <c r="AU2135" s="248"/>
      <c r="AW2135" s="319"/>
      <c r="AX2135" s="251"/>
      <c r="AY2135" s="248"/>
    </row>
    <row r="2136" spans="1:51" s="307" customFormat="1" ht="16.5" customHeight="1" x14ac:dyDescent="0.25">
      <c r="A2136" s="305"/>
      <c r="B2136" s="306"/>
      <c r="K2136" s="308"/>
      <c r="L2136" s="309"/>
      <c r="M2136" s="310"/>
      <c r="N2136" s="309"/>
      <c r="O2136" s="309"/>
      <c r="P2136" s="309"/>
      <c r="Q2136" s="311"/>
      <c r="R2136" s="312"/>
      <c r="S2136" s="312"/>
      <c r="U2136" s="313"/>
      <c r="V2136" s="305"/>
      <c r="W2136" s="306"/>
      <c r="X2136" s="425"/>
      <c r="AA2136" s="315"/>
      <c r="AB2136" s="315"/>
      <c r="AC2136" s="315"/>
      <c r="AD2136" s="312"/>
      <c r="AE2136" s="316"/>
      <c r="AF2136" s="317"/>
      <c r="AG2136" s="317"/>
      <c r="AI2136" s="311"/>
      <c r="AJ2136" s="311"/>
      <c r="AK2136" s="311"/>
      <c r="AL2136" s="311"/>
      <c r="AO2136" s="318"/>
      <c r="AP2136" s="318"/>
      <c r="AQ2136" s="249"/>
      <c r="AR2136" s="249"/>
      <c r="AS2136" s="248"/>
      <c r="AT2136" s="248"/>
      <c r="AU2136" s="248"/>
      <c r="AW2136" s="319"/>
      <c r="AX2136" s="251"/>
      <c r="AY2136" s="248"/>
    </row>
    <row r="2137" spans="1:51" s="307" customFormat="1" ht="16.5" customHeight="1" x14ac:dyDescent="0.25">
      <c r="A2137" s="305"/>
      <c r="B2137" s="306"/>
      <c r="K2137" s="308"/>
      <c r="L2137" s="309"/>
      <c r="M2137" s="310"/>
      <c r="N2137" s="309"/>
      <c r="O2137" s="309"/>
      <c r="P2137" s="309"/>
      <c r="Q2137" s="311"/>
      <c r="R2137" s="312"/>
      <c r="S2137" s="312"/>
      <c r="U2137" s="313"/>
      <c r="V2137" s="305"/>
      <c r="W2137" s="306"/>
      <c r="X2137" s="425"/>
      <c r="AA2137" s="315"/>
      <c r="AB2137" s="315"/>
      <c r="AC2137" s="315"/>
      <c r="AD2137" s="312"/>
      <c r="AE2137" s="316"/>
      <c r="AF2137" s="317"/>
      <c r="AG2137" s="317"/>
      <c r="AI2137" s="311"/>
      <c r="AJ2137" s="311"/>
      <c r="AK2137" s="311"/>
      <c r="AL2137" s="311"/>
      <c r="AO2137" s="318"/>
      <c r="AP2137" s="318"/>
      <c r="AQ2137" s="249"/>
      <c r="AR2137" s="249"/>
      <c r="AS2137" s="248"/>
      <c r="AT2137" s="248"/>
      <c r="AU2137" s="248"/>
      <c r="AW2137" s="319"/>
      <c r="AX2137" s="251"/>
      <c r="AY2137" s="248"/>
    </row>
    <row r="2138" spans="1:51" s="307" customFormat="1" ht="16.5" customHeight="1" x14ac:dyDescent="0.25">
      <c r="A2138" s="305"/>
      <c r="B2138" s="306"/>
      <c r="K2138" s="308"/>
      <c r="L2138" s="309"/>
      <c r="M2138" s="310"/>
      <c r="N2138" s="309"/>
      <c r="O2138" s="309"/>
      <c r="P2138" s="309"/>
      <c r="Q2138" s="311"/>
      <c r="R2138" s="312"/>
      <c r="S2138" s="312"/>
      <c r="U2138" s="313"/>
      <c r="V2138" s="305"/>
      <c r="W2138" s="306"/>
      <c r="X2138" s="425"/>
      <c r="AA2138" s="315"/>
      <c r="AB2138" s="315"/>
      <c r="AC2138" s="315"/>
      <c r="AD2138" s="312"/>
      <c r="AE2138" s="316"/>
      <c r="AF2138" s="317"/>
      <c r="AG2138" s="317"/>
      <c r="AI2138" s="311"/>
      <c r="AJ2138" s="311"/>
      <c r="AK2138" s="311"/>
      <c r="AL2138" s="311"/>
      <c r="AO2138" s="318"/>
      <c r="AP2138" s="318"/>
      <c r="AQ2138" s="249"/>
      <c r="AR2138" s="249"/>
      <c r="AS2138" s="248"/>
      <c r="AT2138" s="248"/>
      <c r="AU2138" s="248"/>
      <c r="AW2138" s="319"/>
      <c r="AX2138" s="251"/>
      <c r="AY2138" s="248"/>
    </row>
    <row r="2139" spans="1:51" s="307" customFormat="1" ht="16.5" customHeight="1" x14ac:dyDescent="0.25">
      <c r="A2139" s="305"/>
      <c r="B2139" s="306"/>
      <c r="K2139" s="308"/>
      <c r="L2139" s="309"/>
      <c r="M2139" s="310"/>
      <c r="N2139" s="309"/>
      <c r="O2139" s="309"/>
      <c r="P2139" s="309"/>
      <c r="Q2139" s="311"/>
      <c r="R2139" s="312"/>
      <c r="S2139" s="312"/>
      <c r="U2139" s="313"/>
      <c r="V2139" s="305"/>
      <c r="W2139" s="306"/>
      <c r="X2139" s="425"/>
      <c r="AA2139" s="315"/>
      <c r="AB2139" s="315"/>
      <c r="AC2139" s="315"/>
      <c r="AD2139" s="312"/>
      <c r="AE2139" s="316"/>
      <c r="AF2139" s="317"/>
      <c r="AG2139" s="317"/>
      <c r="AI2139" s="311"/>
      <c r="AJ2139" s="311"/>
      <c r="AK2139" s="311"/>
      <c r="AL2139" s="311"/>
      <c r="AO2139" s="318"/>
      <c r="AP2139" s="318"/>
      <c r="AQ2139" s="249"/>
      <c r="AR2139" s="249"/>
      <c r="AS2139" s="248"/>
      <c r="AT2139" s="248"/>
      <c r="AU2139" s="248"/>
      <c r="AW2139" s="319"/>
      <c r="AX2139" s="251"/>
      <c r="AY2139" s="248"/>
    </row>
    <row r="2140" spans="1:51" s="307" customFormat="1" ht="16.5" customHeight="1" x14ac:dyDescent="0.25">
      <c r="A2140" s="305"/>
      <c r="B2140" s="306"/>
      <c r="K2140" s="308"/>
      <c r="L2140" s="309"/>
      <c r="M2140" s="310"/>
      <c r="N2140" s="309"/>
      <c r="O2140" s="309"/>
      <c r="P2140" s="309"/>
      <c r="Q2140" s="311"/>
      <c r="R2140" s="312"/>
      <c r="S2140" s="312"/>
      <c r="U2140" s="313"/>
      <c r="V2140" s="305"/>
      <c r="W2140" s="306"/>
      <c r="X2140" s="425"/>
      <c r="AA2140" s="315"/>
      <c r="AB2140" s="315"/>
      <c r="AC2140" s="315"/>
      <c r="AD2140" s="312"/>
      <c r="AE2140" s="316"/>
      <c r="AF2140" s="317"/>
      <c r="AG2140" s="317"/>
      <c r="AI2140" s="311"/>
      <c r="AJ2140" s="311"/>
      <c r="AK2140" s="311"/>
      <c r="AL2140" s="311"/>
      <c r="AO2140" s="318"/>
      <c r="AP2140" s="318"/>
      <c r="AQ2140" s="249"/>
      <c r="AR2140" s="249"/>
      <c r="AS2140" s="248"/>
      <c r="AT2140" s="248"/>
      <c r="AU2140" s="248"/>
      <c r="AW2140" s="319"/>
      <c r="AX2140" s="251"/>
      <c r="AY2140" s="248"/>
    </row>
    <row r="2141" spans="1:51" s="307" customFormat="1" ht="16.5" customHeight="1" x14ac:dyDescent="0.25">
      <c r="A2141" s="305"/>
      <c r="B2141" s="306"/>
      <c r="K2141" s="308"/>
      <c r="L2141" s="309"/>
      <c r="M2141" s="310"/>
      <c r="N2141" s="309"/>
      <c r="O2141" s="309"/>
      <c r="P2141" s="309"/>
      <c r="Q2141" s="311"/>
      <c r="R2141" s="312"/>
      <c r="S2141" s="312"/>
      <c r="U2141" s="313"/>
      <c r="V2141" s="305"/>
      <c r="W2141" s="306"/>
      <c r="X2141" s="425"/>
      <c r="AA2141" s="315"/>
      <c r="AB2141" s="315"/>
      <c r="AC2141" s="315"/>
      <c r="AD2141" s="312"/>
      <c r="AE2141" s="316"/>
      <c r="AF2141" s="317"/>
      <c r="AG2141" s="317"/>
      <c r="AI2141" s="311"/>
      <c r="AJ2141" s="311"/>
      <c r="AK2141" s="311"/>
      <c r="AL2141" s="311"/>
      <c r="AO2141" s="318"/>
      <c r="AP2141" s="318"/>
      <c r="AQ2141" s="249"/>
      <c r="AR2141" s="249"/>
      <c r="AS2141" s="248"/>
      <c r="AT2141" s="248"/>
      <c r="AU2141" s="248"/>
      <c r="AW2141" s="319"/>
      <c r="AX2141" s="251"/>
      <c r="AY2141" s="248"/>
    </row>
    <row r="2142" spans="1:51" s="307" customFormat="1" ht="16.5" customHeight="1" x14ac:dyDescent="0.25">
      <c r="A2142" s="305"/>
      <c r="B2142" s="306"/>
      <c r="K2142" s="308"/>
      <c r="L2142" s="309"/>
      <c r="M2142" s="310"/>
      <c r="N2142" s="309"/>
      <c r="O2142" s="309"/>
      <c r="P2142" s="309"/>
      <c r="Q2142" s="311"/>
      <c r="R2142" s="312"/>
      <c r="S2142" s="312"/>
      <c r="U2142" s="313"/>
      <c r="V2142" s="305"/>
      <c r="W2142" s="306"/>
      <c r="X2142" s="425"/>
      <c r="AA2142" s="315"/>
      <c r="AB2142" s="315"/>
      <c r="AC2142" s="315"/>
      <c r="AD2142" s="312"/>
      <c r="AE2142" s="316"/>
      <c r="AF2142" s="317"/>
      <c r="AG2142" s="317"/>
      <c r="AI2142" s="311"/>
      <c r="AJ2142" s="311"/>
      <c r="AK2142" s="311"/>
      <c r="AL2142" s="311"/>
      <c r="AO2142" s="318"/>
      <c r="AP2142" s="318"/>
      <c r="AQ2142" s="249"/>
      <c r="AR2142" s="249"/>
      <c r="AS2142" s="248"/>
      <c r="AT2142" s="248"/>
      <c r="AU2142" s="248"/>
      <c r="AW2142" s="319"/>
      <c r="AX2142" s="251"/>
      <c r="AY2142" s="248"/>
    </row>
    <row r="2143" spans="1:51" s="307" customFormat="1" ht="16.5" customHeight="1" x14ac:dyDescent="0.25">
      <c r="A2143" s="305"/>
      <c r="B2143" s="306"/>
      <c r="K2143" s="308"/>
      <c r="L2143" s="309"/>
      <c r="M2143" s="310"/>
      <c r="N2143" s="309"/>
      <c r="O2143" s="309"/>
      <c r="P2143" s="309"/>
      <c r="Q2143" s="311"/>
      <c r="R2143" s="312"/>
      <c r="S2143" s="312"/>
      <c r="U2143" s="313"/>
      <c r="V2143" s="305"/>
      <c r="W2143" s="306"/>
      <c r="X2143" s="425"/>
      <c r="AA2143" s="315"/>
      <c r="AB2143" s="315"/>
      <c r="AC2143" s="315"/>
      <c r="AD2143" s="312"/>
      <c r="AE2143" s="316"/>
      <c r="AF2143" s="317"/>
      <c r="AG2143" s="317"/>
      <c r="AI2143" s="311"/>
      <c r="AJ2143" s="311"/>
      <c r="AK2143" s="311"/>
      <c r="AL2143" s="311"/>
      <c r="AO2143" s="318"/>
      <c r="AP2143" s="318"/>
      <c r="AQ2143" s="249"/>
      <c r="AR2143" s="249"/>
      <c r="AS2143" s="248"/>
      <c r="AT2143" s="248"/>
      <c r="AU2143" s="248"/>
      <c r="AW2143" s="319"/>
      <c r="AX2143" s="251"/>
      <c r="AY2143" s="248"/>
    </row>
    <row r="2144" spans="1:51" s="307" customFormat="1" ht="16.5" customHeight="1" x14ac:dyDescent="0.25">
      <c r="A2144" s="305"/>
      <c r="B2144" s="306"/>
      <c r="K2144" s="308"/>
      <c r="L2144" s="309"/>
      <c r="M2144" s="310"/>
      <c r="N2144" s="309"/>
      <c r="O2144" s="309"/>
      <c r="P2144" s="309"/>
      <c r="Q2144" s="311"/>
      <c r="R2144" s="312"/>
      <c r="S2144" s="312"/>
      <c r="U2144" s="313"/>
      <c r="V2144" s="305"/>
      <c r="W2144" s="306"/>
      <c r="X2144" s="425"/>
      <c r="AA2144" s="315"/>
      <c r="AB2144" s="315"/>
      <c r="AC2144" s="315"/>
      <c r="AD2144" s="312"/>
      <c r="AE2144" s="316"/>
      <c r="AF2144" s="317"/>
      <c r="AG2144" s="317"/>
      <c r="AI2144" s="311"/>
      <c r="AJ2144" s="311"/>
      <c r="AK2144" s="311"/>
      <c r="AL2144" s="311"/>
      <c r="AO2144" s="318"/>
      <c r="AP2144" s="318"/>
      <c r="AQ2144" s="249"/>
      <c r="AR2144" s="249"/>
      <c r="AS2144" s="248"/>
      <c r="AT2144" s="248"/>
      <c r="AU2144" s="248"/>
      <c r="AW2144" s="319"/>
      <c r="AX2144" s="251"/>
      <c r="AY2144" s="248"/>
    </row>
    <row r="2145" spans="1:51" s="307" customFormat="1" ht="16.5" customHeight="1" x14ac:dyDescent="0.25">
      <c r="A2145" s="305"/>
      <c r="B2145" s="306"/>
      <c r="K2145" s="308"/>
      <c r="L2145" s="309"/>
      <c r="M2145" s="310"/>
      <c r="N2145" s="309"/>
      <c r="O2145" s="309"/>
      <c r="P2145" s="309"/>
      <c r="Q2145" s="311"/>
      <c r="R2145" s="312"/>
      <c r="S2145" s="312"/>
      <c r="U2145" s="313"/>
      <c r="V2145" s="305"/>
      <c r="W2145" s="306"/>
      <c r="X2145" s="425"/>
      <c r="AA2145" s="315"/>
      <c r="AB2145" s="315"/>
      <c r="AC2145" s="315"/>
      <c r="AD2145" s="312"/>
      <c r="AE2145" s="316"/>
      <c r="AF2145" s="317"/>
      <c r="AG2145" s="317"/>
      <c r="AI2145" s="311"/>
      <c r="AJ2145" s="311"/>
      <c r="AK2145" s="311"/>
      <c r="AL2145" s="311"/>
      <c r="AO2145" s="318"/>
      <c r="AP2145" s="318"/>
      <c r="AQ2145" s="249"/>
      <c r="AR2145" s="249"/>
      <c r="AS2145" s="248"/>
      <c r="AT2145" s="248"/>
      <c r="AU2145" s="248"/>
      <c r="AW2145" s="319"/>
      <c r="AX2145" s="251"/>
      <c r="AY2145" s="248"/>
    </row>
    <row r="2146" spans="1:51" s="307" customFormat="1" ht="16.5" customHeight="1" x14ac:dyDescent="0.25">
      <c r="A2146" s="305"/>
      <c r="B2146" s="306"/>
      <c r="K2146" s="308"/>
      <c r="L2146" s="309"/>
      <c r="M2146" s="310"/>
      <c r="N2146" s="309"/>
      <c r="O2146" s="309"/>
      <c r="P2146" s="309"/>
      <c r="Q2146" s="311"/>
      <c r="R2146" s="312"/>
      <c r="S2146" s="312"/>
      <c r="U2146" s="313"/>
      <c r="V2146" s="305"/>
      <c r="W2146" s="306"/>
      <c r="X2146" s="425"/>
      <c r="AA2146" s="315"/>
      <c r="AB2146" s="315"/>
      <c r="AC2146" s="315"/>
      <c r="AD2146" s="312"/>
      <c r="AE2146" s="316"/>
      <c r="AF2146" s="317"/>
      <c r="AG2146" s="317"/>
      <c r="AI2146" s="311"/>
      <c r="AJ2146" s="311"/>
      <c r="AK2146" s="311"/>
      <c r="AL2146" s="311"/>
      <c r="AO2146" s="318"/>
      <c r="AP2146" s="318"/>
      <c r="AQ2146" s="249"/>
      <c r="AR2146" s="249"/>
      <c r="AS2146" s="248"/>
      <c r="AT2146" s="248"/>
      <c r="AU2146" s="248"/>
      <c r="AW2146" s="319"/>
      <c r="AX2146" s="251"/>
      <c r="AY2146" s="248"/>
    </row>
    <row r="2147" spans="1:51" s="307" customFormat="1" ht="16.5" customHeight="1" x14ac:dyDescent="0.25">
      <c r="A2147" s="305"/>
      <c r="B2147" s="306"/>
      <c r="K2147" s="308"/>
      <c r="L2147" s="309"/>
      <c r="M2147" s="310"/>
      <c r="N2147" s="309"/>
      <c r="O2147" s="309"/>
      <c r="P2147" s="309"/>
      <c r="Q2147" s="311"/>
      <c r="R2147" s="312"/>
      <c r="S2147" s="312"/>
      <c r="U2147" s="313"/>
      <c r="V2147" s="305"/>
      <c r="W2147" s="306"/>
      <c r="X2147" s="425"/>
      <c r="AA2147" s="315"/>
      <c r="AB2147" s="315"/>
      <c r="AC2147" s="315"/>
      <c r="AD2147" s="312"/>
      <c r="AE2147" s="316"/>
      <c r="AF2147" s="317"/>
      <c r="AG2147" s="317"/>
      <c r="AI2147" s="311"/>
      <c r="AJ2147" s="311"/>
      <c r="AK2147" s="311"/>
      <c r="AL2147" s="311"/>
      <c r="AO2147" s="318"/>
      <c r="AP2147" s="318"/>
      <c r="AQ2147" s="249"/>
      <c r="AR2147" s="249"/>
      <c r="AS2147" s="248"/>
      <c r="AT2147" s="248"/>
      <c r="AU2147" s="248"/>
      <c r="AW2147" s="319"/>
      <c r="AX2147" s="251"/>
      <c r="AY2147" s="248"/>
    </row>
    <row r="2148" spans="1:51" s="307" customFormat="1" ht="16.5" customHeight="1" x14ac:dyDescent="0.25">
      <c r="A2148" s="305"/>
      <c r="B2148" s="306"/>
      <c r="K2148" s="308"/>
      <c r="L2148" s="309"/>
      <c r="M2148" s="310"/>
      <c r="N2148" s="309"/>
      <c r="O2148" s="309"/>
      <c r="P2148" s="309"/>
      <c r="Q2148" s="311"/>
      <c r="R2148" s="312"/>
      <c r="S2148" s="312"/>
      <c r="U2148" s="313"/>
      <c r="V2148" s="305"/>
      <c r="W2148" s="306"/>
      <c r="X2148" s="425"/>
      <c r="AA2148" s="315"/>
      <c r="AB2148" s="315"/>
      <c r="AC2148" s="315"/>
      <c r="AD2148" s="312"/>
      <c r="AE2148" s="316"/>
      <c r="AF2148" s="317"/>
      <c r="AG2148" s="317"/>
      <c r="AI2148" s="311"/>
      <c r="AJ2148" s="311"/>
      <c r="AK2148" s="311"/>
      <c r="AL2148" s="311"/>
      <c r="AO2148" s="318"/>
      <c r="AP2148" s="318"/>
      <c r="AQ2148" s="249"/>
      <c r="AR2148" s="249"/>
      <c r="AS2148" s="248"/>
      <c r="AT2148" s="248"/>
      <c r="AU2148" s="248"/>
      <c r="AW2148" s="319"/>
      <c r="AX2148" s="251"/>
      <c r="AY2148" s="248"/>
    </row>
    <row r="2149" spans="1:51" s="307" customFormat="1" ht="16.5" customHeight="1" x14ac:dyDescent="0.25">
      <c r="A2149" s="305"/>
      <c r="B2149" s="306"/>
      <c r="K2149" s="308"/>
      <c r="L2149" s="309"/>
      <c r="M2149" s="310"/>
      <c r="N2149" s="309"/>
      <c r="O2149" s="309"/>
      <c r="P2149" s="309"/>
      <c r="Q2149" s="311"/>
      <c r="R2149" s="312"/>
      <c r="S2149" s="312"/>
      <c r="U2149" s="313"/>
      <c r="V2149" s="305"/>
      <c r="W2149" s="306"/>
      <c r="X2149" s="425"/>
      <c r="AA2149" s="315"/>
      <c r="AB2149" s="315"/>
      <c r="AC2149" s="315"/>
      <c r="AD2149" s="312"/>
      <c r="AE2149" s="316"/>
      <c r="AF2149" s="317"/>
      <c r="AG2149" s="317"/>
      <c r="AI2149" s="311"/>
      <c r="AJ2149" s="311"/>
      <c r="AK2149" s="311"/>
      <c r="AL2149" s="311"/>
      <c r="AO2149" s="318"/>
      <c r="AP2149" s="318"/>
      <c r="AQ2149" s="249"/>
      <c r="AR2149" s="249"/>
      <c r="AS2149" s="248"/>
      <c r="AT2149" s="248"/>
      <c r="AU2149" s="248"/>
      <c r="AW2149" s="319"/>
      <c r="AX2149" s="251"/>
      <c r="AY2149" s="248"/>
    </row>
    <row r="2150" spans="1:51" s="307" customFormat="1" ht="16.5" customHeight="1" x14ac:dyDescent="0.25">
      <c r="A2150" s="305"/>
      <c r="B2150" s="306"/>
      <c r="K2150" s="308"/>
      <c r="L2150" s="309"/>
      <c r="M2150" s="310"/>
      <c r="N2150" s="309"/>
      <c r="O2150" s="309"/>
      <c r="P2150" s="309"/>
      <c r="Q2150" s="311"/>
      <c r="R2150" s="312"/>
      <c r="S2150" s="312"/>
      <c r="U2150" s="313"/>
      <c r="V2150" s="305"/>
      <c r="W2150" s="306"/>
      <c r="X2150" s="425"/>
      <c r="AA2150" s="315"/>
      <c r="AB2150" s="315"/>
      <c r="AC2150" s="315"/>
      <c r="AD2150" s="312"/>
      <c r="AE2150" s="316"/>
      <c r="AF2150" s="317"/>
      <c r="AG2150" s="317"/>
      <c r="AI2150" s="311"/>
      <c r="AJ2150" s="311"/>
      <c r="AK2150" s="311"/>
      <c r="AL2150" s="311"/>
      <c r="AO2150" s="318"/>
      <c r="AP2150" s="318"/>
      <c r="AQ2150" s="249"/>
      <c r="AR2150" s="249"/>
      <c r="AS2150" s="248"/>
      <c r="AT2150" s="248"/>
      <c r="AU2150" s="248"/>
      <c r="AW2150" s="319"/>
      <c r="AX2150" s="251"/>
      <c r="AY2150" s="248"/>
    </row>
    <row r="2151" spans="1:51" s="307" customFormat="1" ht="16.5" customHeight="1" x14ac:dyDescent="0.25">
      <c r="A2151" s="305"/>
      <c r="B2151" s="306"/>
      <c r="K2151" s="308"/>
      <c r="L2151" s="309"/>
      <c r="M2151" s="310"/>
      <c r="N2151" s="309"/>
      <c r="O2151" s="309"/>
      <c r="P2151" s="309"/>
      <c r="Q2151" s="311"/>
      <c r="R2151" s="312"/>
      <c r="S2151" s="312"/>
      <c r="U2151" s="313"/>
      <c r="V2151" s="305"/>
      <c r="W2151" s="306"/>
      <c r="X2151" s="425"/>
      <c r="AA2151" s="315"/>
      <c r="AB2151" s="315"/>
      <c r="AC2151" s="315"/>
      <c r="AD2151" s="312"/>
      <c r="AE2151" s="316"/>
      <c r="AF2151" s="317"/>
      <c r="AG2151" s="317"/>
      <c r="AI2151" s="311"/>
      <c r="AJ2151" s="311"/>
      <c r="AK2151" s="311"/>
      <c r="AL2151" s="311"/>
      <c r="AO2151" s="318"/>
      <c r="AP2151" s="318"/>
      <c r="AQ2151" s="249"/>
      <c r="AR2151" s="249"/>
      <c r="AS2151" s="248"/>
      <c r="AT2151" s="248"/>
      <c r="AU2151" s="248"/>
      <c r="AW2151" s="319"/>
      <c r="AX2151" s="251"/>
      <c r="AY2151" s="248"/>
    </row>
    <row r="2152" spans="1:51" s="307" customFormat="1" ht="16.5" customHeight="1" x14ac:dyDescent="0.25">
      <c r="A2152" s="305"/>
      <c r="B2152" s="306"/>
      <c r="K2152" s="308"/>
      <c r="L2152" s="309"/>
      <c r="M2152" s="310"/>
      <c r="N2152" s="309"/>
      <c r="O2152" s="309"/>
      <c r="P2152" s="309"/>
      <c r="Q2152" s="311"/>
      <c r="R2152" s="312"/>
      <c r="S2152" s="312"/>
      <c r="U2152" s="313"/>
      <c r="V2152" s="305"/>
      <c r="W2152" s="306"/>
      <c r="X2152" s="425"/>
      <c r="AA2152" s="315"/>
      <c r="AB2152" s="315"/>
      <c r="AC2152" s="315"/>
      <c r="AD2152" s="312"/>
      <c r="AE2152" s="316"/>
      <c r="AF2152" s="317"/>
      <c r="AG2152" s="317"/>
      <c r="AI2152" s="311"/>
      <c r="AJ2152" s="311"/>
      <c r="AK2152" s="311"/>
      <c r="AL2152" s="311"/>
      <c r="AO2152" s="318"/>
      <c r="AP2152" s="318"/>
      <c r="AQ2152" s="249"/>
      <c r="AR2152" s="249"/>
      <c r="AS2152" s="248"/>
      <c r="AT2152" s="248"/>
      <c r="AU2152" s="248"/>
      <c r="AW2152" s="319"/>
      <c r="AX2152" s="251"/>
      <c r="AY2152" s="248"/>
    </row>
    <row r="2153" spans="1:51" s="307" customFormat="1" ht="16.5" customHeight="1" x14ac:dyDescent="0.25">
      <c r="A2153" s="305"/>
      <c r="B2153" s="306"/>
      <c r="K2153" s="308"/>
      <c r="L2153" s="309"/>
      <c r="M2153" s="310"/>
      <c r="N2153" s="309"/>
      <c r="O2153" s="309"/>
      <c r="P2153" s="309"/>
      <c r="Q2153" s="311"/>
      <c r="R2153" s="312"/>
      <c r="S2153" s="312"/>
      <c r="U2153" s="313"/>
      <c r="V2153" s="305"/>
      <c r="W2153" s="306"/>
      <c r="X2153" s="425"/>
      <c r="AA2153" s="315"/>
      <c r="AB2153" s="315"/>
      <c r="AC2153" s="315"/>
      <c r="AD2153" s="312"/>
      <c r="AE2153" s="316"/>
      <c r="AF2153" s="317"/>
      <c r="AG2153" s="317"/>
      <c r="AI2153" s="311"/>
      <c r="AJ2153" s="311"/>
      <c r="AK2153" s="311"/>
      <c r="AL2153" s="311"/>
      <c r="AO2153" s="318"/>
      <c r="AP2153" s="318"/>
      <c r="AQ2153" s="249"/>
      <c r="AR2153" s="249"/>
      <c r="AS2153" s="248"/>
      <c r="AT2153" s="248"/>
      <c r="AU2153" s="248"/>
      <c r="AW2153" s="319"/>
      <c r="AX2153" s="251"/>
      <c r="AY2153" s="248"/>
    </row>
    <row r="2154" spans="1:51" s="307" customFormat="1" ht="16.5" customHeight="1" x14ac:dyDescent="0.25">
      <c r="A2154" s="305"/>
      <c r="B2154" s="306"/>
      <c r="K2154" s="308"/>
      <c r="L2154" s="309"/>
      <c r="M2154" s="310"/>
      <c r="N2154" s="309"/>
      <c r="O2154" s="309"/>
      <c r="P2154" s="309"/>
      <c r="Q2154" s="311"/>
      <c r="R2154" s="312"/>
      <c r="S2154" s="312"/>
      <c r="U2154" s="313"/>
      <c r="V2154" s="305"/>
      <c r="W2154" s="306"/>
      <c r="X2154" s="425"/>
      <c r="AA2154" s="315"/>
      <c r="AB2154" s="315"/>
      <c r="AC2154" s="315"/>
      <c r="AD2154" s="312"/>
      <c r="AE2154" s="316"/>
      <c r="AF2154" s="317"/>
      <c r="AG2154" s="317"/>
      <c r="AI2154" s="311"/>
      <c r="AJ2154" s="311"/>
      <c r="AK2154" s="311"/>
      <c r="AL2154" s="311"/>
      <c r="AO2154" s="318"/>
      <c r="AP2154" s="318"/>
      <c r="AQ2154" s="249"/>
      <c r="AR2154" s="249"/>
      <c r="AS2154" s="248"/>
      <c r="AT2154" s="248"/>
      <c r="AU2154" s="248"/>
      <c r="AW2154" s="319"/>
      <c r="AX2154" s="251"/>
      <c r="AY2154" s="248"/>
    </row>
    <row r="2155" spans="1:51" s="276" customFormat="1" ht="16.5" customHeight="1" x14ac:dyDescent="0.25">
      <c r="A2155" s="283" t="s">
        <v>216</v>
      </c>
      <c r="B2155" s="274">
        <v>47</v>
      </c>
      <c r="C2155" s="276" t="s">
        <v>5</v>
      </c>
      <c r="D2155" s="276">
        <v>14584</v>
      </c>
      <c r="E2155" s="276">
        <v>19</v>
      </c>
      <c r="F2155" s="276">
        <v>207</v>
      </c>
      <c r="G2155" s="276" t="s">
        <v>214</v>
      </c>
      <c r="H2155" s="276">
        <v>0</v>
      </c>
      <c r="I2155" s="276">
        <v>2</v>
      </c>
      <c r="J2155" s="276">
        <v>32</v>
      </c>
      <c r="K2155" s="277">
        <f>H2155*400+I2155*100+J2155</f>
        <v>232</v>
      </c>
      <c r="L2155" s="278">
        <f>SUM(Q2155:U2155)</f>
        <v>232</v>
      </c>
      <c r="M2155" s="279">
        <v>5</v>
      </c>
      <c r="N2155" s="278">
        <f>L2155</f>
        <v>232</v>
      </c>
      <c r="O2155" s="278">
        <v>175</v>
      </c>
      <c r="P2155" s="278">
        <f>N2155*O2155</f>
        <v>40600</v>
      </c>
      <c r="Q2155" s="280"/>
      <c r="R2155" s="281">
        <v>217</v>
      </c>
      <c r="S2155" s="281">
        <v>15</v>
      </c>
      <c r="U2155" s="282"/>
      <c r="V2155" s="283" t="str">
        <f>A2155</f>
        <v>นายสนม  กลิ่นคำ</v>
      </c>
      <c r="W2155" s="274">
        <v>95</v>
      </c>
      <c r="X2155" s="284" t="s">
        <v>217</v>
      </c>
      <c r="Y2155" s="276" t="s">
        <v>28</v>
      </c>
      <c r="Z2155" s="276" t="s">
        <v>41</v>
      </c>
      <c r="AA2155" s="285"/>
      <c r="AB2155" s="285"/>
      <c r="AC2155" s="285">
        <v>5</v>
      </c>
      <c r="AD2155" s="281">
        <f>AD2156+AD2158</f>
        <v>442</v>
      </c>
      <c r="AE2155" s="287">
        <v>100</v>
      </c>
      <c r="AF2155" s="288">
        <f>รายการ!B1</f>
        <v>6700</v>
      </c>
      <c r="AG2155" s="288">
        <f>AD2155*AF2155</f>
        <v>2961400</v>
      </c>
      <c r="AH2155" s="280">
        <f>SUM(AI2155:AL2155)</f>
        <v>442</v>
      </c>
      <c r="AI2155" s="280"/>
      <c r="AJ2155" s="280">
        <f>AJ2156+AJ2158</f>
        <v>382</v>
      </c>
      <c r="AK2155" s="280">
        <f>AK2156+AK2158</f>
        <v>60</v>
      </c>
      <c r="AL2155" s="280"/>
      <c r="AM2155" s="276">
        <v>20</v>
      </c>
      <c r="AN2155" s="276">
        <f>ค่าเสื่อม!U3</f>
        <v>75</v>
      </c>
      <c r="AO2155" s="290">
        <f>AG2155*AN2155/100</f>
        <v>2221050</v>
      </c>
      <c r="AP2155" s="290">
        <f>AG2155-AO2155</f>
        <v>740350</v>
      </c>
      <c r="AQ2155" s="199">
        <f>P2155+AP2155</f>
        <v>780950</v>
      </c>
      <c r="AR2155" s="199">
        <f>AQ2155</f>
        <v>780950</v>
      </c>
      <c r="AS2155" s="198">
        <f>((S2155*O2155)+(AF2155*AK2155)-(AF2155*AK2155*AN2155/100))</f>
        <v>103125</v>
      </c>
      <c r="AT2155" s="198">
        <f>AQ2155-AS2155</f>
        <v>677825</v>
      </c>
      <c r="AU2155" s="198">
        <f>AS2155</f>
        <v>103125</v>
      </c>
      <c r="AV2155" s="276">
        <f>อัตราภาษี!J5</f>
        <v>0.3</v>
      </c>
      <c r="AW2155" s="156" t="s">
        <v>1797</v>
      </c>
      <c r="AX2155" s="201">
        <f>AU2155*AV2155/100</f>
        <v>309.375</v>
      </c>
      <c r="AY2155" s="198">
        <f>AX2155*10/100</f>
        <v>30.9375</v>
      </c>
    </row>
    <row r="2156" spans="1:51" s="276" customFormat="1" ht="16.5" customHeight="1" x14ac:dyDescent="0.25">
      <c r="A2156" s="283"/>
      <c r="B2156" s="274"/>
      <c r="K2156" s="288"/>
      <c r="L2156" s="288"/>
      <c r="M2156" s="279"/>
      <c r="N2156" s="288"/>
      <c r="O2156" s="288"/>
      <c r="P2156" s="278">
        <f>N2156*O2156</f>
        <v>0</v>
      </c>
      <c r="Q2156" s="280"/>
      <c r="R2156" s="281"/>
      <c r="S2156" s="281"/>
      <c r="U2156" s="282"/>
      <c r="V2156" s="283"/>
      <c r="W2156" s="274"/>
      <c r="X2156" s="291"/>
      <c r="Z2156" s="283" t="s">
        <v>42</v>
      </c>
      <c r="AA2156" s="285">
        <v>13</v>
      </c>
      <c r="AB2156" s="285">
        <v>17</v>
      </c>
      <c r="AC2156" s="285">
        <v>5</v>
      </c>
      <c r="AD2156" s="281">
        <f>AA2156*AB2156</f>
        <v>221</v>
      </c>
      <c r="AE2156" s="286">
        <v>36.43</v>
      </c>
      <c r="AF2156" s="288">
        <f>รายการ!B1</f>
        <v>6700</v>
      </c>
      <c r="AG2156" s="288">
        <f>AD2156*AF2156</f>
        <v>1480700</v>
      </c>
      <c r="AH2156" s="280">
        <f>SUM(AI2156:AL2156)</f>
        <v>221</v>
      </c>
      <c r="AI2156" s="280"/>
      <c r="AJ2156" s="280">
        <v>161</v>
      </c>
      <c r="AK2156" s="280">
        <v>60</v>
      </c>
      <c r="AL2156" s="280"/>
      <c r="AN2156" s="276">
        <f>ค่าเสื่อม!U3</f>
        <v>75</v>
      </c>
      <c r="AO2156" s="290">
        <f>AG2156*AN2156/100</f>
        <v>1110525</v>
      </c>
      <c r="AP2156" s="290">
        <f>AG2156-AO2156</f>
        <v>370175</v>
      </c>
      <c r="AQ2156" s="199">
        <f>P2156+AP2156</f>
        <v>370175</v>
      </c>
      <c r="AR2156" s="199">
        <f>AQ2156</f>
        <v>370175</v>
      </c>
      <c r="AS2156" s="198">
        <f>((S2156*O2156)+(AF2156*AK2156)-(AF2156*AK2156*AN2156/100))</f>
        <v>100500</v>
      </c>
      <c r="AT2156" s="198">
        <f>AQ2156-AS2156</f>
        <v>269675</v>
      </c>
      <c r="AU2156" s="198">
        <f>AS2156</f>
        <v>100500</v>
      </c>
      <c r="AW2156" s="156"/>
      <c r="AX2156" s="201">
        <f>AU2156*AV2156/100</f>
        <v>0</v>
      </c>
      <c r="AY2156" s="198">
        <f>AX2156*10/100</f>
        <v>0</v>
      </c>
    </row>
    <row r="2157" spans="1:51" s="324" customFormat="1" ht="16.5" customHeight="1" x14ac:dyDescent="0.25">
      <c r="A2157" s="330"/>
      <c r="B2157" s="323"/>
      <c r="K2157" s="325"/>
      <c r="L2157" s="325"/>
      <c r="M2157" s="326"/>
      <c r="N2157" s="325"/>
      <c r="O2157" s="325"/>
      <c r="P2157" s="327"/>
      <c r="Q2157" s="289"/>
      <c r="R2157" s="286"/>
      <c r="S2157" s="286"/>
      <c r="U2157" s="329"/>
      <c r="V2157" s="330"/>
      <c r="W2157" s="323"/>
      <c r="X2157" s="331"/>
      <c r="Z2157" s="330" t="s">
        <v>42</v>
      </c>
      <c r="AA2157" s="332"/>
      <c r="AB2157" s="332"/>
      <c r="AC2157" s="332"/>
      <c r="AD2157" s="286"/>
      <c r="AE2157" s="286">
        <v>13.57</v>
      </c>
      <c r="AF2157" s="325"/>
      <c r="AG2157" s="325"/>
      <c r="AH2157" s="289">
        <v>60</v>
      </c>
      <c r="AI2157" s="289"/>
      <c r="AJ2157" s="289"/>
      <c r="AK2157" s="289">
        <v>60</v>
      </c>
      <c r="AL2157" s="289"/>
      <c r="AO2157" s="333"/>
      <c r="AP2157" s="333"/>
      <c r="AQ2157" s="199"/>
      <c r="AR2157" s="199"/>
      <c r="AS2157" s="214">
        <v>100500</v>
      </c>
      <c r="AT2157" s="214"/>
      <c r="AU2157" s="214">
        <v>100500</v>
      </c>
      <c r="AW2157" s="334"/>
      <c r="AX2157" s="215"/>
      <c r="AY2157" s="214"/>
    </row>
    <row r="2158" spans="1:51" s="276" customFormat="1" ht="16.5" customHeight="1" x14ac:dyDescent="0.25">
      <c r="A2158" s="283"/>
      <c r="B2158" s="274"/>
      <c r="K2158" s="277">
        <f>H2158*400+I2158*100+J2158</f>
        <v>0</v>
      </c>
      <c r="L2158" s="278">
        <f>SUM(Q2158:U2158)</f>
        <v>0</v>
      </c>
      <c r="M2158" s="279"/>
      <c r="N2158" s="278"/>
      <c r="O2158" s="278"/>
      <c r="P2158" s="278">
        <f>N2158*O2158</f>
        <v>0</v>
      </c>
      <c r="Q2158" s="280"/>
      <c r="R2158" s="281"/>
      <c r="S2158" s="281"/>
      <c r="U2158" s="282"/>
      <c r="V2158" s="283"/>
      <c r="W2158" s="274"/>
      <c r="X2158" s="284"/>
      <c r="Z2158" s="283" t="s">
        <v>43</v>
      </c>
      <c r="AA2158" s="285">
        <v>13</v>
      </c>
      <c r="AB2158" s="285">
        <v>17</v>
      </c>
      <c r="AC2158" s="285">
        <v>2</v>
      </c>
      <c r="AD2158" s="281">
        <f>AA2158*AB2158</f>
        <v>221</v>
      </c>
      <c r="AE2158" s="286">
        <v>50</v>
      </c>
      <c r="AF2158" s="288">
        <f>รายการ!B1</f>
        <v>6700</v>
      </c>
      <c r="AG2158" s="288">
        <f>AD2158*AF2158</f>
        <v>1480700</v>
      </c>
      <c r="AH2158" s="280">
        <f>SUM(AI2158:AL2158)</f>
        <v>221</v>
      </c>
      <c r="AI2158" s="280"/>
      <c r="AJ2158" s="280">
        <v>221</v>
      </c>
      <c r="AK2158" s="280"/>
      <c r="AL2158" s="280"/>
      <c r="AN2158" s="276">
        <f>ค่าเสื่อม!U3</f>
        <v>75</v>
      </c>
      <c r="AO2158" s="290">
        <f>AG2158*AN2158/100</f>
        <v>1110525</v>
      </c>
      <c r="AP2158" s="290">
        <f>AG2158-AO2158</f>
        <v>370175</v>
      </c>
      <c r="AQ2158" s="199">
        <f>P2158+AP2158</f>
        <v>370175</v>
      </c>
      <c r="AR2158" s="199">
        <f>AQ2158</f>
        <v>370175</v>
      </c>
      <c r="AS2158" s="198">
        <f>((S2158*O2158)+(AF2158*AK2158)-(AF2158*AK2158*AN2158/100))</f>
        <v>0</v>
      </c>
      <c r="AT2158" s="198">
        <f>AQ2158-AS2158</f>
        <v>370175</v>
      </c>
      <c r="AU2158" s="198">
        <f>AS2158</f>
        <v>0</v>
      </c>
      <c r="AW2158" s="156"/>
      <c r="AX2158" s="201">
        <f>AU2158*AV2158/100</f>
        <v>0</v>
      </c>
      <c r="AY2158" s="198">
        <f>AX2158*10/100</f>
        <v>0</v>
      </c>
    </row>
    <row r="2159" spans="1:51" s="276" customFormat="1" ht="16.5" customHeight="1" x14ac:dyDescent="0.25">
      <c r="A2159" s="283"/>
      <c r="B2159" s="274"/>
      <c r="K2159" s="277">
        <f>H2159*400+I2159*100+J2159</f>
        <v>0</v>
      </c>
      <c r="L2159" s="278">
        <f>SUM(Q2159:U2159)</f>
        <v>0</v>
      </c>
      <c r="M2159" s="279"/>
      <c r="N2159" s="278"/>
      <c r="O2159" s="278"/>
      <c r="P2159" s="278">
        <f>N2159*O2159</f>
        <v>0</v>
      </c>
      <c r="Q2159" s="280"/>
      <c r="R2159" s="281"/>
      <c r="S2159" s="281"/>
      <c r="U2159" s="282"/>
      <c r="V2159" s="283"/>
      <c r="W2159" s="274">
        <v>96</v>
      </c>
      <c r="X2159" s="291"/>
      <c r="Y2159" s="276" t="s">
        <v>34</v>
      </c>
      <c r="Z2159" s="276" t="s">
        <v>7</v>
      </c>
      <c r="AA2159" s="285">
        <v>13</v>
      </c>
      <c r="AB2159" s="285">
        <v>14</v>
      </c>
      <c r="AC2159" s="285">
        <v>2</v>
      </c>
      <c r="AD2159" s="281">
        <f>AA2159*AB2159</f>
        <v>182</v>
      </c>
      <c r="AE2159" s="287">
        <v>100</v>
      </c>
      <c r="AF2159" s="288">
        <f>รายการ!B8</f>
        <v>2600</v>
      </c>
      <c r="AG2159" s="288">
        <f>AD2159*AF2159</f>
        <v>473200</v>
      </c>
      <c r="AH2159" s="280">
        <f>SUM(AI2159:AL2159)</f>
        <v>182</v>
      </c>
      <c r="AI2159" s="280"/>
      <c r="AJ2159" s="280">
        <v>182</v>
      </c>
      <c r="AK2159" s="280"/>
      <c r="AL2159" s="280"/>
      <c r="AM2159" s="276">
        <v>20</v>
      </c>
      <c r="AN2159" s="276">
        <f>ค่าเสื่อม!T4</f>
        <v>93</v>
      </c>
      <c r="AO2159" s="290">
        <f>AG2159*AN2159/100</f>
        <v>440076</v>
      </c>
      <c r="AP2159" s="290">
        <f>AG2159-AO2159</f>
        <v>33124</v>
      </c>
      <c r="AQ2159" s="199">
        <f>P2159+AP2159</f>
        <v>33124</v>
      </c>
      <c r="AR2159" s="199">
        <f>AQ2159</f>
        <v>33124</v>
      </c>
      <c r="AS2159" s="198">
        <f>((S2159*O2159)+(AF2159*AK2159)-(AF2159*AK2159*AN2159/100))</f>
        <v>0</v>
      </c>
      <c r="AT2159" s="198">
        <f>AQ2159-AS2159</f>
        <v>33124</v>
      </c>
      <c r="AU2159" s="198">
        <f>AS2159</f>
        <v>0</v>
      </c>
      <c r="AW2159" s="156"/>
      <c r="AX2159" s="201">
        <f>AU2159*AV2159/100</f>
        <v>0</v>
      </c>
      <c r="AY2159" s="198">
        <f>AX2159*10/100</f>
        <v>0</v>
      </c>
    </row>
    <row r="2160" spans="1:51" s="276" customFormat="1" ht="16.5" customHeight="1" x14ac:dyDescent="0.25">
      <c r="A2160" s="283"/>
      <c r="B2160" s="274">
        <v>48</v>
      </c>
      <c r="C2160" s="276" t="s">
        <v>5</v>
      </c>
      <c r="D2160" s="276">
        <v>40102</v>
      </c>
      <c r="E2160" s="276">
        <v>303</v>
      </c>
      <c r="F2160" s="276">
        <v>2065</v>
      </c>
      <c r="G2160" s="276" t="s">
        <v>214</v>
      </c>
      <c r="H2160" s="276">
        <v>9</v>
      </c>
      <c r="I2160" s="276">
        <v>3</v>
      </c>
      <c r="J2160" s="276">
        <v>45</v>
      </c>
      <c r="K2160" s="277">
        <f>H2160*400+I2160*100+J2160</f>
        <v>3945</v>
      </c>
      <c r="L2160" s="278">
        <v>3945</v>
      </c>
      <c r="M2160" s="279">
        <v>1</v>
      </c>
      <c r="N2160" s="278">
        <f>L2160</f>
        <v>3945</v>
      </c>
      <c r="O2160" s="278">
        <v>100</v>
      </c>
      <c r="P2160" s="278">
        <f>N2160*O2160</f>
        <v>394500</v>
      </c>
      <c r="Q2160" s="280">
        <v>3945</v>
      </c>
      <c r="R2160" s="281"/>
      <c r="S2160" s="281"/>
      <c r="U2160" s="282"/>
      <c r="V2160" s="283"/>
      <c r="W2160" s="274"/>
      <c r="X2160" s="291"/>
      <c r="AA2160" s="285"/>
      <c r="AB2160" s="285"/>
      <c r="AC2160" s="285"/>
      <c r="AD2160" s="281"/>
      <c r="AE2160" s="287"/>
      <c r="AF2160" s="288"/>
      <c r="AG2160" s="288">
        <f>AD2160*AF2160</f>
        <v>0</v>
      </c>
      <c r="AI2160" s="280"/>
      <c r="AJ2160" s="280"/>
      <c r="AK2160" s="280"/>
      <c r="AL2160" s="280"/>
      <c r="AO2160" s="290">
        <f>AG2160*AN2160/100</f>
        <v>0</v>
      </c>
      <c r="AP2160" s="290">
        <f>AG2160-AO2160</f>
        <v>0</v>
      </c>
      <c r="AQ2160" s="199">
        <f>P2160+AP2160</f>
        <v>394500</v>
      </c>
      <c r="AR2160" s="199">
        <f>AQ2160</f>
        <v>394500</v>
      </c>
      <c r="AS2160" s="198">
        <f>((S2160*O2160)+(AF2160*AK2160)-(AF2160*AK2160*AN2160/100))</f>
        <v>0</v>
      </c>
      <c r="AT2160" s="198">
        <f>AQ2160-AS2160</f>
        <v>394500</v>
      </c>
      <c r="AU2160" s="198">
        <f>AS2160</f>
        <v>0</v>
      </c>
      <c r="AW2160" s="156"/>
      <c r="AX2160" s="201">
        <f>AU2160*AV2160/100</f>
        <v>0</v>
      </c>
      <c r="AY2160" s="198">
        <f>AX2160*10/100</f>
        <v>0</v>
      </c>
    </row>
    <row r="2161" spans="1:51" s="307" customFormat="1" ht="16.5" customHeight="1" x14ac:dyDescent="0.25">
      <c r="A2161" s="305"/>
      <c r="B2161" s="306"/>
      <c r="K2161" s="308"/>
      <c r="L2161" s="309"/>
      <c r="M2161" s="310"/>
      <c r="N2161" s="309"/>
      <c r="O2161" s="309"/>
      <c r="P2161" s="309"/>
      <c r="Q2161" s="311"/>
      <c r="R2161" s="312"/>
      <c r="S2161" s="312"/>
      <c r="U2161" s="313"/>
      <c r="V2161" s="305"/>
      <c r="W2161" s="306"/>
      <c r="X2161" s="314"/>
      <c r="AA2161" s="315"/>
      <c r="AB2161" s="315"/>
      <c r="AC2161" s="315"/>
      <c r="AD2161" s="312"/>
      <c r="AE2161" s="316"/>
      <c r="AF2161" s="317"/>
      <c r="AG2161" s="317"/>
      <c r="AI2161" s="311"/>
      <c r="AJ2161" s="311"/>
      <c r="AK2161" s="311"/>
      <c r="AL2161" s="311"/>
      <c r="AO2161" s="318"/>
      <c r="AP2161" s="318"/>
      <c r="AQ2161" s="249"/>
      <c r="AR2161" s="249"/>
      <c r="AS2161" s="248"/>
      <c r="AT2161" s="248"/>
      <c r="AU2161" s="248"/>
      <c r="AW2161" s="319"/>
      <c r="AX2161" s="251"/>
      <c r="AY2161" s="248"/>
    </row>
    <row r="2162" spans="1:51" s="307" customFormat="1" ht="16.5" customHeight="1" x14ac:dyDescent="0.25">
      <c r="A2162" s="305"/>
      <c r="B2162" s="306"/>
      <c r="K2162" s="308"/>
      <c r="L2162" s="309"/>
      <c r="M2162" s="310"/>
      <c r="N2162" s="309"/>
      <c r="O2162" s="309"/>
      <c r="P2162" s="309"/>
      <c r="Q2162" s="311"/>
      <c r="R2162" s="312"/>
      <c r="S2162" s="312"/>
      <c r="U2162" s="313"/>
      <c r="V2162" s="305"/>
      <c r="W2162" s="306"/>
      <c r="X2162" s="314"/>
      <c r="AA2162" s="315"/>
      <c r="AB2162" s="315"/>
      <c r="AC2162" s="315"/>
      <c r="AD2162" s="312"/>
      <c r="AE2162" s="316"/>
      <c r="AF2162" s="317"/>
      <c r="AG2162" s="317"/>
      <c r="AI2162" s="311"/>
      <c r="AJ2162" s="311"/>
      <c r="AK2162" s="311"/>
      <c r="AL2162" s="311"/>
      <c r="AO2162" s="318"/>
      <c r="AP2162" s="318"/>
      <c r="AQ2162" s="249"/>
      <c r="AR2162" s="249"/>
      <c r="AS2162" s="248"/>
      <c r="AT2162" s="248"/>
      <c r="AU2162" s="248"/>
      <c r="AW2162" s="319"/>
      <c r="AX2162" s="251"/>
      <c r="AY2162" s="248"/>
    </row>
    <row r="2163" spans="1:51" s="307" customFormat="1" ht="16.5" customHeight="1" x14ac:dyDescent="0.25">
      <c r="A2163" s="305"/>
      <c r="B2163" s="306"/>
      <c r="K2163" s="308"/>
      <c r="L2163" s="309"/>
      <c r="M2163" s="310"/>
      <c r="N2163" s="309"/>
      <c r="O2163" s="309"/>
      <c r="P2163" s="309"/>
      <c r="Q2163" s="311"/>
      <c r="R2163" s="312"/>
      <c r="S2163" s="312"/>
      <c r="U2163" s="313"/>
      <c r="V2163" s="305"/>
      <c r="W2163" s="306"/>
      <c r="X2163" s="314"/>
      <c r="AA2163" s="315"/>
      <c r="AB2163" s="315"/>
      <c r="AC2163" s="315"/>
      <c r="AD2163" s="312"/>
      <c r="AE2163" s="316"/>
      <c r="AF2163" s="317"/>
      <c r="AG2163" s="317"/>
      <c r="AI2163" s="311"/>
      <c r="AJ2163" s="311"/>
      <c r="AK2163" s="311"/>
      <c r="AL2163" s="311"/>
      <c r="AO2163" s="318"/>
      <c r="AP2163" s="318"/>
      <c r="AQ2163" s="249"/>
      <c r="AR2163" s="249"/>
      <c r="AS2163" s="248"/>
      <c r="AT2163" s="248"/>
      <c r="AU2163" s="248"/>
      <c r="AW2163" s="319"/>
      <c r="AX2163" s="251"/>
      <c r="AY2163" s="248"/>
    </row>
    <row r="2164" spans="1:51" s="307" customFormat="1" ht="16.5" customHeight="1" x14ac:dyDescent="0.25">
      <c r="A2164" s="305"/>
      <c r="B2164" s="306"/>
      <c r="K2164" s="308"/>
      <c r="L2164" s="309"/>
      <c r="M2164" s="310"/>
      <c r="N2164" s="309"/>
      <c r="O2164" s="309"/>
      <c r="P2164" s="309"/>
      <c r="Q2164" s="311"/>
      <c r="R2164" s="312"/>
      <c r="S2164" s="312"/>
      <c r="U2164" s="313"/>
      <c r="V2164" s="305"/>
      <c r="W2164" s="306"/>
      <c r="X2164" s="314"/>
      <c r="AA2164" s="315"/>
      <c r="AB2164" s="315"/>
      <c r="AC2164" s="315"/>
      <c r="AD2164" s="312"/>
      <c r="AE2164" s="316"/>
      <c r="AF2164" s="317"/>
      <c r="AG2164" s="317"/>
      <c r="AI2164" s="311"/>
      <c r="AJ2164" s="311"/>
      <c r="AK2164" s="311"/>
      <c r="AL2164" s="311"/>
      <c r="AO2164" s="318"/>
      <c r="AP2164" s="318"/>
      <c r="AQ2164" s="249"/>
      <c r="AR2164" s="249"/>
      <c r="AS2164" s="248"/>
      <c r="AT2164" s="248"/>
      <c r="AU2164" s="248"/>
      <c r="AW2164" s="319"/>
      <c r="AX2164" s="251"/>
      <c r="AY2164" s="248"/>
    </row>
    <row r="2165" spans="1:51" s="307" customFormat="1" ht="16.5" customHeight="1" x14ac:dyDescent="0.25">
      <c r="A2165" s="305"/>
      <c r="B2165" s="306"/>
      <c r="K2165" s="308"/>
      <c r="L2165" s="309"/>
      <c r="M2165" s="310"/>
      <c r="N2165" s="309"/>
      <c r="O2165" s="309"/>
      <c r="P2165" s="309"/>
      <c r="Q2165" s="311"/>
      <c r="R2165" s="312"/>
      <c r="S2165" s="312"/>
      <c r="U2165" s="313"/>
      <c r="V2165" s="305"/>
      <c r="W2165" s="306"/>
      <c r="X2165" s="314"/>
      <c r="AA2165" s="315"/>
      <c r="AB2165" s="315"/>
      <c r="AC2165" s="315"/>
      <c r="AD2165" s="312"/>
      <c r="AE2165" s="316"/>
      <c r="AF2165" s="317"/>
      <c r="AG2165" s="317"/>
      <c r="AI2165" s="311"/>
      <c r="AJ2165" s="311"/>
      <c r="AK2165" s="311"/>
      <c r="AL2165" s="311"/>
      <c r="AO2165" s="318"/>
      <c r="AP2165" s="318"/>
      <c r="AQ2165" s="249"/>
      <c r="AR2165" s="249"/>
      <c r="AS2165" s="248"/>
      <c r="AT2165" s="248"/>
      <c r="AU2165" s="248"/>
      <c r="AW2165" s="319"/>
      <c r="AX2165" s="251"/>
      <c r="AY2165" s="248"/>
    </row>
    <row r="2166" spans="1:51" s="307" customFormat="1" ht="16.5" customHeight="1" x14ac:dyDescent="0.25">
      <c r="A2166" s="305"/>
      <c r="B2166" s="306"/>
      <c r="K2166" s="308"/>
      <c r="L2166" s="309"/>
      <c r="M2166" s="310"/>
      <c r="N2166" s="309"/>
      <c r="O2166" s="309"/>
      <c r="P2166" s="309"/>
      <c r="Q2166" s="311"/>
      <c r="R2166" s="312"/>
      <c r="S2166" s="312"/>
      <c r="U2166" s="313"/>
      <c r="V2166" s="305"/>
      <c r="W2166" s="306"/>
      <c r="X2166" s="314"/>
      <c r="AA2166" s="315"/>
      <c r="AB2166" s="315"/>
      <c r="AC2166" s="315"/>
      <c r="AD2166" s="312"/>
      <c r="AE2166" s="316"/>
      <c r="AF2166" s="317"/>
      <c r="AG2166" s="317"/>
      <c r="AI2166" s="311"/>
      <c r="AJ2166" s="311"/>
      <c r="AK2166" s="311"/>
      <c r="AL2166" s="311"/>
      <c r="AO2166" s="318"/>
      <c r="AP2166" s="318"/>
      <c r="AQ2166" s="249"/>
      <c r="AR2166" s="249"/>
      <c r="AS2166" s="248"/>
      <c r="AT2166" s="248"/>
      <c r="AU2166" s="248"/>
      <c r="AW2166" s="319"/>
      <c r="AX2166" s="251"/>
      <c r="AY2166" s="248"/>
    </row>
    <row r="2167" spans="1:51" s="307" customFormat="1" ht="16.5" customHeight="1" x14ac:dyDescent="0.25">
      <c r="A2167" s="305"/>
      <c r="B2167" s="306"/>
      <c r="K2167" s="308"/>
      <c r="L2167" s="309"/>
      <c r="M2167" s="310"/>
      <c r="N2167" s="309"/>
      <c r="O2167" s="309"/>
      <c r="P2167" s="309"/>
      <c r="Q2167" s="311"/>
      <c r="R2167" s="312"/>
      <c r="S2167" s="312"/>
      <c r="U2167" s="313"/>
      <c r="V2167" s="305"/>
      <c r="W2167" s="306"/>
      <c r="X2167" s="314"/>
      <c r="AA2167" s="315"/>
      <c r="AB2167" s="315"/>
      <c r="AC2167" s="315"/>
      <c r="AD2167" s="312"/>
      <c r="AE2167" s="316"/>
      <c r="AF2167" s="317"/>
      <c r="AG2167" s="317"/>
      <c r="AI2167" s="311"/>
      <c r="AJ2167" s="311"/>
      <c r="AK2167" s="311"/>
      <c r="AL2167" s="311"/>
      <c r="AO2167" s="318"/>
      <c r="AP2167" s="318"/>
      <c r="AQ2167" s="249"/>
      <c r="AR2167" s="249"/>
      <c r="AS2167" s="248"/>
      <c r="AT2167" s="248"/>
      <c r="AU2167" s="248"/>
      <c r="AW2167" s="319"/>
      <c r="AX2167" s="251"/>
      <c r="AY2167" s="248"/>
    </row>
    <row r="2168" spans="1:51" s="307" customFormat="1" ht="16.5" customHeight="1" x14ac:dyDescent="0.25">
      <c r="A2168" s="305"/>
      <c r="B2168" s="306"/>
      <c r="K2168" s="308"/>
      <c r="L2168" s="309"/>
      <c r="M2168" s="310"/>
      <c r="N2168" s="309"/>
      <c r="O2168" s="309"/>
      <c r="P2168" s="309"/>
      <c r="Q2168" s="311"/>
      <c r="R2168" s="312"/>
      <c r="S2168" s="312"/>
      <c r="U2168" s="313"/>
      <c r="V2168" s="305"/>
      <c r="W2168" s="306"/>
      <c r="X2168" s="314"/>
      <c r="AA2168" s="315"/>
      <c r="AB2168" s="315"/>
      <c r="AC2168" s="315"/>
      <c r="AD2168" s="312"/>
      <c r="AE2168" s="316"/>
      <c r="AF2168" s="317"/>
      <c r="AG2168" s="317"/>
      <c r="AI2168" s="311"/>
      <c r="AJ2168" s="311"/>
      <c r="AK2168" s="311"/>
      <c r="AL2168" s="311"/>
      <c r="AO2168" s="318"/>
      <c r="AP2168" s="318"/>
      <c r="AQ2168" s="249"/>
      <c r="AR2168" s="249"/>
      <c r="AS2168" s="248"/>
      <c r="AT2168" s="248"/>
      <c r="AU2168" s="248"/>
      <c r="AW2168" s="319"/>
      <c r="AX2168" s="251"/>
      <c r="AY2168" s="248"/>
    </row>
    <row r="2169" spans="1:51" s="307" customFormat="1" ht="16.5" customHeight="1" x14ac:dyDescent="0.25">
      <c r="A2169" s="305"/>
      <c r="B2169" s="306"/>
      <c r="K2169" s="308"/>
      <c r="L2169" s="309"/>
      <c r="M2169" s="310"/>
      <c r="N2169" s="309"/>
      <c r="O2169" s="309"/>
      <c r="P2169" s="309"/>
      <c r="Q2169" s="311"/>
      <c r="R2169" s="312"/>
      <c r="S2169" s="312"/>
      <c r="U2169" s="313"/>
      <c r="V2169" s="305"/>
      <c r="W2169" s="306"/>
      <c r="X2169" s="314"/>
      <c r="AA2169" s="315"/>
      <c r="AB2169" s="315"/>
      <c r="AC2169" s="315"/>
      <c r="AD2169" s="312"/>
      <c r="AE2169" s="316"/>
      <c r="AF2169" s="317"/>
      <c r="AG2169" s="317"/>
      <c r="AI2169" s="311"/>
      <c r="AJ2169" s="311"/>
      <c r="AK2169" s="311"/>
      <c r="AL2169" s="311"/>
      <c r="AO2169" s="318"/>
      <c r="AP2169" s="318"/>
      <c r="AQ2169" s="249"/>
      <c r="AR2169" s="249"/>
      <c r="AS2169" s="248"/>
      <c r="AT2169" s="248"/>
      <c r="AU2169" s="248"/>
      <c r="AW2169" s="319"/>
      <c r="AX2169" s="251"/>
      <c r="AY2169" s="248"/>
    </row>
    <row r="2170" spans="1:51" s="307" customFormat="1" ht="16.5" customHeight="1" x14ac:dyDescent="0.25">
      <c r="A2170" s="305"/>
      <c r="B2170" s="306"/>
      <c r="K2170" s="308"/>
      <c r="L2170" s="309"/>
      <c r="M2170" s="310"/>
      <c r="N2170" s="309"/>
      <c r="O2170" s="309"/>
      <c r="P2170" s="309"/>
      <c r="Q2170" s="311"/>
      <c r="R2170" s="312"/>
      <c r="S2170" s="312"/>
      <c r="U2170" s="313"/>
      <c r="V2170" s="305"/>
      <c r="W2170" s="306"/>
      <c r="X2170" s="314"/>
      <c r="AA2170" s="315"/>
      <c r="AB2170" s="315"/>
      <c r="AC2170" s="315"/>
      <c r="AD2170" s="312"/>
      <c r="AE2170" s="316"/>
      <c r="AF2170" s="317"/>
      <c r="AG2170" s="317"/>
      <c r="AI2170" s="311"/>
      <c r="AJ2170" s="311"/>
      <c r="AK2170" s="311"/>
      <c r="AL2170" s="311"/>
      <c r="AO2170" s="318"/>
      <c r="AP2170" s="318"/>
      <c r="AQ2170" s="249"/>
      <c r="AR2170" s="249"/>
      <c r="AS2170" s="248"/>
      <c r="AT2170" s="248"/>
      <c r="AU2170" s="248"/>
      <c r="AW2170" s="319"/>
      <c r="AX2170" s="251"/>
      <c r="AY2170" s="248"/>
    </row>
    <row r="2171" spans="1:51" s="307" customFormat="1" ht="16.5" customHeight="1" x14ac:dyDescent="0.25">
      <c r="A2171" s="305"/>
      <c r="B2171" s="306"/>
      <c r="K2171" s="308"/>
      <c r="L2171" s="309"/>
      <c r="M2171" s="310"/>
      <c r="N2171" s="309"/>
      <c r="O2171" s="309"/>
      <c r="P2171" s="309"/>
      <c r="Q2171" s="311"/>
      <c r="R2171" s="312"/>
      <c r="S2171" s="312"/>
      <c r="U2171" s="313"/>
      <c r="V2171" s="305"/>
      <c r="W2171" s="306"/>
      <c r="X2171" s="314"/>
      <c r="AA2171" s="315"/>
      <c r="AB2171" s="315"/>
      <c r="AC2171" s="315"/>
      <c r="AD2171" s="312"/>
      <c r="AE2171" s="316"/>
      <c r="AF2171" s="317"/>
      <c r="AG2171" s="317"/>
      <c r="AI2171" s="311"/>
      <c r="AJ2171" s="311"/>
      <c r="AK2171" s="311"/>
      <c r="AL2171" s="311"/>
      <c r="AO2171" s="318"/>
      <c r="AP2171" s="318"/>
      <c r="AQ2171" s="249"/>
      <c r="AR2171" s="249"/>
      <c r="AS2171" s="248"/>
      <c r="AT2171" s="248"/>
      <c r="AU2171" s="248"/>
      <c r="AW2171" s="319"/>
      <c r="AX2171" s="251"/>
      <c r="AY2171" s="248"/>
    </row>
    <row r="2172" spans="1:51" s="307" customFormat="1" ht="16.5" customHeight="1" x14ac:dyDescent="0.25">
      <c r="A2172" s="305"/>
      <c r="B2172" s="306"/>
      <c r="K2172" s="308"/>
      <c r="L2172" s="309"/>
      <c r="M2172" s="310"/>
      <c r="N2172" s="309"/>
      <c r="O2172" s="309"/>
      <c r="P2172" s="309"/>
      <c r="Q2172" s="311"/>
      <c r="R2172" s="312"/>
      <c r="S2172" s="312"/>
      <c r="U2172" s="313"/>
      <c r="V2172" s="305"/>
      <c r="W2172" s="306"/>
      <c r="X2172" s="314"/>
      <c r="AA2172" s="315"/>
      <c r="AB2172" s="315"/>
      <c r="AC2172" s="315"/>
      <c r="AD2172" s="312"/>
      <c r="AE2172" s="316"/>
      <c r="AF2172" s="317"/>
      <c r="AG2172" s="317"/>
      <c r="AI2172" s="311"/>
      <c r="AJ2172" s="311"/>
      <c r="AK2172" s="311"/>
      <c r="AL2172" s="311"/>
      <c r="AO2172" s="318"/>
      <c r="AP2172" s="318"/>
      <c r="AQ2172" s="249"/>
      <c r="AR2172" s="249"/>
      <c r="AS2172" s="248"/>
      <c r="AT2172" s="248"/>
      <c r="AU2172" s="248"/>
      <c r="AW2172" s="319"/>
      <c r="AX2172" s="251"/>
      <c r="AY2172" s="248"/>
    </row>
    <row r="2173" spans="1:51" s="307" customFormat="1" ht="16.5" customHeight="1" x14ac:dyDescent="0.25">
      <c r="A2173" s="305"/>
      <c r="B2173" s="306"/>
      <c r="K2173" s="308"/>
      <c r="L2173" s="309"/>
      <c r="M2173" s="310"/>
      <c r="N2173" s="309"/>
      <c r="O2173" s="309"/>
      <c r="P2173" s="309"/>
      <c r="Q2173" s="311"/>
      <c r="R2173" s="312"/>
      <c r="S2173" s="312"/>
      <c r="U2173" s="313"/>
      <c r="V2173" s="305"/>
      <c r="W2173" s="306"/>
      <c r="X2173" s="314"/>
      <c r="AA2173" s="315"/>
      <c r="AB2173" s="315"/>
      <c r="AC2173" s="315"/>
      <c r="AD2173" s="312"/>
      <c r="AE2173" s="316"/>
      <c r="AF2173" s="317"/>
      <c r="AG2173" s="317"/>
      <c r="AI2173" s="311"/>
      <c r="AJ2173" s="311"/>
      <c r="AK2173" s="311"/>
      <c r="AL2173" s="311"/>
      <c r="AO2173" s="318"/>
      <c r="AP2173" s="318"/>
      <c r="AQ2173" s="249"/>
      <c r="AR2173" s="249"/>
      <c r="AS2173" s="248"/>
      <c r="AT2173" s="248"/>
      <c r="AU2173" s="248"/>
      <c r="AW2173" s="319"/>
      <c r="AX2173" s="251"/>
      <c r="AY2173" s="248"/>
    </row>
    <row r="2174" spans="1:51" s="307" customFormat="1" ht="16.5" customHeight="1" x14ac:dyDescent="0.25">
      <c r="A2174" s="305"/>
      <c r="B2174" s="306"/>
      <c r="K2174" s="308"/>
      <c r="L2174" s="309"/>
      <c r="M2174" s="310"/>
      <c r="N2174" s="309"/>
      <c r="O2174" s="309"/>
      <c r="P2174" s="309"/>
      <c r="Q2174" s="311"/>
      <c r="R2174" s="312"/>
      <c r="S2174" s="312"/>
      <c r="U2174" s="313"/>
      <c r="V2174" s="305"/>
      <c r="W2174" s="306"/>
      <c r="X2174" s="314"/>
      <c r="AA2174" s="315"/>
      <c r="AB2174" s="315"/>
      <c r="AC2174" s="315"/>
      <c r="AD2174" s="312"/>
      <c r="AE2174" s="316"/>
      <c r="AF2174" s="317"/>
      <c r="AG2174" s="317"/>
      <c r="AI2174" s="311"/>
      <c r="AJ2174" s="311"/>
      <c r="AK2174" s="311"/>
      <c r="AL2174" s="311"/>
      <c r="AO2174" s="318"/>
      <c r="AP2174" s="318"/>
      <c r="AQ2174" s="249"/>
      <c r="AR2174" s="249"/>
      <c r="AS2174" s="248"/>
      <c r="AT2174" s="248"/>
      <c r="AU2174" s="248"/>
      <c r="AW2174" s="319"/>
      <c r="AX2174" s="251"/>
      <c r="AY2174" s="248"/>
    </row>
    <row r="2175" spans="1:51" s="307" customFormat="1" ht="16.5" customHeight="1" x14ac:dyDescent="0.25">
      <c r="A2175" s="305"/>
      <c r="B2175" s="306"/>
      <c r="K2175" s="308"/>
      <c r="L2175" s="309"/>
      <c r="M2175" s="310"/>
      <c r="N2175" s="309"/>
      <c r="O2175" s="309"/>
      <c r="P2175" s="309"/>
      <c r="Q2175" s="311"/>
      <c r="R2175" s="312"/>
      <c r="S2175" s="312"/>
      <c r="U2175" s="313"/>
      <c r="V2175" s="305"/>
      <c r="W2175" s="306"/>
      <c r="X2175" s="314"/>
      <c r="AA2175" s="315"/>
      <c r="AB2175" s="315"/>
      <c r="AC2175" s="315"/>
      <c r="AD2175" s="312"/>
      <c r="AE2175" s="316"/>
      <c r="AF2175" s="317"/>
      <c r="AG2175" s="317"/>
      <c r="AI2175" s="311"/>
      <c r="AJ2175" s="311"/>
      <c r="AK2175" s="311"/>
      <c r="AL2175" s="311"/>
      <c r="AO2175" s="318"/>
      <c r="AP2175" s="318"/>
      <c r="AQ2175" s="249"/>
      <c r="AR2175" s="249"/>
      <c r="AS2175" s="248"/>
      <c r="AT2175" s="248"/>
      <c r="AU2175" s="248"/>
      <c r="AW2175" s="319"/>
      <c r="AX2175" s="251"/>
      <c r="AY2175" s="248"/>
    </row>
    <row r="2176" spans="1:51" s="307" customFormat="1" ht="16.5" customHeight="1" x14ac:dyDescent="0.25">
      <c r="A2176" s="305"/>
      <c r="B2176" s="306"/>
      <c r="K2176" s="308"/>
      <c r="L2176" s="309"/>
      <c r="M2176" s="310"/>
      <c r="N2176" s="309"/>
      <c r="O2176" s="309"/>
      <c r="P2176" s="309"/>
      <c r="Q2176" s="311"/>
      <c r="R2176" s="312"/>
      <c r="S2176" s="312"/>
      <c r="U2176" s="313"/>
      <c r="V2176" s="305"/>
      <c r="W2176" s="306"/>
      <c r="X2176" s="314"/>
      <c r="AA2176" s="315"/>
      <c r="AB2176" s="315"/>
      <c r="AC2176" s="315"/>
      <c r="AD2176" s="312"/>
      <c r="AE2176" s="316"/>
      <c r="AF2176" s="317"/>
      <c r="AG2176" s="317"/>
      <c r="AI2176" s="311"/>
      <c r="AJ2176" s="311"/>
      <c r="AK2176" s="311"/>
      <c r="AL2176" s="311"/>
      <c r="AO2176" s="318"/>
      <c r="AP2176" s="318"/>
      <c r="AQ2176" s="249"/>
      <c r="AR2176" s="249"/>
      <c r="AS2176" s="248"/>
      <c r="AT2176" s="248"/>
      <c r="AU2176" s="248"/>
      <c r="AW2176" s="319"/>
      <c r="AX2176" s="251"/>
      <c r="AY2176" s="248"/>
    </row>
    <row r="2177" spans="1:51" s="307" customFormat="1" ht="16.5" customHeight="1" x14ac:dyDescent="0.25">
      <c r="A2177" s="305"/>
      <c r="B2177" s="306"/>
      <c r="K2177" s="308"/>
      <c r="L2177" s="309"/>
      <c r="M2177" s="310"/>
      <c r="N2177" s="309"/>
      <c r="O2177" s="309"/>
      <c r="P2177" s="309"/>
      <c r="Q2177" s="311"/>
      <c r="R2177" s="312"/>
      <c r="S2177" s="312"/>
      <c r="U2177" s="313"/>
      <c r="V2177" s="305"/>
      <c r="W2177" s="306"/>
      <c r="X2177" s="314"/>
      <c r="AA2177" s="315"/>
      <c r="AB2177" s="315"/>
      <c r="AC2177" s="315"/>
      <c r="AD2177" s="312"/>
      <c r="AE2177" s="316"/>
      <c r="AF2177" s="317"/>
      <c r="AG2177" s="317"/>
      <c r="AI2177" s="311"/>
      <c r="AJ2177" s="311"/>
      <c r="AK2177" s="311"/>
      <c r="AL2177" s="311"/>
      <c r="AO2177" s="318"/>
      <c r="AP2177" s="318"/>
      <c r="AQ2177" s="249"/>
      <c r="AR2177" s="249"/>
      <c r="AS2177" s="248"/>
      <c r="AT2177" s="248"/>
      <c r="AU2177" s="248"/>
      <c r="AW2177" s="319"/>
      <c r="AX2177" s="251"/>
      <c r="AY2177" s="248"/>
    </row>
    <row r="2178" spans="1:51" s="307" customFormat="1" ht="16.5" customHeight="1" x14ac:dyDescent="0.25">
      <c r="A2178" s="305"/>
      <c r="B2178" s="306"/>
      <c r="K2178" s="308"/>
      <c r="L2178" s="309"/>
      <c r="M2178" s="310"/>
      <c r="N2178" s="309"/>
      <c r="O2178" s="309"/>
      <c r="P2178" s="309"/>
      <c r="Q2178" s="311"/>
      <c r="R2178" s="312"/>
      <c r="S2178" s="312"/>
      <c r="U2178" s="313"/>
      <c r="V2178" s="305"/>
      <c r="W2178" s="306"/>
      <c r="X2178" s="314"/>
      <c r="AA2178" s="315"/>
      <c r="AB2178" s="315"/>
      <c r="AC2178" s="315"/>
      <c r="AD2178" s="312"/>
      <c r="AE2178" s="316"/>
      <c r="AF2178" s="317"/>
      <c r="AG2178" s="317"/>
      <c r="AI2178" s="311"/>
      <c r="AJ2178" s="311"/>
      <c r="AK2178" s="311"/>
      <c r="AL2178" s="311"/>
      <c r="AO2178" s="318"/>
      <c r="AP2178" s="318"/>
      <c r="AQ2178" s="249"/>
      <c r="AR2178" s="249"/>
      <c r="AS2178" s="248"/>
      <c r="AT2178" s="248"/>
      <c r="AU2178" s="248"/>
      <c r="AW2178" s="319"/>
      <c r="AX2178" s="251"/>
      <c r="AY2178" s="248"/>
    </row>
    <row r="2179" spans="1:51" s="307" customFormat="1" ht="16.5" customHeight="1" x14ac:dyDescent="0.25">
      <c r="A2179" s="305"/>
      <c r="B2179" s="306"/>
      <c r="K2179" s="308"/>
      <c r="L2179" s="309"/>
      <c r="M2179" s="310"/>
      <c r="N2179" s="309"/>
      <c r="O2179" s="309"/>
      <c r="P2179" s="309"/>
      <c r="Q2179" s="311"/>
      <c r="R2179" s="312"/>
      <c r="S2179" s="312"/>
      <c r="U2179" s="313"/>
      <c r="V2179" s="305"/>
      <c r="W2179" s="306"/>
      <c r="X2179" s="314"/>
      <c r="AA2179" s="315"/>
      <c r="AB2179" s="315"/>
      <c r="AC2179" s="315"/>
      <c r="AD2179" s="312"/>
      <c r="AE2179" s="316"/>
      <c r="AF2179" s="317"/>
      <c r="AG2179" s="317"/>
      <c r="AI2179" s="311"/>
      <c r="AJ2179" s="311"/>
      <c r="AK2179" s="311"/>
      <c r="AL2179" s="311"/>
      <c r="AO2179" s="318"/>
      <c r="AP2179" s="318"/>
      <c r="AQ2179" s="249"/>
      <c r="AR2179" s="249"/>
      <c r="AS2179" s="248"/>
      <c r="AT2179" s="248"/>
      <c r="AU2179" s="248"/>
      <c r="AW2179" s="319"/>
      <c r="AX2179" s="251"/>
      <c r="AY2179" s="248"/>
    </row>
    <row r="2180" spans="1:51" s="307" customFormat="1" ht="16.5" customHeight="1" x14ac:dyDescent="0.25">
      <c r="A2180" s="305"/>
      <c r="B2180" s="306"/>
      <c r="K2180" s="308"/>
      <c r="L2180" s="309"/>
      <c r="M2180" s="310"/>
      <c r="N2180" s="309"/>
      <c r="O2180" s="309"/>
      <c r="P2180" s="309"/>
      <c r="Q2180" s="311"/>
      <c r="R2180" s="312"/>
      <c r="S2180" s="312"/>
      <c r="U2180" s="313"/>
      <c r="V2180" s="305"/>
      <c r="W2180" s="306"/>
      <c r="X2180" s="314"/>
      <c r="AA2180" s="315"/>
      <c r="AB2180" s="315"/>
      <c r="AC2180" s="315"/>
      <c r="AD2180" s="312"/>
      <c r="AE2180" s="316"/>
      <c r="AF2180" s="317"/>
      <c r="AG2180" s="317"/>
      <c r="AI2180" s="311"/>
      <c r="AJ2180" s="311"/>
      <c r="AK2180" s="311"/>
      <c r="AL2180" s="311"/>
      <c r="AO2180" s="318"/>
      <c r="AP2180" s="318"/>
      <c r="AQ2180" s="249"/>
      <c r="AR2180" s="249"/>
      <c r="AS2180" s="248"/>
      <c r="AT2180" s="248"/>
      <c r="AU2180" s="248"/>
      <c r="AW2180" s="319"/>
      <c r="AX2180" s="251"/>
      <c r="AY2180" s="248"/>
    </row>
    <row r="2181" spans="1:51" s="307" customFormat="1" ht="16.5" customHeight="1" x14ac:dyDescent="0.25">
      <c r="A2181" s="305"/>
      <c r="B2181" s="306"/>
      <c r="K2181" s="308"/>
      <c r="L2181" s="309"/>
      <c r="M2181" s="310"/>
      <c r="N2181" s="309"/>
      <c r="O2181" s="309"/>
      <c r="P2181" s="309"/>
      <c r="Q2181" s="311"/>
      <c r="R2181" s="312"/>
      <c r="S2181" s="312"/>
      <c r="U2181" s="313"/>
      <c r="V2181" s="305"/>
      <c r="W2181" s="306"/>
      <c r="X2181" s="314"/>
      <c r="AA2181" s="315"/>
      <c r="AB2181" s="315"/>
      <c r="AC2181" s="315"/>
      <c r="AD2181" s="312"/>
      <c r="AE2181" s="316"/>
      <c r="AF2181" s="317"/>
      <c r="AG2181" s="317"/>
      <c r="AI2181" s="311"/>
      <c r="AJ2181" s="311"/>
      <c r="AK2181" s="311"/>
      <c r="AL2181" s="311"/>
      <c r="AO2181" s="318"/>
      <c r="AP2181" s="318"/>
      <c r="AQ2181" s="249"/>
      <c r="AR2181" s="249"/>
      <c r="AS2181" s="248"/>
      <c r="AT2181" s="248"/>
      <c r="AU2181" s="248"/>
      <c r="AW2181" s="319"/>
      <c r="AX2181" s="251"/>
      <c r="AY2181" s="248"/>
    </row>
    <row r="2182" spans="1:51" s="307" customFormat="1" ht="16.5" customHeight="1" x14ac:dyDescent="0.25">
      <c r="A2182" s="305"/>
      <c r="B2182" s="306"/>
      <c r="K2182" s="308"/>
      <c r="L2182" s="309"/>
      <c r="M2182" s="310"/>
      <c r="N2182" s="309"/>
      <c r="O2182" s="309"/>
      <c r="P2182" s="309"/>
      <c r="Q2182" s="311"/>
      <c r="R2182" s="312"/>
      <c r="S2182" s="312"/>
      <c r="U2182" s="313"/>
      <c r="V2182" s="305"/>
      <c r="W2182" s="306"/>
      <c r="X2182" s="314"/>
      <c r="AA2182" s="315"/>
      <c r="AB2182" s="315"/>
      <c r="AC2182" s="315"/>
      <c r="AD2182" s="312"/>
      <c r="AE2182" s="316"/>
      <c r="AF2182" s="317"/>
      <c r="AG2182" s="317"/>
      <c r="AI2182" s="311"/>
      <c r="AJ2182" s="311"/>
      <c r="AK2182" s="311"/>
      <c r="AL2182" s="311"/>
      <c r="AO2182" s="318"/>
      <c r="AP2182" s="318"/>
      <c r="AQ2182" s="249"/>
      <c r="AR2182" s="249"/>
      <c r="AS2182" s="248"/>
      <c r="AT2182" s="248"/>
      <c r="AU2182" s="248"/>
      <c r="AW2182" s="319"/>
      <c r="AX2182" s="251"/>
      <c r="AY2182" s="248"/>
    </row>
    <row r="2183" spans="1:51" s="307" customFormat="1" ht="16.5" customHeight="1" x14ac:dyDescent="0.25">
      <c r="A2183" s="305"/>
      <c r="B2183" s="306"/>
      <c r="K2183" s="308"/>
      <c r="L2183" s="309"/>
      <c r="M2183" s="310"/>
      <c r="N2183" s="309"/>
      <c r="O2183" s="309"/>
      <c r="P2183" s="309"/>
      <c r="Q2183" s="311"/>
      <c r="R2183" s="312"/>
      <c r="S2183" s="312"/>
      <c r="U2183" s="313"/>
      <c r="V2183" s="305"/>
      <c r="W2183" s="306"/>
      <c r="X2183" s="314"/>
      <c r="AA2183" s="315"/>
      <c r="AB2183" s="315"/>
      <c r="AC2183" s="315"/>
      <c r="AD2183" s="312"/>
      <c r="AE2183" s="316"/>
      <c r="AF2183" s="317"/>
      <c r="AG2183" s="317"/>
      <c r="AI2183" s="311"/>
      <c r="AJ2183" s="311"/>
      <c r="AK2183" s="311"/>
      <c r="AL2183" s="311"/>
      <c r="AO2183" s="318"/>
      <c r="AP2183" s="318"/>
      <c r="AQ2183" s="249"/>
      <c r="AR2183" s="249"/>
      <c r="AS2183" s="248"/>
      <c r="AT2183" s="248"/>
      <c r="AU2183" s="248"/>
      <c r="AW2183" s="319"/>
      <c r="AX2183" s="251"/>
      <c r="AY2183" s="248"/>
    </row>
    <row r="2184" spans="1:51" s="307" customFormat="1" ht="16.5" customHeight="1" x14ac:dyDescent="0.25">
      <c r="A2184" s="305"/>
      <c r="B2184" s="306"/>
      <c r="K2184" s="308"/>
      <c r="L2184" s="309"/>
      <c r="M2184" s="310"/>
      <c r="N2184" s="309"/>
      <c r="O2184" s="309"/>
      <c r="P2184" s="309"/>
      <c r="Q2184" s="311"/>
      <c r="R2184" s="312"/>
      <c r="S2184" s="312"/>
      <c r="U2184" s="313"/>
      <c r="V2184" s="305"/>
      <c r="W2184" s="306"/>
      <c r="X2184" s="314"/>
      <c r="AA2184" s="315"/>
      <c r="AB2184" s="315"/>
      <c r="AC2184" s="315"/>
      <c r="AD2184" s="312"/>
      <c r="AE2184" s="316"/>
      <c r="AF2184" s="317"/>
      <c r="AG2184" s="317"/>
      <c r="AI2184" s="311"/>
      <c r="AJ2184" s="311"/>
      <c r="AK2184" s="311"/>
      <c r="AL2184" s="311"/>
      <c r="AO2184" s="318"/>
      <c r="AP2184" s="318"/>
      <c r="AQ2184" s="249"/>
      <c r="AR2184" s="249"/>
      <c r="AS2184" s="248"/>
      <c r="AT2184" s="248"/>
      <c r="AU2184" s="248"/>
      <c r="AW2184" s="319"/>
      <c r="AX2184" s="251"/>
      <c r="AY2184" s="248"/>
    </row>
    <row r="2185" spans="1:51" s="307" customFormat="1" ht="16.5" customHeight="1" x14ac:dyDescent="0.25">
      <c r="A2185" s="305"/>
      <c r="B2185" s="306"/>
      <c r="K2185" s="308"/>
      <c r="L2185" s="309"/>
      <c r="M2185" s="310"/>
      <c r="N2185" s="309"/>
      <c r="O2185" s="309"/>
      <c r="P2185" s="309"/>
      <c r="Q2185" s="311"/>
      <c r="R2185" s="312"/>
      <c r="S2185" s="312"/>
      <c r="U2185" s="313"/>
      <c r="V2185" s="305"/>
      <c r="W2185" s="306"/>
      <c r="X2185" s="314"/>
      <c r="AA2185" s="315"/>
      <c r="AB2185" s="315"/>
      <c r="AC2185" s="315"/>
      <c r="AD2185" s="312"/>
      <c r="AE2185" s="316"/>
      <c r="AF2185" s="317"/>
      <c r="AG2185" s="317"/>
      <c r="AI2185" s="311"/>
      <c r="AJ2185" s="311"/>
      <c r="AK2185" s="311"/>
      <c r="AL2185" s="311"/>
      <c r="AO2185" s="318"/>
      <c r="AP2185" s="318"/>
      <c r="AQ2185" s="249"/>
      <c r="AR2185" s="249"/>
      <c r="AS2185" s="248"/>
      <c r="AT2185" s="248"/>
      <c r="AU2185" s="248"/>
      <c r="AW2185" s="319"/>
      <c r="AX2185" s="251"/>
      <c r="AY2185" s="248"/>
    </row>
    <row r="2186" spans="1:51" s="307" customFormat="1" ht="16.5" customHeight="1" x14ac:dyDescent="0.25">
      <c r="A2186" s="305"/>
      <c r="B2186" s="306"/>
      <c r="K2186" s="308"/>
      <c r="L2186" s="309"/>
      <c r="M2186" s="310"/>
      <c r="N2186" s="309"/>
      <c r="O2186" s="309"/>
      <c r="P2186" s="309"/>
      <c r="Q2186" s="311"/>
      <c r="R2186" s="312"/>
      <c r="S2186" s="312"/>
      <c r="U2186" s="313"/>
      <c r="V2186" s="305"/>
      <c r="W2186" s="306"/>
      <c r="X2186" s="314"/>
      <c r="AA2186" s="315"/>
      <c r="AB2186" s="315"/>
      <c r="AC2186" s="315"/>
      <c r="AD2186" s="312"/>
      <c r="AE2186" s="316"/>
      <c r="AF2186" s="317"/>
      <c r="AG2186" s="317"/>
      <c r="AI2186" s="311"/>
      <c r="AJ2186" s="311"/>
      <c r="AK2186" s="311"/>
      <c r="AL2186" s="311"/>
      <c r="AO2186" s="318"/>
      <c r="AP2186" s="318"/>
      <c r="AQ2186" s="249"/>
      <c r="AR2186" s="249"/>
      <c r="AS2186" s="248"/>
      <c r="AT2186" s="248"/>
      <c r="AU2186" s="248"/>
      <c r="AW2186" s="319"/>
      <c r="AX2186" s="251"/>
      <c r="AY2186" s="248"/>
    </row>
    <row r="2187" spans="1:51" s="307" customFormat="1" ht="16.5" customHeight="1" x14ac:dyDescent="0.25">
      <c r="A2187" s="305"/>
      <c r="B2187" s="306"/>
      <c r="K2187" s="308"/>
      <c r="L2187" s="309"/>
      <c r="M2187" s="310"/>
      <c r="N2187" s="309"/>
      <c r="O2187" s="309"/>
      <c r="P2187" s="309"/>
      <c r="Q2187" s="311"/>
      <c r="R2187" s="312"/>
      <c r="S2187" s="312"/>
      <c r="U2187" s="313"/>
      <c r="V2187" s="305"/>
      <c r="W2187" s="306"/>
      <c r="X2187" s="314"/>
      <c r="AA2187" s="315"/>
      <c r="AB2187" s="315"/>
      <c r="AC2187" s="315"/>
      <c r="AD2187" s="312"/>
      <c r="AE2187" s="316"/>
      <c r="AF2187" s="317"/>
      <c r="AG2187" s="317"/>
      <c r="AI2187" s="311"/>
      <c r="AJ2187" s="311"/>
      <c r="AK2187" s="311"/>
      <c r="AL2187" s="311"/>
      <c r="AO2187" s="318"/>
      <c r="AP2187" s="318"/>
      <c r="AQ2187" s="249"/>
      <c r="AR2187" s="249"/>
      <c r="AS2187" s="248"/>
      <c r="AT2187" s="248"/>
      <c r="AU2187" s="248"/>
      <c r="AW2187" s="319"/>
      <c r="AX2187" s="251"/>
      <c r="AY2187" s="248"/>
    </row>
    <row r="2188" spans="1:51" s="307" customFormat="1" ht="16.5" customHeight="1" x14ac:dyDescent="0.25">
      <c r="A2188" s="305"/>
      <c r="B2188" s="306"/>
      <c r="K2188" s="308"/>
      <c r="L2188" s="309"/>
      <c r="M2188" s="310"/>
      <c r="N2188" s="309"/>
      <c r="O2188" s="309"/>
      <c r="P2188" s="309"/>
      <c r="Q2188" s="311"/>
      <c r="R2188" s="312"/>
      <c r="S2188" s="312"/>
      <c r="U2188" s="313"/>
      <c r="V2188" s="305"/>
      <c r="W2188" s="306"/>
      <c r="X2188" s="314"/>
      <c r="AA2188" s="315"/>
      <c r="AB2188" s="315"/>
      <c r="AC2188" s="315"/>
      <c r="AD2188" s="312"/>
      <c r="AE2188" s="316"/>
      <c r="AF2188" s="317"/>
      <c r="AG2188" s="317"/>
      <c r="AI2188" s="311"/>
      <c r="AJ2188" s="311"/>
      <c r="AK2188" s="311"/>
      <c r="AL2188" s="311"/>
      <c r="AO2188" s="318"/>
      <c r="AP2188" s="318"/>
      <c r="AQ2188" s="249"/>
      <c r="AR2188" s="249"/>
      <c r="AS2188" s="248"/>
      <c r="AT2188" s="248"/>
      <c r="AU2188" s="248"/>
      <c r="AW2188" s="319"/>
      <c r="AX2188" s="251"/>
      <c r="AY2188" s="248"/>
    </row>
    <row r="2189" spans="1:51" s="307" customFormat="1" ht="16.5" customHeight="1" x14ac:dyDescent="0.25">
      <c r="A2189" s="305"/>
      <c r="B2189" s="306"/>
      <c r="K2189" s="308"/>
      <c r="L2189" s="309"/>
      <c r="M2189" s="310"/>
      <c r="N2189" s="309"/>
      <c r="O2189" s="309"/>
      <c r="P2189" s="309"/>
      <c r="Q2189" s="311"/>
      <c r="R2189" s="312"/>
      <c r="S2189" s="312"/>
      <c r="U2189" s="313"/>
      <c r="V2189" s="305"/>
      <c r="W2189" s="306"/>
      <c r="X2189" s="314"/>
      <c r="AA2189" s="315"/>
      <c r="AB2189" s="315"/>
      <c r="AC2189" s="315"/>
      <c r="AD2189" s="312"/>
      <c r="AE2189" s="316"/>
      <c r="AF2189" s="317"/>
      <c r="AG2189" s="317"/>
      <c r="AI2189" s="311"/>
      <c r="AJ2189" s="311"/>
      <c r="AK2189" s="311"/>
      <c r="AL2189" s="311"/>
      <c r="AO2189" s="318"/>
      <c r="AP2189" s="318"/>
      <c r="AQ2189" s="249"/>
      <c r="AR2189" s="249"/>
      <c r="AS2189" s="248"/>
      <c r="AT2189" s="248"/>
      <c r="AU2189" s="248"/>
      <c r="AW2189" s="319"/>
      <c r="AX2189" s="251"/>
      <c r="AY2189" s="248"/>
    </row>
    <row r="2190" spans="1:51" s="307" customFormat="1" ht="16.5" customHeight="1" x14ac:dyDescent="0.25">
      <c r="A2190" s="305"/>
      <c r="B2190" s="306"/>
      <c r="K2190" s="308"/>
      <c r="L2190" s="309"/>
      <c r="M2190" s="310"/>
      <c r="N2190" s="309"/>
      <c r="O2190" s="309"/>
      <c r="P2190" s="309"/>
      <c r="Q2190" s="311"/>
      <c r="R2190" s="312"/>
      <c r="S2190" s="312"/>
      <c r="U2190" s="313"/>
      <c r="V2190" s="305"/>
      <c r="W2190" s="306"/>
      <c r="X2190" s="314"/>
      <c r="AA2190" s="315"/>
      <c r="AB2190" s="315"/>
      <c r="AC2190" s="315"/>
      <c r="AD2190" s="312"/>
      <c r="AE2190" s="316"/>
      <c r="AF2190" s="317"/>
      <c r="AG2190" s="317"/>
      <c r="AI2190" s="311"/>
      <c r="AJ2190" s="311"/>
      <c r="AK2190" s="311"/>
      <c r="AL2190" s="311"/>
      <c r="AO2190" s="318"/>
      <c r="AP2190" s="318"/>
      <c r="AQ2190" s="249"/>
      <c r="AR2190" s="249"/>
      <c r="AS2190" s="248"/>
      <c r="AT2190" s="248"/>
      <c r="AU2190" s="248"/>
      <c r="AW2190" s="319"/>
      <c r="AX2190" s="251"/>
      <c r="AY2190" s="248"/>
    </row>
    <row r="2191" spans="1:51" s="307" customFormat="1" ht="16.5" customHeight="1" x14ac:dyDescent="0.25">
      <c r="A2191" s="305"/>
      <c r="B2191" s="306"/>
      <c r="K2191" s="308"/>
      <c r="L2191" s="309"/>
      <c r="M2191" s="310"/>
      <c r="N2191" s="309"/>
      <c r="O2191" s="309"/>
      <c r="P2191" s="309"/>
      <c r="Q2191" s="311"/>
      <c r="R2191" s="312"/>
      <c r="S2191" s="312"/>
      <c r="U2191" s="313"/>
      <c r="V2191" s="305"/>
      <c r="W2191" s="306"/>
      <c r="X2191" s="314"/>
      <c r="AA2191" s="315"/>
      <c r="AB2191" s="315"/>
      <c r="AC2191" s="315"/>
      <c r="AD2191" s="312"/>
      <c r="AE2191" s="316"/>
      <c r="AF2191" s="317"/>
      <c r="AG2191" s="317"/>
      <c r="AI2191" s="311"/>
      <c r="AJ2191" s="311"/>
      <c r="AK2191" s="311"/>
      <c r="AL2191" s="311"/>
      <c r="AO2191" s="318"/>
      <c r="AP2191" s="318"/>
      <c r="AQ2191" s="249"/>
      <c r="AR2191" s="249"/>
      <c r="AS2191" s="248"/>
      <c r="AT2191" s="248"/>
      <c r="AU2191" s="248"/>
      <c r="AW2191" s="319"/>
      <c r="AX2191" s="251"/>
      <c r="AY2191" s="248"/>
    </row>
    <row r="2192" spans="1:51" s="276" customFormat="1" ht="16.5" customHeight="1" x14ac:dyDescent="0.25">
      <c r="A2192" s="283" t="s">
        <v>218</v>
      </c>
      <c r="B2192" s="274">
        <v>49</v>
      </c>
      <c r="C2192" s="276" t="s">
        <v>5</v>
      </c>
      <c r="D2192" s="276">
        <v>29840</v>
      </c>
      <c r="E2192" s="276">
        <v>415</v>
      </c>
      <c r="F2192" s="276">
        <v>1429</v>
      </c>
      <c r="G2192" s="276" t="s">
        <v>214</v>
      </c>
      <c r="H2192" s="276">
        <v>0</v>
      </c>
      <c r="I2192" s="276">
        <v>2</v>
      </c>
      <c r="J2192" s="276">
        <v>2</v>
      </c>
      <c r="K2192" s="277">
        <f>H2192*400+I2192*100+J2192</f>
        <v>202</v>
      </c>
      <c r="L2192" s="278">
        <f>SUM(Q2192:U2192)</f>
        <v>202</v>
      </c>
      <c r="M2192" s="279">
        <v>5</v>
      </c>
      <c r="N2192" s="278">
        <f>L2192</f>
        <v>202</v>
      </c>
      <c r="O2192" s="278">
        <v>150</v>
      </c>
      <c r="P2192" s="278">
        <f>N2192*O2192</f>
        <v>30300</v>
      </c>
      <c r="Q2192" s="280"/>
      <c r="R2192" s="281">
        <v>194.17</v>
      </c>
      <c r="S2192" s="281">
        <v>7.83</v>
      </c>
      <c r="U2192" s="282"/>
      <c r="V2192" s="283" t="str">
        <f>A2192</f>
        <v>นายหนุมาร  โพธิ์รุณ</v>
      </c>
      <c r="W2192" s="274">
        <v>97</v>
      </c>
      <c r="X2192" s="291">
        <v>16</v>
      </c>
      <c r="Y2192" s="276" t="s">
        <v>28</v>
      </c>
      <c r="Z2192" s="276" t="s">
        <v>41</v>
      </c>
      <c r="AA2192" s="285"/>
      <c r="AB2192" s="285"/>
      <c r="AC2192" s="285">
        <v>5</v>
      </c>
      <c r="AD2192" s="281">
        <f>AD2193+AD2195</f>
        <v>335.34</v>
      </c>
      <c r="AE2192" s="287">
        <v>100</v>
      </c>
      <c r="AF2192" s="288">
        <f>รายการ!B1</f>
        <v>6700</v>
      </c>
      <c r="AG2192" s="288">
        <f>AD2192*AF2192</f>
        <v>2246778</v>
      </c>
      <c r="AH2192" s="280">
        <f>SUM(AI2192:AL2192)</f>
        <v>335.34</v>
      </c>
      <c r="AI2192" s="280"/>
      <c r="AJ2192" s="280">
        <f>AJ2193+AJ2195</f>
        <v>304.02</v>
      </c>
      <c r="AK2192" s="280">
        <f>AK2193+AK2195</f>
        <v>31.32</v>
      </c>
      <c r="AL2192" s="280"/>
      <c r="AM2192" s="276">
        <v>30</v>
      </c>
      <c r="AN2192" s="276">
        <f>ค่าเสื่อม!W3</f>
        <v>85</v>
      </c>
      <c r="AO2192" s="290">
        <f>AG2192*AN2192/100</f>
        <v>1909761.3</v>
      </c>
      <c r="AP2192" s="290">
        <f>AG2192-AO2192</f>
        <v>337016.69999999995</v>
      </c>
      <c r="AQ2192" s="199">
        <f>P2192+AP2192</f>
        <v>367316.69999999995</v>
      </c>
      <c r="AR2192" s="199">
        <f>AQ2192</f>
        <v>367316.69999999995</v>
      </c>
      <c r="AS2192" s="198">
        <f>((S2192*O2192)+(AF2192*AK2192)-(AF2192*AK2192*AN2192/100))</f>
        <v>32651.100000000006</v>
      </c>
      <c r="AT2192" s="198">
        <f>AQ2192-AS2192</f>
        <v>334665.59999999998</v>
      </c>
      <c r="AU2192" s="198">
        <f t="shared" ref="AU2192:AU2198" si="48">AS2192</f>
        <v>32651.100000000006</v>
      </c>
      <c r="AV2192" s="276">
        <f>อัตราภาษี!J5</f>
        <v>0.3</v>
      </c>
      <c r="AW2192" s="156" t="s">
        <v>1798</v>
      </c>
      <c r="AX2192" s="201">
        <f>AU2192*AV2192/100</f>
        <v>97.953300000000013</v>
      </c>
      <c r="AY2192" s="198">
        <f>AX2192*10/100</f>
        <v>9.7953300000000016</v>
      </c>
    </row>
    <row r="2193" spans="1:51" s="276" customFormat="1" ht="16.5" customHeight="1" x14ac:dyDescent="0.25">
      <c r="A2193" s="283"/>
      <c r="B2193" s="274"/>
      <c r="K2193" s="277"/>
      <c r="L2193" s="278"/>
      <c r="M2193" s="279"/>
      <c r="N2193" s="278"/>
      <c r="O2193" s="278"/>
      <c r="P2193" s="278">
        <f>N2193*O2193</f>
        <v>0</v>
      </c>
      <c r="Q2193" s="280"/>
      <c r="R2193" s="281"/>
      <c r="S2193" s="281"/>
      <c r="U2193" s="282"/>
      <c r="V2193" s="283"/>
      <c r="W2193" s="274"/>
      <c r="X2193" s="291"/>
      <c r="Z2193" s="283" t="s">
        <v>42</v>
      </c>
      <c r="AA2193" s="285">
        <v>8.1</v>
      </c>
      <c r="AB2193" s="285">
        <v>20.7</v>
      </c>
      <c r="AC2193" s="285">
        <v>5</v>
      </c>
      <c r="AD2193" s="281">
        <f>AA2193*AB2193</f>
        <v>167.67</v>
      </c>
      <c r="AE2193" s="286">
        <v>40.659999999999997</v>
      </c>
      <c r="AF2193" s="288">
        <f>รายการ!B1</f>
        <v>6700</v>
      </c>
      <c r="AG2193" s="288">
        <f>AD2193*AF2193</f>
        <v>1123389</v>
      </c>
      <c r="AH2193" s="280">
        <f>SUM(AI2193:AL2193)</f>
        <v>167.67</v>
      </c>
      <c r="AI2193" s="280"/>
      <c r="AJ2193" s="280">
        <v>136.35</v>
      </c>
      <c r="AK2193" s="280">
        <v>31.32</v>
      </c>
      <c r="AL2193" s="280"/>
      <c r="AN2193" s="276">
        <f>ค่าเสื่อม!W3</f>
        <v>85</v>
      </c>
      <c r="AO2193" s="290">
        <f>AG2193*AN2193/100</f>
        <v>954880.65</v>
      </c>
      <c r="AP2193" s="290">
        <f>AG2193-AO2193</f>
        <v>168508.34999999998</v>
      </c>
      <c r="AQ2193" s="199">
        <f>P2193+AP2193</f>
        <v>168508.34999999998</v>
      </c>
      <c r="AR2193" s="199">
        <f>AQ2193</f>
        <v>168508.34999999998</v>
      </c>
      <c r="AS2193" s="198">
        <f>((S2193*O2193)+(AF2193*AK2193)-(AF2193*AK2193*AN2193/100))</f>
        <v>31476.600000000006</v>
      </c>
      <c r="AT2193" s="198">
        <f>AQ2193-AS2193</f>
        <v>137031.74999999997</v>
      </c>
      <c r="AU2193" s="198">
        <f t="shared" si="48"/>
        <v>31476.600000000006</v>
      </c>
      <c r="AW2193" s="156"/>
      <c r="AX2193" s="201">
        <f>AU2193*AV2193/100</f>
        <v>0</v>
      </c>
      <c r="AY2193" s="198">
        <f>AX2193*10/100</f>
        <v>0</v>
      </c>
    </row>
    <row r="2194" spans="1:51" s="324" customFormat="1" ht="16.5" customHeight="1" x14ac:dyDescent="0.25">
      <c r="A2194" s="330"/>
      <c r="B2194" s="323"/>
      <c r="K2194" s="338"/>
      <c r="L2194" s="327"/>
      <c r="M2194" s="326"/>
      <c r="N2194" s="327"/>
      <c r="O2194" s="327"/>
      <c r="P2194" s="327"/>
      <c r="Q2194" s="289"/>
      <c r="R2194" s="286"/>
      <c r="S2194" s="286"/>
      <c r="U2194" s="329"/>
      <c r="V2194" s="330"/>
      <c r="W2194" s="323"/>
      <c r="X2194" s="331"/>
      <c r="Z2194" s="330" t="s">
        <v>42</v>
      </c>
      <c r="AA2194" s="332"/>
      <c r="AB2194" s="332"/>
      <c r="AC2194" s="332"/>
      <c r="AD2194" s="286">
        <v>31.32</v>
      </c>
      <c r="AE2194" s="286">
        <v>9.34</v>
      </c>
      <c r="AF2194" s="325"/>
      <c r="AG2194" s="325"/>
      <c r="AH2194" s="289"/>
      <c r="AI2194" s="289"/>
      <c r="AJ2194" s="289"/>
      <c r="AK2194" s="289">
        <v>31.32</v>
      </c>
      <c r="AL2194" s="289"/>
      <c r="AO2194" s="333"/>
      <c r="AP2194" s="333"/>
      <c r="AQ2194" s="199"/>
      <c r="AR2194" s="199"/>
      <c r="AS2194" s="214">
        <v>31476.6</v>
      </c>
      <c r="AT2194" s="214"/>
      <c r="AU2194" s="214">
        <f t="shared" si="48"/>
        <v>31476.6</v>
      </c>
      <c r="AW2194" s="334"/>
      <c r="AX2194" s="215"/>
      <c r="AY2194" s="214"/>
    </row>
    <row r="2195" spans="1:51" s="276" customFormat="1" ht="16.5" customHeight="1" x14ac:dyDescent="0.25">
      <c r="A2195" s="283"/>
      <c r="B2195" s="274"/>
      <c r="K2195" s="277"/>
      <c r="L2195" s="278"/>
      <c r="M2195" s="279"/>
      <c r="N2195" s="278"/>
      <c r="O2195" s="278"/>
      <c r="P2195" s="278">
        <f>N2195*O2195</f>
        <v>0</v>
      </c>
      <c r="Q2195" s="280"/>
      <c r="R2195" s="281"/>
      <c r="S2195" s="281"/>
      <c r="U2195" s="282"/>
      <c r="V2195" s="283"/>
      <c r="W2195" s="274"/>
      <c r="X2195" s="291"/>
      <c r="Z2195" s="283" t="s">
        <v>43</v>
      </c>
      <c r="AA2195" s="285">
        <v>8.1</v>
      </c>
      <c r="AB2195" s="285">
        <v>20.7</v>
      </c>
      <c r="AC2195" s="285">
        <v>2</v>
      </c>
      <c r="AD2195" s="281">
        <f>AA2195*AB2195</f>
        <v>167.67</v>
      </c>
      <c r="AE2195" s="286">
        <v>50</v>
      </c>
      <c r="AF2195" s="288">
        <f>รายการ!B1</f>
        <v>6700</v>
      </c>
      <c r="AG2195" s="288">
        <f>AD2195*AF2195</f>
        <v>1123389</v>
      </c>
      <c r="AH2195" s="280">
        <f>SUM(AI2195:AL2195)</f>
        <v>167.67</v>
      </c>
      <c r="AI2195" s="280"/>
      <c r="AJ2195" s="280">
        <v>167.67</v>
      </c>
      <c r="AK2195" s="280"/>
      <c r="AL2195" s="280"/>
      <c r="AN2195" s="276">
        <f>ค่าเสื่อม!W3</f>
        <v>85</v>
      </c>
      <c r="AO2195" s="290">
        <f>AG2195*AN2195/100</f>
        <v>954880.65</v>
      </c>
      <c r="AP2195" s="290">
        <f>AG2195-AO2195</f>
        <v>168508.34999999998</v>
      </c>
      <c r="AQ2195" s="199">
        <f>P2195+AP2195</f>
        <v>168508.34999999998</v>
      </c>
      <c r="AR2195" s="199">
        <f>AQ2195</f>
        <v>168508.34999999998</v>
      </c>
      <c r="AS2195" s="198">
        <f>((S2195*O2195)+(AF2195*AK2195)-(AF2195*AK2195*AN2195/100))</f>
        <v>0</v>
      </c>
      <c r="AT2195" s="198">
        <f>AQ2195-AS2195</f>
        <v>168508.34999999998</v>
      </c>
      <c r="AU2195" s="198">
        <f t="shared" si="48"/>
        <v>0</v>
      </c>
      <c r="AW2195" s="156"/>
      <c r="AX2195" s="201">
        <f>AU2195*AV2195/100</f>
        <v>0</v>
      </c>
      <c r="AY2195" s="198">
        <f>AX2195*10/100</f>
        <v>0</v>
      </c>
    </row>
    <row r="2196" spans="1:51" s="276" customFormat="1" ht="16.5" customHeight="1" x14ac:dyDescent="0.25">
      <c r="A2196" s="283"/>
      <c r="B2196" s="274"/>
      <c r="K2196" s="277"/>
      <c r="L2196" s="278"/>
      <c r="M2196" s="279"/>
      <c r="N2196" s="278"/>
      <c r="O2196" s="278"/>
      <c r="P2196" s="278">
        <f>N2196*O2196</f>
        <v>0</v>
      </c>
      <c r="Q2196" s="280"/>
      <c r="R2196" s="281"/>
      <c r="S2196" s="281"/>
      <c r="U2196" s="282"/>
      <c r="V2196" s="283"/>
      <c r="W2196" s="274">
        <v>98</v>
      </c>
      <c r="X2196" s="291"/>
      <c r="Y2196" s="276" t="s">
        <v>34</v>
      </c>
      <c r="Z2196" s="276" t="s">
        <v>7</v>
      </c>
      <c r="AA2196" s="285">
        <v>4.5</v>
      </c>
      <c r="AB2196" s="285">
        <v>6</v>
      </c>
      <c r="AC2196" s="285">
        <v>2</v>
      </c>
      <c r="AD2196" s="281">
        <f>SUM(AI2196:AL2196)</f>
        <v>27</v>
      </c>
      <c r="AE2196" s="287">
        <v>100</v>
      </c>
      <c r="AF2196" s="288">
        <f>รายการ!B8</f>
        <v>2600</v>
      </c>
      <c r="AG2196" s="288">
        <f>AD2196*AF2196</f>
        <v>70200</v>
      </c>
      <c r="AH2196" s="280">
        <f>SUM(AI2196:AL2196)</f>
        <v>27</v>
      </c>
      <c r="AI2196" s="280"/>
      <c r="AJ2196" s="280">
        <v>27</v>
      </c>
      <c r="AK2196" s="280"/>
      <c r="AL2196" s="280"/>
      <c r="AM2196" s="276">
        <v>30</v>
      </c>
      <c r="AN2196" s="276">
        <f>ค่าเสื่อม!T4</f>
        <v>93</v>
      </c>
      <c r="AO2196" s="290">
        <f>AG2196*AN2196/100</f>
        <v>65286</v>
      </c>
      <c r="AP2196" s="290">
        <f>AG2196-AO2196</f>
        <v>4914</v>
      </c>
      <c r="AQ2196" s="199">
        <f>P2196+AP2196</f>
        <v>4914</v>
      </c>
      <c r="AR2196" s="199">
        <f>AQ2196</f>
        <v>4914</v>
      </c>
      <c r="AS2196" s="198">
        <f>((S2196*O2196)+(AF2196*AK2196)-(AF2196*AK2196*AN2196/100))</f>
        <v>0</v>
      </c>
      <c r="AT2196" s="198">
        <f>AQ2196-AS2196</f>
        <v>4914</v>
      </c>
      <c r="AU2196" s="198">
        <f t="shared" si="48"/>
        <v>0</v>
      </c>
      <c r="AW2196" s="156"/>
      <c r="AX2196" s="201">
        <f>AU2196*AV2196/100</f>
        <v>0</v>
      </c>
      <c r="AY2196" s="198">
        <f>AX2196*10/100</f>
        <v>0</v>
      </c>
    </row>
    <row r="2197" spans="1:51" s="276" customFormat="1" ht="16.5" customHeight="1" x14ac:dyDescent="0.25">
      <c r="A2197" s="283"/>
      <c r="B2197" s="274"/>
      <c r="K2197" s="277"/>
      <c r="L2197" s="278"/>
      <c r="M2197" s="279"/>
      <c r="N2197" s="278"/>
      <c r="O2197" s="278"/>
      <c r="P2197" s="278">
        <f>N2197*O2197</f>
        <v>0</v>
      </c>
      <c r="Q2197" s="280"/>
      <c r="R2197" s="281"/>
      <c r="S2197" s="281"/>
      <c r="U2197" s="282"/>
      <c r="V2197" s="283"/>
      <c r="W2197" s="274">
        <v>99</v>
      </c>
      <c r="X2197" s="284"/>
      <c r="Y2197" s="276" t="s">
        <v>38</v>
      </c>
      <c r="Z2197" s="276" t="s">
        <v>7</v>
      </c>
      <c r="AA2197" s="285">
        <v>11</v>
      </c>
      <c r="AB2197" s="285">
        <v>20.7</v>
      </c>
      <c r="AC2197" s="285">
        <v>2</v>
      </c>
      <c r="AD2197" s="281">
        <f>SUM(AI2197:AL2197)</f>
        <v>227.7</v>
      </c>
      <c r="AE2197" s="287">
        <v>100</v>
      </c>
      <c r="AF2197" s="288">
        <f>รายการ!B34</f>
        <v>2050</v>
      </c>
      <c r="AG2197" s="288">
        <f>AD2197*AF2197</f>
        <v>466785</v>
      </c>
      <c r="AH2197" s="280">
        <f>SUM(AI2197:AL2197)</f>
        <v>227.7</v>
      </c>
      <c r="AI2197" s="280"/>
      <c r="AJ2197" s="280">
        <v>227.7</v>
      </c>
      <c r="AK2197" s="280"/>
      <c r="AL2197" s="280"/>
      <c r="AM2197" s="276">
        <v>30</v>
      </c>
      <c r="AN2197" s="276">
        <f>ค่าเสื่อม!T4</f>
        <v>93</v>
      </c>
      <c r="AO2197" s="290">
        <f>AG2197*AN2197/100</f>
        <v>434110.05</v>
      </c>
      <c r="AP2197" s="290">
        <f>AG2197-AO2197</f>
        <v>32674.950000000012</v>
      </c>
      <c r="AQ2197" s="199">
        <f>P2197+AP2197</f>
        <v>32674.950000000012</v>
      </c>
      <c r="AR2197" s="199">
        <f>AQ2197</f>
        <v>32674.950000000012</v>
      </c>
      <c r="AS2197" s="198">
        <f>((S2197*O2197)+(AF2197*AK2197)-(AF2197*AK2197*AN2197/100))</f>
        <v>0</v>
      </c>
      <c r="AT2197" s="198">
        <f>AQ2197-AS2197</f>
        <v>32674.950000000012</v>
      </c>
      <c r="AU2197" s="198">
        <f t="shared" si="48"/>
        <v>0</v>
      </c>
      <c r="AW2197" s="156" t="s">
        <v>51</v>
      </c>
      <c r="AX2197" s="201">
        <f>AU2197*AV2197/100</f>
        <v>0</v>
      </c>
      <c r="AY2197" s="198">
        <f>AX2197*10/100</f>
        <v>0</v>
      </c>
    </row>
    <row r="2198" spans="1:51" s="276" customFormat="1" ht="16.5" customHeight="1" x14ac:dyDescent="0.25">
      <c r="A2198" s="283"/>
      <c r="B2198" s="274"/>
      <c r="K2198" s="277"/>
      <c r="L2198" s="278"/>
      <c r="M2198" s="279"/>
      <c r="N2198" s="278"/>
      <c r="O2198" s="278"/>
      <c r="P2198" s="278">
        <f>N2198*O2198</f>
        <v>0</v>
      </c>
      <c r="Q2198" s="280"/>
      <c r="R2198" s="281"/>
      <c r="S2198" s="281"/>
      <c r="U2198" s="282"/>
      <c r="V2198" s="283"/>
      <c r="W2198" s="274">
        <v>100</v>
      </c>
      <c r="X2198" s="284"/>
      <c r="Y2198" s="276" t="s">
        <v>54</v>
      </c>
      <c r="Z2198" s="276" t="s">
        <v>6</v>
      </c>
      <c r="AA2198" s="285">
        <v>2</v>
      </c>
      <c r="AB2198" s="285">
        <v>3</v>
      </c>
      <c r="AC2198" s="285">
        <v>2</v>
      </c>
      <c r="AD2198" s="281">
        <f>SUM(AI2198:AL2198)</f>
        <v>6</v>
      </c>
      <c r="AE2198" s="287">
        <v>100</v>
      </c>
      <c r="AF2198" s="288">
        <f>รายการ!B29</f>
        <v>5850</v>
      </c>
      <c r="AG2198" s="288">
        <f>AD2198*AF2198</f>
        <v>35100</v>
      </c>
      <c r="AH2198" s="280">
        <f>SUM(AI2198:AL2198)</f>
        <v>6</v>
      </c>
      <c r="AI2198" s="280"/>
      <c r="AJ2198" s="280">
        <v>6</v>
      </c>
      <c r="AK2198" s="280"/>
      <c r="AL2198" s="280"/>
      <c r="AM2198" s="276">
        <v>30</v>
      </c>
      <c r="AN2198" s="276">
        <f>ค่าเสื่อม!AE2</f>
        <v>50</v>
      </c>
      <c r="AO2198" s="290">
        <f>AG2198*AN2198/100</f>
        <v>17550</v>
      </c>
      <c r="AP2198" s="290">
        <f>AG2198-AO2198</f>
        <v>17550</v>
      </c>
      <c r="AQ2198" s="199">
        <f>P2198+AP2198</f>
        <v>17550</v>
      </c>
      <c r="AR2198" s="199">
        <f>AQ2198</f>
        <v>17550</v>
      </c>
      <c r="AS2198" s="198">
        <f>((S2198*O2198)+(AF2198*AK2198)-(AF2198*AK2198*AN2198/100))</f>
        <v>0</v>
      </c>
      <c r="AT2198" s="198">
        <f>AQ2198-AS2198</f>
        <v>17550</v>
      </c>
      <c r="AU2198" s="198">
        <f t="shared" si="48"/>
        <v>0</v>
      </c>
      <c r="AW2198" s="156" t="s">
        <v>219</v>
      </c>
      <c r="AX2198" s="201">
        <f>AU2198*AV2198/100</f>
        <v>0</v>
      </c>
      <c r="AY2198" s="198">
        <f>AX2198*10/100</f>
        <v>0</v>
      </c>
    </row>
    <row r="2199" spans="1:51" s="307" customFormat="1" ht="16.5" customHeight="1" x14ac:dyDescent="0.25">
      <c r="A2199" s="305"/>
      <c r="B2199" s="306"/>
      <c r="K2199" s="308"/>
      <c r="L2199" s="309"/>
      <c r="M2199" s="310"/>
      <c r="N2199" s="309"/>
      <c r="O2199" s="309"/>
      <c r="P2199" s="309"/>
      <c r="Q2199" s="311"/>
      <c r="R2199" s="312"/>
      <c r="S2199" s="312"/>
      <c r="U2199" s="313"/>
      <c r="V2199" s="305"/>
      <c r="W2199" s="306"/>
      <c r="X2199" s="425"/>
      <c r="AA2199" s="315"/>
      <c r="AB2199" s="315"/>
      <c r="AC2199" s="315"/>
      <c r="AD2199" s="312"/>
      <c r="AE2199" s="316"/>
      <c r="AF2199" s="317"/>
      <c r="AG2199" s="317"/>
      <c r="AH2199" s="311"/>
      <c r="AI2199" s="311"/>
      <c r="AJ2199" s="311"/>
      <c r="AK2199" s="311"/>
      <c r="AL2199" s="311"/>
      <c r="AO2199" s="318"/>
      <c r="AP2199" s="318"/>
      <c r="AQ2199" s="249"/>
      <c r="AR2199" s="249"/>
      <c r="AS2199" s="248"/>
      <c r="AT2199" s="248"/>
      <c r="AU2199" s="248"/>
      <c r="AW2199" s="319"/>
      <c r="AX2199" s="251"/>
      <c r="AY2199" s="248"/>
    </row>
    <row r="2200" spans="1:51" s="307" customFormat="1" ht="16.5" customHeight="1" x14ac:dyDescent="0.25">
      <c r="A2200" s="305"/>
      <c r="B2200" s="306"/>
      <c r="K2200" s="308"/>
      <c r="L2200" s="309"/>
      <c r="M2200" s="310"/>
      <c r="N2200" s="309"/>
      <c r="O2200" s="309"/>
      <c r="P2200" s="309"/>
      <c r="Q2200" s="311"/>
      <c r="R2200" s="312"/>
      <c r="S2200" s="312"/>
      <c r="U2200" s="313"/>
      <c r="V2200" s="305"/>
      <c r="W2200" s="306"/>
      <c r="X2200" s="425"/>
      <c r="AA2200" s="315"/>
      <c r="AB2200" s="315"/>
      <c r="AC2200" s="315"/>
      <c r="AD2200" s="312"/>
      <c r="AE2200" s="316"/>
      <c r="AF2200" s="317"/>
      <c r="AG2200" s="317"/>
      <c r="AH2200" s="311"/>
      <c r="AI2200" s="311"/>
      <c r="AJ2200" s="311"/>
      <c r="AK2200" s="311"/>
      <c r="AL2200" s="311"/>
      <c r="AO2200" s="318"/>
      <c r="AP2200" s="318"/>
      <c r="AQ2200" s="249"/>
      <c r="AR2200" s="249"/>
      <c r="AS2200" s="248"/>
      <c r="AT2200" s="248"/>
      <c r="AU2200" s="248"/>
      <c r="AW2200" s="319"/>
      <c r="AX2200" s="251"/>
      <c r="AY2200" s="248"/>
    </row>
    <row r="2201" spans="1:51" s="307" customFormat="1" ht="16.5" customHeight="1" x14ac:dyDescent="0.25">
      <c r="A2201" s="305"/>
      <c r="B2201" s="306"/>
      <c r="K2201" s="308"/>
      <c r="L2201" s="309"/>
      <c r="M2201" s="310"/>
      <c r="N2201" s="309"/>
      <c r="O2201" s="309"/>
      <c r="P2201" s="309"/>
      <c r="Q2201" s="311"/>
      <c r="R2201" s="312"/>
      <c r="S2201" s="312"/>
      <c r="U2201" s="313"/>
      <c r="V2201" s="305"/>
      <c r="W2201" s="306"/>
      <c r="X2201" s="425"/>
      <c r="AA2201" s="315"/>
      <c r="AB2201" s="315"/>
      <c r="AC2201" s="315"/>
      <c r="AD2201" s="312"/>
      <c r="AE2201" s="316"/>
      <c r="AF2201" s="317"/>
      <c r="AG2201" s="317"/>
      <c r="AH2201" s="311"/>
      <c r="AI2201" s="311"/>
      <c r="AJ2201" s="311"/>
      <c r="AK2201" s="311"/>
      <c r="AL2201" s="311"/>
      <c r="AO2201" s="318"/>
      <c r="AP2201" s="318"/>
      <c r="AQ2201" s="249"/>
      <c r="AR2201" s="249"/>
      <c r="AS2201" s="248"/>
      <c r="AT2201" s="248"/>
      <c r="AU2201" s="248"/>
      <c r="AW2201" s="319"/>
      <c r="AX2201" s="251"/>
      <c r="AY2201" s="248"/>
    </row>
    <row r="2202" spans="1:51" s="307" customFormat="1" ht="16.5" customHeight="1" x14ac:dyDescent="0.25">
      <c r="A2202" s="305"/>
      <c r="B2202" s="306"/>
      <c r="K2202" s="308"/>
      <c r="L2202" s="309"/>
      <c r="M2202" s="310"/>
      <c r="N2202" s="309"/>
      <c r="O2202" s="309"/>
      <c r="P2202" s="309"/>
      <c r="Q2202" s="311"/>
      <c r="R2202" s="312"/>
      <c r="S2202" s="312"/>
      <c r="U2202" s="313"/>
      <c r="V2202" s="305"/>
      <c r="W2202" s="306"/>
      <c r="X2202" s="425"/>
      <c r="AA2202" s="315"/>
      <c r="AB2202" s="315"/>
      <c r="AC2202" s="315"/>
      <c r="AD2202" s="312"/>
      <c r="AE2202" s="316"/>
      <c r="AF2202" s="317"/>
      <c r="AG2202" s="317"/>
      <c r="AH2202" s="311"/>
      <c r="AI2202" s="311"/>
      <c r="AJ2202" s="311"/>
      <c r="AK2202" s="311"/>
      <c r="AL2202" s="311"/>
      <c r="AO2202" s="318"/>
      <c r="AP2202" s="318"/>
      <c r="AQ2202" s="249"/>
      <c r="AR2202" s="249"/>
      <c r="AS2202" s="248"/>
      <c r="AT2202" s="248"/>
      <c r="AU2202" s="248"/>
      <c r="AW2202" s="319"/>
      <c r="AX2202" s="251"/>
      <c r="AY2202" s="248"/>
    </row>
    <row r="2203" spans="1:51" s="307" customFormat="1" ht="16.5" customHeight="1" x14ac:dyDescent="0.25">
      <c r="A2203" s="305"/>
      <c r="B2203" s="306"/>
      <c r="K2203" s="308"/>
      <c r="L2203" s="309"/>
      <c r="M2203" s="310"/>
      <c r="N2203" s="309"/>
      <c r="O2203" s="309"/>
      <c r="P2203" s="309"/>
      <c r="Q2203" s="311"/>
      <c r="R2203" s="312"/>
      <c r="S2203" s="312"/>
      <c r="U2203" s="313"/>
      <c r="V2203" s="305"/>
      <c r="W2203" s="306"/>
      <c r="X2203" s="425"/>
      <c r="AA2203" s="315"/>
      <c r="AB2203" s="315"/>
      <c r="AC2203" s="315"/>
      <c r="AD2203" s="312"/>
      <c r="AE2203" s="316"/>
      <c r="AF2203" s="317"/>
      <c r="AG2203" s="317"/>
      <c r="AH2203" s="311"/>
      <c r="AI2203" s="311"/>
      <c r="AJ2203" s="311"/>
      <c r="AK2203" s="311"/>
      <c r="AL2203" s="311"/>
      <c r="AO2203" s="318"/>
      <c r="AP2203" s="318"/>
      <c r="AQ2203" s="249"/>
      <c r="AR2203" s="249"/>
      <c r="AS2203" s="248"/>
      <c r="AT2203" s="248"/>
      <c r="AU2203" s="248"/>
      <c r="AW2203" s="319"/>
      <c r="AX2203" s="251"/>
      <c r="AY2203" s="248"/>
    </row>
    <row r="2204" spans="1:51" s="307" customFormat="1" ht="16.5" customHeight="1" x14ac:dyDescent="0.25">
      <c r="A2204" s="305"/>
      <c r="B2204" s="306"/>
      <c r="K2204" s="308"/>
      <c r="L2204" s="309"/>
      <c r="M2204" s="310"/>
      <c r="N2204" s="309"/>
      <c r="O2204" s="309"/>
      <c r="P2204" s="309"/>
      <c r="Q2204" s="311"/>
      <c r="R2204" s="312"/>
      <c r="S2204" s="312"/>
      <c r="U2204" s="313"/>
      <c r="V2204" s="305"/>
      <c r="W2204" s="306"/>
      <c r="X2204" s="425"/>
      <c r="AA2204" s="315"/>
      <c r="AB2204" s="315"/>
      <c r="AC2204" s="315"/>
      <c r="AD2204" s="312"/>
      <c r="AE2204" s="316"/>
      <c r="AF2204" s="317"/>
      <c r="AG2204" s="317"/>
      <c r="AH2204" s="311"/>
      <c r="AI2204" s="311"/>
      <c r="AJ2204" s="311"/>
      <c r="AK2204" s="311"/>
      <c r="AL2204" s="311"/>
      <c r="AO2204" s="318"/>
      <c r="AP2204" s="318"/>
      <c r="AQ2204" s="249"/>
      <c r="AR2204" s="249"/>
      <c r="AS2204" s="248"/>
      <c r="AT2204" s="248"/>
      <c r="AU2204" s="248"/>
      <c r="AW2204" s="319"/>
      <c r="AX2204" s="251"/>
      <c r="AY2204" s="248"/>
    </row>
    <row r="2205" spans="1:51" s="307" customFormat="1" ht="16.5" customHeight="1" x14ac:dyDescent="0.25">
      <c r="A2205" s="305"/>
      <c r="B2205" s="306"/>
      <c r="K2205" s="308"/>
      <c r="L2205" s="309"/>
      <c r="M2205" s="310"/>
      <c r="N2205" s="309"/>
      <c r="O2205" s="309"/>
      <c r="P2205" s="309"/>
      <c r="Q2205" s="311"/>
      <c r="R2205" s="312"/>
      <c r="S2205" s="312"/>
      <c r="U2205" s="313"/>
      <c r="V2205" s="305"/>
      <c r="W2205" s="306"/>
      <c r="X2205" s="425"/>
      <c r="AA2205" s="315"/>
      <c r="AB2205" s="315"/>
      <c r="AC2205" s="315"/>
      <c r="AD2205" s="312"/>
      <c r="AE2205" s="316"/>
      <c r="AF2205" s="317"/>
      <c r="AG2205" s="317"/>
      <c r="AH2205" s="311"/>
      <c r="AI2205" s="311"/>
      <c r="AJ2205" s="311"/>
      <c r="AK2205" s="311"/>
      <c r="AL2205" s="311"/>
      <c r="AO2205" s="318"/>
      <c r="AP2205" s="318"/>
      <c r="AQ2205" s="249"/>
      <c r="AR2205" s="249"/>
      <c r="AS2205" s="248"/>
      <c r="AT2205" s="248"/>
      <c r="AU2205" s="248"/>
      <c r="AW2205" s="319"/>
      <c r="AX2205" s="251"/>
      <c r="AY2205" s="248"/>
    </row>
    <row r="2206" spans="1:51" s="307" customFormat="1" ht="16.5" customHeight="1" x14ac:dyDescent="0.25">
      <c r="A2206" s="305"/>
      <c r="B2206" s="306"/>
      <c r="K2206" s="308"/>
      <c r="L2206" s="309"/>
      <c r="M2206" s="310"/>
      <c r="N2206" s="309"/>
      <c r="O2206" s="309"/>
      <c r="P2206" s="309"/>
      <c r="Q2206" s="311"/>
      <c r="R2206" s="312"/>
      <c r="S2206" s="312"/>
      <c r="U2206" s="313"/>
      <c r="V2206" s="305"/>
      <c r="W2206" s="306"/>
      <c r="X2206" s="425"/>
      <c r="AA2206" s="315"/>
      <c r="AB2206" s="315"/>
      <c r="AC2206" s="315"/>
      <c r="AD2206" s="312"/>
      <c r="AE2206" s="316"/>
      <c r="AF2206" s="317"/>
      <c r="AG2206" s="317"/>
      <c r="AH2206" s="311"/>
      <c r="AI2206" s="311"/>
      <c r="AJ2206" s="311"/>
      <c r="AK2206" s="311"/>
      <c r="AL2206" s="311"/>
      <c r="AO2206" s="318"/>
      <c r="AP2206" s="318"/>
      <c r="AQ2206" s="249"/>
      <c r="AR2206" s="249"/>
      <c r="AS2206" s="248"/>
      <c r="AT2206" s="248"/>
      <c r="AU2206" s="248"/>
      <c r="AW2206" s="319"/>
      <c r="AX2206" s="251"/>
      <c r="AY2206" s="248"/>
    </row>
    <row r="2207" spans="1:51" s="307" customFormat="1" ht="16.5" customHeight="1" x14ac:dyDescent="0.25">
      <c r="A2207" s="305"/>
      <c r="B2207" s="306"/>
      <c r="K2207" s="308"/>
      <c r="L2207" s="309"/>
      <c r="M2207" s="310"/>
      <c r="N2207" s="309"/>
      <c r="O2207" s="309"/>
      <c r="P2207" s="309"/>
      <c r="Q2207" s="311"/>
      <c r="R2207" s="312"/>
      <c r="S2207" s="312"/>
      <c r="U2207" s="313"/>
      <c r="V2207" s="305"/>
      <c r="W2207" s="306"/>
      <c r="X2207" s="425"/>
      <c r="AA2207" s="315"/>
      <c r="AB2207" s="315"/>
      <c r="AC2207" s="315"/>
      <c r="AD2207" s="312"/>
      <c r="AE2207" s="316"/>
      <c r="AF2207" s="317"/>
      <c r="AG2207" s="317"/>
      <c r="AH2207" s="311"/>
      <c r="AI2207" s="311"/>
      <c r="AJ2207" s="311"/>
      <c r="AK2207" s="311"/>
      <c r="AL2207" s="311"/>
      <c r="AO2207" s="318"/>
      <c r="AP2207" s="318"/>
      <c r="AQ2207" s="249"/>
      <c r="AR2207" s="249"/>
      <c r="AS2207" s="248"/>
      <c r="AT2207" s="248"/>
      <c r="AU2207" s="248"/>
      <c r="AW2207" s="319"/>
      <c r="AX2207" s="251"/>
      <c r="AY2207" s="248"/>
    </row>
    <row r="2208" spans="1:51" s="307" customFormat="1" ht="16.5" customHeight="1" x14ac:dyDescent="0.25">
      <c r="A2208" s="305"/>
      <c r="B2208" s="306"/>
      <c r="K2208" s="308"/>
      <c r="L2208" s="309"/>
      <c r="M2208" s="310"/>
      <c r="N2208" s="309"/>
      <c r="O2208" s="309"/>
      <c r="P2208" s="309"/>
      <c r="Q2208" s="311"/>
      <c r="R2208" s="312"/>
      <c r="S2208" s="312"/>
      <c r="U2208" s="313"/>
      <c r="V2208" s="305"/>
      <c r="W2208" s="306"/>
      <c r="X2208" s="425"/>
      <c r="AA2208" s="315"/>
      <c r="AB2208" s="315"/>
      <c r="AC2208" s="315"/>
      <c r="AD2208" s="312"/>
      <c r="AE2208" s="316"/>
      <c r="AF2208" s="317"/>
      <c r="AG2208" s="317"/>
      <c r="AH2208" s="311"/>
      <c r="AI2208" s="311"/>
      <c r="AJ2208" s="311"/>
      <c r="AK2208" s="311"/>
      <c r="AL2208" s="311"/>
      <c r="AO2208" s="318"/>
      <c r="AP2208" s="318"/>
      <c r="AQ2208" s="249"/>
      <c r="AR2208" s="249"/>
      <c r="AS2208" s="248"/>
      <c r="AT2208" s="248"/>
      <c r="AU2208" s="248"/>
      <c r="AW2208" s="319"/>
      <c r="AX2208" s="251"/>
      <c r="AY2208" s="248"/>
    </row>
    <row r="2209" spans="1:51" s="307" customFormat="1" ht="16.5" customHeight="1" x14ac:dyDescent="0.25">
      <c r="A2209" s="305"/>
      <c r="B2209" s="306"/>
      <c r="K2209" s="308"/>
      <c r="L2209" s="309"/>
      <c r="M2209" s="310"/>
      <c r="N2209" s="309"/>
      <c r="O2209" s="309"/>
      <c r="P2209" s="309"/>
      <c r="Q2209" s="311"/>
      <c r="R2209" s="312"/>
      <c r="S2209" s="312"/>
      <c r="U2209" s="313"/>
      <c r="V2209" s="305"/>
      <c r="W2209" s="306"/>
      <c r="X2209" s="425"/>
      <c r="AA2209" s="315"/>
      <c r="AB2209" s="315"/>
      <c r="AC2209" s="315"/>
      <c r="AD2209" s="312"/>
      <c r="AE2209" s="316"/>
      <c r="AF2209" s="317"/>
      <c r="AG2209" s="317"/>
      <c r="AH2209" s="311"/>
      <c r="AI2209" s="311"/>
      <c r="AJ2209" s="311"/>
      <c r="AK2209" s="311"/>
      <c r="AL2209" s="311"/>
      <c r="AO2209" s="318"/>
      <c r="AP2209" s="318"/>
      <c r="AQ2209" s="249"/>
      <c r="AR2209" s="249"/>
      <c r="AS2209" s="248"/>
      <c r="AT2209" s="248"/>
      <c r="AU2209" s="248"/>
      <c r="AW2209" s="319"/>
      <c r="AX2209" s="251"/>
      <c r="AY2209" s="248"/>
    </row>
    <row r="2210" spans="1:51" s="307" customFormat="1" ht="16.5" customHeight="1" x14ac:dyDescent="0.25">
      <c r="A2210" s="305"/>
      <c r="B2210" s="306"/>
      <c r="K2210" s="308"/>
      <c r="L2210" s="309"/>
      <c r="M2210" s="310"/>
      <c r="N2210" s="309"/>
      <c r="O2210" s="309"/>
      <c r="P2210" s="309"/>
      <c r="Q2210" s="311"/>
      <c r="R2210" s="312"/>
      <c r="S2210" s="312"/>
      <c r="U2210" s="313"/>
      <c r="V2210" s="305"/>
      <c r="W2210" s="306"/>
      <c r="X2210" s="425"/>
      <c r="AA2210" s="315"/>
      <c r="AB2210" s="315"/>
      <c r="AC2210" s="315"/>
      <c r="AD2210" s="312"/>
      <c r="AE2210" s="316"/>
      <c r="AF2210" s="317"/>
      <c r="AG2210" s="317"/>
      <c r="AH2210" s="311"/>
      <c r="AI2210" s="311"/>
      <c r="AJ2210" s="311"/>
      <c r="AK2210" s="311"/>
      <c r="AL2210" s="311"/>
      <c r="AO2210" s="318"/>
      <c r="AP2210" s="318"/>
      <c r="AQ2210" s="249"/>
      <c r="AR2210" s="249"/>
      <c r="AS2210" s="248"/>
      <c r="AT2210" s="248"/>
      <c r="AU2210" s="248"/>
      <c r="AW2210" s="319"/>
      <c r="AX2210" s="251"/>
      <c r="AY2210" s="248"/>
    </row>
    <row r="2211" spans="1:51" s="307" customFormat="1" ht="16.5" customHeight="1" x14ac:dyDescent="0.25">
      <c r="A2211" s="305"/>
      <c r="B2211" s="306"/>
      <c r="K2211" s="308"/>
      <c r="L2211" s="309"/>
      <c r="M2211" s="310"/>
      <c r="N2211" s="309"/>
      <c r="O2211" s="309"/>
      <c r="P2211" s="309"/>
      <c r="Q2211" s="311"/>
      <c r="R2211" s="312"/>
      <c r="S2211" s="312"/>
      <c r="U2211" s="313"/>
      <c r="V2211" s="305"/>
      <c r="W2211" s="306"/>
      <c r="X2211" s="425"/>
      <c r="AA2211" s="315"/>
      <c r="AB2211" s="315"/>
      <c r="AC2211" s="315"/>
      <c r="AD2211" s="312"/>
      <c r="AE2211" s="316"/>
      <c r="AF2211" s="317"/>
      <c r="AG2211" s="317"/>
      <c r="AH2211" s="311"/>
      <c r="AI2211" s="311"/>
      <c r="AJ2211" s="311"/>
      <c r="AK2211" s="311"/>
      <c r="AL2211" s="311"/>
      <c r="AO2211" s="318"/>
      <c r="AP2211" s="318"/>
      <c r="AQ2211" s="249"/>
      <c r="AR2211" s="249"/>
      <c r="AS2211" s="248"/>
      <c r="AT2211" s="248"/>
      <c r="AU2211" s="248"/>
      <c r="AW2211" s="319"/>
      <c r="AX2211" s="251"/>
      <c r="AY2211" s="248"/>
    </row>
    <row r="2212" spans="1:51" s="307" customFormat="1" ht="16.5" customHeight="1" x14ac:dyDescent="0.25">
      <c r="A2212" s="305"/>
      <c r="B2212" s="306"/>
      <c r="K2212" s="308"/>
      <c r="L2212" s="309"/>
      <c r="M2212" s="310"/>
      <c r="N2212" s="309"/>
      <c r="O2212" s="309"/>
      <c r="P2212" s="309"/>
      <c r="Q2212" s="311"/>
      <c r="R2212" s="312"/>
      <c r="S2212" s="312"/>
      <c r="U2212" s="313"/>
      <c r="V2212" s="305"/>
      <c r="W2212" s="306"/>
      <c r="X2212" s="425"/>
      <c r="AA2212" s="315"/>
      <c r="AB2212" s="315"/>
      <c r="AC2212" s="315"/>
      <c r="AD2212" s="312"/>
      <c r="AE2212" s="316"/>
      <c r="AF2212" s="317"/>
      <c r="AG2212" s="317"/>
      <c r="AH2212" s="311"/>
      <c r="AI2212" s="311"/>
      <c r="AJ2212" s="311"/>
      <c r="AK2212" s="311"/>
      <c r="AL2212" s="311"/>
      <c r="AO2212" s="318"/>
      <c r="AP2212" s="318"/>
      <c r="AQ2212" s="249"/>
      <c r="AR2212" s="249"/>
      <c r="AS2212" s="248"/>
      <c r="AT2212" s="248"/>
      <c r="AU2212" s="248"/>
      <c r="AW2212" s="319"/>
      <c r="AX2212" s="251"/>
      <c r="AY2212" s="248"/>
    </row>
    <row r="2213" spans="1:51" s="307" customFormat="1" ht="16.5" customHeight="1" x14ac:dyDescent="0.25">
      <c r="A2213" s="305"/>
      <c r="B2213" s="306"/>
      <c r="K2213" s="308"/>
      <c r="L2213" s="309"/>
      <c r="M2213" s="310"/>
      <c r="N2213" s="309"/>
      <c r="O2213" s="309"/>
      <c r="P2213" s="309"/>
      <c r="Q2213" s="311"/>
      <c r="R2213" s="312"/>
      <c r="S2213" s="312"/>
      <c r="U2213" s="313"/>
      <c r="V2213" s="305"/>
      <c r="W2213" s="306"/>
      <c r="X2213" s="425"/>
      <c r="AA2213" s="315"/>
      <c r="AB2213" s="315"/>
      <c r="AC2213" s="315"/>
      <c r="AD2213" s="312"/>
      <c r="AE2213" s="316"/>
      <c r="AF2213" s="317"/>
      <c r="AG2213" s="317"/>
      <c r="AH2213" s="311"/>
      <c r="AI2213" s="311"/>
      <c r="AJ2213" s="311"/>
      <c r="AK2213" s="311"/>
      <c r="AL2213" s="311"/>
      <c r="AO2213" s="318"/>
      <c r="AP2213" s="318"/>
      <c r="AQ2213" s="249"/>
      <c r="AR2213" s="249"/>
      <c r="AS2213" s="248"/>
      <c r="AT2213" s="248"/>
      <c r="AU2213" s="248"/>
      <c r="AW2213" s="319"/>
      <c r="AX2213" s="251"/>
      <c r="AY2213" s="248"/>
    </row>
    <row r="2214" spans="1:51" s="307" customFormat="1" ht="16.5" customHeight="1" x14ac:dyDescent="0.25">
      <c r="A2214" s="305"/>
      <c r="B2214" s="306"/>
      <c r="K2214" s="308"/>
      <c r="L2214" s="309"/>
      <c r="M2214" s="310"/>
      <c r="N2214" s="309"/>
      <c r="O2214" s="309"/>
      <c r="P2214" s="309"/>
      <c r="Q2214" s="311"/>
      <c r="R2214" s="312"/>
      <c r="S2214" s="312"/>
      <c r="U2214" s="313"/>
      <c r="V2214" s="305"/>
      <c r="W2214" s="306"/>
      <c r="X2214" s="425"/>
      <c r="AA2214" s="315"/>
      <c r="AB2214" s="315"/>
      <c r="AC2214" s="315"/>
      <c r="AD2214" s="312"/>
      <c r="AE2214" s="316"/>
      <c r="AF2214" s="317"/>
      <c r="AG2214" s="317"/>
      <c r="AH2214" s="311"/>
      <c r="AI2214" s="311"/>
      <c r="AJ2214" s="311"/>
      <c r="AK2214" s="311"/>
      <c r="AL2214" s="311"/>
      <c r="AO2214" s="318"/>
      <c r="AP2214" s="318"/>
      <c r="AQ2214" s="249"/>
      <c r="AR2214" s="249"/>
      <c r="AS2214" s="248"/>
      <c r="AT2214" s="248"/>
      <c r="AU2214" s="248"/>
      <c r="AW2214" s="319"/>
      <c r="AX2214" s="251"/>
      <c r="AY2214" s="248"/>
    </row>
    <row r="2215" spans="1:51" s="307" customFormat="1" ht="16.5" customHeight="1" x14ac:dyDescent="0.25">
      <c r="A2215" s="305"/>
      <c r="B2215" s="306"/>
      <c r="K2215" s="308"/>
      <c r="L2215" s="309"/>
      <c r="M2215" s="310"/>
      <c r="N2215" s="309"/>
      <c r="O2215" s="309"/>
      <c r="P2215" s="309"/>
      <c r="Q2215" s="311"/>
      <c r="R2215" s="312"/>
      <c r="S2215" s="312"/>
      <c r="U2215" s="313"/>
      <c r="V2215" s="305"/>
      <c r="W2215" s="306"/>
      <c r="X2215" s="425"/>
      <c r="AA2215" s="315"/>
      <c r="AB2215" s="315"/>
      <c r="AC2215" s="315"/>
      <c r="AD2215" s="312"/>
      <c r="AE2215" s="316"/>
      <c r="AF2215" s="317"/>
      <c r="AG2215" s="317"/>
      <c r="AH2215" s="311"/>
      <c r="AI2215" s="311"/>
      <c r="AJ2215" s="311"/>
      <c r="AK2215" s="311"/>
      <c r="AL2215" s="311"/>
      <c r="AO2215" s="318"/>
      <c r="AP2215" s="318"/>
      <c r="AQ2215" s="249"/>
      <c r="AR2215" s="249"/>
      <c r="AS2215" s="248"/>
      <c r="AT2215" s="248"/>
      <c r="AU2215" s="248"/>
      <c r="AW2215" s="319"/>
      <c r="AX2215" s="251"/>
      <c r="AY2215" s="248"/>
    </row>
    <row r="2216" spans="1:51" s="307" customFormat="1" ht="16.5" customHeight="1" x14ac:dyDescent="0.25">
      <c r="A2216" s="305"/>
      <c r="B2216" s="306"/>
      <c r="K2216" s="308"/>
      <c r="L2216" s="309"/>
      <c r="M2216" s="310"/>
      <c r="N2216" s="309"/>
      <c r="O2216" s="309"/>
      <c r="P2216" s="309"/>
      <c r="Q2216" s="311"/>
      <c r="R2216" s="312"/>
      <c r="S2216" s="312"/>
      <c r="U2216" s="313"/>
      <c r="V2216" s="305"/>
      <c r="W2216" s="306"/>
      <c r="X2216" s="425"/>
      <c r="AA2216" s="315"/>
      <c r="AB2216" s="315"/>
      <c r="AC2216" s="315"/>
      <c r="AD2216" s="312"/>
      <c r="AE2216" s="316"/>
      <c r="AF2216" s="317"/>
      <c r="AG2216" s="317"/>
      <c r="AH2216" s="311"/>
      <c r="AI2216" s="311"/>
      <c r="AJ2216" s="311"/>
      <c r="AK2216" s="311"/>
      <c r="AL2216" s="311"/>
      <c r="AO2216" s="318"/>
      <c r="AP2216" s="318"/>
      <c r="AQ2216" s="249"/>
      <c r="AR2216" s="249"/>
      <c r="AS2216" s="248"/>
      <c r="AT2216" s="248"/>
      <c r="AU2216" s="248"/>
      <c r="AW2216" s="319"/>
      <c r="AX2216" s="251"/>
      <c r="AY2216" s="248"/>
    </row>
    <row r="2217" spans="1:51" s="307" customFormat="1" ht="16.5" customHeight="1" x14ac:dyDescent="0.25">
      <c r="A2217" s="305"/>
      <c r="B2217" s="306"/>
      <c r="K2217" s="308"/>
      <c r="L2217" s="309"/>
      <c r="M2217" s="310"/>
      <c r="N2217" s="309"/>
      <c r="O2217" s="309"/>
      <c r="P2217" s="309"/>
      <c r="Q2217" s="311"/>
      <c r="R2217" s="312"/>
      <c r="S2217" s="312"/>
      <c r="U2217" s="313"/>
      <c r="V2217" s="305"/>
      <c r="W2217" s="306"/>
      <c r="X2217" s="425"/>
      <c r="AA2217" s="315"/>
      <c r="AB2217" s="315"/>
      <c r="AC2217" s="315"/>
      <c r="AD2217" s="312"/>
      <c r="AE2217" s="316"/>
      <c r="AF2217" s="317"/>
      <c r="AG2217" s="317"/>
      <c r="AH2217" s="311"/>
      <c r="AI2217" s="311"/>
      <c r="AJ2217" s="311"/>
      <c r="AK2217" s="311"/>
      <c r="AL2217" s="311"/>
      <c r="AO2217" s="318"/>
      <c r="AP2217" s="318"/>
      <c r="AQ2217" s="249"/>
      <c r="AR2217" s="249"/>
      <c r="AS2217" s="248"/>
      <c r="AT2217" s="248"/>
      <c r="AU2217" s="248"/>
      <c r="AW2217" s="319"/>
      <c r="AX2217" s="251"/>
      <c r="AY2217" s="248"/>
    </row>
    <row r="2218" spans="1:51" s="307" customFormat="1" ht="16.5" customHeight="1" x14ac:dyDescent="0.25">
      <c r="A2218" s="305"/>
      <c r="B2218" s="306"/>
      <c r="K2218" s="308"/>
      <c r="L2218" s="309"/>
      <c r="M2218" s="310"/>
      <c r="N2218" s="309"/>
      <c r="O2218" s="309"/>
      <c r="P2218" s="309"/>
      <c r="Q2218" s="311"/>
      <c r="R2218" s="312"/>
      <c r="S2218" s="312"/>
      <c r="U2218" s="313"/>
      <c r="V2218" s="305"/>
      <c r="W2218" s="306"/>
      <c r="X2218" s="425"/>
      <c r="AA2218" s="315"/>
      <c r="AB2218" s="315"/>
      <c r="AC2218" s="315"/>
      <c r="AD2218" s="312"/>
      <c r="AE2218" s="316"/>
      <c r="AF2218" s="317"/>
      <c r="AG2218" s="317"/>
      <c r="AH2218" s="311"/>
      <c r="AI2218" s="311"/>
      <c r="AJ2218" s="311"/>
      <c r="AK2218" s="311"/>
      <c r="AL2218" s="311"/>
      <c r="AO2218" s="318"/>
      <c r="AP2218" s="318"/>
      <c r="AQ2218" s="249"/>
      <c r="AR2218" s="249"/>
      <c r="AS2218" s="248"/>
      <c r="AT2218" s="248"/>
      <c r="AU2218" s="248"/>
      <c r="AW2218" s="319"/>
      <c r="AX2218" s="251"/>
      <c r="AY2218" s="248"/>
    </row>
    <row r="2219" spans="1:51" s="307" customFormat="1" ht="16.5" customHeight="1" x14ac:dyDescent="0.25">
      <c r="A2219" s="305"/>
      <c r="B2219" s="306"/>
      <c r="K2219" s="308"/>
      <c r="L2219" s="309"/>
      <c r="M2219" s="310"/>
      <c r="N2219" s="309"/>
      <c r="O2219" s="309"/>
      <c r="P2219" s="309"/>
      <c r="Q2219" s="311"/>
      <c r="R2219" s="312"/>
      <c r="S2219" s="312"/>
      <c r="U2219" s="313"/>
      <c r="V2219" s="305"/>
      <c r="W2219" s="306"/>
      <c r="X2219" s="425"/>
      <c r="AA2219" s="315"/>
      <c r="AB2219" s="315"/>
      <c r="AC2219" s="315"/>
      <c r="AD2219" s="312"/>
      <c r="AE2219" s="316"/>
      <c r="AF2219" s="317"/>
      <c r="AG2219" s="317"/>
      <c r="AH2219" s="311"/>
      <c r="AI2219" s="311"/>
      <c r="AJ2219" s="311"/>
      <c r="AK2219" s="311"/>
      <c r="AL2219" s="311"/>
      <c r="AO2219" s="318"/>
      <c r="AP2219" s="318"/>
      <c r="AQ2219" s="249"/>
      <c r="AR2219" s="249"/>
      <c r="AS2219" s="248"/>
      <c r="AT2219" s="248"/>
      <c r="AU2219" s="248"/>
      <c r="AW2219" s="319"/>
      <c r="AX2219" s="251"/>
      <c r="AY2219" s="248"/>
    </row>
    <row r="2220" spans="1:51" s="307" customFormat="1" ht="16.5" customHeight="1" x14ac:dyDescent="0.25">
      <c r="A2220" s="305"/>
      <c r="B2220" s="306"/>
      <c r="K2220" s="308"/>
      <c r="L2220" s="309"/>
      <c r="M2220" s="310"/>
      <c r="N2220" s="309"/>
      <c r="O2220" s="309"/>
      <c r="P2220" s="309"/>
      <c r="Q2220" s="311"/>
      <c r="R2220" s="312"/>
      <c r="S2220" s="312"/>
      <c r="U2220" s="313"/>
      <c r="V2220" s="305"/>
      <c r="W2220" s="306"/>
      <c r="X2220" s="425"/>
      <c r="AA2220" s="315"/>
      <c r="AB2220" s="315"/>
      <c r="AC2220" s="315"/>
      <c r="AD2220" s="312"/>
      <c r="AE2220" s="316"/>
      <c r="AF2220" s="317"/>
      <c r="AG2220" s="317"/>
      <c r="AH2220" s="311"/>
      <c r="AI2220" s="311"/>
      <c r="AJ2220" s="311"/>
      <c r="AK2220" s="311"/>
      <c r="AL2220" s="311"/>
      <c r="AO2220" s="318"/>
      <c r="AP2220" s="318"/>
      <c r="AQ2220" s="249"/>
      <c r="AR2220" s="249"/>
      <c r="AS2220" s="248"/>
      <c r="AT2220" s="248"/>
      <c r="AU2220" s="248"/>
      <c r="AW2220" s="319"/>
      <c r="AX2220" s="251"/>
      <c r="AY2220" s="248"/>
    </row>
    <row r="2221" spans="1:51" s="307" customFormat="1" ht="16.5" customHeight="1" x14ac:dyDescent="0.25">
      <c r="A2221" s="305"/>
      <c r="B2221" s="306"/>
      <c r="K2221" s="308"/>
      <c r="L2221" s="309"/>
      <c r="M2221" s="310"/>
      <c r="N2221" s="309"/>
      <c r="O2221" s="309"/>
      <c r="P2221" s="309"/>
      <c r="Q2221" s="311"/>
      <c r="R2221" s="312"/>
      <c r="S2221" s="312"/>
      <c r="U2221" s="313"/>
      <c r="V2221" s="305"/>
      <c r="W2221" s="306"/>
      <c r="X2221" s="425"/>
      <c r="AA2221" s="315"/>
      <c r="AB2221" s="315"/>
      <c r="AC2221" s="315"/>
      <c r="AD2221" s="312"/>
      <c r="AE2221" s="316"/>
      <c r="AF2221" s="317"/>
      <c r="AG2221" s="317"/>
      <c r="AH2221" s="311"/>
      <c r="AI2221" s="311"/>
      <c r="AJ2221" s="311"/>
      <c r="AK2221" s="311"/>
      <c r="AL2221" s="311"/>
      <c r="AO2221" s="318"/>
      <c r="AP2221" s="318"/>
      <c r="AQ2221" s="249"/>
      <c r="AR2221" s="249"/>
      <c r="AS2221" s="248"/>
      <c r="AT2221" s="248"/>
      <c r="AU2221" s="248"/>
      <c r="AW2221" s="319"/>
      <c r="AX2221" s="251"/>
      <c r="AY2221" s="248"/>
    </row>
    <row r="2222" spans="1:51" s="307" customFormat="1" ht="16.5" customHeight="1" x14ac:dyDescent="0.25">
      <c r="A2222" s="305"/>
      <c r="B2222" s="306"/>
      <c r="K2222" s="308"/>
      <c r="L2222" s="309"/>
      <c r="M2222" s="310"/>
      <c r="N2222" s="309"/>
      <c r="O2222" s="309"/>
      <c r="P2222" s="309"/>
      <c r="Q2222" s="311"/>
      <c r="R2222" s="312"/>
      <c r="S2222" s="312"/>
      <c r="U2222" s="313"/>
      <c r="V2222" s="305"/>
      <c r="W2222" s="306"/>
      <c r="X2222" s="425"/>
      <c r="AA2222" s="315"/>
      <c r="AB2222" s="315"/>
      <c r="AC2222" s="315"/>
      <c r="AD2222" s="312"/>
      <c r="AE2222" s="316"/>
      <c r="AF2222" s="317"/>
      <c r="AG2222" s="317"/>
      <c r="AH2222" s="311"/>
      <c r="AI2222" s="311"/>
      <c r="AJ2222" s="311"/>
      <c r="AK2222" s="311"/>
      <c r="AL2222" s="311"/>
      <c r="AO2222" s="318"/>
      <c r="AP2222" s="318"/>
      <c r="AQ2222" s="249"/>
      <c r="AR2222" s="249"/>
      <c r="AS2222" s="248"/>
      <c r="AT2222" s="248"/>
      <c r="AU2222" s="248"/>
      <c r="AW2222" s="319"/>
      <c r="AX2222" s="251"/>
      <c r="AY2222" s="248"/>
    </row>
    <row r="2223" spans="1:51" s="307" customFormat="1" ht="16.5" customHeight="1" x14ac:dyDescent="0.25">
      <c r="A2223" s="305"/>
      <c r="B2223" s="306"/>
      <c r="K2223" s="308"/>
      <c r="L2223" s="309"/>
      <c r="M2223" s="310"/>
      <c r="N2223" s="309"/>
      <c r="O2223" s="309"/>
      <c r="P2223" s="309"/>
      <c r="Q2223" s="311"/>
      <c r="R2223" s="312"/>
      <c r="S2223" s="312"/>
      <c r="U2223" s="313"/>
      <c r="V2223" s="305"/>
      <c r="W2223" s="306"/>
      <c r="X2223" s="425"/>
      <c r="AA2223" s="315"/>
      <c r="AB2223" s="315"/>
      <c r="AC2223" s="315"/>
      <c r="AD2223" s="312"/>
      <c r="AE2223" s="316"/>
      <c r="AF2223" s="317"/>
      <c r="AG2223" s="317"/>
      <c r="AH2223" s="311"/>
      <c r="AI2223" s="311"/>
      <c r="AJ2223" s="311"/>
      <c r="AK2223" s="311"/>
      <c r="AL2223" s="311"/>
      <c r="AO2223" s="318"/>
      <c r="AP2223" s="318"/>
      <c r="AQ2223" s="249"/>
      <c r="AR2223" s="249"/>
      <c r="AS2223" s="248"/>
      <c r="AT2223" s="248"/>
      <c r="AU2223" s="248"/>
      <c r="AW2223" s="319"/>
      <c r="AX2223" s="251"/>
      <c r="AY2223" s="248"/>
    </row>
    <row r="2224" spans="1:51" s="307" customFormat="1" ht="16.5" customHeight="1" x14ac:dyDescent="0.25">
      <c r="A2224" s="305"/>
      <c r="B2224" s="306"/>
      <c r="K2224" s="308"/>
      <c r="L2224" s="309"/>
      <c r="M2224" s="310"/>
      <c r="N2224" s="309"/>
      <c r="O2224" s="309"/>
      <c r="P2224" s="309"/>
      <c r="Q2224" s="311"/>
      <c r="R2224" s="312"/>
      <c r="S2224" s="312"/>
      <c r="U2224" s="313"/>
      <c r="V2224" s="305"/>
      <c r="W2224" s="306"/>
      <c r="X2224" s="425"/>
      <c r="AA2224" s="315"/>
      <c r="AB2224" s="315"/>
      <c r="AC2224" s="315"/>
      <c r="AD2224" s="312"/>
      <c r="AE2224" s="316"/>
      <c r="AF2224" s="317"/>
      <c r="AG2224" s="317"/>
      <c r="AH2224" s="311"/>
      <c r="AI2224" s="311"/>
      <c r="AJ2224" s="311"/>
      <c r="AK2224" s="311"/>
      <c r="AL2224" s="311"/>
      <c r="AO2224" s="318"/>
      <c r="AP2224" s="318"/>
      <c r="AQ2224" s="249"/>
      <c r="AR2224" s="249"/>
      <c r="AS2224" s="248"/>
      <c r="AT2224" s="248"/>
      <c r="AU2224" s="248"/>
      <c r="AW2224" s="319"/>
      <c r="AX2224" s="251"/>
      <c r="AY2224" s="248"/>
    </row>
    <row r="2225" spans="1:51" s="307" customFormat="1" ht="16.5" customHeight="1" x14ac:dyDescent="0.25">
      <c r="A2225" s="305"/>
      <c r="B2225" s="306"/>
      <c r="K2225" s="308"/>
      <c r="L2225" s="309"/>
      <c r="M2225" s="310"/>
      <c r="N2225" s="309"/>
      <c r="O2225" s="309"/>
      <c r="P2225" s="309"/>
      <c r="Q2225" s="311"/>
      <c r="R2225" s="312"/>
      <c r="S2225" s="312"/>
      <c r="U2225" s="313"/>
      <c r="V2225" s="305"/>
      <c r="W2225" s="306"/>
      <c r="X2225" s="425"/>
      <c r="AA2225" s="315"/>
      <c r="AB2225" s="315"/>
      <c r="AC2225" s="315"/>
      <c r="AD2225" s="312"/>
      <c r="AE2225" s="316"/>
      <c r="AF2225" s="317"/>
      <c r="AG2225" s="317"/>
      <c r="AH2225" s="311"/>
      <c r="AI2225" s="311"/>
      <c r="AJ2225" s="311"/>
      <c r="AK2225" s="311"/>
      <c r="AL2225" s="311"/>
      <c r="AO2225" s="318"/>
      <c r="AP2225" s="318"/>
      <c r="AQ2225" s="249"/>
      <c r="AR2225" s="249"/>
      <c r="AS2225" s="248"/>
      <c r="AT2225" s="248"/>
      <c r="AU2225" s="248"/>
      <c r="AW2225" s="319"/>
      <c r="AX2225" s="251"/>
      <c r="AY2225" s="248"/>
    </row>
    <row r="2226" spans="1:51" s="307" customFormat="1" ht="16.5" customHeight="1" x14ac:dyDescent="0.25">
      <c r="A2226" s="305"/>
      <c r="B2226" s="306"/>
      <c r="K2226" s="308"/>
      <c r="L2226" s="309"/>
      <c r="M2226" s="310"/>
      <c r="N2226" s="309"/>
      <c r="O2226" s="309"/>
      <c r="P2226" s="309"/>
      <c r="Q2226" s="311"/>
      <c r="R2226" s="312"/>
      <c r="S2226" s="312"/>
      <c r="U2226" s="313"/>
      <c r="V2226" s="305"/>
      <c r="W2226" s="306"/>
      <c r="X2226" s="425"/>
      <c r="AA2226" s="315"/>
      <c r="AB2226" s="315"/>
      <c r="AC2226" s="315"/>
      <c r="AD2226" s="312"/>
      <c r="AE2226" s="316"/>
      <c r="AF2226" s="317"/>
      <c r="AG2226" s="317"/>
      <c r="AH2226" s="311"/>
      <c r="AI2226" s="311"/>
      <c r="AJ2226" s="311"/>
      <c r="AK2226" s="311"/>
      <c r="AL2226" s="311"/>
      <c r="AO2226" s="318"/>
      <c r="AP2226" s="318"/>
      <c r="AQ2226" s="249"/>
      <c r="AR2226" s="249"/>
      <c r="AS2226" s="248"/>
      <c r="AT2226" s="248"/>
      <c r="AU2226" s="248"/>
      <c r="AW2226" s="319"/>
      <c r="AX2226" s="251"/>
      <c r="AY2226" s="248"/>
    </row>
    <row r="2227" spans="1:51" s="307" customFormat="1" ht="16.5" customHeight="1" x14ac:dyDescent="0.25">
      <c r="A2227" s="305"/>
      <c r="B2227" s="306"/>
      <c r="K2227" s="308"/>
      <c r="L2227" s="309"/>
      <c r="M2227" s="310"/>
      <c r="N2227" s="309"/>
      <c r="O2227" s="309"/>
      <c r="P2227" s="309"/>
      <c r="Q2227" s="311"/>
      <c r="R2227" s="312"/>
      <c r="S2227" s="312"/>
      <c r="U2227" s="313"/>
      <c r="V2227" s="305"/>
      <c r="W2227" s="306"/>
      <c r="X2227" s="425"/>
      <c r="AA2227" s="315"/>
      <c r="AB2227" s="315"/>
      <c r="AC2227" s="315"/>
      <c r="AD2227" s="312"/>
      <c r="AE2227" s="316"/>
      <c r="AF2227" s="317"/>
      <c r="AG2227" s="317"/>
      <c r="AH2227" s="311"/>
      <c r="AI2227" s="311"/>
      <c r="AJ2227" s="311"/>
      <c r="AK2227" s="311"/>
      <c r="AL2227" s="311"/>
      <c r="AO2227" s="318"/>
      <c r="AP2227" s="318"/>
      <c r="AQ2227" s="249"/>
      <c r="AR2227" s="249"/>
      <c r="AS2227" s="248"/>
      <c r="AT2227" s="248"/>
      <c r="AU2227" s="248"/>
      <c r="AW2227" s="319"/>
      <c r="AX2227" s="251"/>
      <c r="AY2227" s="248"/>
    </row>
    <row r="2228" spans="1:51" s="307" customFormat="1" ht="16.5" customHeight="1" x14ac:dyDescent="0.25">
      <c r="A2228" s="305"/>
      <c r="B2228" s="306"/>
      <c r="K2228" s="308"/>
      <c r="L2228" s="309"/>
      <c r="M2228" s="310"/>
      <c r="N2228" s="309"/>
      <c r="O2228" s="309"/>
      <c r="P2228" s="309"/>
      <c r="Q2228" s="311"/>
      <c r="R2228" s="312"/>
      <c r="S2228" s="312"/>
      <c r="U2228" s="313"/>
      <c r="V2228" s="305"/>
      <c r="W2228" s="306"/>
      <c r="X2228" s="425"/>
      <c r="AA2228" s="315"/>
      <c r="AB2228" s="315"/>
      <c r="AC2228" s="315"/>
      <c r="AD2228" s="312"/>
      <c r="AE2228" s="316"/>
      <c r="AF2228" s="317"/>
      <c r="AG2228" s="317"/>
      <c r="AH2228" s="311"/>
      <c r="AI2228" s="311"/>
      <c r="AJ2228" s="311"/>
      <c r="AK2228" s="311"/>
      <c r="AL2228" s="311"/>
      <c r="AO2228" s="318"/>
      <c r="AP2228" s="318"/>
      <c r="AQ2228" s="249"/>
      <c r="AR2228" s="249"/>
      <c r="AS2228" s="248"/>
      <c r="AT2228" s="248"/>
      <c r="AU2228" s="248"/>
      <c r="AW2228" s="319"/>
      <c r="AX2228" s="251"/>
      <c r="AY2228" s="248"/>
    </row>
    <row r="2229" spans="1:51" s="276" customFormat="1" ht="16.5" customHeight="1" x14ac:dyDescent="0.25">
      <c r="A2229" s="283" t="s">
        <v>220</v>
      </c>
      <c r="B2229" s="274">
        <v>50</v>
      </c>
      <c r="C2229" s="276" t="s">
        <v>5</v>
      </c>
      <c r="D2229" s="276">
        <v>14543</v>
      </c>
      <c r="E2229" s="276">
        <v>8</v>
      </c>
      <c r="F2229" s="276">
        <v>166</v>
      </c>
      <c r="G2229" s="276" t="s">
        <v>214</v>
      </c>
      <c r="H2229" s="276">
        <v>0</v>
      </c>
      <c r="I2229" s="276">
        <v>3</v>
      </c>
      <c r="J2229" s="276">
        <v>70</v>
      </c>
      <c r="K2229" s="277">
        <f>H2229*400+I2229*100+J2229</f>
        <v>370</v>
      </c>
      <c r="L2229" s="278">
        <f>SUM(Q2229:U2229)</f>
        <v>370</v>
      </c>
      <c r="M2229" s="279">
        <v>5</v>
      </c>
      <c r="N2229" s="278">
        <f>L2229</f>
        <v>370</v>
      </c>
      <c r="O2229" s="278">
        <v>650</v>
      </c>
      <c r="P2229" s="278">
        <f>N2229*O2229</f>
        <v>240500</v>
      </c>
      <c r="Q2229" s="280"/>
      <c r="R2229" s="281">
        <v>360.34</v>
      </c>
      <c r="S2229" s="281">
        <v>9.66</v>
      </c>
      <c r="U2229" s="282"/>
      <c r="V2229" s="283"/>
      <c r="W2229" s="274"/>
      <c r="X2229" s="284"/>
      <c r="AA2229" s="285"/>
      <c r="AB2229" s="285"/>
      <c r="AC2229" s="285"/>
      <c r="AD2229" s="281"/>
      <c r="AE2229" s="287"/>
      <c r="AF2229" s="288"/>
      <c r="AG2229" s="288">
        <f>AD2229*AF2229</f>
        <v>0</v>
      </c>
      <c r="AH2229" s="280"/>
      <c r="AI2229" s="280"/>
      <c r="AJ2229" s="280"/>
      <c r="AK2229" s="280"/>
      <c r="AL2229" s="280"/>
      <c r="AO2229" s="290">
        <f>AG2229*AN2229/100</f>
        <v>0</v>
      </c>
      <c r="AP2229" s="290">
        <f>AG2229-AO2229</f>
        <v>0</v>
      </c>
      <c r="AQ2229" s="199">
        <f>P2229+AP2229</f>
        <v>240500</v>
      </c>
      <c r="AR2229" s="199">
        <f>AQ2229</f>
        <v>240500</v>
      </c>
      <c r="AS2229" s="198">
        <f>((S2229*O2229)+(AF2229*AK2229)-(AF2229*AK2229*AN2229/100))</f>
        <v>6279</v>
      </c>
      <c r="AT2229" s="198">
        <f>AQ2229-AS2229</f>
        <v>234221</v>
      </c>
      <c r="AU2229" s="198">
        <f>AS2229</f>
        <v>6279</v>
      </c>
      <c r="AV2229" s="276">
        <f>อัตราภาษี!J5</f>
        <v>0.3</v>
      </c>
      <c r="AW2229" s="156" t="s">
        <v>1799</v>
      </c>
      <c r="AX2229" s="201">
        <f>AU2229*AV2229/100</f>
        <v>18.837</v>
      </c>
      <c r="AY2229" s="198">
        <f>AX2229*10/100</f>
        <v>1.8837000000000002</v>
      </c>
    </row>
    <row r="2230" spans="1:51" s="276" customFormat="1" ht="16.5" customHeight="1" x14ac:dyDescent="0.25">
      <c r="A2230" s="283"/>
      <c r="B2230" s="274">
        <v>51</v>
      </c>
      <c r="C2230" s="276" t="s">
        <v>5</v>
      </c>
      <c r="D2230" s="276">
        <v>14552</v>
      </c>
      <c r="E2230" s="276">
        <v>19</v>
      </c>
      <c r="F2230" s="276">
        <v>175</v>
      </c>
      <c r="G2230" s="276" t="s">
        <v>214</v>
      </c>
      <c r="H2230" s="276">
        <v>0</v>
      </c>
      <c r="I2230" s="276">
        <v>3</v>
      </c>
      <c r="J2230" s="276">
        <v>57</v>
      </c>
      <c r="K2230" s="277">
        <f>H2230*400+I2230*100+J2230</f>
        <v>357</v>
      </c>
      <c r="L2230" s="278">
        <f>SUM(Q2230:U2230)</f>
        <v>357</v>
      </c>
      <c r="M2230" s="279">
        <v>2</v>
      </c>
      <c r="N2230" s="278">
        <f>L2230</f>
        <v>357</v>
      </c>
      <c r="O2230" s="278">
        <v>150</v>
      </c>
      <c r="P2230" s="278">
        <f>N2230*O2230</f>
        <v>53550</v>
      </c>
      <c r="Q2230" s="280"/>
      <c r="R2230" s="281">
        <v>357</v>
      </c>
      <c r="S2230" s="281"/>
      <c r="U2230" s="282"/>
      <c r="V2230" s="283"/>
      <c r="W2230" s="274"/>
      <c r="X2230" s="291"/>
      <c r="AA2230" s="285"/>
      <c r="AB2230" s="285"/>
      <c r="AC2230" s="285"/>
      <c r="AD2230" s="281"/>
      <c r="AE2230" s="287"/>
      <c r="AF2230" s="288"/>
      <c r="AG2230" s="288">
        <f>AD2230*AF2230</f>
        <v>0</v>
      </c>
      <c r="AH2230" s="280"/>
      <c r="AI2230" s="280"/>
      <c r="AJ2230" s="280"/>
      <c r="AK2230" s="280"/>
      <c r="AL2230" s="280"/>
      <c r="AO2230" s="290">
        <f>AG2230*AN2230/100</f>
        <v>0</v>
      </c>
      <c r="AP2230" s="290">
        <f>AG2230-AO2230</f>
        <v>0</v>
      </c>
      <c r="AQ2230" s="199">
        <f>P2230+AP2230</f>
        <v>53550</v>
      </c>
      <c r="AR2230" s="199">
        <f>AQ2230</f>
        <v>53550</v>
      </c>
      <c r="AS2230" s="198">
        <f>((S2230*O2230)+(AF2230*AK2230)-(AF2230*AK2230*AN2230/100))</f>
        <v>0</v>
      </c>
      <c r="AT2230" s="198">
        <f>AQ2230-AS2230</f>
        <v>53550</v>
      </c>
      <c r="AU2230" s="198">
        <f>AS2230</f>
        <v>0</v>
      </c>
      <c r="AW2230" s="156"/>
      <c r="AX2230" s="201">
        <f>AU2230*AV2230/100</f>
        <v>0</v>
      </c>
      <c r="AY2230" s="198">
        <f>AX2230*10/100</f>
        <v>0</v>
      </c>
    </row>
    <row r="2231" spans="1:51" s="276" customFormat="1" ht="16.5" customHeight="1" x14ac:dyDescent="0.25">
      <c r="A2231" s="283"/>
      <c r="B2231" s="274">
        <v>52</v>
      </c>
      <c r="C2231" s="276" t="s">
        <v>301</v>
      </c>
      <c r="D2231" s="276">
        <v>244</v>
      </c>
      <c r="E2231" s="276">
        <v>82</v>
      </c>
      <c r="F2231" s="276">
        <v>44</v>
      </c>
      <c r="G2231" s="276" t="s">
        <v>214</v>
      </c>
      <c r="H2231" s="276">
        <v>5</v>
      </c>
      <c r="I2231" s="276">
        <v>0</v>
      </c>
      <c r="J2231" s="276">
        <v>80</v>
      </c>
      <c r="K2231" s="277">
        <f>H2231*400+I2231*100+J2231</f>
        <v>2080</v>
      </c>
      <c r="L2231" s="278">
        <f>SUM(Q2231:U2231)</f>
        <v>2080</v>
      </c>
      <c r="M2231" s="279"/>
      <c r="N2231" s="278">
        <f>L2231</f>
        <v>2080</v>
      </c>
      <c r="O2231" s="278">
        <v>125</v>
      </c>
      <c r="P2231" s="278">
        <f>N2231*O2231</f>
        <v>260000</v>
      </c>
      <c r="Q2231" s="280">
        <v>2080</v>
      </c>
      <c r="R2231" s="281"/>
      <c r="S2231" s="281"/>
      <c r="U2231" s="282"/>
      <c r="V2231" s="283"/>
      <c r="W2231" s="274"/>
      <c r="X2231" s="291"/>
      <c r="AA2231" s="285"/>
      <c r="AB2231" s="285"/>
      <c r="AC2231" s="285"/>
      <c r="AD2231" s="281"/>
      <c r="AE2231" s="287"/>
      <c r="AF2231" s="288"/>
      <c r="AG2231" s="288"/>
      <c r="AH2231" s="280"/>
      <c r="AI2231" s="280"/>
      <c r="AJ2231" s="280"/>
      <c r="AK2231" s="280"/>
      <c r="AL2231" s="280"/>
      <c r="AO2231" s="290"/>
      <c r="AP2231" s="290"/>
      <c r="AQ2231" s="199">
        <f>P2231+AP2231</f>
        <v>260000</v>
      </c>
      <c r="AR2231" s="199">
        <f>AQ2231</f>
        <v>260000</v>
      </c>
      <c r="AS2231" s="198">
        <f>((S2231*O2231)+(AF2231*AK2231)-(AF2231*AK2231*AN2231/100))</f>
        <v>0</v>
      </c>
      <c r="AT2231" s="198">
        <f>AQ2231-AS2231</f>
        <v>260000</v>
      </c>
      <c r="AU2231" s="198">
        <f>AS2231</f>
        <v>0</v>
      </c>
      <c r="AW2231" s="156"/>
      <c r="AX2231" s="201">
        <f>AU2231*AV2231/100</f>
        <v>0</v>
      </c>
      <c r="AY2231" s="198">
        <f>AX2231*10/100</f>
        <v>0</v>
      </c>
    </row>
    <row r="2232" spans="1:51" s="307" customFormat="1" ht="16.5" customHeight="1" x14ac:dyDescent="0.25">
      <c r="A2232" s="305"/>
      <c r="B2232" s="306"/>
      <c r="K2232" s="308"/>
      <c r="L2232" s="309"/>
      <c r="M2232" s="310"/>
      <c r="N2232" s="309"/>
      <c r="O2232" s="309"/>
      <c r="P2232" s="309"/>
      <c r="Q2232" s="311"/>
      <c r="R2232" s="312"/>
      <c r="S2232" s="312"/>
      <c r="U2232" s="313"/>
      <c r="V2232" s="305"/>
      <c r="W2232" s="306"/>
      <c r="X2232" s="425"/>
      <c r="AA2232" s="315"/>
      <c r="AB2232" s="315"/>
      <c r="AC2232" s="315"/>
      <c r="AD2232" s="312"/>
      <c r="AE2232" s="316"/>
      <c r="AF2232" s="317"/>
      <c r="AG2232" s="317"/>
      <c r="AH2232" s="311"/>
      <c r="AI2232" s="311"/>
      <c r="AJ2232" s="311"/>
      <c r="AK2232" s="311"/>
      <c r="AL2232" s="311"/>
      <c r="AO2232" s="318"/>
      <c r="AP2232" s="318"/>
      <c r="AQ2232" s="249"/>
      <c r="AR2232" s="249"/>
      <c r="AS2232" s="248"/>
      <c r="AT2232" s="248"/>
      <c r="AU2232" s="248"/>
      <c r="AW2232" s="319"/>
      <c r="AX2232" s="251"/>
      <c r="AY2232" s="248"/>
    </row>
    <row r="2233" spans="1:51" s="307" customFormat="1" ht="16.5" customHeight="1" x14ac:dyDescent="0.25">
      <c r="A2233" s="305"/>
      <c r="B2233" s="306"/>
      <c r="K2233" s="308"/>
      <c r="L2233" s="309"/>
      <c r="M2233" s="310"/>
      <c r="N2233" s="309"/>
      <c r="O2233" s="309"/>
      <c r="P2233" s="309"/>
      <c r="Q2233" s="311"/>
      <c r="R2233" s="312"/>
      <c r="S2233" s="312"/>
      <c r="U2233" s="313"/>
      <c r="V2233" s="305"/>
      <c r="W2233" s="306"/>
      <c r="X2233" s="425"/>
      <c r="AA2233" s="315"/>
      <c r="AB2233" s="315"/>
      <c r="AC2233" s="315"/>
      <c r="AD2233" s="312"/>
      <c r="AE2233" s="316"/>
      <c r="AF2233" s="317"/>
      <c r="AG2233" s="317"/>
      <c r="AH2233" s="311"/>
      <c r="AI2233" s="311"/>
      <c r="AJ2233" s="311"/>
      <c r="AK2233" s="311"/>
      <c r="AL2233" s="311"/>
      <c r="AO2233" s="318"/>
      <c r="AP2233" s="318"/>
      <c r="AQ2233" s="249"/>
      <c r="AR2233" s="249"/>
      <c r="AS2233" s="248"/>
      <c r="AT2233" s="248"/>
      <c r="AU2233" s="248"/>
      <c r="AW2233" s="319"/>
      <c r="AX2233" s="251"/>
      <c r="AY2233" s="248"/>
    </row>
    <row r="2234" spans="1:51" s="307" customFormat="1" ht="16.5" customHeight="1" x14ac:dyDescent="0.25">
      <c r="A2234" s="305"/>
      <c r="B2234" s="306"/>
      <c r="K2234" s="308"/>
      <c r="L2234" s="309"/>
      <c r="M2234" s="310"/>
      <c r="N2234" s="309"/>
      <c r="O2234" s="309"/>
      <c r="P2234" s="309"/>
      <c r="Q2234" s="311"/>
      <c r="R2234" s="312"/>
      <c r="S2234" s="312"/>
      <c r="U2234" s="313"/>
      <c r="V2234" s="305"/>
      <c r="W2234" s="306"/>
      <c r="X2234" s="425"/>
      <c r="AA2234" s="315"/>
      <c r="AB2234" s="315"/>
      <c r="AC2234" s="315"/>
      <c r="AD2234" s="312"/>
      <c r="AE2234" s="316"/>
      <c r="AF2234" s="317"/>
      <c r="AG2234" s="317"/>
      <c r="AH2234" s="311"/>
      <c r="AI2234" s="311"/>
      <c r="AJ2234" s="311"/>
      <c r="AK2234" s="311"/>
      <c r="AL2234" s="311"/>
      <c r="AO2234" s="318"/>
      <c r="AP2234" s="318"/>
      <c r="AQ2234" s="249"/>
      <c r="AR2234" s="249"/>
      <c r="AS2234" s="248"/>
      <c r="AT2234" s="248"/>
      <c r="AU2234" s="248"/>
      <c r="AW2234" s="319"/>
      <c r="AX2234" s="251"/>
      <c r="AY2234" s="248"/>
    </row>
    <row r="2235" spans="1:51" s="307" customFormat="1" ht="16.5" customHeight="1" x14ac:dyDescent="0.25">
      <c r="A2235" s="305"/>
      <c r="B2235" s="306"/>
      <c r="K2235" s="308"/>
      <c r="L2235" s="309"/>
      <c r="M2235" s="310"/>
      <c r="N2235" s="309"/>
      <c r="O2235" s="309"/>
      <c r="P2235" s="309"/>
      <c r="Q2235" s="311"/>
      <c r="R2235" s="312"/>
      <c r="S2235" s="312"/>
      <c r="U2235" s="313"/>
      <c r="V2235" s="305"/>
      <c r="W2235" s="306"/>
      <c r="X2235" s="425"/>
      <c r="AA2235" s="315"/>
      <c r="AB2235" s="315"/>
      <c r="AC2235" s="315"/>
      <c r="AD2235" s="312"/>
      <c r="AE2235" s="316"/>
      <c r="AF2235" s="317"/>
      <c r="AG2235" s="317"/>
      <c r="AH2235" s="311"/>
      <c r="AI2235" s="311"/>
      <c r="AJ2235" s="311"/>
      <c r="AK2235" s="311"/>
      <c r="AL2235" s="311"/>
      <c r="AO2235" s="318"/>
      <c r="AP2235" s="318"/>
      <c r="AQ2235" s="249"/>
      <c r="AR2235" s="249"/>
      <c r="AS2235" s="248"/>
      <c r="AT2235" s="248"/>
      <c r="AU2235" s="248"/>
      <c r="AW2235" s="319"/>
      <c r="AX2235" s="251"/>
      <c r="AY2235" s="248"/>
    </row>
    <row r="2236" spans="1:51" s="307" customFormat="1" ht="16.5" customHeight="1" x14ac:dyDescent="0.25">
      <c r="A2236" s="305"/>
      <c r="B2236" s="306"/>
      <c r="K2236" s="308"/>
      <c r="L2236" s="309"/>
      <c r="M2236" s="310"/>
      <c r="N2236" s="309"/>
      <c r="O2236" s="309"/>
      <c r="P2236" s="309"/>
      <c r="Q2236" s="311"/>
      <c r="R2236" s="312"/>
      <c r="S2236" s="312"/>
      <c r="U2236" s="313"/>
      <c r="V2236" s="305"/>
      <c r="W2236" s="306"/>
      <c r="X2236" s="425"/>
      <c r="AA2236" s="315"/>
      <c r="AB2236" s="315"/>
      <c r="AC2236" s="315"/>
      <c r="AD2236" s="312"/>
      <c r="AE2236" s="316"/>
      <c r="AF2236" s="317"/>
      <c r="AG2236" s="317"/>
      <c r="AH2236" s="311"/>
      <c r="AI2236" s="311"/>
      <c r="AJ2236" s="311"/>
      <c r="AK2236" s="311"/>
      <c r="AL2236" s="311"/>
      <c r="AO2236" s="318"/>
      <c r="AP2236" s="318"/>
      <c r="AQ2236" s="249"/>
      <c r="AR2236" s="249"/>
      <c r="AS2236" s="248"/>
      <c r="AT2236" s="248"/>
      <c r="AU2236" s="248"/>
      <c r="AW2236" s="319"/>
      <c r="AX2236" s="251"/>
      <c r="AY2236" s="248"/>
    </row>
    <row r="2237" spans="1:51" s="307" customFormat="1" ht="16.5" customHeight="1" x14ac:dyDescent="0.25">
      <c r="A2237" s="305"/>
      <c r="B2237" s="306"/>
      <c r="K2237" s="308"/>
      <c r="L2237" s="309"/>
      <c r="M2237" s="310"/>
      <c r="N2237" s="309"/>
      <c r="O2237" s="309"/>
      <c r="P2237" s="309"/>
      <c r="Q2237" s="311"/>
      <c r="R2237" s="312"/>
      <c r="S2237" s="312"/>
      <c r="U2237" s="313"/>
      <c r="V2237" s="305"/>
      <c r="W2237" s="306"/>
      <c r="X2237" s="425"/>
      <c r="AA2237" s="315"/>
      <c r="AB2237" s="315"/>
      <c r="AC2237" s="315"/>
      <c r="AD2237" s="312"/>
      <c r="AE2237" s="316"/>
      <c r="AF2237" s="317"/>
      <c r="AG2237" s="317"/>
      <c r="AH2237" s="311"/>
      <c r="AI2237" s="311"/>
      <c r="AJ2237" s="311"/>
      <c r="AK2237" s="311"/>
      <c r="AL2237" s="311"/>
      <c r="AO2237" s="318"/>
      <c r="AP2237" s="318"/>
      <c r="AQ2237" s="249"/>
      <c r="AR2237" s="249"/>
      <c r="AS2237" s="248"/>
      <c r="AT2237" s="248"/>
      <c r="AU2237" s="248"/>
      <c r="AW2237" s="319"/>
      <c r="AX2237" s="251"/>
      <c r="AY2237" s="248"/>
    </row>
    <row r="2238" spans="1:51" s="307" customFormat="1" ht="16.5" customHeight="1" x14ac:dyDescent="0.25">
      <c r="A2238" s="305"/>
      <c r="B2238" s="306"/>
      <c r="K2238" s="308"/>
      <c r="L2238" s="309"/>
      <c r="M2238" s="310"/>
      <c r="N2238" s="309"/>
      <c r="O2238" s="309"/>
      <c r="P2238" s="309"/>
      <c r="Q2238" s="311"/>
      <c r="R2238" s="312"/>
      <c r="S2238" s="312"/>
      <c r="U2238" s="313"/>
      <c r="V2238" s="305"/>
      <c r="W2238" s="306"/>
      <c r="X2238" s="425"/>
      <c r="AA2238" s="315"/>
      <c r="AB2238" s="315"/>
      <c r="AC2238" s="315"/>
      <c r="AD2238" s="312"/>
      <c r="AE2238" s="316"/>
      <c r="AF2238" s="317"/>
      <c r="AG2238" s="317"/>
      <c r="AH2238" s="311"/>
      <c r="AI2238" s="311"/>
      <c r="AJ2238" s="311"/>
      <c r="AK2238" s="311"/>
      <c r="AL2238" s="311"/>
      <c r="AO2238" s="318"/>
      <c r="AP2238" s="318"/>
      <c r="AQ2238" s="249"/>
      <c r="AR2238" s="249"/>
      <c r="AS2238" s="248"/>
      <c r="AT2238" s="248"/>
      <c r="AU2238" s="248"/>
      <c r="AW2238" s="319"/>
      <c r="AX2238" s="251"/>
      <c r="AY2238" s="248"/>
    </row>
    <row r="2239" spans="1:51" s="307" customFormat="1" ht="16.5" customHeight="1" x14ac:dyDescent="0.25">
      <c r="A2239" s="305"/>
      <c r="B2239" s="306"/>
      <c r="K2239" s="308"/>
      <c r="L2239" s="309"/>
      <c r="M2239" s="310"/>
      <c r="N2239" s="309"/>
      <c r="O2239" s="309"/>
      <c r="P2239" s="309"/>
      <c r="Q2239" s="311"/>
      <c r="R2239" s="312"/>
      <c r="S2239" s="312"/>
      <c r="U2239" s="313"/>
      <c r="V2239" s="305"/>
      <c r="W2239" s="306"/>
      <c r="X2239" s="425"/>
      <c r="AA2239" s="315"/>
      <c r="AB2239" s="315"/>
      <c r="AC2239" s="315"/>
      <c r="AD2239" s="312"/>
      <c r="AE2239" s="316"/>
      <c r="AF2239" s="317"/>
      <c r="AG2239" s="317"/>
      <c r="AH2239" s="311"/>
      <c r="AI2239" s="311"/>
      <c r="AJ2239" s="311"/>
      <c r="AK2239" s="311"/>
      <c r="AL2239" s="311"/>
      <c r="AO2239" s="318"/>
      <c r="AP2239" s="318"/>
      <c r="AQ2239" s="249"/>
      <c r="AR2239" s="249"/>
      <c r="AS2239" s="248"/>
      <c r="AT2239" s="248"/>
      <c r="AU2239" s="248"/>
      <c r="AW2239" s="319"/>
      <c r="AX2239" s="251"/>
      <c r="AY2239" s="248"/>
    </row>
    <row r="2240" spans="1:51" s="307" customFormat="1" ht="16.5" customHeight="1" x14ac:dyDescent="0.25">
      <c r="A2240" s="305"/>
      <c r="B2240" s="306"/>
      <c r="K2240" s="308"/>
      <c r="L2240" s="309"/>
      <c r="M2240" s="310"/>
      <c r="N2240" s="309"/>
      <c r="O2240" s="309"/>
      <c r="P2240" s="309"/>
      <c r="Q2240" s="311"/>
      <c r="R2240" s="312"/>
      <c r="S2240" s="312"/>
      <c r="U2240" s="313"/>
      <c r="V2240" s="305"/>
      <c r="W2240" s="306"/>
      <c r="X2240" s="425"/>
      <c r="AA2240" s="315"/>
      <c r="AB2240" s="315"/>
      <c r="AC2240" s="315"/>
      <c r="AD2240" s="312"/>
      <c r="AE2240" s="316"/>
      <c r="AF2240" s="317"/>
      <c r="AG2240" s="317"/>
      <c r="AH2240" s="311"/>
      <c r="AI2240" s="311"/>
      <c r="AJ2240" s="311"/>
      <c r="AK2240" s="311"/>
      <c r="AL2240" s="311"/>
      <c r="AO2240" s="318"/>
      <c r="AP2240" s="318"/>
      <c r="AQ2240" s="249"/>
      <c r="AR2240" s="249"/>
      <c r="AS2240" s="248"/>
      <c r="AT2240" s="248"/>
      <c r="AU2240" s="248"/>
      <c r="AW2240" s="319"/>
      <c r="AX2240" s="251"/>
      <c r="AY2240" s="248"/>
    </row>
    <row r="2241" spans="1:51" s="307" customFormat="1" ht="16.5" customHeight="1" x14ac:dyDescent="0.25">
      <c r="A2241" s="305"/>
      <c r="B2241" s="306"/>
      <c r="K2241" s="308"/>
      <c r="L2241" s="309"/>
      <c r="M2241" s="310"/>
      <c r="N2241" s="309"/>
      <c r="O2241" s="309"/>
      <c r="P2241" s="309"/>
      <c r="Q2241" s="311"/>
      <c r="R2241" s="312"/>
      <c r="S2241" s="312"/>
      <c r="U2241" s="313"/>
      <c r="V2241" s="305"/>
      <c r="W2241" s="306"/>
      <c r="X2241" s="425"/>
      <c r="AA2241" s="315"/>
      <c r="AB2241" s="315"/>
      <c r="AC2241" s="315"/>
      <c r="AD2241" s="312"/>
      <c r="AE2241" s="316"/>
      <c r="AF2241" s="317"/>
      <c r="AG2241" s="317"/>
      <c r="AH2241" s="311"/>
      <c r="AI2241" s="311"/>
      <c r="AJ2241" s="311"/>
      <c r="AK2241" s="311"/>
      <c r="AL2241" s="311"/>
      <c r="AO2241" s="318"/>
      <c r="AP2241" s="318"/>
      <c r="AQ2241" s="249"/>
      <c r="AR2241" s="249"/>
      <c r="AS2241" s="248"/>
      <c r="AT2241" s="248"/>
      <c r="AU2241" s="248"/>
      <c r="AW2241" s="319"/>
      <c r="AX2241" s="251"/>
      <c r="AY2241" s="248"/>
    </row>
    <row r="2242" spans="1:51" s="307" customFormat="1" ht="16.5" customHeight="1" x14ac:dyDescent="0.25">
      <c r="A2242" s="305"/>
      <c r="B2242" s="306"/>
      <c r="K2242" s="308"/>
      <c r="L2242" s="309"/>
      <c r="M2242" s="310"/>
      <c r="N2242" s="309"/>
      <c r="O2242" s="309"/>
      <c r="P2242" s="309"/>
      <c r="Q2242" s="311"/>
      <c r="R2242" s="312"/>
      <c r="S2242" s="312"/>
      <c r="U2242" s="313"/>
      <c r="V2242" s="305"/>
      <c r="W2242" s="306"/>
      <c r="X2242" s="425"/>
      <c r="AA2242" s="315"/>
      <c r="AB2242" s="315"/>
      <c r="AC2242" s="315"/>
      <c r="AD2242" s="312"/>
      <c r="AE2242" s="316"/>
      <c r="AF2242" s="317"/>
      <c r="AG2242" s="317"/>
      <c r="AH2242" s="311"/>
      <c r="AI2242" s="311"/>
      <c r="AJ2242" s="311"/>
      <c r="AK2242" s="311"/>
      <c r="AL2242" s="311"/>
      <c r="AO2242" s="318"/>
      <c r="AP2242" s="318"/>
      <c r="AQ2242" s="249"/>
      <c r="AR2242" s="249"/>
      <c r="AS2242" s="248"/>
      <c r="AT2242" s="248"/>
      <c r="AU2242" s="248"/>
      <c r="AW2242" s="319"/>
      <c r="AX2242" s="251"/>
      <c r="AY2242" s="248"/>
    </row>
    <row r="2243" spans="1:51" s="307" customFormat="1" ht="16.5" customHeight="1" x14ac:dyDescent="0.25">
      <c r="A2243" s="305"/>
      <c r="B2243" s="306"/>
      <c r="K2243" s="308"/>
      <c r="L2243" s="309"/>
      <c r="M2243" s="310"/>
      <c r="N2243" s="309"/>
      <c r="O2243" s="309"/>
      <c r="P2243" s="309"/>
      <c r="Q2243" s="311"/>
      <c r="R2243" s="312"/>
      <c r="S2243" s="312"/>
      <c r="U2243" s="313"/>
      <c r="V2243" s="305"/>
      <c r="W2243" s="306"/>
      <c r="X2243" s="425"/>
      <c r="AA2243" s="315"/>
      <c r="AB2243" s="315"/>
      <c r="AC2243" s="315"/>
      <c r="AD2243" s="312"/>
      <c r="AE2243" s="316"/>
      <c r="AF2243" s="317"/>
      <c r="AG2243" s="317"/>
      <c r="AH2243" s="311"/>
      <c r="AI2243" s="311"/>
      <c r="AJ2243" s="311"/>
      <c r="AK2243" s="311"/>
      <c r="AL2243" s="311"/>
      <c r="AO2243" s="318"/>
      <c r="AP2243" s="318"/>
      <c r="AQ2243" s="249"/>
      <c r="AR2243" s="249"/>
      <c r="AS2243" s="248"/>
      <c r="AT2243" s="248"/>
      <c r="AU2243" s="248"/>
      <c r="AW2243" s="319"/>
      <c r="AX2243" s="251"/>
      <c r="AY2243" s="248"/>
    </row>
    <row r="2244" spans="1:51" s="307" customFormat="1" ht="16.5" customHeight="1" x14ac:dyDescent="0.25">
      <c r="A2244" s="305"/>
      <c r="B2244" s="306"/>
      <c r="K2244" s="308"/>
      <c r="L2244" s="309"/>
      <c r="M2244" s="310"/>
      <c r="N2244" s="309"/>
      <c r="O2244" s="309"/>
      <c r="P2244" s="309"/>
      <c r="Q2244" s="311"/>
      <c r="R2244" s="312"/>
      <c r="S2244" s="312"/>
      <c r="U2244" s="313"/>
      <c r="V2244" s="305"/>
      <c r="W2244" s="306"/>
      <c r="X2244" s="425"/>
      <c r="AA2244" s="315"/>
      <c r="AB2244" s="315"/>
      <c r="AC2244" s="315"/>
      <c r="AD2244" s="312"/>
      <c r="AE2244" s="316"/>
      <c r="AF2244" s="317"/>
      <c r="AG2244" s="317"/>
      <c r="AH2244" s="311"/>
      <c r="AI2244" s="311"/>
      <c r="AJ2244" s="311"/>
      <c r="AK2244" s="311"/>
      <c r="AL2244" s="311"/>
      <c r="AO2244" s="318"/>
      <c r="AP2244" s="318"/>
      <c r="AQ2244" s="249"/>
      <c r="AR2244" s="249"/>
      <c r="AS2244" s="248"/>
      <c r="AT2244" s="248"/>
      <c r="AU2244" s="248"/>
      <c r="AW2244" s="319"/>
      <c r="AX2244" s="251"/>
      <c r="AY2244" s="248"/>
    </row>
    <row r="2245" spans="1:51" s="307" customFormat="1" ht="16.5" customHeight="1" x14ac:dyDescent="0.25">
      <c r="A2245" s="305"/>
      <c r="B2245" s="306"/>
      <c r="K2245" s="308"/>
      <c r="L2245" s="309"/>
      <c r="M2245" s="310"/>
      <c r="N2245" s="309"/>
      <c r="O2245" s="309"/>
      <c r="P2245" s="309"/>
      <c r="Q2245" s="311"/>
      <c r="R2245" s="312"/>
      <c r="S2245" s="312"/>
      <c r="U2245" s="313"/>
      <c r="V2245" s="305"/>
      <c r="W2245" s="306"/>
      <c r="X2245" s="425"/>
      <c r="AA2245" s="315"/>
      <c r="AB2245" s="315"/>
      <c r="AC2245" s="315"/>
      <c r="AD2245" s="312"/>
      <c r="AE2245" s="316"/>
      <c r="AF2245" s="317"/>
      <c r="AG2245" s="317"/>
      <c r="AH2245" s="311"/>
      <c r="AI2245" s="311"/>
      <c r="AJ2245" s="311"/>
      <c r="AK2245" s="311"/>
      <c r="AL2245" s="311"/>
      <c r="AO2245" s="318"/>
      <c r="AP2245" s="318"/>
      <c r="AQ2245" s="249"/>
      <c r="AR2245" s="249"/>
      <c r="AS2245" s="248"/>
      <c r="AT2245" s="248"/>
      <c r="AU2245" s="248"/>
      <c r="AW2245" s="319"/>
      <c r="AX2245" s="251"/>
      <c r="AY2245" s="248"/>
    </row>
    <row r="2246" spans="1:51" s="307" customFormat="1" ht="16.5" customHeight="1" x14ac:dyDescent="0.25">
      <c r="A2246" s="305"/>
      <c r="B2246" s="306"/>
      <c r="K2246" s="308"/>
      <c r="L2246" s="309"/>
      <c r="M2246" s="310"/>
      <c r="N2246" s="309"/>
      <c r="O2246" s="309"/>
      <c r="P2246" s="309"/>
      <c r="Q2246" s="311"/>
      <c r="R2246" s="312"/>
      <c r="S2246" s="312"/>
      <c r="U2246" s="313"/>
      <c r="V2246" s="305"/>
      <c r="W2246" s="306"/>
      <c r="X2246" s="425"/>
      <c r="AA2246" s="315"/>
      <c r="AB2246" s="315"/>
      <c r="AC2246" s="315"/>
      <c r="AD2246" s="312"/>
      <c r="AE2246" s="316"/>
      <c r="AF2246" s="317"/>
      <c r="AG2246" s="317"/>
      <c r="AH2246" s="311"/>
      <c r="AI2246" s="311"/>
      <c r="AJ2246" s="311"/>
      <c r="AK2246" s="311"/>
      <c r="AL2246" s="311"/>
      <c r="AO2246" s="318"/>
      <c r="AP2246" s="318"/>
      <c r="AQ2246" s="249"/>
      <c r="AR2246" s="249"/>
      <c r="AS2246" s="248"/>
      <c r="AT2246" s="248"/>
      <c r="AU2246" s="248"/>
      <c r="AW2246" s="319"/>
      <c r="AX2246" s="251"/>
      <c r="AY2246" s="248"/>
    </row>
    <row r="2247" spans="1:51" s="307" customFormat="1" ht="16.5" customHeight="1" x14ac:dyDescent="0.25">
      <c r="A2247" s="305"/>
      <c r="B2247" s="306"/>
      <c r="K2247" s="308"/>
      <c r="L2247" s="309"/>
      <c r="M2247" s="310"/>
      <c r="N2247" s="309"/>
      <c r="O2247" s="309"/>
      <c r="P2247" s="309"/>
      <c r="Q2247" s="311"/>
      <c r="R2247" s="312"/>
      <c r="S2247" s="312"/>
      <c r="U2247" s="313"/>
      <c r="V2247" s="305"/>
      <c r="W2247" s="306"/>
      <c r="X2247" s="425"/>
      <c r="AA2247" s="315"/>
      <c r="AB2247" s="315"/>
      <c r="AC2247" s="315"/>
      <c r="AD2247" s="312"/>
      <c r="AE2247" s="316"/>
      <c r="AF2247" s="317"/>
      <c r="AG2247" s="317"/>
      <c r="AH2247" s="311"/>
      <c r="AI2247" s="311"/>
      <c r="AJ2247" s="311"/>
      <c r="AK2247" s="311"/>
      <c r="AL2247" s="311"/>
      <c r="AO2247" s="318"/>
      <c r="AP2247" s="318"/>
      <c r="AQ2247" s="249"/>
      <c r="AR2247" s="249"/>
      <c r="AS2247" s="248"/>
      <c r="AT2247" s="248"/>
      <c r="AU2247" s="248"/>
      <c r="AW2247" s="319"/>
      <c r="AX2247" s="251"/>
      <c r="AY2247" s="248"/>
    </row>
    <row r="2248" spans="1:51" s="307" customFormat="1" ht="16.5" customHeight="1" x14ac:dyDescent="0.25">
      <c r="A2248" s="305"/>
      <c r="B2248" s="306"/>
      <c r="K2248" s="308"/>
      <c r="L2248" s="309"/>
      <c r="M2248" s="310"/>
      <c r="N2248" s="309"/>
      <c r="O2248" s="309"/>
      <c r="P2248" s="309"/>
      <c r="Q2248" s="311"/>
      <c r="R2248" s="312"/>
      <c r="S2248" s="312"/>
      <c r="U2248" s="313"/>
      <c r="V2248" s="305"/>
      <c r="W2248" s="306"/>
      <c r="X2248" s="425"/>
      <c r="AA2248" s="315"/>
      <c r="AB2248" s="315"/>
      <c r="AC2248" s="315"/>
      <c r="AD2248" s="312"/>
      <c r="AE2248" s="316"/>
      <c r="AF2248" s="317"/>
      <c r="AG2248" s="317"/>
      <c r="AH2248" s="311"/>
      <c r="AI2248" s="311"/>
      <c r="AJ2248" s="311"/>
      <c r="AK2248" s="311"/>
      <c r="AL2248" s="311"/>
      <c r="AO2248" s="318"/>
      <c r="AP2248" s="318"/>
      <c r="AQ2248" s="249"/>
      <c r="AR2248" s="249"/>
      <c r="AS2248" s="248"/>
      <c r="AT2248" s="248"/>
      <c r="AU2248" s="248"/>
      <c r="AW2248" s="319"/>
      <c r="AX2248" s="251"/>
      <c r="AY2248" s="248"/>
    </row>
    <row r="2249" spans="1:51" s="307" customFormat="1" ht="16.5" customHeight="1" x14ac:dyDescent="0.25">
      <c r="A2249" s="305"/>
      <c r="B2249" s="306"/>
      <c r="K2249" s="308"/>
      <c r="L2249" s="309"/>
      <c r="M2249" s="310"/>
      <c r="N2249" s="309"/>
      <c r="O2249" s="309"/>
      <c r="P2249" s="309"/>
      <c r="Q2249" s="311"/>
      <c r="R2249" s="312"/>
      <c r="S2249" s="312"/>
      <c r="U2249" s="313"/>
      <c r="V2249" s="305"/>
      <c r="W2249" s="306"/>
      <c r="X2249" s="425"/>
      <c r="AA2249" s="315"/>
      <c r="AB2249" s="315"/>
      <c r="AC2249" s="315"/>
      <c r="AD2249" s="312"/>
      <c r="AE2249" s="316"/>
      <c r="AF2249" s="317"/>
      <c r="AG2249" s="317"/>
      <c r="AH2249" s="311"/>
      <c r="AI2249" s="311"/>
      <c r="AJ2249" s="311"/>
      <c r="AK2249" s="311"/>
      <c r="AL2249" s="311"/>
      <c r="AO2249" s="318"/>
      <c r="AP2249" s="318"/>
      <c r="AQ2249" s="249"/>
      <c r="AR2249" s="249"/>
      <c r="AS2249" s="248"/>
      <c r="AT2249" s="248"/>
      <c r="AU2249" s="248"/>
      <c r="AW2249" s="319"/>
      <c r="AX2249" s="251"/>
      <c r="AY2249" s="248"/>
    </row>
    <row r="2250" spans="1:51" s="307" customFormat="1" ht="16.5" customHeight="1" x14ac:dyDescent="0.25">
      <c r="A2250" s="305"/>
      <c r="B2250" s="306"/>
      <c r="K2250" s="308"/>
      <c r="L2250" s="309"/>
      <c r="M2250" s="310"/>
      <c r="N2250" s="309"/>
      <c r="O2250" s="309"/>
      <c r="P2250" s="309"/>
      <c r="Q2250" s="311"/>
      <c r="R2250" s="312"/>
      <c r="S2250" s="312"/>
      <c r="U2250" s="313"/>
      <c r="V2250" s="305"/>
      <c r="W2250" s="306"/>
      <c r="X2250" s="425"/>
      <c r="AA2250" s="315"/>
      <c r="AB2250" s="315"/>
      <c r="AC2250" s="315"/>
      <c r="AD2250" s="312"/>
      <c r="AE2250" s="316"/>
      <c r="AF2250" s="317"/>
      <c r="AG2250" s="317"/>
      <c r="AH2250" s="311"/>
      <c r="AI2250" s="311"/>
      <c r="AJ2250" s="311"/>
      <c r="AK2250" s="311"/>
      <c r="AL2250" s="311"/>
      <c r="AO2250" s="318"/>
      <c r="AP2250" s="318"/>
      <c r="AQ2250" s="249"/>
      <c r="AR2250" s="249"/>
      <c r="AS2250" s="248"/>
      <c r="AT2250" s="248"/>
      <c r="AU2250" s="248"/>
      <c r="AW2250" s="319"/>
      <c r="AX2250" s="251"/>
      <c r="AY2250" s="248"/>
    </row>
    <row r="2251" spans="1:51" s="307" customFormat="1" ht="16.5" customHeight="1" x14ac:dyDescent="0.25">
      <c r="A2251" s="305"/>
      <c r="B2251" s="306"/>
      <c r="K2251" s="308"/>
      <c r="L2251" s="309"/>
      <c r="M2251" s="310"/>
      <c r="N2251" s="309"/>
      <c r="O2251" s="309"/>
      <c r="P2251" s="309"/>
      <c r="Q2251" s="311"/>
      <c r="R2251" s="312"/>
      <c r="S2251" s="312"/>
      <c r="U2251" s="313"/>
      <c r="V2251" s="305"/>
      <c r="W2251" s="306"/>
      <c r="X2251" s="425"/>
      <c r="AA2251" s="315"/>
      <c r="AB2251" s="315"/>
      <c r="AC2251" s="315"/>
      <c r="AD2251" s="312"/>
      <c r="AE2251" s="316"/>
      <c r="AF2251" s="317"/>
      <c r="AG2251" s="317"/>
      <c r="AH2251" s="311"/>
      <c r="AI2251" s="311"/>
      <c r="AJ2251" s="311"/>
      <c r="AK2251" s="311"/>
      <c r="AL2251" s="311"/>
      <c r="AO2251" s="318"/>
      <c r="AP2251" s="318"/>
      <c r="AQ2251" s="249"/>
      <c r="AR2251" s="249"/>
      <c r="AS2251" s="248"/>
      <c r="AT2251" s="248"/>
      <c r="AU2251" s="248"/>
      <c r="AW2251" s="319"/>
      <c r="AX2251" s="251"/>
      <c r="AY2251" s="248"/>
    </row>
    <row r="2252" spans="1:51" s="307" customFormat="1" ht="16.5" customHeight="1" x14ac:dyDescent="0.25">
      <c r="A2252" s="305"/>
      <c r="B2252" s="306"/>
      <c r="K2252" s="308"/>
      <c r="L2252" s="309"/>
      <c r="M2252" s="310"/>
      <c r="N2252" s="309"/>
      <c r="O2252" s="309"/>
      <c r="P2252" s="309"/>
      <c r="Q2252" s="311"/>
      <c r="R2252" s="312"/>
      <c r="S2252" s="312"/>
      <c r="U2252" s="313"/>
      <c r="V2252" s="305"/>
      <c r="W2252" s="306"/>
      <c r="X2252" s="425"/>
      <c r="AA2252" s="315"/>
      <c r="AB2252" s="315"/>
      <c r="AC2252" s="315"/>
      <c r="AD2252" s="312"/>
      <c r="AE2252" s="316"/>
      <c r="AF2252" s="317"/>
      <c r="AG2252" s="317"/>
      <c r="AH2252" s="311"/>
      <c r="AI2252" s="311"/>
      <c r="AJ2252" s="311"/>
      <c r="AK2252" s="311"/>
      <c r="AL2252" s="311"/>
      <c r="AO2252" s="318"/>
      <c r="AP2252" s="318"/>
      <c r="AQ2252" s="249"/>
      <c r="AR2252" s="249"/>
      <c r="AS2252" s="248"/>
      <c r="AT2252" s="248"/>
      <c r="AU2252" s="248"/>
      <c r="AW2252" s="319"/>
      <c r="AX2252" s="251"/>
      <c r="AY2252" s="248"/>
    </row>
    <row r="2253" spans="1:51" s="307" customFormat="1" ht="16.5" customHeight="1" x14ac:dyDescent="0.25">
      <c r="A2253" s="305"/>
      <c r="B2253" s="306"/>
      <c r="K2253" s="308"/>
      <c r="L2253" s="309"/>
      <c r="M2253" s="310"/>
      <c r="N2253" s="309"/>
      <c r="O2253" s="309"/>
      <c r="P2253" s="309"/>
      <c r="Q2253" s="311"/>
      <c r="R2253" s="312"/>
      <c r="S2253" s="312"/>
      <c r="U2253" s="313"/>
      <c r="V2253" s="305"/>
      <c r="W2253" s="306"/>
      <c r="X2253" s="425"/>
      <c r="AA2253" s="315"/>
      <c r="AB2253" s="315"/>
      <c r="AC2253" s="315"/>
      <c r="AD2253" s="312"/>
      <c r="AE2253" s="316"/>
      <c r="AF2253" s="317"/>
      <c r="AG2253" s="317"/>
      <c r="AH2253" s="311"/>
      <c r="AI2253" s="311"/>
      <c r="AJ2253" s="311"/>
      <c r="AK2253" s="311"/>
      <c r="AL2253" s="311"/>
      <c r="AO2253" s="318"/>
      <c r="AP2253" s="318"/>
      <c r="AQ2253" s="249"/>
      <c r="AR2253" s="249"/>
      <c r="AS2253" s="248"/>
      <c r="AT2253" s="248"/>
      <c r="AU2253" s="248"/>
      <c r="AW2253" s="319"/>
      <c r="AX2253" s="251"/>
      <c r="AY2253" s="248"/>
    </row>
    <row r="2254" spans="1:51" s="307" customFormat="1" ht="16.5" customHeight="1" x14ac:dyDescent="0.25">
      <c r="A2254" s="305"/>
      <c r="B2254" s="306"/>
      <c r="K2254" s="308"/>
      <c r="L2254" s="309"/>
      <c r="M2254" s="310"/>
      <c r="N2254" s="309"/>
      <c r="O2254" s="309"/>
      <c r="P2254" s="309"/>
      <c r="Q2254" s="311"/>
      <c r="R2254" s="312"/>
      <c r="S2254" s="312"/>
      <c r="U2254" s="313"/>
      <c r="V2254" s="305"/>
      <c r="W2254" s="306"/>
      <c r="X2254" s="425"/>
      <c r="AA2254" s="315"/>
      <c r="AB2254" s="315"/>
      <c r="AC2254" s="315"/>
      <c r="AD2254" s="312"/>
      <c r="AE2254" s="316"/>
      <c r="AF2254" s="317"/>
      <c r="AG2254" s="317"/>
      <c r="AH2254" s="311"/>
      <c r="AI2254" s="311"/>
      <c r="AJ2254" s="311"/>
      <c r="AK2254" s="311"/>
      <c r="AL2254" s="311"/>
      <c r="AO2254" s="318"/>
      <c r="AP2254" s="318"/>
      <c r="AQ2254" s="249"/>
      <c r="AR2254" s="249"/>
      <c r="AS2254" s="248"/>
      <c r="AT2254" s="248"/>
      <c r="AU2254" s="248"/>
      <c r="AW2254" s="319"/>
      <c r="AX2254" s="251"/>
      <c r="AY2254" s="248"/>
    </row>
    <row r="2255" spans="1:51" s="307" customFormat="1" ht="16.5" customHeight="1" x14ac:dyDescent="0.25">
      <c r="A2255" s="305"/>
      <c r="B2255" s="306"/>
      <c r="K2255" s="308"/>
      <c r="L2255" s="309"/>
      <c r="M2255" s="310"/>
      <c r="N2255" s="309"/>
      <c r="O2255" s="309"/>
      <c r="P2255" s="309"/>
      <c r="Q2255" s="311"/>
      <c r="R2255" s="312"/>
      <c r="S2255" s="312"/>
      <c r="U2255" s="313"/>
      <c r="V2255" s="305"/>
      <c r="W2255" s="306"/>
      <c r="X2255" s="425"/>
      <c r="AA2255" s="315"/>
      <c r="AB2255" s="315"/>
      <c r="AC2255" s="315"/>
      <c r="AD2255" s="312"/>
      <c r="AE2255" s="316"/>
      <c r="AF2255" s="317"/>
      <c r="AG2255" s="317"/>
      <c r="AH2255" s="311"/>
      <c r="AI2255" s="311"/>
      <c r="AJ2255" s="311"/>
      <c r="AK2255" s="311"/>
      <c r="AL2255" s="311"/>
      <c r="AO2255" s="318"/>
      <c r="AP2255" s="318"/>
      <c r="AQ2255" s="249"/>
      <c r="AR2255" s="249"/>
      <c r="AS2255" s="248"/>
      <c r="AT2255" s="248"/>
      <c r="AU2255" s="248"/>
      <c r="AW2255" s="319"/>
      <c r="AX2255" s="251"/>
      <c r="AY2255" s="248"/>
    </row>
    <row r="2256" spans="1:51" s="307" customFormat="1" ht="16.5" customHeight="1" x14ac:dyDescent="0.25">
      <c r="A2256" s="305"/>
      <c r="B2256" s="306"/>
      <c r="K2256" s="308"/>
      <c r="L2256" s="309"/>
      <c r="M2256" s="310"/>
      <c r="N2256" s="309"/>
      <c r="O2256" s="309"/>
      <c r="P2256" s="309"/>
      <c r="Q2256" s="311"/>
      <c r="R2256" s="312"/>
      <c r="S2256" s="312"/>
      <c r="U2256" s="313"/>
      <c r="V2256" s="305"/>
      <c r="W2256" s="306"/>
      <c r="X2256" s="425"/>
      <c r="AA2256" s="315"/>
      <c r="AB2256" s="315"/>
      <c r="AC2256" s="315"/>
      <c r="AD2256" s="312"/>
      <c r="AE2256" s="316"/>
      <c r="AF2256" s="317"/>
      <c r="AG2256" s="317"/>
      <c r="AH2256" s="311"/>
      <c r="AI2256" s="311"/>
      <c r="AJ2256" s="311"/>
      <c r="AK2256" s="311"/>
      <c r="AL2256" s="311"/>
      <c r="AO2256" s="318"/>
      <c r="AP2256" s="318"/>
      <c r="AQ2256" s="249"/>
      <c r="AR2256" s="249"/>
      <c r="AS2256" s="248"/>
      <c r="AT2256" s="248"/>
      <c r="AU2256" s="248"/>
      <c r="AW2256" s="319"/>
      <c r="AX2256" s="251"/>
      <c r="AY2256" s="248"/>
    </row>
    <row r="2257" spans="1:51" s="307" customFormat="1" ht="16.5" customHeight="1" x14ac:dyDescent="0.25">
      <c r="A2257" s="305"/>
      <c r="B2257" s="306"/>
      <c r="K2257" s="308"/>
      <c r="L2257" s="309"/>
      <c r="M2257" s="310"/>
      <c r="N2257" s="309"/>
      <c r="O2257" s="309"/>
      <c r="P2257" s="309"/>
      <c r="Q2257" s="311"/>
      <c r="R2257" s="312"/>
      <c r="S2257" s="312"/>
      <c r="U2257" s="313"/>
      <c r="V2257" s="305"/>
      <c r="W2257" s="306"/>
      <c r="X2257" s="425"/>
      <c r="AA2257" s="315"/>
      <c r="AB2257" s="315"/>
      <c r="AC2257" s="315"/>
      <c r="AD2257" s="312"/>
      <c r="AE2257" s="316"/>
      <c r="AF2257" s="317"/>
      <c r="AG2257" s="317"/>
      <c r="AH2257" s="311"/>
      <c r="AI2257" s="311"/>
      <c r="AJ2257" s="311"/>
      <c r="AK2257" s="311"/>
      <c r="AL2257" s="311"/>
      <c r="AO2257" s="318"/>
      <c r="AP2257" s="318"/>
      <c r="AQ2257" s="249"/>
      <c r="AR2257" s="249"/>
      <c r="AS2257" s="248"/>
      <c r="AT2257" s="248"/>
      <c r="AU2257" s="248"/>
      <c r="AW2257" s="319"/>
      <c r="AX2257" s="251"/>
      <c r="AY2257" s="248"/>
    </row>
    <row r="2258" spans="1:51" s="307" customFormat="1" ht="16.5" customHeight="1" x14ac:dyDescent="0.25">
      <c r="A2258" s="305"/>
      <c r="B2258" s="306"/>
      <c r="K2258" s="308"/>
      <c r="L2258" s="309"/>
      <c r="M2258" s="310"/>
      <c r="N2258" s="309"/>
      <c r="O2258" s="309"/>
      <c r="P2258" s="309"/>
      <c r="Q2258" s="311"/>
      <c r="R2258" s="312"/>
      <c r="S2258" s="312"/>
      <c r="U2258" s="313"/>
      <c r="V2258" s="305"/>
      <c r="W2258" s="306"/>
      <c r="X2258" s="425"/>
      <c r="AA2258" s="315"/>
      <c r="AB2258" s="315"/>
      <c r="AC2258" s="315"/>
      <c r="AD2258" s="312"/>
      <c r="AE2258" s="316"/>
      <c r="AF2258" s="317"/>
      <c r="AG2258" s="317"/>
      <c r="AH2258" s="311"/>
      <c r="AI2258" s="311"/>
      <c r="AJ2258" s="311"/>
      <c r="AK2258" s="311"/>
      <c r="AL2258" s="311"/>
      <c r="AO2258" s="318"/>
      <c r="AP2258" s="318"/>
      <c r="AQ2258" s="249"/>
      <c r="AR2258" s="249"/>
      <c r="AS2258" s="248"/>
      <c r="AT2258" s="248"/>
      <c r="AU2258" s="248"/>
      <c r="AW2258" s="319"/>
      <c r="AX2258" s="251"/>
      <c r="AY2258" s="248"/>
    </row>
    <row r="2259" spans="1:51" s="307" customFormat="1" ht="16.5" customHeight="1" x14ac:dyDescent="0.25">
      <c r="A2259" s="305"/>
      <c r="B2259" s="306"/>
      <c r="K2259" s="308"/>
      <c r="L2259" s="309"/>
      <c r="M2259" s="310"/>
      <c r="N2259" s="309"/>
      <c r="O2259" s="309"/>
      <c r="P2259" s="309"/>
      <c r="Q2259" s="311"/>
      <c r="R2259" s="312"/>
      <c r="S2259" s="312"/>
      <c r="U2259" s="313"/>
      <c r="V2259" s="305"/>
      <c r="W2259" s="306"/>
      <c r="X2259" s="425"/>
      <c r="AA2259" s="315"/>
      <c r="AB2259" s="315"/>
      <c r="AC2259" s="315"/>
      <c r="AD2259" s="312"/>
      <c r="AE2259" s="316"/>
      <c r="AF2259" s="317"/>
      <c r="AG2259" s="317"/>
      <c r="AH2259" s="311"/>
      <c r="AI2259" s="311"/>
      <c r="AJ2259" s="311"/>
      <c r="AK2259" s="311"/>
      <c r="AL2259" s="311"/>
      <c r="AO2259" s="318"/>
      <c r="AP2259" s="318"/>
      <c r="AQ2259" s="249"/>
      <c r="AR2259" s="249"/>
      <c r="AS2259" s="248"/>
      <c r="AT2259" s="248"/>
      <c r="AU2259" s="248"/>
      <c r="AW2259" s="319"/>
      <c r="AX2259" s="251"/>
      <c r="AY2259" s="248"/>
    </row>
    <row r="2260" spans="1:51" s="307" customFormat="1" ht="16.5" customHeight="1" x14ac:dyDescent="0.25">
      <c r="A2260" s="305"/>
      <c r="B2260" s="306"/>
      <c r="K2260" s="308"/>
      <c r="L2260" s="309"/>
      <c r="M2260" s="310"/>
      <c r="N2260" s="309"/>
      <c r="O2260" s="309"/>
      <c r="P2260" s="309"/>
      <c r="Q2260" s="311"/>
      <c r="R2260" s="312"/>
      <c r="S2260" s="312"/>
      <c r="U2260" s="313"/>
      <c r="V2260" s="305"/>
      <c r="W2260" s="306"/>
      <c r="X2260" s="425"/>
      <c r="AA2260" s="315"/>
      <c r="AB2260" s="315"/>
      <c r="AC2260" s="315"/>
      <c r="AD2260" s="312"/>
      <c r="AE2260" s="316"/>
      <c r="AF2260" s="317"/>
      <c r="AG2260" s="317"/>
      <c r="AH2260" s="311"/>
      <c r="AI2260" s="311"/>
      <c r="AJ2260" s="311"/>
      <c r="AK2260" s="311"/>
      <c r="AL2260" s="311"/>
      <c r="AO2260" s="318"/>
      <c r="AP2260" s="318"/>
      <c r="AQ2260" s="249"/>
      <c r="AR2260" s="249"/>
      <c r="AS2260" s="248"/>
      <c r="AT2260" s="248"/>
      <c r="AU2260" s="248"/>
      <c r="AW2260" s="319"/>
      <c r="AX2260" s="251"/>
      <c r="AY2260" s="248"/>
    </row>
    <row r="2261" spans="1:51" s="307" customFormat="1" ht="16.5" customHeight="1" x14ac:dyDescent="0.25">
      <c r="A2261" s="305"/>
      <c r="B2261" s="306"/>
      <c r="K2261" s="308"/>
      <c r="L2261" s="309"/>
      <c r="M2261" s="310"/>
      <c r="N2261" s="309"/>
      <c r="O2261" s="309"/>
      <c r="P2261" s="309"/>
      <c r="Q2261" s="311"/>
      <c r="R2261" s="312"/>
      <c r="S2261" s="312"/>
      <c r="U2261" s="313"/>
      <c r="V2261" s="305"/>
      <c r="W2261" s="306"/>
      <c r="X2261" s="425"/>
      <c r="AA2261" s="315"/>
      <c r="AB2261" s="315"/>
      <c r="AC2261" s="315"/>
      <c r="AD2261" s="312"/>
      <c r="AE2261" s="316"/>
      <c r="AF2261" s="317"/>
      <c r="AG2261" s="317"/>
      <c r="AH2261" s="311"/>
      <c r="AI2261" s="311"/>
      <c r="AJ2261" s="311"/>
      <c r="AK2261" s="311"/>
      <c r="AL2261" s="311"/>
      <c r="AO2261" s="318"/>
      <c r="AP2261" s="318"/>
      <c r="AQ2261" s="249"/>
      <c r="AR2261" s="249"/>
      <c r="AS2261" s="248"/>
      <c r="AT2261" s="248"/>
      <c r="AU2261" s="248"/>
      <c r="AW2261" s="319"/>
      <c r="AX2261" s="251"/>
      <c r="AY2261" s="248"/>
    </row>
    <row r="2262" spans="1:51" s="307" customFormat="1" ht="16.5" customHeight="1" x14ac:dyDescent="0.25">
      <c r="A2262" s="305"/>
      <c r="B2262" s="306"/>
      <c r="K2262" s="308"/>
      <c r="L2262" s="309"/>
      <c r="M2262" s="310"/>
      <c r="N2262" s="309"/>
      <c r="O2262" s="309"/>
      <c r="P2262" s="309"/>
      <c r="Q2262" s="311"/>
      <c r="R2262" s="312"/>
      <c r="S2262" s="312"/>
      <c r="U2262" s="313"/>
      <c r="V2262" s="305"/>
      <c r="W2262" s="306"/>
      <c r="X2262" s="425"/>
      <c r="AA2262" s="315"/>
      <c r="AB2262" s="315"/>
      <c r="AC2262" s="315"/>
      <c r="AD2262" s="312"/>
      <c r="AE2262" s="316"/>
      <c r="AF2262" s="317"/>
      <c r="AG2262" s="317"/>
      <c r="AH2262" s="311"/>
      <c r="AI2262" s="311"/>
      <c r="AJ2262" s="311"/>
      <c r="AK2262" s="311"/>
      <c r="AL2262" s="311"/>
      <c r="AO2262" s="318"/>
      <c r="AP2262" s="318"/>
      <c r="AQ2262" s="249"/>
      <c r="AR2262" s="249"/>
      <c r="AS2262" s="248"/>
      <c r="AT2262" s="248"/>
      <c r="AU2262" s="248"/>
      <c r="AW2262" s="319"/>
      <c r="AX2262" s="251"/>
      <c r="AY2262" s="248"/>
    </row>
    <row r="2263" spans="1:51" s="307" customFormat="1" ht="16.5" customHeight="1" x14ac:dyDescent="0.25">
      <c r="A2263" s="305"/>
      <c r="B2263" s="306"/>
      <c r="K2263" s="308"/>
      <c r="L2263" s="309"/>
      <c r="M2263" s="310"/>
      <c r="N2263" s="309"/>
      <c r="O2263" s="309"/>
      <c r="P2263" s="309"/>
      <c r="Q2263" s="311"/>
      <c r="R2263" s="312"/>
      <c r="S2263" s="312"/>
      <c r="U2263" s="313"/>
      <c r="V2263" s="305"/>
      <c r="W2263" s="306"/>
      <c r="X2263" s="425"/>
      <c r="AA2263" s="315"/>
      <c r="AB2263" s="315"/>
      <c r="AC2263" s="315"/>
      <c r="AD2263" s="312"/>
      <c r="AE2263" s="316"/>
      <c r="AF2263" s="317"/>
      <c r="AG2263" s="317"/>
      <c r="AH2263" s="311"/>
      <c r="AI2263" s="311"/>
      <c r="AJ2263" s="311"/>
      <c r="AK2263" s="311"/>
      <c r="AL2263" s="311"/>
      <c r="AO2263" s="318"/>
      <c r="AP2263" s="318"/>
      <c r="AQ2263" s="249"/>
      <c r="AR2263" s="249"/>
      <c r="AS2263" s="248"/>
      <c r="AT2263" s="248"/>
      <c r="AU2263" s="248"/>
      <c r="AW2263" s="319"/>
      <c r="AX2263" s="251"/>
      <c r="AY2263" s="248"/>
    </row>
    <row r="2264" spans="1:51" s="307" customFormat="1" ht="16.5" customHeight="1" x14ac:dyDescent="0.25">
      <c r="A2264" s="305"/>
      <c r="B2264" s="306"/>
      <c r="K2264" s="308"/>
      <c r="L2264" s="309"/>
      <c r="M2264" s="310"/>
      <c r="N2264" s="309"/>
      <c r="O2264" s="309"/>
      <c r="P2264" s="309"/>
      <c r="Q2264" s="311"/>
      <c r="R2264" s="312"/>
      <c r="S2264" s="312"/>
      <c r="U2264" s="313"/>
      <c r="V2264" s="305"/>
      <c r="W2264" s="306"/>
      <c r="X2264" s="425"/>
      <c r="AA2264" s="315"/>
      <c r="AB2264" s="315"/>
      <c r="AC2264" s="315"/>
      <c r="AD2264" s="312"/>
      <c r="AE2264" s="316"/>
      <c r="AF2264" s="317"/>
      <c r="AG2264" s="317"/>
      <c r="AH2264" s="311"/>
      <c r="AI2264" s="311"/>
      <c r="AJ2264" s="311"/>
      <c r="AK2264" s="311"/>
      <c r="AL2264" s="311"/>
      <c r="AO2264" s="318"/>
      <c r="AP2264" s="318"/>
      <c r="AQ2264" s="249"/>
      <c r="AR2264" s="249"/>
      <c r="AS2264" s="248"/>
      <c r="AT2264" s="248"/>
      <c r="AU2264" s="248"/>
      <c r="AW2264" s="319"/>
      <c r="AX2264" s="251"/>
      <c r="AY2264" s="248"/>
    </row>
    <row r="2265" spans="1:51" s="307" customFormat="1" ht="16.5" customHeight="1" x14ac:dyDescent="0.25">
      <c r="A2265" s="305"/>
      <c r="B2265" s="306"/>
      <c r="K2265" s="308"/>
      <c r="L2265" s="309"/>
      <c r="M2265" s="310"/>
      <c r="N2265" s="309"/>
      <c r="O2265" s="309"/>
      <c r="P2265" s="309"/>
      <c r="Q2265" s="311"/>
      <c r="R2265" s="312"/>
      <c r="S2265" s="312"/>
      <c r="U2265" s="313"/>
      <c r="V2265" s="305"/>
      <c r="W2265" s="306"/>
      <c r="X2265" s="425"/>
      <c r="AA2265" s="315"/>
      <c r="AB2265" s="315"/>
      <c r="AC2265" s="315"/>
      <c r="AD2265" s="312"/>
      <c r="AE2265" s="316"/>
      <c r="AF2265" s="317"/>
      <c r="AG2265" s="317"/>
      <c r="AH2265" s="311"/>
      <c r="AI2265" s="311"/>
      <c r="AJ2265" s="311"/>
      <c r="AK2265" s="311"/>
      <c r="AL2265" s="311"/>
      <c r="AO2265" s="318"/>
      <c r="AP2265" s="318"/>
      <c r="AQ2265" s="249"/>
      <c r="AR2265" s="249"/>
      <c r="AS2265" s="248"/>
      <c r="AT2265" s="248"/>
      <c r="AU2265" s="248"/>
      <c r="AW2265" s="319"/>
      <c r="AX2265" s="251"/>
      <c r="AY2265" s="248"/>
    </row>
    <row r="2266" spans="1:51" s="276" customFormat="1" ht="16.5" customHeight="1" x14ac:dyDescent="0.25">
      <c r="A2266" s="283"/>
      <c r="B2266" s="274"/>
      <c r="K2266" s="277"/>
      <c r="L2266" s="278"/>
      <c r="M2266" s="279"/>
      <c r="N2266" s="278"/>
      <c r="O2266" s="278"/>
      <c r="P2266" s="278"/>
      <c r="Q2266" s="280"/>
      <c r="R2266" s="281"/>
      <c r="S2266" s="281"/>
      <c r="U2266" s="282"/>
      <c r="V2266" s="283" t="s">
        <v>318</v>
      </c>
      <c r="W2266" s="274">
        <v>101</v>
      </c>
      <c r="X2266" s="291" t="s">
        <v>221</v>
      </c>
      <c r="Y2266" s="276" t="s">
        <v>28</v>
      </c>
      <c r="Z2266" s="276" t="s">
        <v>41</v>
      </c>
      <c r="AA2266" s="285"/>
      <c r="AB2266" s="285"/>
      <c r="AC2266" s="285">
        <v>5</v>
      </c>
      <c r="AD2266" s="281">
        <f>AD2267+AD2269</f>
        <v>378</v>
      </c>
      <c r="AE2266" s="287">
        <v>100</v>
      </c>
      <c r="AF2266" s="288">
        <f>AF2195</f>
        <v>6700</v>
      </c>
      <c r="AG2266" s="288">
        <f>AD2266*AF2266</f>
        <v>2532600</v>
      </c>
      <c r="AH2266" s="280">
        <f>SUM(AI2266:AL2266)</f>
        <v>378</v>
      </c>
      <c r="AI2266" s="280"/>
      <c r="AJ2266" s="280">
        <f>AJ2267+AJ2269</f>
        <v>342</v>
      </c>
      <c r="AK2266" s="280">
        <f>AK2267+AK2269</f>
        <v>36</v>
      </c>
      <c r="AL2266" s="280"/>
      <c r="AM2266" s="276">
        <v>30</v>
      </c>
      <c r="AN2266" s="276">
        <f>ค่าเสื่อม!W3</f>
        <v>85</v>
      </c>
      <c r="AO2266" s="290">
        <f>AG2266*AN2266/100</f>
        <v>2152710</v>
      </c>
      <c r="AP2266" s="290">
        <f>AG2266-AO2266</f>
        <v>379890</v>
      </c>
      <c r="AQ2266" s="199">
        <f>P2266+AP2266</f>
        <v>379890</v>
      </c>
      <c r="AR2266" s="199">
        <f>AQ2266</f>
        <v>379890</v>
      </c>
      <c r="AS2266" s="198">
        <f>((S2266*O2266)+(AF2266*AK2266)-(AF2266*AK2266*AN2266/100))</f>
        <v>36180</v>
      </c>
      <c r="AT2266" s="198">
        <f>AQ2266-AS2266</f>
        <v>343710</v>
      </c>
      <c r="AU2266" s="198">
        <f>AS2266</f>
        <v>36180</v>
      </c>
      <c r="AV2266" s="276">
        <f>อัตราภาษี!J5</f>
        <v>0.3</v>
      </c>
      <c r="AW2266" s="156" t="s">
        <v>222</v>
      </c>
      <c r="AX2266" s="201">
        <f>AU2266*AV2266/100</f>
        <v>108.54</v>
      </c>
      <c r="AY2266" s="198">
        <f>AX2266*10/100</f>
        <v>10.854000000000001</v>
      </c>
    </row>
    <row r="2267" spans="1:51" s="276" customFormat="1" ht="16.5" customHeight="1" x14ac:dyDescent="0.25">
      <c r="A2267" s="283"/>
      <c r="B2267" s="274"/>
      <c r="K2267" s="277"/>
      <c r="L2267" s="278"/>
      <c r="M2267" s="279"/>
      <c r="N2267" s="278"/>
      <c r="O2267" s="278"/>
      <c r="P2267" s="278"/>
      <c r="Q2267" s="280"/>
      <c r="R2267" s="281"/>
      <c r="S2267" s="281"/>
      <c r="U2267" s="282"/>
      <c r="V2267" s="283"/>
      <c r="W2267" s="274"/>
      <c r="X2267" s="291"/>
      <c r="Z2267" s="283" t="s">
        <v>42</v>
      </c>
      <c r="AA2267" s="285">
        <v>13</v>
      </c>
      <c r="AB2267" s="285">
        <v>18</v>
      </c>
      <c r="AC2267" s="285">
        <v>5</v>
      </c>
      <c r="AD2267" s="281">
        <f>AA2267*AB2267</f>
        <v>234</v>
      </c>
      <c r="AE2267" s="286">
        <v>42.31</v>
      </c>
      <c r="AF2267" s="288">
        <f>AF2266</f>
        <v>6700</v>
      </c>
      <c r="AG2267" s="288">
        <f>AD2267*AF2267</f>
        <v>1567800</v>
      </c>
      <c r="AH2267" s="280">
        <f>SUM(AI2267:AL2267)</f>
        <v>234</v>
      </c>
      <c r="AI2267" s="280"/>
      <c r="AJ2267" s="280">
        <v>198</v>
      </c>
      <c r="AK2267" s="280">
        <v>36</v>
      </c>
      <c r="AL2267" s="280"/>
      <c r="AN2267" s="276">
        <f>AN2266</f>
        <v>85</v>
      </c>
      <c r="AO2267" s="290">
        <f>AG2267*AN2267/100</f>
        <v>1332630</v>
      </c>
      <c r="AP2267" s="290">
        <f>AG2267-AO2267</f>
        <v>235170</v>
      </c>
      <c r="AQ2267" s="199">
        <f>P2267+AP2267</f>
        <v>235170</v>
      </c>
      <c r="AR2267" s="199">
        <f>AQ2267</f>
        <v>235170</v>
      </c>
      <c r="AS2267" s="198">
        <f>((S2267*O2267)+(AF2267*AK2267)-(AF2267*AK2267*AN2267/100))</f>
        <v>36180</v>
      </c>
      <c r="AT2267" s="198">
        <f>AQ2267-AS2267</f>
        <v>198990</v>
      </c>
      <c r="AU2267" s="198">
        <f>AS2267</f>
        <v>36180</v>
      </c>
      <c r="AW2267" s="156"/>
      <c r="AX2267" s="201">
        <f>AU2267*AV2267/100</f>
        <v>0</v>
      </c>
      <c r="AY2267" s="198">
        <f>AX2267*10/100</f>
        <v>0</v>
      </c>
    </row>
    <row r="2268" spans="1:51" s="324" customFormat="1" ht="16.5" customHeight="1" x14ac:dyDescent="0.25">
      <c r="A2268" s="330"/>
      <c r="B2268" s="323"/>
      <c r="K2268" s="338"/>
      <c r="L2268" s="327"/>
      <c r="M2268" s="326"/>
      <c r="N2268" s="327"/>
      <c r="O2268" s="327"/>
      <c r="P2268" s="327"/>
      <c r="Q2268" s="289"/>
      <c r="R2268" s="286"/>
      <c r="S2268" s="286"/>
      <c r="U2268" s="329"/>
      <c r="V2268" s="330"/>
      <c r="W2268" s="323"/>
      <c r="X2268" s="331"/>
      <c r="Z2268" s="330" t="s">
        <v>42</v>
      </c>
      <c r="AA2268" s="332"/>
      <c r="AB2268" s="332"/>
      <c r="AC2268" s="332"/>
      <c r="AD2268" s="286"/>
      <c r="AE2268" s="286">
        <v>7.69</v>
      </c>
      <c r="AF2268" s="325"/>
      <c r="AG2268" s="325"/>
      <c r="AH2268" s="289"/>
      <c r="AI2268" s="289"/>
      <c r="AJ2268" s="289"/>
      <c r="AK2268" s="289">
        <v>36</v>
      </c>
      <c r="AL2268" s="289"/>
      <c r="AO2268" s="333"/>
      <c r="AP2268" s="333"/>
      <c r="AQ2268" s="199"/>
      <c r="AR2268" s="199"/>
      <c r="AS2268" s="214">
        <v>36180</v>
      </c>
      <c r="AT2268" s="214"/>
      <c r="AU2268" s="214">
        <v>36180</v>
      </c>
      <c r="AW2268" s="334"/>
      <c r="AX2268" s="215"/>
      <c r="AY2268" s="214"/>
    </row>
    <row r="2269" spans="1:51" s="276" customFormat="1" ht="16.5" customHeight="1" x14ac:dyDescent="0.25">
      <c r="A2269" s="283"/>
      <c r="B2269" s="274"/>
      <c r="K2269" s="277"/>
      <c r="L2269" s="278"/>
      <c r="M2269" s="279"/>
      <c r="N2269" s="278"/>
      <c r="O2269" s="278"/>
      <c r="P2269" s="278"/>
      <c r="Q2269" s="280"/>
      <c r="R2269" s="281"/>
      <c r="S2269" s="281"/>
      <c r="U2269" s="282"/>
      <c r="V2269" s="283"/>
      <c r="W2269" s="274"/>
      <c r="X2269" s="284"/>
      <c r="Z2269" s="283" t="s">
        <v>43</v>
      </c>
      <c r="AA2269" s="285">
        <v>12</v>
      </c>
      <c r="AB2269" s="285">
        <v>12</v>
      </c>
      <c r="AC2269" s="285">
        <v>2</v>
      </c>
      <c r="AD2269" s="281">
        <f>AA2269*AB2269</f>
        <v>144</v>
      </c>
      <c r="AE2269" s="286">
        <v>50</v>
      </c>
      <c r="AF2269" s="288">
        <f>AF2267</f>
        <v>6700</v>
      </c>
      <c r="AG2269" s="288">
        <f>AD2269*AF2269</f>
        <v>964800</v>
      </c>
      <c r="AH2269" s="280">
        <f>SUM(AI2269:AL2269)</f>
        <v>144</v>
      </c>
      <c r="AI2269" s="280"/>
      <c r="AJ2269" s="280">
        <v>144</v>
      </c>
      <c r="AK2269" s="280"/>
      <c r="AL2269" s="280"/>
      <c r="AN2269" s="276">
        <f>AN2267</f>
        <v>85</v>
      </c>
      <c r="AO2269" s="290">
        <f>AG2269*AN2269/100</f>
        <v>820080</v>
      </c>
      <c r="AP2269" s="290">
        <f>AG2269-AO2269</f>
        <v>144720</v>
      </c>
      <c r="AQ2269" s="199">
        <f>P2269+AP2269</f>
        <v>144720</v>
      </c>
      <c r="AR2269" s="199">
        <f>AQ2269</f>
        <v>144720</v>
      </c>
      <c r="AS2269" s="198">
        <f>((S2269*O2269)+(AF2269*AK2269)-(AF2269*AK2269*AN2269/100))</f>
        <v>0</v>
      </c>
      <c r="AT2269" s="198">
        <f>AQ2269-AS2269</f>
        <v>144720</v>
      </c>
      <c r="AU2269" s="198">
        <f>AS2269</f>
        <v>0</v>
      </c>
      <c r="AW2269" s="156"/>
      <c r="AX2269" s="201">
        <f>AU2269*AV2269/100</f>
        <v>0</v>
      </c>
      <c r="AY2269" s="198">
        <f>AX2269*10/100</f>
        <v>0</v>
      </c>
    </row>
    <row r="2270" spans="1:51" s="276" customFormat="1" ht="16.5" customHeight="1" x14ac:dyDescent="0.25">
      <c r="A2270" s="283"/>
      <c r="B2270" s="274"/>
      <c r="K2270" s="277"/>
      <c r="L2270" s="278"/>
      <c r="M2270" s="279"/>
      <c r="N2270" s="278"/>
      <c r="O2270" s="278"/>
      <c r="P2270" s="278"/>
      <c r="Q2270" s="280"/>
      <c r="R2270" s="281"/>
      <c r="S2270" s="281"/>
      <c r="U2270" s="282"/>
      <c r="V2270" s="283"/>
      <c r="W2270" s="274">
        <v>102</v>
      </c>
      <c r="X2270" s="284"/>
      <c r="Y2270" s="276" t="s">
        <v>34</v>
      </c>
      <c r="Z2270" s="276" t="s">
        <v>6</v>
      </c>
      <c r="AA2270" s="285">
        <v>1.2</v>
      </c>
      <c r="AB2270" s="285">
        <v>2.2000000000000002</v>
      </c>
      <c r="AC2270" s="285">
        <v>2</v>
      </c>
      <c r="AD2270" s="281">
        <f>AA2270*AB2270</f>
        <v>2.64</v>
      </c>
      <c r="AE2270" s="287">
        <v>100</v>
      </c>
      <c r="AF2270" s="288">
        <f>รายการ!B8</f>
        <v>2600</v>
      </c>
      <c r="AG2270" s="288">
        <f>AD2270*AF2270</f>
        <v>6864</v>
      </c>
      <c r="AH2270" s="280">
        <f>SUM(AI2270:AL2270)</f>
        <v>2.64</v>
      </c>
      <c r="AI2270" s="280"/>
      <c r="AJ2270" s="280"/>
      <c r="AK2270" s="280">
        <v>2.64</v>
      </c>
      <c r="AL2270" s="280"/>
      <c r="AM2270" s="276">
        <v>30</v>
      </c>
      <c r="AN2270" s="276">
        <f>ค่าเสื่อม!AE2</f>
        <v>50</v>
      </c>
      <c r="AO2270" s="290">
        <f>AG2270*AN2270/100</f>
        <v>3432</v>
      </c>
      <c r="AP2270" s="290">
        <f>AG2270-AO2270</f>
        <v>3432</v>
      </c>
      <c r="AQ2270" s="199">
        <f>P2270+AP2270</f>
        <v>3432</v>
      </c>
      <c r="AR2270" s="199">
        <f>AQ2270</f>
        <v>3432</v>
      </c>
      <c r="AS2270" s="198">
        <f>((S2270*O2270)+(AF2270*AK2270)-(AF2270*AK2270*AN2270/100))</f>
        <v>3432</v>
      </c>
      <c r="AT2270" s="198">
        <f>AQ2270-AS2270</f>
        <v>0</v>
      </c>
      <c r="AU2270" s="198">
        <f>AS2270</f>
        <v>3432</v>
      </c>
      <c r="AV2270" s="276">
        <f>อัตราภาษี!J5</f>
        <v>0.3</v>
      </c>
      <c r="AW2270" s="156" t="s">
        <v>223</v>
      </c>
      <c r="AX2270" s="201">
        <f>AU2270*AV2270/100</f>
        <v>10.295999999999999</v>
      </c>
      <c r="AY2270" s="198">
        <f>AX2270*10/100</f>
        <v>1.0295999999999998</v>
      </c>
    </row>
    <row r="2271" spans="1:51" s="276" customFormat="1" ht="16.5" customHeight="1" x14ac:dyDescent="0.25">
      <c r="A2271" s="283"/>
      <c r="B2271" s="274"/>
      <c r="K2271" s="277"/>
      <c r="L2271" s="278"/>
      <c r="M2271" s="279"/>
      <c r="N2271" s="278"/>
      <c r="O2271" s="278"/>
      <c r="P2271" s="278"/>
      <c r="Q2271" s="280"/>
      <c r="R2271" s="281"/>
      <c r="S2271" s="281"/>
      <c r="U2271" s="282"/>
      <c r="V2271" s="283"/>
      <c r="W2271" s="274">
        <v>103</v>
      </c>
      <c r="X2271" s="291"/>
      <c r="Y2271" s="276" t="s">
        <v>38</v>
      </c>
      <c r="Z2271" s="276" t="s">
        <v>7</v>
      </c>
      <c r="AA2271" s="285">
        <v>9</v>
      </c>
      <c r="AB2271" s="285">
        <v>14</v>
      </c>
      <c r="AC2271" s="285">
        <v>2</v>
      </c>
      <c r="AD2271" s="281">
        <f>AA2271*AB2271</f>
        <v>126</v>
      </c>
      <c r="AE2271" s="287">
        <v>100</v>
      </c>
      <c r="AF2271" s="288">
        <f>AF2122</f>
        <v>2050</v>
      </c>
      <c r="AG2271" s="288">
        <f>AD2271*AF2271</f>
        <v>258300</v>
      </c>
      <c r="AH2271" s="280">
        <f>SUM(AI2271:AL2271)</f>
        <v>126</v>
      </c>
      <c r="AI2271" s="280"/>
      <c r="AJ2271" s="280">
        <v>126</v>
      </c>
      <c r="AK2271" s="280"/>
      <c r="AL2271" s="280"/>
      <c r="AM2271" s="276">
        <v>30</v>
      </c>
      <c r="AN2271" s="276">
        <f>ค่าเสื่อม!T4</f>
        <v>93</v>
      </c>
      <c r="AO2271" s="290">
        <f>AG2271*AN2271/100</f>
        <v>240219</v>
      </c>
      <c r="AP2271" s="290">
        <f>AG2271-AO2271</f>
        <v>18081</v>
      </c>
      <c r="AQ2271" s="199">
        <f>P2271+AP2271</f>
        <v>18081</v>
      </c>
      <c r="AR2271" s="199">
        <f>AQ2271</f>
        <v>18081</v>
      </c>
      <c r="AS2271" s="198">
        <f>((S2271*O2271)+(AF2271*AK2271)-(AF2271*AK2271*AN2271/100))</f>
        <v>0</v>
      </c>
      <c r="AT2271" s="198">
        <f>AQ2271-AS2271</f>
        <v>18081</v>
      </c>
      <c r="AU2271" s="198">
        <f>AS2271</f>
        <v>0</v>
      </c>
      <c r="AW2271" s="156" t="s">
        <v>51</v>
      </c>
      <c r="AX2271" s="201">
        <f>AU2271*AV2271/100</f>
        <v>0</v>
      </c>
      <c r="AY2271" s="198">
        <f>AX2271*10/100</f>
        <v>0</v>
      </c>
    </row>
    <row r="2272" spans="1:51" s="307" customFormat="1" ht="16.5" customHeight="1" x14ac:dyDescent="0.25">
      <c r="A2272" s="305"/>
      <c r="B2272" s="306"/>
      <c r="K2272" s="308"/>
      <c r="L2272" s="309"/>
      <c r="M2272" s="310"/>
      <c r="N2272" s="309"/>
      <c r="O2272" s="309"/>
      <c r="P2272" s="309"/>
      <c r="Q2272" s="311"/>
      <c r="R2272" s="312"/>
      <c r="S2272" s="312"/>
      <c r="U2272" s="313"/>
      <c r="V2272" s="305"/>
      <c r="W2272" s="306"/>
      <c r="X2272" s="314"/>
      <c r="AA2272" s="315"/>
      <c r="AB2272" s="315"/>
      <c r="AC2272" s="315"/>
      <c r="AD2272" s="312"/>
      <c r="AE2272" s="316"/>
      <c r="AF2272" s="317"/>
      <c r="AG2272" s="317"/>
      <c r="AH2272" s="311"/>
      <c r="AI2272" s="311"/>
      <c r="AJ2272" s="311"/>
      <c r="AK2272" s="311"/>
      <c r="AL2272" s="311"/>
      <c r="AO2272" s="318"/>
      <c r="AP2272" s="318"/>
      <c r="AQ2272" s="249"/>
      <c r="AR2272" s="249"/>
      <c r="AS2272" s="248"/>
      <c r="AT2272" s="248"/>
      <c r="AU2272" s="248"/>
      <c r="AW2272" s="319"/>
      <c r="AX2272" s="201">
        <f>SUM(AX2266:AX2271)</f>
        <v>118.83600000000001</v>
      </c>
      <c r="AY2272" s="198">
        <f>AX2272*10/100</f>
        <v>11.883600000000001</v>
      </c>
    </row>
    <row r="2273" spans="1:51" s="307" customFormat="1" ht="16.5" customHeight="1" x14ac:dyDescent="0.25">
      <c r="A2273" s="305"/>
      <c r="B2273" s="306"/>
      <c r="K2273" s="308"/>
      <c r="L2273" s="309"/>
      <c r="M2273" s="310"/>
      <c r="N2273" s="309"/>
      <c r="O2273" s="309"/>
      <c r="P2273" s="309"/>
      <c r="Q2273" s="311"/>
      <c r="R2273" s="312"/>
      <c r="S2273" s="312"/>
      <c r="U2273" s="313"/>
      <c r="V2273" s="305"/>
      <c r="W2273" s="306"/>
      <c r="X2273" s="314"/>
      <c r="AA2273" s="315"/>
      <c r="AB2273" s="315"/>
      <c r="AC2273" s="315"/>
      <c r="AD2273" s="312"/>
      <c r="AE2273" s="316"/>
      <c r="AF2273" s="317"/>
      <c r="AG2273" s="317"/>
      <c r="AH2273" s="311"/>
      <c r="AI2273" s="311"/>
      <c r="AJ2273" s="311"/>
      <c r="AK2273" s="311"/>
      <c r="AL2273" s="311"/>
      <c r="AO2273" s="318"/>
      <c r="AP2273" s="318"/>
      <c r="AQ2273" s="249"/>
      <c r="AR2273" s="249"/>
      <c r="AS2273" s="248"/>
      <c r="AT2273" s="248"/>
      <c r="AU2273" s="248"/>
      <c r="AW2273" s="319"/>
      <c r="AX2273" s="251"/>
      <c r="AY2273" s="248"/>
    </row>
    <row r="2274" spans="1:51" s="307" customFormat="1" ht="16.5" customHeight="1" x14ac:dyDescent="0.25">
      <c r="A2274" s="305"/>
      <c r="B2274" s="306"/>
      <c r="K2274" s="308"/>
      <c r="L2274" s="309"/>
      <c r="M2274" s="310"/>
      <c r="N2274" s="309"/>
      <c r="O2274" s="309"/>
      <c r="P2274" s="309"/>
      <c r="Q2274" s="311"/>
      <c r="R2274" s="312"/>
      <c r="S2274" s="312"/>
      <c r="U2274" s="313"/>
      <c r="V2274" s="305"/>
      <c r="W2274" s="306"/>
      <c r="X2274" s="314"/>
      <c r="AA2274" s="315"/>
      <c r="AB2274" s="315"/>
      <c r="AC2274" s="315"/>
      <c r="AD2274" s="312"/>
      <c r="AE2274" s="316"/>
      <c r="AF2274" s="317"/>
      <c r="AG2274" s="317"/>
      <c r="AH2274" s="311"/>
      <c r="AI2274" s="311"/>
      <c r="AJ2274" s="311"/>
      <c r="AK2274" s="311"/>
      <c r="AL2274" s="311"/>
      <c r="AO2274" s="318"/>
      <c r="AP2274" s="318"/>
      <c r="AQ2274" s="249"/>
      <c r="AR2274" s="249"/>
      <c r="AS2274" s="248"/>
      <c r="AT2274" s="248"/>
      <c r="AU2274" s="248"/>
      <c r="AW2274" s="319"/>
      <c r="AX2274" s="251"/>
      <c r="AY2274" s="248"/>
    </row>
    <row r="2275" spans="1:51" s="307" customFormat="1" ht="16.5" customHeight="1" x14ac:dyDescent="0.25">
      <c r="A2275" s="305"/>
      <c r="B2275" s="306"/>
      <c r="K2275" s="308"/>
      <c r="L2275" s="309"/>
      <c r="M2275" s="310"/>
      <c r="N2275" s="309"/>
      <c r="O2275" s="309"/>
      <c r="P2275" s="309"/>
      <c r="Q2275" s="311"/>
      <c r="R2275" s="312"/>
      <c r="S2275" s="312"/>
      <c r="U2275" s="313"/>
      <c r="V2275" s="305"/>
      <c r="W2275" s="306"/>
      <c r="X2275" s="314"/>
      <c r="AA2275" s="315"/>
      <c r="AB2275" s="315"/>
      <c r="AC2275" s="315"/>
      <c r="AD2275" s="312"/>
      <c r="AE2275" s="316"/>
      <c r="AF2275" s="317"/>
      <c r="AG2275" s="317"/>
      <c r="AH2275" s="311"/>
      <c r="AI2275" s="311"/>
      <c r="AJ2275" s="311"/>
      <c r="AK2275" s="311"/>
      <c r="AL2275" s="311"/>
      <c r="AO2275" s="318"/>
      <c r="AP2275" s="318"/>
      <c r="AQ2275" s="249"/>
      <c r="AR2275" s="249"/>
      <c r="AS2275" s="248"/>
      <c r="AT2275" s="248"/>
      <c r="AU2275" s="248"/>
      <c r="AW2275" s="319"/>
      <c r="AX2275" s="251"/>
      <c r="AY2275" s="248"/>
    </row>
    <row r="2276" spans="1:51" s="307" customFormat="1" ht="16.5" customHeight="1" x14ac:dyDescent="0.25">
      <c r="A2276" s="305"/>
      <c r="B2276" s="306"/>
      <c r="K2276" s="308"/>
      <c r="L2276" s="309"/>
      <c r="M2276" s="310"/>
      <c r="N2276" s="309"/>
      <c r="O2276" s="309"/>
      <c r="P2276" s="309"/>
      <c r="Q2276" s="311"/>
      <c r="R2276" s="312"/>
      <c r="S2276" s="312"/>
      <c r="U2276" s="313"/>
      <c r="V2276" s="305"/>
      <c r="W2276" s="306"/>
      <c r="X2276" s="314"/>
      <c r="AA2276" s="315"/>
      <c r="AB2276" s="315"/>
      <c r="AC2276" s="315"/>
      <c r="AD2276" s="312"/>
      <c r="AE2276" s="316"/>
      <c r="AF2276" s="317"/>
      <c r="AG2276" s="317"/>
      <c r="AH2276" s="311"/>
      <c r="AI2276" s="311"/>
      <c r="AJ2276" s="311"/>
      <c r="AK2276" s="311"/>
      <c r="AL2276" s="311"/>
      <c r="AO2276" s="318"/>
      <c r="AP2276" s="318"/>
      <c r="AQ2276" s="249"/>
      <c r="AR2276" s="249"/>
      <c r="AS2276" s="248"/>
      <c r="AT2276" s="248"/>
      <c r="AU2276" s="248"/>
      <c r="AW2276" s="319"/>
      <c r="AX2276" s="251"/>
      <c r="AY2276" s="248"/>
    </row>
    <row r="2277" spans="1:51" s="307" customFormat="1" ht="16.5" customHeight="1" x14ac:dyDescent="0.25">
      <c r="A2277" s="305"/>
      <c r="B2277" s="306"/>
      <c r="K2277" s="308"/>
      <c r="L2277" s="309"/>
      <c r="M2277" s="310"/>
      <c r="N2277" s="309"/>
      <c r="O2277" s="309"/>
      <c r="P2277" s="309"/>
      <c r="Q2277" s="311"/>
      <c r="R2277" s="312"/>
      <c r="S2277" s="312"/>
      <c r="U2277" s="313"/>
      <c r="V2277" s="305"/>
      <c r="W2277" s="306"/>
      <c r="X2277" s="314"/>
      <c r="AA2277" s="315"/>
      <c r="AB2277" s="315"/>
      <c r="AC2277" s="315"/>
      <c r="AD2277" s="312"/>
      <c r="AE2277" s="316"/>
      <c r="AF2277" s="317"/>
      <c r="AG2277" s="317"/>
      <c r="AH2277" s="311"/>
      <c r="AI2277" s="311"/>
      <c r="AJ2277" s="311"/>
      <c r="AK2277" s="311"/>
      <c r="AL2277" s="311"/>
      <c r="AO2277" s="318"/>
      <c r="AP2277" s="318"/>
      <c r="AQ2277" s="249"/>
      <c r="AR2277" s="249"/>
      <c r="AS2277" s="248"/>
      <c r="AT2277" s="248"/>
      <c r="AU2277" s="248"/>
      <c r="AW2277" s="319"/>
      <c r="AX2277" s="251"/>
      <c r="AY2277" s="248"/>
    </row>
    <row r="2278" spans="1:51" s="307" customFormat="1" ht="16.5" customHeight="1" x14ac:dyDescent="0.25">
      <c r="A2278" s="305"/>
      <c r="B2278" s="306"/>
      <c r="K2278" s="308"/>
      <c r="L2278" s="309"/>
      <c r="M2278" s="310"/>
      <c r="N2278" s="309"/>
      <c r="O2278" s="309"/>
      <c r="P2278" s="309"/>
      <c r="Q2278" s="311"/>
      <c r="R2278" s="312"/>
      <c r="S2278" s="312"/>
      <c r="U2278" s="313"/>
      <c r="V2278" s="305"/>
      <c r="W2278" s="306"/>
      <c r="X2278" s="314"/>
      <c r="AA2278" s="315"/>
      <c r="AB2278" s="315"/>
      <c r="AC2278" s="315"/>
      <c r="AD2278" s="312"/>
      <c r="AE2278" s="316"/>
      <c r="AF2278" s="317"/>
      <c r="AG2278" s="317"/>
      <c r="AH2278" s="311"/>
      <c r="AI2278" s="311"/>
      <c r="AJ2278" s="311"/>
      <c r="AK2278" s="311"/>
      <c r="AL2278" s="311"/>
      <c r="AO2278" s="318"/>
      <c r="AP2278" s="318"/>
      <c r="AQ2278" s="249"/>
      <c r="AR2278" s="249"/>
      <c r="AS2278" s="248"/>
      <c r="AT2278" s="248"/>
      <c r="AU2278" s="248"/>
      <c r="AW2278" s="319"/>
      <c r="AX2278" s="251"/>
      <c r="AY2278" s="248"/>
    </row>
    <row r="2279" spans="1:51" s="307" customFormat="1" ht="16.5" customHeight="1" x14ac:dyDescent="0.25">
      <c r="A2279" s="305"/>
      <c r="B2279" s="306"/>
      <c r="K2279" s="308"/>
      <c r="L2279" s="309"/>
      <c r="M2279" s="310"/>
      <c r="N2279" s="309"/>
      <c r="O2279" s="309"/>
      <c r="P2279" s="309"/>
      <c r="Q2279" s="311"/>
      <c r="R2279" s="312"/>
      <c r="S2279" s="312"/>
      <c r="U2279" s="313"/>
      <c r="V2279" s="305"/>
      <c r="W2279" s="306"/>
      <c r="X2279" s="314"/>
      <c r="AA2279" s="315"/>
      <c r="AB2279" s="315"/>
      <c r="AC2279" s="315"/>
      <c r="AD2279" s="312"/>
      <c r="AE2279" s="316"/>
      <c r="AF2279" s="317"/>
      <c r="AG2279" s="317"/>
      <c r="AH2279" s="311"/>
      <c r="AI2279" s="311"/>
      <c r="AJ2279" s="311"/>
      <c r="AK2279" s="311"/>
      <c r="AL2279" s="311"/>
      <c r="AO2279" s="318"/>
      <c r="AP2279" s="318"/>
      <c r="AQ2279" s="249"/>
      <c r="AR2279" s="249"/>
      <c r="AS2279" s="248"/>
      <c r="AT2279" s="248"/>
      <c r="AU2279" s="248"/>
      <c r="AW2279" s="319"/>
      <c r="AX2279" s="251"/>
      <c r="AY2279" s="248"/>
    </row>
    <row r="2280" spans="1:51" s="307" customFormat="1" ht="16.5" customHeight="1" x14ac:dyDescent="0.25">
      <c r="A2280" s="305"/>
      <c r="B2280" s="306"/>
      <c r="K2280" s="308"/>
      <c r="L2280" s="309"/>
      <c r="M2280" s="310"/>
      <c r="N2280" s="309"/>
      <c r="O2280" s="309"/>
      <c r="P2280" s="309"/>
      <c r="Q2280" s="311"/>
      <c r="R2280" s="312"/>
      <c r="S2280" s="312"/>
      <c r="U2280" s="313"/>
      <c r="V2280" s="305"/>
      <c r="W2280" s="306"/>
      <c r="X2280" s="314"/>
      <c r="AA2280" s="315"/>
      <c r="AB2280" s="315"/>
      <c r="AC2280" s="315"/>
      <c r="AD2280" s="312"/>
      <c r="AE2280" s="316"/>
      <c r="AF2280" s="317"/>
      <c r="AG2280" s="317"/>
      <c r="AH2280" s="311"/>
      <c r="AI2280" s="311"/>
      <c r="AJ2280" s="311"/>
      <c r="AK2280" s="311"/>
      <c r="AL2280" s="311"/>
      <c r="AO2280" s="318"/>
      <c r="AP2280" s="318"/>
      <c r="AQ2280" s="249"/>
      <c r="AR2280" s="249"/>
      <c r="AS2280" s="248"/>
      <c r="AT2280" s="248"/>
      <c r="AU2280" s="248"/>
      <c r="AW2280" s="319"/>
      <c r="AX2280" s="251"/>
      <c r="AY2280" s="248"/>
    </row>
    <row r="2281" spans="1:51" s="307" customFormat="1" ht="16.5" customHeight="1" x14ac:dyDescent="0.25">
      <c r="A2281" s="305"/>
      <c r="B2281" s="306"/>
      <c r="K2281" s="308"/>
      <c r="L2281" s="309"/>
      <c r="M2281" s="310"/>
      <c r="N2281" s="309"/>
      <c r="O2281" s="309"/>
      <c r="P2281" s="309"/>
      <c r="Q2281" s="311"/>
      <c r="R2281" s="312"/>
      <c r="S2281" s="312"/>
      <c r="U2281" s="313"/>
      <c r="V2281" s="305"/>
      <c r="W2281" s="306"/>
      <c r="X2281" s="314"/>
      <c r="AA2281" s="315"/>
      <c r="AB2281" s="315"/>
      <c r="AC2281" s="315"/>
      <c r="AD2281" s="312"/>
      <c r="AE2281" s="316"/>
      <c r="AF2281" s="317"/>
      <c r="AG2281" s="317"/>
      <c r="AH2281" s="311"/>
      <c r="AI2281" s="311"/>
      <c r="AJ2281" s="311"/>
      <c r="AK2281" s="311"/>
      <c r="AL2281" s="311"/>
      <c r="AO2281" s="318"/>
      <c r="AP2281" s="318"/>
      <c r="AQ2281" s="249"/>
      <c r="AR2281" s="249"/>
      <c r="AS2281" s="248"/>
      <c r="AT2281" s="248"/>
      <c r="AU2281" s="248"/>
      <c r="AW2281" s="319"/>
      <c r="AX2281" s="251"/>
      <c r="AY2281" s="248"/>
    </row>
    <row r="2282" spans="1:51" s="307" customFormat="1" ht="16.5" customHeight="1" x14ac:dyDescent="0.25">
      <c r="A2282" s="305"/>
      <c r="B2282" s="306"/>
      <c r="K2282" s="308"/>
      <c r="L2282" s="309"/>
      <c r="M2282" s="310"/>
      <c r="N2282" s="309"/>
      <c r="O2282" s="309"/>
      <c r="P2282" s="309"/>
      <c r="Q2282" s="311"/>
      <c r="R2282" s="312"/>
      <c r="S2282" s="312"/>
      <c r="U2282" s="313"/>
      <c r="V2282" s="305"/>
      <c r="W2282" s="306"/>
      <c r="X2282" s="314"/>
      <c r="AA2282" s="315"/>
      <c r="AB2282" s="315"/>
      <c r="AC2282" s="315"/>
      <c r="AD2282" s="312"/>
      <c r="AE2282" s="316"/>
      <c r="AF2282" s="317"/>
      <c r="AG2282" s="317"/>
      <c r="AH2282" s="311"/>
      <c r="AI2282" s="311"/>
      <c r="AJ2282" s="311"/>
      <c r="AK2282" s="311"/>
      <c r="AL2282" s="311"/>
      <c r="AO2282" s="318"/>
      <c r="AP2282" s="318"/>
      <c r="AQ2282" s="249"/>
      <c r="AR2282" s="249"/>
      <c r="AS2282" s="248"/>
      <c r="AT2282" s="248"/>
      <c r="AU2282" s="248"/>
      <c r="AW2282" s="319"/>
      <c r="AX2282" s="251"/>
      <c r="AY2282" s="248"/>
    </row>
    <row r="2283" spans="1:51" s="307" customFormat="1" ht="16.5" customHeight="1" x14ac:dyDescent="0.25">
      <c r="A2283" s="305"/>
      <c r="B2283" s="306"/>
      <c r="K2283" s="308"/>
      <c r="L2283" s="309"/>
      <c r="M2283" s="310"/>
      <c r="N2283" s="309"/>
      <c r="O2283" s="309"/>
      <c r="P2283" s="309"/>
      <c r="Q2283" s="311"/>
      <c r="R2283" s="312"/>
      <c r="S2283" s="312"/>
      <c r="U2283" s="313"/>
      <c r="V2283" s="305"/>
      <c r="W2283" s="306"/>
      <c r="X2283" s="314"/>
      <c r="AA2283" s="315"/>
      <c r="AB2283" s="315"/>
      <c r="AC2283" s="315"/>
      <c r="AD2283" s="312"/>
      <c r="AE2283" s="316"/>
      <c r="AF2283" s="317"/>
      <c r="AG2283" s="317"/>
      <c r="AH2283" s="311"/>
      <c r="AI2283" s="311"/>
      <c r="AJ2283" s="311"/>
      <c r="AK2283" s="311"/>
      <c r="AL2283" s="311"/>
      <c r="AO2283" s="318"/>
      <c r="AP2283" s="318"/>
      <c r="AQ2283" s="249"/>
      <c r="AR2283" s="249"/>
      <c r="AS2283" s="248"/>
      <c r="AT2283" s="248"/>
      <c r="AU2283" s="248"/>
      <c r="AW2283" s="319"/>
      <c r="AX2283" s="251"/>
      <c r="AY2283" s="248"/>
    </row>
    <row r="2284" spans="1:51" s="307" customFormat="1" ht="16.5" customHeight="1" x14ac:dyDescent="0.25">
      <c r="A2284" s="305"/>
      <c r="B2284" s="306"/>
      <c r="K2284" s="308"/>
      <c r="L2284" s="309"/>
      <c r="M2284" s="310"/>
      <c r="N2284" s="309"/>
      <c r="O2284" s="309"/>
      <c r="P2284" s="309"/>
      <c r="Q2284" s="311"/>
      <c r="R2284" s="312"/>
      <c r="S2284" s="312"/>
      <c r="U2284" s="313"/>
      <c r="V2284" s="305"/>
      <c r="W2284" s="306"/>
      <c r="X2284" s="314"/>
      <c r="AA2284" s="315"/>
      <c r="AB2284" s="315"/>
      <c r="AC2284" s="315"/>
      <c r="AD2284" s="312"/>
      <c r="AE2284" s="316"/>
      <c r="AF2284" s="317"/>
      <c r="AG2284" s="317"/>
      <c r="AH2284" s="311"/>
      <c r="AI2284" s="311"/>
      <c r="AJ2284" s="311"/>
      <c r="AK2284" s="311"/>
      <c r="AL2284" s="311"/>
      <c r="AO2284" s="318"/>
      <c r="AP2284" s="318"/>
      <c r="AQ2284" s="249"/>
      <c r="AR2284" s="249"/>
      <c r="AS2284" s="248"/>
      <c r="AT2284" s="248"/>
      <c r="AU2284" s="248"/>
      <c r="AW2284" s="319"/>
      <c r="AX2284" s="251"/>
      <c r="AY2284" s="248"/>
    </row>
    <row r="2285" spans="1:51" s="307" customFormat="1" ht="16.5" customHeight="1" x14ac:dyDescent="0.25">
      <c r="A2285" s="305"/>
      <c r="B2285" s="306"/>
      <c r="K2285" s="308"/>
      <c r="L2285" s="309"/>
      <c r="M2285" s="310"/>
      <c r="N2285" s="309"/>
      <c r="O2285" s="309"/>
      <c r="P2285" s="309"/>
      <c r="Q2285" s="311"/>
      <c r="R2285" s="312"/>
      <c r="S2285" s="312"/>
      <c r="U2285" s="313"/>
      <c r="V2285" s="305"/>
      <c r="W2285" s="306"/>
      <c r="X2285" s="314"/>
      <c r="AA2285" s="315"/>
      <c r="AB2285" s="315"/>
      <c r="AC2285" s="315"/>
      <c r="AD2285" s="312"/>
      <c r="AE2285" s="316"/>
      <c r="AF2285" s="317"/>
      <c r="AG2285" s="317"/>
      <c r="AH2285" s="311"/>
      <c r="AI2285" s="311"/>
      <c r="AJ2285" s="311"/>
      <c r="AK2285" s="311"/>
      <c r="AL2285" s="311"/>
      <c r="AO2285" s="318"/>
      <c r="AP2285" s="318"/>
      <c r="AQ2285" s="249"/>
      <c r="AR2285" s="249"/>
      <c r="AS2285" s="248"/>
      <c r="AT2285" s="248"/>
      <c r="AU2285" s="248"/>
      <c r="AW2285" s="319"/>
      <c r="AX2285" s="251"/>
      <c r="AY2285" s="248"/>
    </row>
    <row r="2286" spans="1:51" s="307" customFormat="1" ht="16.5" customHeight="1" x14ac:dyDescent="0.25">
      <c r="A2286" s="305"/>
      <c r="B2286" s="306"/>
      <c r="K2286" s="308"/>
      <c r="L2286" s="309"/>
      <c r="M2286" s="310"/>
      <c r="N2286" s="309"/>
      <c r="O2286" s="309"/>
      <c r="P2286" s="309"/>
      <c r="Q2286" s="311"/>
      <c r="R2286" s="312"/>
      <c r="S2286" s="312"/>
      <c r="U2286" s="313"/>
      <c r="V2286" s="305"/>
      <c r="W2286" s="306"/>
      <c r="X2286" s="314"/>
      <c r="AA2286" s="315"/>
      <c r="AB2286" s="315"/>
      <c r="AC2286" s="315"/>
      <c r="AD2286" s="312"/>
      <c r="AE2286" s="316"/>
      <c r="AF2286" s="317"/>
      <c r="AG2286" s="317"/>
      <c r="AH2286" s="311"/>
      <c r="AI2286" s="311"/>
      <c r="AJ2286" s="311"/>
      <c r="AK2286" s="311"/>
      <c r="AL2286" s="311"/>
      <c r="AO2286" s="318"/>
      <c r="AP2286" s="318"/>
      <c r="AQ2286" s="249"/>
      <c r="AR2286" s="249"/>
      <c r="AS2286" s="248"/>
      <c r="AT2286" s="248"/>
      <c r="AU2286" s="248"/>
      <c r="AW2286" s="319"/>
      <c r="AX2286" s="251"/>
      <c r="AY2286" s="248"/>
    </row>
    <row r="2287" spans="1:51" s="307" customFormat="1" ht="16.5" customHeight="1" x14ac:dyDescent="0.25">
      <c r="A2287" s="305"/>
      <c r="B2287" s="306"/>
      <c r="K2287" s="308"/>
      <c r="L2287" s="309"/>
      <c r="M2287" s="310"/>
      <c r="N2287" s="309"/>
      <c r="O2287" s="309"/>
      <c r="P2287" s="309"/>
      <c r="Q2287" s="311"/>
      <c r="R2287" s="312"/>
      <c r="S2287" s="312"/>
      <c r="U2287" s="313"/>
      <c r="V2287" s="305"/>
      <c r="W2287" s="306"/>
      <c r="X2287" s="314"/>
      <c r="AA2287" s="315"/>
      <c r="AB2287" s="315"/>
      <c r="AC2287" s="315"/>
      <c r="AD2287" s="312"/>
      <c r="AE2287" s="316"/>
      <c r="AF2287" s="317"/>
      <c r="AG2287" s="317"/>
      <c r="AH2287" s="311"/>
      <c r="AI2287" s="311"/>
      <c r="AJ2287" s="311"/>
      <c r="AK2287" s="311"/>
      <c r="AL2287" s="311"/>
      <c r="AO2287" s="318"/>
      <c r="AP2287" s="318"/>
      <c r="AQ2287" s="249"/>
      <c r="AR2287" s="249"/>
      <c r="AS2287" s="248"/>
      <c r="AT2287" s="248"/>
      <c r="AU2287" s="248"/>
      <c r="AW2287" s="319"/>
      <c r="AX2287" s="251"/>
      <c r="AY2287" s="248"/>
    </row>
    <row r="2288" spans="1:51" s="307" customFormat="1" ht="16.5" customHeight="1" x14ac:dyDescent="0.25">
      <c r="A2288" s="305"/>
      <c r="B2288" s="306"/>
      <c r="K2288" s="308"/>
      <c r="L2288" s="309"/>
      <c r="M2288" s="310"/>
      <c r="N2288" s="309"/>
      <c r="O2288" s="309"/>
      <c r="P2288" s="309"/>
      <c r="Q2288" s="311"/>
      <c r="R2288" s="312"/>
      <c r="S2288" s="312"/>
      <c r="U2288" s="313"/>
      <c r="V2288" s="305"/>
      <c r="W2288" s="306"/>
      <c r="X2288" s="314"/>
      <c r="AA2288" s="315"/>
      <c r="AB2288" s="315"/>
      <c r="AC2288" s="315"/>
      <c r="AD2288" s="312"/>
      <c r="AE2288" s="316"/>
      <c r="AF2288" s="317"/>
      <c r="AG2288" s="317"/>
      <c r="AH2288" s="311"/>
      <c r="AI2288" s="311"/>
      <c r="AJ2288" s="311"/>
      <c r="AK2288" s="311"/>
      <c r="AL2288" s="311"/>
      <c r="AO2288" s="318"/>
      <c r="AP2288" s="318"/>
      <c r="AQ2288" s="249"/>
      <c r="AR2288" s="249"/>
      <c r="AS2288" s="248"/>
      <c r="AT2288" s="248"/>
      <c r="AU2288" s="248"/>
      <c r="AW2288" s="319"/>
      <c r="AX2288" s="251"/>
      <c r="AY2288" s="248"/>
    </row>
    <row r="2289" spans="1:51" s="307" customFormat="1" ht="16.5" customHeight="1" x14ac:dyDescent="0.25">
      <c r="A2289" s="305"/>
      <c r="B2289" s="306"/>
      <c r="K2289" s="308"/>
      <c r="L2289" s="309"/>
      <c r="M2289" s="310"/>
      <c r="N2289" s="309"/>
      <c r="O2289" s="309"/>
      <c r="P2289" s="309"/>
      <c r="Q2289" s="311"/>
      <c r="R2289" s="312"/>
      <c r="S2289" s="312"/>
      <c r="U2289" s="313"/>
      <c r="V2289" s="305"/>
      <c r="W2289" s="306"/>
      <c r="X2289" s="314"/>
      <c r="AA2289" s="315"/>
      <c r="AB2289" s="315"/>
      <c r="AC2289" s="315"/>
      <c r="AD2289" s="312"/>
      <c r="AE2289" s="316"/>
      <c r="AF2289" s="317"/>
      <c r="AG2289" s="317"/>
      <c r="AH2289" s="311"/>
      <c r="AI2289" s="311"/>
      <c r="AJ2289" s="311"/>
      <c r="AK2289" s="311"/>
      <c r="AL2289" s="311"/>
      <c r="AO2289" s="318"/>
      <c r="AP2289" s="318"/>
      <c r="AQ2289" s="249"/>
      <c r="AR2289" s="249"/>
      <c r="AS2289" s="248"/>
      <c r="AT2289" s="248"/>
      <c r="AU2289" s="248"/>
      <c r="AW2289" s="319"/>
      <c r="AX2289" s="251"/>
      <c r="AY2289" s="248"/>
    </row>
    <row r="2290" spans="1:51" s="307" customFormat="1" ht="16.5" customHeight="1" x14ac:dyDescent="0.25">
      <c r="A2290" s="305"/>
      <c r="B2290" s="306"/>
      <c r="K2290" s="308"/>
      <c r="L2290" s="309"/>
      <c r="M2290" s="310"/>
      <c r="N2290" s="309"/>
      <c r="O2290" s="309"/>
      <c r="P2290" s="309"/>
      <c r="Q2290" s="311"/>
      <c r="R2290" s="312"/>
      <c r="S2290" s="312"/>
      <c r="U2290" s="313"/>
      <c r="V2290" s="305"/>
      <c r="W2290" s="306"/>
      <c r="X2290" s="314"/>
      <c r="AA2290" s="315"/>
      <c r="AB2290" s="315"/>
      <c r="AC2290" s="315"/>
      <c r="AD2290" s="312"/>
      <c r="AE2290" s="316"/>
      <c r="AF2290" s="317"/>
      <c r="AG2290" s="317"/>
      <c r="AH2290" s="311"/>
      <c r="AI2290" s="311"/>
      <c r="AJ2290" s="311"/>
      <c r="AK2290" s="311"/>
      <c r="AL2290" s="311"/>
      <c r="AO2290" s="318"/>
      <c r="AP2290" s="318"/>
      <c r="AQ2290" s="249"/>
      <c r="AR2290" s="249"/>
      <c r="AS2290" s="248"/>
      <c r="AT2290" s="248"/>
      <c r="AU2290" s="248"/>
      <c r="AW2290" s="319"/>
      <c r="AX2290" s="251"/>
      <c r="AY2290" s="248"/>
    </row>
    <row r="2291" spans="1:51" s="307" customFormat="1" ht="16.5" customHeight="1" x14ac:dyDescent="0.25">
      <c r="A2291" s="305"/>
      <c r="B2291" s="306"/>
      <c r="K2291" s="308"/>
      <c r="L2291" s="309"/>
      <c r="M2291" s="310"/>
      <c r="N2291" s="309"/>
      <c r="O2291" s="309"/>
      <c r="P2291" s="309"/>
      <c r="Q2291" s="311"/>
      <c r="R2291" s="312"/>
      <c r="S2291" s="312"/>
      <c r="U2291" s="313"/>
      <c r="V2291" s="305"/>
      <c r="W2291" s="306"/>
      <c r="X2291" s="314"/>
      <c r="AA2291" s="315"/>
      <c r="AB2291" s="315"/>
      <c r="AC2291" s="315"/>
      <c r="AD2291" s="312"/>
      <c r="AE2291" s="316"/>
      <c r="AF2291" s="317"/>
      <c r="AG2291" s="317"/>
      <c r="AH2291" s="311"/>
      <c r="AI2291" s="311"/>
      <c r="AJ2291" s="311"/>
      <c r="AK2291" s="311"/>
      <c r="AL2291" s="311"/>
      <c r="AO2291" s="318"/>
      <c r="AP2291" s="318"/>
      <c r="AQ2291" s="249"/>
      <c r="AR2291" s="249"/>
      <c r="AS2291" s="248"/>
      <c r="AT2291" s="248"/>
      <c r="AU2291" s="248"/>
      <c r="AW2291" s="319"/>
      <c r="AX2291" s="251"/>
      <c r="AY2291" s="248"/>
    </row>
    <row r="2292" spans="1:51" s="307" customFormat="1" ht="16.5" customHeight="1" x14ac:dyDescent="0.25">
      <c r="A2292" s="305"/>
      <c r="B2292" s="306"/>
      <c r="K2292" s="308"/>
      <c r="L2292" s="309"/>
      <c r="M2292" s="310"/>
      <c r="N2292" s="309"/>
      <c r="O2292" s="309"/>
      <c r="P2292" s="309"/>
      <c r="Q2292" s="311"/>
      <c r="R2292" s="312"/>
      <c r="S2292" s="312"/>
      <c r="U2292" s="313"/>
      <c r="V2292" s="305"/>
      <c r="W2292" s="306"/>
      <c r="X2292" s="314"/>
      <c r="AA2292" s="315"/>
      <c r="AB2292" s="315"/>
      <c r="AC2292" s="315"/>
      <c r="AD2292" s="312"/>
      <c r="AE2292" s="316"/>
      <c r="AF2292" s="317"/>
      <c r="AG2292" s="317"/>
      <c r="AH2292" s="311"/>
      <c r="AI2292" s="311"/>
      <c r="AJ2292" s="311"/>
      <c r="AK2292" s="311"/>
      <c r="AL2292" s="311"/>
      <c r="AO2292" s="318"/>
      <c r="AP2292" s="318"/>
      <c r="AQ2292" s="249"/>
      <c r="AR2292" s="249"/>
      <c r="AS2292" s="248"/>
      <c r="AT2292" s="248"/>
      <c r="AU2292" s="248"/>
      <c r="AW2292" s="319"/>
      <c r="AX2292" s="251"/>
      <c r="AY2292" s="248"/>
    </row>
    <row r="2293" spans="1:51" s="307" customFormat="1" ht="16.5" customHeight="1" x14ac:dyDescent="0.25">
      <c r="A2293" s="305"/>
      <c r="B2293" s="306"/>
      <c r="K2293" s="308"/>
      <c r="L2293" s="309"/>
      <c r="M2293" s="310"/>
      <c r="N2293" s="309"/>
      <c r="O2293" s="309"/>
      <c r="P2293" s="309"/>
      <c r="Q2293" s="311"/>
      <c r="R2293" s="312"/>
      <c r="S2293" s="312"/>
      <c r="U2293" s="313"/>
      <c r="V2293" s="305"/>
      <c r="W2293" s="306"/>
      <c r="X2293" s="314"/>
      <c r="AA2293" s="315"/>
      <c r="AB2293" s="315"/>
      <c r="AC2293" s="315"/>
      <c r="AD2293" s="312"/>
      <c r="AE2293" s="316"/>
      <c r="AF2293" s="317"/>
      <c r="AG2293" s="317"/>
      <c r="AH2293" s="311"/>
      <c r="AI2293" s="311"/>
      <c r="AJ2293" s="311"/>
      <c r="AK2293" s="311"/>
      <c r="AL2293" s="311"/>
      <c r="AO2293" s="318"/>
      <c r="AP2293" s="318"/>
      <c r="AQ2293" s="249"/>
      <c r="AR2293" s="249"/>
      <c r="AS2293" s="248"/>
      <c r="AT2293" s="248"/>
      <c r="AU2293" s="248"/>
      <c r="AW2293" s="319"/>
      <c r="AX2293" s="251"/>
      <c r="AY2293" s="248"/>
    </row>
    <row r="2294" spans="1:51" s="307" customFormat="1" ht="16.5" customHeight="1" x14ac:dyDescent="0.25">
      <c r="A2294" s="305"/>
      <c r="B2294" s="306"/>
      <c r="K2294" s="308"/>
      <c r="L2294" s="309"/>
      <c r="M2294" s="310"/>
      <c r="N2294" s="309"/>
      <c r="O2294" s="309"/>
      <c r="P2294" s="309"/>
      <c r="Q2294" s="311"/>
      <c r="R2294" s="312"/>
      <c r="S2294" s="312"/>
      <c r="U2294" s="313"/>
      <c r="V2294" s="305"/>
      <c r="W2294" s="306"/>
      <c r="X2294" s="314"/>
      <c r="AA2294" s="315"/>
      <c r="AB2294" s="315"/>
      <c r="AC2294" s="315"/>
      <c r="AD2294" s="312"/>
      <c r="AE2294" s="316"/>
      <c r="AF2294" s="317"/>
      <c r="AG2294" s="317"/>
      <c r="AH2294" s="311"/>
      <c r="AI2294" s="311"/>
      <c r="AJ2294" s="311"/>
      <c r="AK2294" s="311"/>
      <c r="AL2294" s="311"/>
      <c r="AO2294" s="318"/>
      <c r="AP2294" s="318"/>
      <c r="AQ2294" s="249"/>
      <c r="AR2294" s="249"/>
      <c r="AS2294" s="248"/>
      <c r="AT2294" s="248"/>
      <c r="AU2294" s="248"/>
      <c r="AW2294" s="319"/>
      <c r="AX2294" s="251"/>
      <c r="AY2294" s="248"/>
    </row>
    <row r="2295" spans="1:51" s="307" customFormat="1" ht="16.5" customHeight="1" x14ac:dyDescent="0.25">
      <c r="A2295" s="305"/>
      <c r="B2295" s="306"/>
      <c r="K2295" s="308"/>
      <c r="L2295" s="309"/>
      <c r="M2295" s="310"/>
      <c r="N2295" s="309"/>
      <c r="O2295" s="309"/>
      <c r="P2295" s="309"/>
      <c r="Q2295" s="311"/>
      <c r="R2295" s="312"/>
      <c r="S2295" s="312"/>
      <c r="U2295" s="313"/>
      <c r="V2295" s="305"/>
      <c r="W2295" s="306"/>
      <c r="X2295" s="314"/>
      <c r="AA2295" s="315"/>
      <c r="AB2295" s="315"/>
      <c r="AC2295" s="315"/>
      <c r="AD2295" s="312"/>
      <c r="AE2295" s="316"/>
      <c r="AF2295" s="317"/>
      <c r="AG2295" s="317"/>
      <c r="AH2295" s="311"/>
      <c r="AI2295" s="311"/>
      <c r="AJ2295" s="311"/>
      <c r="AK2295" s="311"/>
      <c r="AL2295" s="311"/>
      <c r="AO2295" s="318"/>
      <c r="AP2295" s="318"/>
      <c r="AQ2295" s="249"/>
      <c r="AR2295" s="249"/>
      <c r="AS2295" s="248"/>
      <c r="AT2295" s="248"/>
      <c r="AU2295" s="248"/>
      <c r="AW2295" s="319"/>
      <c r="AX2295" s="251"/>
      <c r="AY2295" s="248"/>
    </row>
    <row r="2296" spans="1:51" s="307" customFormat="1" ht="16.5" customHeight="1" x14ac:dyDescent="0.25">
      <c r="A2296" s="305"/>
      <c r="B2296" s="306"/>
      <c r="K2296" s="308"/>
      <c r="L2296" s="309"/>
      <c r="M2296" s="310"/>
      <c r="N2296" s="309"/>
      <c r="O2296" s="309"/>
      <c r="P2296" s="309"/>
      <c r="Q2296" s="311"/>
      <c r="R2296" s="312"/>
      <c r="S2296" s="312"/>
      <c r="U2296" s="313"/>
      <c r="V2296" s="305"/>
      <c r="W2296" s="306"/>
      <c r="X2296" s="314"/>
      <c r="AA2296" s="315"/>
      <c r="AB2296" s="315"/>
      <c r="AC2296" s="315"/>
      <c r="AD2296" s="312"/>
      <c r="AE2296" s="316"/>
      <c r="AF2296" s="317"/>
      <c r="AG2296" s="317"/>
      <c r="AH2296" s="311"/>
      <c r="AI2296" s="311"/>
      <c r="AJ2296" s="311"/>
      <c r="AK2296" s="311"/>
      <c r="AL2296" s="311"/>
      <c r="AO2296" s="318"/>
      <c r="AP2296" s="318"/>
      <c r="AQ2296" s="249"/>
      <c r="AR2296" s="249"/>
      <c r="AS2296" s="248"/>
      <c r="AT2296" s="248"/>
      <c r="AU2296" s="248"/>
      <c r="AW2296" s="319"/>
      <c r="AX2296" s="251"/>
      <c r="AY2296" s="248"/>
    </row>
    <row r="2297" spans="1:51" s="307" customFormat="1" ht="16.5" customHeight="1" x14ac:dyDescent="0.25">
      <c r="A2297" s="305"/>
      <c r="B2297" s="306"/>
      <c r="K2297" s="308"/>
      <c r="L2297" s="309"/>
      <c r="M2297" s="310"/>
      <c r="N2297" s="309"/>
      <c r="O2297" s="309"/>
      <c r="P2297" s="309"/>
      <c r="Q2297" s="311"/>
      <c r="R2297" s="312"/>
      <c r="S2297" s="312"/>
      <c r="U2297" s="313"/>
      <c r="V2297" s="305"/>
      <c r="W2297" s="306"/>
      <c r="X2297" s="314"/>
      <c r="AA2297" s="315"/>
      <c r="AB2297" s="315"/>
      <c r="AC2297" s="315"/>
      <c r="AD2297" s="312"/>
      <c r="AE2297" s="316"/>
      <c r="AF2297" s="317"/>
      <c r="AG2297" s="317"/>
      <c r="AH2297" s="311"/>
      <c r="AI2297" s="311"/>
      <c r="AJ2297" s="311"/>
      <c r="AK2297" s="311"/>
      <c r="AL2297" s="311"/>
      <c r="AO2297" s="318"/>
      <c r="AP2297" s="318"/>
      <c r="AQ2297" s="249"/>
      <c r="AR2297" s="249"/>
      <c r="AS2297" s="248"/>
      <c r="AT2297" s="248"/>
      <c r="AU2297" s="248"/>
      <c r="AW2297" s="319"/>
      <c r="AX2297" s="251"/>
      <c r="AY2297" s="248"/>
    </row>
    <row r="2298" spans="1:51" s="307" customFormat="1" ht="16.5" customHeight="1" x14ac:dyDescent="0.25">
      <c r="A2298" s="305"/>
      <c r="B2298" s="306"/>
      <c r="K2298" s="308"/>
      <c r="L2298" s="309"/>
      <c r="M2298" s="310"/>
      <c r="N2298" s="309"/>
      <c r="O2298" s="309"/>
      <c r="P2298" s="309"/>
      <c r="Q2298" s="311"/>
      <c r="R2298" s="312"/>
      <c r="S2298" s="312"/>
      <c r="U2298" s="313"/>
      <c r="V2298" s="305"/>
      <c r="W2298" s="306"/>
      <c r="X2298" s="314"/>
      <c r="AA2298" s="315"/>
      <c r="AB2298" s="315"/>
      <c r="AC2298" s="315"/>
      <c r="AD2298" s="312"/>
      <c r="AE2298" s="316"/>
      <c r="AF2298" s="317"/>
      <c r="AG2298" s="317"/>
      <c r="AH2298" s="311"/>
      <c r="AI2298" s="311"/>
      <c r="AJ2298" s="311"/>
      <c r="AK2298" s="311"/>
      <c r="AL2298" s="311"/>
      <c r="AO2298" s="318"/>
      <c r="AP2298" s="318"/>
      <c r="AQ2298" s="249"/>
      <c r="AR2298" s="249"/>
      <c r="AS2298" s="248"/>
      <c r="AT2298" s="248"/>
      <c r="AU2298" s="248"/>
      <c r="AW2298" s="319"/>
      <c r="AX2298" s="251"/>
      <c r="AY2298" s="248"/>
    </row>
    <row r="2299" spans="1:51" s="307" customFormat="1" ht="16.5" customHeight="1" x14ac:dyDescent="0.25">
      <c r="A2299" s="305"/>
      <c r="B2299" s="306"/>
      <c r="K2299" s="308"/>
      <c r="L2299" s="309"/>
      <c r="M2299" s="310"/>
      <c r="N2299" s="309"/>
      <c r="O2299" s="309"/>
      <c r="P2299" s="309"/>
      <c r="Q2299" s="311"/>
      <c r="R2299" s="312"/>
      <c r="S2299" s="312"/>
      <c r="U2299" s="313"/>
      <c r="V2299" s="305"/>
      <c r="W2299" s="306"/>
      <c r="X2299" s="314"/>
      <c r="AA2299" s="315"/>
      <c r="AB2299" s="315"/>
      <c r="AC2299" s="315"/>
      <c r="AD2299" s="312"/>
      <c r="AE2299" s="316"/>
      <c r="AF2299" s="317"/>
      <c r="AG2299" s="317"/>
      <c r="AH2299" s="311"/>
      <c r="AI2299" s="311"/>
      <c r="AJ2299" s="311"/>
      <c r="AK2299" s="311"/>
      <c r="AL2299" s="311"/>
      <c r="AO2299" s="318"/>
      <c r="AP2299" s="318"/>
      <c r="AQ2299" s="249"/>
      <c r="AR2299" s="249"/>
      <c r="AS2299" s="248"/>
      <c r="AT2299" s="248"/>
      <c r="AU2299" s="248"/>
      <c r="AW2299" s="319"/>
      <c r="AX2299" s="251"/>
      <c r="AY2299" s="248"/>
    </row>
    <row r="2300" spans="1:51" s="307" customFormat="1" ht="16.5" customHeight="1" x14ac:dyDescent="0.25">
      <c r="A2300" s="305"/>
      <c r="B2300" s="306"/>
      <c r="K2300" s="308"/>
      <c r="L2300" s="309"/>
      <c r="M2300" s="310"/>
      <c r="N2300" s="309"/>
      <c r="O2300" s="309"/>
      <c r="P2300" s="309"/>
      <c r="Q2300" s="311"/>
      <c r="R2300" s="312"/>
      <c r="S2300" s="312"/>
      <c r="U2300" s="313"/>
      <c r="V2300" s="305"/>
      <c r="W2300" s="306"/>
      <c r="X2300" s="314"/>
      <c r="AA2300" s="315"/>
      <c r="AB2300" s="315"/>
      <c r="AC2300" s="315"/>
      <c r="AD2300" s="312"/>
      <c r="AE2300" s="316"/>
      <c r="AF2300" s="317"/>
      <c r="AG2300" s="317"/>
      <c r="AH2300" s="311"/>
      <c r="AI2300" s="311"/>
      <c r="AJ2300" s="311"/>
      <c r="AK2300" s="311"/>
      <c r="AL2300" s="311"/>
      <c r="AO2300" s="318"/>
      <c r="AP2300" s="318"/>
      <c r="AQ2300" s="249"/>
      <c r="AR2300" s="249"/>
      <c r="AS2300" s="248"/>
      <c r="AT2300" s="248"/>
      <c r="AU2300" s="248"/>
      <c r="AW2300" s="319"/>
      <c r="AX2300" s="251"/>
      <c r="AY2300" s="248"/>
    </row>
    <row r="2301" spans="1:51" s="307" customFormat="1" ht="16.5" customHeight="1" x14ac:dyDescent="0.25">
      <c r="A2301" s="305"/>
      <c r="B2301" s="306"/>
      <c r="K2301" s="308"/>
      <c r="L2301" s="309"/>
      <c r="M2301" s="310"/>
      <c r="N2301" s="309"/>
      <c r="O2301" s="309"/>
      <c r="P2301" s="309"/>
      <c r="Q2301" s="311"/>
      <c r="R2301" s="312"/>
      <c r="S2301" s="312"/>
      <c r="U2301" s="313"/>
      <c r="V2301" s="305"/>
      <c r="W2301" s="306"/>
      <c r="X2301" s="314"/>
      <c r="AA2301" s="315"/>
      <c r="AB2301" s="315"/>
      <c r="AC2301" s="315"/>
      <c r="AD2301" s="312"/>
      <c r="AE2301" s="316"/>
      <c r="AF2301" s="317"/>
      <c r="AG2301" s="317"/>
      <c r="AH2301" s="311"/>
      <c r="AI2301" s="311"/>
      <c r="AJ2301" s="311"/>
      <c r="AK2301" s="311"/>
      <c r="AL2301" s="311"/>
      <c r="AO2301" s="318"/>
      <c r="AP2301" s="318"/>
      <c r="AQ2301" s="249"/>
      <c r="AR2301" s="249"/>
      <c r="AS2301" s="248"/>
      <c r="AT2301" s="248"/>
      <c r="AU2301" s="248"/>
      <c r="AW2301" s="319"/>
      <c r="AX2301" s="251"/>
      <c r="AY2301" s="248"/>
    </row>
    <row r="2302" spans="1:51" s="307" customFormat="1" ht="16.5" customHeight="1" x14ac:dyDescent="0.25">
      <c r="A2302" s="305"/>
      <c r="B2302" s="306"/>
      <c r="K2302" s="308"/>
      <c r="L2302" s="309"/>
      <c r="M2302" s="310"/>
      <c r="N2302" s="309"/>
      <c r="O2302" s="309"/>
      <c r="P2302" s="309"/>
      <c r="Q2302" s="311"/>
      <c r="R2302" s="312"/>
      <c r="S2302" s="312"/>
      <c r="U2302" s="313"/>
      <c r="V2302" s="305"/>
      <c r="W2302" s="306"/>
      <c r="X2302" s="314"/>
      <c r="AA2302" s="315"/>
      <c r="AB2302" s="315"/>
      <c r="AC2302" s="315"/>
      <c r="AD2302" s="312"/>
      <c r="AE2302" s="316"/>
      <c r="AF2302" s="317"/>
      <c r="AG2302" s="317"/>
      <c r="AH2302" s="311"/>
      <c r="AI2302" s="311"/>
      <c r="AJ2302" s="311"/>
      <c r="AK2302" s="311"/>
      <c r="AL2302" s="311"/>
      <c r="AO2302" s="318"/>
      <c r="AP2302" s="318"/>
      <c r="AQ2302" s="249"/>
      <c r="AR2302" s="249"/>
      <c r="AS2302" s="248"/>
      <c r="AT2302" s="248"/>
      <c r="AU2302" s="248"/>
      <c r="AW2302" s="319"/>
      <c r="AX2302" s="251"/>
      <c r="AY2302" s="248"/>
    </row>
    <row r="2303" spans="1:51" s="307" customFormat="1" ht="16.5" customHeight="1" x14ac:dyDescent="0.25">
      <c r="A2303" s="305"/>
      <c r="B2303" s="306"/>
      <c r="K2303" s="308"/>
      <c r="L2303" s="309"/>
      <c r="M2303" s="310"/>
      <c r="N2303" s="309"/>
      <c r="O2303" s="309"/>
      <c r="P2303" s="309"/>
      <c r="Q2303" s="311"/>
      <c r="R2303" s="312"/>
      <c r="S2303" s="312"/>
      <c r="U2303" s="313"/>
      <c r="V2303" s="305" t="s">
        <v>333</v>
      </c>
      <c r="W2303" s="306">
        <v>104</v>
      </c>
      <c r="X2303" s="314" t="s">
        <v>300</v>
      </c>
      <c r="Y2303" s="307" t="s">
        <v>28</v>
      </c>
      <c r="Z2303" s="307" t="s">
        <v>41</v>
      </c>
      <c r="AA2303" s="315"/>
      <c r="AB2303" s="315"/>
      <c r="AC2303" s="315">
        <v>2</v>
      </c>
      <c r="AD2303" s="312">
        <f>AD2304+AD2305</f>
        <v>448</v>
      </c>
      <c r="AE2303" s="316">
        <v>100</v>
      </c>
      <c r="AF2303" s="317">
        <f>AF2342</f>
        <v>6700</v>
      </c>
      <c r="AG2303" s="317">
        <f>AD2303*AF2303</f>
        <v>3001600</v>
      </c>
      <c r="AH2303" s="311">
        <f>SUM(AI2303:AL2303)</f>
        <v>448</v>
      </c>
      <c r="AI2303" s="311"/>
      <c r="AJ2303" s="311">
        <v>448</v>
      </c>
      <c r="AK2303" s="311"/>
      <c r="AL2303" s="311"/>
      <c r="AM2303" s="307">
        <v>30</v>
      </c>
      <c r="AN2303" s="307">
        <f>AN2266</f>
        <v>85</v>
      </c>
      <c r="AO2303" s="318">
        <f>AG2303*AN2303/100</f>
        <v>2551360</v>
      </c>
      <c r="AP2303" s="318">
        <f>AG2303-AO2303</f>
        <v>450240</v>
      </c>
      <c r="AQ2303" s="249">
        <f>P2303+AP2303</f>
        <v>450240</v>
      </c>
      <c r="AR2303" s="249">
        <f>AQ2303</f>
        <v>450240</v>
      </c>
      <c r="AS2303" s="248">
        <f>((S2303*O2303)+(AF2303*AK2303)-(AF2303*AK2303*AN2303/100))</f>
        <v>0</v>
      </c>
      <c r="AT2303" s="248">
        <f>AQ2303-AS2303</f>
        <v>450240</v>
      </c>
      <c r="AU2303" s="248">
        <f>AS2303</f>
        <v>0</v>
      </c>
      <c r="AW2303" s="319"/>
      <c r="AX2303" s="251">
        <f>AU2303*AV2303/100</f>
        <v>0</v>
      </c>
      <c r="AY2303" s="248">
        <f>AX2303*10/100</f>
        <v>0</v>
      </c>
    </row>
    <row r="2304" spans="1:51" s="307" customFormat="1" ht="16.5" customHeight="1" x14ac:dyDescent="0.25">
      <c r="A2304" s="305"/>
      <c r="B2304" s="306"/>
      <c r="K2304" s="308"/>
      <c r="L2304" s="309"/>
      <c r="M2304" s="310"/>
      <c r="N2304" s="309"/>
      <c r="O2304" s="309"/>
      <c r="P2304" s="309">
        <f>N2304*O2304</f>
        <v>0</v>
      </c>
      <c r="Q2304" s="311"/>
      <c r="R2304" s="312"/>
      <c r="S2304" s="312"/>
      <c r="U2304" s="313"/>
      <c r="V2304" s="305"/>
      <c r="W2304" s="306"/>
      <c r="X2304" s="314"/>
      <c r="Z2304" s="305" t="s">
        <v>42</v>
      </c>
      <c r="AA2304" s="315">
        <v>14</v>
      </c>
      <c r="AB2304" s="315">
        <v>16</v>
      </c>
      <c r="AC2304" s="315">
        <v>2</v>
      </c>
      <c r="AD2304" s="312">
        <f>AA2304*AB2304</f>
        <v>224</v>
      </c>
      <c r="AE2304" s="316">
        <v>100</v>
      </c>
      <c r="AF2304" s="317">
        <f>AF2303</f>
        <v>6700</v>
      </c>
      <c r="AG2304" s="317">
        <f>AD2304*AF2304</f>
        <v>1500800</v>
      </c>
      <c r="AH2304" s="311">
        <f>SUM(AI2304:AL2304)</f>
        <v>224</v>
      </c>
      <c r="AI2304" s="311"/>
      <c r="AJ2304" s="311">
        <v>224</v>
      </c>
      <c r="AK2304" s="311"/>
      <c r="AL2304" s="311"/>
      <c r="AN2304" s="307">
        <f>AN2303</f>
        <v>85</v>
      </c>
      <c r="AO2304" s="318">
        <f>AG2304*AN2304/100</f>
        <v>1275680</v>
      </c>
      <c r="AP2304" s="318">
        <f>AG2304-AO2304</f>
        <v>225120</v>
      </c>
      <c r="AQ2304" s="249">
        <f>P2304+AP2304</f>
        <v>225120</v>
      </c>
      <c r="AR2304" s="249">
        <f>AQ2304</f>
        <v>225120</v>
      </c>
      <c r="AS2304" s="248">
        <f>((S2304*O2304)+(AF2304*AK2304)-(AF2304*AK2304*AN2304/100))</f>
        <v>0</v>
      </c>
      <c r="AT2304" s="248">
        <f>AQ2304-AS2304</f>
        <v>225120</v>
      </c>
      <c r="AU2304" s="248">
        <f>AS2304</f>
        <v>0</v>
      </c>
      <c r="AW2304" s="319"/>
      <c r="AX2304" s="251">
        <f>AU2304*AV2304/100</f>
        <v>0</v>
      </c>
      <c r="AY2304" s="248">
        <f>AX2304*10/100</f>
        <v>0</v>
      </c>
    </row>
    <row r="2305" spans="1:51" s="307" customFormat="1" ht="16.5" customHeight="1" x14ac:dyDescent="0.25">
      <c r="A2305" s="305"/>
      <c r="B2305" s="306"/>
      <c r="K2305" s="308"/>
      <c r="L2305" s="309"/>
      <c r="M2305" s="310"/>
      <c r="N2305" s="309"/>
      <c r="O2305" s="309"/>
      <c r="P2305" s="309">
        <f>N2305*O2305</f>
        <v>0</v>
      </c>
      <c r="Q2305" s="311"/>
      <c r="R2305" s="312"/>
      <c r="S2305" s="312"/>
      <c r="U2305" s="313"/>
      <c r="V2305" s="305"/>
      <c r="W2305" s="306"/>
      <c r="X2305" s="314"/>
      <c r="Z2305" s="305" t="s">
        <v>43</v>
      </c>
      <c r="AA2305" s="315">
        <v>14</v>
      </c>
      <c r="AB2305" s="315">
        <v>16</v>
      </c>
      <c r="AC2305" s="315">
        <v>2</v>
      </c>
      <c r="AD2305" s="312">
        <f>AA2305*AB2305</f>
        <v>224</v>
      </c>
      <c r="AE2305" s="316">
        <v>100</v>
      </c>
      <c r="AF2305" s="317">
        <f>AF2304</f>
        <v>6700</v>
      </c>
      <c r="AG2305" s="317">
        <f>AD2305*AF2305</f>
        <v>1500800</v>
      </c>
      <c r="AH2305" s="311">
        <f>SUM(AI2305:AL2305)</f>
        <v>224</v>
      </c>
      <c r="AI2305" s="311"/>
      <c r="AJ2305" s="311">
        <v>224</v>
      </c>
      <c r="AK2305" s="311"/>
      <c r="AL2305" s="311"/>
      <c r="AN2305" s="307">
        <f>AN2304</f>
        <v>85</v>
      </c>
      <c r="AO2305" s="318">
        <f>AG2305*AN2305/100</f>
        <v>1275680</v>
      </c>
      <c r="AP2305" s="318">
        <f>AG2305-AO2305</f>
        <v>225120</v>
      </c>
      <c r="AQ2305" s="249">
        <f>P2305+AP2305</f>
        <v>225120</v>
      </c>
      <c r="AR2305" s="249">
        <f>AQ2305</f>
        <v>225120</v>
      </c>
      <c r="AS2305" s="248">
        <f>((S2305*O2305)+(AF2305*AK2305)-(AF2305*AK2305*AN2305/100))</f>
        <v>0</v>
      </c>
      <c r="AT2305" s="248">
        <f>AQ2305-AS2305</f>
        <v>225120</v>
      </c>
      <c r="AU2305" s="248">
        <f>AS2305</f>
        <v>0</v>
      </c>
      <c r="AW2305" s="319"/>
      <c r="AX2305" s="251">
        <f>AU2305*AV2305/100</f>
        <v>0</v>
      </c>
      <c r="AY2305" s="248">
        <f>AX2305*10/100</f>
        <v>0</v>
      </c>
    </row>
    <row r="2306" spans="1:51" s="307" customFormat="1" ht="16.5" customHeight="1" x14ac:dyDescent="0.25">
      <c r="A2306" s="305"/>
      <c r="B2306" s="306"/>
      <c r="K2306" s="308"/>
      <c r="L2306" s="309"/>
      <c r="M2306" s="310"/>
      <c r="N2306" s="309"/>
      <c r="O2306" s="309"/>
      <c r="P2306" s="309">
        <f>N2306*O2306</f>
        <v>0</v>
      </c>
      <c r="Q2306" s="311"/>
      <c r="R2306" s="312"/>
      <c r="S2306" s="312"/>
      <c r="U2306" s="313"/>
      <c r="V2306" s="305"/>
      <c r="W2306" s="306">
        <v>105</v>
      </c>
      <c r="X2306" s="314"/>
      <c r="Y2306" s="307" t="s">
        <v>38</v>
      </c>
      <c r="Z2306" s="307" t="s">
        <v>7</v>
      </c>
      <c r="AA2306" s="315">
        <v>12</v>
      </c>
      <c r="AB2306" s="315">
        <v>12</v>
      </c>
      <c r="AC2306" s="315">
        <v>2</v>
      </c>
      <c r="AD2306" s="312">
        <f>AA2306*AB2306</f>
        <v>144</v>
      </c>
      <c r="AE2306" s="316">
        <v>100</v>
      </c>
      <c r="AF2306" s="317">
        <f>AF2271</f>
        <v>2050</v>
      </c>
      <c r="AG2306" s="317">
        <f>AD2306*AF2306</f>
        <v>295200</v>
      </c>
      <c r="AH2306" s="311">
        <f>SUM(AI2306:AL2306)</f>
        <v>144</v>
      </c>
      <c r="AI2306" s="311"/>
      <c r="AJ2306" s="311">
        <v>144</v>
      </c>
      <c r="AK2306" s="311"/>
      <c r="AL2306" s="311"/>
      <c r="AM2306" s="307">
        <v>30</v>
      </c>
      <c r="AN2306" s="307">
        <f>ค่าเสื่อม!T4</f>
        <v>93</v>
      </c>
      <c r="AO2306" s="318">
        <f>AG2306*AN2306/100</f>
        <v>274536</v>
      </c>
      <c r="AP2306" s="318">
        <f>AG2306-AO2306</f>
        <v>20664</v>
      </c>
      <c r="AQ2306" s="249">
        <f>P2306+AP2306</f>
        <v>20664</v>
      </c>
      <c r="AR2306" s="249">
        <f>AQ2306</f>
        <v>20664</v>
      </c>
      <c r="AS2306" s="248">
        <f>((S2306*O2306)+(AF2306*AK2306)-(AF2306*AK2306*AN2306/100))</f>
        <v>0</v>
      </c>
      <c r="AT2306" s="248">
        <f>AQ2306-AS2306</f>
        <v>20664</v>
      </c>
      <c r="AU2306" s="248">
        <f>AS2306</f>
        <v>0</v>
      </c>
      <c r="AW2306" s="319" t="s">
        <v>51</v>
      </c>
      <c r="AX2306" s="251">
        <f>AU2306*AV2306/100</f>
        <v>0</v>
      </c>
      <c r="AY2306" s="248">
        <f>AX2306*10/100</f>
        <v>0</v>
      </c>
    </row>
    <row r="2307" spans="1:51" s="307" customFormat="1" ht="16.5" customHeight="1" x14ac:dyDescent="0.25">
      <c r="A2307" s="305"/>
      <c r="B2307" s="306"/>
      <c r="K2307" s="308"/>
      <c r="L2307" s="309"/>
      <c r="M2307" s="310"/>
      <c r="N2307" s="309"/>
      <c r="O2307" s="309"/>
      <c r="P2307" s="309"/>
      <c r="Q2307" s="311"/>
      <c r="R2307" s="312"/>
      <c r="S2307" s="312"/>
      <c r="U2307" s="313"/>
      <c r="V2307" s="305"/>
      <c r="W2307" s="306"/>
      <c r="X2307" s="314"/>
      <c r="AA2307" s="315"/>
      <c r="AB2307" s="315"/>
      <c r="AC2307" s="315"/>
      <c r="AD2307" s="312"/>
      <c r="AE2307" s="316"/>
      <c r="AF2307" s="317"/>
      <c r="AG2307" s="317"/>
      <c r="AH2307" s="311"/>
      <c r="AI2307" s="311"/>
      <c r="AJ2307" s="311"/>
      <c r="AK2307" s="311"/>
      <c r="AL2307" s="311"/>
      <c r="AO2307" s="318"/>
      <c r="AP2307" s="318"/>
      <c r="AQ2307" s="249"/>
      <c r="AR2307" s="249"/>
      <c r="AS2307" s="248"/>
      <c r="AT2307" s="248"/>
      <c r="AU2307" s="248"/>
      <c r="AW2307" s="319"/>
      <c r="AX2307" s="251"/>
      <c r="AY2307" s="248"/>
    </row>
    <row r="2308" spans="1:51" s="307" customFormat="1" ht="16.5" customHeight="1" x14ac:dyDescent="0.25">
      <c r="A2308" s="305"/>
      <c r="B2308" s="306"/>
      <c r="K2308" s="308"/>
      <c r="L2308" s="309"/>
      <c r="M2308" s="310"/>
      <c r="N2308" s="309"/>
      <c r="O2308" s="309"/>
      <c r="P2308" s="309"/>
      <c r="Q2308" s="311"/>
      <c r="R2308" s="312"/>
      <c r="S2308" s="312"/>
      <c r="U2308" s="313"/>
      <c r="V2308" s="305"/>
      <c r="W2308" s="306"/>
      <c r="X2308" s="314"/>
      <c r="AA2308" s="315"/>
      <c r="AB2308" s="315"/>
      <c r="AC2308" s="315"/>
      <c r="AD2308" s="312"/>
      <c r="AE2308" s="316"/>
      <c r="AF2308" s="317"/>
      <c r="AG2308" s="317"/>
      <c r="AH2308" s="311"/>
      <c r="AI2308" s="311"/>
      <c r="AJ2308" s="311"/>
      <c r="AK2308" s="311"/>
      <c r="AL2308" s="311"/>
      <c r="AO2308" s="318"/>
      <c r="AP2308" s="318"/>
      <c r="AQ2308" s="249"/>
      <c r="AR2308" s="249"/>
      <c r="AS2308" s="248"/>
      <c r="AT2308" s="248"/>
      <c r="AU2308" s="248"/>
      <c r="AW2308" s="319"/>
      <c r="AX2308" s="251"/>
      <c r="AY2308" s="248"/>
    </row>
    <row r="2309" spans="1:51" s="307" customFormat="1" ht="16.5" customHeight="1" x14ac:dyDescent="0.25">
      <c r="A2309" s="305"/>
      <c r="B2309" s="306"/>
      <c r="K2309" s="308"/>
      <c r="L2309" s="309"/>
      <c r="M2309" s="310"/>
      <c r="N2309" s="309"/>
      <c r="O2309" s="309"/>
      <c r="P2309" s="309"/>
      <c r="Q2309" s="311"/>
      <c r="R2309" s="312"/>
      <c r="S2309" s="312"/>
      <c r="U2309" s="313"/>
      <c r="V2309" s="305"/>
      <c r="W2309" s="306"/>
      <c r="X2309" s="314"/>
      <c r="AA2309" s="315"/>
      <c r="AB2309" s="315"/>
      <c r="AC2309" s="315"/>
      <c r="AD2309" s="312"/>
      <c r="AE2309" s="316"/>
      <c r="AF2309" s="317"/>
      <c r="AG2309" s="317"/>
      <c r="AH2309" s="311"/>
      <c r="AI2309" s="311"/>
      <c r="AJ2309" s="311"/>
      <c r="AK2309" s="311"/>
      <c r="AL2309" s="311"/>
      <c r="AO2309" s="318"/>
      <c r="AP2309" s="318"/>
      <c r="AQ2309" s="249"/>
      <c r="AR2309" s="249"/>
      <c r="AS2309" s="248"/>
      <c r="AT2309" s="248"/>
      <c r="AU2309" s="248"/>
      <c r="AW2309" s="319"/>
      <c r="AX2309" s="251"/>
      <c r="AY2309" s="248"/>
    </row>
    <row r="2310" spans="1:51" s="307" customFormat="1" ht="16.5" customHeight="1" x14ac:dyDescent="0.25">
      <c r="A2310" s="305"/>
      <c r="B2310" s="306"/>
      <c r="K2310" s="308"/>
      <c r="L2310" s="309"/>
      <c r="M2310" s="310"/>
      <c r="N2310" s="309"/>
      <c r="O2310" s="309"/>
      <c r="P2310" s="309"/>
      <c r="Q2310" s="311"/>
      <c r="R2310" s="312"/>
      <c r="S2310" s="312"/>
      <c r="U2310" s="313"/>
      <c r="V2310" s="305"/>
      <c r="W2310" s="306"/>
      <c r="X2310" s="314"/>
      <c r="AA2310" s="315"/>
      <c r="AB2310" s="315"/>
      <c r="AC2310" s="315"/>
      <c r="AD2310" s="312"/>
      <c r="AE2310" s="316"/>
      <c r="AF2310" s="317"/>
      <c r="AG2310" s="317"/>
      <c r="AH2310" s="311"/>
      <c r="AI2310" s="311"/>
      <c r="AJ2310" s="311"/>
      <c r="AK2310" s="311"/>
      <c r="AL2310" s="311"/>
      <c r="AO2310" s="318"/>
      <c r="AP2310" s="318"/>
      <c r="AQ2310" s="249"/>
      <c r="AR2310" s="249"/>
      <c r="AS2310" s="248"/>
      <c r="AT2310" s="248"/>
      <c r="AU2310" s="248"/>
      <c r="AW2310" s="319"/>
      <c r="AX2310" s="251"/>
      <c r="AY2310" s="248"/>
    </row>
    <row r="2311" spans="1:51" s="307" customFormat="1" ht="16.5" customHeight="1" x14ac:dyDescent="0.25">
      <c r="A2311" s="305"/>
      <c r="B2311" s="306"/>
      <c r="K2311" s="308"/>
      <c r="L2311" s="309"/>
      <c r="M2311" s="310"/>
      <c r="N2311" s="309"/>
      <c r="O2311" s="309"/>
      <c r="P2311" s="309"/>
      <c r="Q2311" s="311"/>
      <c r="R2311" s="312"/>
      <c r="S2311" s="312"/>
      <c r="U2311" s="313"/>
      <c r="V2311" s="305"/>
      <c r="W2311" s="306"/>
      <c r="X2311" s="314"/>
      <c r="AA2311" s="315"/>
      <c r="AB2311" s="315"/>
      <c r="AC2311" s="315"/>
      <c r="AD2311" s="312"/>
      <c r="AE2311" s="316"/>
      <c r="AF2311" s="317"/>
      <c r="AG2311" s="317"/>
      <c r="AH2311" s="311"/>
      <c r="AI2311" s="311"/>
      <c r="AJ2311" s="311"/>
      <c r="AK2311" s="311"/>
      <c r="AL2311" s="311"/>
      <c r="AO2311" s="318"/>
      <c r="AP2311" s="318"/>
      <c r="AQ2311" s="249"/>
      <c r="AR2311" s="249"/>
      <c r="AS2311" s="248"/>
      <c r="AT2311" s="248"/>
      <c r="AU2311" s="248"/>
      <c r="AW2311" s="319"/>
      <c r="AX2311" s="251"/>
      <c r="AY2311" s="248"/>
    </row>
    <row r="2312" spans="1:51" s="307" customFormat="1" ht="16.5" customHeight="1" x14ac:dyDescent="0.25">
      <c r="A2312" s="305"/>
      <c r="B2312" s="306"/>
      <c r="K2312" s="308"/>
      <c r="L2312" s="309"/>
      <c r="M2312" s="310"/>
      <c r="N2312" s="309"/>
      <c r="O2312" s="309"/>
      <c r="P2312" s="309"/>
      <c r="Q2312" s="311"/>
      <c r="R2312" s="312"/>
      <c r="S2312" s="312"/>
      <c r="U2312" s="313"/>
      <c r="V2312" s="305"/>
      <c r="W2312" s="306"/>
      <c r="X2312" s="314"/>
      <c r="AA2312" s="315"/>
      <c r="AB2312" s="315"/>
      <c r="AC2312" s="315"/>
      <c r="AD2312" s="312"/>
      <c r="AE2312" s="316"/>
      <c r="AF2312" s="317"/>
      <c r="AG2312" s="317"/>
      <c r="AH2312" s="311"/>
      <c r="AI2312" s="311"/>
      <c r="AJ2312" s="311"/>
      <c r="AK2312" s="311"/>
      <c r="AL2312" s="311"/>
      <c r="AO2312" s="318"/>
      <c r="AP2312" s="318"/>
      <c r="AQ2312" s="249"/>
      <c r="AR2312" s="249"/>
      <c r="AS2312" s="248"/>
      <c r="AT2312" s="248"/>
      <c r="AU2312" s="248"/>
      <c r="AW2312" s="319"/>
      <c r="AX2312" s="251"/>
      <c r="AY2312" s="248"/>
    </row>
    <row r="2313" spans="1:51" s="307" customFormat="1" ht="16.5" customHeight="1" x14ac:dyDescent="0.25">
      <c r="A2313" s="305"/>
      <c r="B2313" s="306"/>
      <c r="K2313" s="308"/>
      <c r="L2313" s="309"/>
      <c r="M2313" s="310"/>
      <c r="N2313" s="309"/>
      <c r="O2313" s="309"/>
      <c r="P2313" s="309"/>
      <c r="Q2313" s="311"/>
      <c r="R2313" s="312"/>
      <c r="S2313" s="312"/>
      <c r="U2313" s="313"/>
      <c r="V2313" s="305"/>
      <c r="W2313" s="306"/>
      <c r="X2313" s="314"/>
      <c r="AA2313" s="315"/>
      <c r="AB2313" s="315"/>
      <c r="AC2313" s="315"/>
      <c r="AD2313" s="312"/>
      <c r="AE2313" s="316"/>
      <c r="AF2313" s="317"/>
      <c r="AG2313" s="317"/>
      <c r="AH2313" s="311"/>
      <c r="AI2313" s="311"/>
      <c r="AJ2313" s="311"/>
      <c r="AK2313" s="311"/>
      <c r="AL2313" s="311"/>
      <c r="AO2313" s="318"/>
      <c r="AP2313" s="318"/>
      <c r="AQ2313" s="249"/>
      <c r="AR2313" s="249"/>
      <c r="AS2313" s="248"/>
      <c r="AT2313" s="248"/>
      <c r="AU2313" s="248"/>
      <c r="AW2313" s="319"/>
      <c r="AX2313" s="251"/>
      <c r="AY2313" s="248"/>
    </row>
    <row r="2314" spans="1:51" s="307" customFormat="1" ht="16.5" customHeight="1" x14ac:dyDescent="0.25">
      <c r="A2314" s="305"/>
      <c r="B2314" s="306"/>
      <c r="K2314" s="308"/>
      <c r="L2314" s="309"/>
      <c r="M2314" s="310"/>
      <c r="N2314" s="309"/>
      <c r="O2314" s="309"/>
      <c r="P2314" s="309"/>
      <c r="Q2314" s="311"/>
      <c r="R2314" s="312"/>
      <c r="S2314" s="312"/>
      <c r="U2314" s="313"/>
      <c r="V2314" s="305"/>
      <c r="W2314" s="306"/>
      <c r="X2314" s="314"/>
      <c r="AA2314" s="315"/>
      <c r="AB2314" s="315"/>
      <c r="AC2314" s="315"/>
      <c r="AD2314" s="312"/>
      <c r="AE2314" s="316"/>
      <c r="AF2314" s="317"/>
      <c r="AG2314" s="317"/>
      <c r="AH2314" s="311"/>
      <c r="AI2314" s="311"/>
      <c r="AJ2314" s="311"/>
      <c r="AK2314" s="311"/>
      <c r="AL2314" s="311"/>
      <c r="AO2314" s="318"/>
      <c r="AP2314" s="318"/>
      <c r="AQ2314" s="249"/>
      <c r="AR2314" s="249"/>
      <c r="AS2314" s="248"/>
      <c r="AT2314" s="248"/>
      <c r="AU2314" s="248"/>
      <c r="AW2314" s="319"/>
      <c r="AX2314" s="251"/>
      <c r="AY2314" s="248"/>
    </row>
    <row r="2315" spans="1:51" s="307" customFormat="1" ht="16.5" customHeight="1" x14ac:dyDescent="0.25">
      <c r="A2315" s="305"/>
      <c r="B2315" s="306"/>
      <c r="K2315" s="308"/>
      <c r="L2315" s="309"/>
      <c r="M2315" s="310"/>
      <c r="N2315" s="309"/>
      <c r="O2315" s="309"/>
      <c r="P2315" s="309"/>
      <c r="Q2315" s="311"/>
      <c r="R2315" s="312"/>
      <c r="S2315" s="312"/>
      <c r="U2315" s="313"/>
      <c r="V2315" s="305"/>
      <c r="W2315" s="306"/>
      <c r="X2315" s="314"/>
      <c r="AA2315" s="315"/>
      <c r="AB2315" s="315"/>
      <c r="AC2315" s="315"/>
      <c r="AD2315" s="312"/>
      <c r="AE2315" s="316"/>
      <c r="AF2315" s="317"/>
      <c r="AG2315" s="317"/>
      <c r="AH2315" s="311"/>
      <c r="AI2315" s="311"/>
      <c r="AJ2315" s="311"/>
      <c r="AK2315" s="311"/>
      <c r="AL2315" s="311"/>
      <c r="AO2315" s="318"/>
      <c r="AP2315" s="318"/>
      <c r="AQ2315" s="249"/>
      <c r="AR2315" s="249"/>
      <c r="AS2315" s="248"/>
      <c r="AT2315" s="248"/>
      <c r="AU2315" s="248"/>
      <c r="AW2315" s="319"/>
      <c r="AX2315" s="251"/>
      <c r="AY2315" s="248"/>
    </row>
    <row r="2316" spans="1:51" s="307" customFormat="1" ht="16.5" customHeight="1" x14ac:dyDescent="0.25">
      <c r="A2316" s="305"/>
      <c r="B2316" s="306"/>
      <c r="K2316" s="308"/>
      <c r="L2316" s="309"/>
      <c r="M2316" s="310"/>
      <c r="N2316" s="309"/>
      <c r="O2316" s="309"/>
      <c r="P2316" s="309"/>
      <c r="Q2316" s="311"/>
      <c r="R2316" s="312"/>
      <c r="S2316" s="312"/>
      <c r="U2316" s="313"/>
      <c r="V2316" s="305"/>
      <c r="W2316" s="306"/>
      <c r="X2316" s="314"/>
      <c r="AA2316" s="315"/>
      <c r="AB2316" s="315"/>
      <c r="AC2316" s="315"/>
      <c r="AD2316" s="312"/>
      <c r="AE2316" s="316"/>
      <c r="AF2316" s="317"/>
      <c r="AG2316" s="317"/>
      <c r="AH2316" s="311"/>
      <c r="AI2316" s="311"/>
      <c r="AJ2316" s="311"/>
      <c r="AK2316" s="311"/>
      <c r="AL2316" s="311"/>
      <c r="AO2316" s="318"/>
      <c r="AP2316" s="318"/>
      <c r="AQ2316" s="249"/>
      <c r="AR2316" s="249"/>
      <c r="AS2316" s="248"/>
      <c r="AT2316" s="248"/>
      <c r="AU2316" s="248"/>
      <c r="AW2316" s="319"/>
      <c r="AX2316" s="251"/>
      <c r="AY2316" s="248"/>
    </row>
    <row r="2317" spans="1:51" s="307" customFormat="1" ht="16.5" customHeight="1" x14ac:dyDescent="0.25">
      <c r="A2317" s="305"/>
      <c r="B2317" s="306"/>
      <c r="K2317" s="308"/>
      <c r="L2317" s="309"/>
      <c r="M2317" s="310"/>
      <c r="N2317" s="309"/>
      <c r="O2317" s="309"/>
      <c r="P2317" s="309"/>
      <c r="Q2317" s="311"/>
      <c r="R2317" s="312"/>
      <c r="S2317" s="312"/>
      <c r="U2317" s="313"/>
      <c r="V2317" s="305"/>
      <c r="W2317" s="306"/>
      <c r="X2317" s="314"/>
      <c r="AA2317" s="315"/>
      <c r="AB2317" s="315"/>
      <c r="AC2317" s="315"/>
      <c r="AD2317" s="312"/>
      <c r="AE2317" s="316"/>
      <c r="AF2317" s="317"/>
      <c r="AG2317" s="317"/>
      <c r="AH2317" s="311"/>
      <c r="AI2317" s="311"/>
      <c r="AJ2317" s="311"/>
      <c r="AK2317" s="311"/>
      <c r="AL2317" s="311"/>
      <c r="AO2317" s="318"/>
      <c r="AP2317" s="318"/>
      <c r="AQ2317" s="249"/>
      <c r="AR2317" s="249"/>
      <c r="AS2317" s="248"/>
      <c r="AT2317" s="248"/>
      <c r="AU2317" s="248"/>
      <c r="AW2317" s="319"/>
      <c r="AX2317" s="251"/>
      <c r="AY2317" s="248"/>
    </row>
    <row r="2318" spans="1:51" s="307" customFormat="1" ht="16.5" customHeight="1" x14ac:dyDescent="0.25">
      <c r="A2318" s="305"/>
      <c r="B2318" s="306"/>
      <c r="K2318" s="308"/>
      <c r="L2318" s="309"/>
      <c r="M2318" s="310"/>
      <c r="N2318" s="309"/>
      <c r="O2318" s="309"/>
      <c r="P2318" s="309"/>
      <c r="Q2318" s="311"/>
      <c r="R2318" s="312"/>
      <c r="S2318" s="312"/>
      <c r="U2318" s="313"/>
      <c r="V2318" s="305"/>
      <c r="W2318" s="306"/>
      <c r="X2318" s="314"/>
      <c r="AA2318" s="315"/>
      <c r="AB2318" s="315"/>
      <c r="AC2318" s="315"/>
      <c r="AD2318" s="312"/>
      <c r="AE2318" s="316"/>
      <c r="AF2318" s="317"/>
      <c r="AG2318" s="317"/>
      <c r="AH2318" s="311"/>
      <c r="AI2318" s="311"/>
      <c r="AJ2318" s="311"/>
      <c r="AK2318" s="311"/>
      <c r="AL2318" s="311"/>
      <c r="AO2318" s="318"/>
      <c r="AP2318" s="318"/>
      <c r="AQ2318" s="249"/>
      <c r="AR2318" s="249"/>
      <c r="AS2318" s="248"/>
      <c r="AT2318" s="248"/>
      <c r="AU2318" s="248"/>
      <c r="AW2318" s="319"/>
      <c r="AX2318" s="251"/>
      <c r="AY2318" s="248"/>
    </row>
    <row r="2319" spans="1:51" s="307" customFormat="1" ht="16.5" customHeight="1" x14ac:dyDescent="0.25">
      <c r="A2319" s="305"/>
      <c r="B2319" s="306"/>
      <c r="K2319" s="308"/>
      <c r="L2319" s="309"/>
      <c r="M2319" s="310"/>
      <c r="N2319" s="309"/>
      <c r="O2319" s="309"/>
      <c r="P2319" s="309"/>
      <c r="Q2319" s="311"/>
      <c r="R2319" s="312"/>
      <c r="S2319" s="312"/>
      <c r="U2319" s="313"/>
      <c r="V2319" s="305"/>
      <c r="W2319" s="306"/>
      <c r="X2319" s="314"/>
      <c r="AA2319" s="315"/>
      <c r="AB2319" s="315"/>
      <c r="AC2319" s="315"/>
      <c r="AD2319" s="312"/>
      <c r="AE2319" s="316"/>
      <c r="AF2319" s="317"/>
      <c r="AG2319" s="317"/>
      <c r="AH2319" s="311"/>
      <c r="AI2319" s="311"/>
      <c r="AJ2319" s="311"/>
      <c r="AK2319" s="311"/>
      <c r="AL2319" s="311"/>
      <c r="AO2319" s="318"/>
      <c r="AP2319" s="318"/>
      <c r="AQ2319" s="249"/>
      <c r="AR2319" s="249"/>
      <c r="AS2319" s="248"/>
      <c r="AT2319" s="248"/>
      <c r="AU2319" s="248"/>
      <c r="AW2319" s="319"/>
      <c r="AX2319" s="251"/>
      <c r="AY2319" s="248"/>
    </row>
    <row r="2320" spans="1:51" s="307" customFormat="1" ht="16.5" customHeight="1" x14ac:dyDescent="0.25">
      <c r="A2320" s="305"/>
      <c r="B2320" s="306"/>
      <c r="K2320" s="308"/>
      <c r="L2320" s="309"/>
      <c r="M2320" s="310"/>
      <c r="N2320" s="309"/>
      <c r="O2320" s="309"/>
      <c r="P2320" s="309"/>
      <c r="Q2320" s="311"/>
      <c r="R2320" s="312"/>
      <c r="S2320" s="312"/>
      <c r="U2320" s="313"/>
      <c r="V2320" s="305"/>
      <c r="W2320" s="306"/>
      <c r="X2320" s="314"/>
      <c r="AA2320" s="315"/>
      <c r="AB2320" s="315"/>
      <c r="AC2320" s="315"/>
      <c r="AD2320" s="312"/>
      <c r="AE2320" s="316"/>
      <c r="AF2320" s="317"/>
      <c r="AG2320" s="317"/>
      <c r="AH2320" s="311"/>
      <c r="AI2320" s="311"/>
      <c r="AJ2320" s="311"/>
      <c r="AK2320" s="311"/>
      <c r="AL2320" s="311"/>
      <c r="AO2320" s="318"/>
      <c r="AP2320" s="318"/>
      <c r="AQ2320" s="249"/>
      <c r="AR2320" s="249"/>
      <c r="AS2320" s="248"/>
      <c r="AT2320" s="248"/>
      <c r="AU2320" s="248"/>
      <c r="AW2320" s="319"/>
      <c r="AX2320" s="251"/>
      <c r="AY2320" s="248"/>
    </row>
    <row r="2321" spans="1:51" s="307" customFormat="1" ht="16.5" customHeight="1" x14ac:dyDescent="0.25">
      <c r="A2321" s="305"/>
      <c r="B2321" s="306"/>
      <c r="K2321" s="308"/>
      <c r="L2321" s="309"/>
      <c r="M2321" s="310"/>
      <c r="N2321" s="309"/>
      <c r="O2321" s="309"/>
      <c r="P2321" s="309"/>
      <c r="Q2321" s="311"/>
      <c r="R2321" s="312"/>
      <c r="S2321" s="312"/>
      <c r="U2321" s="313"/>
      <c r="V2321" s="305"/>
      <c r="W2321" s="306"/>
      <c r="X2321" s="314"/>
      <c r="AA2321" s="315"/>
      <c r="AB2321" s="315"/>
      <c r="AC2321" s="315"/>
      <c r="AD2321" s="312"/>
      <c r="AE2321" s="316"/>
      <c r="AF2321" s="317"/>
      <c r="AG2321" s="317"/>
      <c r="AH2321" s="311"/>
      <c r="AI2321" s="311"/>
      <c r="AJ2321" s="311"/>
      <c r="AK2321" s="311"/>
      <c r="AL2321" s="311"/>
      <c r="AO2321" s="318"/>
      <c r="AP2321" s="318"/>
      <c r="AQ2321" s="249"/>
      <c r="AR2321" s="249"/>
      <c r="AS2321" s="248"/>
      <c r="AT2321" s="248"/>
      <c r="AU2321" s="248"/>
      <c r="AW2321" s="319"/>
      <c r="AX2321" s="251"/>
      <c r="AY2321" s="248"/>
    </row>
    <row r="2322" spans="1:51" s="307" customFormat="1" ht="16.5" customHeight="1" x14ac:dyDescent="0.25">
      <c r="A2322" s="305"/>
      <c r="B2322" s="306"/>
      <c r="K2322" s="308"/>
      <c r="L2322" s="309"/>
      <c r="M2322" s="310"/>
      <c r="N2322" s="309"/>
      <c r="O2322" s="309"/>
      <c r="P2322" s="309"/>
      <c r="Q2322" s="311"/>
      <c r="R2322" s="312"/>
      <c r="S2322" s="312"/>
      <c r="U2322" s="313"/>
      <c r="V2322" s="305"/>
      <c r="W2322" s="306"/>
      <c r="X2322" s="314"/>
      <c r="AA2322" s="315"/>
      <c r="AB2322" s="315"/>
      <c r="AC2322" s="315"/>
      <c r="AD2322" s="312"/>
      <c r="AE2322" s="316"/>
      <c r="AF2322" s="317"/>
      <c r="AG2322" s="317"/>
      <c r="AH2322" s="311"/>
      <c r="AI2322" s="311"/>
      <c r="AJ2322" s="311"/>
      <c r="AK2322" s="311"/>
      <c r="AL2322" s="311"/>
      <c r="AO2322" s="318"/>
      <c r="AP2322" s="318"/>
      <c r="AQ2322" s="249"/>
      <c r="AR2322" s="249"/>
      <c r="AS2322" s="248"/>
      <c r="AT2322" s="248"/>
      <c r="AU2322" s="248"/>
      <c r="AW2322" s="319"/>
      <c r="AX2322" s="251"/>
      <c r="AY2322" s="248"/>
    </row>
    <row r="2323" spans="1:51" s="307" customFormat="1" ht="16.5" customHeight="1" x14ac:dyDescent="0.25">
      <c r="A2323" s="305"/>
      <c r="B2323" s="306"/>
      <c r="K2323" s="308"/>
      <c r="L2323" s="309"/>
      <c r="M2323" s="310"/>
      <c r="N2323" s="309"/>
      <c r="O2323" s="309"/>
      <c r="P2323" s="309"/>
      <c r="Q2323" s="311"/>
      <c r="R2323" s="312"/>
      <c r="S2323" s="312"/>
      <c r="U2323" s="313"/>
      <c r="V2323" s="305"/>
      <c r="W2323" s="306"/>
      <c r="X2323" s="314"/>
      <c r="AA2323" s="315"/>
      <c r="AB2323" s="315"/>
      <c r="AC2323" s="315"/>
      <c r="AD2323" s="312"/>
      <c r="AE2323" s="316"/>
      <c r="AF2323" s="317"/>
      <c r="AG2323" s="317"/>
      <c r="AH2323" s="311"/>
      <c r="AI2323" s="311"/>
      <c r="AJ2323" s="311"/>
      <c r="AK2323" s="311"/>
      <c r="AL2323" s="311"/>
      <c r="AO2323" s="318"/>
      <c r="AP2323" s="318"/>
      <c r="AQ2323" s="249"/>
      <c r="AR2323" s="249"/>
      <c r="AS2323" s="248"/>
      <c r="AT2323" s="248"/>
      <c r="AU2323" s="248"/>
      <c r="AW2323" s="319"/>
      <c r="AX2323" s="251"/>
      <c r="AY2323" s="248"/>
    </row>
    <row r="2324" spans="1:51" s="307" customFormat="1" ht="16.5" customHeight="1" x14ac:dyDescent="0.25">
      <c r="A2324" s="305"/>
      <c r="B2324" s="306"/>
      <c r="K2324" s="308"/>
      <c r="L2324" s="309"/>
      <c r="M2324" s="310"/>
      <c r="N2324" s="309"/>
      <c r="O2324" s="309"/>
      <c r="P2324" s="309"/>
      <c r="Q2324" s="311"/>
      <c r="R2324" s="312"/>
      <c r="S2324" s="312"/>
      <c r="U2324" s="313"/>
      <c r="V2324" s="305"/>
      <c r="W2324" s="306"/>
      <c r="X2324" s="314"/>
      <c r="AA2324" s="315"/>
      <c r="AB2324" s="315"/>
      <c r="AC2324" s="315"/>
      <c r="AD2324" s="312"/>
      <c r="AE2324" s="316"/>
      <c r="AF2324" s="317"/>
      <c r="AG2324" s="317"/>
      <c r="AH2324" s="311"/>
      <c r="AI2324" s="311"/>
      <c r="AJ2324" s="311"/>
      <c r="AK2324" s="311"/>
      <c r="AL2324" s="311"/>
      <c r="AO2324" s="318"/>
      <c r="AP2324" s="318"/>
      <c r="AQ2324" s="249"/>
      <c r="AR2324" s="249"/>
      <c r="AS2324" s="248"/>
      <c r="AT2324" s="248"/>
      <c r="AU2324" s="248"/>
      <c r="AW2324" s="319"/>
      <c r="AX2324" s="251"/>
      <c r="AY2324" s="248"/>
    </row>
    <row r="2325" spans="1:51" s="307" customFormat="1" ht="16.5" customHeight="1" x14ac:dyDescent="0.25">
      <c r="A2325" s="305"/>
      <c r="B2325" s="306"/>
      <c r="K2325" s="308"/>
      <c r="L2325" s="309"/>
      <c r="M2325" s="310"/>
      <c r="N2325" s="309"/>
      <c r="O2325" s="309"/>
      <c r="P2325" s="309"/>
      <c r="Q2325" s="311"/>
      <c r="R2325" s="312"/>
      <c r="S2325" s="312"/>
      <c r="U2325" s="313"/>
      <c r="V2325" s="305"/>
      <c r="W2325" s="306"/>
      <c r="X2325" s="314"/>
      <c r="AA2325" s="315"/>
      <c r="AB2325" s="315"/>
      <c r="AC2325" s="315"/>
      <c r="AD2325" s="312"/>
      <c r="AE2325" s="316"/>
      <c r="AF2325" s="317"/>
      <c r="AG2325" s="317"/>
      <c r="AH2325" s="311"/>
      <c r="AI2325" s="311"/>
      <c r="AJ2325" s="311"/>
      <c r="AK2325" s="311"/>
      <c r="AL2325" s="311"/>
      <c r="AO2325" s="318"/>
      <c r="AP2325" s="318"/>
      <c r="AQ2325" s="249"/>
      <c r="AR2325" s="249"/>
      <c r="AS2325" s="248"/>
      <c r="AT2325" s="248"/>
      <c r="AU2325" s="248"/>
      <c r="AW2325" s="319"/>
      <c r="AX2325" s="251"/>
      <c r="AY2325" s="248"/>
    </row>
    <row r="2326" spans="1:51" s="307" customFormat="1" ht="16.5" customHeight="1" x14ac:dyDescent="0.25">
      <c r="A2326" s="305"/>
      <c r="B2326" s="306"/>
      <c r="K2326" s="308"/>
      <c r="L2326" s="309"/>
      <c r="M2326" s="310"/>
      <c r="N2326" s="309"/>
      <c r="O2326" s="309"/>
      <c r="P2326" s="309"/>
      <c r="Q2326" s="311"/>
      <c r="R2326" s="312"/>
      <c r="S2326" s="312"/>
      <c r="U2326" s="313"/>
      <c r="V2326" s="305"/>
      <c r="W2326" s="306"/>
      <c r="X2326" s="314"/>
      <c r="AA2326" s="315"/>
      <c r="AB2326" s="315"/>
      <c r="AC2326" s="315"/>
      <c r="AD2326" s="312"/>
      <c r="AE2326" s="316"/>
      <c r="AF2326" s="317"/>
      <c r="AG2326" s="317"/>
      <c r="AH2326" s="311"/>
      <c r="AI2326" s="311"/>
      <c r="AJ2326" s="311"/>
      <c r="AK2326" s="311"/>
      <c r="AL2326" s="311"/>
      <c r="AO2326" s="318"/>
      <c r="AP2326" s="318"/>
      <c r="AQ2326" s="249"/>
      <c r="AR2326" s="249"/>
      <c r="AS2326" s="248"/>
      <c r="AT2326" s="248"/>
      <c r="AU2326" s="248"/>
      <c r="AW2326" s="319"/>
      <c r="AX2326" s="251"/>
      <c r="AY2326" s="248"/>
    </row>
    <row r="2327" spans="1:51" s="307" customFormat="1" ht="16.5" customHeight="1" x14ac:dyDescent="0.25">
      <c r="A2327" s="305"/>
      <c r="B2327" s="306"/>
      <c r="K2327" s="308"/>
      <c r="L2327" s="309"/>
      <c r="M2327" s="310"/>
      <c r="N2327" s="309"/>
      <c r="O2327" s="309"/>
      <c r="P2327" s="309"/>
      <c r="Q2327" s="311"/>
      <c r="R2327" s="312"/>
      <c r="S2327" s="312"/>
      <c r="U2327" s="313"/>
      <c r="V2327" s="305"/>
      <c r="W2327" s="306"/>
      <c r="X2327" s="314"/>
      <c r="AA2327" s="315"/>
      <c r="AB2327" s="315"/>
      <c r="AC2327" s="315"/>
      <c r="AD2327" s="312"/>
      <c r="AE2327" s="316"/>
      <c r="AF2327" s="317"/>
      <c r="AG2327" s="317"/>
      <c r="AH2327" s="311"/>
      <c r="AI2327" s="311"/>
      <c r="AJ2327" s="311"/>
      <c r="AK2327" s="311"/>
      <c r="AL2327" s="311"/>
      <c r="AO2327" s="318"/>
      <c r="AP2327" s="318"/>
      <c r="AQ2327" s="249"/>
      <c r="AR2327" s="249"/>
      <c r="AS2327" s="248"/>
      <c r="AT2327" s="248"/>
      <c r="AU2327" s="248"/>
      <c r="AW2327" s="319"/>
      <c r="AX2327" s="251"/>
      <c r="AY2327" s="248"/>
    </row>
    <row r="2328" spans="1:51" s="307" customFormat="1" ht="16.5" customHeight="1" x14ac:dyDescent="0.25">
      <c r="A2328" s="305"/>
      <c r="B2328" s="306"/>
      <c r="K2328" s="308"/>
      <c r="L2328" s="309"/>
      <c r="M2328" s="310"/>
      <c r="N2328" s="309"/>
      <c r="O2328" s="309"/>
      <c r="P2328" s="309"/>
      <c r="Q2328" s="311"/>
      <c r="R2328" s="312"/>
      <c r="S2328" s="312"/>
      <c r="U2328" s="313"/>
      <c r="V2328" s="305"/>
      <c r="W2328" s="306"/>
      <c r="X2328" s="314"/>
      <c r="AA2328" s="315"/>
      <c r="AB2328" s="315"/>
      <c r="AC2328" s="315"/>
      <c r="AD2328" s="312"/>
      <c r="AE2328" s="316"/>
      <c r="AF2328" s="317"/>
      <c r="AG2328" s="317"/>
      <c r="AH2328" s="311"/>
      <c r="AI2328" s="311"/>
      <c r="AJ2328" s="311"/>
      <c r="AK2328" s="311"/>
      <c r="AL2328" s="311"/>
      <c r="AO2328" s="318"/>
      <c r="AP2328" s="318"/>
      <c r="AQ2328" s="249"/>
      <c r="AR2328" s="249"/>
      <c r="AS2328" s="248"/>
      <c r="AT2328" s="248"/>
      <c r="AU2328" s="248"/>
      <c r="AW2328" s="319"/>
      <c r="AX2328" s="251"/>
      <c r="AY2328" s="248"/>
    </row>
    <row r="2329" spans="1:51" s="307" customFormat="1" ht="16.5" customHeight="1" x14ac:dyDescent="0.25">
      <c r="A2329" s="305"/>
      <c r="B2329" s="306"/>
      <c r="K2329" s="308"/>
      <c r="L2329" s="309"/>
      <c r="M2329" s="310"/>
      <c r="N2329" s="309"/>
      <c r="O2329" s="309"/>
      <c r="P2329" s="309"/>
      <c r="Q2329" s="311"/>
      <c r="R2329" s="312"/>
      <c r="S2329" s="312"/>
      <c r="U2329" s="313"/>
      <c r="V2329" s="305"/>
      <c r="W2329" s="306"/>
      <c r="X2329" s="314"/>
      <c r="AA2329" s="315"/>
      <c r="AB2329" s="315"/>
      <c r="AC2329" s="315"/>
      <c r="AD2329" s="312"/>
      <c r="AE2329" s="316"/>
      <c r="AF2329" s="317"/>
      <c r="AG2329" s="317"/>
      <c r="AH2329" s="311"/>
      <c r="AI2329" s="311"/>
      <c r="AJ2329" s="311"/>
      <c r="AK2329" s="311"/>
      <c r="AL2329" s="311"/>
      <c r="AO2329" s="318"/>
      <c r="AP2329" s="318"/>
      <c r="AQ2329" s="249"/>
      <c r="AR2329" s="249"/>
      <c r="AS2329" s="248"/>
      <c r="AT2329" s="248"/>
      <c r="AU2329" s="248"/>
      <c r="AW2329" s="319"/>
      <c r="AX2329" s="251"/>
      <c r="AY2329" s="248"/>
    </row>
    <row r="2330" spans="1:51" s="307" customFormat="1" ht="16.5" customHeight="1" x14ac:dyDescent="0.25">
      <c r="A2330" s="305"/>
      <c r="B2330" s="306"/>
      <c r="K2330" s="308"/>
      <c r="L2330" s="309"/>
      <c r="M2330" s="310"/>
      <c r="N2330" s="309"/>
      <c r="O2330" s="309"/>
      <c r="P2330" s="309"/>
      <c r="Q2330" s="311"/>
      <c r="R2330" s="312"/>
      <c r="S2330" s="312"/>
      <c r="U2330" s="313"/>
      <c r="V2330" s="305"/>
      <c r="W2330" s="306"/>
      <c r="X2330" s="314"/>
      <c r="AA2330" s="315"/>
      <c r="AB2330" s="315"/>
      <c r="AC2330" s="315"/>
      <c r="AD2330" s="312"/>
      <c r="AE2330" s="316"/>
      <c r="AF2330" s="317"/>
      <c r="AG2330" s="317"/>
      <c r="AH2330" s="311"/>
      <c r="AI2330" s="311"/>
      <c r="AJ2330" s="311"/>
      <c r="AK2330" s="311"/>
      <c r="AL2330" s="311"/>
      <c r="AO2330" s="318"/>
      <c r="AP2330" s="318"/>
      <c r="AQ2330" s="249"/>
      <c r="AR2330" s="249"/>
      <c r="AS2330" s="248"/>
      <c r="AT2330" s="248"/>
      <c r="AU2330" s="248"/>
      <c r="AW2330" s="319"/>
      <c r="AX2330" s="251"/>
      <c r="AY2330" s="248"/>
    </row>
    <row r="2331" spans="1:51" s="307" customFormat="1" ht="16.5" customHeight="1" x14ac:dyDescent="0.25">
      <c r="A2331" s="305"/>
      <c r="B2331" s="306"/>
      <c r="K2331" s="308"/>
      <c r="L2331" s="309"/>
      <c r="M2331" s="310"/>
      <c r="N2331" s="309"/>
      <c r="O2331" s="309"/>
      <c r="P2331" s="309"/>
      <c r="Q2331" s="311"/>
      <c r="R2331" s="312"/>
      <c r="S2331" s="312"/>
      <c r="U2331" s="313"/>
      <c r="V2331" s="305"/>
      <c r="W2331" s="306"/>
      <c r="X2331" s="314"/>
      <c r="AA2331" s="315"/>
      <c r="AB2331" s="315"/>
      <c r="AC2331" s="315"/>
      <c r="AD2331" s="312"/>
      <c r="AE2331" s="316"/>
      <c r="AF2331" s="317"/>
      <c r="AG2331" s="317"/>
      <c r="AH2331" s="311"/>
      <c r="AI2331" s="311"/>
      <c r="AJ2331" s="311"/>
      <c r="AK2331" s="311"/>
      <c r="AL2331" s="311"/>
      <c r="AO2331" s="318"/>
      <c r="AP2331" s="318"/>
      <c r="AQ2331" s="249"/>
      <c r="AR2331" s="249"/>
      <c r="AS2331" s="248"/>
      <c r="AT2331" s="248"/>
      <c r="AU2331" s="248"/>
      <c r="AW2331" s="319"/>
      <c r="AX2331" s="251"/>
      <c r="AY2331" s="248"/>
    </row>
    <row r="2332" spans="1:51" s="307" customFormat="1" ht="16.5" customHeight="1" x14ac:dyDescent="0.25">
      <c r="A2332" s="305"/>
      <c r="B2332" s="306"/>
      <c r="K2332" s="308"/>
      <c r="L2332" s="309"/>
      <c r="M2332" s="310"/>
      <c r="N2332" s="309"/>
      <c r="O2332" s="309"/>
      <c r="P2332" s="309"/>
      <c r="Q2332" s="311"/>
      <c r="R2332" s="312"/>
      <c r="S2332" s="312"/>
      <c r="U2332" s="313"/>
      <c r="V2332" s="305"/>
      <c r="W2332" s="306"/>
      <c r="X2332" s="314"/>
      <c r="AA2332" s="315"/>
      <c r="AB2332" s="315"/>
      <c r="AC2332" s="315"/>
      <c r="AD2332" s="312"/>
      <c r="AE2332" s="316"/>
      <c r="AF2332" s="317"/>
      <c r="AG2332" s="317"/>
      <c r="AH2332" s="311"/>
      <c r="AI2332" s="311"/>
      <c r="AJ2332" s="311"/>
      <c r="AK2332" s="311"/>
      <c r="AL2332" s="311"/>
      <c r="AO2332" s="318"/>
      <c r="AP2332" s="318"/>
      <c r="AQ2332" s="249"/>
      <c r="AR2332" s="249"/>
      <c r="AS2332" s="248"/>
      <c r="AT2332" s="248"/>
      <c r="AU2332" s="248"/>
      <c r="AW2332" s="319"/>
      <c r="AX2332" s="251"/>
      <c r="AY2332" s="248"/>
    </row>
    <row r="2333" spans="1:51" s="307" customFormat="1" ht="16.5" customHeight="1" x14ac:dyDescent="0.25">
      <c r="A2333" s="305"/>
      <c r="B2333" s="306"/>
      <c r="K2333" s="308"/>
      <c r="L2333" s="309"/>
      <c r="M2333" s="310"/>
      <c r="N2333" s="309"/>
      <c r="O2333" s="309"/>
      <c r="P2333" s="309"/>
      <c r="Q2333" s="311"/>
      <c r="R2333" s="312"/>
      <c r="S2333" s="312"/>
      <c r="U2333" s="313"/>
      <c r="V2333" s="305"/>
      <c r="W2333" s="306"/>
      <c r="X2333" s="314"/>
      <c r="AA2333" s="315"/>
      <c r="AB2333" s="315"/>
      <c r="AC2333" s="315"/>
      <c r="AD2333" s="312"/>
      <c r="AE2333" s="316"/>
      <c r="AF2333" s="317"/>
      <c r="AG2333" s="317"/>
      <c r="AH2333" s="311"/>
      <c r="AI2333" s="311"/>
      <c r="AJ2333" s="311"/>
      <c r="AK2333" s="311"/>
      <c r="AL2333" s="311"/>
      <c r="AO2333" s="318"/>
      <c r="AP2333" s="318"/>
      <c r="AQ2333" s="249"/>
      <c r="AR2333" s="249"/>
      <c r="AS2333" s="248"/>
      <c r="AT2333" s="248"/>
      <c r="AU2333" s="248"/>
      <c r="AW2333" s="319"/>
      <c r="AX2333" s="251"/>
      <c r="AY2333" s="248"/>
    </row>
    <row r="2334" spans="1:51" s="307" customFormat="1" ht="16.5" customHeight="1" x14ac:dyDescent="0.25">
      <c r="A2334" s="305"/>
      <c r="B2334" s="306"/>
      <c r="K2334" s="308"/>
      <c r="L2334" s="309"/>
      <c r="M2334" s="310"/>
      <c r="N2334" s="309"/>
      <c r="O2334" s="309"/>
      <c r="P2334" s="309"/>
      <c r="Q2334" s="311"/>
      <c r="R2334" s="312"/>
      <c r="S2334" s="312"/>
      <c r="U2334" s="313"/>
      <c r="V2334" s="305"/>
      <c r="W2334" s="306"/>
      <c r="X2334" s="314"/>
      <c r="AA2334" s="315"/>
      <c r="AB2334" s="315"/>
      <c r="AC2334" s="315"/>
      <c r="AD2334" s="312"/>
      <c r="AE2334" s="316"/>
      <c r="AF2334" s="317"/>
      <c r="AG2334" s="317"/>
      <c r="AH2334" s="311"/>
      <c r="AI2334" s="311"/>
      <c r="AJ2334" s="311"/>
      <c r="AK2334" s="311"/>
      <c r="AL2334" s="311"/>
      <c r="AO2334" s="318"/>
      <c r="AP2334" s="318"/>
      <c r="AQ2334" s="249"/>
      <c r="AR2334" s="249"/>
      <c r="AS2334" s="248"/>
      <c r="AT2334" s="248"/>
      <c r="AU2334" s="248"/>
      <c r="AW2334" s="319"/>
      <c r="AX2334" s="251"/>
      <c r="AY2334" s="248"/>
    </row>
    <row r="2335" spans="1:51" s="307" customFormat="1" ht="16.5" customHeight="1" x14ac:dyDescent="0.25">
      <c r="A2335" s="305"/>
      <c r="B2335" s="306"/>
      <c r="K2335" s="308"/>
      <c r="L2335" s="309"/>
      <c r="M2335" s="310"/>
      <c r="N2335" s="309"/>
      <c r="O2335" s="309"/>
      <c r="P2335" s="309"/>
      <c r="Q2335" s="311"/>
      <c r="R2335" s="312"/>
      <c r="S2335" s="312"/>
      <c r="U2335" s="313"/>
      <c r="V2335" s="305"/>
      <c r="W2335" s="306"/>
      <c r="X2335" s="314"/>
      <c r="AA2335" s="315"/>
      <c r="AB2335" s="315"/>
      <c r="AC2335" s="315"/>
      <c r="AD2335" s="312"/>
      <c r="AE2335" s="316"/>
      <c r="AF2335" s="317"/>
      <c r="AG2335" s="317"/>
      <c r="AH2335" s="311"/>
      <c r="AI2335" s="311"/>
      <c r="AJ2335" s="311"/>
      <c r="AK2335" s="311"/>
      <c r="AL2335" s="311"/>
      <c r="AO2335" s="318"/>
      <c r="AP2335" s="318"/>
      <c r="AQ2335" s="249"/>
      <c r="AR2335" s="249"/>
      <c r="AS2335" s="248"/>
      <c r="AT2335" s="248"/>
      <c r="AU2335" s="248"/>
      <c r="AW2335" s="319"/>
      <c r="AX2335" s="251"/>
      <c r="AY2335" s="248"/>
    </row>
    <row r="2336" spans="1:51" s="307" customFormat="1" ht="16.5" customHeight="1" x14ac:dyDescent="0.25">
      <c r="A2336" s="305"/>
      <c r="B2336" s="306"/>
      <c r="K2336" s="308"/>
      <c r="L2336" s="309"/>
      <c r="M2336" s="310"/>
      <c r="N2336" s="309"/>
      <c r="O2336" s="309"/>
      <c r="P2336" s="309"/>
      <c r="Q2336" s="311"/>
      <c r="R2336" s="312"/>
      <c r="S2336" s="312"/>
      <c r="U2336" s="313"/>
      <c r="V2336" s="305"/>
      <c r="W2336" s="306"/>
      <c r="X2336" s="314"/>
      <c r="AA2336" s="315"/>
      <c r="AB2336" s="315"/>
      <c r="AC2336" s="315"/>
      <c r="AD2336" s="312"/>
      <c r="AE2336" s="316"/>
      <c r="AF2336" s="317"/>
      <c r="AG2336" s="317"/>
      <c r="AH2336" s="311"/>
      <c r="AI2336" s="311"/>
      <c r="AJ2336" s="311"/>
      <c r="AK2336" s="311"/>
      <c r="AL2336" s="311"/>
      <c r="AO2336" s="318"/>
      <c r="AP2336" s="318"/>
      <c r="AQ2336" s="249"/>
      <c r="AR2336" s="249"/>
      <c r="AS2336" s="248"/>
      <c r="AT2336" s="248"/>
      <c r="AU2336" s="248"/>
      <c r="AW2336" s="319"/>
      <c r="AX2336" s="251"/>
      <c r="AY2336" s="248"/>
    </row>
    <row r="2337" spans="1:51" s="307" customFormat="1" ht="16.5" customHeight="1" x14ac:dyDescent="0.25">
      <c r="A2337" s="305"/>
      <c r="B2337" s="306"/>
      <c r="K2337" s="308"/>
      <c r="L2337" s="309"/>
      <c r="M2337" s="310"/>
      <c r="N2337" s="309"/>
      <c r="O2337" s="309"/>
      <c r="P2337" s="309"/>
      <c r="Q2337" s="311"/>
      <c r="R2337" s="312"/>
      <c r="S2337" s="312"/>
      <c r="U2337" s="313"/>
      <c r="V2337" s="305"/>
      <c r="W2337" s="306"/>
      <c r="X2337" s="314"/>
      <c r="AA2337" s="315"/>
      <c r="AB2337" s="315"/>
      <c r="AC2337" s="315"/>
      <c r="AD2337" s="312"/>
      <c r="AE2337" s="316"/>
      <c r="AF2337" s="317"/>
      <c r="AG2337" s="317"/>
      <c r="AH2337" s="311"/>
      <c r="AI2337" s="311"/>
      <c r="AJ2337" s="311"/>
      <c r="AK2337" s="311"/>
      <c r="AL2337" s="311"/>
      <c r="AO2337" s="318"/>
      <c r="AP2337" s="318"/>
      <c r="AQ2337" s="249"/>
      <c r="AR2337" s="249"/>
      <c r="AS2337" s="248"/>
      <c r="AT2337" s="248"/>
      <c r="AU2337" s="248"/>
      <c r="AW2337" s="319"/>
      <c r="AX2337" s="251"/>
      <c r="AY2337" s="248"/>
    </row>
    <row r="2338" spans="1:51" s="307" customFormat="1" ht="16.5" customHeight="1" x14ac:dyDescent="0.25">
      <c r="A2338" s="305"/>
      <c r="B2338" s="306"/>
      <c r="K2338" s="308"/>
      <c r="L2338" s="309"/>
      <c r="M2338" s="310"/>
      <c r="N2338" s="309"/>
      <c r="O2338" s="309"/>
      <c r="P2338" s="309"/>
      <c r="Q2338" s="311"/>
      <c r="R2338" s="312"/>
      <c r="S2338" s="312"/>
      <c r="U2338" s="313"/>
      <c r="V2338" s="305"/>
      <c r="W2338" s="306"/>
      <c r="X2338" s="314"/>
      <c r="AA2338" s="315"/>
      <c r="AB2338" s="315"/>
      <c r="AC2338" s="315"/>
      <c r="AD2338" s="312"/>
      <c r="AE2338" s="316"/>
      <c r="AF2338" s="317"/>
      <c r="AG2338" s="317"/>
      <c r="AH2338" s="311"/>
      <c r="AI2338" s="311"/>
      <c r="AJ2338" s="311"/>
      <c r="AK2338" s="311"/>
      <c r="AL2338" s="311"/>
      <c r="AO2338" s="318"/>
      <c r="AP2338" s="318"/>
      <c r="AQ2338" s="249"/>
      <c r="AR2338" s="249"/>
      <c r="AS2338" s="248"/>
      <c r="AT2338" s="248"/>
      <c r="AU2338" s="248"/>
      <c r="AW2338" s="319"/>
      <c r="AX2338" s="251"/>
      <c r="AY2338" s="248"/>
    </row>
    <row r="2339" spans="1:51" s="307" customFormat="1" ht="16.5" customHeight="1" x14ac:dyDescent="0.25">
      <c r="A2339" s="305"/>
      <c r="B2339" s="306"/>
      <c r="K2339" s="308"/>
      <c r="L2339" s="309"/>
      <c r="M2339" s="310"/>
      <c r="N2339" s="309"/>
      <c r="O2339" s="309"/>
      <c r="P2339" s="309"/>
      <c r="Q2339" s="311"/>
      <c r="R2339" s="312"/>
      <c r="S2339" s="312"/>
      <c r="U2339" s="313"/>
      <c r="V2339" s="305"/>
      <c r="W2339" s="306"/>
      <c r="X2339" s="314"/>
      <c r="AA2339" s="315"/>
      <c r="AB2339" s="315"/>
      <c r="AC2339" s="315"/>
      <c r="AD2339" s="312"/>
      <c r="AE2339" s="316"/>
      <c r="AF2339" s="317"/>
      <c r="AG2339" s="317"/>
      <c r="AH2339" s="311"/>
      <c r="AI2339" s="311"/>
      <c r="AJ2339" s="311"/>
      <c r="AK2339" s="311"/>
      <c r="AL2339" s="311"/>
      <c r="AO2339" s="318"/>
      <c r="AP2339" s="318"/>
      <c r="AQ2339" s="249"/>
      <c r="AR2339" s="249"/>
      <c r="AS2339" s="248"/>
      <c r="AT2339" s="248"/>
      <c r="AU2339" s="248"/>
      <c r="AW2339" s="319"/>
      <c r="AX2339" s="251"/>
      <c r="AY2339" s="248"/>
    </row>
    <row r="2340" spans="1:51" s="307" customFormat="1" ht="16.5" customHeight="1" x14ac:dyDescent="0.25">
      <c r="A2340" s="305"/>
      <c r="B2340" s="306"/>
      <c r="K2340" s="308"/>
      <c r="L2340" s="309"/>
      <c r="M2340" s="310"/>
      <c r="N2340" s="309"/>
      <c r="O2340" s="309"/>
      <c r="P2340" s="309"/>
      <c r="Q2340" s="311"/>
      <c r="R2340" s="312"/>
      <c r="S2340" s="312"/>
      <c r="U2340" s="313"/>
      <c r="V2340" s="305"/>
      <c r="W2340" s="306"/>
      <c r="X2340" s="314"/>
      <c r="AA2340" s="315"/>
      <c r="AB2340" s="315"/>
      <c r="AC2340" s="315"/>
      <c r="AD2340" s="312"/>
      <c r="AE2340" s="316"/>
      <c r="AF2340" s="317"/>
      <c r="AG2340" s="317"/>
      <c r="AH2340" s="311"/>
      <c r="AI2340" s="311"/>
      <c r="AJ2340" s="311"/>
      <c r="AK2340" s="311"/>
      <c r="AL2340" s="311"/>
      <c r="AO2340" s="318"/>
      <c r="AP2340" s="318"/>
      <c r="AQ2340" s="249"/>
      <c r="AR2340" s="249"/>
      <c r="AS2340" s="248"/>
      <c r="AT2340" s="248"/>
      <c r="AU2340" s="248"/>
      <c r="AW2340" s="319"/>
      <c r="AX2340" s="251"/>
      <c r="AY2340" s="248"/>
    </row>
    <row r="2341" spans="1:51" s="307" customFormat="1" ht="16.5" customHeight="1" x14ac:dyDescent="0.25">
      <c r="A2341" s="305"/>
      <c r="B2341" s="306"/>
      <c r="K2341" s="308"/>
      <c r="L2341" s="309"/>
      <c r="M2341" s="310"/>
      <c r="N2341" s="309"/>
      <c r="O2341" s="309"/>
      <c r="P2341" s="309"/>
      <c r="Q2341" s="311"/>
      <c r="R2341" s="312"/>
      <c r="S2341" s="312"/>
      <c r="U2341" s="313"/>
      <c r="V2341" s="305"/>
      <c r="W2341" s="306"/>
      <c r="X2341" s="314"/>
      <c r="AA2341" s="315"/>
      <c r="AB2341" s="315"/>
      <c r="AC2341" s="315"/>
      <c r="AD2341" s="312"/>
      <c r="AE2341" s="316"/>
      <c r="AF2341" s="317"/>
      <c r="AG2341" s="317"/>
      <c r="AH2341" s="311"/>
      <c r="AI2341" s="311"/>
      <c r="AJ2341" s="311"/>
      <c r="AK2341" s="311"/>
      <c r="AL2341" s="311"/>
      <c r="AO2341" s="318"/>
      <c r="AP2341" s="318"/>
      <c r="AQ2341" s="249"/>
      <c r="AR2341" s="249"/>
      <c r="AS2341" s="248"/>
      <c r="AT2341" s="248"/>
      <c r="AU2341" s="248"/>
      <c r="AW2341" s="319"/>
      <c r="AX2341" s="251"/>
      <c r="AY2341" s="248"/>
    </row>
    <row r="2342" spans="1:51" s="276" customFormat="1" ht="16.5" customHeight="1" x14ac:dyDescent="0.25">
      <c r="A2342" s="283"/>
      <c r="B2342" s="274"/>
      <c r="K2342" s="277"/>
      <c r="L2342" s="278"/>
      <c r="M2342" s="279"/>
      <c r="N2342" s="278"/>
      <c r="O2342" s="278"/>
      <c r="P2342" s="278"/>
      <c r="Q2342" s="280"/>
      <c r="R2342" s="281"/>
      <c r="S2342" s="281"/>
      <c r="U2342" s="282"/>
      <c r="V2342" s="283" t="s">
        <v>225</v>
      </c>
      <c r="W2342" s="274">
        <v>106</v>
      </c>
      <c r="X2342" s="291" t="s">
        <v>302</v>
      </c>
      <c r="Y2342" s="276" t="s">
        <v>28</v>
      </c>
      <c r="Z2342" s="276" t="s">
        <v>37</v>
      </c>
      <c r="AA2342" s="285">
        <v>15.7</v>
      </c>
      <c r="AB2342" s="285">
        <v>17</v>
      </c>
      <c r="AC2342" s="285">
        <v>5</v>
      </c>
      <c r="AD2342" s="281">
        <f>AA2342*AB2342</f>
        <v>266.89999999999998</v>
      </c>
      <c r="AE2342" s="287">
        <v>65.38</v>
      </c>
      <c r="AF2342" s="288">
        <f>รายการ!B1</f>
        <v>6700</v>
      </c>
      <c r="AG2342" s="288">
        <f>AD2342*AF2342</f>
        <v>1788229.9999999998</v>
      </c>
      <c r="AH2342" s="280">
        <f>SUM(AI2342:AL2342)</f>
        <v>266.89999999999998</v>
      </c>
      <c r="AI2342" s="280"/>
      <c r="AJ2342" s="280">
        <v>174.5</v>
      </c>
      <c r="AK2342" s="280">
        <v>92.4</v>
      </c>
      <c r="AL2342" s="280"/>
      <c r="AM2342" s="276">
        <v>1</v>
      </c>
      <c r="AN2342" s="276">
        <f>ค่าเสื่อม!B2</f>
        <v>1</v>
      </c>
      <c r="AO2342" s="290">
        <f>AG2342*AN2342/100</f>
        <v>17882.3</v>
      </c>
      <c r="AP2342" s="290">
        <f>AG2342-AO2342</f>
        <v>1770347.6999999997</v>
      </c>
      <c r="AQ2342" s="199">
        <f>AP2342</f>
        <v>1770347.6999999997</v>
      </c>
      <c r="AR2342" s="199">
        <f>AQ2342</f>
        <v>1770347.6999999997</v>
      </c>
      <c r="AS2342" s="198">
        <f>((S2342*O2342)+(AF2342*AK2342)-(AF2342*AK2342*AN2342/100))</f>
        <v>612889.19999999995</v>
      </c>
      <c r="AT2342" s="198">
        <f>AQ2342-AS2342</f>
        <v>1157458.4999999998</v>
      </c>
      <c r="AU2342" s="198">
        <f>AS2342</f>
        <v>612889.19999999995</v>
      </c>
      <c r="AV2342" s="276">
        <f>อัตราภาษี!J5</f>
        <v>0.3</v>
      </c>
      <c r="AW2342" s="156" t="s">
        <v>226</v>
      </c>
      <c r="AX2342" s="201">
        <f>AU2342*AV2342/100</f>
        <v>1838.6675999999998</v>
      </c>
      <c r="AY2342" s="198">
        <f>AX2342*10/100</f>
        <v>183.86676</v>
      </c>
    </row>
    <row r="2343" spans="1:51" s="324" customFormat="1" ht="16.5" customHeight="1" x14ac:dyDescent="0.25">
      <c r="A2343" s="330"/>
      <c r="B2343" s="323"/>
      <c r="K2343" s="338"/>
      <c r="L2343" s="327"/>
      <c r="M2343" s="326"/>
      <c r="N2343" s="327"/>
      <c r="O2343" s="327"/>
      <c r="P2343" s="327"/>
      <c r="Q2343" s="289"/>
      <c r="R2343" s="286"/>
      <c r="S2343" s="286"/>
      <c r="U2343" s="329"/>
      <c r="V2343" s="330"/>
      <c r="W2343" s="323"/>
      <c r="X2343" s="331"/>
      <c r="Z2343" s="324" t="s">
        <v>37</v>
      </c>
      <c r="AA2343" s="332"/>
      <c r="AB2343" s="332"/>
      <c r="AC2343" s="332"/>
      <c r="AD2343" s="286">
        <v>92.4</v>
      </c>
      <c r="AE2343" s="286">
        <v>34.619999999999997</v>
      </c>
      <c r="AF2343" s="325"/>
      <c r="AG2343" s="325"/>
      <c r="AH2343" s="289"/>
      <c r="AI2343" s="289"/>
      <c r="AJ2343" s="289"/>
      <c r="AK2343" s="289">
        <v>92.4</v>
      </c>
      <c r="AL2343" s="289"/>
      <c r="AO2343" s="333"/>
      <c r="AP2343" s="333"/>
      <c r="AQ2343" s="199"/>
      <c r="AR2343" s="199"/>
      <c r="AS2343" s="214">
        <v>616354.19999999995</v>
      </c>
      <c r="AT2343" s="214"/>
      <c r="AU2343" s="214">
        <v>616354.19999999995</v>
      </c>
      <c r="AW2343" s="334"/>
      <c r="AX2343" s="215"/>
      <c r="AY2343" s="214"/>
    </row>
    <row r="2344" spans="1:51" s="344" customFormat="1" ht="16.5" customHeight="1" x14ac:dyDescent="0.25">
      <c r="A2344" s="427"/>
      <c r="B2344" s="428"/>
      <c r="K2344" s="442"/>
      <c r="L2344" s="431"/>
      <c r="M2344" s="430"/>
      <c r="N2344" s="431"/>
      <c r="O2344" s="431"/>
      <c r="P2344" s="431"/>
      <c r="Q2344" s="432"/>
      <c r="R2344" s="426"/>
      <c r="S2344" s="426"/>
      <c r="U2344" s="433"/>
      <c r="V2344" s="427"/>
      <c r="W2344" s="428"/>
      <c r="X2344" s="434"/>
      <c r="AA2344" s="435"/>
      <c r="AB2344" s="435"/>
      <c r="AC2344" s="435"/>
      <c r="AD2344" s="426"/>
      <c r="AE2344" s="426"/>
      <c r="AF2344" s="429"/>
      <c r="AG2344" s="429"/>
      <c r="AH2344" s="432"/>
      <c r="AI2344" s="432"/>
      <c r="AJ2344" s="432"/>
      <c r="AK2344" s="432"/>
      <c r="AL2344" s="432"/>
      <c r="AO2344" s="436"/>
      <c r="AP2344" s="436"/>
      <c r="AQ2344" s="249"/>
      <c r="AR2344" s="249"/>
      <c r="AS2344" s="437"/>
      <c r="AT2344" s="437"/>
      <c r="AU2344" s="437"/>
      <c r="AW2344" s="438"/>
      <c r="AX2344" s="439"/>
      <c r="AY2344" s="437"/>
    </row>
    <row r="2345" spans="1:51" s="344" customFormat="1" ht="16.5" customHeight="1" x14ac:dyDescent="0.25">
      <c r="A2345" s="427"/>
      <c r="B2345" s="428"/>
      <c r="K2345" s="442"/>
      <c r="L2345" s="431"/>
      <c r="M2345" s="430"/>
      <c r="N2345" s="431"/>
      <c r="O2345" s="431"/>
      <c r="P2345" s="431"/>
      <c r="Q2345" s="432"/>
      <c r="R2345" s="426"/>
      <c r="S2345" s="426"/>
      <c r="U2345" s="433"/>
      <c r="V2345" s="427"/>
      <c r="W2345" s="428"/>
      <c r="X2345" s="434"/>
      <c r="AA2345" s="435"/>
      <c r="AB2345" s="435"/>
      <c r="AC2345" s="435"/>
      <c r="AD2345" s="426"/>
      <c r="AE2345" s="426"/>
      <c r="AF2345" s="429"/>
      <c r="AG2345" s="429"/>
      <c r="AH2345" s="432"/>
      <c r="AI2345" s="432"/>
      <c r="AJ2345" s="432"/>
      <c r="AK2345" s="432"/>
      <c r="AL2345" s="432"/>
      <c r="AO2345" s="436"/>
      <c r="AP2345" s="436"/>
      <c r="AQ2345" s="249"/>
      <c r="AR2345" s="249"/>
      <c r="AS2345" s="437"/>
      <c r="AT2345" s="437"/>
      <c r="AU2345" s="437"/>
      <c r="AW2345" s="438"/>
      <c r="AX2345" s="439"/>
      <c r="AY2345" s="437"/>
    </row>
    <row r="2346" spans="1:51" s="344" customFormat="1" ht="16.5" customHeight="1" x14ac:dyDescent="0.25">
      <c r="A2346" s="427"/>
      <c r="B2346" s="428"/>
      <c r="K2346" s="442"/>
      <c r="L2346" s="431"/>
      <c r="M2346" s="430"/>
      <c r="N2346" s="431"/>
      <c r="O2346" s="431"/>
      <c r="P2346" s="431"/>
      <c r="Q2346" s="432"/>
      <c r="R2346" s="426"/>
      <c r="S2346" s="426"/>
      <c r="U2346" s="433"/>
      <c r="V2346" s="427"/>
      <c r="W2346" s="428"/>
      <c r="X2346" s="434"/>
      <c r="AA2346" s="435"/>
      <c r="AB2346" s="435"/>
      <c r="AC2346" s="435"/>
      <c r="AD2346" s="426"/>
      <c r="AE2346" s="426"/>
      <c r="AF2346" s="429"/>
      <c r="AG2346" s="429"/>
      <c r="AH2346" s="432"/>
      <c r="AI2346" s="432"/>
      <c r="AJ2346" s="432"/>
      <c r="AK2346" s="432"/>
      <c r="AL2346" s="432"/>
      <c r="AO2346" s="436"/>
      <c r="AP2346" s="436"/>
      <c r="AQ2346" s="249"/>
      <c r="AR2346" s="249"/>
      <c r="AS2346" s="437"/>
      <c r="AT2346" s="437"/>
      <c r="AU2346" s="437"/>
      <c r="AW2346" s="438"/>
      <c r="AX2346" s="439"/>
      <c r="AY2346" s="437"/>
    </row>
    <row r="2347" spans="1:51" s="344" customFormat="1" ht="16.5" customHeight="1" x14ac:dyDescent="0.25">
      <c r="A2347" s="427"/>
      <c r="B2347" s="428"/>
      <c r="K2347" s="442"/>
      <c r="L2347" s="431"/>
      <c r="M2347" s="430"/>
      <c r="N2347" s="431"/>
      <c r="O2347" s="431"/>
      <c r="P2347" s="431"/>
      <c r="Q2347" s="432"/>
      <c r="R2347" s="426"/>
      <c r="S2347" s="426"/>
      <c r="U2347" s="433"/>
      <c r="V2347" s="427"/>
      <c r="W2347" s="428"/>
      <c r="X2347" s="434"/>
      <c r="AA2347" s="435"/>
      <c r="AB2347" s="435"/>
      <c r="AC2347" s="435"/>
      <c r="AD2347" s="426"/>
      <c r="AE2347" s="426"/>
      <c r="AF2347" s="429"/>
      <c r="AG2347" s="429"/>
      <c r="AH2347" s="432"/>
      <c r="AI2347" s="432"/>
      <c r="AJ2347" s="432"/>
      <c r="AK2347" s="432"/>
      <c r="AL2347" s="432"/>
      <c r="AO2347" s="436"/>
      <c r="AP2347" s="436"/>
      <c r="AQ2347" s="249"/>
      <c r="AR2347" s="249"/>
      <c r="AS2347" s="437"/>
      <c r="AT2347" s="437"/>
      <c r="AU2347" s="437"/>
      <c r="AW2347" s="438"/>
      <c r="AX2347" s="439"/>
      <c r="AY2347" s="437"/>
    </row>
    <row r="2348" spans="1:51" s="344" customFormat="1" ht="16.5" customHeight="1" x14ac:dyDescent="0.25">
      <c r="A2348" s="427"/>
      <c r="B2348" s="428"/>
      <c r="K2348" s="442"/>
      <c r="L2348" s="431"/>
      <c r="M2348" s="430"/>
      <c r="N2348" s="431"/>
      <c r="O2348" s="431"/>
      <c r="P2348" s="431"/>
      <c r="Q2348" s="432"/>
      <c r="R2348" s="426"/>
      <c r="S2348" s="426"/>
      <c r="U2348" s="433"/>
      <c r="V2348" s="427"/>
      <c r="W2348" s="428"/>
      <c r="X2348" s="434"/>
      <c r="AA2348" s="435"/>
      <c r="AB2348" s="435"/>
      <c r="AC2348" s="435"/>
      <c r="AD2348" s="426"/>
      <c r="AE2348" s="426"/>
      <c r="AF2348" s="429"/>
      <c r="AG2348" s="429"/>
      <c r="AH2348" s="432"/>
      <c r="AI2348" s="432"/>
      <c r="AJ2348" s="432"/>
      <c r="AK2348" s="432"/>
      <c r="AL2348" s="432"/>
      <c r="AO2348" s="436"/>
      <c r="AP2348" s="436"/>
      <c r="AQ2348" s="249"/>
      <c r="AR2348" s="249"/>
      <c r="AS2348" s="437"/>
      <c r="AT2348" s="437"/>
      <c r="AU2348" s="437"/>
      <c r="AW2348" s="438"/>
      <c r="AX2348" s="439"/>
      <c r="AY2348" s="437"/>
    </row>
    <row r="2349" spans="1:51" s="344" customFormat="1" ht="16.5" customHeight="1" x14ac:dyDescent="0.25">
      <c r="A2349" s="427"/>
      <c r="B2349" s="428"/>
      <c r="K2349" s="442"/>
      <c r="L2349" s="431"/>
      <c r="M2349" s="430"/>
      <c r="N2349" s="431"/>
      <c r="O2349" s="431"/>
      <c r="P2349" s="431"/>
      <c r="Q2349" s="432"/>
      <c r="R2349" s="426"/>
      <c r="S2349" s="426"/>
      <c r="U2349" s="433"/>
      <c r="V2349" s="427"/>
      <c r="W2349" s="428"/>
      <c r="X2349" s="434"/>
      <c r="AA2349" s="435"/>
      <c r="AB2349" s="435"/>
      <c r="AC2349" s="435"/>
      <c r="AD2349" s="426"/>
      <c r="AE2349" s="426"/>
      <c r="AF2349" s="429"/>
      <c r="AG2349" s="429"/>
      <c r="AH2349" s="432"/>
      <c r="AI2349" s="432"/>
      <c r="AJ2349" s="432"/>
      <c r="AK2349" s="432"/>
      <c r="AL2349" s="432"/>
      <c r="AO2349" s="436"/>
      <c r="AP2349" s="436"/>
      <c r="AQ2349" s="249"/>
      <c r="AR2349" s="249"/>
      <c r="AS2349" s="437"/>
      <c r="AT2349" s="437"/>
      <c r="AU2349" s="437"/>
      <c r="AW2349" s="438"/>
      <c r="AX2349" s="439"/>
      <c r="AY2349" s="437"/>
    </row>
    <row r="2350" spans="1:51" s="344" customFormat="1" ht="16.5" customHeight="1" x14ac:dyDescent="0.25">
      <c r="A2350" s="427"/>
      <c r="B2350" s="428"/>
      <c r="K2350" s="442"/>
      <c r="L2350" s="431"/>
      <c r="M2350" s="430"/>
      <c r="N2350" s="431"/>
      <c r="O2350" s="431"/>
      <c r="P2350" s="431"/>
      <c r="Q2350" s="432"/>
      <c r="R2350" s="426"/>
      <c r="S2350" s="426"/>
      <c r="U2350" s="433"/>
      <c r="V2350" s="427"/>
      <c r="W2350" s="428"/>
      <c r="X2350" s="434"/>
      <c r="AA2350" s="435"/>
      <c r="AB2350" s="435"/>
      <c r="AC2350" s="435"/>
      <c r="AD2350" s="426"/>
      <c r="AE2350" s="426"/>
      <c r="AF2350" s="429"/>
      <c r="AG2350" s="429"/>
      <c r="AH2350" s="432"/>
      <c r="AI2350" s="432"/>
      <c r="AJ2350" s="432"/>
      <c r="AK2350" s="432"/>
      <c r="AL2350" s="432"/>
      <c r="AO2350" s="436"/>
      <c r="AP2350" s="436"/>
      <c r="AQ2350" s="249"/>
      <c r="AR2350" s="249"/>
      <c r="AS2350" s="437"/>
      <c r="AT2350" s="437"/>
      <c r="AU2350" s="437"/>
      <c r="AW2350" s="438"/>
      <c r="AX2350" s="439"/>
      <c r="AY2350" s="437"/>
    </row>
    <row r="2351" spans="1:51" s="344" customFormat="1" ht="16.5" customHeight="1" x14ac:dyDescent="0.25">
      <c r="A2351" s="427"/>
      <c r="B2351" s="428"/>
      <c r="K2351" s="442"/>
      <c r="L2351" s="431"/>
      <c r="M2351" s="430"/>
      <c r="N2351" s="431"/>
      <c r="O2351" s="431"/>
      <c r="P2351" s="431"/>
      <c r="Q2351" s="432"/>
      <c r="R2351" s="426"/>
      <c r="S2351" s="426"/>
      <c r="U2351" s="433"/>
      <c r="V2351" s="427"/>
      <c r="W2351" s="428"/>
      <c r="X2351" s="434"/>
      <c r="AA2351" s="435"/>
      <c r="AB2351" s="435"/>
      <c r="AC2351" s="435"/>
      <c r="AD2351" s="426"/>
      <c r="AE2351" s="426"/>
      <c r="AF2351" s="429"/>
      <c r="AG2351" s="429"/>
      <c r="AH2351" s="432"/>
      <c r="AI2351" s="432"/>
      <c r="AJ2351" s="432"/>
      <c r="AK2351" s="432"/>
      <c r="AL2351" s="432"/>
      <c r="AO2351" s="436"/>
      <c r="AP2351" s="436"/>
      <c r="AQ2351" s="249"/>
      <c r="AR2351" s="249"/>
      <c r="AS2351" s="437"/>
      <c r="AT2351" s="437"/>
      <c r="AU2351" s="437"/>
      <c r="AW2351" s="438"/>
      <c r="AX2351" s="439"/>
      <c r="AY2351" s="437"/>
    </row>
    <row r="2352" spans="1:51" s="344" customFormat="1" ht="16.5" customHeight="1" x14ac:dyDescent="0.25">
      <c r="A2352" s="427"/>
      <c r="B2352" s="428"/>
      <c r="K2352" s="442"/>
      <c r="L2352" s="431"/>
      <c r="M2352" s="430"/>
      <c r="N2352" s="431"/>
      <c r="O2352" s="431"/>
      <c r="P2352" s="431"/>
      <c r="Q2352" s="432"/>
      <c r="R2352" s="426"/>
      <c r="S2352" s="426"/>
      <c r="U2352" s="433"/>
      <c r="V2352" s="427"/>
      <c r="W2352" s="428"/>
      <c r="X2352" s="434"/>
      <c r="AA2352" s="435"/>
      <c r="AB2352" s="435"/>
      <c r="AC2352" s="435"/>
      <c r="AD2352" s="426"/>
      <c r="AE2352" s="426"/>
      <c r="AF2352" s="429"/>
      <c r="AG2352" s="429"/>
      <c r="AH2352" s="432"/>
      <c r="AI2352" s="432"/>
      <c r="AJ2352" s="432"/>
      <c r="AK2352" s="432"/>
      <c r="AL2352" s="432"/>
      <c r="AO2352" s="436"/>
      <c r="AP2352" s="436"/>
      <c r="AQ2352" s="249"/>
      <c r="AR2352" s="249"/>
      <c r="AS2352" s="437"/>
      <c r="AT2352" s="437"/>
      <c r="AU2352" s="437"/>
      <c r="AW2352" s="438"/>
      <c r="AX2352" s="439"/>
      <c r="AY2352" s="437"/>
    </row>
    <row r="2353" spans="1:51" s="344" customFormat="1" ht="16.5" customHeight="1" x14ac:dyDescent="0.25">
      <c r="A2353" s="427"/>
      <c r="B2353" s="428"/>
      <c r="K2353" s="442"/>
      <c r="L2353" s="431"/>
      <c r="M2353" s="430"/>
      <c r="N2353" s="431"/>
      <c r="O2353" s="431"/>
      <c r="P2353" s="431"/>
      <c r="Q2353" s="432"/>
      <c r="R2353" s="426"/>
      <c r="S2353" s="426"/>
      <c r="U2353" s="433"/>
      <c r="V2353" s="427"/>
      <c r="W2353" s="428"/>
      <c r="X2353" s="434"/>
      <c r="AA2353" s="435"/>
      <c r="AB2353" s="435"/>
      <c r="AC2353" s="435"/>
      <c r="AD2353" s="426"/>
      <c r="AE2353" s="426"/>
      <c r="AF2353" s="429"/>
      <c r="AG2353" s="429"/>
      <c r="AH2353" s="432"/>
      <c r="AI2353" s="432"/>
      <c r="AJ2353" s="432"/>
      <c r="AK2353" s="432"/>
      <c r="AL2353" s="432"/>
      <c r="AO2353" s="436"/>
      <c r="AP2353" s="436"/>
      <c r="AQ2353" s="249"/>
      <c r="AR2353" s="249"/>
      <c r="AS2353" s="437"/>
      <c r="AT2353" s="437"/>
      <c r="AU2353" s="437"/>
      <c r="AW2353" s="438"/>
      <c r="AX2353" s="439"/>
      <c r="AY2353" s="437"/>
    </row>
    <row r="2354" spans="1:51" s="344" customFormat="1" ht="16.5" customHeight="1" x14ac:dyDescent="0.25">
      <c r="A2354" s="427"/>
      <c r="B2354" s="428"/>
      <c r="K2354" s="442"/>
      <c r="L2354" s="431"/>
      <c r="M2354" s="430"/>
      <c r="N2354" s="431"/>
      <c r="O2354" s="431"/>
      <c r="P2354" s="431"/>
      <c r="Q2354" s="432"/>
      <c r="R2354" s="426"/>
      <c r="S2354" s="426"/>
      <c r="U2354" s="433"/>
      <c r="V2354" s="427"/>
      <c r="W2354" s="428"/>
      <c r="X2354" s="434"/>
      <c r="AA2354" s="435"/>
      <c r="AB2354" s="435"/>
      <c r="AC2354" s="435"/>
      <c r="AD2354" s="426"/>
      <c r="AE2354" s="426"/>
      <c r="AF2354" s="429"/>
      <c r="AG2354" s="429"/>
      <c r="AH2354" s="432"/>
      <c r="AI2354" s="432"/>
      <c r="AJ2354" s="432"/>
      <c r="AK2354" s="432"/>
      <c r="AL2354" s="432"/>
      <c r="AO2354" s="436"/>
      <c r="AP2354" s="436"/>
      <c r="AQ2354" s="249"/>
      <c r="AR2354" s="249"/>
      <c r="AS2354" s="437"/>
      <c r="AT2354" s="437"/>
      <c r="AU2354" s="437"/>
      <c r="AW2354" s="438"/>
      <c r="AX2354" s="439"/>
      <c r="AY2354" s="437"/>
    </row>
    <row r="2355" spans="1:51" s="344" customFormat="1" ht="16.5" customHeight="1" x14ac:dyDescent="0.25">
      <c r="A2355" s="427"/>
      <c r="B2355" s="428"/>
      <c r="K2355" s="442"/>
      <c r="L2355" s="431"/>
      <c r="M2355" s="430"/>
      <c r="N2355" s="431"/>
      <c r="O2355" s="431"/>
      <c r="P2355" s="431"/>
      <c r="Q2355" s="432"/>
      <c r="R2355" s="426"/>
      <c r="S2355" s="426"/>
      <c r="U2355" s="433"/>
      <c r="V2355" s="427"/>
      <c r="W2355" s="428"/>
      <c r="X2355" s="434"/>
      <c r="AA2355" s="435"/>
      <c r="AB2355" s="435"/>
      <c r="AC2355" s="435"/>
      <c r="AD2355" s="426"/>
      <c r="AE2355" s="426"/>
      <c r="AF2355" s="429"/>
      <c r="AG2355" s="429"/>
      <c r="AH2355" s="432"/>
      <c r="AI2355" s="432"/>
      <c r="AJ2355" s="432"/>
      <c r="AK2355" s="432"/>
      <c r="AL2355" s="432"/>
      <c r="AO2355" s="436"/>
      <c r="AP2355" s="436"/>
      <c r="AQ2355" s="249"/>
      <c r="AR2355" s="249"/>
      <c r="AS2355" s="437"/>
      <c r="AT2355" s="437"/>
      <c r="AU2355" s="437"/>
      <c r="AW2355" s="438"/>
      <c r="AX2355" s="439"/>
      <c r="AY2355" s="437"/>
    </row>
    <row r="2356" spans="1:51" s="344" customFormat="1" ht="16.5" customHeight="1" x14ac:dyDescent="0.25">
      <c r="A2356" s="427"/>
      <c r="B2356" s="428"/>
      <c r="K2356" s="442"/>
      <c r="L2356" s="431"/>
      <c r="M2356" s="430"/>
      <c r="N2356" s="431"/>
      <c r="O2356" s="431"/>
      <c r="P2356" s="431"/>
      <c r="Q2356" s="432"/>
      <c r="R2356" s="426"/>
      <c r="S2356" s="426"/>
      <c r="U2356" s="433"/>
      <c r="V2356" s="427"/>
      <c r="W2356" s="428"/>
      <c r="X2356" s="434"/>
      <c r="AA2356" s="435"/>
      <c r="AB2356" s="435"/>
      <c r="AC2356" s="435"/>
      <c r="AD2356" s="426"/>
      <c r="AE2356" s="426"/>
      <c r="AF2356" s="429"/>
      <c r="AG2356" s="429"/>
      <c r="AH2356" s="432"/>
      <c r="AI2356" s="432"/>
      <c r="AJ2356" s="432"/>
      <c r="AK2356" s="432"/>
      <c r="AL2356" s="432"/>
      <c r="AO2356" s="436"/>
      <c r="AP2356" s="436"/>
      <c r="AQ2356" s="249"/>
      <c r="AR2356" s="249"/>
      <c r="AS2356" s="437"/>
      <c r="AT2356" s="437"/>
      <c r="AU2356" s="437"/>
      <c r="AW2356" s="438"/>
      <c r="AX2356" s="439"/>
      <c r="AY2356" s="437"/>
    </row>
    <row r="2357" spans="1:51" s="344" customFormat="1" ht="16.5" customHeight="1" x14ac:dyDescent="0.25">
      <c r="A2357" s="427"/>
      <c r="B2357" s="428"/>
      <c r="K2357" s="442"/>
      <c r="L2357" s="431"/>
      <c r="M2357" s="430"/>
      <c r="N2357" s="431"/>
      <c r="O2357" s="431"/>
      <c r="P2357" s="431"/>
      <c r="Q2357" s="432"/>
      <c r="R2357" s="426"/>
      <c r="S2357" s="426"/>
      <c r="U2357" s="433"/>
      <c r="V2357" s="427"/>
      <c r="W2357" s="428"/>
      <c r="X2357" s="434"/>
      <c r="AA2357" s="435"/>
      <c r="AB2357" s="435"/>
      <c r="AC2357" s="435"/>
      <c r="AD2357" s="426"/>
      <c r="AE2357" s="426"/>
      <c r="AF2357" s="429"/>
      <c r="AG2357" s="429"/>
      <c r="AH2357" s="432"/>
      <c r="AI2357" s="432"/>
      <c r="AJ2357" s="432"/>
      <c r="AK2357" s="432"/>
      <c r="AL2357" s="432"/>
      <c r="AO2357" s="436"/>
      <c r="AP2357" s="436"/>
      <c r="AQ2357" s="249"/>
      <c r="AR2357" s="249"/>
      <c r="AS2357" s="437"/>
      <c r="AT2357" s="437"/>
      <c r="AU2357" s="437"/>
      <c r="AW2357" s="438"/>
      <c r="AX2357" s="439"/>
      <c r="AY2357" s="437"/>
    </row>
    <row r="2358" spans="1:51" s="344" customFormat="1" ht="16.5" customHeight="1" x14ac:dyDescent="0.25">
      <c r="A2358" s="427"/>
      <c r="B2358" s="428"/>
      <c r="K2358" s="442"/>
      <c r="L2358" s="431"/>
      <c r="M2358" s="430"/>
      <c r="N2358" s="431"/>
      <c r="O2358" s="431"/>
      <c r="P2358" s="431"/>
      <c r="Q2358" s="432"/>
      <c r="R2358" s="426"/>
      <c r="S2358" s="426"/>
      <c r="U2358" s="433"/>
      <c r="V2358" s="427"/>
      <c r="W2358" s="428"/>
      <c r="X2358" s="434"/>
      <c r="AA2358" s="435"/>
      <c r="AB2358" s="435"/>
      <c r="AC2358" s="435"/>
      <c r="AD2358" s="426"/>
      <c r="AE2358" s="426"/>
      <c r="AF2358" s="429"/>
      <c r="AG2358" s="429"/>
      <c r="AH2358" s="432"/>
      <c r="AI2358" s="432"/>
      <c r="AJ2358" s="432"/>
      <c r="AK2358" s="432"/>
      <c r="AL2358" s="432"/>
      <c r="AO2358" s="436"/>
      <c r="AP2358" s="436"/>
      <c r="AQ2358" s="249"/>
      <c r="AR2358" s="249"/>
      <c r="AS2358" s="437"/>
      <c r="AT2358" s="437"/>
      <c r="AU2358" s="437"/>
      <c r="AW2358" s="438"/>
      <c r="AX2358" s="439"/>
      <c r="AY2358" s="437"/>
    </row>
    <row r="2359" spans="1:51" s="344" customFormat="1" ht="16.5" customHeight="1" x14ac:dyDescent="0.25">
      <c r="A2359" s="427"/>
      <c r="B2359" s="428"/>
      <c r="K2359" s="442"/>
      <c r="L2359" s="431"/>
      <c r="M2359" s="430"/>
      <c r="N2359" s="431"/>
      <c r="O2359" s="431"/>
      <c r="P2359" s="431"/>
      <c r="Q2359" s="432"/>
      <c r="R2359" s="426"/>
      <c r="S2359" s="426"/>
      <c r="U2359" s="433"/>
      <c r="V2359" s="427"/>
      <c r="W2359" s="428"/>
      <c r="X2359" s="434"/>
      <c r="AA2359" s="435"/>
      <c r="AB2359" s="435"/>
      <c r="AC2359" s="435"/>
      <c r="AD2359" s="426"/>
      <c r="AE2359" s="426"/>
      <c r="AF2359" s="429"/>
      <c r="AG2359" s="429"/>
      <c r="AH2359" s="432"/>
      <c r="AI2359" s="432"/>
      <c r="AJ2359" s="432"/>
      <c r="AK2359" s="432"/>
      <c r="AL2359" s="432"/>
      <c r="AO2359" s="436"/>
      <c r="AP2359" s="436"/>
      <c r="AQ2359" s="249"/>
      <c r="AR2359" s="249"/>
      <c r="AS2359" s="437"/>
      <c r="AT2359" s="437"/>
      <c r="AU2359" s="437"/>
      <c r="AW2359" s="438"/>
      <c r="AX2359" s="439"/>
      <c r="AY2359" s="437"/>
    </row>
    <row r="2360" spans="1:51" s="344" customFormat="1" ht="16.5" customHeight="1" x14ac:dyDescent="0.25">
      <c r="A2360" s="427"/>
      <c r="B2360" s="428"/>
      <c r="K2360" s="442"/>
      <c r="L2360" s="431"/>
      <c r="M2360" s="430"/>
      <c r="N2360" s="431"/>
      <c r="O2360" s="431"/>
      <c r="P2360" s="431"/>
      <c r="Q2360" s="432"/>
      <c r="R2360" s="426"/>
      <c r="S2360" s="426"/>
      <c r="U2360" s="433"/>
      <c r="V2360" s="427"/>
      <c r="W2360" s="428"/>
      <c r="X2360" s="434"/>
      <c r="AA2360" s="435"/>
      <c r="AB2360" s="435"/>
      <c r="AC2360" s="435"/>
      <c r="AD2360" s="426"/>
      <c r="AE2360" s="426"/>
      <c r="AF2360" s="429"/>
      <c r="AG2360" s="429"/>
      <c r="AH2360" s="432"/>
      <c r="AI2360" s="432"/>
      <c r="AJ2360" s="432"/>
      <c r="AK2360" s="432"/>
      <c r="AL2360" s="432"/>
      <c r="AO2360" s="436"/>
      <c r="AP2360" s="436"/>
      <c r="AQ2360" s="249"/>
      <c r="AR2360" s="249"/>
      <c r="AS2360" s="437"/>
      <c r="AT2360" s="437"/>
      <c r="AU2360" s="437"/>
      <c r="AW2360" s="438"/>
      <c r="AX2360" s="439"/>
      <c r="AY2360" s="437"/>
    </row>
    <row r="2361" spans="1:51" s="344" customFormat="1" ht="16.5" customHeight="1" x14ac:dyDescent="0.25">
      <c r="A2361" s="427"/>
      <c r="B2361" s="428"/>
      <c r="K2361" s="442"/>
      <c r="L2361" s="431"/>
      <c r="M2361" s="430"/>
      <c r="N2361" s="431"/>
      <c r="O2361" s="431"/>
      <c r="P2361" s="431"/>
      <c r="Q2361" s="432"/>
      <c r="R2361" s="426"/>
      <c r="S2361" s="426"/>
      <c r="U2361" s="433"/>
      <c r="V2361" s="427"/>
      <c r="W2361" s="428"/>
      <c r="X2361" s="434"/>
      <c r="AA2361" s="435"/>
      <c r="AB2361" s="435"/>
      <c r="AC2361" s="435"/>
      <c r="AD2361" s="426"/>
      <c r="AE2361" s="426"/>
      <c r="AF2361" s="429"/>
      <c r="AG2361" s="429"/>
      <c r="AH2361" s="432"/>
      <c r="AI2361" s="432"/>
      <c r="AJ2361" s="432"/>
      <c r="AK2361" s="432"/>
      <c r="AL2361" s="432"/>
      <c r="AO2361" s="436"/>
      <c r="AP2361" s="436"/>
      <c r="AQ2361" s="249"/>
      <c r="AR2361" s="249"/>
      <c r="AS2361" s="437"/>
      <c r="AT2361" s="437"/>
      <c r="AU2361" s="437"/>
      <c r="AW2361" s="438"/>
      <c r="AX2361" s="439"/>
      <c r="AY2361" s="437"/>
    </row>
    <row r="2362" spans="1:51" s="344" customFormat="1" ht="16.5" customHeight="1" x14ac:dyDescent="0.25">
      <c r="A2362" s="427"/>
      <c r="B2362" s="428"/>
      <c r="K2362" s="442"/>
      <c r="L2362" s="431"/>
      <c r="M2362" s="430"/>
      <c r="N2362" s="431"/>
      <c r="O2362" s="431"/>
      <c r="P2362" s="431"/>
      <c r="Q2362" s="432"/>
      <c r="R2362" s="426"/>
      <c r="S2362" s="426"/>
      <c r="U2362" s="433"/>
      <c r="V2362" s="427"/>
      <c r="W2362" s="428"/>
      <c r="X2362" s="434"/>
      <c r="AA2362" s="435"/>
      <c r="AB2362" s="435"/>
      <c r="AC2362" s="435"/>
      <c r="AD2362" s="426"/>
      <c r="AE2362" s="426"/>
      <c r="AF2362" s="429"/>
      <c r="AG2362" s="429"/>
      <c r="AH2362" s="432"/>
      <c r="AI2362" s="432"/>
      <c r="AJ2362" s="432"/>
      <c r="AK2362" s="432"/>
      <c r="AL2362" s="432"/>
      <c r="AO2362" s="436"/>
      <c r="AP2362" s="436"/>
      <c r="AQ2362" s="249"/>
      <c r="AR2362" s="249"/>
      <c r="AS2362" s="437"/>
      <c r="AT2362" s="437"/>
      <c r="AU2362" s="437"/>
      <c r="AW2362" s="438"/>
      <c r="AX2362" s="439"/>
      <c r="AY2362" s="437"/>
    </row>
    <row r="2363" spans="1:51" s="344" customFormat="1" ht="16.5" customHeight="1" x14ac:dyDescent="0.25">
      <c r="A2363" s="427"/>
      <c r="B2363" s="428"/>
      <c r="K2363" s="442"/>
      <c r="L2363" s="431"/>
      <c r="M2363" s="430"/>
      <c r="N2363" s="431"/>
      <c r="O2363" s="431"/>
      <c r="P2363" s="431"/>
      <c r="Q2363" s="432"/>
      <c r="R2363" s="426"/>
      <c r="S2363" s="426"/>
      <c r="U2363" s="433"/>
      <c r="V2363" s="427"/>
      <c r="W2363" s="428"/>
      <c r="X2363" s="434"/>
      <c r="AA2363" s="435"/>
      <c r="AB2363" s="435"/>
      <c r="AC2363" s="435"/>
      <c r="AD2363" s="426"/>
      <c r="AE2363" s="426"/>
      <c r="AF2363" s="429"/>
      <c r="AG2363" s="429"/>
      <c r="AH2363" s="432"/>
      <c r="AI2363" s="432"/>
      <c r="AJ2363" s="432"/>
      <c r="AK2363" s="432"/>
      <c r="AL2363" s="432"/>
      <c r="AO2363" s="436"/>
      <c r="AP2363" s="436"/>
      <c r="AQ2363" s="249"/>
      <c r="AR2363" s="249"/>
      <c r="AS2363" s="437"/>
      <c r="AT2363" s="437"/>
      <c r="AU2363" s="437"/>
      <c r="AW2363" s="438"/>
      <c r="AX2363" s="439"/>
      <c r="AY2363" s="437"/>
    </row>
    <row r="2364" spans="1:51" s="344" customFormat="1" ht="16.5" customHeight="1" x14ac:dyDescent="0.25">
      <c r="A2364" s="427"/>
      <c r="B2364" s="428"/>
      <c r="K2364" s="442"/>
      <c r="L2364" s="431"/>
      <c r="M2364" s="430"/>
      <c r="N2364" s="431"/>
      <c r="O2364" s="431"/>
      <c r="P2364" s="431"/>
      <c r="Q2364" s="432"/>
      <c r="R2364" s="426"/>
      <c r="S2364" s="426"/>
      <c r="U2364" s="433"/>
      <c r="V2364" s="427"/>
      <c r="W2364" s="428"/>
      <c r="X2364" s="434"/>
      <c r="AA2364" s="435"/>
      <c r="AB2364" s="435"/>
      <c r="AC2364" s="435"/>
      <c r="AD2364" s="426"/>
      <c r="AE2364" s="426"/>
      <c r="AF2364" s="429"/>
      <c r="AG2364" s="429"/>
      <c r="AH2364" s="432"/>
      <c r="AI2364" s="432"/>
      <c r="AJ2364" s="432"/>
      <c r="AK2364" s="432"/>
      <c r="AL2364" s="432"/>
      <c r="AO2364" s="436"/>
      <c r="AP2364" s="436"/>
      <c r="AQ2364" s="249"/>
      <c r="AR2364" s="249"/>
      <c r="AS2364" s="437"/>
      <c r="AT2364" s="437"/>
      <c r="AU2364" s="437"/>
      <c r="AW2364" s="438"/>
      <c r="AX2364" s="439"/>
      <c r="AY2364" s="437"/>
    </row>
    <row r="2365" spans="1:51" s="344" customFormat="1" ht="16.5" customHeight="1" x14ac:dyDescent="0.25">
      <c r="A2365" s="427"/>
      <c r="B2365" s="428"/>
      <c r="K2365" s="442"/>
      <c r="L2365" s="431"/>
      <c r="M2365" s="430"/>
      <c r="N2365" s="431"/>
      <c r="O2365" s="431"/>
      <c r="P2365" s="431"/>
      <c r="Q2365" s="432"/>
      <c r="R2365" s="426"/>
      <c r="S2365" s="426"/>
      <c r="U2365" s="433"/>
      <c r="V2365" s="427"/>
      <c r="W2365" s="428"/>
      <c r="X2365" s="434"/>
      <c r="AA2365" s="435"/>
      <c r="AB2365" s="435"/>
      <c r="AC2365" s="435"/>
      <c r="AD2365" s="426"/>
      <c r="AE2365" s="426"/>
      <c r="AF2365" s="429"/>
      <c r="AG2365" s="429"/>
      <c r="AH2365" s="432"/>
      <c r="AI2365" s="432"/>
      <c r="AJ2365" s="432"/>
      <c r="AK2365" s="432"/>
      <c r="AL2365" s="432"/>
      <c r="AO2365" s="436"/>
      <c r="AP2365" s="436"/>
      <c r="AQ2365" s="249"/>
      <c r="AR2365" s="249"/>
      <c r="AS2365" s="437"/>
      <c r="AT2365" s="437"/>
      <c r="AU2365" s="437"/>
      <c r="AW2365" s="438"/>
      <c r="AX2365" s="439"/>
      <c r="AY2365" s="437"/>
    </row>
    <row r="2366" spans="1:51" s="344" customFormat="1" ht="16.5" customHeight="1" x14ac:dyDescent="0.25">
      <c r="A2366" s="427"/>
      <c r="B2366" s="428"/>
      <c r="K2366" s="442"/>
      <c r="L2366" s="431"/>
      <c r="M2366" s="430"/>
      <c r="N2366" s="431"/>
      <c r="O2366" s="431"/>
      <c r="P2366" s="431"/>
      <c r="Q2366" s="432"/>
      <c r="R2366" s="426"/>
      <c r="S2366" s="426"/>
      <c r="U2366" s="433"/>
      <c r="V2366" s="427"/>
      <c r="W2366" s="428"/>
      <c r="X2366" s="434"/>
      <c r="AA2366" s="435"/>
      <c r="AB2366" s="435"/>
      <c r="AC2366" s="435"/>
      <c r="AD2366" s="426"/>
      <c r="AE2366" s="426"/>
      <c r="AF2366" s="429"/>
      <c r="AG2366" s="429"/>
      <c r="AH2366" s="432"/>
      <c r="AI2366" s="432"/>
      <c r="AJ2366" s="432"/>
      <c r="AK2366" s="432"/>
      <c r="AL2366" s="432"/>
      <c r="AO2366" s="436"/>
      <c r="AP2366" s="436"/>
      <c r="AQ2366" s="249"/>
      <c r="AR2366" s="249"/>
      <c r="AS2366" s="437"/>
      <c r="AT2366" s="437"/>
      <c r="AU2366" s="437"/>
      <c r="AW2366" s="438"/>
      <c r="AX2366" s="439"/>
      <c r="AY2366" s="437"/>
    </row>
    <row r="2367" spans="1:51" s="344" customFormat="1" ht="16.5" customHeight="1" x14ac:dyDescent="0.25">
      <c r="A2367" s="427"/>
      <c r="B2367" s="428"/>
      <c r="K2367" s="442"/>
      <c r="L2367" s="431"/>
      <c r="M2367" s="430"/>
      <c r="N2367" s="431"/>
      <c r="O2367" s="431"/>
      <c r="P2367" s="431"/>
      <c r="Q2367" s="432"/>
      <c r="R2367" s="426"/>
      <c r="S2367" s="426"/>
      <c r="U2367" s="433"/>
      <c r="V2367" s="427"/>
      <c r="W2367" s="428"/>
      <c r="X2367" s="434"/>
      <c r="AA2367" s="435"/>
      <c r="AB2367" s="435"/>
      <c r="AC2367" s="435"/>
      <c r="AD2367" s="426"/>
      <c r="AE2367" s="426"/>
      <c r="AF2367" s="429"/>
      <c r="AG2367" s="429"/>
      <c r="AH2367" s="432"/>
      <c r="AI2367" s="432"/>
      <c r="AJ2367" s="432"/>
      <c r="AK2367" s="432"/>
      <c r="AL2367" s="432"/>
      <c r="AO2367" s="436"/>
      <c r="AP2367" s="436"/>
      <c r="AQ2367" s="249"/>
      <c r="AR2367" s="249"/>
      <c r="AS2367" s="437"/>
      <c r="AT2367" s="437"/>
      <c r="AU2367" s="437"/>
      <c r="AW2367" s="438"/>
      <c r="AX2367" s="439"/>
      <c r="AY2367" s="437"/>
    </row>
    <row r="2368" spans="1:51" s="344" customFormat="1" ht="16.5" customHeight="1" x14ac:dyDescent="0.25">
      <c r="A2368" s="427"/>
      <c r="B2368" s="428"/>
      <c r="K2368" s="442"/>
      <c r="L2368" s="431"/>
      <c r="M2368" s="430"/>
      <c r="N2368" s="431"/>
      <c r="O2368" s="431"/>
      <c r="P2368" s="431"/>
      <c r="Q2368" s="432"/>
      <c r="R2368" s="426"/>
      <c r="S2368" s="426"/>
      <c r="U2368" s="433"/>
      <c r="V2368" s="427"/>
      <c r="W2368" s="428"/>
      <c r="X2368" s="434"/>
      <c r="AA2368" s="435"/>
      <c r="AB2368" s="435"/>
      <c r="AC2368" s="435"/>
      <c r="AD2368" s="426"/>
      <c r="AE2368" s="426"/>
      <c r="AF2368" s="429"/>
      <c r="AG2368" s="429"/>
      <c r="AH2368" s="432"/>
      <c r="AI2368" s="432"/>
      <c r="AJ2368" s="432"/>
      <c r="AK2368" s="432"/>
      <c r="AL2368" s="432"/>
      <c r="AO2368" s="436"/>
      <c r="AP2368" s="436"/>
      <c r="AQ2368" s="249"/>
      <c r="AR2368" s="249"/>
      <c r="AS2368" s="437"/>
      <c r="AT2368" s="437"/>
      <c r="AU2368" s="437"/>
      <c r="AW2368" s="438"/>
      <c r="AX2368" s="439"/>
      <c r="AY2368" s="437"/>
    </row>
    <row r="2369" spans="1:51" s="344" customFormat="1" ht="16.5" customHeight="1" x14ac:dyDescent="0.25">
      <c r="A2369" s="427"/>
      <c r="B2369" s="428"/>
      <c r="K2369" s="442"/>
      <c r="L2369" s="431"/>
      <c r="M2369" s="430"/>
      <c r="N2369" s="431"/>
      <c r="O2369" s="431"/>
      <c r="P2369" s="431"/>
      <c r="Q2369" s="432"/>
      <c r="R2369" s="426"/>
      <c r="S2369" s="426"/>
      <c r="U2369" s="433"/>
      <c r="V2369" s="427"/>
      <c r="W2369" s="428"/>
      <c r="X2369" s="434"/>
      <c r="AA2369" s="435"/>
      <c r="AB2369" s="435"/>
      <c r="AC2369" s="435"/>
      <c r="AD2369" s="426"/>
      <c r="AE2369" s="426"/>
      <c r="AF2369" s="429"/>
      <c r="AG2369" s="429"/>
      <c r="AH2369" s="432"/>
      <c r="AI2369" s="432"/>
      <c r="AJ2369" s="432"/>
      <c r="AK2369" s="432"/>
      <c r="AL2369" s="432"/>
      <c r="AO2369" s="436"/>
      <c r="AP2369" s="436"/>
      <c r="AQ2369" s="249"/>
      <c r="AR2369" s="249"/>
      <c r="AS2369" s="437"/>
      <c r="AT2369" s="437"/>
      <c r="AU2369" s="437"/>
      <c r="AW2369" s="438"/>
      <c r="AX2369" s="439"/>
      <c r="AY2369" s="437"/>
    </row>
    <row r="2370" spans="1:51" s="344" customFormat="1" ht="16.5" customHeight="1" x14ac:dyDescent="0.25">
      <c r="A2370" s="427"/>
      <c r="B2370" s="428"/>
      <c r="K2370" s="442"/>
      <c r="L2370" s="431"/>
      <c r="M2370" s="430"/>
      <c r="N2370" s="431"/>
      <c r="O2370" s="431"/>
      <c r="P2370" s="431"/>
      <c r="Q2370" s="432"/>
      <c r="R2370" s="426"/>
      <c r="S2370" s="426"/>
      <c r="U2370" s="433"/>
      <c r="V2370" s="427"/>
      <c r="W2370" s="428"/>
      <c r="X2370" s="434"/>
      <c r="AA2370" s="435"/>
      <c r="AB2370" s="435"/>
      <c r="AC2370" s="435"/>
      <c r="AD2370" s="426"/>
      <c r="AE2370" s="426"/>
      <c r="AF2370" s="429"/>
      <c r="AG2370" s="429"/>
      <c r="AH2370" s="432"/>
      <c r="AI2370" s="432"/>
      <c r="AJ2370" s="432"/>
      <c r="AK2370" s="432"/>
      <c r="AL2370" s="432"/>
      <c r="AO2370" s="436"/>
      <c r="AP2370" s="436"/>
      <c r="AQ2370" s="249"/>
      <c r="AR2370" s="249"/>
      <c r="AS2370" s="437"/>
      <c r="AT2370" s="437"/>
      <c r="AU2370" s="437"/>
      <c r="AW2370" s="438"/>
      <c r="AX2370" s="439"/>
      <c r="AY2370" s="437"/>
    </row>
    <row r="2371" spans="1:51" s="344" customFormat="1" ht="16.5" customHeight="1" x14ac:dyDescent="0.25">
      <c r="A2371" s="427"/>
      <c r="B2371" s="428"/>
      <c r="K2371" s="442"/>
      <c r="L2371" s="431"/>
      <c r="M2371" s="430"/>
      <c r="N2371" s="431"/>
      <c r="O2371" s="431"/>
      <c r="P2371" s="431"/>
      <c r="Q2371" s="432"/>
      <c r="R2371" s="426"/>
      <c r="S2371" s="426"/>
      <c r="U2371" s="433"/>
      <c r="V2371" s="427"/>
      <c r="W2371" s="428"/>
      <c r="X2371" s="434"/>
      <c r="AA2371" s="435"/>
      <c r="AB2371" s="435"/>
      <c r="AC2371" s="435"/>
      <c r="AD2371" s="426"/>
      <c r="AE2371" s="426"/>
      <c r="AF2371" s="429"/>
      <c r="AG2371" s="429"/>
      <c r="AH2371" s="432"/>
      <c r="AI2371" s="432"/>
      <c r="AJ2371" s="432"/>
      <c r="AK2371" s="432"/>
      <c r="AL2371" s="432"/>
      <c r="AO2371" s="436"/>
      <c r="AP2371" s="436"/>
      <c r="AQ2371" s="249"/>
      <c r="AR2371" s="249"/>
      <c r="AS2371" s="437"/>
      <c r="AT2371" s="437"/>
      <c r="AU2371" s="437"/>
      <c r="AW2371" s="438"/>
      <c r="AX2371" s="439"/>
      <c r="AY2371" s="437"/>
    </row>
    <row r="2372" spans="1:51" s="344" customFormat="1" ht="16.5" customHeight="1" x14ac:dyDescent="0.25">
      <c r="A2372" s="427"/>
      <c r="B2372" s="428"/>
      <c r="K2372" s="442"/>
      <c r="L2372" s="431"/>
      <c r="M2372" s="430"/>
      <c r="N2372" s="431"/>
      <c r="O2372" s="431"/>
      <c r="P2372" s="431"/>
      <c r="Q2372" s="432"/>
      <c r="R2372" s="426"/>
      <c r="S2372" s="426"/>
      <c r="U2372" s="433"/>
      <c r="V2372" s="427"/>
      <c r="W2372" s="428"/>
      <c r="X2372" s="434"/>
      <c r="AA2372" s="435"/>
      <c r="AB2372" s="435"/>
      <c r="AC2372" s="435"/>
      <c r="AD2372" s="426"/>
      <c r="AE2372" s="426"/>
      <c r="AF2372" s="429"/>
      <c r="AG2372" s="429"/>
      <c r="AH2372" s="432"/>
      <c r="AI2372" s="432"/>
      <c r="AJ2372" s="432"/>
      <c r="AK2372" s="432"/>
      <c r="AL2372" s="432"/>
      <c r="AO2372" s="436"/>
      <c r="AP2372" s="436"/>
      <c r="AQ2372" s="249"/>
      <c r="AR2372" s="249"/>
      <c r="AS2372" s="437"/>
      <c r="AT2372" s="437"/>
      <c r="AU2372" s="437"/>
      <c r="AW2372" s="438"/>
      <c r="AX2372" s="439"/>
      <c r="AY2372" s="437"/>
    </row>
    <row r="2373" spans="1:51" s="344" customFormat="1" ht="16.5" customHeight="1" x14ac:dyDescent="0.25">
      <c r="A2373" s="427"/>
      <c r="B2373" s="428"/>
      <c r="K2373" s="442"/>
      <c r="L2373" s="431"/>
      <c r="M2373" s="430"/>
      <c r="N2373" s="431"/>
      <c r="O2373" s="431"/>
      <c r="P2373" s="431"/>
      <c r="Q2373" s="432"/>
      <c r="R2373" s="426"/>
      <c r="S2373" s="426"/>
      <c r="U2373" s="433"/>
      <c r="V2373" s="427"/>
      <c r="W2373" s="428"/>
      <c r="X2373" s="434"/>
      <c r="AA2373" s="435"/>
      <c r="AB2373" s="435"/>
      <c r="AC2373" s="435"/>
      <c r="AD2373" s="426"/>
      <c r="AE2373" s="426"/>
      <c r="AF2373" s="429"/>
      <c r="AG2373" s="429"/>
      <c r="AH2373" s="432"/>
      <c r="AI2373" s="432"/>
      <c r="AJ2373" s="432"/>
      <c r="AK2373" s="432"/>
      <c r="AL2373" s="432"/>
      <c r="AO2373" s="436"/>
      <c r="AP2373" s="436"/>
      <c r="AQ2373" s="249"/>
      <c r="AR2373" s="249"/>
      <c r="AS2373" s="437"/>
      <c r="AT2373" s="437"/>
      <c r="AU2373" s="437"/>
      <c r="AW2373" s="438"/>
      <c r="AX2373" s="439"/>
      <c r="AY2373" s="437"/>
    </row>
    <row r="2374" spans="1:51" s="344" customFormat="1" ht="16.5" customHeight="1" x14ac:dyDescent="0.25">
      <c r="A2374" s="427"/>
      <c r="B2374" s="428"/>
      <c r="K2374" s="442"/>
      <c r="L2374" s="431"/>
      <c r="M2374" s="430"/>
      <c r="N2374" s="431"/>
      <c r="O2374" s="431"/>
      <c r="P2374" s="431"/>
      <c r="Q2374" s="432"/>
      <c r="R2374" s="426"/>
      <c r="S2374" s="426"/>
      <c r="U2374" s="433"/>
      <c r="V2374" s="427"/>
      <c r="W2374" s="428"/>
      <c r="X2374" s="434"/>
      <c r="AA2374" s="435"/>
      <c r="AB2374" s="435"/>
      <c r="AC2374" s="435"/>
      <c r="AD2374" s="426"/>
      <c r="AE2374" s="426"/>
      <c r="AF2374" s="429"/>
      <c r="AG2374" s="429"/>
      <c r="AH2374" s="432"/>
      <c r="AI2374" s="432"/>
      <c r="AJ2374" s="432"/>
      <c r="AK2374" s="432"/>
      <c r="AL2374" s="432"/>
      <c r="AO2374" s="436"/>
      <c r="AP2374" s="436"/>
      <c r="AQ2374" s="249"/>
      <c r="AR2374" s="249"/>
      <c r="AS2374" s="437"/>
      <c r="AT2374" s="437"/>
      <c r="AU2374" s="437"/>
      <c r="AW2374" s="438"/>
      <c r="AX2374" s="439"/>
      <c r="AY2374" s="437"/>
    </row>
    <row r="2375" spans="1:51" s="344" customFormat="1" ht="16.5" customHeight="1" x14ac:dyDescent="0.25">
      <c r="A2375" s="427"/>
      <c r="B2375" s="428"/>
      <c r="K2375" s="442"/>
      <c r="L2375" s="431"/>
      <c r="M2375" s="430"/>
      <c r="N2375" s="431"/>
      <c r="O2375" s="431"/>
      <c r="P2375" s="431"/>
      <c r="Q2375" s="432"/>
      <c r="R2375" s="426"/>
      <c r="S2375" s="426"/>
      <c r="U2375" s="433"/>
      <c r="V2375" s="427"/>
      <c r="W2375" s="428"/>
      <c r="X2375" s="434"/>
      <c r="AA2375" s="435"/>
      <c r="AB2375" s="435"/>
      <c r="AC2375" s="435"/>
      <c r="AD2375" s="426"/>
      <c r="AE2375" s="426"/>
      <c r="AF2375" s="429"/>
      <c r="AG2375" s="429"/>
      <c r="AH2375" s="432"/>
      <c r="AI2375" s="432"/>
      <c r="AJ2375" s="432"/>
      <c r="AK2375" s="432"/>
      <c r="AL2375" s="432"/>
      <c r="AO2375" s="436"/>
      <c r="AP2375" s="436"/>
      <c r="AQ2375" s="249"/>
      <c r="AR2375" s="249"/>
      <c r="AS2375" s="437"/>
      <c r="AT2375" s="437"/>
      <c r="AU2375" s="437"/>
      <c r="AW2375" s="438"/>
      <c r="AX2375" s="439"/>
      <c r="AY2375" s="437"/>
    </row>
    <row r="2376" spans="1:51" s="344" customFormat="1" ht="16.5" customHeight="1" x14ac:dyDescent="0.25">
      <c r="A2376" s="427"/>
      <c r="B2376" s="428"/>
      <c r="K2376" s="442"/>
      <c r="L2376" s="431"/>
      <c r="M2376" s="430"/>
      <c r="N2376" s="431"/>
      <c r="O2376" s="431"/>
      <c r="P2376" s="431"/>
      <c r="Q2376" s="432"/>
      <c r="R2376" s="426"/>
      <c r="S2376" s="426"/>
      <c r="U2376" s="433"/>
      <c r="V2376" s="427"/>
      <c r="W2376" s="428"/>
      <c r="X2376" s="434"/>
      <c r="AA2376" s="435"/>
      <c r="AB2376" s="435"/>
      <c r="AC2376" s="435"/>
      <c r="AD2376" s="426"/>
      <c r="AE2376" s="426"/>
      <c r="AF2376" s="429"/>
      <c r="AG2376" s="429"/>
      <c r="AH2376" s="432"/>
      <c r="AI2376" s="432"/>
      <c r="AJ2376" s="432"/>
      <c r="AK2376" s="432"/>
      <c r="AL2376" s="432"/>
      <c r="AO2376" s="436"/>
      <c r="AP2376" s="436"/>
      <c r="AQ2376" s="249"/>
      <c r="AR2376" s="249"/>
      <c r="AS2376" s="437"/>
      <c r="AT2376" s="437"/>
      <c r="AU2376" s="437"/>
      <c r="AW2376" s="438"/>
      <c r="AX2376" s="439"/>
      <c r="AY2376" s="437"/>
    </row>
    <row r="2377" spans="1:51" s="344" customFormat="1" ht="16.5" customHeight="1" x14ac:dyDescent="0.25">
      <c r="A2377" s="427"/>
      <c r="B2377" s="428"/>
      <c r="K2377" s="442"/>
      <c r="L2377" s="431"/>
      <c r="M2377" s="430"/>
      <c r="N2377" s="431"/>
      <c r="O2377" s="431"/>
      <c r="P2377" s="431"/>
      <c r="Q2377" s="432"/>
      <c r="R2377" s="426"/>
      <c r="S2377" s="426"/>
      <c r="U2377" s="433"/>
      <c r="V2377" s="427"/>
      <c r="W2377" s="428"/>
      <c r="X2377" s="434"/>
      <c r="AA2377" s="435"/>
      <c r="AB2377" s="435"/>
      <c r="AC2377" s="435"/>
      <c r="AD2377" s="426"/>
      <c r="AE2377" s="426"/>
      <c r="AF2377" s="429"/>
      <c r="AG2377" s="429"/>
      <c r="AH2377" s="432"/>
      <c r="AI2377" s="432"/>
      <c r="AJ2377" s="432"/>
      <c r="AK2377" s="432"/>
      <c r="AL2377" s="432"/>
      <c r="AO2377" s="436"/>
      <c r="AP2377" s="436"/>
      <c r="AQ2377" s="249"/>
      <c r="AR2377" s="249"/>
      <c r="AS2377" s="437"/>
      <c r="AT2377" s="437"/>
      <c r="AU2377" s="437"/>
      <c r="AW2377" s="438"/>
      <c r="AX2377" s="439"/>
      <c r="AY2377" s="437"/>
    </row>
    <row r="2378" spans="1:51" s="344" customFormat="1" ht="16.5" customHeight="1" x14ac:dyDescent="0.25">
      <c r="A2378" s="427"/>
      <c r="B2378" s="428"/>
      <c r="K2378" s="442"/>
      <c r="L2378" s="431"/>
      <c r="M2378" s="430"/>
      <c r="N2378" s="431"/>
      <c r="O2378" s="431"/>
      <c r="P2378" s="431"/>
      <c r="Q2378" s="432"/>
      <c r="R2378" s="426"/>
      <c r="S2378" s="426"/>
      <c r="U2378" s="433"/>
      <c r="V2378" s="427"/>
      <c r="W2378" s="428"/>
      <c r="X2378" s="434"/>
      <c r="AA2378" s="435"/>
      <c r="AB2378" s="435"/>
      <c r="AC2378" s="435"/>
      <c r="AD2378" s="426"/>
      <c r="AE2378" s="426"/>
      <c r="AF2378" s="429"/>
      <c r="AG2378" s="429"/>
      <c r="AH2378" s="432"/>
      <c r="AI2378" s="432"/>
      <c r="AJ2378" s="432"/>
      <c r="AK2378" s="432"/>
      <c r="AL2378" s="432"/>
      <c r="AO2378" s="436"/>
      <c r="AP2378" s="436"/>
      <c r="AQ2378" s="249"/>
      <c r="AR2378" s="249"/>
      <c r="AS2378" s="437"/>
      <c r="AT2378" s="437"/>
      <c r="AU2378" s="437"/>
      <c r="AW2378" s="438"/>
      <c r="AX2378" s="439"/>
      <c r="AY2378" s="437"/>
    </row>
    <row r="2379" spans="1:51" s="307" customFormat="1" ht="16.5" customHeight="1" x14ac:dyDescent="0.25">
      <c r="A2379" s="305"/>
      <c r="B2379" s="306"/>
      <c r="K2379" s="317"/>
      <c r="L2379" s="317"/>
      <c r="M2379" s="310"/>
      <c r="N2379" s="317"/>
      <c r="O2379" s="317"/>
      <c r="P2379" s="309">
        <f>N2379*O2379</f>
        <v>0</v>
      </c>
      <c r="Q2379" s="311"/>
      <c r="R2379" s="312"/>
      <c r="S2379" s="312"/>
      <c r="U2379" s="313"/>
      <c r="V2379" s="305" t="s">
        <v>227</v>
      </c>
      <c r="W2379" s="306">
        <v>107</v>
      </c>
      <c r="X2379" s="314" t="s">
        <v>228</v>
      </c>
      <c r="Y2379" s="307" t="s">
        <v>28</v>
      </c>
      <c r="Z2379" s="307" t="s">
        <v>41</v>
      </c>
      <c r="AA2379" s="315"/>
      <c r="AB2379" s="315"/>
      <c r="AC2379" s="315">
        <v>2</v>
      </c>
      <c r="AD2379" s="312">
        <v>216</v>
      </c>
      <c r="AE2379" s="316">
        <v>100</v>
      </c>
      <c r="AF2379" s="317">
        <f>รายการ!B1</f>
        <v>6700</v>
      </c>
      <c r="AG2379" s="317">
        <f>AD2379*AF2379</f>
        <v>1447200</v>
      </c>
      <c r="AH2379" s="311">
        <v>216</v>
      </c>
      <c r="AI2379" s="311"/>
      <c r="AJ2379" s="311"/>
      <c r="AK2379" s="311"/>
      <c r="AL2379" s="311"/>
      <c r="AM2379" s="307">
        <v>25</v>
      </c>
      <c r="AN2379" s="307">
        <f>ค่าเสื่อม!W3</f>
        <v>85</v>
      </c>
      <c r="AO2379" s="318">
        <f>AG2379*AN2379/100</f>
        <v>1230120</v>
      </c>
      <c r="AP2379" s="318">
        <f>AG2379-AO2379</f>
        <v>217080</v>
      </c>
      <c r="AQ2379" s="249">
        <f>P2379+AP2379</f>
        <v>217080</v>
      </c>
      <c r="AR2379" s="249">
        <f>AQ2379</f>
        <v>217080</v>
      </c>
      <c r="AS2379" s="248">
        <f>((S2379*O2379)+(AF2379*AK2379)-(AF2379*AK2379*AN2379/100))</f>
        <v>0</v>
      </c>
      <c r="AT2379" s="248">
        <f>AQ2379-AS2379</f>
        <v>217080</v>
      </c>
      <c r="AU2379" s="248">
        <f>AS2379</f>
        <v>0</v>
      </c>
      <c r="AW2379" s="319"/>
      <c r="AX2379" s="251">
        <f>AU2379*AV2379/100</f>
        <v>0</v>
      </c>
      <c r="AY2379" s="248">
        <f>AX2379*10/100</f>
        <v>0</v>
      </c>
    </row>
    <row r="2380" spans="1:51" s="307" customFormat="1" ht="16.5" customHeight="1" x14ac:dyDescent="0.25">
      <c r="A2380" s="305"/>
      <c r="B2380" s="306"/>
      <c r="K2380" s="317"/>
      <c r="L2380" s="317"/>
      <c r="M2380" s="310"/>
      <c r="N2380" s="317"/>
      <c r="O2380" s="317"/>
      <c r="P2380" s="309">
        <f>N2380*O2380</f>
        <v>0</v>
      </c>
      <c r="Q2380" s="311"/>
      <c r="R2380" s="312"/>
      <c r="S2380" s="312"/>
      <c r="U2380" s="313"/>
      <c r="V2380" s="305"/>
      <c r="W2380" s="306"/>
      <c r="X2380" s="425"/>
      <c r="Z2380" s="305" t="s">
        <v>42</v>
      </c>
      <c r="AA2380" s="315">
        <v>9</v>
      </c>
      <c r="AB2380" s="315">
        <v>12</v>
      </c>
      <c r="AC2380" s="315">
        <v>2</v>
      </c>
      <c r="AD2380" s="312">
        <f>AA2380*AB2380</f>
        <v>108</v>
      </c>
      <c r="AE2380" s="316">
        <v>100</v>
      </c>
      <c r="AF2380" s="317">
        <f>รายการ!B1</f>
        <v>6700</v>
      </c>
      <c r="AG2380" s="317">
        <f>AD2380*AF2380</f>
        <v>723600</v>
      </c>
      <c r="AH2380" s="311">
        <f>SUM(AI2380:AL2380)</f>
        <v>108</v>
      </c>
      <c r="AI2380" s="311"/>
      <c r="AJ2380" s="311">
        <v>108</v>
      </c>
      <c r="AK2380" s="311"/>
      <c r="AL2380" s="311"/>
      <c r="AN2380" s="307">
        <f>ค่าเสื่อม!W3</f>
        <v>85</v>
      </c>
      <c r="AO2380" s="318">
        <f>AG2380*AN2380/100</f>
        <v>615060</v>
      </c>
      <c r="AP2380" s="318">
        <f>AG2380-AO2380</f>
        <v>108540</v>
      </c>
      <c r="AQ2380" s="249">
        <f>P2380+AP2380</f>
        <v>108540</v>
      </c>
      <c r="AR2380" s="249">
        <f>AQ2380</f>
        <v>108540</v>
      </c>
      <c r="AS2380" s="248">
        <f>((S2380*O2380)+(AF2380*AK2380)-(AF2380*AK2380*AN2380/100))</f>
        <v>0</v>
      </c>
      <c r="AT2380" s="248">
        <f>AQ2380-AS2380</f>
        <v>108540</v>
      </c>
      <c r="AU2380" s="248">
        <f>AS2380</f>
        <v>0</v>
      </c>
      <c r="AW2380" s="319"/>
      <c r="AX2380" s="251">
        <f>AU2380*AV2380/100</f>
        <v>0</v>
      </c>
      <c r="AY2380" s="248">
        <f>AX2380*10/100</f>
        <v>0</v>
      </c>
    </row>
    <row r="2381" spans="1:51" s="307" customFormat="1" ht="16.5" customHeight="1" x14ac:dyDescent="0.25">
      <c r="A2381" s="305"/>
      <c r="B2381" s="306"/>
      <c r="K2381" s="317"/>
      <c r="L2381" s="317"/>
      <c r="M2381" s="310"/>
      <c r="N2381" s="317"/>
      <c r="O2381" s="317"/>
      <c r="P2381" s="309">
        <f>N2381*O2381</f>
        <v>0</v>
      </c>
      <c r="Q2381" s="311"/>
      <c r="R2381" s="312"/>
      <c r="S2381" s="312"/>
      <c r="U2381" s="313"/>
      <c r="V2381" s="305"/>
      <c r="W2381" s="306"/>
      <c r="X2381" s="425"/>
      <c r="Z2381" s="305" t="s">
        <v>43</v>
      </c>
      <c r="AA2381" s="315">
        <v>9</v>
      </c>
      <c r="AB2381" s="315">
        <v>12</v>
      </c>
      <c r="AC2381" s="315">
        <v>2</v>
      </c>
      <c r="AD2381" s="312">
        <f>AA2381*AB2381</f>
        <v>108</v>
      </c>
      <c r="AE2381" s="316">
        <v>100</v>
      </c>
      <c r="AF2381" s="317">
        <f>รายการ!B1</f>
        <v>6700</v>
      </c>
      <c r="AG2381" s="317">
        <f>AD2381*AF2381</f>
        <v>723600</v>
      </c>
      <c r="AH2381" s="311">
        <f>SUM(AI2381:AL2381)</f>
        <v>108</v>
      </c>
      <c r="AI2381" s="311"/>
      <c r="AJ2381" s="311">
        <v>108</v>
      </c>
      <c r="AK2381" s="311"/>
      <c r="AL2381" s="311"/>
      <c r="AN2381" s="307">
        <f>ค่าเสื่อม!W3</f>
        <v>85</v>
      </c>
      <c r="AO2381" s="318">
        <f>AG2381*AN2381/100</f>
        <v>615060</v>
      </c>
      <c r="AP2381" s="318">
        <f>AG2381-AO2381</f>
        <v>108540</v>
      </c>
      <c r="AQ2381" s="249">
        <f>P2381+AP2381</f>
        <v>108540</v>
      </c>
      <c r="AR2381" s="249">
        <f>AQ2381</f>
        <v>108540</v>
      </c>
      <c r="AS2381" s="248">
        <f>((S2381*O2381)+(AF2381*AK2381)-(AF2381*AK2381*AN2381/100))</f>
        <v>0</v>
      </c>
      <c r="AT2381" s="248">
        <f>AQ2381-AS2381</f>
        <v>108540</v>
      </c>
      <c r="AU2381" s="248">
        <f>AS2381</f>
        <v>0</v>
      </c>
      <c r="AW2381" s="319"/>
      <c r="AX2381" s="251">
        <f>AU2381*AV2381/100</f>
        <v>0</v>
      </c>
      <c r="AY2381" s="248">
        <f>AX2381*10/100</f>
        <v>0</v>
      </c>
    </row>
    <row r="2382" spans="1:51" s="307" customFormat="1" ht="16.5" customHeight="1" x14ac:dyDescent="0.25">
      <c r="A2382" s="305"/>
      <c r="B2382" s="306"/>
      <c r="K2382" s="317"/>
      <c r="L2382" s="317"/>
      <c r="M2382" s="310"/>
      <c r="N2382" s="317"/>
      <c r="O2382" s="317"/>
      <c r="P2382" s="309"/>
      <c r="Q2382" s="311"/>
      <c r="R2382" s="312"/>
      <c r="S2382" s="312"/>
      <c r="U2382" s="313"/>
      <c r="V2382" s="305"/>
      <c r="W2382" s="306"/>
      <c r="X2382" s="425"/>
      <c r="Z2382" s="305"/>
      <c r="AA2382" s="315"/>
      <c r="AB2382" s="315"/>
      <c r="AC2382" s="315"/>
      <c r="AD2382" s="312"/>
      <c r="AE2382" s="316"/>
      <c r="AF2382" s="317"/>
      <c r="AG2382" s="317"/>
      <c r="AH2382" s="311"/>
      <c r="AI2382" s="311"/>
      <c r="AJ2382" s="311"/>
      <c r="AK2382" s="311"/>
      <c r="AL2382" s="311"/>
      <c r="AO2382" s="318"/>
      <c r="AP2382" s="318"/>
      <c r="AQ2382" s="249"/>
      <c r="AR2382" s="249"/>
      <c r="AS2382" s="248"/>
      <c r="AT2382" s="248"/>
      <c r="AU2382" s="248"/>
      <c r="AW2382" s="319"/>
      <c r="AX2382" s="251"/>
      <c r="AY2382" s="248"/>
    </row>
    <row r="2383" spans="1:51" s="307" customFormat="1" ht="16.5" customHeight="1" x14ac:dyDescent="0.25">
      <c r="A2383" s="305"/>
      <c r="B2383" s="306"/>
      <c r="K2383" s="317"/>
      <c r="L2383" s="317"/>
      <c r="M2383" s="310"/>
      <c r="N2383" s="317"/>
      <c r="O2383" s="317"/>
      <c r="P2383" s="309"/>
      <c r="Q2383" s="311"/>
      <c r="R2383" s="312"/>
      <c r="S2383" s="312"/>
      <c r="U2383" s="313"/>
      <c r="V2383" s="305"/>
      <c r="W2383" s="306"/>
      <c r="X2383" s="425"/>
      <c r="Z2383" s="305"/>
      <c r="AA2383" s="315"/>
      <c r="AB2383" s="315"/>
      <c r="AC2383" s="315"/>
      <c r="AD2383" s="312"/>
      <c r="AE2383" s="316"/>
      <c r="AF2383" s="317"/>
      <c r="AG2383" s="317"/>
      <c r="AH2383" s="311"/>
      <c r="AI2383" s="311"/>
      <c r="AJ2383" s="311"/>
      <c r="AK2383" s="311"/>
      <c r="AL2383" s="311"/>
      <c r="AO2383" s="318"/>
      <c r="AP2383" s="318"/>
      <c r="AQ2383" s="249"/>
      <c r="AR2383" s="249"/>
      <c r="AS2383" s="248"/>
      <c r="AT2383" s="248"/>
      <c r="AU2383" s="248"/>
      <c r="AW2383" s="319"/>
      <c r="AX2383" s="251"/>
      <c r="AY2383" s="248"/>
    </row>
    <row r="2384" spans="1:51" s="307" customFormat="1" ht="16.5" customHeight="1" x14ac:dyDescent="0.25">
      <c r="A2384" s="305"/>
      <c r="B2384" s="306"/>
      <c r="K2384" s="317"/>
      <c r="L2384" s="317"/>
      <c r="M2384" s="310"/>
      <c r="N2384" s="317"/>
      <c r="O2384" s="317"/>
      <c r="P2384" s="309"/>
      <c r="Q2384" s="311"/>
      <c r="R2384" s="312"/>
      <c r="S2384" s="312"/>
      <c r="U2384" s="313"/>
      <c r="V2384" s="305"/>
      <c r="W2384" s="306"/>
      <c r="X2384" s="425"/>
      <c r="Z2384" s="305"/>
      <c r="AA2384" s="315"/>
      <c r="AB2384" s="315"/>
      <c r="AC2384" s="315"/>
      <c r="AD2384" s="312"/>
      <c r="AE2384" s="316"/>
      <c r="AF2384" s="317"/>
      <c r="AG2384" s="317"/>
      <c r="AH2384" s="311"/>
      <c r="AI2384" s="311"/>
      <c r="AJ2384" s="311"/>
      <c r="AK2384" s="311"/>
      <c r="AL2384" s="311"/>
      <c r="AO2384" s="318"/>
      <c r="AP2384" s="318"/>
      <c r="AQ2384" s="249"/>
      <c r="AR2384" s="249"/>
      <c r="AS2384" s="248"/>
      <c r="AT2384" s="248"/>
      <c r="AU2384" s="248"/>
      <c r="AW2384" s="319"/>
      <c r="AX2384" s="251"/>
      <c r="AY2384" s="248"/>
    </row>
    <row r="2385" spans="1:51" s="307" customFormat="1" ht="16.5" customHeight="1" x14ac:dyDescent="0.25">
      <c r="A2385" s="305"/>
      <c r="B2385" s="306"/>
      <c r="K2385" s="317"/>
      <c r="L2385" s="317"/>
      <c r="M2385" s="310"/>
      <c r="N2385" s="317"/>
      <c r="O2385" s="317"/>
      <c r="P2385" s="309"/>
      <c r="Q2385" s="311"/>
      <c r="R2385" s="312"/>
      <c r="S2385" s="312"/>
      <c r="U2385" s="313"/>
      <c r="V2385" s="305"/>
      <c r="W2385" s="306"/>
      <c r="X2385" s="425"/>
      <c r="Z2385" s="305"/>
      <c r="AA2385" s="315"/>
      <c r="AB2385" s="315"/>
      <c r="AC2385" s="315"/>
      <c r="AD2385" s="312"/>
      <c r="AE2385" s="316"/>
      <c r="AF2385" s="317"/>
      <c r="AG2385" s="317"/>
      <c r="AH2385" s="311"/>
      <c r="AI2385" s="311"/>
      <c r="AJ2385" s="311"/>
      <c r="AK2385" s="311"/>
      <c r="AL2385" s="311"/>
      <c r="AO2385" s="318"/>
      <c r="AP2385" s="318"/>
      <c r="AQ2385" s="249"/>
      <c r="AR2385" s="249"/>
      <c r="AS2385" s="248"/>
      <c r="AT2385" s="248"/>
      <c r="AU2385" s="248"/>
      <c r="AW2385" s="319"/>
      <c r="AX2385" s="251"/>
      <c r="AY2385" s="248"/>
    </row>
    <row r="2386" spans="1:51" s="307" customFormat="1" ht="16.5" customHeight="1" x14ac:dyDescent="0.25">
      <c r="A2386" s="305"/>
      <c r="B2386" s="306"/>
      <c r="K2386" s="317"/>
      <c r="L2386" s="317"/>
      <c r="M2386" s="310"/>
      <c r="N2386" s="317"/>
      <c r="O2386" s="317"/>
      <c r="P2386" s="309"/>
      <c r="Q2386" s="311"/>
      <c r="R2386" s="312"/>
      <c r="S2386" s="312"/>
      <c r="U2386" s="313"/>
      <c r="V2386" s="305"/>
      <c r="W2386" s="306"/>
      <c r="X2386" s="425"/>
      <c r="Z2386" s="305"/>
      <c r="AA2386" s="315"/>
      <c r="AB2386" s="315"/>
      <c r="AC2386" s="315"/>
      <c r="AD2386" s="312"/>
      <c r="AE2386" s="316"/>
      <c r="AF2386" s="317"/>
      <c r="AG2386" s="317"/>
      <c r="AH2386" s="311"/>
      <c r="AI2386" s="311"/>
      <c r="AJ2386" s="311"/>
      <c r="AK2386" s="311"/>
      <c r="AL2386" s="311"/>
      <c r="AO2386" s="318"/>
      <c r="AP2386" s="318"/>
      <c r="AQ2386" s="249"/>
      <c r="AR2386" s="249"/>
      <c r="AS2386" s="248"/>
      <c r="AT2386" s="248"/>
      <c r="AU2386" s="248"/>
      <c r="AW2386" s="319"/>
      <c r="AX2386" s="251"/>
      <c r="AY2386" s="248"/>
    </row>
    <row r="2387" spans="1:51" s="307" customFormat="1" ht="16.5" customHeight="1" x14ac:dyDescent="0.25">
      <c r="A2387" s="305"/>
      <c r="B2387" s="306"/>
      <c r="K2387" s="317"/>
      <c r="L2387" s="317"/>
      <c r="M2387" s="310"/>
      <c r="N2387" s="317"/>
      <c r="O2387" s="317"/>
      <c r="P2387" s="309"/>
      <c r="Q2387" s="311"/>
      <c r="R2387" s="312"/>
      <c r="S2387" s="312"/>
      <c r="U2387" s="313"/>
      <c r="V2387" s="305"/>
      <c r="W2387" s="306"/>
      <c r="X2387" s="425"/>
      <c r="Z2387" s="305"/>
      <c r="AA2387" s="315"/>
      <c r="AB2387" s="315"/>
      <c r="AC2387" s="315"/>
      <c r="AD2387" s="312"/>
      <c r="AE2387" s="316"/>
      <c r="AF2387" s="317"/>
      <c r="AG2387" s="317"/>
      <c r="AH2387" s="311"/>
      <c r="AI2387" s="311"/>
      <c r="AJ2387" s="311"/>
      <c r="AK2387" s="311"/>
      <c r="AL2387" s="311"/>
      <c r="AO2387" s="318"/>
      <c r="AP2387" s="318"/>
      <c r="AQ2387" s="249"/>
      <c r="AR2387" s="249"/>
      <c r="AS2387" s="248"/>
      <c r="AT2387" s="248"/>
      <c r="AU2387" s="248"/>
      <c r="AW2387" s="319"/>
      <c r="AX2387" s="251"/>
      <c r="AY2387" s="248"/>
    </row>
    <row r="2388" spans="1:51" s="307" customFormat="1" ht="16.5" customHeight="1" x14ac:dyDescent="0.25">
      <c r="A2388" s="305"/>
      <c r="B2388" s="306"/>
      <c r="K2388" s="317"/>
      <c r="L2388" s="317"/>
      <c r="M2388" s="310"/>
      <c r="N2388" s="317"/>
      <c r="O2388" s="317"/>
      <c r="P2388" s="309"/>
      <c r="Q2388" s="311"/>
      <c r="R2388" s="312"/>
      <c r="S2388" s="312"/>
      <c r="U2388" s="313"/>
      <c r="V2388" s="305"/>
      <c r="W2388" s="306"/>
      <c r="X2388" s="425"/>
      <c r="Z2388" s="305"/>
      <c r="AA2388" s="315"/>
      <c r="AB2388" s="315"/>
      <c r="AC2388" s="315"/>
      <c r="AD2388" s="312"/>
      <c r="AE2388" s="316"/>
      <c r="AF2388" s="317"/>
      <c r="AG2388" s="317"/>
      <c r="AH2388" s="311"/>
      <c r="AI2388" s="311"/>
      <c r="AJ2388" s="311"/>
      <c r="AK2388" s="311"/>
      <c r="AL2388" s="311"/>
      <c r="AO2388" s="318"/>
      <c r="AP2388" s="318"/>
      <c r="AQ2388" s="249"/>
      <c r="AR2388" s="249"/>
      <c r="AS2388" s="248"/>
      <c r="AT2388" s="248"/>
      <c r="AU2388" s="248"/>
      <c r="AW2388" s="319"/>
      <c r="AX2388" s="251"/>
      <c r="AY2388" s="248"/>
    </row>
    <row r="2389" spans="1:51" s="307" customFormat="1" ht="16.5" customHeight="1" x14ac:dyDescent="0.25">
      <c r="A2389" s="305"/>
      <c r="B2389" s="306"/>
      <c r="K2389" s="317"/>
      <c r="L2389" s="317"/>
      <c r="M2389" s="310"/>
      <c r="N2389" s="317"/>
      <c r="O2389" s="317"/>
      <c r="P2389" s="309"/>
      <c r="Q2389" s="311"/>
      <c r="R2389" s="312"/>
      <c r="S2389" s="312"/>
      <c r="U2389" s="313"/>
      <c r="V2389" s="305"/>
      <c r="W2389" s="306"/>
      <c r="X2389" s="425"/>
      <c r="Z2389" s="305"/>
      <c r="AA2389" s="315"/>
      <c r="AB2389" s="315"/>
      <c r="AC2389" s="315"/>
      <c r="AD2389" s="312"/>
      <c r="AE2389" s="316"/>
      <c r="AF2389" s="317"/>
      <c r="AG2389" s="317"/>
      <c r="AH2389" s="311"/>
      <c r="AI2389" s="311"/>
      <c r="AJ2389" s="311"/>
      <c r="AK2389" s="311"/>
      <c r="AL2389" s="311"/>
      <c r="AO2389" s="318"/>
      <c r="AP2389" s="318"/>
      <c r="AQ2389" s="249"/>
      <c r="AR2389" s="249"/>
      <c r="AS2389" s="248"/>
      <c r="AT2389" s="248"/>
      <c r="AU2389" s="248"/>
      <c r="AW2389" s="319"/>
      <c r="AX2389" s="251"/>
      <c r="AY2389" s="248"/>
    </row>
    <row r="2390" spans="1:51" s="307" customFormat="1" ht="16.5" customHeight="1" x14ac:dyDescent="0.25">
      <c r="A2390" s="305"/>
      <c r="B2390" s="306"/>
      <c r="K2390" s="317"/>
      <c r="L2390" s="317"/>
      <c r="M2390" s="310"/>
      <c r="N2390" s="317"/>
      <c r="O2390" s="317"/>
      <c r="P2390" s="309"/>
      <c r="Q2390" s="311"/>
      <c r="R2390" s="312"/>
      <c r="S2390" s="312"/>
      <c r="U2390" s="313"/>
      <c r="V2390" s="305"/>
      <c r="W2390" s="306"/>
      <c r="X2390" s="425"/>
      <c r="Z2390" s="305"/>
      <c r="AA2390" s="315"/>
      <c r="AB2390" s="315"/>
      <c r="AC2390" s="315"/>
      <c r="AD2390" s="312"/>
      <c r="AE2390" s="316"/>
      <c r="AF2390" s="317"/>
      <c r="AG2390" s="317"/>
      <c r="AH2390" s="311"/>
      <c r="AI2390" s="311"/>
      <c r="AJ2390" s="311"/>
      <c r="AK2390" s="311"/>
      <c r="AL2390" s="311"/>
      <c r="AO2390" s="318"/>
      <c r="AP2390" s="318"/>
      <c r="AQ2390" s="249"/>
      <c r="AR2390" s="249"/>
      <c r="AS2390" s="248"/>
      <c r="AT2390" s="248"/>
      <c r="AU2390" s="248"/>
      <c r="AW2390" s="319"/>
      <c r="AX2390" s="251"/>
      <c r="AY2390" s="248"/>
    </row>
    <row r="2391" spans="1:51" s="307" customFormat="1" ht="16.5" customHeight="1" x14ac:dyDescent="0.25">
      <c r="A2391" s="305"/>
      <c r="B2391" s="306"/>
      <c r="K2391" s="317"/>
      <c r="L2391" s="317"/>
      <c r="M2391" s="310"/>
      <c r="N2391" s="317"/>
      <c r="O2391" s="317"/>
      <c r="P2391" s="309"/>
      <c r="Q2391" s="311"/>
      <c r="R2391" s="312"/>
      <c r="S2391" s="312"/>
      <c r="U2391" s="313"/>
      <c r="V2391" s="305"/>
      <c r="W2391" s="306"/>
      <c r="X2391" s="425"/>
      <c r="Z2391" s="305"/>
      <c r="AA2391" s="315"/>
      <c r="AB2391" s="315"/>
      <c r="AC2391" s="315"/>
      <c r="AD2391" s="312"/>
      <c r="AE2391" s="316"/>
      <c r="AF2391" s="317"/>
      <c r="AG2391" s="317"/>
      <c r="AH2391" s="311"/>
      <c r="AI2391" s="311"/>
      <c r="AJ2391" s="311"/>
      <c r="AK2391" s="311"/>
      <c r="AL2391" s="311"/>
      <c r="AO2391" s="318"/>
      <c r="AP2391" s="318"/>
      <c r="AQ2391" s="249"/>
      <c r="AR2391" s="249"/>
      <c r="AS2391" s="248"/>
      <c r="AT2391" s="248"/>
      <c r="AU2391" s="248"/>
      <c r="AW2391" s="319"/>
      <c r="AX2391" s="251"/>
      <c r="AY2391" s="248"/>
    </row>
    <row r="2392" spans="1:51" s="307" customFormat="1" ht="16.5" customHeight="1" x14ac:dyDescent="0.25">
      <c r="A2392" s="305"/>
      <c r="B2392" s="306"/>
      <c r="K2392" s="317"/>
      <c r="L2392" s="317"/>
      <c r="M2392" s="310"/>
      <c r="N2392" s="317"/>
      <c r="O2392" s="317"/>
      <c r="P2392" s="309"/>
      <c r="Q2392" s="311"/>
      <c r="R2392" s="312"/>
      <c r="S2392" s="312"/>
      <c r="U2392" s="313"/>
      <c r="V2392" s="305"/>
      <c r="W2392" s="306"/>
      <c r="X2392" s="425"/>
      <c r="Z2392" s="305"/>
      <c r="AA2392" s="315"/>
      <c r="AB2392" s="315"/>
      <c r="AC2392" s="315"/>
      <c r="AD2392" s="312"/>
      <c r="AE2392" s="316"/>
      <c r="AF2392" s="317"/>
      <c r="AG2392" s="317"/>
      <c r="AH2392" s="311"/>
      <c r="AI2392" s="311"/>
      <c r="AJ2392" s="311"/>
      <c r="AK2392" s="311"/>
      <c r="AL2392" s="311"/>
      <c r="AO2392" s="318"/>
      <c r="AP2392" s="318"/>
      <c r="AQ2392" s="249"/>
      <c r="AR2392" s="249"/>
      <c r="AS2392" s="248"/>
      <c r="AT2392" s="248"/>
      <c r="AU2392" s="248"/>
      <c r="AW2392" s="319"/>
      <c r="AX2392" s="251"/>
      <c r="AY2392" s="248"/>
    </row>
    <row r="2393" spans="1:51" s="307" customFormat="1" ht="16.5" customHeight="1" x14ac:dyDescent="0.25">
      <c r="A2393" s="305"/>
      <c r="B2393" s="306"/>
      <c r="K2393" s="317"/>
      <c r="L2393" s="317"/>
      <c r="M2393" s="310"/>
      <c r="N2393" s="317"/>
      <c r="O2393" s="317"/>
      <c r="P2393" s="309"/>
      <c r="Q2393" s="311"/>
      <c r="R2393" s="312"/>
      <c r="S2393" s="312"/>
      <c r="U2393" s="313"/>
      <c r="V2393" s="305"/>
      <c r="W2393" s="306"/>
      <c r="X2393" s="425"/>
      <c r="Z2393" s="305"/>
      <c r="AA2393" s="315"/>
      <c r="AB2393" s="315"/>
      <c r="AC2393" s="315"/>
      <c r="AD2393" s="312"/>
      <c r="AE2393" s="316"/>
      <c r="AF2393" s="317"/>
      <c r="AG2393" s="317"/>
      <c r="AH2393" s="311"/>
      <c r="AI2393" s="311"/>
      <c r="AJ2393" s="311"/>
      <c r="AK2393" s="311"/>
      <c r="AL2393" s="311"/>
      <c r="AO2393" s="318"/>
      <c r="AP2393" s="318"/>
      <c r="AQ2393" s="249"/>
      <c r="AR2393" s="249"/>
      <c r="AS2393" s="248"/>
      <c r="AT2393" s="248"/>
      <c r="AU2393" s="248"/>
      <c r="AW2393" s="319"/>
      <c r="AX2393" s="251"/>
      <c r="AY2393" s="248"/>
    </row>
    <row r="2394" spans="1:51" s="307" customFormat="1" ht="16.5" customHeight="1" x14ac:dyDescent="0.25">
      <c r="A2394" s="305"/>
      <c r="B2394" s="306"/>
      <c r="K2394" s="317"/>
      <c r="L2394" s="317"/>
      <c r="M2394" s="310"/>
      <c r="N2394" s="317"/>
      <c r="O2394" s="317"/>
      <c r="P2394" s="309"/>
      <c r="Q2394" s="311"/>
      <c r="R2394" s="312"/>
      <c r="S2394" s="312"/>
      <c r="U2394" s="313"/>
      <c r="V2394" s="305"/>
      <c r="W2394" s="306"/>
      <c r="X2394" s="425"/>
      <c r="Z2394" s="305"/>
      <c r="AA2394" s="315"/>
      <c r="AB2394" s="315"/>
      <c r="AC2394" s="315"/>
      <c r="AD2394" s="312"/>
      <c r="AE2394" s="316"/>
      <c r="AF2394" s="317"/>
      <c r="AG2394" s="317"/>
      <c r="AH2394" s="311"/>
      <c r="AI2394" s="311"/>
      <c r="AJ2394" s="311"/>
      <c r="AK2394" s="311"/>
      <c r="AL2394" s="311"/>
      <c r="AO2394" s="318"/>
      <c r="AP2394" s="318"/>
      <c r="AQ2394" s="249"/>
      <c r="AR2394" s="249"/>
      <c r="AS2394" s="248"/>
      <c r="AT2394" s="248"/>
      <c r="AU2394" s="248"/>
      <c r="AW2394" s="319"/>
      <c r="AX2394" s="251"/>
      <c r="AY2394" s="248"/>
    </row>
    <row r="2395" spans="1:51" s="307" customFormat="1" ht="16.5" customHeight="1" x14ac:dyDescent="0.25">
      <c r="A2395" s="305"/>
      <c r="B2395" s="306"/>
      <c r="K2395" s="317"/>
      <c r="L2395" s="317"/>
      <c r="M2395" s="310"/>
      <c r="N2395" s="317"/>
      <c r="O2395" s="317"/>
      <c r="P2395" s="309"/>
      <c r="Q2395" s="311"/>
      <c r="R2395" s="312"/>
      <c r="S2395" s="312"/>
      <c r="U2395" s="313"/>
      <c r="V2395" s="305"/>
      <c r="W2395" s="306"/>
      <c r="X2395" s="425"/>
      <c r="Z2395" s="305"/>
      <c r="AA2395" s="315"/>
      <c r="AB2395" s="315"/>
      <c r="AC2395" s="315"/>
      <c r="AD2395" s="312"/>
      <c r="AE2395" s="316"/>
      <c r="AF2395" s="317"/>
      <c r="AG2395" s="317"/>
      <c r="AH2395" s="311"/>
      <c r="AI2395" s="311"/>
      <c r="AJ2395" s="311"/>
      <c r="AK2395" s="311"/>
      <c r="AL2395" s="311"/>
      <c r="AO2395" s="318"/>
      <c r="AP2395" s="318"/>
      <c r="AQ2395" s="249"/>
      <c r="AR2395" s="249"/>
      <c r="AS2395" s="248"/>
      <c r="AT2395" s="248"/>
      <c r="AU2395" s="248"/>
      <c r="AW2395" s="319"/>
      <c r="AX2395" s="251"/>
      <c r="AY2395" s="248"/>
    </row>
    <row r="2396" spans="1:51" s="307" customFormat="1" ht="16.5" customHeight="1" x14ac:dyDescent="0.25">
      <c r="A2396" s="305"/>
      <c r="B2396" s="306"/>
      <c r="K2396" s="317"/>
      <c r="L2396" s="317"/>
      <c r="M2396" s="310"/>
      <c r="N2396" s="317"/>
      <c r="O2396" s="317"/>
      <c r="P2396" s="309"/>
      <c r="Q2396" s="311"/>
      <c r="R2396" s="312"/>
      <c r="S2396" s="312"/>
      <c r="U2396" s="313"/>
      <c r="V2396" s="305"/>
      <c r="W2396" s="306"/>
      <c r="X2396" s="425"/>
      <c r="Z2396" s="305"/>
      <c r="AA2396" s="315"/>
      <c r="AB2396" s="315"/>
      <c r="AC2396" s="315"/>
      <c r="AD2396" s="312"/>
      <c r="AE2396" s="316"/>
      <c r="AF2396" s="317"/>
      <c r="AG2396" s="317"/>
      <c r="AH2396" s="311"/>
      <c r="AI2396" s="311"/>
      <c r="AJ2396" s="311"/>
      <c r="AK2396" s="311"/>
      <c r="AL2396" s="311"/>
      <c r="AO2396" s="318"/>
      <c r="AP2396" s="318"/>
      <c r="AQ2396" s="249"/>
      <c r="AR2396" s="249"/>
      <c r="AS2396" s="248"/>
      <c r="AT2396" s="248"/>
      <c r="AU2396" s="248"/>
      <c r="AW2396" s="319"/>
      <c r="AX2396" s="251"/>
      <c r="AY2396" s="248"/>
    </row>
    <row r="2397" spans="1:51" s="307" customFormat="1" ht="16.5" customHeight="1" x14ac:dyDescent="0.25">
      <c r="A2397" s="305"/>
      <c r="B2397" s="306"/>
      <c r="K2397" s="317"/>
      <c r="L2397" s="317"/>
      <c r="M2397" s="310"/>
      <c r="N2397" s="317"/>
      <c r="O2397" s="317"/>
      <c r="P2397" s="309"/>
      <c r="Q2397" s="311"/>
      <c r="R2397" s="312"/>
      <c r="S2397" s="312"/>
      <c r="U2397" s="313"/>
      <c r="V2397" s="305"/>
      <c r="W2397" s="306"/>
      <c r="X2397" s="425"/>
      <c r="Z2397" s="305"/>
      <c r="AA2397" s="315"/>
      <c r="AB2397" s="315"/>
      <c r="AC2397" s="315"/>
      <c r="AD2397" s="312"/>
      <c r="AE2397" s="316"/>
      <c r="AF2397" s="317"/>
      <c r="AG2397" s="317"/>
      <c r="AH2397" s="311"/>
      <c r="AI2397" s="311"/>
      <c r="AJ2397" s="311"/>
      <c r="AK2397" s="311"/>
      <c r="AL2397" s="311"/>
      <c r="AO2397" s="318"/>
      <c r="AP2397" s="318"/>
      <c r="AQ2397" s="249"/>
      <c r="AR2397" s="249"/>
      <c r="AS2397" s="248"/>
      <c r="AT2397" s="248"/>
      <c r="AU2397" s="248"/>
      <c r="AW2397" s="319"/>
      <c r="AX2397" s="251"/>
      <c r="AY2397" s="248"/>
    </row>
    <row r="2398" spans="1:51" s="307" customFormat="1" ht="16.5" customHeight="1" x14ac:dyDescent="0.25">
      <c r="A2398" s="305"/>
      <c r="B2398" s="306"/>
      <c r="K2398" s="317"/>
      <c r="L2398" s="317"/>
      <c r="M2398" s="310"/>
      <c r="N2398" s="317"/>
      <c r="O2398" s="317"/>
      <c r="P2398" s="309"/>
      <c r="Q2398" s="311"/>
      <c r="R2398" s="312"/>
      <c r="S2398" s="312"/>
      <c r="U2398" s="313"/>
      <c r="V2398" s="305"/>
      <c r="W2398" s="306"/>
      <c r="X2398" s="425"/>
      <c r="Z2398" s="305"/>
      <c r="AA2398" s="315"/>
      <c r="AB2398" s="315"/>
      <c r="AC2398" s="315"/>
      <c r="AD2398" s="312"/>
      <c r="AE2398" s="316"/>
      <c r="AF2398" s="317"/>
      <c r="AG2398" s="317"/>
      <c r="AH2398" s="311"/>
      <c r="AI2398" s="311"/>
      <c r="AJ2398" s="311"/>
      <c r="AK2398" s="311"/>
      <c r="AL2398" s="311"/>
      <c r="AO2398" s="318"/>
      <c r="AP2398" s="318"/>
      <c r="AQ2398" s="249"/>
      <c r="AR2398" s="249"/>
      <c r="AS2398" s="248"/>
      <c r="AT2398" s="248"/>
      <c r="AU2398" s="248"/>
      <c r="AW2398" s="319"/>
      <c r="AX2398" s="251"/>
      <c r="AY2398" s="248"/>
    </row>
    <row r="2399" spans="1:51" s="307" customFormat="1" ht="16.5" customHeight="1" x14ac:dyDescent="0.25">
      <c r="A2399" s="305"/>
      <c r="B2399" s="306"/>
      <c r="K2399" s="317"/>
      <c r="L2399" s="317"/>
      <c r="M2399" s="310"/>
      <c r="N2399" s="317"/>
      <c r="O2399" s="317"/>
      <c r="P2399" s="309"/>
      <c r="Q2399" s="311"/>
      <c r="R2399" s="312"/>
      <c r="S2399" s="312"/>
      <c r="U2399" s="313"/>
      <c r="V2399" s="305"/>
      <c r="W2399" s="306"/>
      <c r="X2399" s="425"/>
      <c r="Z2399" s="305"/>
      <c r="AA2399" s="315"/>
      <c r="AB2399" s="315"/>
      <c r="AC2399" s="315"/>
      <c r="AD2399" s="312"/>
      <c r="AE2399" s="316"/>
      <c r="AF2399" s="317"/>
      <c r="AG2399" s="317"/>
      <c r="AH2399" s="311"/>
      <c r="AI2399" s="311"/>
      <c r="AJ2399" s="311"/>
      <c r="AK2399" s="311"/>
      <c r="AL2399" s="311"/>
      <c r="AO2399" s="318"/>
      <c r="AP2399" s="318"/>
      <c r="AQ2399" s="249"/>
      <c r="AR2399" s="249"/>
      <c r="AS2399" s="248"/>
      <c r="AT2399" s="248"/>
      <c r="AU2399" s="248"/>
      <c r="AW2399" s="319"/>
      <c r="AX2399" s="251"/>
      <c r="AY2399" s="248"/>
    </row>
    <row r="2400" spans="1:51" s="307" customFormat="1" ht="16.5" customHeight="1" x14ac:dyDescent="0.25">
      <c r="A2400" s="305"/>
      <c r="B2400" s="306"/>
      <c r="K2400" s="317"/>
      <c r="L2400" s="317"/>
      <c r="M2400" s="310"/>
      <c r="N2400" s="317"/>
      <c r="O2400" s="317"/>
      <c r="P2400" s="309"/>
      <c r="Q2400" s="311"/>
      <c r="R2400" s="312"/>
      <c r="S2400" s="312"/>
      <c r="U2400" s="313"/>
      <c r="V2400" s="305"/>
      <c r="W2400" s="306"/>
      <c r="X2400" s="425"/>
      <c r="Z2400" s="305"/>
      <c r="AA2400" s="315"/>
      <c r="AB2400" s="315"/>
      <c r="AC2400" s="315"/>
      <c r="AD2400" s="312"/>
      <c r="AE2400" s="316"/>
      <c r="AF2400" s="317"/>
      <c r="AG2400" s="317"/>
      <c r="AH2400" s="311"/>
      <c r="AI2400" s="311"/>
      <c r="AJ2400" s="311"/>
      <c r="AK2400" s="311"/>
      <c r="AL2400" s="311"/>
      <c r="AO2400" s="318"/>
      <c r="AP2400" s="318"/>
      <c r="AQ2400" s="249"/>
      <c r="AR2400" s="249"/>
      <c r="AS2400" s="248"/>
      <c r="AT2400" s="248"/>
      <c r="AU2400" s="248"/>
      <c r="AW2400" s="319"/>
      <c r="AX2400" s="251"/>
      <c r="AY2400" s="248"/>
    </row>
    <row r="2401" spans="1:51" s="307" customFormat="1" ht="16.5" customHeight="1" x14ac:dyDescent="0.25">
      <c r="A2401" s="305"/>
      <c r="B2401" s="306"/>
      <c r="K2401" s="317"/>
      <c r="L2401" s="317"/>
      <c r="M2401" s="310"/>
      <c r="N2401" s="317"/>
      <c r="O2401" s="317"/>
      <c r="P2401" s="309"/>
      <c r="Q2401" s="311"/>
      <c r="R2401" s="312"/>
      <c r="S2401" s="312"/>
      <c r="U2401" s="313"/>
      <c r="V2401" s="305"/>
      <c r="W2401" s="306"/>
      <c r="X2401" s="425"/>
      <c r="Z2401" s="305"/>
      <c r="AA2401" s="315"/>
      <c r="AB2401" s="315"/>
      <c r="AC2401" s="315"/>
      <c r="AD2401" s="312"/>
      <c r="AE2401" s="316"/>
      <c r="AF2401" s="317"/>
      <c r="AG2401" s="317"/>
      <c r="AH2401" s="311"/>
      <c r="AI2401" s="311"/>
      <c r="AJ2401" s="311"/>
      <c r="AK2401" s="311"/>
      <c r="AL2401" s="311"/>
      <c r="AO2401" s="318"/>
      <c r="AP2401" s="318"/>
      <c r="AQ2401" s="249"/>
      <c r="AR2401" s="249"/>
      <c r="AS2401" s="248"/>
      <c r="AT2401" s="248"/>
      <c r="AU2401" s="248"/>
      <c r="AW2401" s="319"/>
      <c r="AX2401" s="251"/>
      <c r="AY2401" s="248"/>
    </row>
    <row r="2402" spans="1:51" s="307" customFormat="1" ht="16.5" customHeight="1" x14ac:dyDescent="0.25">
      <c r="A2402" s="305"/>
      <c r="B2402" s="306"/>
      <c r="K2402" s="317"/>
      <c r="L2402" s="317"/>
      <c r="M2402" s="310"/>
      <c r="N2402" s="317"/>
      <c r="O2402" s="317"/>
      <c r="P2402" s="309"/>
      <c r="Q2402" s="311"/>
      <c r="R2402" s="312"/>
      <c r="S2402" s="312"/>
      <c r="U2402" s="313"/>
      <c r="V2402" s="305"/>
      <c r="W2402" s="306"/>
      <c r="X2402" s="425"/>
      <c r="Z2402" s="305"/>
      <c r="AA2402" s="315"/>
      <c r="AB2402" s="315"/>
      <c r="AC2402" s="315"/>
      <c r="AD2402" s="312"/>
      <c r="AE2402" s="316"/>
      <c r="AF2402" s="317"/>
      <c r="AG2402" s="317"/>
      <c r="AH2402" s="311"/>
      <c r="AI2402" s="311"/>
      <c r="AJ2402" s="311"/>
      <c r="AK2402" s="311"/>
      <c r="AL2402" s="311"/>
      <c r="AO2402" s="318"/>
      <c r="AP2402" s="318"/>
      <c r="AQ2402" s="249"/>
      <c r="AR2402" s="249"/>
      <c r="AS2402" s="248"/>
      <c r="AT2402" s="248"/>
      <c r="AU2402" s="248"/>
      <c r="AW2402" s="319"/>
      <c r="AX2402" s="251"/>
      <c r="AY2402" s="248"/>
    </row>
    <row r="2403" spans="1:51" s="307" customFormat="1" ht="16.5" customHeight="1" x14ac:dyDescent="0.25">
      <c r="A2403" s="305"/>
      <c r="B2403" s="306"/>
      <c r="K2403" s="317"/>
      <c r="L2403" s="317"/>
      <c r="M2403" s="310"/>
      <c r="N2403" s="317"/>
      <c r="O2403" s="317"/>
      <c r="P2403" s="309"/>
      <c r="Q2403" s="311"/>
      <c r="R2403" s="312"/>
      <c r="S2403" s="312"/>
      <c r="U2403" s="313"/>
      <c r="V2403" s="305"/>
      <c r="W2403" s="306"/>
      <c r="X2403" s="425"/>
      <c r="Z2403" s="305"/>
      <c r="AA2403" s="315"/>
      <c r="AB2403" s="315"/>
      <c r="AC2403" s="315"/>
      <c r="AD2403" s="312"/>
      <c r="AE2403" s="316"/>
      <c r="AF2403" s="317"/>
      <c r="AG2403" s="317"/>
      <c r="AH2403" s="311"/>
      <c r="AI2403" s="311"/>
      <c r="AJ2403" s="311"/>
      <c r="AK2403" s="311"/>
      <c r="AL2403" s="311"/>
      <c r="AO2403" s="318"/>
      <c r="AP2403" s="318"/>
      <c r="AQ2403" s="249"/>
      <c r="AR2403" s="249"/>
      <c r="AS2403" s="248"/>
      <c r="AT2403" s="248"/>
      <c r="AU2403" s="248"/>
      <c r="AW2403" s="319"/>
      <c r="AX2403" s="251"/>
      <c r="AY2403" s="248"/>
    </row>
    <row r="2404" spans="1:51" s="307" customFormat="1" ht="16.5" customHeight="1" x14ac:dyDescent="0.25">
      <c r="A2404" s="305"/>
      <c r="B2404" s="306"/>
      <c r="K2404" s="317"/>
      <c r="L2404" s="317"/>
      <c r="M2404" s="310"/>
      <c r="N2404" s="317"/>
      <c r="O2404" s="317"/>
      <c r="P2404" s="309"/>
      <c r="Q2404" s="311"/>
      <c r="R2404" s="312"/>
      <c r="S2404" s="312"/>
      <c r="U2404" s="313"/>
      <c r="V2404" s="305"/>
      <c r="W2404" s="306"/>
      <c r="X2404" s="425"/>
      <c r="Z2404" s="305"/>
      <c r="AA2404" s="315"/>
      <c r="AB2404" s="315"/>
      <c r="AC2404" s="315"/>
      <c r="AD2404" s="312"/>
      <c r="AE2404" s="316"/>
      <c r="AF2404" s="317"/>
      <c r="AG2404" s="317"/>
      <c r="AH2404" s="311"/>
      <c r="AI2404" s="311"/>
      <c r="AJ2404" s="311"/>
      <c r="AK2404" s="311"/>
      <c r="AL2404" s="311"/>
      <c r="AO2404" s="318"/>
      <c r="AP2404" s="318"/>
      <c r="AQ2404" s="249"/>
      <c r="AR2404" s="249"/>
      <c r="AS2404" s="248"/>
      <c r="AT2404" s="248"/>
      <c r="AU2404" s="248"/>
      <c r="AW2404" s="319"/>
      <c r="AX2404" s="251"/>
      <c r="AY2404" s="248"/>
    </row>
    <row r="2405" spans="1:51" s="307" customFormat="1" ht="16.5" customHeight="1" x14ac:dyDescent="0.25">
      <c r="A2405" s="305"/>
      <c r="B2405" s="306"/>
      <c r="K2405" s="317"/>
      <c r="L2405" s="317"/>
      <c r="M2405" s="310"/>
      <c r="N2405" s="317"/>
      <c r="O2405" s="317"/>
      <c r="P2405" s="309"/>
      <c r="Q2405" s="311"/>
      <c r="R2405" s="312"/>
      <c r="S2405" s="312"/>
      <c r="U2405" s="313"/>
      <c r="V2405" s="305"/>
      <c r="W2405" s="306"/>
      <c r="X2405" s="425"/>
      <c r="Z2405" s="305"/>
      <c r="AA2405" s="315"/>
      <c r="AB2405" s="315"/>
      <c r="AC2405" s="315"/>
      <c r="AD2405" s="312"/>
      <c r="AE2405" s="316"/>
      <c r="AF2405" s="317"/>
      <c r="AG2405" s="317"/>
      <c r="AH2405" s="311"/>
      <c r="AI2405" s="311"/>
      <c r="AJ2405" s="311"/>
      <c r="AK2405" s="311"/>
      <c r="AL2405" s="311"/>
      <c r="AO2405" s="318"/>
      <c r="AP2405" s="318"/>
      <c r="AQ2405" s="249"/>
      <c r="AR2405" s="249"/>
      <c r="AS2405" s="248"/>
      <c r="AT2405" s="248"/>
      <c r="AU2405" s="248"/>
      <c r="AW2405" s="319"/>
      <c r="AX2405" s="251"/>
      <c r="AY2405" s="248"/>
    </row>
    <row r="2406" spans="1:51" s="307" customFormat="1" ht="16.5" customHeight="1" x14ac:dyDescent="0.25">
      <c r="A2406" s="305"/>
      <c r="B2406" s="306"/>
      <c r="K2406" s="317"/>
      <c r="L2406" s="317"/>
      <c r="M2406" s="310"/>
      <c r="N2406" s="317"/>
      <c r="O2406" s="317"/>
      <c r="P2406" s="309"/>
      <c r="Q2406" s="311"/>
      <c r="R2406" s="312"/>
      <c r="S2406" s="312"/>
      <c r="U2406" s="313"/>
      <c r="V2406" s="305"/>
      <c r="W2406" s="306"/>
      <c r="X2406" s="425"/>
      <c r="Z2406" s="305"/>
      <c r="AA2406" s="315"/>
      <c r="AB2406" s="315"/>
      <c r="AC2406" s="315"/>
      <c r="AD2406" s="312"/>
      <c r="AE2406" s="316"/>
      <c r="AF2406" s="317"/>
      <c r="AG2406" s="317"/>
      <c r="AH2406" s="311"/>
      <c r="AI2406" s="311"/>
      <c r="AJ2406" s="311"/>
      <c r="AK2406" s="311"/>
      <c r="AL2406" s="311"/>
      <c r="AO2406" s="318"/>
      <c r="AP2406" s="318"/>
      <c r="AQ2406" s="249"/>
      <c r="AR2406" s="249"/>
      <c r="AS2406" s="248"/>
      <c r="AT2406" s="248"/>
      <c r="AU2406" s="248"/>
      <c r="AW2406" s="319"/>
      <c r="AX2406" s="251"/>
      <c r="AY2406" s="248"/>
    </row>
    <row r="2407" spans="1:51" s="307" customFormat="1" ht="16.5" customHeight="1" x14ac:dyDescent="0.25">
      <c r="A2407" s="305"/>
      <c r="B2407" s="306"/>
      <c r="K2407" s="317"/>
      <c r="L2407" s="317"/>
      <c r="M2407" s="310"/>
      <c r="N2407" s="317"/>
      <c r="O2407" s="317"/>
      <c r="P2407" s="309"/>
      <c r="Q2407" s="311"/>
      <c r="R2407" s="312"/>
      <c r="S2407" s="312"/>
      <c r="U2407" s="313"/>
      <c r="V2407" s="305"/>
      <c r="W2407" s="306"/>
      <c r="X2407" s="425"/>
      <c r="Z2407" s="305"/>
      <c r="AA2407" s="315"/>
      <c r="AB2407" s="315"/>
      <c r="AC2407" s="315"/>
      <c r="AD2407" s="312"/>
      <c r="AE2407" s="316"/>
      <c r="AF2407" s="317"/>
      <c r="AG2407" s="317"/>
      <c r="AH2407" s="311"/>
      <c r="AI2407" s="311"/>
      <c r="AJ2407" s="311"/>
      <c r="AK2407" s="311"/>
      <c r="AL2407" s="311"/>
      <c r="AO2407" s="318"/>
      <c r="AP2407" s="318"/>
      <c r="AQ2407" s="249"/>
      <c r="AR2407" s="249"/>
      <c r="AS2407" s="248"/>
      <c r="AT2407" s="248"/>
      <c r="AU2407" s="248"/>
      <c r="AW2407" s="319"/>
      <c r="AX2407" s="251"/>
      <c r="AY2407" s="248"/>
    </row>
    <row r="2408" spans="1:51" s="307" customFormat="1" ht="16.5" customHeight="1" x14ac:dyDescent="0.25">
      <c r="A2408" s="305"/>
      <c r="B2408" s="306"/>
      <c r="K2408" s="317"/>
      <c r="L2408" s="317"/>
      <c r="M2408" s="310"/>
      <c r="N2408" s="317"/>
      <c r="O2408" s="317"/>
      <c r="P2408" s="309"/>
      <c r="Q2408" s="311"/>
      <c r="R2408" s="312"/>
      <c r="S2408" s="312"/>
      <c r="U2408" s="313"/>
      <c r="V2408" s="305"/>
      <c r="W2408" s="306"/>
      <c r="X2408" s="425"/>
      <c r="Z2408" s="305"/>
      <c r="AA2408" s="315"/>
      <c r="AB2408" s="315"/>
      <c r="AC2408" s="315"/>
      <c r="AD2408" s="312"/>
      <c r="AE2408" s="316"/>
      <c r="AF2408" s="317"/>
      <c r="AG2408" s="317"/>
      <c r="AH2408" s="311"/>
      <c r="AI2408" s="311"/>
      <c r="AJ2408" s="311"/>
      <c r="AK2408" s="311"/>
      <c r="AL2408" s="311"/>
      <c r="AO2408" s="318"/>
      <c r="AP2408" s="318"/>
      <c r="AQ2408" s="249"/>
      <c r="AR2408" s="249"/>
      <c r="AS2408" s="248"/>
      <c r="AT2408" s="248"/>
      <c r="AU2408" s="248"/>
      <c r="AW2408" s="319"/>
      <c r="AX2408" s="251"/>
      <c r="AY2408" s="248"/>
    </row>
    <row r="2409" spans="1:51" s="307" customFormat="1" ht="16.5" customHeight="1" x14ac:dyDescent="0.25">
      <c r="A2409" s="305"/>
      <c r="B2409" s="306"/>
      <c r="K2409" s="317"/>
      <c r="L2409" s="317"/>
      <c r="M2409" s="310"/>
      <c r="N2409" s="317"/>
      <c r="O2409" s="317"/>
      <c r="P2409" s="309"/>
      <c r="Q2409" s="311"/>
      <c r="R2409" s="312"/>
      <c r="S2409" s="312"/>
      <c r="U2409" s="313"/>
      <c r="V2409" s="305"/>
      <c r="W2409" s="306"/>
      <c r="X2409" s="425"/>
      <c r="Z2409" s="305"/>
      <c r="AA2409" s="315"/>
      <c r="AB2409" s="315"/>
      <c r="AC2409" s="315"/>
      <c r="AD2409" s="312"/>
      <c r="AE2409" s="316"/>
      <c r="AF2409" s="317"/>
      <c r="AG2409" s="317"/>
      <c r="AH2409" s="311"/>
      <c r="AI2409" s="311"/>
      <c r="AJ2409" s="311"/>
      <c r="AK2409" s="311"/>
      <c r="AL2409" s="311"/>
      <c r="AO2409" s="318"/>
      <c r="AP2409" s="318"/>
      <c r="AQ2409" s="249"/>
      <c r="AR2409" s="249"/>
      <c r="AS2409" s="248"/>
      <c r="AT2409" s="248"/>
      <c r="AU2409" s="248"/>
      <c r="AW2409" s="319"/>
      <c r="AX2409" s="251"/>
      <c r="AY2409" s="248"/>
    </row>
    <row r="2410" spans="1:51" s="307" customFormat="1" ht="16.5" customHeight="1" x14ac:dyDescent="0.25">
      <c r="A2410" s="305"/>
      <c r="B2410" s="306"/>
      <c r="K2410" s="317"/>
      <c r="L2410" s="317"/>
      <c r="M2410" s="310"/>
      <c r="N2410" s="317"/>
      <c r="O2410" s="317"/>
      <c r="P2410" s="309"/>
      <c r="Q2410" s="311"/>
      <c r="R2410" s="312"/>
      <c r="S2410" s="312"/>
      <c r="U2410" s="313"/>
      <c r="V2410" s="305"/>
      <c r="W2410" s="306"/>
      <c r="X2410" s="425"/>
      <c r="Z2410" s="305"/>
      <c r="AA2410" s="315"/>
      <c r="AB2410" s="315"/>
      <c r="AC2410" s="315"/>
      <c r="AD2410" s="312"/>
      <c r="AE2410" s="316"/>
      <c r="AF2410" s="317"/>
      <c r="AG2410" s="317"/>
      <c r="AH2410" s="311"/>
      <c r="AI2410" s="311"/>
      <c r="AJ2410" s="311"/>
      <c r="AK2410" s="311"/>
      <c r="AL2410" s="311"/>
      <c r="AO2410" s="318"/>
      <c r="AP2410" s="318"/>
      <c r="AQ2410" s="249"/>
      <c r="AR2410" s="249"/>
      <c r="AS2410" s="248"/>
      <c r="AT2410" s="248"/>
      <c r="AU2410" s="248"/>
      <c r="AW2410" s="319"/>
      <c r="AX2410" s="251"/>
      <c r="AY2410" s="248"/>
    </row>
    <row r="2411" spans="1:51" s="307" customFormat="1" ht="16.5" customHeight="1" x14ac:dyDescent="0.25">
      <c r="A2411" s="305"/>
      <c r="B2411" s="306"/>
      <c r="K2411" s="317"/>
      <c r="L2411" s="317"/>
      <c r="M2411" s="310"/>
      <c r="N2411" s="317"/>
      <c r="O2411" s="317"/>
      <c r="P2411" s="309"/>
      <c r="Q2411" s="311"/>
      <c r="R2411" s="312"/>
      <c r="S2411" s="312"/>
      <c r="U2411" s="313"/>
      <c r="V2411" s="305"/>
      <c r="W2411" s="306"/>
      <c r="X2411" s="425"/>
      <c r="Z2411" s="305"/>
      <c r="AA2411" s="315"/>
      <c r="AB2411" s="315"/>
      <c r="AC2411" s="315"/>
      <c r="AD2411" s="312"/>
      <c r="AE2411" s="316"/>
      <c r="AF2411" s="317"/>
      <c r="AG2411" s="317"/>
      <c r="AH2411" s="311"/>
      <c r="AI2411" s="311"/>
      <c r="AJ2411" s="311"/>
      <c r="AK2411" s="311"/>
      <c r="AL2411" s="311"/>
      <c r="AO2411" s="318"/>
      <c r="AP2411" s="318"/>
      <c r="AQ2411" s="249"/>
      <c r="AR2411" s="249"/>
      <c r="AS2411" s="248"/>
      <c r="AT2411" s="248"/>
      <c r="AU2411" s="248"/>
      <c r="AW2411" s="319"/>
      <c r="AX2411" s="251"/>
      <c r="AY2411" s="248"/>
    </row>
    <row r="2412" spans="1:51" s="307" customFormat="1" ht="16.5" customHeight="1" x14ac:dyDescent="0.25">
      <c r="A2412" s="305"/>
      <c r="B2412" s="306"/>
      <c r="K2412" s="317"/>
      <c r="L2412" s="317"/>
      <c r="M2412" s="310"/>
      <c r="N2412" s="317"/>
      <c r="O2412" s="317"/>
      <c r="P2412" s="309"/>
      <c r="Q2412" s="311"/>
      <c r="R2412" s="312"/>
      <c r="S2412" s="312"/>
      <c r="U2412" s="313"/>
      <c r="V2412" s="305"/>
      <c r="W2412" s="306"/>
      <c r="X2412" s="425"/>
      <c r="Z2412" s="305"/>
      <c r="AA2412" s="315"/>
      <c r="AB2412" s="315"/>
      <c r="AC2412" s="315"/>
      <c r="AD2412" s="312"/>
      <c r="AE2412" s="316"/>
      <c r="AF2412" s="317"/>
      <c r="AG2412" s="317"/>
      <c r="AH2412" s="311"/>
      <c r="AI2412" s="311"/>
      <c r="AJ2412" s="311"/>
      <c r="AK2412" s="311"/>
      <c r="AL2412" s="311"/>
      <c r="AO2412" s="318"/>
      <c r="AP2412" s="318"/>
      <c r="AQ2412" s="249"/>
      <c r="AR2412" s="249"/>
      <c r="AS2412" s="248"/>
      <c r="AT2412" s="248"/>
      <c r="AU2412" s="248"/>
      <c r="AW2412" s="319"/>
      <c r="AX2412" s="251"/>
      <c r="AY2412" s="248"/>
    </row>
    <row r="2413" spans="1:51" s="307" customFormat="1" ht="16.5" customHeight="1" x14ac:dyDescent="0.25">
      <c r="A2413" s="305"/>
      <c r="B2413" s="306"/>
      <c r="K2413" s="317"/>
      <c r="L2413" s="317"/>
      <c r="M2413" s="310"/>
      <c r="N2413" s="317"/>
      <c r="O2413" s="317"/>
      <c r="P2413" s="309"/>
      <c r="Q2413" s="311"/>
      <c r="R2413" s="312"/>
      <c r="S2413" s="312"/>
      <c r="U2413" s="313"/>
      <c r="V2413" s="305"/>
      <c r="W2413" s="306"/>
      <c r="X2413" s="425"/>
      <c r="Z2413" s="305"/>
      <c r="AA2413" s="315"/>
      <c r="AB2413" s="315"/>
      <c r="AC2413" s="315"/>
      <c r="AD2413" s="312"/>
      <c r="AE2413" s="316"/>
      <c r="AF2413" s="317"/>
      <c r="AG2413" s="317"/>
      <c r="AH2413" s="311"/>
      <c r="AI2413" s="311"/>
      <c r="AJ2413" s="311"/>
      <c r="AK2413" s="311"/>
      <c r="AL2413" s="311"/>
      <c r="AO2413" s="318"/>
      <c r="AP2413" s="318"/>
      <c r="AQ2413" s="249"/>
      <c r="AR2413" s="249"/>
      <c r="AS2413" s="248"/>
      <c r="AT2413" s="248"/>
      <c r="AU2413" s="248"/>
      <c r="AW2413" s="319"/>
      <c r="AX2413" s="251"/>
      <c r="AY2413" s="248"/>
    </row>
    <row r="2414" spans="1:51" s="307" customFormat="1" ht="16.5" customHeight="1" x14ac:dyDescent="0.25">
      <c r="A2414" s="305"/>
      <c r="B2414" s="306"/>
      <c r="K2414" s="317"/>
      <c r="L2414" s="317"/>
      <c r="M2414" s="310"/>
      <c r="N2414" s="317"/>
      <c r="O2414" s="317"/>
      <c r="P2414" s="309"/>
      <c r="Q2414" s="311"/>
      <c r="R2414" s="312"/>
      <c r="S2414" s="312"/>
      <c r="U2414" s="313"/>
      <c r="V2414" s="305"/>
      <c r="W2414" s="306"/>
      <c r="X2414" s="425"/>
      <c r="Z2414" s="305"/>
      <c r="AA2414" s="315"/>
      <c r="AB2414" s="315"/>
      <c r="AC2414" s="315"/>
      <c r="AD2414" s="312"/>
      <c r="AE2414" s="316"/>
      <c r="AF2414" s="317"/>
      <c r="AG2414" s="317"/>
      <c r="AH2414" s="311"/>
      <c r="AI2414" s="311"/>
      <c r="AJ2414" s="311"/>
      <c r="AK2414" s="311"/>
      <c r="AL2414" s="311"/>
      <c r="AO2414" s="318"/>
      <c r="AP2414" s="318"/>
      <c r="AQ2414" s="249"/>
      <c r="AR2414" s="249"/>
      <c r="AS2414" s="248"/>
      <c r="AT2414" s="248"/>
      <c r="AU2414" s="248"/>
      <c r="AW2414" s="319"/>
      <c r="AX2414" s="251"/>
      <c r="AY2414" s="248"/>
    </row>
    <row r="2415" spans="1:51" s="307" customFormat="1" ht="16.5" customHeight="1" x14ac:dyDescent="0.25">
      <c r="A2415" s="305"/>
      <c r="B2415" s="306"/>
      <c r="K2415" s="317"/>
      <c r="L2415" s="317"/>
      <c r="M2415" s="310"/>
      <c r="N2415" s="317"/>
      <c r="O2415" s="317"/>
      <c r="P2415" s="309"/>
      <c r="Q2415" s="311"/>
      <c r="R2415" s="312"/>
      <c r="S2415" s="312"/>
      <c r="U2415" s="313"/>
      <c r="V2415" s="305"/>
      <c r="W2415" s="306"/>
      <c r="X2415" s="425"/>
      <c r="Z2415" s="305"/>
      <c r="AA2415" s="315"/>
      <c r="AB2415" s="315"/>
      <c r="AC2415" s="315"/>
      <c r="AD2415" s="312"/>
      <c r="AE2415" s="316"/>
      <c r="AF2415" s="317"/>
      <c r="AG2415" s="317"/>
      <c r="AH2415" s="311"/>
      <c r="AI2415" s="311"/>
      <c r="AJ2415" s="311"/>
      <c r="AK2415" s="311"/>
      <c r="AL2415" s="311"/>
      <c r="AO2415" s="318"/>
      <c r="AP2415" s="318"/>
      <c r="AQ2415" s="249"/>
      <c r="AR2415" s="249"/>
      <c r="AS2415" s="248"/>
      <c r="AT2415" s="248"/>
      <c r="AU2415" s="248"/>
      <c r="AW2415" s="319"/>
      <c r="AX2415" s="251"/>
      <c r="AY2415" s="248"/>
    </row>
    <row r="2416" spans="1:51" s="276" customFormat="1" ht="16.5" customHeight="1" x14ac:dyDescent="0.25">
      <c r="A2416" s="283" t="s">
        <v>224</v>
      </c>
      <c r="B2416" s="274">
        <v>53</v>
      </c>
      <c r="C2416" s="276" t="s">
        <v>5</v>
      </c>
      <c r="D2416" s="276">
        <v>40067</v>
      </c>
      <c r="E2416" s="276">
        <v>264</v>
      </c>
      <c r="F2416" s="276">
        <v>2029</v>
      </c>
      <c r="G2416" s="276" t="s">
        <v>214</v>
      </c>
      <c r="H2416" s="276">
        <v>1</v>
      </c>
      <c r="I2416" s="276">
        <v>1</v>
      </c>
      <c r="J2416" s="276">
        <v>32</v>
      </c>
      <c r="K2416" s="277">
        <f>H2416*400+I2416*100+J2416</f>
        <v>532</v>
      </c>
      <c r="L2416" s="278">
        <f>SUM(Q2416:U2416)</f>
        <v>532</v>
      </c>
      <c r="M2416" s="279">
        <v>5</v>
      </c>
      <c r="N2416" s="278">
        <f>L2416</f>
        <v>532</v>
      </c>
      <c r="O2416" s="278">
        <v>150</v>
      </c>
      <c r="P2416" s="278">
        <f>N2416*O2416</f>
        <v>79800</v>
      </c>
      <c r="Q2416" s="280"/>
      <c r="R2416" s="281">
        <v>508.9</v>
      </c>
      <c r="S2416" s="281">
        <v>23.1</v>
      </c>
      <c r="U2416" s="282"/>
      <c r="V2416" s="283" t="s">
        <v>224</v>
      </c>
      <c r="W2416" s="274">
        <v>108</v>
      </c>
      <c r="X2416" s="284">
        <v>32</v>
      </c>
      <c r="Y2416" s="276" t="s">
        <v>28</v>
      </c>
      <c r="Z2416" s="276" t="s">
        <v>41</v>
      </c>
      <c r="AA2416" s="285"/>
      <c r="AB2416" s="285"/>
      <c r="AC2416" s="285">
        <v>2</v>
      </c>
      <c r="AD2416" s="281">
        <v>384</v>
      </c>
      <c r="AE2416" s="287">
        <v>100</v>
      </c>
      <c r="AF2416" s="288">
        <f>รายการ!B1</f>
        <v>6700</v>
      </c>
      <c r="AG2416" s="288">
        <f>AD2416*AF2416</f>
        <v>2572800</v>
      </c>
      <c r="AH2416" s="280">
        <v>384</v>
      </c>
      <c r="AI2416" s="280"/>
      <c r="AJ2416" s="280"/>
      <c r="AK2416" s="280"/>
      <c r="AL2416" s="280"/>
      <c r="AM2416" s="276">
        <v>30</v>
      </c>
      <c r="AN2416" s="276">
        <f>ค่าเสื่อม!W3</f>
        <v>85</v>
      </c>
      <c r="AO2416" s="290">
        <f>AG2416*AN2416/100</f>
        <v>2186880</v>
      </c>
      <c r="AP2416" s="290">
        <f>AG2416-AO2416</f>
        <v>385920</v>
      </c>
      <c r="AQ2416" s="199">
        <f>P2416+AP2416</f>
        <v>465720</v>
      </c>
      <c r="AR2416" s="199">
        <f>AQ2416</f>
        <v>465720</v>
      </c>
      <c r="AS2416" s="198">
        <f>((S2416*O2416)+(AF2416*AK2416)-(AF2416*AK2416*AN2416/100))</f>
        <v>3465</v>
      </c>
      <c r="AT2416" s="198">
        <f>AQ2416-AS2416</f>
        <v>462255</v>
      </c>
      <c r="AU2416" s="198">
        <f>AS2416</f>
        <v>3465</v>
      </c>
      <c r="AV2416" s="276">
        <f>อัตราภาษี!J5</f>
        <v>0.3</v>
      </c>
      <c r="AW2416" s="156" t="s">
        <v>1800</v>
      </c>
      <c r="AX2416" s="201">
        <f>AU2416*AV2416/100</f>
        <v>10.395</v>
      </c>
      <c r="AY2416" s="198">
        <f>AX2416*10/100</f>
        <v>1.0394999999999999</v>
      </c>
    </row>
    <row r="2417" spans="1:51" s="276" customFormat="1" ht="16.5" customHeight="1" x14ac:dyDescent="0.25">
      <c r="A2417" s="283"/>
      <c r="B2417" s="274"/>
      <c r="K2417" s="288"/>
      <c r="L2417" s="288"/>
      <c r="M2417" s="279"/>
      <c r="N2417" s="288"/>
      <c r="O2417" s="288"/>
      <c r="P2417" s="278">
        <f>N2417*O2417</f>
        <v>0</v>
      </c>
      <c r="Q2417" s="280"/>
      <c r="R2417" s="281"/>
      <c r="S2417" s="281"/>
      <c r="U2417" s="282"/>
      <c r="V2417" s="283"/>
      <c r="W2417" s="274"/>
      <c r="X2417" s="284"/>
      <c r="Z2417" s="283" t="s">
        <v>42</v>
      </c>
      <c r="AA2417" s="285">
        <v>12</v>
      </c>
      <c r="AB2417" s="285">
        <v>16</v>
      </c>
      <c r="AC2417" s="285">
        <v>2</v>
      </c>
      <c r="AD2417" s="281">
        <f>AA2417*AB2417</f>
        <v>192</v>
      </c>
      <c r="AE2417" s="287">
        <v>100</v>
      </c>
      <c r="AF2417" s="288">
        <f>รายการ!B1</f>
        <v>6700</v>
      </c>
      <c r="AG2417" s="288">
        <f>AD2417*AF2417</f>
        <v>1286400</v>
      </c>
      <c r="AH2417" s="280">
        <f>SUM(AI2417:AL2417)</f>
        <v>192</v>
      </c>
      <c r="AI2417" s="280"/>
      <c r="AJ2417" s="280">
        <v>192</v>
      </c>
      <c r="AK2417" s="280"/>
      <c r="AL2417" s="280"/>
      <c r="AN2417" s="276">
        <f>ค่าเสื่อม!W3</f>
        <v>85</v>
      </c>
      <c r="AO2417" s="290">
        <f>AG2417*AN2417/100</f>
        <v>1093440</v>
      </c>
      <c r="AP2417" s="290">
        <f>AG2417-AO2417</f>
        <v>192960</v>
      </c>
      <c r="AQ2417" s="199">
        <f>P2417+AP2417</f>
        <v>192960</v>
      </c>
      <c r="AR2417" s="199">
        <f>AQ2417</f>
        <v>192960</v>
      </c>
      <c r="AS2417" s="198">
        <f>((S2417*O2417)+(AF2417*AK2417)-(AF2417*AK2417*AN2417/100))</f>
        <v>0</v>
      </c>
      <c r="AT2417" s="198">
        <f>AQ2417-AS2417</f>
        <v>192960</v>
      </c>
      <c r="AU2417" s="198">
        <f>AS2417</f>
        <v>0</v>
      </c>
      <c r="AW2417" s="156"/>
      <c r="AX2417" s="201">
        <f>AU2417*AV2417/100</f>
        <v>0</v>
      </c>
      <c r="AY2417" s="198">
        <f>AX2417*10/100</f>
        <v>0</v>
      </c>
    </row>
    <row r="2418" spans="1:51" s="276" customFormat="1" ht="16.5" customHeight="1" x14ac:dyDescent="0.25">
      <c r="A2418" s="283"/>
      <c r="B2418" s="274"/>
      <c r="K2418" s="288"/>
      <c r="L2418" s="288"/>
      <c r="M2418" s="279"/>
      <c r="N2418" s="288"/>
      <c r="O2418" s="288"/>
      <c r="P2418" s="278">
        <f>N2418*O2418</f>
        <v>0</v>
      </c>
      <c r="Q2418" s="280"/>
      <c r="R2418" s="281"/>
      <c r="S2418" s="281"/>
      <c r="U2418" s="282"/>
      <c r="V2418" s="283"/>
      <c r="W2418" s="274"/>
      <c r="X2418" s="284"/>
      <c r="Z2418" s="283" t="s">
        <v>43</v>
      </c>
      <c r="AA2418" s="285">
        <v>12</v>
      </c>
      <c r="AB2418" s="285">
        <v>16</v>
      </c>
      <c r="AC2418" s="285">
        <v>2</v>
      </c>
      <c r="AD2418" s="281">
        <f>AA2418*AB2418</f>
        <v>192</v>
      </c>
      <c r="AE2418" s="287">
        <v>100</v>
      </c>
      <c r="AF2418" s="288">
        <f>รายการ!B1</f>
        <v>6700</v>
      </c>
      <c r="AG2418" s="288">
        <f>AD2418*AF2418</f>
        <v>1286400</v>
      </c>
      <c r="AH2418" s="280">
        <f>SUM(AI2418:AL2418)</f>
        <v>192</v>
      </c>
      <c r="AI2418" s="280"/>
      <c r="AJ2418" s="280">
        <v>192</v>
      </c>
      <c r="AK2418" s="280"/>
      <c r="AL2418" s="280"/>
      <c r="AN2418" s="276">
        <f>ค่าเสื่อม!W3</f>
        <v>85</v>
      </c>
      <c r="AO2418" s="290">
        <f>AG2418*AN2418/100</f>
        <v>1093440</v>
      </c>
      <c r="AP2418" s="290">
        <f>AG2418-AO2418</f>
        <v>192960</v>
      </c>
      <c r="AQ2418" s="199">
        <f>P2418+AP2418</f>
        <v>192960</v>
      </c>
      <c r="AR2418" s="199">
        <f>AQ2418</f>
        <v>192960</v>
      </c>
      <c r="AS2418" s="198">
        <f>((S2418*O2418)+(AF2418*AK2418)-(AF2418*AK2418*AN2418/100))</f>
        <v>0</v>
      </c>
      <c r="AT2418" s="198">
        <f>AQ2418-AS2418</f>
        <v>192960</v>
      </c>
      <c r="AU2418" s="198">
        <f>AS2418</f>
        <v>0</v>
      </c>
      <c r="AW2418" s="156"/>
      <c r="AX2418" s="201">
        <f>AU2418*AV2418/100</f>
        <v>0</v>
      </c>
      <c r="AY2418" s="198">
        <f>AX2418*10/100</f>
        <v>0</v>
      </c>
    </row>
    <row r="2419" spans="1:51" s="276" customFormat="1" ht="16.5" customHeight="1" x14ac:dyDescent="0.25">
      <c r="A2419" s="283"/>
      <c r="B2419" s="274"/>
      <c r="K2419" s="288"/>
      <c r="L2419" s="288"/>
      <c r="M2419" s="279"/>
      <c r="N2419" s="288"/>
      <c r="O2419" s="288"/>
      <c r="P2419" s="278">
        <f>N2419*O2419</f>
        <v>0</v>
      </c>
      <c r="Q2419" s="280"/>
      <c r="R2419" s="281"/>
      <c r="S2419" s="281"/>
      <c r="U2419" s="282"/>
      <c r="V2419" s="283"/>
      <c r="W2419" s="274">
        <v>109</v>
      </c>
      <c r="X2419" s="284"/>
      <c r="Y2419" s="276" t="s">
        <v>38</v>
      </c>
      <c r="Z2419" s="276" t="s">
        <v>7</v>
      </c>
      <c r="AA2419" s="285">
        <v>8.5</v>
      </c>
      <c r="AB2419" s="285">
        <v>12</v>
      </c>
      <c r="AC2419" s="285">
        <v>2</v>
      </c>
      <c r="AD2419" s="281">
        <f>AA2419*AB2419</f>
        <v>102</v>
      </c>
      <c r="AE2419" s="287">
        <v>100</v>
      </c>
      <c r="AF2419" s="288">
        <f>รายการ!B34</f>
        <v>2050</v>
      </c>
      <c r="AG2419" s="288">
        <f>AD2419*AF2419</f>
        <v>209100</v>
      </c>
      <c r="AH2419" s="280">
        <f>SUM(AI2419:AL2419)</f>
        <v>102</v>
      </c>
      <c r="AI2419" s="280"/>
      <c r="AJ2419" s="280">
        <v>102</v>
      </c>
      <c r="AK2419" s="280"/>
      <c r="AL2419" s="280"/>
      <c r="AM2419" s="276">
        <v>25</v>
      </c>
      <c r="AN2419" s="276">
        <f>ค่าเสื่อม!T4</f>
        <v>93</v>
      </c>
      <c r="AO2419" s="290">
        <f>AG2419*AN2419/100</f>
        <v>194463</v>
      </c>
      <c r="AP2419" s="290">
        <f>AG2419-AO2419</f>
        <v>14637</v>
      </c>
      <c r="AQ2419" s="199">
        <f>P2419+AP2419</f>
        <v>14637</v>
      </c>
      <c r="AR2419" s="199">
        <f>AQ2419</f>
        <v>14637</v>
      </c>
      <c r="AS2419" s="198">
        <f>((S2419*O2419)+(AF2419*AK2419)-(AF2419*AK2419*AN2419/100))</f>
        <v>0</v>
      </c>
      <c r="AT2419" s="198">
        <f>AQ2419-AS2419</f>
        <v>14637</v>
      </c>
      <c r="AU2419" s="198">
        <f>AS2419</f>
        <v>0</v>
      </c>
      <c r="AW2419" s="156" t="s">
        <v>51</v>
      </c>
      <c r="AX2419" s="201">
        <f>AU2419*AV2419/100</f>
        <v>0</v>
      </c>
      <c r="AY2419" s="198">
        <f>AX2419*10/100</f>
        <v>0</v>
      </c>
    </row>
    <row r="2420" spans="1:51" s="276" customFormat="1" ht="16.5" customHeight="1" x14ac:dyDescent="0.25">
      <c r="A2420" s="283"/>
      <c r="B2420" s="274"/>
      <c r="K2420" s="288"/>
      <c r="L2420" s="288"/>
      <c r="M2420" s="279"/>
      <c r="N2420" s="288"/>
      <c r="O2420" s="288"/>
      <c r="P2420" s="278">
        <f>N2420*O2420</f>
        <v>0</v>
      </c>
      <c r="Q2420" s="280"/>
      <c r="R2420" s="281"/>
      <c r="S2420" s="281"/>
      <c r="U2420" s="282"/>
      <c r="V2420" s="283"/>
      <c r="W2420" s="274">
        <v>110</v>
      </c>
      <c r="X2420" s="284"/>
      <c r="Y2420" s="276" t="s">
        <v>38</v>
      </c>
      <c r="Z2420" s="276" t="s">
        <v>7</v>
      </c>
      <c r="AA2420" s="285">
        <v>6</v>
      </c>
      <c r="AB2420" s="285">
        <v>12</v>
      </c>
      <c r="AC2420" s="285">
        <v>2</v>
      </c>
      <c r="AD2420" s="281">
        <f>AA2420*AB2420</f>
        <v>72</v>
      </c>
      <c r="AE2420" s="287">
        <v>100</v>
      </c>
      <c r="AF2420" s="288">
        <f>รายการ!B34</f>
        <v>2050</v>
      </c>
      <c r="AG2420" s="288">
        <f>AD2420*AF2420</f>
        <v>147600</v>
      </c>
      <c r="AH2420" s="276">
        <f>SUM(AI2420:AL2420)</f>
        <v>72</v>
      </c>
      <c r="AI2420" s="280"/>
      <c r="AJ2420" s="280">
        <v>72</v>
      </c>
      <c r="AK2420" s="280"/>
      <c r="AL2420" s="280"/>
      <c r="AM2420" s="276">
        <v>10</v>
      </c>
      <c r="AN2420" s="276">
        <f>ค่าเสื่อม!K4</f>
        <v>40</v>
      </c>
      <c r="AO2420" s="290">
        <f>AG2420*AN2420/100</f>
        <v>59040</v>
      </c>
      <c r="AP2420" s="290">
        <f>AG2420-AO2420</f>
        <v>88560</v>
      </c>
      <c r="AQ2420" s="199">
        <f>P2420+AP2420</f>
        <v>88560</v>
      </c>
      <c r="AR2420" s="199">
        <f>AQ2420</f>
        <v>88560</v>
      </c>
      <c r="AS2420" s="198">
        <f>((S2420*O2420)+(AF2420*AK2420)-(AF2420*AK2420*AN2420/100))</f>
        <v>0</v>
      </c>
      <c r="AT2420" s="198">
        <f>AQ2420-AS2420</f>
        <v>88560</v>
      </c>
      <c r="AU2420" s="198">
        <f>AS2420</f>
        <v>0</v>
      </c>
      <c r="AW2420" s="156" t="s">
        <v>51</v>
      </c>
      <c r="AX2420" s="201">
        <f>AU2420*AV2420/100</f>
        <v>0</v>
      </c>
      <c r="AY2420" s="198">
        <f>AX2420*10/100</f>
        <v>0</v>
      </c>
    </row>
    <row r="2421" spans="1:51" s="307" customFormat="1" ht="16.5" customHeight="1" x14ac:dyDescent="0.25">
      <c r="A2421" s="305"/>
      <c r="B2421" s="306"/>
      <c r="K2421" s="317"/>
      <c r="L2421" s="317"/>
      <c r="M2421" s="310"/>
      <c r="N2421" s="317"/>
      <c r="O2421" s="317"/>
      <c r="P2421" s="309"/>
      <c r="Q2421" s="311"/>
      <c r="R2421" s="312"/>
      <c r="S2421" s="312"/>
      <c r="U2421" s="313"/>
      <c r="V2421" s="305"/>
      <c r="W2421" s="306"/>
      <c r="X2421" s="425"/>
      <c r="AA2421" s="315"/>
      <c r="AB2421" s="315"/>
      <c r="AC2421" s="315"/>
      <c r="AD2421" s="312"/>
      <c r="AE2421" s="316"/>
      <c r="AF2421" s="317"/>
      <c r="AG2421" s="317"/>
      <c r="AI2421" s="311"/>
      <c r="AJ2421" s="311"/>
      <c r="AK2421" s="311"/>
      <c r="AL2421" s="311"/>
      <c r="AO2421" s="318"/>
      <c r="AP2421" s="318"/>
      <c r="AQ2421" s="249"/>
      <c r="AR2421" s="249"/>
      <c r="AS2421" s="248"/>
      <c r="AT2421" s="248"/>
      <c r="AU2421" s="248"/>
      <c r="AW2421" s="319"/>
      <c r="AX2421" s="251"/>
      <c r="AY2421" s="248"/>
    </row>
    <row r="2422" spans="1:51" s="307" customFormat="1" ht="16.5" customHeight="1" x14ac:dyDescent="0.25">
      <c r="A2422" s="305"/>
      <c r="B2422" s="306"/>
      <c r="K2422" s="317"/>
      <c r="L2422" s="317"/>
      <c r="M2422" s="310"/>
      <c r="N2422" s="317"/>
      <c r="O2422" s="317"/>
      <c r="P2422" s="309"/>
      <c r="Q2422" s="311"/>
      <c r="R2422" s="312"/>
      <c r="S2422" s="312"/>
      <c r="U2422" s="313"/>
      <c r="V2422" s="305"/>
      <c r="W2422" s="306"/>
      <c r="X2422" s="425"/>
      <c r="AA2422" s="315"/>
      <c r="AB2422" s="315"/>
      <c r="AC2422" s="315"/>
      <c r="AD2422" s="312"/>
      <c r="AE2422" s="316"/>
      <c r="AF2422" s="317"/>
      <c r="AG2422" s="317"/>
      <c r="AI2422" s="311"/>
      <c r="AJ2422" s="311"/>
      <c r="AK2422" s="311"/>
      <c r="AL2422" s="311"/>
      <c r="AO2422" s="318"/>
      <c r="AP2422" s="318"/>
      <c r="AQ2422" s="249"/>
      <c r="AR2422" s="249"/>
      <c r="AS2422" s="248"/>
      <c r="AT2422" s="248"/>
      <c r="AU2422" s="248"/>
      <c r="AW2422" s="319"/>
      <c r="AX2422" s="251"/>
      <c r="AY2422" s="248"/>
    </row>
    <row r="2423" spans="1:51" s="307" customFormat="1" ht="16.5" customHeight="1" x14ac:dyDescent="0.25">
      <c r="A2423" s="305"/>
      <c r="B2423" s="306"/>
      <c r="K2423" s="317"/>
      <c r="L2423" s="317"/>
      <c r="M2423" s="310"/>
      <c r="N2423" s="317"/>
      <c r="O2423" s="317"/>
      <c r="P2423" s="309"/>
      <c r="Q2423" s="311"/>
      <c r="R2423" s="312"/>
      <c r="S2423" s="312"/>
      <c r="U2423" s="313"/>
      <c r="V2423" s="305"/>
      <c r="W2423" s="306"/>
      <c r="X2423" s="425"/>
      <c r="AA2423" s="315"/>
      <c r="AB2423" s="315"/>
      <c r="AC2423" s="315"/>
      <c r="AD2423" s="312"/>
      <c r="AE2423" s="316"/>
      <c r="AF2423" s="317"/>
      <c r="AG2423" s="317"/>
      <c r="AI2423" s="311"/>
      <c r="AJ2423" s="311"/>
      <c r="AK2423" s="311"/>
      <c r="AL2423" s="311"/>
      <c r="AO2423" s="318"/>
      <c r="AP2423" s="318"/>
      <c r="AQ2423" s="249"/>
      <c r="AR2423" s="249"/>
      <c r="AS2423" s="248"/>
      <c r="AT2423" s="248"/>
      <c r="AU2423" s="248"/>
      <c r="AW2423" s="319"/>
      <c r="AX2423" s="251"/>
      <c r="AY2423" s="248"/>
    </row>
    <row r="2424" spans="1:51" s="307" customFormat="1" ht="16.5" customHeight="1" x14ac:dyDescent="0.25">
      <c r="A2424" s="305"/>
      <c r="B2424" s="306"/>
      <c r="K2424" s="317"/>
      <c r="L2424" s="317"/>
      <c r="M2424" s="310"/>
      <c r="N2424" s="317"/>
      <c r="O2424" s="317"/>
      <c r="P2424" s="309"/>
      <c r="Q2424" s="311"/>
      <c r="R2424" s="312"/>
      <c r="S2424" s="312"/>
      <c r="U2424" s="313"/>
      <c r="V2424" s="305"/>
      <c r="W2424" s="306"/>
      <c r="X2424" s="425"/>
      <c r="AA2424" s="315"/>
      <c r="AB2424" s="315"/>
      <c r="AC2424" s="315"/>
      <c r="AD2424" s="312"/>
      <c r="AE2424" s="316"/>
      <c r="AF2424" s="317"/>
      <c r="AG2424" s="317"/>
      <c r="AI2424" s="311"/>
      <c r="AJ2424" s="311"/>
      <c r="AK2424" s="311"/>
      <c r="AL2424" s="311"/>
      <c r="AO2424" s="318"/>
      <c r="AP2424" s="318"/>
      <c r="AQ2424" s="249"/>
      <c r="AR2424" s="249"/>
      <c r="AS2424" s="248"/>
      <c r="AT2424" s="248"/>
      <c r="AU2424" s="248"/>
      <c r="AW2424" s="319"/>
      <c r="AX2424" s="251"/>
      <c r="AY2424" s="248"/>
    </row>
    <row r="2425" spans="1:51" s="307" customFormat="1" ht="16.5" customHeight="1" x14ac:dyDescent="0.25">
      <c r="A2425" s="305"/>
      <c r="B2425" s="306"/>
      <c r="K2425" s="317"/>
      <c r="L2425" s="317"/>
      <c r="M2425" s="310"/>
      <c r="N2425" s="317"/>
      <c r="O2425" s="317"/>
      <c r="P2425" s="309"/>
      <c r="Q2425" s="311"/>
      <c r="R2425" s="312"/>
      <c r="S2425" s="312"/>
      <c r="U2425" s="313"/>
      <c r="V2425" s="305"/>
      <c r="W2425" s="306"/>
      <c r="X2425" s="425"/>
      <c r="AA2425" s="315"/>
      <c r="AB2425" s="315"/>
      <c r="AC2425" s="315"/>
      <c r="AD2425" s="312"/>
      <c r="AE2425" s="316"/>
      <c r="AF2425" s="317"/>
      <c r="AG2425" s="317"/>
      <c r="AI2425" s="311"/>
      <c r="AJ2425" s="311"/>
      <c r="AK2425" s="311"/>
      <c r="AL2425" s="311"/>
      <c r="AO2425" s="318"/>
      <c r="AP2425" s="318"/>
      <c r="AQ2425" s="249"/>
      <c r="AR2425" s="249"/>
      <c r="AS2425" s="248"/>
      <c r="AT2425" s="248"/>
      <c r="AU2425" s="248"/>
      <c r="AW2425" s="319"/>
      <c r="AX2425" s="251"/>
      <c r="AY2425" s="248"/>
    </row>
    <row r="2426" spans="1:51" s="307" customFormat="1" ht="16.5" customHeight="1" x14ac:dyDescent="0.25">
      <c r="A2426" s="305"/>
      <c r="B2426" s="306"/>
      <c r="K2426" s="317"/>
      <c r="L2426" s="317"/>
      <c r="M2426" s="310"/>
      <c r="N2426" s="317"/>
      <c r="O2426" s="317"/>
      <c r="P2426" s="309"/>
      <c r="Q2426" s="311"/>
      <c r="R2426" s="312"/>
      <c r="S2426" s="312"/>
      <c r="U2426" s="313"/>
      <c r="V2426" s="305"/>
      <c r="W2426" s="306"/>
      <c r="X2426" s="425"/>
      <c r="AA2426" s="315"/>
      <c r="AB2426" s="315"/>
      <c r="AC2426" s="315"/>
      <c r="AD2426" s="312"/>
      <c r="AE2426" s="316"/>
      <c r="AF2426" s="317"/>
      <c r="AG2426" s="317"/>
      <c r="AI2426" s="311"/>
      <c r="AJ2426" s="311"/>
      <c r="AK2426" s="311"/>
      <c r="AL2426" s="311"/>
      <c r="AO2426" s="318"/>
      <c r="AP2426" s="318"/>
      <c r="AQ2426" s="249"/>
      <c r="AR2426" s="249"/>
      <c r="AS2426" s="248"/>
      <c r="AT2426" s="248"/>
      <c r="AU2426" s="248"/>
      <c r="AW2426" s="319"/>
      <c r="AX2426" s="251"/>
      <c r="AY2426" s="248"/>
    </row>
    <row r="2427" spans="1:51" s="307" customFormat="1" ht="16.5" customHeight="1" x14ac:dyDescent="0.25">
      <c r="A2427" s="305"/>
      <c r="B2427" s="306"/>
      <c r="K2427" s="317"/>
      <c r="L2427" s="317"/>
      <c r="M2427" s="310"/>
      <c r="N2427" s="317"/>
      <c r="O2427" s="317"/>
      <c r="P2427" s="309"/>
      <c r="Q2427" s="311"/>
      <c r="R2427" s="312"/>
      <c r="S2427" s="312"/>
      <c r="U2427" s="313"/>
      <c r="V2427" s="305"/>
      <c r="W2427" s="306"/>
      <c r="X2427" s="425"/>
      <c r="AA2427" s="315"/>
      <c r="AB2427" s="315"/>
      <c r="AC2427" s="315"/>
      <c r="AD2427" s="312"/>
      <c r="AE2427" s="316"/>
      <c r="AF2427" s="317"/>
      <c r="AG2427" s="317"/>
      <c r="AI2427" s="311"/>
      <c r="AJ2427" s="311"/>
      <c r="AK2427" s="311"/>
      <c r="AL2427" s="311"/>
      <c r="AO2427" s="318"/>
      <c r="AP2427" s="318"/>
      <c r="AQ2427" s="249"/>
      <c r="AR2427" s="249"/>
      <c r="AS2427" s="248"/>
      <c r="AT2427" s="248"/>
      <c r="AU2427" s="248"/>
      <c r="AW2427" s="319"/>
      <c r="AX2427" s="251"/>
      <c r="AY2427" s="248"/>
    </row>
    <row r="2428" spans="1:51" s="307" customFormat="1" ht="16.5" customHeight="1" x14ac:dyDescent="0.25">
      <c r="A2428" s="305"/>
      <c r="B2428" s="306"/>
      <c r="K2428" s="317"/>
      <c r="L2428" s="317"/>
      <c r="M2428" s="310"/>
      <c r="N2428" s="317"/>
      <c r="O2428" s="317"/>
      <c r="P2428" s="309"/>
      <c r="Q2428" s="311"/>
      <c r="R2428" s="312"/>
      <c r="S2428" s="312"/>
      <c r="U2428" s="313"/>
      <c r="V2428" s="305"/>
      <c r="W2428" s="306"/>
      <c r="X2428" s="425"/>
      <c r="AA2428" s="315"/>
      <c r="AB2428" s="315"/>
      <c r="AC2428" s="315"/>
      <c r="AD2428" s="312"/>
      <c r="AE2428" s="316"/>
      <c r="AF2428" s="317"/>
      <c r="AG2428" s="317"/>
      <c r="AI2428" s="311"/>
      <c r="AJ2428" s="311"/>
      <c r="AK2428" s="311"/>
      <c r="AL2428" s="311"/>
      <c r="AO2428" s="318"/>
      <c r="AP2428" s="318"/>
      <c r="AQ2428" s="249"/>
      <c r="AR2428" s="249"/>
      <c r="AS2428" s="248"/>
      <c r="AT2428" s="248"/>
      <c r="AU2428" s="248"/>
      <c r="AW2428" s="319"/>
      <c r="AX2428" s="251"/>
      <c r="AY2428" s="248"/>
    </row>
    <row r="2429" spans="1:51" s="307" customFormat="1" ht="16.5" customHeight="1" x14ac:dyDescent="0.25">
      <c r="A2429" s="305"/>
      <c r="B2429" s="306"/>
      <c r="K2429" s="317"/>
      <c r="L2429" s="317"/>
      <c r="M2429" s="310"/>
      <c r="N2429" s="317"/>
      <c r="O2429" s="317"/>
      <c r="P2429" s="309"/>
      <c r="Q2429" s="311"/>
      <c r="R2429" s="312"/>
      <c r="S2429" s="312"/>
      <c r="U2429" s="313"/>
      <c r="V2429" s="305"/>
      <c r="W2429" s="306"/>
      <c r="X2429" s="425"/>
      <c r="AA2429" s="315"/>
      <c r="AB2429" s="315"/>
      <c r="AC2429" s="315"/>
      <c r="AD2429" s="312"/>
      <c r="AE2429" s="316"/>
      <c r="AF2429" s="317"/>
      <c r="AG2429" s="317"/>
      <c r="AI2429" s="311"/>
      <c r="AJ2429" s="311"/>
      <c r="AK2429" s="311"/>
      <c r="AL2429" s="311"/>
      <c r="AO2429" s="318"/>
      <c r="AP2429" s="318"/>
      <c r="AQ2429" s="249"/>
      <c r="AR2429" s="249"/>
      <c r="AS2429" s="248"/>
      <c r="AT2429" s="248"/>
      <c r="AU2429" s="248"/>
      <c r="AW2429" s="319"/>
      <c r="AX2429" s="251"/>
      <c r="AY2429" s="248"/>
    </row>
    <row r="2430" spans="1:51" s="307" customFormat="1" ht="16.5" customHeight="1" x14ac:dyDescent="0.25">
      <c r="A2430" s="305"/>
      <c r="B2430" s="306"/>
      <c r="K2430" s="317"/>
      <c r="L2430" s="317"/>
      <c r="M2430" s="310"/>
      <c r="N2430" s="317"/>
      <c r="O2430" s="317"/>
      <c r="P2430" s="309"/>
      <c r="Q2430" s="311"/>
      <c r="R2430" s="312"/>
      <c r="S2430" s="312"/>
      <c r="U2430" s="313"/>
      <c r="V2430" s="305"/>
      <c r="W2430" s="306"/>
      <c r="X2430" s="425"/>
      <c r="AA2430" s="315"/>
      <c r="AB2430" s="315"/>
      <c r="AC2430" s="315"/>
      <c r="AD2430" s="312"/>
      <c r="AE2430" s="316"/>
      <c r="AF2430" s="317"/>
      <c r="AG2430" s="317"/>
      <c r="AI2430" s="311"/>
      <c r="AJ2430" s="311"/>
      <c r="AK2430" s="311"/>
      <c r="AL2430" s="311"/>
      <c r="AO2430" s="318"/>
      <c r="AP2430" s="318"/>
      <c r="AQ2430" s="249"/>
      <c r="AR2430" s="249"/>
      <c r="AS2430" s="248"/>
      <c r="AT2430" s="248"/>
      <c r="AU2430" s="248"/>
      <c r="AW2430" s="319"/>
      <c r="AX2430" s="251"/>
      <c r="AY2430" s="248"/>
    </row>
    <row r="2431" spans="1:51" s="307" customFormat="1" ht="16.5" customHeight="1" x14ac:dyDescent="0.25">
      <c r="A2431" s="305"/>
      <c r="B2431" s="306"/>
      <c r="K2431" s="317"/>
      <c r="L2431" s="317"/>
      <c r="M2431" s="310"/>
      <c r="N2431" s="317"/>
      <c r="O2431" s="317"/>
      <c r="P2431" s="309"/>
      <c r="Q2431" s="311"/>
      <c r="R2431" s="312"/>
      <c r="S2431" s="312"/>
      <c r="U2431" s="313"/>
      <c r="V2431" s="305"/>
      <c r="W2431" s="306"/>
      <c r="X2431" s="425"/>
      <c r="AA2431" s="315"/>
      <c r="AB2431" s="315"/>
      <c r="AC2431" s="315"/>
      <c r="AD2431" s="312"/>
      <c r="AE2431" s="316"/>
      <c r="AF2431" s="317"/>
      <c r="AG2431" s="317"/>
      <c r="AI2431" s="311"/>
      <c r="AJ2431" s="311"/>
      <c r="AK2431" s="311"/>
      <c r="AL2431" s="311"/>
      <c r="AO2431" s="318"/>
      <c r="AP2431" s="318"/>
      <c r="AQ2431" s="249"/>
      <c r="AR2431" s="249"/>
      <c r="AS2431" s="248"/>
      <c r="AT2431" s="248"/>
      <c r="AU2431" s="248"/>
      <c r="AW2431" s="319"/>
      <c r="AX2431" s="251"/>
      <c r="AY2431" s="248"/>
    </row>
    <row r="2432" spans="1:51" s="307" customFormat="1" ht="16.5" customHeight="1" x14ac:dyDescent="0.25">
      <c r="A2432" s="305"/>
      <c r="B2432" s="306"/>
      <c r="K2432" s="317"/>
      <c r="L2432" s="317"/>
      <c r="M2432" s="310"/>
      <c r="N2432" s="317"/>
      <c r="O2432" s="317"/>
      <c r="P2432" s="309"/>
      <c r="Q2432" s="311"/>
      <c r="R2432" s="312"/>
      <c r="S2432" s="312"/>
      <c r="U2432" s="313"/>
      <c r="V2432" s="305"/>
      <c r="W2432" s="306"/>
      <c r="X2432" s="425"/>
      <c r="AA2432" s="315"/>
      <c r="AB2432" s="315"/>
      <c r="AC2432" s="315"/>
      <c r="AD2432" s="312"/>
      <c r="AE2432" s="316"/>
      <c r="AF2432" s="317"/>
      <c r="AG2432" s="317"/>
      <c r="AI2432" s="311"/>
      <c r="AJ2432" s="311"/>
      <c r="AK2432" s="311"/>
      <c r="AL2432" s="311"/>
      <c r="AO2432" s="318"/>
      <c r="AP2432" s="318"/>
      <c r="AQ2432" s="249"/>
      <c r="AR2432" s="249"/>
      <c r="AS2432" s="248"/>
      <c r="AT2432" s="248"/>
      <c r="AU2432" s="248"/>
      <c r="AW2432" s="319"/>
      <c r="AX2432" s="251"/>
      <c r="AY2432" s="248"/>
    </row>
    <row r="2433" spans="1:51" s="307" customFormat="1" ht="16.5" customHeight="1" x14ac:dyDescent="0.25">
      <c r="A2433" s="305"/>
      <c r="B2433" s="306"/>
      <c r="K2433" s="317"/>
      <c r="L2433" s="317"/>
      <c r="M2433" s="310"/>
      <c r="N2433" s="317"/>
      <c r="O2433" s="317"/>
      <c r="P2433" s="309"/>
      <c r="Q2433" s="311"/>
      <c r="R2433" s="312"/>
      <c r="S2433" s="312"/>
      <c r="U2433" s="313"/>
      <c r="V2433" s="305"/>
      <c r="W2433" s="306"/>
      <c r="X2433" s="425"/>
      <c r="AA2433" s="315"/>
      <c r="AB2433" s="315"/>
      <c r="AC2433" s="315"/>
      <c r="AD2433" s="312"/>
      <c r="AE2433" s="316"/>
      <c r="AF2433" s="317"/>
      <c r="AG2433" s="317"/>
      <c r="AI2433" s="311"/>
      <c r="AJ2433" s="311"/>
      <c r="AK2433" s="311"/>
      <c r="AL2433" s="311"/>
      <c r="AO2433" s="318"/>
      <c r="AP2433" s="318"/>
      <c r="AQ2433" s="249"/>
      <c r="AR2433" s="249"/>
      <c r="AS2433" s="248"/>
      <c r="AT2433" s="248"/>
      <c r="AU2433" s="248"/>
      <c r="AW2433" s="319"/>
      <c r="AX2433" s="251"/>
      <c r="AY2433" s="248"/>
    </row>
    <row r="2434" spans="1:51" s="307" customFormat="1" ht="16.5" customHeight="1" x14ac:dyDescent="0.25">
      <c r="A2434" s="305"/>
      <c r="B2434" s="306"/>
      <c r="K2434" s="317"/>
      <c r="L2434" s="317"/>
      <c r="M2434" s="310"/>
      <c r="N2434" s="317"/>
      <c r="O2434" s="317"/>
      <c r="P2434" s="309"/>
      <c r="Q2434" s="311"/>
      <c r="R2434" s="312"/>
      <c r="S2434" s="312"/>
      <c r="U2434" s="313"/>
      <c r="V2434" s="305"/>
      <c r="W2434" s="306"/>
      <c r="X2434" s="425"/>
      <c r="AA2434" s="315"/>
      <c r="AB2434" s="315"/>
      <c r="AC2434" s="315"/>
      <c r="AD2434" s="312"/>
      <c r="AE2434" s="316"/>
      <c r="AF2434" s="317"/>
      <c r="AG2434" s="317"/>
      <c r="AI2434" s="311"/>
      <c r="AJ2434" s="311"/>
      <c r="AK2434" s="311"/>
      <c r="AL2434" s="311"/>
      <c r="AO2434" s="318"/>
      <c r="AP2434" s="318"/>
      <c r="AQ2434" s="249"/>
      <c r="AR2434" s="249"/>
      <c r="AS2434" s="248"/>
      <c r="AT2434" s="248"/>
      <c r="AU2434" s="248"/>
      <c r="AW2434" s="319"/>
      <c r="AX2434" s="251"/>
      <c r="AY2434" s="248"/>
    </row>
    <row r="2435" spans="1:51" s="307" customFormat="1" ht="16.5" customHeight="1" x14ac:dyDescent="0.25">
      <c r="A2435" s="305"/>
      <c r="B2435" s="306"/>
      <c r="K2435" s="317"/>
      <c r="L2435" s="317"/>
      <c r="M2435" s="310"/>
      <c r="N2435" s="317"/>
      <c r="O2435" s="317"/>
      <c r="P2435" s="309"/>
      <c r="Q2435" s="311"/>
      <c r="R2435" s="312"/>
      <c r="S2435" s="312"/>
      <c r="U2435" s="313"/>
      <c r="V2435" s="305"/>
      <c r="W2435" s="306"/>
      <c r="X2435" s="425"/>
      <c r="AA2435" s="315"/>
      <c r="AB2435" s="315"/>
      <c r="AC2435" s="315"/>
      <c r="AD2435" s="312"/>
      <c r="AE2435" s="316"/>
      <c r="AF2435" s="317"/>
      <c r="AG2435" s="317"/>
      <c r="AI2435" s="311"/>
      <c r="AJ2435" s="311"/>
      <c r="AK2435" s="311"/>
      <c r="AL2435" s="311"/>
      <c r="AO2435" s="318"/>
      <c r="AP2435" s="318"/>
      <c r="AQ2435" s="249"/>
      <c r="AR2435" s="249"/>
      <c r="AS2435" s="248"/>
      <c r="AT2435" s="248"/>
      <c r="AU2435" s="248"/>
      <c r="AW2435" s="319"/>
      <c r="AX2435" s="251"/>
      <c r="AY2435" s="248"/>
    </row>
    <row r="2436" spans="1:51" s="307" customFormat="1" ht="16.5" customHeight="1" x14ac:dyDescent="0.25">
      <c r="A2436" s="305"/>
      <c r="B2436" s="306"/>
      <c r="K2436" s="317"/>
      <c r="L2436" s="317"/>
      <c r="M2436" s="310"/>
      <c r="N2436" s="317"/>
      <c r="O2436" s="317"/>
      <c r="P2436" s="309"/>
      <c r="Q2436" s="311"/>
      <c r="R2436" s="312"/>
      <c r="S2436" s="312"/>
      <c r="U2436" s="313"/>
      <c r="V2436" s="305"/>
      <c r="W2436" s="306"/>
      <c r="X2436" s="425"/>
      <c r="AA2436" s="315"/>
      <c r="AB2436" s="315"/>
      <c r="AC2436" s="315"/>
      <c r="AD2436" s="312"/>
      <c r="AE2436" s="316"/>
      <c r="AF2436" s="317"/>
      <c r="AG2436" s="317"/>
      <c r="AI2436" s="311"/>
      <c r="AJ2436" s="311"/>
      <c r="AK2436" s="311"/>
      <c r="AL2436" s="311"/>
      <c r="AO2436" s="318"/>
      <c r="AP2436" s="318"/>
      <c r="AQ2436" s="249"/>
      <c r="AR2436" s="249"/>
      <c r="AS2436" s="248"/>
      <c r="AT2436" s="248"/>
      <c r="AU2436" s="248"/>
      <c r="AW2436" s="319"/>
      <c r="AX2436" s="251"/>
      <c r="AY2436" s="248"/>
    </row>
    <row r="2437" spans="1:51" s="307" customFormat="1" ht="16.5" customHeight="1" x14ac:dyDescent="0.25">
      <c r="A2437" s="305"/>
      <c r="B2437" s="306"/>
      <c r="K2437" s="317"/>
      <c r="L2437" s="317"/>
      <c r="M2437" s="310"/>
      <c r="N2437" s="317"/>
      <c r="O2437" s="317"/>
      <c r="P2437" s="309"/>
      <c r="Q2437" s="311"/>
      <c r="R2437" s="312"/>
      <c r="S2437" s="312"/>
      <c r="U2437" s="313"/>
      <c r="V2437" s="305"/>
      <c r="W2437" s="306"/>
      <c r="X2437" s="425"/>
      <c r="AA2437" s="315"/>
      <c r="AB2437" s="315"/>
      <c r="AC2437" s="315"/>
      <c r="AD2437" s="312"/>
      <c r="AE2437" s="316"/>
      <c r="AF2437" s="317"/>
      <c r="AG2437" s="317"/>
      <c r="AI2437" s="311"/>
      <c r="AJ2437" s="311"/>
      <c r="AK2437" s="311"/>
      <c r="AL2437" s="311"/>
      <c r="AO2437" s="318"/>
      <c r="AP2437" s="318"/>
      <c r="AQ2437" s="249"/>
      <c r="AR2437" s="249"/>
      <c r="AS2437" s="248"/>
      <c r="AT2437" s="248"/>
      <c r="AU2437" s="248"/>
      <c r="AW2437" s="319"/>
      <c r="AX2437" s="251"/>
      <c r="AY2437" s="248"/>
    </row>
    <row r="2438" spans="1:51" s="307" customFormat="1" ht="16.5" customHeight="1" x14ac:dyDescent="0.25">
      <c r="A2438" s="305"/>
      <c r="B2438" s="306"/>
      <c r="K2438" s="317"/>
      <c r="L2438" s="317"/>
      <c r="M2438" s="310"/>
      <c r="N2438" s="317"/>
      <c r="O2438" s="317"/>
      <c r="P2438" s="309"/>
      <c r="Q2438" s="311"/>
      <c r="R2438" s="312"/>
      <c r="S2438" s="312"/>
      <c r="U2438" s="313"/>
      <c r="V2438" s="305"/>
      <c r="W2438" s="306"/>
      <c r="X2438" s="425"/>
      <c r="AA2438" s="315"/>
      <c r="AB2438" s="315"/>
      <c r="AC2438" s="315"/>
      <c r="AD2438" s="312"/>
      <c r="AE2438" s="316"/>
      <c r="AF2438" s="317"/>
      <c r="AG2438" s="317"/>
      <c r="AI2438" s="311"/>
      <c r="AJ2438" s="311"/>
      <c r="AK2438" s="311"/>
      <c r="AL2438" s="311"/>
      <c r="AO2438" s="318"/>
      <c r="AP2438" s="318"/>
      <c r="AQ2438" s="249"/>
      <c r="AR2438" s="249"/>
      <c r="AS2438" s="248"/>
      <c r="AT2438" s="248"/>
      <c r="AU2438" s="248"/>
      <c r="AW2438" s="319"/>
      <c r="AX2438" s="251"/>
      <c r="AY2438" s="248"/>
    </row>
    <row r="2439" spans="1:51" s="307" customFormat="1" ht="16.5" customHeight="1" x14ac:dyDescent="0.25">
      <c r="A2439" s="305"/>
      <c r="B2439" s="306"/>
      <c r="K2439" s="317"/>
      <c r="L2439" s="317"/>
      <c r="M2439" s="310"/>
      <c r="N2439" s="317"/>
      <c r="O2439" s="317"/>
      <c r="P2439" s="309"/>
      <c r="Q2439" s="311"/>
      <c r="R2439" s="312"/>
      <c r="S2439" s="312"/>
      <c r="U2439" s="313"/>
      <c r="V2439" s="305"/>
      <c r="W2439" s="306"/>
      <c r="X2439" s="425"/>
      <c r="AA2439" s="315"/>
      <c r="AB2439" s="315"/>
      <c r="AC2439" s="315"/>
      <c r="AD2439" s="312"/>
      <c r="AE2439" s="316"/>
      <c r="AF2439" s="317"/>
      <c r="AG2439" s="317"/>
      <c r="AI2439" s="311"/>
      <c r="AJ2439" s="311"/>
      <c r="AK2439" s="311"/>
      <c r="AL2439" s="311"/>
      <c r="AO2439" s="318"/>
      <c r="AP2439" s="318"/>
      <c r="AQ2439" s="249"/>
      <c r="AR2439" s="249"/>
      <c r="AS2439" s="248"/>
      <c r="AT2439" s="248"/>
      <c r="AU2439" s="248"/>
      <c r="AW2439" s="319"/>
      <c r="AX2439" s="251"/>
      <c r="AY2439" s="248"/>
    </row>
    <row r="2440" spans="1:51" s="307" customFormat="1" ht="16.5" customHeight="1" x14ac:dyDescent="0.25">
      <c r="A2440" s="305"/>
      <c r="B2440" s="306"/>
      <c r="K2440" s="317"/>
      <c r="L2440" s="317"/>
      <c r="M2440" s="310"/>
      <c r="N2440" s="317"/>
      <c r="O2440" s="317"/>
      <c r="P2440" s="309"/>
      <c r="Q2440" s="311"/>
      <c r="R2440" s="312"/>
      <c r="S2440" s="312"/>
      <c r="U2440" s="313"/>
      <c r="V2440" s="305"/>
      <c r="W2440" s="306"/>
      <c r="X2440" s="425"/>
      <c r="AA2440" s="315"/>
      <c r="AB2440" s="315"/>
      <c r="AC2440" s="315"/>
      <c r="AD2440" s="312"/>
      <c r="AE2440" s="316"/>
      <c r="AF2440" s="317"/>
      <c r="AG2440" s="317"/>
      <c r="AI2440" s="311"/>
      <c r="AJ2440" s="311"/>
      <c r="AK2440" s="311"/>
      <c r="AL2440" s="311"/>
      <c r="AO2440" s="318"/>
      <c r="AP2440" s="318"/>
      <c r="AQ2440" s="249"/>
      <c r="AR2440" s="249"/>
      <c r="AS2440" s="248"/>
      <c r="AT2440" s="248"/>
      <c r="AU2440" s="248"/>
      <c r="AW2440" s="319"/>
      <c r="AX2440" s="251"/>
      <c r="AY2440" s="248"/>
    </row>
    <row r="2441" spans="1:51" s="307" customFormat="1" ht="16.5" customHeight="1" x14ac:dyDescent="0.25">
      <c r="A2441" s="305"/>
      <c r="B2441" s="306"/>
      <c r="K2441" s="317"/>
      <c r="L2441" s="317"/>
      <c r="M2441" s="310"/>
      <c r="N2441" s="317"/>
      <c r="O2441" s="317"/>
      <c r="P2441" s="309"/>
      <c r="Q2441" s="311"/>
      <c r="R2441" s="312"/>
      <c r="S2441" s="312"/>
      <c r="U2441" s="313"/>
      <c r="V2441" s="305"/>
      <c r="W2441" s="306"/>
      <c r="X2441" s="425"/>
      <c r="AA2441" s="315"/>
      <c r="AB2441" s="315"/>
      <c r="AC2441" s="315"/>
      <c r="AD2441" s="312"/>
      <c r="AE2441" s="316"/>
      <c r="AF2441" s="317"/>
      <c r="AG2441" s="317"/>
      <c r="AI2441" s="311"/>
      <c r="AJ2441" s="311"/>
      <c r="AK2441" s="311"/>
      <c r="AL2441" s="311"/>
      <c r="AO2441" s="318"/>
      <c r="AP2441" s="318"/>
      <c r="AQ2441" s="249"/>
      <c r="AR2441" s="249"/>
      <c r="AS2441" s="248"/>
      <c r="AT2441" s="248"/>
      <c r="AU2441" s="248"/>
      <c r="AW2441" s="319"/>
      <c r="AX2441" s="251"/>
      <c r="AY2441" s="248"/>
    </row>
    <row r="2442" spans="1:51" s="307" customFormat="1" ht="16.5" customHeight="1" x14ac:dyDescent="0.25">
      <c r="A2442" s="305"/>
      <c r="B2442" s="306"/>
      <c r="K2442" s="317"/>
      <c r="L2442" s="317"/>
      <c r="M2442" s="310"/>
      <c r="N2442" s="317"/>
      <c r="O2442" s="317"/>
      <c r="P2442" s="309"/>
      <c r="Q2442" s="311"/>
      <c r="R2442" s="312"/>
      <c r="S2442" s="312"/>
      <c r="U2442" s="313"/>
      <c r="V2442" s="305"/>
      <c r="W2442" s="306"/>
      <c r="X2442" s="425"/>
      <c r="AA2442" s="315"/>
      <c r="AB2442" s="315"/>
      <c r="AC2442" s="315"/>
      <c r="AD2442" s="312"/>
      <c r="AE2442" s="316"/>
      <c r="AF2442" s="317"/>
      <c r="AG2442" s="317"/>
      <c r="AI2442" s="311"/>
      <c r="AJ2442" s="311"/>
      <c r="AK2442" s="311"/>
      <c r="AL2442" s="311"/>
      <c r="AO2442" s="318"/>
      <c r="AP2442" s="318"/>
      <c r="AQ2442" s="249"/>
      <c r="AR2442" s="249"/>
      <c r="AS2442" s="248"/>
      <c r="AT2442" s="248"/>
      <c r="AU2442" s="248"/>
      <c r="AW2442" s="319"/>
      <c r="AX2442" s="251"/>
      <c r="AY2442" s="248"/>
    </row>
    <row r="2443" spans="1:51" s="307" customFormat="1" ht="16.5" customHeight="1" x14ac:dyDescent="0.25">
      <c r="A2443" s="305"/>
      <c r="B2443" s="306"/>
      <c r="K2443" s="317"/>
      <c r="L2443" s="317"/>
      <c r="M2443" s="310"/>
      <c r="N2443" s="317"/>
      <c r="O2443" s="317"/>
      <c r="P2443" s="309"/>
      <c r="Q2443" s="311"/>
      <c r="R2443" s="312"/>
      <c r="S2443" s="312"/>
      <c r="U2443" s="313"/>
      <c r="V2443" s="305"/>
      <c r="W2443" s="306"/>
      <c r="X2443" s="425"/>
      <c r="AA2443" s="315"/>
      <c r="AB2443" s="315"/>
      <c r="AC2443" s="315"/>
      <c r="AD2443" s="312"/>
      <c r="AE2443" s="316"/>
      <c r="AF2443" s="317"/>
      <c r="AG2443" s="317"/>
      <c r="AI2443" s="311"/>
      <c r="AJ2443" s="311"/>
      <c r="AK2443" s="311"/>
      <c r="AL2443" s="311"/>
      <c r="AO2443" s="318"/>
      <c r="AP2443" s="318"/>
      <c r="AQ2443" s="249"/>
      <c r="AR2443" s="249"/>
      <c r="AS2443" s="248"/>
      <c r="AT2443" s="248"/>
      <c r="AU2443" s="248"/>
      <c r="AW2443" s="319"/>
      <c r="AX2443" s="251"/>
      <c r="AY2443" s="248"/>
    </row>
    <row r="2444" spans="1:51" s="307" customFormat="1" ht="16.5" customHeight="1" x14ac:dyDescent="0.25">
      <c r="A2444" s="305"/>
      <c r="B2444" s="306"/>
      <c r="K2444" s="317"/>
      <c r="L2444" s="317"/>
      <c r="M2444" s="310"/>
      <c r="N2444" s="317"/>
      <c r="O2444" s="317"/>
      <c r="P2444" s="309"/>
      <c r="Q2444" s="311"/>
      <c r="R2444" s="312"/>
      <c r="S2444" s="312"/>
      <c r="U2444" s="313"/>
      <c r="V2444" s="305"/>
      <c r="W2444" s="306"/>
      <c r="X2444" s="425"/>
      <c r="AA2444" s="315"/>
      <c r="AB2444" s="315"/>
      <c r="AC2444" s="315"/>
      <c r="AD2444" s="312"/>
      <c r="AE2444" s="316"/>
      <c r="AF2444" s="317"/>
      <c r="AG2444" s="317"/>
      <c r="AI2444" s="311"/>
      <c r="AJ2444" s="311"/>
      <c r="AK2444" s="311"/>
      <c r="AL2444" s="311"/>
      <c r="AO2444" s="318"/>
      <c r="AP2444" s="318"/>
      <c r="AQ2444" s="249"/>
      <c r="AR2444" s="249"/>
      <c r="AS2444" s="248"/>
      <c r="AT2444" s="248"/>
      <c r="AU2444" s="248"/>
      <c r="AW2444" s="319"/>
      <c r="AX2444" s="251"/>
      <c r="AY2444" s="248"/>
    </row>
    <row r="2445" spans="1:51" s="307" customFormat="1" ht="16.5" customHeight="1" x14ac:dyDescent="0.25">
      <c r="A2445" s="305"/>
      <c r="B2445" s="306"/>
      <c r="K2445" s="317"/>
      <c r="L2445" s="317"/>
      <c r="M2445" s="310"/>
      <c r="N2445" s="317"/>
      <c r="O2445" s="317"/>
      <c r="P2445" s="309"/>
      <c r="Q2445" s="311"/>
      <c r="R2445" s="312"/>
      <c r="S2445" s="312"/>
      <c r="U2445" s="313"/>
      <c r="V2445" s="305"/>
      <c r="W2445" s="306"/>
      <c r="X2445" s="425"/>
      <c r="AA2445" s="315"/>
      <c r="AB2445" s="315"/>
      <c r="AC2445" s="315"/>
      <c r="AD2445" s="312"/>
      <c r="AE2445" s="316"/>
      <c r="AF2445" s="317"/>
      <c r="AG2445" s="317"/>
      <c r="AI2445" s="311"/>
      <c r="AJ2445" s="311"/>
      <c r="AK2445" s="311"/>
      <c r="AL2445" s="311"/>
      <c r="AO2445" s="318"/>
      <c r="AP2445" s="318"/>
      <c r="AQ2445" s="249"/>
      <c r="AR2445" s="249"/>
      <c r="AS2445" s="248"/>
      <c r="AT2445" s="248"/>
      <c r="AU2445" s="248"/>
      <c r="AW2445" s="319"/>
      <c r="AX2445" s="251"/>
      <c r="AY2445" s="248"/>
    </row>
    <row r="2446" spans="1:51" s="307" customFormat="1" ht="16.5" customHeight="1" x14ac:dyDescent="0.25">
      <c r="A2446" s="305"/>
      <c r="B2446" s="306"/>
      <c r="K2446" s="317"/>
      <c r="L2446" s="317"/>
      <c r="M2446" s="310"/>
      <c r="N2446" s="317"/>
      <c r="O2446" s="317"/>
      <c r="P2446" s="309"/>
      <c r="Q2446" s="311"/>
      <c r="R2446" s="312"/>
      <c r="S2446" s="312"/>
      <c r="U2446" s="313"/>
      <c r="V2446" s="305"/>
      <c r="W2446" s="306"/>
      <c r="X2446" s="425"/>
      <c r="AA2446" s="315"/>
      <c r="AB2446" s="315"/>
      <c r="AC2446" s="315"/>
      <c r="AD2446" s="312"/>
      <c r="AE2446" s="316"/>
      <c r="AF2446" s="317"/>
      <c r="AG2446" s="317"/>
      <c r="AI2446" s="311"/>
      <c r="AJ2446" s="311"/>
      <c r="AK2446" s="311"/>
      <c r="AL2446" s="311"/>
      <c r="AO2446" s="318"/>
      <c r="AP2446" s="318"/>
      <c r="AQ2446" s="249"/>
      <c r="AR2446" s="249"/>
      <c r="AS2446" s="248"/>
      <c r="AT2446" s="248"/>
      <c r="AU2446" s="248"/>
      <c r="AW2446" s="319"/>
      <c r="AX2446" s="251"/>
      <c r="AY2446" s="248"/>
    </row>
    <row r="2447" spans="1:51" s="307" customFormat="1" ht="16.5" customHeight="1" x14ac:dyDescent="0.25">
      <c r="A2447" s="305"/>
      <c r="B2447" s="306"/>
      <c r="K2447" s="317"/>
      <c r="L2447" s="317"/>
      <c r="M2447" s="310"/>
      <c r="N2447" s="317"/>
      <c r="O2447" s="317"/>
      <c r="P2447" s="309"/>
      <c r="Q2447" s="311"/>
      <c r="R2447" s="312"/>
      <c r="S2447" s="312"/>
      <c r="U2447" s="313"/>
      <c r="V2447" s="305"/>
      <c r="W2447" s="306"/>
      <c r="X2447" s="425"/>
      <c r="AA2447" s="315"/>
      <c r="AB2447" s="315"/>
      <c r="AC2447" s="315"/>
      <c r="AD2447" s="312"/>
      <c r="AE2447" s="316"/>
      <c r="AF2447" s="317"/>
      <c r="AG2447" s="317"/>
      <c r="AI2447" s="311"/>
      <c r="AJ2447" s="311"/>
      <c r="AK2447" s="311"/>
      <c r="AL2447" s="311"/>
      <c r="AO2447" s="318"/>
      <c r="AP2447" s="318"/>
      <c r="AQ2447" s="249"/>
      <c r="AR2447" s="249"/>
      <c r="AS2447" s="248"/>
      <c r="AT2447" s="248"/>
      <c r="AU2447" s="248"/>
      <c r="AW2447" s="319"/>
      <c r="AX2447" s="251"/>
      <c r="AY2447" s="248"/>
    </row>
    <row r="2448" spans="1:51" s="307" customFormat="1" ht="16.5" customHeight="1" x14ac:dyDescent="0.25">
      <c r="A2448" s="305"/>
      <c r="B2448" s="306"/>
      <c r="K2448" s="317"/>
      <c r="L2448" s="317"/>
      <c r="M2448" s="310"/>
      <c r="N2448" s="317"/>
      <c r="O2448" s="317"/>
      <c r="P2448" s="309"/>
      <c r="Q2448" s="311"/>
      <c r="R2448" s="312"/>
      <c r="S2448" s="312"/>
      <c r="U2448" s="313"/>
      <c r="V2448" s="305"/>
      <c r="W2448" s="306"/>
      <c r="X2448" s="425"/>
      <c r="AA2448" s="315"/>
      <c r="AB2448" s="315"/>
      <c r="AC2448" s="315"/>
      <c r="AD2448" s="312"/>
      <c r="AE2448" s="316"/>
      <c r="AF2448" s="317"/>
      <c r="AG2448" s="317"/>
      <c r="AI2448" s="311"/>
      <c r="AJ2448" s="311"/>
      <c r="AK2448" s="311"/>
      <c r="AL2448" s="311"/>
      <c r="AO2448" s="318"/>
      <c r="AP2448" s="318"/>
      <c r="AQ2448" s="249"/>
      <c r="AR2448" s="249"/>
      <c r="AS2448" s="248"/>
      <c r="AT2448" s="248"/>
      <c r="AU2448" s="248"/>
      <c r="AW2448" s="319"/>
      <c r="AX2448" s="251"/>
      <c r="AY2448" s="248"/>
    </row>
    <row r="2449" spans="1:51" s="307" customFormat="1" ht="16.5" customHeight="1" x14ac:dyDescent="0.25">
      <c r="A2449" s="305"/>
      <c r="B2449" s="306"/>
      <c r="K2449" s="317"/>
      <c r="L2449" s="317"/>
      <c r="M2449" s="310"/>
      <c r="N2449" s="317"/>
      <c r="O2449" s="317"/>
      <c r="P2449" s="309"/>
      <c r="Q2449" s="311"/>
      <c r="R2449" s="312"/>
      <c r="S2449" s="312"/>
      <c r="U2449" s="313"/>
      <c r="V2449" s="305"/>
      <c r="W2449" s="306"/>
      <c r="X2449" s="425"/>
      <c r="AA2449" s="315"/>
      <c r="AB2449" s="315"/>
      <c r="AC2449" s="315"/>
      <c r="AD2449" s="312"/>
      <c r="AE2449" s="316"/>
      <c r="AF2449" s="317"/>
      <c r="AG2449" s="317"/>
      <c r="AI2449" s="311"/>
      <c r="AJ2449" s="311"/>
      <c r="AK2449" s="311"/>
      <c r="AL2449" s="311"/>
      <c r="AO2449" s="318"/>
      <c r="AP2449" s="318"/>
      <c r="AQ2449" s="249"/>
      <c r="AR2449" s="249"/>
      <c r="AS2449" s="248"/>
      <c r="AT2449" s="248"/>
      <c r="AU2449" s="248"/>
      <c r="AW2449" s="319"/>
      <c r="AX2449" s="251"/>
      <c r="AY2449" s="248"/>
    </row>
    <row r="2450" spans="1:51" s="307" customFormat="1" ht="16.5" customHeight="1" x14ac:dyDescent="0.25">
      <c r="A2450" s="305"/>
      <c r="B2450" s="306"/>
      <c r="K2450" s="317"/>
      <c r="L2450" s="317"/>
      <c r="M2450" s="310"/>
      <c r="N2450" s="317"/>
      <c r="O2450" s="317"/>
      <c r="P2450" s="309"/>
      <c r="Q2450" s="311"/>
      <c r="R2450" s="312"/>
      <c r="S2450" s="312"/>
      <c r="U2450" s="313"/>
      <c r="V2450" s="305"/>
      <c r="W2450" s="306"/>
      <c r="X2450" s="425"/>
      <c r="AA2450" s="315"/>
      <c r="AB2450" s="315"/>
      <c r="AC2450" s="315"/>
      <c r="AD2450" s="312"/>
      <c r="AE2450" s="316"/>
      <c r="AF2450" s="317"/>
      <c r="AG2450" s="317"/>
      <c r="AI2450" s="311"/>
      <c r="AJ2450" s="311"/>
      <c r="AK2450" s="311"/>
      <c r="AL2450" s="311"/>
      <c r="AO2450" s="318"/>
      <c r="AP2450" s="318"/>
      <c r="AQ2450" s="249"/>
      <c r="AR2450" s="249"/>
      <c r="AS2450" s="248"/>
      <c r="AT2450" s="248"/>
      <c r="AU2450" s="248"/>
      <c r="AW2450" s="319"/>
      <c r="AX2450" s="251"/>
      <c r="AY2450" s="248"/>
    </row>
    <row r="2451" spans="1:51" s="307" customFormat="1" ht="16.5" customHeight="1" x14ac:dyDescent="0.25">
      <c r="A2451" s="305"/>
      <c r="B2451" s="306"/>
      <c r="K2451" s="317"/>
      <c r="L2451" s="317"/>
      <c r="M2451" s="310"/>
      <c r="N2451" s="317"/>
      <c r="O2451" s="317"/>
      <c r="P2451" s="309"/>
      <c r="Q2451" s="311"/>
      <c r="R2451" s="312"/>
      <c r="S2451" s="312"/>
      <c r="U2451" s="313"/>
      <c r="V2451" s="305"/>
      <c r="W2451" s="306"/>
      <c r="X2451" s="425"/>
      <c r="AA2451" s="315"/>
      <c r="AB2451" s="315"/>
      <c r="AC2451" s="315"/>
      <c r="AD2451" s="312"/>
      <c r="AE2451" s="316"/>
      <c r="AF2451" s="317"/>
      <c r="AG2451" s="317"/>
      <c r="AI2451" s="311"/>
      <c r="AJ2451" s="311"/>
      <c r="AK2451" s="311"/>
      <c r="AL2451" s="311"/>
      <c r="AO2451" s="318"/>
      <c r="AP2451" s="318"/>
      <c r="AQ2451" s="249"/>
      <c r="AR2451" s="249"/>
      <c r="AS2451" s="248"/>
      <c r="AT2451" s="248"/>
      <c r="AU2451" s="248"/>
      <c r="AW2451" s="319"/>
      <c r="AX2451" s="251"/>
      <c r="AY2451" s="248"/>
    </row>
    <row r="2452" spans="1:51" s="307" customFormat="1" ht="16.5" customHeight="1" x14ac:dyDescent="0.25">
      <c r="A2452" s="305"/>
      <c r="B2452" s="306"/>
      <c r="K2452" s="317"/>
      <c r="L2452" s="317"/>
      <c r="M2452" s="310"/>
      <c r="N2452" s="317"/>
      <c r="O2452" s="317"/>
      <c r="P2452" s="309"/>
      <c r="Q2452" s="311"/>
      <c r="R2452" s="312"/>
      <c r="S2452" s="312"/>
      <c r="U2452" s="313"/>
      <c r="V2452" s="305"/>
      <c r="W2452" s="306"/>
      <c r="X2452" s="425"/>
      <c r="AA2452" s="315"/>
      <c r="AB2452" s="315"/>
      <c r="AC2452" s="315"/>
      <c r="AD2452" s="312"/>
      <c r="AE2452" s="316"/>
      <c r="AF2452" s="317"/>
      <c r="AG2452" s="317"/>
      <c r="AI2452" s="311"/>
      <c r="AJ2452" s="311"/>
      <c r="AK2452" s="311"/>
      <c r="AL2452" s="311"/>
      <c r="AO2452" s="318"/>
      <c r="AP2452" s="318"/>
      <c r="AQ2452" s="249"/>
      <c r="AR2452" s="249"/>
      <c r="AS2452" s="248"/>
      <c r="AT2452" s="248"/>
      <c r="AU2452" s="248"/>
      <c r="AW2452" s="319"/>
      <c r="AX2452" s="251"/>
      <c r="AY2452" s="248"/>
    </row>
    <row r="2453" spans="1:51" s="307" customFormat="1" ht="16.5" customHeight="1" x14ac:dyDescent="0.25">
      <c r="A2453" s="305"/>
      <c r="B2453" s="306"/>
      <c r="K2453" s="317"/>
      <c r="L2453" s="317"/>
      <c r="M2453" s="310"/>
      <c r="N2453" s="317"/>
      <c r="O2453" s="317"/>
      <c r="P2453" s="309"/>
      <c r="Q2453" s="311"/>
      <c r="R2453" s="312"/>
      <c r="S2453" s="312"/>
      <c r="U2453" s="313"/>
      <c r="V2453" s="305" t="s">
        <v>303</v>
      </c>
      <c r="W2453" s="306">
        <v>111</v>
      </c>
      <c r="X2453" s="425" t="s">
        <v>229</v>
      </c>
      <c r="Y2453" s="307" t="s">
        <v>28</v>
      </c>
      <c r="Z2453" s="307" t="s">
        <v>53</v>
      </c>
      <c r="AA2453" s="315">
        <v>6</v>
      </c>
      <c r="AB2453" s="315">
        <v>7</v>
      </c>
      <c r="AC2453" s="315">
        <v>2</v>
      </c>
      <c r="AD2453" s="312">
        <f>AA2453*AB2453</f>
        <v>42</v>
      </c>
      <c r="AE2453" s="316">
        <v>100</v>
      </c>
      <c r="AF2453" s="317">
        <f>รายการ!B1</f>
        <v>6700</v>
      </c>
      <c r="AG2453" s="317">
        <f>AD2453*AF2453</f>
        <v>281400</v>
      </c>
      <c r="AH2453" s="307">
        <f>SUM(AI2453:AL2453)</f>
        <v>42</v>
      </c>
      <c r="AI2453" s="311"/>
      <c r="AJ2453" s="311">
        <v>42</v>
      </c>
      <c r="AK2453" s="311"/>
      <c r="AL2453" s="311"/>
      <c r="AM2453" s="307">
        <v>20</v>
      </c>
      <c r="AN2453" s="307">
        <f>ค่าเสื่อม!T4</f>
        <v>93</v>
      </c>
      <c r="AO2453" s="318">
        <f>AG2453*AN2453/100</f>
        <v>261702</v>
      </c>
      <c r="AP2453" s="318">
        <f>AG2453-AO2453</f>
        <v>19698</v>
      </c>
      <c r="AQ2453" s="249">
        <f>P2453+AP2453</f>
        <v>19698</v>
      </c>
      <c r="AR2453" s="249">
        <f>AQ2453</f>
        <v>19698</v>
      </c>
      <c r="AS2453" s="248">
        <f>((S2453*O2453)+(AF2453*AK2453)-(AF2453*AK2453*AN2453/100))</f>
        <v>0</v>
      </c>
      <c r="AT2453" s="248">
        <f>AQ2453-AS2453</f>
        <v>19698</v>
      </c>
      <c r="AU2453" s="248">
        <f>AS2453</f>
        <v>0</v>
      </c>
      <c r="AW2453" s="319"/>
      <c r="AX2453" s="251">
        <f>AU2453*AV2453/100</f>
        <v>0</v>
      </c>
      <c r="AY2453" s="248">
        <f>AX2453*10/100</f>
        <v>0</v>
      </c>
    </row>
    <row r="2454" spans="1:51" s="307" customFormat="1" ht="16.5" customHeight="1" x14ac:dyDescent="0.25">
      <c r="A2454" s="305"/>
      <c r="B2454" s="306"/>
      <c r="K2454" s="317"/>
      <c r="L2454" s="317"/>
      <c r="M2454" s="310"/>
      <c r="N2454" s="317"/>
      <c r="O2454" s="317"/>
      <c r="P2454" s="309"/>
      <c r="Q2454" s="311"/>
      <c r="R2454" s="312"/>
      <c r="S2454" s="312"/>
      <c r="U2454" s="313"/>
      <c r="V2454" s="305"/>
      <c r="W2454" s="306">
        <v>112</v>
      </c>
      <c r="X2454" s="425"/>
      <c r="Y2454" s="307" t="s">
        <v>38</v>
      </c>
      <c r="Z2454" s="307" t="s">
        <v>7</v>
      </c>
      <c r="AA2454" s="315">
        <v>6</v>
      </c>
      <c r="AB2454" s="315">
        <v>16</v>
      </c>
      <c r="AC2454" s="315">
        <v>2</v>
      </c>
      <c r="AD2454" s="312">
        <f>AA2454*AB2454</f>
        <v>96</v>
      </c>
      <c r="AE2454" s="316">
        <v>100</v>
      </c>
      <c r="AF2454" s="317">
        <f>รายการ!B34</f>
        <v>2050</v>
      </c>
      <c r="AG2454" s="317">
        <f>AD2454*AF2454</f>
        <v>196800</v>
      </c>
      <c r="AH2454" s="307">
        <f>SUM(AI2454:AL2454)</f>
        <v>96</v>
      </c>
      <c r="AI2454" s="311"/>
      <c r="AJ2454" s="311">
        <v>96</v>
      </c>
      <c r="AK2454" s="311"/>
      <c r="AL2454" s="311"/>
      <c r="AM2454" s="307">
        <v>20</v>
      </c>
      <c r="AN2454" s="307">
        <f>ค่าเสื่อม!T4</f>
        <v>93</v>
      </c>
      <c r="AO2454" s="318">
        <f>AG2454*AN2454/100</f>
        <v>183024</v>
      </c>
      <c r="AP2454" s="318">
        <f>AG2454-AO2454</f>
        <v>13776</v>
      </c>
      <c r="AQ2454" s="249">
        <f>P2454+AP2454</f>
        <v>13776</v>
      </c>
      <c r="AR2454" s="249">
        <f>AQ2454</f>
        <v>13776</v>
      </c>
      <c r="AS2454" s="248">
        <f>((S2454*O2454)+(AF2454*AK2454)-(AF2454*AK2454*AN2454/100))</f>
        <v>0</v>
      </c>
      <c r="AT2454" s="248">
        <f>AQ2454-AS2454</f>
        <v>13776</v>
      </c>
      <c r="AU2454" s="248">
        <f>AS2454</f>
        <v>0</v>
      </c>
      <c r="AW2454" s="319" t="s">
        <v>51</v>
      </c>
      <c r="AX2454" s="251">
        <f>AU2454*AV2454/100</f>
        <v>0</v>
      </c>
      <c r="AY2454" s="248">
        <f>AX2454*10/100</f>
        <v>0</v>
      </c>
    </row>
    <row r="2455" spans="1:51" s="307" customFormat="1" ht="16.5" customHeight="1" x14ac:dyDescent="0.25">
      <c r="A2455" s="305"/>
      <c r="B2455" s="306"/>
      <c r="K2455" s="317"/>
      <c r="L2455" s="317"/>
      <c r="M2455" s="310"/>
      <c r="N2455" s="317"/>
      <c r="O2455" s="317"/>
      <c r="P2455" s="309"/>
      <c r="Q2455" s="311"/>
      <c r="R2455" s="312"/>
      <c r="S2455" s="312"/>
      <c r="U2455" s="313"/>
      <c r="V2455" s="305"/>
      <c r="W2455" s="306"/>
      <c r="X2455" s="425"/>
      <c r="AA2455" s="315"/>
      <c r="AB2455" s="315"/>
      <c r="AC2455" s="315"/>
      <c r="AD2455" s="312"/>
      <c r="AE2455" s="316"/>
      <c r="AF2455" s="317"/>
      <c r="AG2455" s="317"/>
      <c r="AI2455" s="311"/>
      <c r="AJ2455" s="311"/>
      <c r="AK2455" s="311"/>
      <c r="AL2455" s="311"/>
      <c r="AO2455" s="318"/>
      <c r="AP2455" s="318"/>
      <c r="AQ2455" s="249"/>
      <c r="AR2455" s="249"/>
      <c r="AS2455" s="248"/>
      <c r="AT2455" s="248"/>
      <c r="AU2455" s="248"/>
      <c r="AW2455" s="319"/>
      <c r="AX2455" s="251"/>
      <c r="AY2455" s="248"/>
    </row>
    <row r="2456" spans="1:51" s="307" customFormat="1" ht="16.5" customHeight="1" x14ac:dyDescent="0.25">
      <c r="A2456" s="305"/>
      <c r="B2456" s="306"/>
      <c r="K2456" s="317"/>
      <c r="L2456" s="317"/>
      <c r="M2456" s="310"/>
      <c r="N2456" s="317"/>
      <c r="O2456" s="317"/>
      <c r="P2456" s="309"/>
      <c r="Q2456" s="311"/>
      <c r="R2456" s="312"/>
      <c r="S2456" s="312"/>
      <c r="U2456" s="313"/>
      <c r="V2456" s="305"/>
      <c r="W2456" s="306"/>
      <c r="X2456" s="425"/>
      <c r="AA2456" s="315"/>
      <c r="AB2456" s="315"/>
      <c r="AC2456" s="315"/>
      <c r="AD2456" s="312"/>
      <c r="AE2456" s="316"/>
      <c r="AF2456" s="317"/>
      <c r="AG2456" s="317"/>
      <c r="AI2456" s="311"/>
      <c r="AJ2456" s="311"/>
      <c r="AK2456" s="311"/>
      <c r="AL2456" s="311"/>
      <c r="AO2456" s="318"/>
      <c r="AP2456" s="318"/>
      <c r="AQ2456" s="249"/>
      <c r="AR2456" s="249"/>
      <c r="AS2456" s="248"/>
      <c r="AT2456" s="248"/>
      <c r="AU2456" s="248"/>
      <c r="AW2456" s="319"/>
      <c r="AX2456" s="251"/>
      <c r="AY2456" s="248"/>
    </row>
    <row r="2457" spans="1:51" s="307" customFormat="1" ht="16.5" customHeight="1" x14ac:dyDescent="0.25">
      <c r="A2457" s="305"/>
      <c r="B2457" s="306"/>
      <c r="K2457" s="317"/>
      <c r="L2457" s="317"/>
      <c r="M2457" s="310"/>
      <c r="N2457" s="317"/>
      <c r="O2457" s="317"/>
      <c r="P2457" s="309"/>
      <c r="Q2457" s="311"/>
      <c r="R2457" s="312"/>
      <c r="S2457" s="312"/>
      <c r="U2457" s="313"/>
      <c r="V2457" s="305"/>
      <c r="W2457" s="306"/>
      <c r="X2457" s="425"/>
      <c r="AA2457" s="315"/>
      <c r="AB2457" s="315"/>
      <c r="AC2457" s="315"/>
      <c r="AD2457" s="312"/>
      <c r="AE2457" s="316"/>
      <c r="AF2457" s="317"/>
      <c r="AG2457" s="317"/>
      <c r="AI2457" s="311"/>
      <c r="AJ2457" s="311"/>
      <c r="AK2457" s="311"/>
      <c r="AL2457" s="311"/>
      <c r="AO2457" s="318"/>
      <c r="AP2457" s="318"/>
      <c r="AQ2457" s="249"/>
      <c r="AR2457" s="249"/>
      <c r="AS2457" s="248"/>
      <c r="AT2457" s="248"/>
      <c r="AU2457" s="248"/>
      <c r="AW2457" s="319"/>
      <c r="AX2457" s="251"/>
      <c r="AY2457" s="248"/>
    </row>
    <row r="2458" spans="1:51" s="307" customFormat="1" ht="16.5" customHeight="1" x14ac:dyDescent="0.25">
      <c r="A2458" s="305"/>
      <c r="B2458" s="306"/>
      <c r="K2458" s="317"/>
      <c r="L2458" s="317"/>
      <c r="M2458" s="310"/>
      <c r="N2458" s="317"/>
      <c r="O2458" s="317"/>
      <c r="P2458" s="309"/>
      <c r="Q2458" s="311"/>
      <c r="R2458" s="312"/>
      <c r="S2458" s="312"/>
      <c r="U2458" s="313"/>
      <c r="V2458" s="305"/>
      <c r="W2458" s="306"/>
      <c r="X2458" s="425"/>
      <c r="AA2458" s="315"/>
      <c r="AB2458" s="315"/>
      <c r="AC2458" s="315"/>
      <c r="AD2458" s="312"/>
      <c r="AE2458" s="316"/>
      <c r="AF2458" s="317"/>
      <c r="AG2458" s="317"/>
      <c r="AI2458" s="311"/>
      <c r="AJ2458" s="311"/>
      <c r="AK2458" s="311"/>
      <c r="AL2458" s="311"/>
      <c r="AO2458" s="318"/>
      <c r="AP2458" s="318"/>
      <c r="AQ2458" s="249"/>
      <c r="AR2458" s="249"/>
      <c r="AS2458" s="248"/>
      <c r="AT2458" s="248"/>
      <c r="AU2458" s="248"/>
      <c r="AW2458" s="319"/>
      <c r="AX2458" s="251"/>
      <c r="AY2458" s="248"/>
    </row>
    <row r="2459" spans="1:51" s="307" customFormat="1" ht="16.5" customHeight="1" x14ac:dyDescent="0.25">
      <c r="A2459" s="305"/>
      <c r="B2459" s="306"/>
      <c r="K2459" s="317"/>
      <c r="L2459" s="317"/>
      <c r="M2459" s="310"/>
      <c r="N2459" s="317"/>
      <c r="O2459" s="317"/>
      <c r="P2459" s="309"/>
      <c r="Q2459" s="311"/>
      <c r="R2459" s="312"/>
      <c r="S2459" s="312"/>
      <c r="U2459" s="313"/>
      <c r="V2459" s="305"/>
      <c r="W2459" s="306"/>
      <c r="X2459" s="425"/>
      <c r="AA2459" s="315"/>
      <c r="AB2459" s="315"/>
      <c r="AC2459" s="315"/>
      <c r="AD2459" s="312"/>
      <c r="AE2459" s="316"/>
      <c r="AF2459" s="317"/>
      <c r="AG2459" s="317"/>
      <c r="AI2459" s="311"/>
      <c r="AJ2459" s="311"/>
      <c r="AK2459" s="311"/>
      <c r="AL2459" s="311"/>
      <c r="AO2459" s="318"/>
      <c r="AP2459" s="318"/>
      <c r="AQ2459" s="249"/>
      <c r="AR2459" s="249"/>
      <c r="AS2459" s="248"/>
      <c r="AT2459" s="248"/>
      <c r="AU2459" s="248"/>
      <c r="AW2459" s="319"/>
      <c r="AX2459" s="251"/>
      <c r="AY2459" s="248"/>
    </row>
    <row r="2460" spans="1:51" s="307" customFormat="1" ht="16.5" customHeight="1" x14ac:dyDescent="0.25">
      <c r="A2460" s="305"/>
      <c r="B2460" s="306"/>
      <c r="K2460" s="317"/>
      <c r="L2460" s="317"/>
      <c r="M2460" s="310"/>
      <c r="N2460" s="317"/>
      <c r="O2460" s="317"/>
      <c r="P2460" s="309"/>
      <c r="Q2460" s="311"/>
      <c r="R2460" s="312"/>
      <c r="S2460" s="312"/>
      <c r="U2460" s="313"/>
      <c r="V2460" s="305"/>
      <c r="W2460" s="306"/>
      <c r="X2460" s="425"/>
      <c r="AA2460" s="315"/>
      <c r="AB2460" s="315"/>
      <c r="AC2460" s="315"/>
      <c r="AD2460" s="312"/>
      <c r="AE2460" s="316"/>
      <c r="AF2460" s="317"/>
      <c r="AG2460" s="317"/>
      <c r="AI2460" s="311"/>
      <c r="AJ2460" s="311"/>
      <c r="AK2460" s="311"/>
      <c r="AL2460" s="311"/>
      <c r="AO2460" s="318"/>
      <c r="AP2460" s="318"/>
      <c r="AQ2460" s="249"/>
      <c r="AR2460" s="249"/>
      <c r="AS2460" s="248"/>
      <c r="AT2460" s="248"/>
      <c r="AU2460" s="248"/>
      <c r="AW2460" s="319"/>
      <c r="AX2460" s="251"/>
      <c r="AY2460" s="248"/>
    </row>
    <row r="2461" spans="1:51" s="307" customFormat="1" ht="16.5" customHeight="1" x14ac:dyDescent="0.25">
      <c r="A2461" s="305"/>
      <c r="B2461" s="306"/>
      <c r="K2461" s="317"/>
      <c r="L2461" s="317"/>
      <c r="M2461" s="310"/>
      <c r="N2461" s="317"/>
      <c r="O2461" s="317"/>
      <c r="P2461" s="309"/>
      <c r="Q2461" s="311"/>
      <c r="R2461" s="312"/>
      <c r="S2461" s="312"/>
      <c r="U2461" s="313"/>
      <c r="V2461" s="305"/>
      <c r="W2461" s="306"/>
      <c r="X2461" s="425"/>
      <c r="AA2461" s="315"/>
      <c r="AB2461" s="315"/>
      <c r="AC2461" s="315"/>
      <c r="AD2461" s="312"/>
      <c r="AE2461" s="316"/>
      <c r="AF2461" s="317"/>
      <c r="AG2461" s="317"/>
      <c r="AI2461" s="311"/>
      <c r="AJ2461" s="311"/>
      <c r="AK2461" s="311"/>
      <c r="AL2461" s="311"/>
      <c r="AO2461" s="318"/>
      <c r="AP2461" s="318"/>
      <c r="AQ2461" s="249"/>
      <c r="AR2461" s="249"/>
      <c r="AS2461" s="248"/>
      <c r="AT2461" s="248"/>
      <c r="AU2461" s="248"/>
      <c r="AW2461" s="319"/>
      <c r="AX2461" s="251"/>
      <c r="AY2461" s="248"/>
    </row>
    <row r="2462" spans="1:51" s="307" customFormat="1" ht="16.5" customHeight="1" x14ac:dyDescent="0.25">
      <c r="A2462" s="305"/>
      <c r="B2462" s="306"/>
      <c r="K2462" s="317"/>
      <c r="L2462" s="317"/>
      <c r="M2462" s="310"/>
      <c r="N2462" s="317"/>
      <c r="O2462" s="317"/>
      <c r="P2462" s="309"/>
      <c r="Q2462" s="311"/>
      <c r="R2462" s="312"/>
      <c r="S2462" s="312"/>
      <c r="U2462" s="313"/>
      <c r="V2462" s="305"/>
      <c r="W2462" s="306"/>
      <c r="X2462" s="425"/>
      <c r="AA2462" s="315"/>
      <c r="AB2462" s="315"/>
      <c r="AC2462" s="315"/>
      <c r="AD2462" s="312"/>
      <c r="AE2462" s="316"/>
      <c r="AF2462" s="317"/>
      <c r="AG2462" s="317"/>
      <c r="AI2462" s="311"/>
      <c r="AJ2462" s="311"/>
      <c r="AK2462" s="311"/>
      <c r="AL2462" s="311"/>
      <c r="AO2462" s="318"/>
      <c r="AP2462" s="318"/>
      <c r="AQ2462" s="249"/>
      <c r="AR2462" s="249"/>
      <c r="AS2462" s="248"/>
      <c r="AT2462" s="248"/>
      <c r="AU2462" s="248"/>
      <c r="AW2462" s="319"/>
      <c r="AX2462" s="251"/>
      <c r="AY2462" s="248"/>
    </row>
    <row r="2463" spans="1:51" s="307" customFormat="1" ht="16.5" customHeight="1" x14ac:dyDescent="0.25">
      <c r="A2463" s="305"/>
      <c r="B2463" s="306"/>
      <c r="K2463" s="317"/>
      <c r="L2463" s="317"/>
      <c r="M2463" s="310"/>
      <c r="N2463" s="317"/>
      <c r="O2463" s="317"/>
      <c r="P2463" s="309"/>
      <c r="Q2463" s="311"/>
      <c r="R2463" s="312"/>
      <c r="S2463" s="312"/>
      <c r="U2463" s="313"/>
      <c r="V2463" s="305"/>
      <c r="W2463" s="306"/>
      <c r="X2463" s="425"/>
      <c r="AA2463" s="315"/>
      <c r="AB2463" s="315"/>
      <c r="AC2463" s="315"/>
      <c r="AD2463" s="312"/>
      <c r="AE2463" s="316"/>
      <c r="AF2463" s="317"/>
      <c r="AG2463" s="317"/>
      <c r="AI2463" s="311"/>
      <c r="AJ2463" s="311"/>
      <c r="AK2463" s="311"/>
      <c r="AL2463" s="311"/>
      <c r="AO2463" s="318"/>
      <c r="AP2463" s="318"/>
      <c r="AQ2463" s="249"/>
      <c r="AR2463" s="249"/>
      <c r="AS2463" s="248"/>
      <c r="AT2463" s="248"/>
      <c r="AU2463" s="248"/>
      <c r="AW2463" s="319"/>
      <c r="AX2463" s="251"/>
      <c r="AY2463" s="248"/>
    </row>
    <row r="2464" spans="1:51" s="307" customFormat="1" ht="16.5" customHeight="1" x14ac:dyDescent="0.25">
      <c r="A2464" s="305"/>
      <c r="B2464" s="306"/>
      <c r="K2464" s="317"/>
      <c r="L2464" s="317"/>
      <c r="M2464" s="310"/>
      <c r="N2464" s="317"/>
      <c r="O2464" s="317"/>
      <c r="P2464" s="309"/>
      <c r="Q2464" s="311"/>
      <c r="R2464" s="312"/>
      <c r="S2464" s="312"/>
      <c r="U2464" s="313"/>
      <c r="V2464" s="305"/>
      <c r="W2464" s="306"/>
      <c r="X2464" s="425"/>
      <c r="AA2464" s="315"/>
      <c r="AB2464" s="315"/>
      <c r="AC2464" s="315"/>
      <c r="AD2464" s="312"/>
      <c r="AE2464" s="316"/>
      <c r="AF2464" s="317"/>
      <c r="AG2464" s="317"/>
      <c r="AI2464" s="311"/>
      <c r="AJ2464" s="311"/>
      <c r="AK2464" s="311"/>
      <c r="AL2464" s="311"/>
      <c r="AO2464" s="318"/>
      <c r="AP2464" s="318"/>
      <c r="AQ2464" s="249"/>
      <c r="AR2464" s="249"/>
      <c r="AS2464" s="248"/>
      <c r="AT2464" s="248"/>
      <c r="AU2464" s="248"/>
      <c r="AW2464" s="319"/>
      <c r="AX2464" s="251"/>
      <c r="AY2464" s="248"/>
    </row>
    <row r="2465" spans="1:51" s="307" customFormat="1" ht="16.5" customHeight="1" x14ac:dyDescent="0.25">
      <c r="A2465" s="305"/>
      <c r="B2465" s="306"/>
      <c r="K2465" s="317"/>
      <c r="L2465" s="317"/>
      <c r="M2465" s="310"/>
      <c r="N2465" s="317"/>
      <c r="O2465" s="317"/>
      <c r="P2465" s="309"/>
      <c r="Q2465" s="311"/>
      <c r="R2465" s="312"/>
      <c r="S2465" s="312"/>
      <c r="U2465" s="313"/>
      <c r="V2465" s="305"/>
      <c r="W2465" s="306"/>
      <c r="X2465" s="425"/>
      <c r="AA2465" s="315"/>
      <c r="AB2465" s="315"/>
      <c r="AC2465" s="315"/>
      <c r="AD2465" s="312"/>
      <c r="AE2465" s="316"/>
      <c r="AF2465" s="317"/>
      <c r="AG2465" s="317"/>
      <c r="AI2465" s="311"/>
      <c r="AJ2465" s="311"/>
      <c r="AK2465" s="311"/>
      <c r="AL2465" s="311"/>
      <c r="AO2465" s="318"/>
      <c r="AP2465" s="318"/>
      <c r="AQ2465" s="249"/>
      <c r="AR2465" s="249"/>
      <c r="AS2465" s="248"/>
      <c r="AT2465" s="248"/>
      <c r="AU2465" s="248"/>
      <c r="AW2465" s="319"/>
      <c r="AX2465" s="251"/>
      <c r="AY2465" s="248"/>
    </row>
    <row r="2466" spans="1:51" s="307" customFormat="1" ht="16.5" customHeight="1" x14ac:dyDescent="0.25">
      <c r="A2466" s="305"/>
      <c r="B2466" s="306"/>
      <c r="K2466" s="317"/>
      <c r="L2466" s="317"/>
      <c r="M2466" s="310"/>
      <c r="N2466" s="317"/>
      <c r="O2466" s="317"/>
      <c r="P2466" s="309"/>
      <c r="Q2466" s="311"/>
      <c r="R2466" s="312"/>
      <c r="S2466" s="312"/>
      <c r="U2466" s="313"/>
      <c r="V2466" s="305"/>
      <c r="W2466" s="306"/>
      <c r="X2466" s="425"/>
      <c r="AA2466" s="315"/>
      <c r="AB2466" s="315"/>
      <c r="AC2466" s="315"/>
      <c r="AD2466" s="312"/>
      <c r="AE2466" s="316"/>
      <c r="AF2466" s="317"/>
      <c r="AG2466" s="317"/>
      <c r="AI2466" s="311"/>
      <c r="AJ2466" s="311"/>
      <c r="AK2466" s="311"/>
      <c r="AL2466" s="311"/>
      <c r="AO2466" s="318"/>
      <c r="AP2466" s="318"/>
      <c r="AQ2466" s="249"/>
      <c r="AR2466" s="249"/>
      <c r="AS2466" s="248"/>
      <c r="AT2466" s="248"/>
      <c r="AU2466" s="248"/>
      <c r="AW2466" s="319"/>
      <c r="AX2466" s="251"/>
      <c r="AY2466" s="248"/>
    </row>
    <row r="2467" spans="1:51" s="307" customFormat="1" ht="16.5" customHeight="1" x14ac:dyDescent="0.25">
      <c r="A2467" s="305"/>
      <c r="B2467" s="306"/>
      <c r="K2467" s="317"/>
      <c r="L2467" s="317"/>
      <c r="M2467" s="310"/>
      <c r="N2467" s="317"/>
      <c r="O2467" s="317"/>
      <c r="P2467" s="309"/>
      <c r="Q2467" s="311"/>
      <c r="R2467" s="312"/>
      <c r="S2467" s="312"/>
      <c r="U2467" s="313"/>
      <c r="V2467" s="305"/>
      <c r="W2467" s="306"/>
      <c r="X2467" s="425"/>
      <c r="AA2467" s="315"/>
      <c r="AB2467" s="315"/>
      <c r="AC2467" s="315"/>
      <c r="AD2467" s="312"/>
      <c r="AE2467" s="316"/>
      <c r="AF2467" s="317"/>
      <c r="AG2467" s="317"/>
      <c r="AI2467" s="311"/>
      <c r="AJ2467" s="311"/>
      <c r="AK2467" s="311"/>
      <c r="AL2467" s="311"/>
      <c r="AO2467" s="318"/>
      <c r="AP2467" s="318"/>
      <c r="AQ2467" s="249"/>
      <c r="AR2467" s="249"/>
      <c r="AS2467" s="248"/>
      <c r="AT2467" s="248"/>
      <c r="AU2467" s="248"/>
      <c r="AW2467" s="319"/>
      <c r="AX2467" s="251"/>
      <c r="AY2467" s="248"/>
    </row>
    <row r="2468" spans="1:51" s="307" customFormat="1" ht="16.5" customHeight="1" x14ac:dyDescent="0.25">
      <c r="A2468" s="305"/>
      <c r="B2468" s="306"/>
      <c r="K2468" s="317"/>
      <c r="L2468" s="317"/>
      <c r="M2468" s="310"/>
      <c r="N2468" s="317"/>
      <c r="O2468" s="317"/>
      <c r="P2468" s="309"/>
      <c r="Q2468" s="311"/>
      <c r="R2468" s="312"/>
      <c r="S2468" s="312"/>
      <c r="U2468" s="313"/>
      <c r="V2468" s="305"/>
      <c r="W2468" s="306"/>
      <c r="X2468" s="425"/>
      <c r="AA2468" s="315"/>
      <c r="AB2468" s="315"/>
      <c r="AC2468" s="315"/>
      <c r="AD2468" s="312"/>
      <c r="AE2468" s="316"/>
      <c r="AF2468" s="317"/>
      <c r="AG2468" s="317"/>
      <c r="AI2468" s="311"/>
      <c r="AJ2468" s="311"/>
      <c r="AK2468" s="311"/>
      <c r="AL2468" s="311"/>
      <c r="AO2468" s="318"/>
      <c r="AP2468" s="318"/>
      <c r="AQ2468" s="249"/>
      <c r="AR2468" s="249"/>
      <c r="AS2468" s="248"/>
      <c r="AT2468" s="248"/>
      <c r="AU2468" s="248"/>
      <c r="AW2468" s="319"/>
      <c r="AX2468" s="251"/>
      <c r="AY2468" s="248"/>
    </row>
    <row r="2469" spans="1:51" s="307" customFormat="1" ht="16.5" customHeight="1" x14ac:dyDescent="0.25">
      <c r="A2469" s="305"/>
      <c r="B2469" s="306"/>
      <c r="K2469" s="317"/>
      <c r="L2469" s="317"/>
      <c r="M2469" s="310"/>
      <c r="N2469" s="317"/>
      <c r="O2469" s="317"/>
      <c r="P2469" s="309"/>
      <c r="Q2469" s="311"/>
      <c r="R2469" s="312"/>
      <c r="S2469" s="312"/>
      <c r="U2469" s="313"/>
      <c r="V2469" s="305"/>
      <c r="W2469" s="306"/>
      <c r="X2469" s="425"/>
      <c r="AA2469" s="315"/>
      <c r="AB2469" s="315"/>
      <c r="AC2469" s="315"/>
      <c r="AD2469" s="312"/>
      <c r="AE2469" s="316"/>
      <c r="AF2469" s="317"/>
      <c r="AG2469" s="317"/>
      <c r="AI2469" s="311"/>
      <c r="AJ2469" s="311"/>
      <c r="AK2469" s="311"/>
      <c r="AL2469" s="311"/>
      <c r="AO2469" s="318"/>
      <c r="AP2469" s="318"/>
      <c r="AQ2469" s="249"/>
      <c r="AR2469" s="249"/>
      <c r="AS2469" s="248"/>
      <c r="AT2469" s="248"/>
      <c r="AU2469" s="248"/>
      <c r="AW2469" s="319"/>
      <c r="AX2469" s="251"/>
      <c r="AY2469" s="248"/>
    </row>
    <row r="2470" spans="1:51" s="307" customFormat="1" ht="16.5" customHeight="1" x14ac:dyDescent="0.25">
      <c r="A2470" s="305"/>
      <c r="B2470" s="306"/>
      <c r="K2470" s="317"/>
      <c r="L2470" s="317"/>
      <c r="M2470" s="310"/>
      <c r="N2470" s="317"/>
      <c r="O2470" s="317"/>
      <c r="P2470" s="309"/>
      <c r="Q2470" s="311"/>
      <c r="R2470" s="312"/>
      <c r="S2470" s="312"/>
      <c r="U2470" s="313"/>
      <c r="V2470" s="305"/>
      <c r="W2470" s="306"/>
      <c r="X2470" s="425"/>
      <c r="AA2470" s="315"/>
      <c r="AB2470" s="315"/>
      <c r="AC2470" s="315"/>
      <c r="AD2470" s="312"/>
      <c r="AE2470" s="316"/>
      <c r="AF2470" s="317"/>
      <c r="AG2470" s="317"/>
      <c r="AI2470" s="311"/>
      <c r="AJ2470" s="311"/>
      <c r="AK2470" s="311"/>
      <c r="AL2470" s="311"/>
      <c r="AO2470" s="318"/>
      <c r="AP2470" s="318"/>
      <c r="AQ2470" s="249"/>
      <c r="AR2470" s="249"/>
      <c r="AS2470" s="248"/>
      <c r="AT2470" s="248"/>
      <c r="AU2470" s="248"/>
      <c r="AW2470" s="319"/>
      <c r="AX2470" s="251"/>
      <c r="AY2470" s="248"/>
    </row>
    <row r="2471" spans="1:51" s="307" customFormat="1" ht="16.5" customHeight="1" x14ac:dyDescent="0.25">
      <c r="A2471" s="305"/>
      <c r="B2471" s="306"/>
      <c r="K2471" s="317"/>
      <c r="L2471" s="317"/>
      <c r="M2471" s="310"/>
      <c r="N2471" s="317"/>
      <c r="O2471" s="317"/>
      <c r="P2471" s="309"/>
      <c r="Q2471" s="311"/>
      <c r="R2471" s="312"/>
      <c r="S2471" s="312"/>
      <c r="U2471" s="313"/>
      <c r="V2471" s="305"/>
      <c r="W2471" s="306"/>
      <c r="X2471" s="425"/>
      <c r="AA2471" s="315"/>
      <c r="AB2471" s="315"/>
      <c r="AC2471" s="315"/>
      <c r="AD2471" s="312"/>
      <c r="AE2471" s="316"/>
      <c r="AF2471" s="317"/>
      <c r="AG2471" s="317"/>
      <c r="AI2471" s="311"/>
      <c r="AJ2471" s="311"/>
      <c r="AK2471" s="311"/>
      <c r="AL2471" s="311"/>
      <c r="AO2471" s="318"/>
      <c r="AP2471" s="318"/>
      <c r="AQ2471" s="249"/>
      <c r="AR2471" s="249"/>
      <c r="AS2471" s="248"/>
      <c r="AT2471" s="248"/>
      <c r="AU2471" s="248"/>
      <c r="AW2471" s="319"/>
      <c r="AX2471" s="251"/>
      <c r="AY2471" s="248"/>
    </row>
    <row r="2472" spans="1:51" s="307" customFormat="1" ht="16.5" customHeight="1" x14ac:dyDescent="0.25">
      <c r="A2472" s="305"/>
      <c r="B2472" s="306"/>
      <c r="K2472" s="317"/>
      <c r="L2472" s="317"/>
      <c r="M2472" s="310"/>
      <c r="N2472" s="317"/>
      <c r="O2472" s="317"/>
      <c r="P2472" s="309"/>
      <c r="Q2472" s="311"/>
      <c r="R2472" s="312"/>
      <c r="S2472" s="312"/>
      <c r="U2472" s="313"/>
      <c r="V2472" s="305"/>
      <c r="W2472" s="306"/>
      <c r="X2472" s="425"/>
      <c r="AA2472" s="315"/>
      <c r="AB2472" s="315"/>
      <c r="AC2472" s="315"/>
      <c r="AD2472" s="312"/>
      <c r="AE2472" s="316"/>
      <c r="AF2472" s="317"/>
      <c r="AG2472" s="317"/>
      <c r="AI2472" s="311"/>
      <c r="AJ2472" s="311"/>
      <c r="AK2472" s="311"/>
      <c r="AL2472" s="311"/>
      <c r="AO2472" s="318"/>
      <c r="AP2472" s="318"/>
      <c r="AQ2472" s="249"/>
      <c r="AR2472" s="249"/>
      <c r="AS2472" s="248"/>
      <c r="AT2472" s="248"/>
      <c r="AU2472" s="248"/>
      <c r="AW2472" s="319"/>
      <c r="AX2472" s="251"/>
      <c r="AY2472" s="248"/>
    </row>
    <row r="2473" spans="1:51" s="307" customFormat="1" ht="16.5" customHeight="1" x14ac:dyDescent="0.25">
      <c r="A2473" s="305"/>
      <c r="B2473" s="306"/>
      <c r="K2473" s="317"/>
      <c r="L2473" s="317"/>
      <c r="M2473" s="310"/>
      <c r="N2473" s="317"/>
      <c r="O2473" s="317"/>
      <c r="P2473" s="309"/>
      <c r="Q2473" s="311"/>
      <c r="R2473" s="312"/>
      <c r="S2473" s="312"/>
      <c r="U2473" s="313"/>
      <c r="V2473" s="305"/>
      <c r="W2473" s="306"/>
      <c r="X2473" s="425"/>
      <c r="AA2473" s="315"/>
      <c r="AB2473" s="315"/>
      <c r="AC2473" s="315"/>
      <c r="AD2473" s="312"/>
      <c r="AE2473" s="316"/>
      <c r="AF2473" s="317"/>
      <c r="AG2473" s="317"/>
      <c r="AI2473" s="311"/>
      <c r="AJ2473" s="311"/>
      <c r="AK2473" s="311"/>
      <c r="AL2473" s="311"/>
      <c r="AO2473" s="318"/>
      <c r="AP2473" s="318"/>
      <c r="AQ2473" s="249"/>
      <c r="AR2473" s="249"/>
      <c r="AS2473" s="248"/>
      <c r="AT2473" s="248"/>
      <c r="AU2473" s="248"/>
      <c r="AW2473" s="319"/>
      <c r="AX2473" s="251"/>
      <c r="AY2473" s="248"/>
    </row>
    <row r="2474" spans="1:51" s="307" customFormat="1" ht="16.5" customHeight="1" x14ac:dyDescent="0.25">
      <c r="A2474" s="305"/>
      <c r="B2474" s="306"/>
      <c r="K2474" s="317"/>
      <c r="L2474" s="317"/>
      <c r="M2474" s="310"/>
      <c r="N2474" s="317"/>
      <c r="O2474" s="317"/>
      <c r="P2474" s="309"/>
      <c r="Q2474" s="311"/>
      <c r="R2474" s="312"/>
      <c r="S2474" s="312"/>
      <c r="U2474" s="313"/>
      <c r="V2474" s="305"/>
      <c r="W2474" s="306"/>
      <c r="X2474" s="425"/>
      <c r="AA2474" s="315"/>
      <c r="AB2474" s="315"/>
      <c r="AC2474" s="315"/>
      <c r="AD2474" s="312"/>
      <c r="AE2474" s="316"/>
      <c r="AF2474" s="317"/>
      <c r="AG2474" s="317"/>
      <c r="AI2474" s="311"/>
      <c r="AJ2474" s="311"/>
      <c r="AK2474" s="311"/>
      <c r="AL2474" s="311"/>
      <c r="AO2474" s="318"/>
      <c r="AP2474" s="318"/>
      <c r="AQ2474" s="249"/>
      <c r="AR2474" s="249"/>
      <c r="AS2474" s="248"/>
      <c r="AT2474" s="248"/>
      <c r="AU2474" s="248"/>
      <c r="AW2474" s="319"/>
      <c r="AX2474" s="251"/>
      <c r="AY2474" s="248"/>
    </row>
    <row r="2475" spans="1:51" s="307" customFormat="1" ht="16.5" customHeight="1" x14ac:dyDescent="0.25">
      <c r="A2475" s="305"/>
      <c r="B2475" s="306"/>
      <c r="K2475" s="317"/>
      <c r="L2475" s="317"/>
      <c r="M2475" s="310"/>
      <c r="N2475" s="317"/>
      <c r="O2475" s="317"/>
      <c r="P2475" s="309"/>
      <c r="Q2475" s="311"/>
      <c r="R2475" s="312"/>
      <c r="S2475" s="312"/>
      <c r="U2475" s="313"/>
      <c r="V2475" s="305"/>
      <c r="W2475" s="306"/>
      <c r="X2475" s="425"/>
      <c r="AA2475" s="315"/>
      <c r="AB2475" s="315"/>
      <c r="AC2475" s="315"/>
      <c r="AD2475" s="312"/>
      <c r="AE2475" s="316"/>
      <c r="AF2475" s="317"/>
      <c r="AG2475" s="317"/>
      <c r="AI2475" s="311"/>
      <c r="AJ2475" s="311"/>
      <c r="AK2475" s="311"/>
      <c r="AL2475" s="311"/>
      <c r="AO2475" s="318"/>
      <c r="AP2475" s="318"/>
      <c r="AQ2475" s="249"/>
      <c r="AR2475" s="249"/>
      <c r="AS2475" s="248"/>
      <c r="AT2475" s="248"/>
      <c r="AU2475" s="248"/>
      <c r="AW2475" s="319"/>
      <c r="AX2475" s="251"/>
      <c r="AY2475" s="248"/>
    </row>
    <row r="2476" spans="1:51" s="307" customFormat="1" ht="16.5" customHeight="1" x14ac:dyDescent="0.25">
      <c r="A2476" s="305"/>
      <c r="B2476" s="306"/>
      <c r="K2476" s="317"/>
      <c r="L2476" s="317"/>
      <c r="M2476" s="310"/>
      <c r="N2476" s="317"/>
      <c r="O2476" s="317"/>
      <c r="P2476" s="309"/>
      <c r="Q2476" s="311"/>
      <c r="R2476" s="312"/>
      <c r="S2476" s="312"/>
      <c r="U2476" s="313"/>
      <c r="V2476" s="305"/>
      <c r="W2476" s="306"/>
      <c r="X2476" s="425"/>
      <c r="AA2476" s="315"/>
      <c r="AB2476" s="315"/>
      <c r="AC2476" s="315"/>
      <c r="AD2476" s="312"/>
      <c r="AE2476" s="316"/>
      <c r="AF2476" s="317"/>
      <c r="AG2476" s="317"/>
      <c r="AI2476" s="311"/>
      <c r="AJ2476" s="311"/>
      <c r="AK2476" s="311"/>
      <c r="AL2476" s="311"/>
      <c r="AO2476" s="318"/>
      <c r="AP2476" s="318"/>
      <c r="AQ2476" s="249"/>
      <c r="AR2476" s="249"/>
      <c r="AS2476" s="248"/>
      <c r="AT2476" s="248"/>
      <c r="AU2476" s="248"/>
      <c r="AW2476" s="319"/>
      <c r="AX2476" s="251"/>
      <c r="AY2476" s="248"/>
    </row>
    <row r="2477" spans="1:51" s="307" customFormat="1" ht="16.5" customHeight="1" x14ac:dyDescent="0.25">
      <c r="A2477" s="305"/>
      <c r="B2477" s="306"/>
      <c r="K2477" s="317"/>
      <c r="L2477" s="317"/>
      <c r="M2477" s="310"/>
      <c r="N2477" s="317"/>
      <c r="O2477" s="317"/>
      <c r="P2477" s="309"/>
      <c r="Q2477" s="311"/>
      <c r="R2477" s="312"/>
      <c r="S2477" s="312"/>
      <c r="U2477" s="313"/>
      <c r="V2477" s="305"/>
      <c r="W2477" s="306"/>
      <c r="X2477" s="425"/>
      <c r="AA2477" s="315"/>
      <c r="AB2477" s="315"/>
      <c r="AC2477" s="315"/>
      <c r="AD2477" s="312"/>
      <c r="AE2477" s="316"/>
      <c r="AF2477" s="317"/>
      <c r="AG2477" s="317"/>
      <c r="AI2477" s="311"/>
      <c r="AJ2477" s="311"/>
      <c r="AK2477" s="311"/>
      <c r="AL2477" s="311"/>
      <c r="AO2477" s="318"/>
      <c r="AP2477" s="318"/>
      <c r="AQ2477" s="249"/>
      <c r="AR2477" s="249"/>
      <c r="AS2477" s="248"/>
      <c r="AT2477" s="248"/>
      <c r="AU2477" s="248"/>
      <c r="AW2477" s="319"/>
      <c r="AX2477" s="251"/>
      <c r="AY2477" s="248"/>
    </row>
    <row r="2478" spans="1:51" s="307" customFormat="1" ht="16.5" customHeight="1" x14ac:dyDescent="0.25">
      <c r="A2478" s="305"/>
      <c r="B2478" s="306"/>
      <c r="K2478" s="317"/>
      <c r="L2478" s="317"/>
      <c r="M2478" s="310"/>
      <c r="N2478" s="317"/>
      <c r="O2478" s="317"/>
      <c r="P2478" s="309"/>
      <c r="Q2478" s="311"/>
      <c r="R2478" s="312"/>
      <c r="S2478" s="312"/>
      <c r="U2478" s="313"/>
      <c r="V2478" s="305"/>
      <c r="W2478" s="306"/>
      <c r="X2478" s="425"/>
      <c r="AA2478" s="315"/>
      <c r="AB2478" s="315"/>
      <c r="AC2478" s="315"/>
      <c r="AD2478" s="312"/>
      <c r="AE2478" s="316"/>
      <c r="AF2478" s="317"/>
      <c r="AG2478" s="317"/>
      <c r="AI2478" s="311"/>
      <c r="AJ2478" s="311"/>
      <c r="AK2478" s="311"/>
      <c r="AL2478" s="311"/>
      <c r="AO2478" s="318"/>
      <c r="AP2478" s="318"/>
      <c r="AQ2478" s="249"/>
      <c r="AR2478" s="249"/>
      <c r="AS2478" s="248"/>
      <c r="AT2478" s="248"/>
      <c r="AU2478" s="248"/>
      <c r="AW2478" s="319"/>
      <c r="AX2478" s="251"/>
      <c r="AY2478" s="248"/>
    </row>
    <row r="2479" spans="1:51" s="307" customFormat="1" ht="16.5" customHeight="1" x14ac:dyDescent="0.25">
      <c r="A2479" s="305"/>
      <c r="B2479" s="306"/>
      <c r="K2479" s="317"/>
      <c r="L2479" s="317"/>
      <c r="M2479" s="310"/>
      <c r="N2479" s="317"/>
      <c r="O2479" s="317"/>
      <c r="P2479" s="309"/>
      <c r="Q2479" s="311"/>
      <c r="R2479" s="312"/>
      <c r="S2479" s="312"/>
      <c r="U2479" s="313"/>
      <c r="V2479" s="305"/>
      <c r="W2479" s="306"/>
      <c r="X2479" s="425"/>
      <c r="AA2479" s="315"/>
      <c r="AB2479" s="315"/>
      <c r="AC2479" s="315"/>
      <c r="AD2479" s="312"/>
      <c r="AE2479" s="316"/>
      <c r="AF2479" s="317"/>
      <c r="AG2479" s="317"/>
      <c r="AI2479" s="311"/>
      <c r="AJ2479" s="311"/>
      <c r="AK2479" s="311"/>
      <c r="AL2479" s="311"/>
      <c r="AO2479" s="318"/>
      <c r="AP2479" s="318"/>
      <c r="AQ2479" s="249"/>
      <c r="AR2479" s="249"/>
      <c r="AS2479" s="248"/>
      <c r="AT2479" s="248"/>
      <c r="AU2479" s="248"/>
      <c r="AW2479" s="319"/>
      <c r="AX2479" s="251"/>
      <c r="AY2479" s="248"/>
    </row>
    <row r="2480" spans="1:51" s="307" customFormat="1" ht="16.5" customHeight="1" x14ac:dyDescent="0.25">
      <c r="A2480" s="305"/>
      <c r="B2480" s="306"/>
      <c r="K2480" s="317"/>
      <c r="L2480" s="317"/>
      <c r="M2480" s="310"/>
      <c r="N2480" s="317"/>
      <c r="O2480" s="317"/>
      <c r="P2480" s="309"/>
      <c r="Q2480" s="311"/>
      <c r="R2480" s="312"/>
      <c r="S2480" s="312"/>
      <c r="U2480" s="313"/>
      <c r="V2480" s="305"/>
      <c r="W2480" s="306"/>
      <c r="X2480" s="425"/>
      <c r="AA2480" s="315"/>
      <c r="AB2480" s="315"/>
      <c r="AC2480" s="315"/>
      <c r="AD2480" s="312"/>
      <c r="AE2480" s="316"/>
      <c r="AF2480" s="317"/>
      <c r="AG2480" s="317"/>
      <c r="AI2480" s="311"/>
      <c r="AJ2480" s="311"/>
      <c r="AK2480" s="311"/>
      <c r="AL2480" s="311"/>
      <c r="AO2480" s="318"/>
      <c r="AP2480" s="318"/>
      <c r="AQ2480" s="249"/>
      <c r="AR2480" s="249"/>
      <c r="AS2480" s="248"/>
      <c r="AT2480" s="248"/>
      <c r="AU2480" s="248"/>
      <c r="AW2480" s="319"/>
      <c r="AX2480" s="251"/>
      <c r="AY2480" s="248"/>
    </row>
    <row r="2481" spans="1:51" s="307" customFormat="1" ht="16.5" customHeight="1" x14ac:dyDescent="0.25">
      <c r="A2481" s="305"/>
      <c r="B2481" s="306"/>
      <c r="K2481" s="317"/>
      <c r="L2481" s="317"/>
      <c r="M2481" s="310"/>
      <c r="N2481" s="317"/>
      <c r="O2481" s="317"/>
      <c r="P2481" s="309"/>
      <c r="Q2481" s="311"/>
      <c r="R2481" s="312"/>
      <c r="S2481" s="312"/>
      <c r="U2481" s="313"/>
      <c r="V2481" s="305"/>
      <c r="W2481" s="306"/>
      <c r="X2481" s="425"/>
      <c r="AA2481" s="315"/>
      <c r="AB2481" s="315"/>
      <c r="AC2481" s="315"/>
      <c r="AD2481" s="312"/>
      <c r="AE2481" s="316"/>
      <c r="AF2481" s="317"/>
      <c r="AG2481" s="317"/>
      <c r="AI2481" s="311"/>
      <c r="AJ2481" s="311"/>
      <c r="AK2481" s="311"/>
      <c r="AL2481" s="311"/>
      <c r="AO2481" s="318"/>
      <c r="AP2481" s="318"/>
      <c r="AQ2481" s="249"/>
      <c r="AR2481" s="249"/>
      <c r="AS2481" s="248"/>
      <c r="AT2481" s="248"/>
      <c r="AU2481" s="248"/>
      <c r="AW2481" s="319"/>
      <c r="AX2481" s="251"/>
      <c r="AY2481" s="248"/>
    </row>
    <row r="2482" spans="1:51" s="307" customFormat="1" ht="16.5" customHeight="1" x14ac:dyDescent="0.25">
      <c r="A2482" s="305"/>
      <c r="B2482" s="306"/>
      <c r="K2482" s="317"/>
      <c r="L2482" s="317"/>
      <c r="M2482" s="310"/>
      <c r="N2482" s="317"/>
      <c r="O2482" s="317"/>
      <c r="P2482" s="309"/>
      <c r="Q2482" s="311"/>
      <c r="R2482" s="312"/>
      <c r="S2482" s="312"/>
      <c r="U2482" s="313"/>
      <c r="V2482" s="305"/>
      <c r="W2482" s="306"/>
      <c r="X2482" s="425"/>
      <c r="AA2482" s="315"/>
      <c r="AB2482" s="315"/>
      <c r="AC2482" s="315"/>
      <c r="AD2482" s="312"/>
      <c r="AE2482" s="316"/>
      <c r="AF2482" s="317"/>
      <c r="AG2482" s="317"/>
      <c r="AI2482" s="311"/>
      <c r="AJ2482" s="311"/>
      <c r="AK2482" s="311"/>
      <c r="AL2482" s="311"/>
      <c r="AO2482" s="318"/>
      <c r="AP2482" s="318"/>
      <c r="AQ2482" s="249"/>
      <c r="AR2482" s="249"/>
      <c r="AS2482" s="248"/>
      <c r="AT2482" s="248"/>
      <c r="AU2482" s="248"/>
      <c r="AW2482" s="319"/>
      <c r="AX2482" s="251"/>
      <c r="AY2482" s="248"/>
    </row>
    <row r="2483" spans="1:51" s="307" customFormat="1" ht="16.5" customHeight="1" x14ac:dyDescent="0.25">
      <c r="A2483" s="305"/>
      <c r="B2483" s="306"/>
      <c r="K2483" s="317"/>
      <c r="L2483" s="317"/>
      <c r="M2483" s="310"/>
      <c r="N2483" s="317"/>
      <c r="O2483" s="317"/>
      <c r="P2483" s="309"/>
      <c r="Q2483" s="311"/>
      <c r="R2483" s="312"/>
      <c r="S2483" s="312"/>
      <c r="U2483" s="313"/>
      <c r="V2483" s="305"/>
      <c r="W2483" s="306"/>
      <c r="X2483" s="425"/>
      <c r="AA2483" s="315"/>
      <c r="AB2483" s="315"/>
      <c r="AC2483" s="315"/>
      <c r="AD2483" s="312"/>
      <c r="AE2483" s="316"/>
      <c r="AF2483" s="317"/>
      <c r="AG2483" s="317"/>
      <c r="AI2483" s="311"/>
      <c r="AJ2483" s="311"/>
      <c r="AK2483" s="311"/>
      <c r="AL2483" s="311"/>
      <c r="AO2483" s="318"/>
      <c r="AP2483" s="318"/>
      <c r="AQ2483" s="249"/>
      <c r="AR2483" s="249"/>
      <c r="AS2483" s="248"/>
      <c r="AT2483" s="248"/>
      <c r="AU2483" s="248"/>
      <c r="AW2483" s="319"/>
      <c r="AX2483" s="251"/>
      <c r="AY2483" s="248"/>
    </row>
    <row r="2484" spans="1:51" s="307" customFormat="1" ht="16.5" customHeight="1" x14ac:dyDescent="0.25">
      <c r="A2484" s="305"/>
      <c r="B2484" s="306"/>
      <c r="K2484" s="317"/>
      <c r="L2484" s="317"/>
      <c r="M2484" s="310"/>
      <c r="N2484" s="317"/>
      <c r="O2484" s="317"/>
      <c r="P2484" s="309"/>
      <c r="Q2484" s="311"/>
      <c r="R2484" s="312"/>
      <c r="S2484" s="312"/>
      <c r="U2484" s="313"/>
      <c r="V2484" s="305"/>
      <c r="W2484" s="306"/>
      <c r="X2484" s="425"/>
      <c r="AA2484" s="315"/>
      <c r="AB2484" s="315"/>
      <c r="AC2484" s="315"/>
      <c r="AD2484" s="312"/>
      <c r="AE2484" s="316"/>
      <c r="AF2484" s="317"/>
      <c r="AG2484" s="317"/>
      <c r="AI2484" s="311"/>
      <c r="AJ2484" s="311"/>
      <c r="AK2484" s="311"/>
      <c r="AL2484" s="311"/>
      <c r="AO2484" s="318"/>
      <c r="AP2484" s="318"/>
      <c r="AQ2484" s="249"/>
      <c r="AR2484" s="249"/>
      <c r="AS2484" s="248"/>
      <c r="AT2484" s="248"/>
      <c r="AU2484" s="248"/>
      <c r="AW2484" s="319"/>
      <c r="AX2484" s="251"/>
      <c r="AY2484" s="248"/>
    </row>
    <row r="2485" spans="1:51" s="307" customFormat="1" ht="16.5" customHeight="1" x14ac:dyDescent="0.25">
      <c r="A2485" s="305"/>
      <c r="B2485" s="306"/>
      <c r="K2485" s="317"/>
      <c r="L2485" s="317"/>
      <c r="M2485" s="310"/>
      <c r="N2485" s="317"/>
      <c r="O2485" s="317"/>
      <c r="P2485" s="309"/>
      <c r="Q2485" s="311"/>
      <c r="R2485" s="312"/>
      <c r="S2485" s="312"/>
      <c r="U2485" s="313"/>
      <c r="V2485" s="305"/>
      <c r="W2485" s="306"/>
      <c r="X2485" s="425"/>
      <c r="AA2485" s="315"/>
      <c r="AB2485" s="315"/>
      <c r="AC2485" s="315"/>
      <c r="AD2485" s="312"/>
      <c r="AE2485" s="316"/>
      <c r="AF2485" s="317"/>
      <c r="AG2485" s="317"/>
      <c r="AI2485" s="311"/>
      <c r="AJ2485" s="311"/>
      <c r="AK2485" s="311"/>
      <c r="AL2485" s="311"/>
      <c r="AO2485" s="318"/>
      <c r="AP2485" s="318"/>
      <c r="AQ2485" s="249"/>
      <c r="AR2485" s="249"/>
      <c r="AS2485" s="248"/>
      <c r="AT2485" s="248"/>
      <c r="AU2485" s="248"/>
      <c r="AW2485" s="319"/>
      <c r="AX2485" s="251"/>
      <c r="AY2485" s="248"/>
    </row>
    <row r="2486" spans="1:51" s="307" customFormat="1" ht="16.5" customHeight="1" x14ac:dyDescent="0.25">
      <c r="A2486" s="305"/>
      <c r="B2486" s="306"/>
      <c r="K2486" s="317"/>
      <c r="L2486" s="317"/>
      <c r="M2486" s="310"/>
      <c r="N2486" s="317"/>
      <c r="O2486" s="317"/>
      <c r="P2486" s="309"/>
      <c r="Q2486" s="311"/>
      <c r="R2486" s="312"/>
      <c r="S2486" s="312"/>
      <c r="U2486" s="313"/>
      <c r="V2486" s="305"/>
      <c r="W2486" s="306"/>
      <c r="X2486" s="425"/>
      <c r="AA2486" s="315"/>
      <c r="AB2486" s="315"/>
      <c r="AC2486" s="315"/>
      <c r="AD2486" s="312"/>
      <c r="AE2486" s="316"/>
      <c r="AF2486" s="317"/>
      <c r="AG2486" s="317"/>
      <c r="AI2486" s="311"/>
      <c r="AJ2486" s="311"/>
      <c r="AK2486" s="311"/>
      <c r="AL2486" s="311"/>
      <c r="AO2486" s="318"/>
      <c r="AP2486" s="318"/>
      <c r="AQ2486" s="249"/>
      <c r="AR2486" s="249"/>
      <c r="AS2486" s="248"/>
      <c r="AT2486" s="248"/>
      <c r="AU2486" s="248"/>
      <c r="AW2486" s="319"/>
      <c r="AX2486" s="251"/>
      <c r="AY2486" s="248"/>
    </row>
    <row r="2487" spans="1:51" s="307" customFormat="1" ht="16.5" customHeight="1" x14ac:dyDescent="0.25">
      <c r="A2487" s="305"/>
      <c r="B2487" s="306"/>
      <c r="K2487" s="317"/>
      <c r="L2487" s="317"/>
      <c r="M2487" s="310"/>
      <c r="N2487" s="317"/>
      <c r="O2487" s="317"/>
      <c r="P2487" s="309"/>
      <c r="Q2487" s="311"/>
      <c r="R2487" s="312"/>
      <c r="S2487" s="312"/>
      <c r="U2487" s="313"/>
      <c r="V2487" s="305"/>
      <c r="W2487" s="306"/>
      <c r="X2487" s="425"/>
      <c r="AA2487" s="315"/>
      <c r="AB2487" s="315"/>
      <c r="AC2487" s="315"/>
      <c r="AD2487" s="312"/>
      <c r="AE2487" s="316"/>
      <c r="AF2487" s="317"/>
      <c r="AG2487" s="317"/>
      <c r="AI2487" s="311"/>
      <c r="AJ2487" s="311"/>
      <c r="AK2487" s="311"/>
      <c r="AL2487" s="311"/>
      <c r="AO2487" s="318"/>
      <c r="AP2487" s="318"/>
      <c r="AQ2487" s="249"/>
      <c r="AR2487" s="249"/>
      <c r="AS2487" s="248"/>
      <c r="AT2487" s="248"/>
      <c r="AU2487" s="248"/>
      <c r="AW2487" s="319"/>
      <c r="AX2487" s="251"/>
      <c r="AY2487" s="248"/>
    </row>
    <row r="2488" spans="1:51" s="307" customFormat="1" ht="16.5" customHeight="1" x14ac:dyDescent="0.25">
      <c r="A2488" s="305"/>
      <c r="B2488" s="306"/>
      <c r="K2488" s="317"/>
      <c r="L2488" s="317"/>
      <c r="M2488" s="310"/>
      <c r="N2488" s="317"/>
      <c r="O2488" s="317"/>
      <c r="P2488" s="309"/>
      <c r="Q2488" s="311"/>
      <c r="R2488" s="312"/>
      <c r="S2488" s="312"/>
      <c r="U2488" s="313"/>
      <c r="V2488" s="305"/>
      <c r="W2488" s="306"/>
      <c r="X2488" s="425"/>
      <c r="AA2488" s="315"/>
      <c r="AB2488" s="315"/>
      <c r="AC2488" s="315"/>
      <c r="AD2488" s="312"/>
      <c r="AE2488" s="316"/>
      <c r="AF2488" s="317"/>
      <c r="AG2488" s="317"/>
      <c r="AI2488" s="311"/>
      <c r="AJ2488" s="311"/>
      <c r="AK2488" s="311"/>
      <c r="AL2488" s="311"/>
      <c r="AO2488" s="318"/>
      <c r="AP2488" s="318"/>
      <c r="AQ2488" s="249"/>
      <c r="AR2488" s="249"/>
      <c r="AS2488" s="248"/>
      <c r="AT2488" s="248"/>
      <c r="AU2488" s="248"/>
      <c r="AW2488" s="319"/>
      <c r="AX2488" s="251"/>
      <c r="AY2488" s="248"/>
    </row>
    <row r="2489" spans="1:51" s="307" customFormat="1" ht="16.5" customHeight="1" x14ac:dyDescent="0.25">
      <c r="A2489" s="305"/>
      <c r="B2489" s="306"/>
      <c r="K2489" s="317"/>
      <c r="L2489" s="317"/>
      <c r="M2489" s="310"/>
      <c r="N2489" s="317"/>
      <c r="O2489" s="317"/>
      <c r="P2489" s="309"/>
      <c r="Q2489" s="311"/>
      <c r="R2489" s="312"/>
      <c r="S2489" s="312"/>
      <c r="U2489" s="313"/>
      <c r="V2489" s="305"/>
      <c r="W2489" s="306"/>
      <c r="X2489" s="425"/>
      <c r="AA2489" s="315"/>
      <c r="AB2489" s="315"/>
      <c r="AC2489" s="315"/>
      <c r="AD2489" s="312"/>
      <c r="AE2489" s="316"/>
      <c r="AF2489" s="317"/>
      <c r="AG2489" s="317"/>
      <c r="AI2489" s="311"/>
      <c r="AJ2489" s="311"/>
      <c r="AK2489" s="311"/>
      <c r="AL2489" s="311"/>
      <c r="AO2489" s="318"/>
      <c r="AP2489" s="318"/>
      <c r="AQ2489" s="249"/>
      <c r="AR2489" s="249"/>
      <c r="AS2489" s="248"/>
      <c r="AT2489" s="248"/>
      <c r="AU2489" s="248"/>
      <c r="AW2489" s="319"/>
      <c r="AX2489" s="251"/>
      <c r="AY2489" s="248"/>
    </row>
    <row r="2490" spans="1:51" s="276" customFormat="1" ht="16.5" customHeight="1" x14ac:dyDescent="0.25">
      <c r="A2490" s="283" t="s">
        <v>230</v>
      </c>
      <c r="B2490" s="274">
        <v>54</v>
      </c>
      <c r="C2490" s="276" t="s">
        <v>5</v>
      </c>
      <c r="D2490" s="276">
        <v>14587</v>
      </c>
      <c r="E2490" s="276">
        <v>16</v>
      </c>
      <c r="F2490" s="276">
        <v>210</v>
      </c>
      <c r="G2490" s="276" t="s">
        <v>214</v>
      </c>
      <c r="H2490" s="276">
        <v>0</v>
      </c>
      <c r="I2490" s="276">
        <v>0</v>
      </c>
      <c r="J2490" s="276">
        <v>87</v>
      </c>
      <c r="K2490" s="277">
        <f>H2490*400+I2490*100+J2490</f>
        <v>87</v>
      </c>
      <c r="L2490" s="278">
        <f>SUM(Q2490:U2490)</f>
        <v>87</v>
      </c>
      <c r="M2490" s="279">
        <v>5</v>
      </c>
      <c r="N2490" s="278">
        <f>L2490</f>
        <v>87</v>
      </c>
      <c r="O2490" s="278">
        <v>175</v>
      </c>
      <c r="P2490" s="278">
        <f>N2490*O2490</f>
        <v>15225</v>
      </c>
      <c r="Q2490" s="280"/>
      <c r="R2490" s="281">
        <v>73.2</v>
      </c>
      <c r="S2490" s="281">
        <v>13.8</v>
      </c>
      <c r="U2490" s="282"/>
      <c r="V2490" s="283" t="str">
        <f>A2490</f>
        <v>นายยุทธ  ทองยัง</v>
      </c>
      <c r="W2490" s="274">
        <v>113</v>
      </c>
      <c r="X2490" s="291" t="s">
        <v>231</v>
      </c>
      <c r="Y2490" s="276" t="s">
        <v>28</v>
      </c>
      <c r="Z2490" s="276" t="s">
        <v>41</v>
      </c>
      <c r="AA2490" s="285"/>
      <c r="AB2490" s="285"/>
      <c r="AC2490" s="285">
        <v>5</v>
      </c>
      <c r="AD2490" s="281">
        <f>AD2491+AD2493</f>
        <v>220.2</v>
      </c>
      <c r="AE2490" s="287">
        <v>100</v>
      </c>
      <c r="AF2490" s="288">
        <f>รายการ!B1</f>
        <v>6700</v>
      </c>
      <c r="AG2490" s="288">
        <f>AD2490*AF2490</f>
        <v>1475340</v>
      </c>
      <c r="AH2490" s="280">
        <f>SUM(AI2490:AL2490)</f>
        <v>220.2</v>
      </c>
      <c r="AI2490" s="280"/>
      <c r="AJ2490" s="280">
        <f>AJ2491+AJ2493</f>
        <v>165</v>
      </c>
      <c r="AK2490" s="280">
        <f>AK2491+AK2493</f>
        <v>55.2</v>
      </c>
      <c r="AL2490" s="280"/>
      <c r="AM2490" s="276">
        <v>20</v>
      </c>
      <c r="AN2490" s="276">
        <f>ค่าเสื่อม!U3</f>
        <v>75</v>
      </c>
      <c r="AO2490" s="290">
        <f>AG2490*AN2490/100</f>
        <v>1106505</v>
      </c>
      <c r="AP2490" s="290">
        <f>AG2490-AO2490</f>
        <v>368835</v>
      </c>
      <c r="AQ2490" s="199">
        <f>P2490+AP2490</f>
        <v>384060</v>
      </c>
      <c r="AR2490" s="199">
        <f>AQ2490</f>
        <v>384060</v>
      </c>
      <c r="AS2490" s="198">
        <f>((S2490*O2490)+(AF2490*AK2490)-(AF2490*AK2490*AN2490/100))</f>
        <v>94875</v>
      </c>
      <c r="AT2490" s="198">
        <f>AQ2490-AS2490</f>
        <v>289185</v>
      </c>
      <c r="AU2490" s="198">
        <f>AS2490</f>
        <v>94875</v>
      </c>
      <c r="AV2490" s="276">
        <f>อัตราภาษี!J5</f>
        <v>0.3</v>
      </c>
      <c r="AW2490" s="156" t="s">
        <v>1801</v>
      </c>
      <c r="AX2490" s="201">
        <f>AU2490*AV2490/100</f>
        <v>284.625</v>
      </c>
      <c r="AY2490" s="198">
        <f>AX2490*10/100</f>
        <v>28.462499999999999</v>
      </c>
    </row>
    <row r="2491" spans="1:51" s="276" customFormat="1" ht="16.5" customHeight="1" x14ac:dyDescent="0.25">
      <c r="A2491" s="283"/>
      <c r="B2491" s="274"/>
      <c r="K2491" s="277">
        <f>H2491*400+I2491*100+J2491</f>
        <v>0</v>
      </c>
      <c r="L2491" s="278">
        <f>SUM(Q2491:U2491)</f>
        <v>0</v>
      </c>
      <c r="M2491" s="279"/>
      <c r="N2491" s="278"/>
      <c r="O2491" s="278"/>
      <c r="P2491" s="278">
        <f>N2491*O2491</f>
        <v>0</v>
      </c>
      <c r="Q2491" s="280"/>
      <c r="R2491" s="281"/>
      <c r="S2491" s="281"/>
      <c r="U2491" s="282"/>
      <c r="V2491" s="283"/>
      <c r="W2491" s="274"/>
      <c r="X2491" s="291"/>
      <c r="Z2491" s="283" t="s">
        <v>42</v>
      </c>
      <c r="AA2491" s="285">
        <v>6</v>
      </c>
      <c r="AB2491" s="285">
        <v>22</v>
      </c>
      <c r="AC2491" s="285">
        <v>5</v>
      </c>
      <c r="AD2491" s="281">
        <v>132</v>
      </c>
      <c r="AE2491" s="286">
        <v>29.09</v>
      </c>
      <c r="AF2491" s="288">
        <f>รายการ!B1</f>
        <v>6700</v>
      </c>
      <c r="AG2491" s="288">
        <f>AD2491*AF2491</f>
        <v>884400</v>
      </c>
      <c r="AH2491" s="280">
        <f>SUM(AI2491:AL2491)</f>
        <v>132</v>
      </c>
      <c r="AI2491" s="280"/>
      <c r="AJ2491" s="280">
        <v>76.8</v>
      </c>
      <c r="AK2491" s="280">
        <v>55.2</v>
      </c>
      <c r="AL2491" s="280"/>
      <c r="AN2491" s="276">
        <f>ค่าเสื่อม!U3</f>
        <v>75</v>
      </c>
      <c r="AO2491" s="290">
        <f>AG2491*AN2491/100</f>
        <v>663300</v>
      </c>
      <c r="AP2491" s="290">
        <f>AG2491-AO2491</f>
        <v>221100</v>
      </c>
      <c r="AQ2491" s="199">
        <f>P2491+AP2491</f>
        <v>221100</v>
      </c>
      <c r="AR2491" s="199">
        <f>AQ2491</f>
        <v>221100</v>
      </c>
      <c r="AS2491" s="198">
        <f>((S2491*O2491)+(AF2491*AK2491)-(AF2491*AK2491*AN2491/100))</f>
        <v>92460</v>
      </c>
      <c r="AT2491" s="198">
        <f>AQ2491-AS2491</f>
        <v>128640</v>
      </c>
      <c r="AU2491" s="198">
        <f>AS2491</f>
        <v>92460</v>
      </c>
      <c r="AW2491" s="156"/>
      <c r="AX2491" s="201">
        <f>AU2491*AV2491/100</f>
        <v>0</v>
      </c>
      <c r="AY2491" s="198">
        <f>AX2491*10/100</f>
        <v>0</v>
      </c>
    </row>
    <row r="2492" spans="1:51" s="276" customFormat="1" ht="16.5" customHeight="1" x14ac:dyDescent="0.25">
      <c r="A2492" s="283"/>
      <c r="B2492" s="274"/>
      <c r="K2492" s="277"/>
      <c r="L2492" s="278"/>
      <c r="M2492" s="279"/>
      <c r="N2492" s="278"/>
      <c r="O2492" s="278"/>
      <c r="P2492" s="278"/>
      <c r="Q2492" s="280"/>
      <c r="R2492" s="281"/>
      <c r="S2492" s="281"/>
      <c r="U2492" s="282"/>
      <c r="V2492" s="283"/>
      <c r="W2492" s="274"/>
      <c r="X2492" s="291"/>
      <c r="Z2492" s="330" t="s">
        <v>42</v>
      </c>
      <c r="AA2492" s="285"/>
      <c r="AB2492" s="285"/>
      <c r="AC2492" s="285"/>
      <c r="AD2492" s="286">
        <v>55.2</v>
      </c>
      <c r="AE2492" s="286">
        <v>20.91</v>
      </c>
      <c r="AF2492" s="288">
        <f>AF2491</f>
        <v>6700</v>
      </c>
      <c r="AG2492" s="288"/>
      <c r="AH2492" s="280"/>
      <c r="AI2492" s="280"/>
      <c r="AJ2492" s="280"/>
      <c r="AK2492" s="289">
        <v>55.2</v>
      </c>
      <c r="AL2492" s="280"/>
      <c r="AN2492" s="276">
        <v>75</v>
      </c>
      <c r="AO2492" s="290"/>
      <c r="AP2492" s="290"/>
      <c r="AQ2492" s="199"/>
      <c r="AR2492" s="199"/>
      <c r="AS2492" s="214">
        <f>((S2492*O2492)+(AF2492*AK2492)-(AF2492*AK2492*AN2492/100))</f>
        <v>92460</v>
      </c>
      <c r="AT2492" s="198"/>
      <c r="AU2492" s="214">
        <f>AS2492</f>
        <v>92460</v>
      </c>
      <c r="AW2492" s="156"/>
      <c r="AX2492" s="201"/>
      <c r="AY2492" s="198"/>
    </row>
    <row r="2493" spans="1:51" s="276" customFormat="1" ht="16.5" customHeight="1" x14ac:dyDescent="0.25">
      <c r="A2493" s="283"/>
      <c r="B2493" s="274"/>
      <c r="K2493" s="277">
        <f>H2493*400+I2493*100+J2493</f>
        <v>0</v>
      </c>
      <c r="L2493" s="278">
        <f>SUM(Q2493:U2493)</f>
        <v>0</v>
      </c>
      <c r="M2493" s="279"/>
      <c r="N2493" s="278"/>
      <c r="O2493" s="278"/>
      <c r="P2493" s="278">
        <f>N2493*O2493</f>
        <v>0</v>
      </c>
      <c r="Q2493" s="280"/>
      <c r="R2493" s="281"/>
      <c r="S2493" s="281"/>
      <c r="U2493" s="282"/>
      <c r="V2493" s="283"/>
      <c r="W2493" s="274"/>
      <c r="X2493" s="291"/>
      <c r="Z2493" s="283" t="s">
        <v>43</v>
      </c>
      <c r="AA2493" s="285">
        <v>6</v>
      </c>
      <c r="AB2493" s="285">
        <v>14.7</v>
      </c>
      <c r="AC2493" s="285">
        <v>2</v>
      </c>
      <c r="AD2493" s="281">
        <f>AA2493*AB2493</f>
        <v>88.199999999999989</v>
      </c>
      <c r="AE2493" s="286">
        <v>50</v>
      </c>
      <c r="AF2493" s="288">
        <f>รายการ!B1</f>
        <v>6700</v>
      </c>
      <c r="AG2493" s="288">
        <f>AD2493*AF2493</f>
        <v>590939.99999999988</v>
      </c>
      <c r="AH2493" s="280">
        <f>SUM(AI2493:AL2493)</f>
        <v>88.2</v>
      </c>
      <c r="AI2493" s="280"/>
      <c r="AJ2493" s="280">
        <v>88.2</v>
      </c>
      <c r="AK2493" s="280"/>
      <c r="AL2493" s="280"/>
      <c r="AN2493" s="276">
        <f>ค่าเสื่อม!U3</f>
        <v>75</v>
      </c>
      <c r="AO2493" s="290">
        <f>AG2493*AN2493/100</f>
        <v>443204.99999999994</v>
      </c>
      <c r="AP2493" s="290">
        <f>AG2493-AO2493</f>
        <v>147734.99999999994</v>
      </c>
      <c r="AQ2493" s="199">
        <f>P2493+AP2493</f>
        <v>147734.99999999994</v>
      </c>
      <c r="AR2493" s="199">
        <f>AQ2493</f>
        <v>147734.99999999994</v>
      </c>
      <c r="AS2493" s="198">
        <f>((S2493*O2493)+(AF2493*AK2493)-(AF2493*AK2493*AN2493/100))</f>
        <v>0</v>
      </c>
      <c r="AT2493" s="198">
        <f>AQ2493-AS2493</f>
        <v>147734.99999999994</v>
      </c>
      <c r="AU2493" s="198">
        <f>AS2493</f>
        <v>0</v>
      </c>
      <c r="AW2493" s="156"/>
      <c r="AX2493" s="201">
        <f>AU2493*AV2493/100</f>
        <v>0</v>
      </c>
      <c r="AY2493" s="198">
        <f>AX2493*10/100</f>
        <v>0</v>
      </c>
    </row>
    <row r="2494" spans="1:51" s="276" customFormat="1" ht="16.5" customHeight="1" x14ac:dyDescent="0.25">
      <c r="A2494" s="283"/>
      <c r="B2494" s="274"/>
      <c r="K2494" s="277">
        <f>H2494*400+I2494*100+J2494</f>
        <v>0</v>
      </c>
      <c r="L2494" s="278">
        <f>SUM(Q2494:U2494)</f>
        <v>0</v>
      </c>
      <c r="M2494" s="279"/>
      <c r="N2494" s="278"/>
      <c r="O2494" s="278"/>
      <c r="P2494" s="278">
        <f>N2494*O2494</f>
        <v>0</v>
      </c>
      <c r="Q2494" s="280"/>
      <c r="R2494" s="281"/>
      <c r="S2494" s="281"/>
      <c r="U2494" s="282"/>
      <c r="V2494" s="283"/>
      <c r="W2494" s="274">
        <v>114</v>
      </c>
      <c r="X2494" s="291"/>
      <c r="Y2494" s="276" t="s">
        <v>38</v>
      </c>
      <c r="Z2494" s="276" t="s">
        <v>7</v>
      </c>
      <c r="AA2494" s="285">
        <v>7</v>
      </c>
      <c r="AB2494" s="285">
        <v>14</v>
      </c>
      <c r="AC2494" s="285">
        <v>2</v>
      </c>
      <c r="AD2494" s="281">
        <f>AA2494*AB2494</f>
        <v>98</v>
      </c>
      <c r="AE2494" s="287">
        <v>100</v>
      </c>
      <c r="AF2494" s="288">
        <f>รายการ!B34</f>
        <v>2050</v>
      </c>
      <c r="AG2494" s="288">
        <f>AD2494*AF2494</f>
        <v>200900</v>
      </c>
      <c r="AH2494" s="280">
        <f>SUM(AI2494:AL2494)</f>
        <v>98</v>
      </c>
      <c r="AI2494" s="280"/>
      <c r="AJ2494" s="280">
        <v>98</v>
      </c>
      <c r="AK2494" s="280"/>
      <c r="AL2494" s="280"/>
      <c r="AM2494" s="276">
        <v>20</v>
      </c>
      <c r="AN2494" s="276">
        <f>ค่าเสื่อม!T4</f>
        <v>93</v>
      </c>
      <c r="AO2494" s="290">
        <f>AG2494*AN2494/100</f>
        <v>186837</v>
      </c>
      <c r="AP2494" s="290">
        <f>AG2494-AO2494</f>
        <v>14063</v>
      </c>
      <c r="AQ2494" s="199">
        <f>P2494+AP2494</f>
        <v>14063</v>
      </c>
      <c r="AR2494" s="199">
        <f>AQ2494</f>
        <v>14063</v>
      </c>
      <c r="AS2494" s="198">
        <f>((S2494*O2494)+(AF2494*AK2494)-(AF2494*AK2494*AN2494/100))</f>
        <v>0</v>
      </c>
      <c r="AT2494" s="198">
        <f>AQ2494-AS2494</f>
        <v>14063</v>
      </c>
      <c r="AU2494" s="198">
        <f>AS2494</f>
        <v>0</v>
      </c>
      <c r="AW2494" s="156" t="s">
        <v>51</v>
      </c>
      <c r="AX2494" s="201">
        <f>AU2494*AV2494/100</f>
        <v>0</v>
      </c>
      <c r="AY2494" s="198">
        <f>AX2494*10/100</f>
        <v>0</v>
      </c>
    </row>
    <row r="2495" spans="1:51" s="307" customFormat="1" ht="16.5" customHeight="1" x14ac:dyDescent="0.25">
      <c r="A2495" s="305"/>
      <c r="B2495" s="306"/>
      <c r="K2495" s="308"/>
      <c r="L2495" s="309"/>
      <c r="M2495" s="310"/>
      <c r="N2495" s="309"/>
      <c r="O2495" s="309"/>
      <c r="P2495" s="309"/>
      <c r="Q2495" s="311"/>
      <c r="R2495" s="312"/>
      <c r="S2495" s="312"/>
      <c r="U2495" s="313"/>
      <c r="V2495" s="305"/>
      <c r="W2495" s="306"/>
      <c r="X2495" s="314"/>
      <c r="AA2495" s="315"/>
      <c r="AB2495" s="315"/>
      <c r="AC2495" s="315"/>
      <c r="AD2495" s="312"/>
      <c r="AE2495" s="316"/>
      <c r="AF2495" s="317"/>
      <c r="AG2495" s="317"/>
      <c r="AH2495" s="311"/>
      <c r="AI2495" s="311"/>
      <c r="AJ2495" s="311"/>
      <c r="AK2495" s="311"/>
      <c r="AL2495" s="311"/>
      <c r="AO2495" s="318"/>
      <c r="AP2495" s="318"/>
      <c r="AQ2495" s="249"/>
      <c r="AR2495" s="249"/>
      <c r="AS2495" s="248"/>
      <c r="AT2495" s="248"/>
      <c r="AU2495" s="248"/>
      <c r="AW2495" s="319"/>
      <c r="AX2495" s="251"/>
      <c r="AY2495" s="248"/>
    </row>
    <row r="2496" spans="1:51" s="307" customFormat="1" ht="16.5" customHeight="1" x14ac:dyDescent="0.25">
      <c r="A2496" s="305"/>
      <c r="B2496" s="306"/>
      <c r="K2496" s="308"/>
      <c r="L2496" s="309"/>
      <c r="M2496" s="310"/>
      <c r="N2496" s="309"/>
      <c r="O2496" s="309"/>
      <c r="P2496" s="309"/>
      <c r="Q2496" s="311"/>
      <c r="R2496" s="312"/>
      <c r="S2496" s="312"/>
      <c r="U2496" s="313"/>
      <c r="V2496" s="305"/>
      <c r="W2496" s="306"/>
      <c r="X2496" s="314"/>
      <c r="AA2496" s="315"/>
      <c r="AB2496" s="315"/>
      <c r="AC2496" s="315"/>
      <c r="AD2496" s="312"/>
      <c r="AE2496" s="316"/>
      <c r="AF2496" s="317"/>
      <c r="AG2496" s="317"/>
      <c r="AH2496" s="311"/>
      <c r="AI2496" s="311"/>
      <c r="AJ2496" s="311"/>
      <c r="AK2496" s="311"/>
      <c r="AL2496" s="311"/>
      <c r="AO2496" s="318"/>
      <c r="AP2496" s="318"/>
      <c r="AQ2496" s="249"/>
      <c r="AR2496" s="249"/>
      <c r="AS2496" s="248"/>
      <c r="AT2496" s="248"/>
      <c r="AU2496" s="248"/>
      <c r="AW2496" s="319"/>
      <c r="AX2496" s="251"/>
      <c r="AY2496" s="248"/>
    </row>
    <row r="2497" spans="1:51" s="307" customFormat="1" ht="16.5" customHeight="1" x14ac:dyDescent="0.25">
      <c r="A2497" s="305"/>
      <c r="B2497" s="306"/>
      <c r="K2497" s="308"/>
      <c r="L2497" s="309"/>
      <c r="M2497" s="310"/>
      <c r="N2497" s="309"/>
      <c r="O2497" s="309"/>
      <c r="P2497" s="309"/>
      <c r="Q2497" s="311"/>
      <c r="R2497" s="312"/>
      <c r="S2497" s="312"/>
      <c r="U2497" s="313"/>
      <c r="V2497" s="305"/>
      <c r="W2497" s="306"/>
      <c r="X2497" s="314"/>
      <c r="AA2497" s="315"/>
      <c r="AB2497" s="315"/>
      <c r="AC2497" s="315"/>
      <c r="AD2497" s="312"/>
      <c r="AE2497" s="316"/>
      <c r="AF2497" s="317"/>
      <c r="AG2497" s="317"/>
      <c r="AH2497" s="311"/>
      <c r="AI2497" s="311"/>
      <c r="AJ2497" s="311"/>
      <c r="AK2497" s="311"/>
      <c r="AL2497" s="311"/>
      <c r="AO2497" s="318"/>
      <c r="AP2497" s="318"/>
      <c r="AQ2497" s="249"/>
      <c r="AR2497" s="249"/>
      <c r="AS2497" s="248"/>
      <c r="AT2497" s="248"/>
      <c r="AU2497" s="248"/>
      <c r="AW2497" s="319"/>
      <c r="AX2497" s="251"/>
      <c r="AY2497" s="248"/>
    </row>
    <row r="2498" spans="1:51" s="307" customFormat="1" ht="16.5" customHeight="1" x14ac:dyDescent="0.25">
      <c r="A2498" s="305"/>
      <c r="B2498" s="306"/>
      <c r="K2498" s="308"/>
      <c r="L2498" s="309"/>
      <c r="M2498" s="310"/>
      <c r="N2498" s="309"/>
      <c r="O2498" s="309"/>
      <c r="P2498" s="309"/>
      <c r="Q2498" s="311"/>
      <c r="R2498" s="312"/>
      <c r="S2498" s="312"/>
      <c r="U2498" s="313"/>
      <c r="V2498" s="305"/>
      <c r="W2498" s="306"/>
      <c r="X2498" s="314"/>
      <c r="AA2498" s="315"/>
      <c r="AB2498" s="315"/>
      <c r="AC2498" s="315"/>
      <c r="AD2498" s="312"/>
      <c r="AE2498" s="316"/>
      <c r="AF2498" s="317"/>
      <c r="AG2498" s="317"/>
      <c r="AH2498" s="311"/>
      <c r="AI2498" s="311"/>
      <c r="AJ2498" s="311"/>
      <c r="AK2498" s="311"/>
      <c r="AL2498" s="311"/>
      <c r="AO2498" s="318"/>
      <c r="AP2498" s="318"/>
      <c r="AQ2498" s="249"/>
      <c r="AR2498" s="249"/>
      <c r="AS2498" s="248"/>
      <c r="AT2498" s="248"/>
      <c r="AU2498" s="248"/>
      <c r="AW2498" s="319"/>
      <c r="AX2498" s="251"/>
      <c r="AY2498" s="248"/>
    </row>
    <row r="2499" spans="1:51" s="307" customFormat="1" ht="16.5" customHeight="1" x14ac:dyDescent="0.25">
      <c r="A2499" s="305"/>
      <c r="B2499" s="306"/>
      <c r="K2499" s="308"/>
      <c r="L2499" s="309"/>
      <c r="M2499" s="310"/>
      <c r="N2499" s="309"/>
      <c r="O2499" s="309"/>
      <c r="P2499" s="309"/>
      <c r="Q2499" s="311"/>
      <c r="R2499" s="312"/>
      <c r="S2499" s="312"/>
      <c r="U2499" s="313"/>
      <c r="V2499" s="305"/>
      <c r="W2499" s="306"/>
      <c r="X2499" s="314"/>
      <c r="AA2499" s="315"/>
      <c r="AB2499" s="315"/>
      <c r="AC2499" s="315"/>
      <c r="AD2499" s="312"/>
      <c r="AE2499" s="316"/>
      <c r="AF2499" s="317"/>
      <c r="AG2499" s="317"/>
      <c r="AH2499" s="311"/>
      <c r="AI2499" s="311"/>
      <c r="AJ2499" s="311"/>
      <c r="AK2499" s="311"/>
      <c r="AL2499" s="311"/>
      <c r="AO2499" s="318"/>
      <c r="AP2499" s="318"/>
      <c r="AQ2499" s="249"/>
      <c r="AR2499" s="249"/>
      <c r="AS2499" s="248"/>
      <c r="AT2499" s="248"/>
      <c r="AU2499" s="248"/>
      <c r="AW2499" s="319"/>
      <c r="AX2499" s="251"/>
      <c r="AY2499" s="248"/>
    </row>
    <row r="2500" spans="1:51" s="307" customFormat="1" ht="16.5" customHeight="1" x14ac:dyDescent="0.25">
      <c r="A2500" s="305"/>
      <c r="B2500" s="306"/>
      <c r="K2500" s="308"/>
      <c r="L2500" s="309"/>
      <c r="M2500" s="310"/>
      <c r="N2500" s="309"/>
      <c r="O2500" s="309"/>
      <c r="P2500" s="309"/>
      <c r="Q2500" s="311"/>
      <c r="R2500" s="312"/>
      <c r="S2500" s="312"/>
      <c r="U2500" s="313"/>
      <c r="V2500" s="305"/>
      <c r="W2500" s="306"/>
      <c r="X2500" s="314"/>
      <c r="AA2500" s="315"/>
      <c r="AB2500" s="315"/>
      <c r="AC2500" s="315"/>
      <c r="AD2500" s="312"/>
      <c r="AE2500" s="316"/>
      <c r="AF2500" s="317"/>
      <c r="AG2500" s="317"/>
      <c r="AH2500" s="311"/>
      <c r="AI2500" s="311"/>
      <c r="AJ2500" s="311"/>
      <c r="AK2500" s="311"/>
      <c r="AL2500" s="311"/>
      <c r="AO2500" s="318"/>
      <c r="AP2500" s="318"/>
      <c r="AQ2500" s="249"/>
      <c r="AR2500" s="249"/>
      <c r="AS2500" s="248"/>
      <c r="AT2500" s="248"/>
      <c r="AU2500" s="248"/>
      <c r="AW2500" s="319"/>
      <c r="AX2500" s="251"/>
      <c r="AY2500" s="248"/>
    </row>
    <row r="2501" spans="1:51" s="307" customFormat="1" ht="16.5" customHeight="1" x14ac:dyDescent="0.25">
      <c r="A2501" s="305"/>
      <c r="B2501" s="306"/>
      <c r="K2501" s="308"/>
      <c r="L2501" s="309"/>
      <c r="M2501" s="310"/>
      <c r="N2501" s="309"/>
      <c r="O2501" s="309"/>
      <c r="P2501" s="309"/>
      <c r="Q2501" s="311"/>
      <c r="R2501" s="312"/>
      <c r="S2501" s="312"/>
      <c r="U2501" s="313"/>
      <c r="V2501" s="305"/>
      <c r="W2501" s="306"/>
      <c r="X2501" s="314"/>
      <c r="AA2501" s="315"/>
      <c r="AB2501" s="315"/>
      <c r="AC2501" s="315"/>
      <c r="AD2501" s="312"/>
      <c r="AE2501" s="316"/>
      <c r="AF2501" s="317"/>
      <c r="AG2501" s="317"/>
      <c r="AH2501" s="311"/>
      <c r="AI2501" s="311"/>
      <c r="AJ2501" s="311"/>
      <c r="AK2501" s="311"/>
      <c r="AL2501" s="311"/>
      <c r="AO2501" s="318"/>
      <c r="AP2501" s="318"/>
      <c r="AQ2501" s="249"/>
      <c r="AR2501" s="249"/>
      <c r="AS2501" s="248"/>
      <c r="AT2501" s="248"/>
      <c r="AU2501" s="248"/>
      <c r="AW2501" s="319"/>
      <c r="AX2501" s="251"/>
      <c r="AY2501" s="248"/>
    </row>
    <row r="2502" spans="1:51" s="307" customFormat="1" ht="16.5" customHeight="1" x14ac:dyDescent="0.25">
      <c r="A2502" s="305"/>
      <c r="B2502" s="306"/>
      <c r="K2502" s="308"/>
      <c r="L2502" s="309"/>
      <c r="M2502" s="310"/>
      <c r="N2502" s="309"/>
      <c r="O2502" s="309"/>
      <c r="P2502" s="309"/>
      <c r="Q2502" s="311"/>
      <c r="R2502" s="312"/>
      <c r="S2502" s="312"/>
      <c r="U2502" s="313"/>
      <c r="V2502" s="305"/>
      <c r="W2502" s="306"/>
      <c r="X2502" s="314"/>
      <c r="AA2502" s="315"/>
      <c r="AB2502" s="315"/>
      <c r="AC2502" s="315"/>
      <c r="AD2502" s="312"/>
      <c r="AE2502" s="316"/>
      <c r="AF2502" s="317"/>
      <c r="AG2502" s="317"/>
      <c r="AH2502" s="311"/>
      <c r="AI2502" s="311"/>
      <c r="AJ2502" s="311"/>
      <c r="AK2502" s="311"/>
      <c r="AL2502" s="311"/>
      <c r="AO2502" s="318"/>
      <c r="AP2502" s="318"/>
      <c r="AQ2502" s="249"/>
      <c r="AR2502" s="249"/>
      <c r="AS2502" s="248"/>
      <c r="AT2502" s="248"/>
      <c r="AU2502" s="248"/>
      <c r="AW2502" s="319"/>
      <c r="AX2502" s="251"/>
      <c r="AY2502" s="248"/>
    </row>
    <row r="2503" spans="1:51" s="307" customFormat="1" ht="16.5" customHeight="1" x14ac:dyDescent="0.25">
      <c r="A2503" s="305"/>
      <c r="B2503" s="306"/>
      <c r="K2503" s="308"/>
      <c r="L2503" s="309"/>
      <c r="M2503" s="310"/>
      <c r="N2503" s="309"/>
      <c r="O2503" s="309"/>
      <c r="P2503" s="309"/>
      <c r="Q2503" s="311"/>
      <c r="R2503" s="312"/>
      <c r="S2503" s="312"/>
      <c r="U2503" s="313"/>
      <c r="V2503" s="305"/>
      <c r="W2503" s="306"/>
      <c r="X2503" s="314"/>
      <c r="AA2503" s="315"/>
      <c r="AB2503" s="315"/>
      <c r="AC2503" s="315"/>
      <c r="AD2503" s="312"/>
      <c r="AE2503" s="316"/>
      <c r="AF2503" s="317"/>
      <c r="AG2503" s="317"/>
      <c r="AH2503" s="311"/>
      <c r="AI2503" s="311"/>
      <c r="AJ2503" s="311"/>
      <c r="AK2503" s="311"/>
      <c r="AL2503" s="311"/>
      <c r="AO2503" s="318"/>
      <c r="AP2503" s="318"/>
      <c r="AQ2503" s="249"/>
      <c r="AR2503" s="249"/>
      <c r="AS2503" s="248"/>
      <c r="AT2503" s="248"/>
      <c r="AU2503" s="248"/>
      <c r="AW2503" s="319"/>
      <c r="AX2503" s="251"/>
      <c r="AY2503" s="248"/>
    </row>
    <row r="2504" spans="1:51" s="307" customFormat="1" ht="16.5" customHeight="1" x14ac:dyDescent="0.25">
      <c r="A2504" s="305"/>
      <c r="B2504" s="306"/>
      <c r="K2504" s="308"/>
      <c r="L2504" s="309"/>
      <c r="M2504" s="310"/>
      <c r="N2504" s="309"/>
      <c r="O2504" s="309"/>
      <c r="P2504" s="309"/>
      <c r="Q2504" s="311"/>
      <c r="R2504" s="312"/>
      <c r="S2504" s="312"/>
      <c r="U2504" s="313"/>
      <c r="V2504" s="305"/>
      <c r="W2504" s="306"/>
      <c r="X2504" s="314"/>
      <c r="AA2504" s="315"/>
      <c r="AB2504" s="315"/>
      <c r="AC2504" s="315"/>
      <c r="AD2504" s="312"/>
      <c r="AE2504" s="316"/>
      <c r="AF2504" s="317"/>
      <c r="AG2504" s="317"/>
      <c r="AH2504" s="311"/>
      <c r="AI2504" s="311"/>
      <c r="AJ2504" s="311"/>
      <c r="AK2504" s="311"/>
      <c r="AL2504" s="311"/>
      <c r="AO2504" s="318"/>
      <c r="AP2504" s="318"/>
      <c r="AQ2504" s="249"/>
      <c r="AR2504" s="249"/>
      <c r="AS2504" s="248"/>
      <c r="AT2504" s="248"/>
      <c r="AU2504" s="248"/>
      <c r="AW2504" s="319"/>
      <c r="AX2504" s="251"/>
      <c r="AY2504" s="248"/>
    </row>
    <row r="2505" spans="1:51" s="307" customFormat="1" ht="16.5" customHeight="1" x14ac:dyDescent="0.25">
      <c r="A2505" s="305"/>
      <c r="B2505" s="306"/>
      <c r="K2505" s="308"/>
      <c r="L2505" s="309"/>
      <c r="M2505" s="310"/>
      <c r="N2505" s="309"/>
      <c r="O2505" s="309"/>
      <c r="P2505" s="309"/>
      <c r="Q2505" s="311"/>
      <c r="R2505" s="312"/>
      <c r="S2505" s="312"/>
      <c r="U2505" s="313"/>
      <c r="V2505" s="305"/>
      <c r="W2505" s="306"/>
      <c r="X2505" s="314"/>
      <c r="AA2505" s="315"/>
      <c r="AB2505" s="315"/>
      <c r="AC2505" s="315"/>
      <c r="AD2505" s="312"/>
      <c r="AE2505" s="316"/>
      <c r="AF2505" s="317"/>
      <c r="AG2505" s="317"/>
      <c r="AH2505" s="311"/>
      <c r="AI2505" s="311"/>
      <c r="AJ2505" s="311"/>
      <c r="AK2505" s="311"/>
      <c r="AL2505" s="311"/>
      <c r="AO2505" s="318"/>
      <c r="AP2505" s="318"/>
      <c r="AQ2505" s="249"/>
      <c r="AR2505" s="249"/>
      <c r="AS2505" s="248"/>
      <c r="AT2505" s="248"/>
      <c r="AU2505" s="248"/>
      <c r="AW2505" s="319"/>
      <c r="AX2505" s="251"/>
      <c r="AY2505" s="248"/>
    </row>
    <row r="2506" spans="1:51" s="307" customFormat="1" ht="16.5" customHeight="1" x14ac:dyDescent="0.25">
      <c r="A2506" s="305"/>
      <c r="B2506" s="306"/>
      <c r="K2506" s="308"/>
      <c r="L2506" s="309"/>
      <c r="M2506" s="310"/>
      <c r="N2506" s="309"/>
      <c r="O2506" s="309"/>
      <c r="P2506" s="309"/>
      <c r="Q2506" s="311"/>
      <c r="R2506" s="312"/>
      <c r="S2506" s="312"/>
      <c r="U2506" s="313"/>
      <c r="V2506" s="305"/>
      <c r="W2506" s="306"/>
      <c r="X2506" s="314"/>
      <c r="AA2506" s="315"/>
      <c r="AB2506" s="315"/>
      <c r="AC2506" s="315"/>
      <c r="AD2506" s="312"/>
      <c r="AE2506" s="316"/>
      <c r="AF2506" s="317"/>
      <c r="AG2506" s="317"/>
      <c r="AH2506" s="311"/>
      <c r="AI2506" s="311"/>
      <c r="AJ2506" s="311"/>
      <c r="AK2506" s="311"/>
      <c r="AL2506" s="311"/>
      <c r="AO2506" s="318"/>
      <c r="AP2506" s="318"/>
      <c r="AQ2506" s="249"/>
      <c r="AR2506" s="249"/>
      <c r="AS2506" s="248"/>
      <c r="AT2506" s="248"/>
      <c r="AU2506" s="248"/>
      <c r="AW2506" s="319"/>
      <c r="AX2506" s="251"/>
      <c r="AY2506" s="248"/>
    </row>
    <row r="2507" spans="1:51" s="307" customFormat="1" ht="16.5" customHeight="1" x14ac:dyDescent="0.25">
      <c r="A2507" s="305"/>
      <c r="B2507" s="306"/>
      <c r="K2507" s="308"/>
      <c r="L2507" s="309"/>
      <c r="M2507" s="310"/>
      <c r="N2507" s="309"/>
      <c r="O2507" s="309"/>
      <c r="P2507" s="309"/>
      <c r="Q2507" s="311"/>
      <c r="R2507" s="312"/>
      <c r="S2507" s="312"/>
      <c r="U2507" s="313"/>
      <c r="V2507" s="305"/>
      <c r="W2507" s="306"/>
      <c r="X2507" s="314"/>
      <c r="AA2507" s="315"/>
      <c r="AB2507" s="315"/>
      <c r="AC2507" s="315"/>
      <c r="AD2507" s="312"/>
      <c r="AE2507" s="316"/>
      <c r="AF2507" s="317"/>
      <c r="AG2507" s="317"/>
      <c r="AH2507" s="311"/>
      <c r="AI2507" s="311"/>
      <c r="AJ2507" s="311"/>
      <c r="AK2507" s="311"/>
      <c r="AL2507" s="311"/>
      <c r="AO2507" s="318"/>
      <c r="AP2507" s="318"/>
      <c r="AQ2507" s="249"/>
      <c r="AR2507" s="249"/>
      <c r="AS2507" s="248"/>
      <c r="AT2507" s="248"/>
      <c r="AU2507" s="248"/>
      <c r="AW2507" s="319"/>
      <c r="AX2507" s="251"/>
      <c r="AY2507" s="248"/>
    </row>
    <row r="2508" spans="1:51" s="307" customFormat="1" ht="16.5" customHeight="1" x14ac:dyDescent="0.25">
      <c r="A2508" s="305"/>
      <c r="B2508" s="306"/>
      <c r="K2508" s="308"/>
      <c r="L2508" s="309"/>
      <c r="M2508" s="310"/>
      <c r="N2508" s="309"/>
      <c r="O2508" s="309"/>
      <c r="P2508" s="309"/>
      <c r="Q2508" s="311"/>
      <c r="R2508" s="312"/>
      <c r="S2508" s="312"/>
      <c r="U2508" s="313"/>
      <c r="V2508" s="305"/>
      <c r="W2508" s="306"/>
      <c r="X2508" s="314"/>
      <c r="AA2508" s="315"/>
      <c r="AB2508" s="315"/>
      <c r="AC2508" s="315"/>
      <c r="AD2508" s="312"/>
      <c r="AE2508" s="316"/>
      <c r="AF2508" s="317"/>
      <c r="AG2508" s="317"/>
      <c r="AH2508" s="311"/>
      <c r="AI2508" s="311"/>
      <c r="AJ2508" s="311"/>
      <c r="AK2508" s="311"/>
      <c r="AL2508" s="311"/>
      <c r="AO2508" s="318"/>
      <c r="AP2508" s="318"/>
      <c r="AQ2508" s="249"/>
      <c r="AR2508" s="249"/>
      <c r="AS2508" s="248"/>
      <c r="AT2508" s="248"/>
      <c r="AU2508" s="248"/>
      <c r="AW2508" s="319"/>
      <c r="AX2508" s="251"/>
      <c r="AY2508" s="248"/>
    </row>
    <row r="2509" spans="1:51" s="307" customFormat="1" ht="16.5" customHeight="1" x14ac:dyDescent="0.25">
      <c r="A2509" s="305"/>
      <c r="B2509" s="306"/>
      <c r="K2509" s="308"/>
      <c r="L2509" s="309"/>
      <c r="M2509" s="310"/>
      <c r="N2509" s="309"/>
      <c r="O2509" s="309"/>
      <c r="P2509" s="309"/>
      <c r="Q2509" s="311"/>
      <c r="R2509" s="312"/>
      <c r="S2509" s="312"/>
      <c r="U2509" s="313"/>
      <c r="V2509" s="305"/>
      <c r="W2509" s="306"/>
      <c r="X2509" s="314"/>
      <c r="AA2509" s="315"/>
      <c r="AB2509" s="315"/>
      <c r="AC2509" s="315"/>
      <c r="AD2509" s="312"/>
      <c r="AE2509" s="316"/>
      <c r="AF2509" s="317"/>
      <c r="AG2509" s="317"/>
      <c r="AH2509" s="311"/>
      <c r="AI2509" s="311"/>
      <c r="AJ2509" s="311"/>
      <c r="AK2509" s="311"/>
      <c r="AL2509" s="311"/>
      <c r="AO2509" s="318"/>
      <c r="AP2509" s="318"/>
      <c r="AQ2509" s="249"/>
      <c r="AR2509" s="249"/>
      <c r="AS2509" s="248"/>
      <c r="AT2509" s="248"/>
      <c r="AU2509" s="248"/>
      <c r="AW2509" s="319"/>
      <c r="AX2509" s="251"/>
      <c r="AY2509" s="248"/>
    </row>
    <row r="2510" spans="1:51" s="307" customFormat="1" ht="16.5" customHeight="1" x14ac:dyDescent="0.25">
      <c r="A2510" s="305"/>
      <c r="B2510" s="306"/>
      <c r="K2510" s="308"/>
      <c r="L2510" s="309"/>
      <c r="M2510" s="310"/>
      <c r="N2510" s="309"/>
      <c r="O2510" s="309"/>
      <c r="P2510" s="309"/>
      <c r="Q2510" s="311"/>
      <c r="R2510" s="312"/>
      <c r="S2510" s="312"/>
      <c r="U2510" s="313"/>
      <c r="V2510" s="305"/>
      <c r="W2510" s="306"/>
      <c r="X2510" s="314"/>
      <c r="AA2510" s="315"/>
      <c r="AB2510" s="315"/>
      <c r="AC2510" s="315"/>
      <c r="AD2510" s="312"/>
      <c r="AE2510" s="316"/>
      <c r="AF2510" s="317"/>
      <c r="AG2510" s="317"/>
      <c r="AH2510" s="311"/>
      <c r="AI2510" s="311"/>
      <c r="AJ2510" s="311"/>
      <c r="AK2510" s="311"/>
      <c r="AL2510" s="311"/>
      <c r="AO2510" s="318"/>
      <c r="AP2510" s="318"/>
      <c r="AQ2510" s="249"/>
      <c r="AR2510" s="249"/>
      <c r="AS2510" s="248"/>
      <c r="AT2510" s="248"/>
      <c r="AU2510" s="248"/>
      <c r="AW2510" s="319"/>
      <c r="AX2510" s="251"/>
      <c r="AY2510" s="248"/>
    </row>
    <row r="2511" spans="1:51" s="307" customFormat="1" ht="16.5" customHeight="1" x14ac:dyDescent="0.25">
      <c r="A2511" s="305"/>
      <c r="B2511" s="306"/>
      <c r="K2511" s="308"/>
      <c r="L2511" s="309"/>
      <c r="M2511" s="310"/>
      <c r="N2511" s="309"/>
      <c r="O2511" s="309"/>
      <c r="P2511" s="309"/>
      <c r="Q2511" s="311"/>
      <c r="R2511" s="312"/>
      <c r="S2511" s="312"/>
      <c r="U2511" s="313"/>
      <c r="V2511" s="305"/>
      <c r="W2511" s="306"/>
      <c r="X2511" s="314"/>
      <c r="AA2511" s="315"/>
      <c r="AB2511" s="315"/>
      <c r="AC2511" s="315"/>
      <c r="AD2511" s="312"/>
      <c r="AE2511" s="316"/>
      <c r="AF2511" s="317"/>
      <c r="AG2511" s="317"/>
      <c r="AH2511" s="311"/>
      <c r="AI2511" s="311"/>
      <c r="AJ2511" s="311"/>
      <c r="AK2511" s="311"/>
      <c r="AL2511" s="311"/>
      <c r="AO2511" s="318"/>
      <c r="AP2511" s="318"/>
      <c r="AQ2511" s="249"/>
      <c r="AR2511" s="249"/>
      <c r="AS2511" s="248"/>
      <c r="AT2511" s="248"/>
      <c r="AU2511" s="248"/>
      <c r="AW2511" s="319"/>
      <c r="AX2511" s="251"/>
      <c r="AY2511" s="248"/>
    </row>
    <row r="2512" spans="1:51" s="307" customFormat="1" ht="16.5" customHeight="1" x14ac:dyDescent="0.25">
      <c r="A2512" s="305"/>
      <c r="B2512" s="306"/>
      <c r="K2512" s="308"/>
      <c r="L2512" s="309"/>
      <c r="M2512" s="310"/>
      <c r="N2512" s="309"/>
      <c r="O2512" s="309"/>
      <c r="P2512" s="309"/>
      <c r="Q2512" s="311"/>
      <c r="R2512" s="312"/>
      <c r="S2512" s="312"/>
      <c r="U2512" s="313"/>
      <c r="V2512" s="305"/>
      <c r="W2512" s="306"/>
      <c r="X2512" s="314"/>
      <c r="AA2512" s="315"/>
      <c r="AB2512" s="315"/>
      <c r="AC2512" s="315"/>
      <c r="AD2512" s="312"/>
      <c r="AE2512" s="316"/>
      <c r="AF2512" s="317"/>
      <c r="AG2512" s="317"/>
      <c r="AH2512" s="311"/>
      <c r="AI2512" s="311"/>
      <c r="AJ2512" s="311"/>
      <c r="AK2512" s="311"/>
      <c r="AL2512" s="311"/>
      <c r="AO2512" s="318"/>
      <c r="AP2512" s="318"/>
      <c r="AQ2512" s="249"/>
      <c r="AR2512" s="249"/>
      <c r="AS2512" s="248"/>
      <c r="AT2512" s="248"/>
      <c r="AU2512" s="248"/>
      <c r="AW2512" s="319"/>
      <c r="AX2512" s="251"/>
      <c r="AY2512" s="248"/>
    </row>
    <row r="2513" spans="1:51" s="307" customFormat="1" ht="16.5" customHeight="1" x14ac:dyDescent="0.25">
      <c r="A2513" s="305"/>
      <c r="B2513" s="306"/>
      <c r="K2513" s="308"/>
      <c r="L2513" s="309"/>
      <c r="M2513" s="310"/>
      <c r="N2513" s="309"/>
      <c r="O2513" s="309"/>
      <c r="P2513" s="309"/>
      <c r="Q2513" s="311"/>
      <c r="R2513" s="312"/>
      <c r="S2513" s="312"/>
      <c r="U2513" s="313"/>
      <c r="V2513" s="305"/>
      <c r="W2513" s="306"/>
      <c r="X2513" s="314"/>
      <c r="AA2513" s="315"/>
      <c r="AB2513" s="315"/>
      <c r="AC2513" s="315"/>
      <c r="AD2513" s="312"/>
      <c r="AE2513" s="316"/>
      <c r="AF2513" s="317"/>
      <c r="AG2513" s="317"/>
      <c r="AH2513" s="311"/>
      <c r="AI2513" s="311"/>
      <c r="AJ2513" s="311"/>
      <c r="AK2513" s="311"/>
      <c r="AL2513" s="311"/>
      <c r="AO2513" s="318"/>
      <c r="AP2513" s="318"/>
      <c r="AQ2513" s="249"/>
      <c r="AR2513" s="249"/>
      <c r="AS2513" s="248"/>
      <c r="AT2513" s="248"/>
      <c r="AU2513" s="248"/>
      <c r="AW2513" s="319"/>
      <c r="AX2513" s="251"/>
      <c r="AY2513" s="248"/>
    </row>
    <row r="2514" spans="1:51" s="307" customFormat="1" ht="16.5" customHeight="1" x14ac:dyDescent="0.25">
      <c r="A2514" s="305"/>
      <c r="B2514" s="306"/>
      <c r="K2514" s="308"/>
      <c r="L2514" s="309"/>
      <c r="M2514" s="310"/>
      <c r="N2514" s="309"/>
      <c r="O2514" s="309"/>
      <c r="P2514" s="309"/>
      <c r="Q2514" s="311"/>
      <c r="R2514" s="312"/>
      <c r="S2514" s="312"/>
      <c r="U2514" s="313"/>
      <c r="V2514" s="305"/>
      <c r="W2514" s="306"/>
      <c r="X2514" s="314"/>
      <c r="AA2514" s="315"/>
      <c r="AB2514" s="315"/>
      <c r="AC2514" s="315"/>
      <c r="AD2514" s="312"/>
      <c r="AE2514" s="316"/>
      <c r="AF2514" s="317"/>
      <c r="AG2514" s="317"/>
      <c r="AH2514" s="311"/>
      <c r="AI2514" s="311"/>
      <c r="AJ2514" s="311"/>
      <c r="AK2514" s="311"/>
      <c r="AL2514" s="311"/>
      <c r="AO2514" s="318"/>
      <c r="AP2514" s="318"/>
      <c r="AQ2514" s="249"/>
      <c r="AR2514" s="249"/>
      <c r="AS2514" s="248"/>
      <c r="AT2514" s="248"/>
      <c r="AU2514" s="248"/>
      <c r="AW2514" s="319"/>
      <c r="AX2514" s="251"/>
      <c r="AY2514" s="248"/>
    </row>
    <row r="2515" spans="1:51" s="307" customFormat="1" ht="16.5" customHeight="1" x14ac:dyDescent="0.25">
      <c r="A2515" s="305"/>
      <c r="B2515" s="306"/>
      <c r="K2515" s="308"/>
      <c r="L2515" s="309"/>
      <c r="M2515" s="310"/>
      <c r="N2515" s="309"/>
      <c r="O2515" s="309"/>
      <c r="P2515" s="309"/>
      <c r="Q2515" s="311"/>
      <c r="R2515" s="312"/>
      <c r="S2515" s="312"/>
      <c r="U2515" s="313"/>
      <c r="V2515" s="305"/>
      <c r="W2515" s="306"/>
      <c r="X2515" s="314"/>
      <c r="AA2515" s="315"/>
      <c r="AB2515" s="315"/>
      <c r="AC2515" s="315"/>
      <c r="AD2515" s="312"/>
      <c r="AE2515" s="316"/>
      <c r="AF2515" s="317"/>
      <c r="AG2515" s="317"/>
      <c r="AH2515" s="311"/>
      <c r="AI2515" s="311"/>
      <c r="AJ2515" s="311"/>
      <c r="AK2515" s="311"/>
      <c r="AL2515" s="311"/>
      <c r="AO2515" s="318"/>
      <c r="AP2515" s="318"/>
      <c r="AQ2515" s="249"/>
      <c r="AR2515" s="249"/>
      <c r="AS2515" s="248"/>
      <c r="AT2515" s="248"/>
      <c r="AU2515" s="248"/>
      <c r="AW2515" s="319"/>
      <c r="AX2515" s="251"/>
      <c r="AY2515" s="248"/>
    </row>
    <row r="2516" spans="1:51" s="307" customFormat="1" ht="16.5" customHeight="1" x14ac:dyDescent="0.25">
      <c r="A2516" s="305"/>
      <c r="B2516" s="306"/>
      <c r="K2516" s="308"/>
      <c r="L2516" s="309"/>
      <c r="M2516" s="310"/>
      <c r="N2516" s="309"/>
      <c r="O2516" s="309"/>
      <c r="P2516" s="309"/>
      <c r="Q2516" s="311"/>
      <c r="R2516" s="312"/>
      <c r="S2516" s="312"/>
      <c r="U2516" s="313"/>
      <c r="V2516" s="305"/>
      <c r="W2516" s="306"/>
      <c r="X2516" s="314"/>
      <c r="AA2516" s="315"/>
      <c r="AB2516" s="315"/>
      <c r="AC2516" s="315"/>
      <c r="AD2516" s="312"/>
      <c r="AE2516" s="316"/>
      <c r="AF2516" s="317"/>
      <c r="AG2516" s="317"/>
      <c r="AH2516" s="311"/>
      <c r="AI2516" s="311"/>
      <c r="AJ2516" s="311"/>
      <c r="AK2516" s="311"/>
      <c r="AL2516" s="311"/>
      <c r="AO2516" s="318"/>
      <c r="AP2516" s="318"/>
      <c r="AQ2516" s="249"/>
      <c r="AR2516" s="249"/>
      <c r="AS2516" s="248"/>
      <c r="AT2516" s="248"/>
      <c r="AU2516" s="248"/>
      <c r="AW2516" s="319"/>
      <c r="AX2516" s="251"/>
      <c r="AY2516" s="248"/>
    </row>
    <row r="2517" spans="1:51" s="307" customFormat="1" ht="16.5" customHeight="1" x14ac:dyDescent="0.25">
      <c r="A2517" s="305"/>
      <c r="B2517" s="306"/>
      <c r="K2517" s="308"/>
      <c r="L2517" s="309"/>
      <c r="M2517" s="310"/>
      <c r="N2517" s="309"/>
      <c r="O2517" s="309"/>
      <c r="P2517" s="309"/>
      <c r="Q2517" s="311"/>
      <c r="R2517" s="312"/>
      <c r="S2517" s="312"/>
      <c r="U2517" s="313"/>
      <c r="V2517" s="305"/>
      <c r="W2517" s="306"/>
      <c r="X2517" s="314"/>
      <c r="AA2517" s="315"/>
      <c r="AB2517" s="315"/>
      <c r="AC2517" s="315"/>
      <c r="AD2517" s="312"/>
      <c r="AE2517" s="316"/>
      <c r="AF2517" s="317"/>
      <c r="AG2517" s="317"/>
      <c r="AH2517" s="311"/>
      <c r="AI2517" s="311"/>
      <c r="AJ2517" s="311"/>
      <c r="AK2517" s="311"/>
      <c r="AL2517" s="311"/>
      <c r="AO2517" s="318"/>
      <c r="AP2517" s="318"/>
      <c r="AQ2517" s="249"/>
      <c r="AR2517" s="249"/>
      <c r="AS2517" s="248"/>
      <c r="AT2517" s="248"/>
      <c r="AU2517" s="248"/>
      <c r="AW2517" s="319"/>
      <c r="AX2517" s="251"/>
      <c r="AY2517" s="248"/>
    </row>
    <row r="2518" spans="1:51" s="307" customFormat="1" ht="16.5" customHeight="1" x14ac:dyDescent="0.25">
      <c r="A2518" s="305"/>
      <c r="B2518" s="306"/>
      <c r="K2518" s="308"/>
      <c r="L2518" s="309"/>
      <c r="M2518" s="310"/>
      <c r="N2518" s="309"/>
      <c r="O2518" s="309"/>
      <c r="P2518" s="309"/>
      <c r="Q2518" s="311"/>
      <c r="R2518" s="312"/>
      <c r="S2518" s="312"/>
      <c r="U2518" s="313"/>
      <c r="V2518" s="305"/>
      <c r="W2518" s="306"/>
      <c r="X2518" s="314"/>
      <c r="AA2518" s="315"/>
      <c r="AB2518" s="315"/>
      <c r="AC2518" s="315"/>
      <c r="AD2518" s="312"/>
      <c r="AE2518" s="316"/>
      <c r="AF2518" s="317"/>
      <c r="AG2518" s="317"/>
      <c r="AH2518" s="311"/>
      <c r="AI2518" s="311"/>
      <c r="AJ2518" s="311"/>
      <c r="AK2518" s="311"/>
      <c r="AL2518" s="311"/>
      <c r="AO2518" s="318"/>
      <c r="AP2518" s="318"/>
      <c r="AQ2518" s="249"/>
      <c r="AR2518" s="249"/>
      <c r="AS2518" s="248"/>
      <c r="AT2518" s="248"/>
      <c r="AU2518" s="248"/>
      <c r="AW2518" s="319"/>
      <c r="AX2518" s="251"/>
      <c r="AY2518" s="248"/>
    </row>
    <row r="2519" spans="1:51" s="307" customFormat="1" ht="16.5" customHeight="1" x14ac:dyDescent="0.25">
      <c r="A2519" s="305"/>
      <c r="B2519" s="306"/>
      <c r="K2519" s="308"/>
      <c r="L2519" s="309"/>
      <c r="M2519" s="310"/>
      <c r="N2519" s="309"/>
      <c r="O2519" s="309"/>
      <c r="P2519" s="309"/>
      <c r="Q2519" s="311"/>
      <c r="R2519" s="312"/>
      <c r="S2519" s="312"/>
      <c r="U2519" s="313"/>
      <c r="V2519" s="305"/>
      <c r="W2519" s="306"/>
      <c r="X2519" s="314"/>
      <c r="AA2519" s="315"/>
      <c r="AB2519" s="315"/>
      <c r="AC2519" s="315"/>
      <c r="AD2519" s="312"/>
      <c r="AE2519" s="316"/>
      <c r="AF2519" s="317"/>
      <c r="AG2519" s="317"/>
      <c r="AH2519" s="311"/>
      <c r="AI2519" s="311"/>
      <c r="AJ2519" s="311"/>
      <c r="AK2519" s="311"/>
      <c r="AL2519" s="311"/>
      <c r="AO2519" s="318"/>
      <c r="AP2519" s="318"/>
      <c r="AQ2519" s="249"/>
      <c r="AR2519" s="249"/>
      <c r="AS2519" s="248"/>
      <c r="AT2519" s="248"/>
      <c r="AU2519" s="248"/>
      <c r="AW2519" s="319"/>
      <c r="AX2519" s="251"/>
      <c r="AY2519" s="248"/>
    </row>
    <row r="2520" spans="1:51" s="307" customFormat="1" ht="16.5" customHeight="1" x14ac:dyDescent="0.25">
      <c r="A2520" s="305"/>
      <c r="B2520" s="306"/>
      <c r="K2520" s="308"/>
      <c r="L2520" s="309"/>
      <c r="M2520" s="310"/>
      <c r="N2520" s="309"/>
      <c r="O2520" s="309"/>
      <c r="P2520" s="309"/>
      <c r="Q2520" s="311"/>
      <c r="R2520" s="312"/>
      <c r="S2520" s="312"/>
      <c r="U2520" s="313"/>
      <c r="V2520" s="305"/>
      <c r="W2520" s="306"/>
      <c r="X2520" s="314"/>
      <c r="AA2520" s="315"/>
      <c r="AB2520" s="315"/>
      <c r="AC2520" s="315"/>
      <c r="AD2520" s="312"/>
      <c r="AE2520" s="316"/>
      <c r="AF2520" s="317"/>
      <c r="AG2520" s="317"/>
      <c r="AH2520" s="311"/>
      <c r="AI2520" s="311"/>
      <c r="AJ2520" s="311"/>
      <c r="AK2520" s="311"/>
      <c r="AL2520" s="311"/>
      <c r="AO2520" s="318"/>
      <c r="AP2520" s="318"/>
      <c r="AQ2520" s="249"/>
      <c r="AR2520" s="249"/>
      <c r="AS2520" s="248"/>
      <c r="AT2520" s="248"/>
      <c r="AU2520" s="248"/>
      <c r="AW2520" s="319"/>
      <c r="AX2520" s="251"/>
      <c r="AY2520" s="248"/>
    </row>
    <row r="2521" spans="1:51" s="307" customFormat="1" ht="16.5" customHeight="1" x14ac:dyDescent="0.25">
      <c r="A2521" s="305"/>
      <c r="B2521" s="306"/>
      <c r="K2521" s="308"/>
      <c r="L2521" s="309"/>
      <c r="M2521" s="310"/>
      <c r="N2521" s="309"/>
      <c r="O2521" s="309"/>
      <c r="P2521" s="309"/>
      <c r="Q2521" s="311"/>
      <c r="R2521" s="312"/>
      <c r="S2521" s="312"/>
      <c r="U2521" s="313"/>
      <c r="V2521" s="305"/>
      <c r="W2521" s="306"/>
      <c r="X2521" s="314"/>
      <c r="AA2521" s="315"/>
      <c r="AB2521" s="315"/>
      <c r="AC2521" s="315"/>
      <c r="AD2521" s="312"/>
      <c r="AE2521" s="316"/>
      <c r="AF2521" s="317"/>
      <c r="AG2521" s="317"/>
      <c r="AH2521" s="311"/>
      <c r="AI2521" s="311"/>
      <c r="AJ2521" s="311"/>
      <c r="AK2521" s="311"/>
      <c r="AL2521" s="311"/>
      <c r="AO2521" s="318"/>
      <c r="AP2521" s="318"/>
      <c r="AQ2521" s="249"/>
      <c r="AR2521" s="249"/>
      <c r="AS2521" s="248"/>
      <c r="AT2521" s="248"/>
      <c r="AU2521" s="248"/>
      <c r="AW2521" s="319"/>
      <c r="AX2521" s="251"/>
      <c r="AY2521" s="248"/>
    </row>
    <row r="2522" spans="1:51" s="307" customFormat="1" ht="16.5" customHeight="1" x14ac:dyDescent="0.25">
      <c r="A2522" s="305"/>
      <c r="B2522" s="306"/>
      <c r="K2522" s="308"/>
      <c r="L2522" s="309"/>
      <c r="M2522" s="310"/>
      <c r="N2522" s="309"/>
      <c r="O2522" s="309"/>
      <c r="P2522" s="309"/>
      <c r="Q2522" s="311"/>
      <c r="R2522" s="312"/>
      <c r="S2522" s="312"/>
      <c r="U2522" s="313"/>
      <c r="V2522" s="305"/>
      <c r="W2522" s="306"/>
      <c r="X2522" s="314"/>
      <c r="AA2522" s="315"/>
      <c r="AB2522" s="315"/>
      <c r="AC2522" s="315"/>
      <c r="AD2522" s="312"/>
      <c r="AE2522" s="316"/>
      <c r="AF2522" s="317"/>
      <c r="AG2522" s="317"/>
      <c r="AH2522" s="311"/>
      <c r="AI2522" s="311"/>
      <c r="AJ2522" s="311"/>
      <c r="AK2522" s="311"/>
      <c r="AL2522" s="311"/>
      <c r="AO2522" s="318"/>
      <c r="AP2522" s="318"/>
      <c r="AQ2522" s="249"/>
      <c r="AR2522" s="249"/>
      <c r="AS2522" s="248"/>
      <c r="AT2522" s="248"/>
      <c r="AU2522" s="248"/>
      <c r="AW2522" s="319"/>
      <c r="AX2522" s="251"/>
      <c r="AY2522" s="248"/>
    </row>
    <row r="2523" spans="1:51" s="307" customFormat="1" ht="16.5" customHeight="1" x14ac:dyDescent="0.25">
      <c r="A2523" s="305"/>
      <c r="B2523" s="306"/>
      <c r="K2523" s="308"/>
      <c r="L2523" s="309"/>
      <c r="M2523" s="310"/>
      <c r="N2523" s="309"/>
      <c r="O2523" s="309"/>
      <c r="P2523" s="309"/>
      <c r="Q2523" s="311"/>
      <c r="R2523" s="312"/>
      <c r="S2523" s="312"/>
      <c r="U2523" s="313"/>
      <c r="V2523" s="305"/>
      <c r="W2523" s="306"/>
      <c r="X2523" s="314"/>
      <c r="AA2523" s="315"/>
      <c r="AB2523" s="315"/>
      <c r="AC2523" s="315"/>
      <c r="AD2523" s="312"/>
      <c r="AE2523" s="316"/>
      <c r="AF2523" s="317"/>
      <c r="AG2523" s="317"/>
      <c r="AH2523" s="311"/>
      <c r="AI2523" s="311"/>
      <c r="AJ2523" s="311"/>
      <c r="AK2523" s="311"/>
      <c r="AL2523" s="311"/>
      <c r="AO2523" s="318"/>
      <c r="AP2523" s="318"/>
      <c r="AQ2523" s="249"/>
      <c r="AR2523" s="249"/>
      <c r="AS2523" s="248"/>
      <c r="AT2523" s="248"/>
      <c r="AU2523" s="248"/>
      <c r="AW2523" s="319"/>
      <c r="AX2523" s="251"/>
      <c r="AY2523" s="248"/>
    </row>
    <row r="2524" spans="1:51" s="307" customFormat="1" ht="16.5" customHeight="1" x14ac:dyDescent="0.25">
      <c r="A2524" s="305"/>
      <c r="B2524" s="306"/>
      <c r="K2524" s="308"/>
      <c r="L2524" s="309"/>
      <c r="M2524" s="310"/>
      <c r="N2524" s="309"/>
      <c r="O2524" s="309"/>
      <c r="P2524" s="309"/>
      <c r="Q2524" s="311"/>
      <c r="R2524" s="312"/>
      <c r="S2524" s="312"/>
      <c r="U2524" s="313"/>
      <c r="V2524" s="305"/>
      <c r="W2524" s="306"/>
      <c r="X2524" s="314"/>
      <c r="AA2524" s="315"/>
      <c r="AB2524" s="315"/>
      <c r="AC2524" s="315"/>
      <c r="AD2524" s="312"/>
      <c r="AE2524" s="316"/>
      <c r="AF2524" s="317"/>
      <c r="AG2524" s="317"/>
      <c r="AH2524" s="311"/>
      <c r="AI2524" s="311"/>
      <c r="AJ2524" s="311"/>
      <c r="AK2524" s="311"/>
      <c r="AL2524" s="311"/>
      <c r="AO2524" s="318"/>
      <c r="AP2524" s="318"/>
      <c r="AQ2524" s="249"/>
      <c r="AR2524" s="249"/>
      <c r="AS2524" s="248"/>
      <c r="AT2524" s="248"/>
      <c r="AU2524" s="248"/>
      <c r="AW2524" s="319"/>
      <c r="AX2524" s="251"/>
      <c r="AY2524" s="248"/>
    </row>
    <row r="2525" spans="1:51" s="307" customFormat="1" ht="16.5" customHeight="1" x14ac:dyDescent="0.25">
      <c r="A2525" s="305"/>
      <c r="B2525" s="306"/>
      <c r="K2525" s="308"/>
      <c r="L2525" s="309"/>
      <c r="M2525" s="310"/>
      <c r="N2525" s="309"/>
      <c r="O2525" s="309"/>
      <c r="P2525" s="309"/>
      <c r="Q2525" s="311"/>
      <c r="R2525" s="312"/>
      <c r="S2525" s="312"/>
      <c r="U2525" s="313"/>
      <c r="V2525" s="305"/>
      <c r="W2525" s="306"/>
      <c r="X2525" s="314"/>
      <c r="AA2525" s="315"/>
      <c r="AB2525" s="315"/>
      <c r="AC2525" s="315"/>
      <c r="AD2525" s="312"/>
      <c r="AE2525" s="316"/>
      <c r="AF2525" s="317"/>
      <c r="AG2525" s="317"/>
      <c r="AH2525" s="311"/>
      <c r="AI2525" s="311"/>
      <c r="AJ2525" s="311"/>
      <c r="AK2525" s="311"/>
      <c r="AL2525" s="311"/>
      <c r="AO2525" s="318"/>
      <c r="AP2525" s="318"/>
      <c r="AQ2525" s="249"/>
      <c r="AR2525" s="249"/>
      <c r="AS2525" s="248"/>
      <c r="AT2525" s="248"/>
      <c r="AU2525" s="248"/>
      <c r="AW2525" s="319"/>
      <c r="AX2525" s="251"/>
      <c r="AY2525" s="248"/>
    </row>
    <row r="2526" spans="1:51" s="307" customFormat="1" ht="16.5" customHeight="1" x14ac:dyDescent="0.25">
      <c r="A2526" s="305"/>
      <c r="B2526" s="306"/>
      <c r="K2526" s="308"/>
      <c r="L2526" s="309"/>
      <c r="M2526" s="310"/>
      <c r="N2526" s="309"/>
      <c r="O2526" s="309"/>
      <c r="P2526" s="309"/>
      <c r="Q2526" s="311"/>
      <c r="R2526" s="312"/>
      <c r="S2526" s="312"/>
      <c r="U2526" s="313"/>
      <c r="V2526" s="305"/>
      <c r="W2526" s="306"/>
      <c r="X2526" s="314"/>
      <c r="AA2526" s="315"/>
      <c r="AB2526" s="315"/>
      <c r="AC2526" s="315"/>
      <c r="AD2526" s="312"/>
      <c r="AE2526" s="316"/>
      <c r="AF2526" s="317"/>
      <c r="AG2526" s="317"/>
      <c r="AH2526" s="311"/>
      <c r="AI2526" s="311"/>
      <c r="AJ2526" s="311"/>
      <c r="AK2526" s="311"/>
      <c r="AL2526" s="311"/>
      <c r="AO2526" s="318"/>
      <c r="AP2526" s="318"/>
      <c r="AQ2526" s="249"/>
      <c r="AR2526" s="249"/>
      <c r="AS2526" s="248"/>
      <c r="AT2526" s="248"/>
      <c r="AU2526" s="248"/>
      <c r="AW2526" s="319"/>
      <c r="AX2526" s="251"/>
      <c r="AY2526" s="248"/>
    </row>
    <row r="2527" spans="1:51" s="276" customFormat="1" ht="16.5" customHeight="1" x14ac:dyDescent="0.25">
      <c r="A2527" s="283" t="s">
        <v>232</v>
      </c>
      <c r="B2527" s="274">
        <v>55</v>
      </c>
      <c r="C2527" s="276" t="s">
        <v>5</v>
      </c>
      <c r="D2527" s="276">
        <v>10294</v>
      </c>
      <c r="E2527" s="276">
        <v>15</v>
      </c>
      <c r="F2527" s="276">
        <v>34</v>
      </c>
      <c r="G2527" s="276" t="s">
        <v>214</v>
      </c>
      <c r="H2527" s="276">
        <v>2</v>
      </c>
      <c r="I2527" s="276">
        <v>0</v>
      </c>
      <c r="J2527" s="276">
        <v>5</v>
      </c>
      <c r="K2527" s="277">
        <f>H2527*400+I2527*100+J2527</f>
        <v>805</v>
      </c>
      <c r="L2527" s="278">
        <f>SUM(Q2527:U2527)</f>
        <v>805</v>
      </c>
      <c r="M2527" s="279">
        <v>5</v>
      </c>
      <c r="N2527" s="278">
        <f>L2527</f>
        <v>805</v>
      </c>
      <c r="O2527" s="278">
        <v>550</v>
      </c>
      <c r="P2527" s="278">
        <f>N2527*O2527</f>
        <v>442750</v>
      </c>
      <c r="Q2527" s="280"/>
      <c r="R2527" s="281">
        <v>800.5</v>
      </c>
      <c r="S2527" s="281">
        <v>4.5</v>
      </c>
      <c r="U2527" s="282"/>
      <c r="V2527" s="283" t="str">
        <f>A2527</f>
        <v>นายยอดยิ่ง  นิลจันทร์</v>
      </c>
      <c r="W2527" s="274">
        <v>115</v>
      </c>
      <c r="X2527" s="291">
        <v>80</v>
      </c>
      <c r="Y2527" s="276" t="s">
        <v>28</v>
      </c>
      <c r="Z2527" s="276" t="s">
        <v>41</v>
      </c>
      <c r="AA2527" s="285"/>
      <c r="AB2527" s="285"/>
      <c r="AC2527" s="285">
        <v>2</v>
      </c>
      <c r="AD2527" s="281">
        <v>396</v>
      </c>
      <c r="AE2527" s="287">
        <v>100</v>
      </c>
      <c r="AF2527" s="288">
        <f>AF2493</f>
        <v>6700</v>
      </c>
      <c r="AG2527" s="288">
        <f>AD2527*AF2527</f>
        <v>2653200</v>
      </c>
      <c r="AH2527" s="280">
        <f>SUM(AI2527:AL2527)</f>
        <v>396</v>
      </c>
      <c r="AI2527" s="280"/>
      <c r="AJ2527" s="280">
        <f>AJ2528+AJ2529</f>
        <v>396</v>
      </c>
      <c r="AK2527" s="280"/>
      <c r="AL2527" s="280"/>
      <c r="AM2527" s="276">
        <v>36</v>
      </c>
      <c r="AN2527" s="276">
        <f>ค่าเสื่อม!W3</f>
        <v>85</v>
      </c>
      <c r="AO2527" s="290">
        <f>AG2527*AN2527/100</f>
        <v>2255220</v>
      </c>
      <c r="AP2527" s="290">
        <f>AG2527-AO2527</f>
        <v>397980</v>
      </c>
      <c r="AQ2527" s="199">
        <f>P2527+AP2527</f>
        <v>840730</v>
      </c>
      <c r="AR2527" s="199">
        <f>AQ2527</f>
        <v>840730</v>
      </c>
      <c r="AS2527" s="198">
        <f>((S2527*O2527)+(AF2527*AK2527)-(AF2527*AK2527*AN2527/100))</f>
        <v>2475</v>
      </c>
      <c r="AT2527" s="198">
        <f>AQ2527-AS2527</f>
        <v>838255</v>
      </c>
      <c r="AU2527" s="198">
        <f>AS2527</f>
        <v>2475</v>
      </c>
      <c r="AV2527" s="276">
        <f>อัตราภาษี!J5</f>
        <v>0.3</v>
      </c>
      <c r="AW2527" s="156" t="s">
        <v>1802</v>
      </c>
      <c r="AX2527" s="201">
        <f>AU2527*AV2527/100</f>
        <v>7.4249999999999998</v>
      </c>
      <c r="AY2527" s="198">
        <f>AX2527*10/100</f>
        <v>0.74250000000000005</v>
      </c>
    </row>
    <row r="2528" spans="1:51" s="276" customFormat="1" ht="16.5" customHeight="1" x14ac:dyDescent="0.25">
      <c r="A2528" s="283"/>
      <c r="B2528" s="274"/>
      <c r="K2528" s="277"/>
      <c r="L2528" s="278"/>
      <c r="M2528" s="279"/>
      <c r="N2528" s="278"/>
      <c r="O2528" s="278"/>
      <c r="P2528" s="278">
        <f>N2528*O2528</f>
        <v>0</v>
      </c>
      <c r="Q2528" s="280"/>
      <c r="R2528" s="281"/>
      <c r="S2528" s="281"/>
      <c r="U2528" s="282"/>
      <c r="V2528" s="283"/>
      <c r="W2528" s="274"/>
      <c r="X2528" s="291"/>
      <c r="Z2528" s="283" t="s">
        <v>42</v>
      </c>
      <c r="AA2528" s="285">
        <v>11</v>
      </c>
      <c r="AB2528" s="285">
        <v>18</v>
      </c>
      <c r="AC2528" s="285">
        <v>2</v>
      </c>
      <c r="AD2528" s="281">
        <f>AA2528*AB2528</f>
        <v>198</v>
      </c>
      <c r="AE2528" s="287">
        <v>50</v>
      </c>
      <c r="AF2528" s="288">
        <f>AF2527</f>
        <v>6700</v>
      </c>
      <c r="AG2528" s="288">
        <f>AD2528*AF2528</f>
        <v>1326600</v>
      </c>
      <c r="AH2528" s="280">
        <f>SUM(AI2528:AL2528)</f>
        <v>198</v>
      </c>
      <c r="AI2528" s="280"/>
      <c r="AJ2528" s="280">
        <v>198</v>
      </c>
      <c r="AK2528" s="280"/>
      <c r="AL2528" s="280"/>
      <c r="AN2528" s="276">
        <f>AN2527</f>
        <v>85</v>
      </c>
      <c r="AO2528" s="290">
        <f>AG2528*AN2528/100</f>
        <v>1127610</v>
      </c>
      <c r="AP2528" s="290">
        <f>AG2528-AO2528</f>
        <v>198990</v>
      </c>
      <c r="AQ2528" s="199">
        <f>P2528+AP2528</f>
        <v>198990</v>
      </c>
      <c r="AR2528" s="199">
        <f>AQ2528</f>
        <v>198990</v>
      </c>
      <c r="AS2528" s="198">
        <f>((S2528*O2528)+(AF2528*AK2528)-(AF2528*AK2528*AN2528/100))</f>
        <v>0</v>
      </c>
      <c r="AT2528" s="198">
        <f>AQ2528-AS2528</f>
        <v>198990</v>
      </c>
      <c r="AU2528" s="198">
        <f>AS2528</f>
        <v>0</v>
      </c>
      <c r="AW2528" s="156"/>
      <c r="AX2528" s="201">
        <f>AU2528*AV2528/100</f>
        <v>0</v>
      </c>
      <c r="AY2528" s="198">
        <f>AX2528*10/100</f>
        <v>0</v>
      </c>
    </row>
    <row r="2529" spans="1:51" s="276" customFormat="1" ht="16.5" customHeight="1" x14ac:dyDescent="0.25">
      <c r="A2529" s="283"/>
      <c r="B2529" s="274"/>
      <c r="K2529" s="277">
        <f>H2529*400+I2529*100+J2529</f>
        <v>0</v>
      </c>
      <c r="L2529" s="278">
        <f>SUM(Q2529:U2529)</f>
        <v>0</v>
      </c>
      <c r="M2529" s="279"/>
      <c r="N2529" s="278"/>
      <c r="O2529" s="278"/>
      <c r="P2529" s="278">
        <f>N2529*O2529</f>
        <v>0</v>
      </c>
      <c r="Q2529" s="280"/>
      <c r="R2529" s="281"/>
      <c r="S2529" s="281"/>
      <c r="U2529" s="282"/>
      <c r="V2529" s="283"/>
      <c r="W2529" s="274"/>
      <c r="X2529" s="291"/>
      <c r="Z2529" s="283" t="s">
        <v>43</v>
      </c>
      <c r="AA2529" s="285">
        <v>11</v>
      </c>
      <c r="AB2529" s="285">
        <v>18</v>
      </c>
      <c r="AC2529" s="285">
        <v>2</v>
      </c>
      <c r="AD2529" s="281">
        <f>AA2529*AB2529</f>
        <v>198</v>
      </c>
      <c r="AE2529" s="287">
        <v>50</v>
      </c>
      <c r="AF2529" s="288">
        <f>AF2528</f>
        <v>6700</v>
      </c>
      <c r="AG2529" s="288">
        <f>AD2529*AF2529</f>
        <v>1326600</v>
      </c>
      <c r="AH2529" s="280">
        <f>SUM(AI2529:AL2529)</f>
        <v>198</v>
      </c>
      <c r="AI2529" s="280"/>
      <c r="AJ2529" s="280">
        <v>198</v>
      </c>
      <c r="AK2529" s="280"/>
      <c r="AL2529" s="280"/>
      <c r="AN2529" s="276">
        <f>AN2528</f>
        <v>85</v>
      </c>
      <c r="AO2529" s="290">
        <f>AG2529*AN2529/100</f>
        <v>1127610</v>
      </c>
      <c r="AP2529" s="290">
        <f>AG2529-AO2529</f>
        <v>198990</v>
      </c>
      <c r="AQ2529" s="199">
        <f>P2529+AP2529</f>
        <v>198990</v>
      </c>
      <c r="AR2529" s="199">
        <f>AQ2529</f>
        <v>198990</v>
      </c>
      <c r="AS2529" s="198">
        <f>((S2529*O2529)+(AF2529*AK2529)-(AF2529*AK2529*AN2529/100))</f>
        <v>0</v>
      </c>
      <c r="AT2529" s="198">
        <f>AQ2529-AS2529</f>
        <v>198990</v>
      </c>
      <c r="AU2529" s="198">
        <f>AS2529</f>
        <v>0</v>
      </c>
      <c r="AW2529" s="156"/>
      <c r="AX2529" s="201">
        <f>AU2529*AV2529/100</f>
        <v>0</v>
      </c>
      <c r="AY2529" s="198">
        <f>AX2529*10/100</f>
        <v>0</v>
      </c>
    </row>
    <row r="2530" spans="1:51" s="276" customFormat="1" ht="16.5" customHeight="1" x14ac:dyDescent="0.25">
      <c r="A2530" s="283"/>
      <c r="B2530" s="274"/>
      <c r="K2530" s="277">
        <f>H2530*400+I2530*100+J2530</f>
        <v>0</v>
      </c>
      <c r="L2530" s="278">
        <f>SUM(Q2530:U2530)</f>
        <v>0</v>
      </c>
      <c r="M2530" s="279"/>
      <c r="N2530" s="278"/>
      <c r="O2530" s="278"/>
      <c r="P2530" s="278">
        <f>N2530*O2530</f>
        <v>0</v>
      </c>
      <c r="Q2530" s="280"/>
      <c r="R2530" s="281"/>
      <c r="S2530" s="281"/>
      <c r="U2530" s="282"/>
      <c r="V2530" s="283"/>
      <c r="W2530" s="274">
        <v>116</v>
      </c>
      <c r="X2530" s="291"/>
      <c r="Y2530" s="276" t="s">
        <v>38</v>
      </c>
      <c r="Z2530" s="276" t="s">
        <v>7</v>
      </c>
      <c r="AA2530" s="285">
        <v>16</v>
      </c>
      <c r="AB2530" s="285">
        <v>18.5</v>
      </c>
      <c r="AC2530" s="285">
        <v>2</v>
      </c>
      <c r="AD2530" s="281">
        <f>AA2530*AB2530</f>
        <v>296</v>
      </c>
      <c r="AE2530" s="287">
        <v>100</v>
      </c>
      <c r="AF2530" s="288">
        <f>AF2494</f>
        <v>2050</v>
      </c>
      <c r="AG2530" s="288">
        <f>AD2530*AF2530</f>
        <v>606800</v>
      </c>
      <c r="AH2530" s="280">
        <f>SUM(AI2530:AL2530)</f>
        <v>296</v>
      </c>
      <c r="AI2530" s="280"/>
      <c r="AJ2530" s="280">
        <v>296</v>
      </c>
      <c r="AK2530" s="280"/>
      <c r="AL2530" s="280"/>
      <c r="AM2530" s="276">
        <v>30</v>
      </c>
      <c r="AN2530" s="276">
        <f>ค่าเสื่อม!T4</f>
        <v>93</v>
      </c>
      <c r="AO2530" s="290">
        <f>AG2530*AN2530/100</f>
        <v>564324</v>
      </c>
      <c r="AP2530" s="290">
        <f>AG2530-AO2530</f>
        <v>42476</v>
      </c>
      <c r="AQ2530" s="199">
        <f>P2530+AP2530</f>
        <v>42476</v>
      </c>
      <c r="AR2530" s="199">
        <f>AQ2530</f>
        <v>42476</v>
      </c>
      <c r="AS2530" s="198">
        <f>((S2530*O2530)+(AF2530*AK2530)-(AF2530*AK2530*AN2530/100))</f>
        <v>0</v>
      </c>
      <c r="AT2530" s="198">
        <f>AQ2530-AS2530</f>
        <v>42476</v>
      </c>
      <c r="AU2530" s="198">
        <f>AS2530</f>
        <v>0</v>
      </c>
      <c r="AW2530" s="156" t="s">
        <v>51</v>
      </c>
      <c r="AX2530" s="201">
        <f>AU2530*AV2530/100</f>
        <v>0</v>
      </c>
      <c r="AY2530" s="198">
        <f>AX2530*10/100</f>
        <v>0</v>
      </c>
    </row>
    <row r="2531" spans="1:51" s="307" customFormat="1" ht="16.5" customHeight="1" x14ac:dyDescent="0.25">
      <c r="A2531" s="305"/>
      <c r="B2531" s="306"/>
      <c r="K2531" s="308"/>
      <c r="L2531" s="309"/>
      <c r="M2531" s="310"/>
      <c r="N2531" s="309"/>
      <c r="O2531" s="309"/>
      <c r="P2531" s="309"/>
      <c r="Q2531" s="311"/>
      <c r="R2531" s="312"/>
      <c r="S2531" s="312"/>
      <c r="U2531" s="313"/>
      <c r="V2531" s="305"/>
      <c r="W2531" s="306"/>
      <c r="X2531" s="314"/>
      <c r="AA2531" s="315"/>
      <c r="AB2531" s="315"/>
      <c r="AC2531" s="315"/>
      <c r="AD2531" s="312"/>
      <c r="AE2531" s="316"/>
      <c r="AF2531" s="317"/>
      <c r="AG2531" s="317"/>
      <c r="AH2531" s="311"/>
      <c r="AI2531" s="311"/>
      <c r="AJ2531" s="311"/>
      <c r="AK2531" s="311"/>
      <c r="AL2531" s="311"/>
      <c r="AO2531" s="318"/>
      <c r="AP2531" s="318"/>
      <c r="AQ2531" s="249"/>
      <c r="AR2531" s="249"/>
      <c r="AS2531" s="248"/>
      <c r="AT2531" s="248"/>
      <c r="AU2531" s="248"/>
      <c r="AW2531" s="319"/>
      <c r="AX2531" s="251"/>
      <c r="AY2531" s="248"/>
    </row>
    <row r="2532" spans="1:51" s="307" customFormat="1" ht="16.5" customHeight="1" x14ac:dyDescent="0.25">
      <c r="A2532" s="305"/>
      <c r="B2532" s="306"/>
      <c r="K2532" s="308"/>
      <c r="L2532" s="309"/>
      <c r="M2532" s="310"/>
      <c r="N2532" s="309"/>
      <c r="O2532" s="309"/>
      <c r="P2532" s="309"/>
      <c r="Q2532" s="311"/>
      <c r="R2532" s="312"/>
      <c r="S2532" s="312"/>
      <c r="U2532" s="313"/>
      <c r="V2532" s="305"/>
      <c r="W2532" s="306"/>
      <c r="X2532" s="314"/>
      <c r="AA2532" s="315"/>
      <c r="AB2532" s="315"/>
      <c r="AC2532" s="315"/>
      <c r="AD2532" s="312"/>
      <c r="AE2532" s="316"/>
      <c r="AF2532" s="317"/>
      <c r="AG2532" s="317"/>
      <c r="AH2532" s="311"/>
      <c r="AI2532" s="311"/>
      <c r="AJ2532" s="311"/>
      <c r="AK2532" s="311"/>
      <c r="AL2532" s="311"/>
      <c r="AO2532" s="318"/>
      <c r="AP2532" s="318"/>
      <c r="AQ2532" s="249"/>
      <c r="AR2532" s="249"/>
      <c r="AS2532" s="248"/>
      <c r="AT2532" s="248"/>
      <c r="AU2532" s="248"/>
      <c r="AW2532" s="319"/>
      <c r="AX2532" s="251"/>
      <c r="AY2532" s="248"/>
    </row>
    <row r="2533" spans="1:51" s="307" customFormat="1" ht="16.5" customHeight="1" x14ac:dyDescent="0.25">
      <c r="A2533" s="305"/>
      <c r="B2533" s="306"/>
      <c r="K2533" s="308"/>
      <c r="L2533" s="309"/>
      <c r="M2533" s="310"/>
      <c r="N2533" s="309"/>
      <c r="O2533" s="309"/>
      <c r="P2533" s="309"/>
      <c r="Q2533" s="311"/>
      <c r="R2533" s="312"/>
      <c r="S2533" s="312"/>
      <c r="U2533" s="313"/>
      <c r="V2533" s="305"/>
      <c r="W2533" s="306"/>
      <c r="X2533" s="314"/>
      <c r="AA2533" s="315"/>
      <c r="AB2533" s="315"/>
      <c r="AC2533" s="315"/>
      <c r="AD2533" s="312"/>
      <c r="AE2533" s="316"/>
      <c r="AF2533" s="317"/>
      <c r="AG2533" s="317"/>
      <c r="AH2533" s="311"/>
      <c r="AI2533" s="311"/>
      <c r="AJ2533" s="311"/>
      <c r="AK2533" s="311"/>
      <c r="AL2533" s="311"/>
      <c r="AO2533" s="318"/>
      <c r="AP2533" s="318"/>
      <c r="AQ2533" s="249"/>
      <c r="AR2533" s="249"/>
      <c r="AS2533" s="248"/>
      <c r="AT2533" s="248"/>
      <c r="AU2533" s="248"/>
      <c r="AW2533" s="319"/>
      <c r="AX2533" s="251"/>
      <c r="AY2533" s="248"/>
    </row>
    <row r="2534" spans="1:51" s="307" customFormat="1" ht="16.5" customHeight="1" x14ac:dyDescent="0.25">
      <c r="A2534" s="305"/>
      <c r="B2534" s="306"/>
      <c r="K2534" s="308"/>
      <c r="L2534" s="309"/>
      <c r="M2534" s="310"/>
      <c r="N2534" s="309"/>
      <c r="O2534" s="309"/>
      <c r="P2534" s="309"/>
      <c r="Q2534" s="311"/>
      <c r="R2534" s="312"/>
      <c r="S2534" s="312"/>
      <c r="U2534" s="313"/>
      <c r="V2534" s="305"/>
      <c r="W2534" s="306"/>
      <c r="X2534" s="314"/>
      <c r="AA2534" s="315"/>
      <c r="AB2534" s="315"/>
      <c r="AC2534" s="315"/>
      <c r="AD2534" s="312"/>
      <c r="AE2534" s="316"/>
      <c r="AF2534" s="317"/>
      <c r="AG2534" s="317"/>
      <c r="AH2534" s="311"/>
      <c r="AI2534" s="311"/>
      <c r="AJ2534" s="311"/>
      <c r="AK2534" s="311"/>
      <c r="AL2534" s="311"/>
      <c r="AO2534" s="318"/>
      <c r="AP2534" s="318"/>
      <c r="AQ2534" s="249"/>
      <c r="AR2534" s="249"/>
      <c r="AS2534" s="248"/>
      <c r="AT2534" s="248"/>
      <c r="AU2534" s="248"/>
      <c r="AW2534" s="319"/>
      <c r="AX2534" s="251"/>
      <c r="AY2534" s="248"/>
    </row>
    <row r="2535" spans="1:51" s="307" customFormat="1" ht="16.5" customHeight="1" x14ac:dyDescent="0.25">
      <c r="A2535" s="305"/>
      <c r="B2535" s="306"/>
      <c r="K2535" s="308"/>
      <c r="L2535" s="309"/>
      <c r="M2535" s="310"/>
      <c r="N2535" s="309"/>
      <c r="O2535" s="309"/>
      <c r="P2535" s="309"/>
      <c r="Q2535" s="311"/>
      <c r="R2535" s="312"/>
      <c r="S2535" s="312"/>
      <c r="U2535" s="313"/>
      <c r="V2535" s="305"/>
      <c r="W2535" s="306"/>
      <c r="X2535" s="314"/>
      <c r="AA2535" s="315"/>
      <c r="AB2535" s="315"/>
      <c r="AC2535" s="315"/>
      <c r="AD2535" s="312"/>
      <c r="AE2535" s="316"/>
      <c r="AF2535" s="317"/>
      <c r="AG2535" s="317"/>
      <c r="AH2535" s="311"/>
      <c r="AI2535" s="311"/>
      <c r="AJ2535" s="311"/>
      <c r="AK2535" s="311"/>
      <c r="AL2535" s="311"/>
      <c r="AO2535" s="318"/>
      <c r="AP2535" s="318"/>
      <c r="AQ2535" s="249"/>
      <c r="AR2535" s="249"/>
      <c r="AS2535" s="248"/>
      <c r="AT2535" s="248"/>
      <c r="AU2535" s="248"/>
      <c r="AW2535" s="319"/>
      <c r="AX2535" s="251"/>
      <c r="AY2535" s="248"/>
    </row>
    <row r="2536" spans="1:51" s="307" customFormat="1" ht="16.5" customHeight="1" x14ac:dyDescent="0.25">
      <c r="A2536" s="305"/>
      <c r="B2536" s="306"/>
      <c r="K2536" s="308"/>
      <c r="L2536" s="309"/>
      <c r="M2536" s="310"/>
      <c r="N2536" s="309"/>
      <c r="O2536" s="309"/>
      <c r="P2536" s="309"/>
      <c r="Q2536" s="311"/>
      <c r="R2536" s="312"/>
      <c r="S2536" s="312"/>
      <c r="U2536" s="313"/>
      <c r="V2536" s="305"/>
      <c r="W2536" s="306"/>
      <c r="X2536" s="314"/>
      <c r="AA2536" s="315"/>
      <c r="AB2536" s="315"/>
      <c r="AC2536" s="315"/>
      <c r="AD2536" s="312"/>
      <c r="AE2536" s="316"/>
      <c r="AF2536" s="317"/>
      <c r="AG2536" s="317"/>
      <c r="AH2536" s="311"/>
      <c r="AI2536" s="311"/>
      <c r="AJ2536" s="311"/>
      <c r="AK2536" s="311"/>
      <c r="AL2536" s="311"/>
      <c r="AO2536" s="318"/>
      <c r="AP2536" s="318"/>
      <c r="AQ2536" s="249"/>
      <c r="AR2536" s="249"/>
      <c r="AS2536" s="248"/>
      <c r="AT2536" s="248"/>
      <c r="AU2536" s="248"/>
      <c r="AW2536" s="319"/>
      <c r="AX2536" s="251"/>
      <c r="AY2536" s="248"/>
    </row>
    <row r="2537" spans="1:51" s="307" customFormat="1" ht="16.5" customHeight="1" x14ac:dyDescent="0.25">
      <c r="A2537" s="305"/>
      <c r="B2537" s="306"/>
      <c r="K2537" s="308"/>
      <c r="L2537" s="309"/>
      <c r="M2537" s="310"/>
      <c r="N2537" s="309"/>
      <c r="O2537" s="309"/>
      <c r="P2537" s="309"/>
      <c r="Q2537" s="311"/>
      <c r="R2537" s="312"/>
      <c r="S2537" s="312"/>
      <c r="U2537" s="313"/>
      <c r="V2537" s="305"/>
      <c r="W2537" s="306"/>
      <c r="X2537" s="314"/>
      <c r="AA2537" s="315"/>
      <c r="AB2537" s="315"/>
      <c r="AC2537" s="315"/>
      <c r="AD2537" s="312"/>
      <c r="AE2537" s="316"/>
      <c r="AF2537" s="317"/>
      <c r="AG2537" s="317"/>
      <c r="AH2537" s="311"/>
      <c r="AI2537" s="311"/>
      <c r="AJ2537" s="311"/>
      <c r="AK2537" s="311"/>
      <c r="AL2537" s="311"/>
      <c r="AO2537" s="318"/>
      <c r="AP2537" s="318"/>
      <c r="AQ2537" s="249"/>
      <c r="AR2537" s="249"/>
      <c r="AS2537" s="248"/>
      <c r="AT2537" s="248"/>
      <c r="AU2537" s="248"/>
      <c r="AW2537" s="319"/>
      <c r="AX2537" s="251"/>
      <c r="AY2537" s="248"/>
    </row>
    <row r="2538" spans="1:51" s="307" customFormat="1" ht="16.5" customHeight="1" x14ac:dyDescent="0.25">
      <c r="A2538" s="305"/>
      <c r="B2538" s="306"/>
      <c r="K2538" s="308"/>
      <c r="L2538" s="309"/>
      <c r="M2538" s="310"/>
      <c r="N2538" s="309"/>
      <c r="O2538" s="309"/>
      <c r="P2538" s="309"/>
      <c r="Q2538" s="311"/>
      <c r="R2538" s="312"/>
      <c r="S2538" s="312"/>
      <c r="U2538" s="313"/>
      <c r="V2538" s="305"/>
      <c r="W2538" s="306"/>
      <c r="X2538" s="314"/>
      <c r="AA2538" s="315"/>
      <c r="AB2538" s="315"/>
      <c r="AC2538" s="315"/>
      <c r="AD2538" s="312"/>
      <c r="AE2538" s="316"/>
      <c r="AF2538" s="317"/>
      <c r="AG2538" s="317"/>
      <c r="AH2538" s="311"/>
      <c r="AI2538" s="311"/>
      <c r="AJ2538" s="311"/>
      <c r="AK2538" s="311"/>
      <c r="AL2538" s="311"/>
      <c r="AO2538" s="318"/>
      <c r="AP2538" s="318"/>
      <c r="AQ2538" s="249"/>
      <c r="AR2538" s="249"/>
      <c r="AS2538" s="248"/>
      <c r="AT2538" s="248"/>
      <c r="AU2538" s="248"/>
      <c r="AW2538" s="319"/>
      <c r="AX2538" s="251"/>
      <c r="AY2538" s="248"/>
    </row>
    <row r="2539" spans="1:51" s="307" customFormat="1" ht="16.5" customHeight="1" x14ac:dyDescent="0.25">
      <c r="A2539" s="305"/>
      <c r="B2539" s="306"/>
      <c r="K2539" s="308"/>
      <c r="L2539" s="309"/>
      <c r="M2539" s="310"/>
      <c r="N2539" s="309"/>
      <c r="O2539" s="309"/>
      <c r="P2539" s="309"/>
      <c r="Q2539" s="311"/>
      <c r="R2539" s="312"/>
      <c r="S2539" s="312"/>
      <c r="U2539" s="313"/>
      <c r="V2539" s="305"/>
      <c r="W2539" s="306"/>
      <c r="X2539" s="314"/>
      <c r="AA2539" s="315"/>
      <c r="AB2539" s="315"/>
      <c r="AC2539" s="315"/>
      <c r="AD2539" s="312"/>
      <c r="AE2539" s="316"/>
      <c r="AF2539" s="317"/>
      <c r="AG2539" s="317"/>
      <c r="AH2539" s="311"/>
      <c r="AI2539" s="311"/>
      <c r="AJ2539" s="311"/>
      <c r="AK2539" s="311"/>
      <c r="AL2539" s="311"/>
      <c r="AO2539" s="318"/>
      <c r="AP2539" s="318"/>
      <c r="AQ2539" s="249"/>
      <c r="AR2539" s="249"/>
      <c r="AS2539" s="248"/>
      <c r="AT2539" s="248"/>
      <c r="AU2539" s="248"/>
      <c r="AW2539" s="319"/>
      <c r="AX2539" s="251"/>
      <c r="AY2539" s="248"/>
    </row>
    <row r="2540" spans="1:51" s="307" customFormat="1" ht="16.5" customHeight="1" x14ac:dyDescent="0.25">
      <c r="A2540" s="305"/>
      <c r="B2540" s="306"/>
      <c r="K2540" s="308"/>
      <c r="L2540" s="309"/>
      <c r="M2540" s="310"/>
      <c r="N2540" s="309"/>
      <c r="O2540" s="309"/>
      <c r="P2540" s="309"/>
      <c r="Q2540" s="311"/>
      <c r="R2540" s="312"/>
      <c r="S2540" s="312"/>
      <c r="U2540" s="313"/>
      <c r="V2540" s="305"/>
      <c r="W2540" s="306"/>
      <c r="X2540" s="314"/>
      <c r="AA2540" s="315"/>
      <c r="AB2540" s="315"/>
      <c r="AC2540" s="315"/>
      <c r="AD2540" s="312"/>
      <c r="AE2540" s="316"/>
      <c r="AF2540" s="317"/>
      <c r="AG2540" s="317"/>
      <c r="AH2540" s="311"/>
      <c r="AI2540" s="311"/>
      <c r="AJ2540" s="311"/>
      <c r="AK2540" s="311"/>
      <c r="AL2540" s="311"/>
      <c r="AO2540" s="318"/>
      <c r="AP2540" s="318"/>
      <c r="AQ2540" s="249"/>
      <c r="AR2540" s="249"/>
      <c r="AS2540" s="248"/>
      <c r="AT2540" s="248"/>
      <c r="AU2540" s="248"/>
      <c r="AW2540" s="319"/>
      <c r="AX2540" s="251"/>
      <c r="AY2540" s="248"/>
    </row>
    <row r="2541" spans="1:51" s="307" customFormat="1" ht="16.5" customHeight="1" x14ac:dyDescent="0.25">
      <c r="A2541" s="305"/>
      <c r="B2541" s="306"/>
      <c r="K2541" s="308"/>
      <c r="L2541" s="309"/>
      <c r="M2541" s="310"/>
      <c r="N2541" s="309"/>
      <c r="O2541" s="309"/>
      <c r="P2541" s="309"/>
      <c r="Q2541" s="311"/>
      <c r="R2541" s="312"/>
      <c r="S2541" s="312"/>
      <c r="U2541" s="313"/>
      <c r="V2541" s="305"/>
      <c r="W2541" s="306"/>
      <c r="X2541" s="314"/>
      <c r="AA2541" s="315"/>
      <c r="AB2541" s="315"/>
      <c r="AC2541" s="315"/>
      <c r="AD2541" s="312"/>
      <c r="AE2541" s="316"/>
      <c r="AF2541" s="317"/>
      <c r="AG2541" s="317"/>
      <c r="AH2541" s="311"/>
      <c r="AI2541" s="311"/>
      <c r="AJ2541" s="311"/>
      <c r="AK2541" s="311"/>
      <c r="AL2541" s="311"/>
      <c r="AO2541" s="318"/>
      <c r="AP2541" s="318"/>
      <c r="AQ2541" s="249"/>
      <c r="AR2541" s="249"/>
      <c r="AS2541" s="248"/>
      <c r="AT2541" s="248"/>
      <c r="AU2541" s="248"/>
      <c r="AW2541" s="319"/>
      <c r="AX2541" s="251"/>
      <c r="AY2541" s="248"/>
    </row>
    <row r="2542" spans="1:51" s="307" customFormat="1" ht="16.5" customHeight="1" x14ac:dyDescent="0.25">
      <c r="A2542" s="305"/>
      <c r="B2542" s="306"/>
      <c r="K2542" s="308"/>
      <c r="L2542" s="309"/>
      <c r="M2542" s="310"/>
      <c r="N2542" s="309"/>
      <c r="O2542" s="309"/>
      <c r="P2542" s="309"/>
      <c r="Q2542" s="311"/>
      <c r="R2542" s="312"/>
      <c r="S2542" s="312"/>
      <c r="U2542" s="313"/>
      <c r="V2542" s="305"/>
      <c r="W2542" s="306"/>
      <c r="X2542" s="314"/>
      <c r="AA2542" s="315"/>
      <c r="AB2542" s="315"/>
      <c r="AC2542" s="315"/>
      <c r="AD2542" s="312"/>
      <c r="AE2542" s="316"/>
      <c r="AF2542" s="317"/>
      <c r="AG2542" s="317"/>
      <c r="AH2542" s="311"/>
      <c r="AI2542" s="311"/>
      <c r="AJ2542" s="311"/>
      <c r="AK2542" s="311"/>
      <c r="AL2542" s="311"/>
      <c r="AO2542" s="318"/>
      <c r="AP2542" s="318"/>
      <c r="AQ2542" s="249"/>
      <c r="AR2542" s="249"/>
      <c r="AS2542" s="248"/>
      <c r="AT2542" s="248"/>
      <c r="AU2542" s="248"/>
      <c r="AW2542" s="319"/>
      <c r="AX2542" s="251"/>
      <c r="AY2542" s="248"/>
    </row>
    <row r="2543" spans="1:51" s="307" customFormat="1" ht="16.5" customHeight="1" x14ac:dyDescent="0.25">
      <c r="A2543" s="305"/>
      <c r="B2543" s="306"/>
      <c r="K2543" s="308"/>
      <c r="L2543" s="309"/>
      <c r="M2543" s="310"/>
      <c r="N2543" s="309"/>
      <c r="O2543" s="309"/>
      <c r="P2543" s="309"/>
      <c r="Q2543" s="311"/>
      <c r="R2543" s="312"/>
      <c r="S2543" s="312"/>
      <c r="U2543" s="313"/>
      <c r="V2543" s="305"/>
      <c r="W2543" s="306"/>
      <c r="X2543" s="314"/>
      <c r="AA2543" s="315"/>
      <c r="AB2543" s="315"/>
      <c r="AC2543" s="315"/>
      <c r="AD2543" s="312"/>
      <c r="AE2543" s="316"/>
      <c r="AF2543" s="317"/>
      <c r="AG2543" s="317"/>
      <c r="AH2543" s="311"/>
      <c r="AI2543" s="311"/>
      <c r="AJ2543" s="311"/>
      <c r="AK2543" s="311"/>
      <c r="AL2543" s="311"/>
      <c r="AO2543" s="318"/>
      <c r="AP2543" s="318"/>
      <c r="AQ2543" s="249"/>
      <c r="AR2543" s="249"/>
      <c r="AS2543" s="248"/>
      <c r="AT2543" s="248"/>
      <c r="AU2543" s="248"/>
      <c r="AW2543" s="319"/>
      <c r="AX2543" s="251"/>
      <c r="AY2543" s="248"/>
    </row>
    <row r="2544" spans="1:51" s="307" customFormat="1" ht="16.5" customHeight="1" x14ac:dyDescent="0.25">
      <c r="A2544" s="305"/>
      <c r="B2544" s="306"/>
      <c r="K2544" s="308"/>
      <c r="L2544" s="309"/>
      <c r="M2544" s="310"/>
      <c r="N2544" s="309"/>
      <c r="O2544" s="309"/>
      <c r="P2544" s="309"/>
      <c r="Q2544" s="311"/>
      <c r="R2544" s="312"/>
      <c r="S2544" s="312"/>
      <c r="U2544" s="313"/>
      <c r="V2544" s="305"/>
      <c r="W2544" s="306"/>
      <c r="X2544" s="314"/>
      <c r="AA2544" s="315"/>
      <c r="AB2544" s="315"/>
      <c r="AC2544" s="315"/>
      <c r="AD2544" s="312"/>
      <c r="AE2544" s="316"/>
      <c r="AF2544" s="317"/>
      <c r="AG2544" s="317"/>
      <c r="AH2544" s="311"/>
      <c r="AI2544" s="311"/>
      <c r="AJ2544" s="311"/>
      <c r="AK2544" s="311"/>
      <c r="AL2544" s="311"/>
      <c r="AO2544" s="318"/>
      <c r="AP2544" s="318"/>
      <c r="AQ2544" s="249"/>
      <c r="AR2544" s="249"/>
      <c r="AS2544" s="248"/>
      <c r="AT2544" s="248"/>
      <c r="AU2544" s="248"/>
      <c r="AW2544" s="319"/>
      <c r="AX2544" s="251"/>
      <c r="AY2544" s="248"/>
    </row>
    <row r="2545" spans="1:51" s="307" customFormat="1" ht="16.5" customHeight="1" x14ac:dyDescent="0.25">
      <c r="A2545" s="305"/>
      <c r="B2545" s="306"/>
      <c r="K2545" s="308"/>
      <c r="L2545" s="309"/>
      <c r="M2545" s="310"/>
      <c r="N2545" s="309"/>
      <c r="O2545" s="309"/>
      <c r="P2545" s="309"/>
      <c r="Q2545" s="311"/>
      <c r="R2545" s="312"/>
      <c r="S2545" s="312"/>
      <c r="U2545" s="313"/>
      <c r="V2545" s="305"/>
      <c r="W2545" s="306"/>
      <c r="X2545" s="314"/>
      <c r="AA2545" s="315"/>
      <c r="AB2545" s="315"/>
      <c r="AC2545" s="315"/>
      <c r="AD2545" s="312"/>
      <c r="AE2545" s="316"/>
      <c r="AF2545" s="317"/>
      <c r="AG2545" s="317"/>
      <c r="AH2545" s="311"/>
      <c r="AI2545" s="311"/>
      <c r="AJ2545" s="311"/>
      <c r="AK2545" s="311"/>
      <c r="AL2545" s="311"/>
      <c r="AO2545" s="318"/>
      <c r="AP2545" s="318"/>
      <c r="AQ2545" s="249"/>
      <c r="AR2545" s="249"/>
      <c r="AS2545" s="248"/>
      <c r="AT2545" s="248"/>
      <c r="AU2545" s="248"/>
      <c r="AW2545" s="319"/>
      <c r="AX2545" s="251"/>
      <c r="AY2545" s="248"/>
    </row>
    <row r="2546" spans="1:51" s="307" customFormat="1" ht="16.5" customHeight="1" x14ac:dyDescent="0.25">
      <c r="A2546" s="305"/>
      <c r="B2546" s="306"/>
      <c r="K2546" s="308"/>
      <c r="L2546" s="309"/>
      <c r="M2546" s="310"/>
      <c r="N2546" s="309"/>
      <c r="O2546" s="309"/>
      <c r="P2546" s="309"/>
      <c r="Q2546" s="311"/>
      <c r="R2546" s="312"/>
      <c r="S2546" s="312"/>
      <c r="U2546" s="313"/>
      <c r="V2546" s="305"/>
      <c r="W2546" s="306"/>
      <c r="X2546" s="314"/>
      <c r="AA2546" s="315"/>
      <c r="AB2546" s="315"/>
      <c r="AC2546" s="315"/>
      <c r="AD2546" s="312"/>
      <c r="AE2546" s="316"/>
      <c r="AF2546" s="317"/>
      <c r="AG2546" s="317"/>
      <c r="AH2546" s="311"/>
      <c r="AI2546" s="311"/>
      <c r="AJ2546" s="311"/>
      <c r="AK2546" s="311"/>
      <c r="AL2546" s="311"/>
      <c r="AO2546" s="318"/>
      <c r="AP2546" s="318"/>
      <c r="AQ2546" s="249"/>
      <c r="AR2546" s="249"/>
      <c r="AS2546" s="248"/>
      <c r="AT2546" s="248"/>
      <c r="AU2546" s="248"/>
      <c r="AW2546" s="319"/>
      <c r="AX2546" s="251"/>
      <c r="AY2546" s="248"/>
    </row>
    <row r="2547" spans="1:51" s="307" customFormat="1" ht="16.5" customHeight="1" x14ac:dyDescent="0.25">
      <c r="A2547" s="305"/>
      <c r="B2547" s="306"/>
      <c r="K2547" s="308"/>
      <c r="L2547" s="309"/>
      <c r="M2547" s="310"/>
      <c r="N2547" s="309"/>
      <c r="O2547" s="309"/>
      <c r="P2547" s="309"/>
      <c r="Q2547" s="311"/>
      <c r="R2547" s="312"/>
      <c r="S2547" s="312"/>
      <c r="U2547" s="313"/>
      <c r="V2547" s="305"/>
      <c r="W2547" s="306"/>
      <c r="X2547" s="314"/>
      <c r="AA2547" s="315"/>
      <c r="AB2547" s="315"/>
      <c r="AC2547" s="315"/>
      <c r="AD2547" s="312"/>
      <c r="AE2547" s="316"/>
      <c r="AF2547" s="317"/>
      <c r="AG2547" s="317"/>
      <c r="AH2547" s="311"/>
      <c r="AI2547" s="311"/>
      <c r="AJ2547" s="311"/>
      <c r="AK2547" s="311"/>
      <c r="AL2547" s="311"/>
      <c r="AO2547" s="318"/>
      <c r="AP2547" s="318"/>
      <c r="AQ2547" s="249"/>
      <c r="AR2547" s="249"/>
      <c r="AS2547" s="248"/>
      <c r="AT2547" s="248"/>
      <c r="AU2547" s="248"/>
      <c r="AW2547" s="319"/>
      <c r="AX2547" s="251"/>
      <c r="AY2547" s="248"/>
    </row>
    <row r="2548" spans="1:51" s="307" customFormat="1" ht="16.5" customHeight="1" x14ac:dyDescent="0.25">
      <c r="A2548" s="305"/>
      <c r="B2548" s="306"/>
      <c r="K2548" s="308"/>
      <c r="L2548" s="309"/>
      <c r="M2548" s="310"/>
      <c r="N2548" s="309"/>
      <c r="O2548" s="309"/>
      <c r="P2548" s="309"/>
      <c r="Q2548" s="311"/>
      <c r="R2548" s="312"/>
      <c r="S2548" s="312"/>
      <c r="U2548" s="313"/>
      <c r="V2548" s="305"/>
      <c r="W2548" s="306"/>
      <c r="X2548" s="314"/>
      <c r="AA2548" s="315"/>
      <c r="AB2548" s="315"/>
      <c r="AC2548" s="315"/>
      <c r="AD2548" s="312"/>
      <c r="AE2548" s="316"/>
      <c r="AF2548" s="317"/>
      <c r="AG2548" s="317"/>
      <c r="AH2548" s="311"/>
      <c r="AI2548" s="311"/>
      <c r="AJ2548" s="311"/>
      <c r="AK2548" s="311"/>
      <c r="AL2548" s="311"/>
      <c r="AO2548" s="318"/>
      <c r="AP2548" s="318"/>
      <c r="AQ2548" s="249"/>
      <c r="AR2548" s="249"/>
      <c r="AS2548" s="248"/>
      <c r="AT2548" s="248"/>
      <c r="AU2548" s="248"/>
      <c r="AW2548" s="319"/>
      <c r="AX2548" s="251"/>
      <c r="AY2548" s="248"/>
    </row>
    <row r="2549" spans="1:51" s="307" customFormat="1" ht="16.5" customHeight="1" x14ac:dyDescent="0.25">
      <c r="A2549" s="305"/>
      <c r="B2549" s="306"/>
      <c r="K2549" s="308"/>
      <c r="L2549" s="309"/>
      <c r="M2549" s="310"/>
      <c r="N2549" s="309"/>
      <c r="O2549" s="309"/>
      <c r="P2549" s="309"/>
      <c r="Q2549" s="311"/>
      <c r="R2549" s="312"/>
      <c r="S2549" s="312"/>
      <c r="U2549" s="313"/>
      <c r="V2549" s="305"/>
      <c r="W2549" s="306"/>
      <c r="X2549" s="314"/>
      <c r="AA2549" s="315"/>
      <c r="AB2549" s="315"/>
      <c r="AC2549" s="315"/>
      <c r="AD2549" s="312"/>
      <c r="AE2549" s="316"/>
      <c r="AF2549" s="317"/>
      <c r="AG2549" s="317"/>
      <c r="AH2549" s="311"/>
      <c r="AI2549" s="311"/>
      <c r="AJ2549" s="311"/>
      <c r="AK2549" s="311"/>
      <c r="AL2549" s="311"/>
      <c r="AO2549" s="318"/>
      <c r="AP2549" s="318"/>
      <c r="AQ2549" s="249"/>
      <c r="AR2549" s="249"/>
      <c r="AS2549" s="248"/>
      <c r="AT2549" s="248"/>
      <c r="AU2549" s="248"/>
      <c r="AW2549" s="319"/>
      <c r="AX2549" s="251"/>
      <c r="AY2549" s="248"/>
    </row>
    <row r="2550" spans="1:51" s="307" customFormat="1" ht="16.5" customHeight="1" x14ac:dyDescent="0.25">
      <c r="A2550" s="305"/>
      <c r="B2550" s="306"/>
      <c r="K2550" s="308"/>
      <c r="L2550" s="309"/>
      <c r="M2550" s="310"/>
      <c r="N2550" s="309"/>
      <c r="O2550" s="309"/>
      <c r="P2550" s="309"/>
      <c r="Q2550" s="311"/>
      <c r="R2550" s="312"/>
      <c r="S2550" s="312"/>
      <c r="U2550" s="313"/>
      <c r="V2550" s="305"/>
      <c r="W2550" s="306"/>
      <c r="X2550" s="314"/>
      <c r="AA2550" s="315"/>
      <c r="AB2550" s="315"/>
      <c r="AC2550" s="315"/>
      <c r="AD2550" s="312"/>
      <c r="AE2550" s="316"/>
      <c r="AF2550" s="317"/>
      <c r="AG2550" s="317"/>
      <c r="AH2550" s="311"/>
      <c r="AI2550" s="311"/>
      <c r="AJ2550" s="311"/>
      <c r="AK2550" s="311"/>
      <c r="AL2550" s="311"/>
      <c r="AO2550" s="318"/>
      <c r="AP2550" s="318"/>
      <c r="AQ2550" s="249"/>
      <c r="AR2550" s="249"/>
      <c r="AS2550" s="248"/>
      <c r="AT2550" s="248"/>
      <c r="AU2550" s="248"/>
      <c r="AW2550" s="319"/>
      <c r="AX2550" s="251"/>
      <c r="AY2550" s="248"/>
    </row>
    <row r="2551" spans="1:51" s="307" customFormat="1" ht="16.5" customHeight="1" x14ac:dyDescent="0.25">
      <c r="A2551" s="305"/>
      <c r="B2551" s="306"/>
      <c r="K2551" s="308"/>
      <c r="L2551" s="309"/>
      <c r="M2551" s="310"/>
      <c r="N2551" s="309"/>
      <c r="O2551" s="309"/>
      <c r="P2551" s="309"/>
      <c r="Q2551" s="311"/>
      <c r="R2551" s="312"/>
      <c r="S2551" s="312"/>
      <c r="U2551" s="313"/>
      <c r="V2551" s="305"/>
      <c r="W2551" s="306"/>
      <c r="X2551" s="314"/>
      <c r="AA2551" s="315"/>
      <c r="AB2551" s="315"/>
      <c r="AC2551" s="315"/>
      <c r="AD2551" s="312"/>
      <c r="AE2551" s="316"/>
      <c r="AF2551" s="317"/>
      <c r="AG2551" s="317"/>
      <c r="AH2551" s="311"/>
      <c r="AI2551" s="311"/>
      <c r="AJ2551" s="311"/>
      <c r="AK2551" s="311"/>
      <c r="AL2551" s="311"/>
      <c r="AO2551" s="318"/>
      <c r="AP2551" s="318"/>
      <c r="AQ2551" s="249"/>
      <c r="AR2551" s="249"/>
      <c r="AS2551" s="248"/>
      <c r="AT2551" s="248"/>
      <c r="AU2551" s="248"/>
      <c r="AW2551" s="319"/>
      <c r="AX2551" s="251"/>
      <c r="AY2551" s="248"/>
    </row>
    <row r="2552" spans="1:51" s="307" customFormat="1" ht="16.5" customHeight="1" x14ac:dyDescent="0.25">
      <c r="A2552" s="305"/>
      <c r="B2552" s="306"/>
      <c r="K2552" s="308"/>
      <c r="L2552" s="309"/>
      <c r="M2552" s="310"/>
      <c r="N2552" s="309"/>
      <c r="O2552" s="309"/>
      <c r="P2552" s="309"/>
      <c r="Q2552" s="311"/>
      <c r="R2552" s="312"/>
      <c r="S2552" s="312"/>
      <c r="U2552" s="313"/>
      <c r="V2552" s="305"/>
      <c r="W2552" s="306"/>
      <c r="X2552" s="314"/>
      <c r="AA2552" s="315"/>
      <c r="AB2552" s="315"/>
      <c r="AC2552" s="315"/>
      <c r="AD2552" s="312"/>
      <c r="AE2552" s="316"/>
      <c r="AF2552" s="317"/>
      <c r="AG2552" s="317"/>
      <c r="AH2552" s="311"/>
      <c r="AI2552" s="311"/>
      <c r="AJ2552" s="311"/>
      <c r="AK2552" s="311"/>
      <c r="AL2552" s="311"/>
      <c r="AO2552" s="318"/>
      <c r="AP2552" s="318"/>
      <c r="AQ2552" s="249"/>
      <c r="AR2552" s="249"/>
      <c r="AS2552" s="248"/>
      <c r="AT2552" s="248"/>
      <c r="AU2552" s="248"/>
      <c r="AW2552" s="319"/>
      <c r="AX2552" s="251"/>
      <c r="AY2552" s="248"/>
    </row>
    <row r="2553" spans="1:51" s="307" customFormat="1" ht="16.5" customHeight="1" x14ac:dyDescent="0.25">
      <c r="A2553" s="305"/>
      <c r="B2553" s="306"/>
      <c r="K2553" s="308"/>
      <c r="L2553" s="309"/>
      <c r="M2553" s="310"/>
      <c r="N2553" s="309"/>
      <c r="O2553" s="309"/>
      <c r="P2553" s="309"/>
      <c r="Q2553" s="311"/>
      <c r="R2553" s="312"/>
      <c r="S2553" s="312"/>
      <c r="U2553" s="313"/>
      <c r="V2553" s="305"/>
      <c r="W2553" s="306"/>
      <c r="X2553" s="314"/>
      <c r="AA2553" s="315"/>
      <c r="AB2553" s="315"/>
      <c r="AC2553" s="315"/>
      <c r="AD2553" s="312"/>
      <c r="AE2553" s="316"/>
      <c r="AF2553" s="317"/>
      <c r="AG2553" s="317"/>
      <c r="AH2553" s="311"/>
      <c r="AI2553" s="311"/>
      <c r="AJ2553" s="311"/>
      <c r="AK2553" s="311"/>
      <c r="AL2553" s="311"/>
      <c r="AO2553" s="318"/>
      <c r="AP2553" s="318"/>
      <c r="AQ2553" s="249"/>
      <c r="AR2553" s="249"/>
      <c r="AS2553" s="248"/>
      <c r="AT2553" s="248"/>
      <c r="AU2553" s="248"/>
      <c r="AW2553" s="319"/>
      <c r="AX2553" s="251"/>
      <c r="AY2553" s="248"/>
    </row>
    <row r="2554" spans="1:51" s="307" customFormat="1" ht="16.5" customHeight="1" x14ac:dyDescent="0.25">
      <c r="A2554" s="305"/>
      <c r="B2554" s="306"/>
      <c r="K2554" s="308"/>
      <c r="L2554" s="309"/>
      <c r="M2554" s="310"/>
      <c r="N2554" s="309"/>
      <c r="O2554" s="309"/>
      <c r="P2554" s="309"/>
      <c r="Q2554" s="311"/>
      <c r="R2554" s="312"/>
      <c r="S2554" s="312"/>
      <c r="U2554" s="313"/>
      <c r="V2554" s="305"/>
      <c r="W2554" s="306"/>
      <c r="X2554" s="314"/>
      <c r="AA2554" s="315"/>
      <c r="AB2554" s="315"/>
      <c r="AC2554" s="315"/>
      <c r="AD2554" s="312"/>
      <c r="AE2554" s="316"/>
      <c r="AF2554" s="317"/>
      <c r="AG2554" s="317"/>
      <c r="AH2554" s="311"/>
      <c r="AI2554" s="311"/>
      <c r="AJ2554" s="311"/>
      <c r="AK2554" s="311"/>
      <c r="AL2554" s="311"/>
      <c r="AO2554" s="318"/>
      <c r="AP2554" s="318"/>
      <c r="AQ2554" s="249"/>
      <c r="AR2554" s="249"/>
      <c r="AS2554" s="248"/>
      <c r="AT2554" s="248"/>
      <c r="AU2554" s="248"/>
      <c r="AW2554" s="319"/>
      <c r="AX2554" s="251"/>
      <c r="AY2554" s="248"/>
    </row>
    <row r="2555" spans="1:51" s="307" customFormat="1" ht="16.5" customHeight="1" x14ac:dyDescent="0.25">
      <c r="A2555" s="305"/>
      <c r="B2555" s="306"/>
      <c r="K2555" s="308"/>
      <c r="L2555" s="309"/>
      <c r="M2555" s="310"/>
      <c r="N2555" s="309"/>
      <c r="O2555" s="309"/>
      <c r="P2555" s="309"/>
      <c r="Q2555" s="311"/>
      <c r="R2555" s="312"/>
      <c r="S2555" s="312"/>
      <c r="U2555" s="313"/>
      <c r="V2555" s="305"/>
      <c r="W2555" s="306"/>
      <c r="X2555" s="314"/>
      <c r="AA2555" s="315"/>
      <c r="AB2555" s="315"/>
      <c r="AC2555" s="315"/>
      <c r="AD2555" s="312"/>
      <c r="AE2555" s="316"/>
      <c r="AF2555" s="317"/>
      <c r="AG2555" s="317"/>
      <c r="AH2555" s="311"/>
      <c r="AI2555" s="311"/>
      <c r="AJ2555" s="311"/>
      <c r="AK2555" s="311"/>
      <c r="AL2555" s="311"/>
      <c r="AO2555" s="318"/>
      <c r="AP2555" s="318"/>
      <c r="AQ2555" s="249"/>
      <c r="AR2555" s="249"/>
      <c r="AS2555" s="248"/>
      <c r="AT2555" s="248"/>
      <c r="AU2555" s="248"/>
      <c r="AW2555" s="319"/>
      <c r="AX2555" s="251"/>
      <c r="AY2555" s="248"/>
    </row>
    <row r="2556" spans="1:51" s="307" customFormat="1" ht="16.5" customHeight="1" x14ac:dyDescent="0.25">
      <c r="A2556" s="305"/>
      <c r="B2556" s="306"/>
      <c r="K2556" s="308"/>
      <c r="L2556" s="309"/>
      <c r="M2556" s="310"/>
      <c r="N2556" s="309"/>
      <c r="O2556" s="309"/>
      <c r="P2556" s="309"/>
      <c r="Q2556" s="311"/>
      <c r="R2556" s="312"/>
      <c r="S2556" s="312"/>
      <c r="U2556" s="313"/>
      <c r="V2556" s="305"/>
      <c r="W2556" s="306"/>
      <c r="X2556" s="314"/>
      <c r="AA2556" s="315"/>
      <c r="AB2556" s="315"/>
      <c r="AC2556" s="315"/>
      <c r="AD2556" s="312"/>
      <c r="AE2556" s="316"/>
      <c r="AF2556" s="317"/>
      <c r="AG2556" s="317"/>
      <c r="AH2556" s="311"/>
      <c r="AI2556" s="311"/>
      <c r="AJ2556" s="311"/>
      <c r="AK2556" s="311"/>
      <c r="AL2556" s="311"/>
      <c r="AO2556" s="318"/>
      <c r="AP2556" s="318"/>
      <c r="AQ2556" s="249"/>
      <c r="AR2556" s="249"/>
      <c r="AS2556" s="248"/>
      <c r="AT2556" s="248"/>
      <c r="AU2556" s="248"/>
      <c r="AW2556" s="319"/>
      <c r="AX2556" s="251"/>
      <c r="AY2556" s="248"/>
    </row>
    <row r="2557" spans="1:51" s="307" customFormat="1" ht="16.5" customHeight="1" x14ac:dyDescent="0.25">
      <c r="A2557" s="305"/>
      <c r="B2557" s="306"/>
      <c r="K2557" s="308"/>
      <c r="L2557" s="309"/>
      <c r="M2557" s="310"/>
      <c r="N2557" s="309"/>
      <c r="O2557" s="309"/>
      <c r="P2557" s="309"/>
      <c r="Q2557" s="311"/>
      <c r="R2557" s="312"/>
      <c r="S2557" s="312"/>
      <c r="U2557" s="313"/>
      <c r="V2557" s="305"/>
      <c r="W2557" s="306"/>
      <c r="X2557" s="314"/>
      <c r="AA2557" s="315"/>
      <c r="AB2557" s="315"/>
      <c r="AC2557" s="315"/>
      <c r="AD2557" s="312"/>
      <c r="AE2557" s="316"/>
      <c r="AF2557" s="317"/>
      <c r="AG2557" s="317"/>
      <c r="AH2557" s="311"/>
      <c r="AI2557" s="311"/>
      <c r="AJ2557" s="311"/>
      <c r="AK2557" s="311"/>
      <c r="AL2557" s="311"/>
      <c r="AO2557" s="318"/>
      <c r="AP2557" s="318"/>
      <c r="AQ2557" s="249"/>
      <c r="AR2557" s="249"/>
      <c r="AS2557" s="248"/>
      <c r="AT2557" s="248"/>
      <c r="AU2557" s="248"/>
      <c r="AW2557" s="319"/>
      <c r="AX2557" s="251"/>
      <c r="AY2557" s="248"/>
    </row>
    <row r="2558" spans="1:51" s="307" customFormat="1" ht="16.5" customHeight="1" x14ac:dyDescent="0.25">
      <c r="A2558" s="305"/>
      <c r="B2558" s="306"/>
      <c r="K2558" s="308"/>
      <c r="L2558" s="309"/>
      <c r="M2558" s="310"/>
      <c r="N2558" s="309"/>
      <c r="O2558" s="309"/>
      <c r="P2558" s="309"/>
      <c r="Q2558" s="311"/>
      <c r="R2558" s="312"/>
      <c r="S2558" s="312"/>
      <c r="U2558" s="313"/>
      <c r="V2558" s="305"/>
      <c r="W2558" s="306"/>
      <c r="X2558" s="314"/>
      <c r="AA2558" s="315"/>
      <c r="AB2558" s="315"/>
      <c r="AC2558" s="315"/>
      <c r="AD2558" s="312"/>
      <c r="AE2558" s="316"/>
      <c r="AF2558" s="317"/>
      <c r="AG2558" s="317"/>
      <c r="AH2558" s="311"/>
      <c r="AI2558" s="311"/>
      <c r="AJ2558" s="311"/>
      <c r="AK2558" s="311"/>
      <c r="AL2558" s="311"/>
      <c r="AO2558" s="318"/>
      <c r="AP2558" s="318"/>
      <c r="AQ2558" s="249"/>
      <c r="AR2558" s="249"/>
      <c r="AS2558" s="248"/>
      <c r="AT2558" s="248"/>
      <c r="AU2558" s="248"/>
      <c r="AW2558" s="319"/>
      <c r="AX2558" s="251"/>
      <c r="AY2558" s="248"/>
    </row>
    <row r="2559" spans="1:51" s="307" customFormat="1" ht="16.5" customHeight="1" x14ac:dyDescent="0.25">
      <c r="A2559" s="305"/>
      <c r="B2559" s="306"/>
      <c r="K2559" s="308"/>
      <c r="L2559" s="309"/>
      <c r="M2559" s="310"/>
      <c r="N2559" s="309"/>
      <c r="O2559" s="309"/>
      <c r="P2559" s="309"/>
      <c r="Q2559" s="311"/>
      <c r="R2559" s="312"/>
      <c r="S2559" s="312"/>
      <c r="U2559" s="313"/>
      <c r="V2559" s="305"/>
      <c r="W2559" s="306"/>
      <c r="X2559" s="314"/>
      <c r="AA2559" s="315"/>
      <c r="AB2559" s="315"/>
      <c r="AC2559" s="315"/>
      <c r="AD2559" s="312"/>
      <c r="AE2559" s="316"/>
      <c r="AF2559" s="317"/>
      <c r="AG2559" s="317"/>
      <c r="AH2559" s="311"/>
      <c r="AI2559" s="311"/>
      <c r="AJ2559" s="311"/>
      <c r="AK2559" s="311"/>
      <c r="AL2559" s="311"/>
      <c r="AO2559" s="318"/>
      <c r="AP2559" s="318"/>
      <c r="AQ2559" s="249"/>
      <c r="AR2559" s="249"/>
      <c r="AS2559" s="248"/>
      <c r="AT2559" s="248"/>
      <c r="AU2559" s="248"/>
      <c r="AW2559" s="319"/>
      <c r="AX2559" s="251"/>
      <c r="AY2559" s="248"/>
    </row>
    <row r="2560" spans="1:51" s="307" customFormat="1" ht="16.5" customHeight="1" x14ac:dyDescent="0.25">
      <c r="A2560" s="305"/>
      <c r="B2560" s="306"/>
      <c r="K2560" s="308"/>
      <c r="L2560" s="309"/>
      <c r="M2560" s="310"/>
      <c r="N2560" s="309"/>
      <c r="O2560" s="309"/>
      <c r="P2560" s="309"/>
      <c r="Q2560" s="311"/>
      <c r="R2560" s="312"/>
      <c r="S2560" s="312"/>
      <c r="U2560" s="313"/>
      <c r="V2560" s="305"/>
      <c r="W2560" s="306"/>
      <c r="X2560" s="314"/>
      <c r="AA2560" s="315"/>
      <c r="AB2560" s="315"/>
      <c r="AC2560" s="315"/>
      <c r="AD2560" s="312"/>
      <c r="AE2560" s="316"/>
      <c r="AF2560" s="317"/>
      <c r="AG2560" s="317"/>
      <c r="AH2560" s="311"/>
      <c r="AI2560" s="311"/>
      <c r="AJ2560" s="311"/>
      <c r="AK2560" s="311"/>
      <c r="AL2560" s="311"/>
      <c r="AO2560" s="318"/>
      <c r="AP2560" s="318"/>
      <c r="AQ2560" s="249"/>
      <c r="AR2560" s="249"/>
      <c r="AS2560" s="248"/>
      <c r="AT2560" s="248"/>
      <c r="AU2560" s="248"/>
      <c r="AW2560" s="319"/>
      <c r="AX2560" s="251"/>
      <c r="AY2560" s="248"/>
    </row>
    <row r="2561" spans="1:51" s="307" customFormat="1" ht="16.5" customHeight="1" x14ac:dyDescent="0.25">
      <c r="A2561" s="305"/>
      <c r="B2561" s="306"/>
      <c r="K2561" s="308"/>
      <c r="L2561" s="309"/>
      <c r="M2561" s="310"/>
      <c r="N2561" s="309"/>
      <c r="O2561" s="309"/>
      <c r="P2561" s="309"/>
      <c r="Q2561" s="311"/>
      <c r="R2561" s="312"/>
      <c r="S2561" s="312"/>
      <c r="U2561" s="313"/>
      <c r="V2561" s="305"/>
      <c r="W2561" s="306"/>
      <c r="X2561" s="314"/>
      <c r="AA2561" s="315"/>
      <c r="AB2561" s="315"/>
      <c r="AC2561" s="315"/>
      <c r="AD2561" s="312"/>
      <c r="AE2561" s="316"/>
      <c r="AF2561" s="317"/>
      <c r="AG2561" s="317"/>
      <c r="AH2561" s="311"/>
      <c r="AI2561" s="311"/>
      <c r="AJ2561" s="311"/>
      <c r="AK2561" s="311"/>
      <c r="AL2561" s="311"/>
      <c r="AO2561" s="318"/>
      <c r="AP2561" s="318"/>
      <c r="AQ2561" s="249"/>
      <c r="AR2561" s="249"/>
      <c r="AS2561" s="248"/>
      <c r="AT2561" s="248"/>
      <c r="AU2561" s="248"/>
      <c r="AW2561" s="319"/>
      <c r="AX2561" s="251"/>
      <c r="AY2561" s="248"/>
    </row>
    <row r="2562" spans="1:51" s="307" customFormat="1" ht="16.5" customHeight="1" x14ac:dyDescent="0.25">
      <c r="A2562" s="305"/>
      <c r="B2562" s="306"/>
      <c r="K2562" s="308"/>
      <c r="L2562" s="309"/>
      <c r="M2562" s="310"/>
      <c r="N2562" s="309"/>
      <c r="O2562" s="309"/>
      <c r="P2562" s="309"/>
      <c r="Q2562" s="311"/>
      <c r="R2562" s="312"/>
      <c r="S2562" s="312"/>
      <c r="U2562" s="313"/>
      <c r="V2562" s="305"/>
      <c r="W2562" s="306"/>
      <c r="X2562" s="314"/>
      <c r="AA2562" s="315"/>
      <c r="AB2562" s="315"/>
      <c r="AC2562" s="315"/>
      <c r="AD2562" s="312"/>
      <c r="AE2562" s="316"/>
      <c r="AF2562" s="317"/>
      <c r="AG2562" s="317"/>
      <c r="AH2562" s="311"/>
      <c r="AI2562" s="311"/>
      <c r="AJ2562" s="311"/>
      <c r="AK2562" s="311"/>
      <c r="AL2562" s="311"/>
      <c r="AO2562" s="318"/>
      <c r="AP2562" s="318"/>
      <c r="AQ2562" s="249"/>
      <c r="AR2562" s="249"/>
      <c r="AS2562" s="248"/>
      <c r="AT2562" s="248"/>
      <c r="AU2562" s="248"/>
      <c r="AW2562" s="319"/>
      <c r="AX2562" s="251"/>
      <c r="AY2562" s="248"/>
    </row>
    <row r="2563" spans="1:51" s="307" customFormat="1" ht="16.5" customHeight="1" x14ac:dyDescent="0.25">
      <c r="A2563" s="305"/>
      <c r="B2563" s="306"/>
      <c r="K2563" s="308"/>
      <c r="L2563" s="309"/>
      <c r="M2563" s="310"/>
      <c r="N2563" s="309"/>
      <c r="O2563" s="309"/>
      <c r="P2563" s="309"/>
      <c r="Q2563" s="311"/>
      <c r="R2563" s="312"/>
      <c r="S2563" s="312"/>
      <c r="U2563" s="313"/>
      <c r="V2563" s="305"/>
      <c r="W2563" s="306"/>
      <c r="X2563" s="314"/>
      <c r="AA2563" s="315"/>
      <c r="AB2563" s="315"/>
      <c r="AC2563" s="315"/>
      <c r="AD2563" s="312"/>
      <c r="AE2563" s="316"/>
      <c r="AF2563" s="317"/>
      <c r="AG2563" s="317"/>
      <c r="AH2563" s="311"/>
      <c r="AI2563" s="311"/>
      <c r="AJ2563" s="311"/>
      <c r="AK2563" s="311"/>
      <c r="AL2563" s="311"/>
      <c r="AO2563" s="318"/>
      <c r="AP2563" s="318"/>
      <c r="AQ2563" s="249"/>
      <c r="AR2563" s="249"/>
      <c r="AS2563" s="248"/>
      <c r="AT2563" s="248"/>
      <c r="AU2563" s="248"/>
      <c r="AW2563" s="319"/>
      <c r="AX2563" s="251"/>
      <c r="AY2563" s="248"/>
    </row>
    <row r="2564" spans="1:51" s="276" customFormat="1" ht="16.5" customHeight="1" x14ac:dyDescent="0.25">
      <c r="A2564" s="283"/>
      <c r="B2564" s="274"/>
      <c r="K2564" s="277"/>
      <c r="L2564" s="278"/>
      <c r="M2564" s="279"/>
      <c r="N2564" s="278"/>
      <c r="O2564" s="278"/>
      <c r="P2564" s="278"/>
      <c r="Q2564" s="280"/>
      <c r="R2564" s="281"/>
      <c r="S2564" s="281"/>
      <c r="U2564" s="282"/>
      <c r="V2564" s="283" t="s">
        <v>233</v>
      </c>
      <c r="W2564" s="274">
        <v>117</v>
      </c>
      <c r="X2564" s="284" t="s">
        <v>234</v>
      </c>
      <c r="Y2564" s="276" t="s">
        <v>28</v>
      </c>
      <c r="Z2564" s="276" t="s">
        <v>37</v>
      </c>
      <c r="AA2564" s="285">
        <v>6</v>
      </c>
      <c r="AB2564" s="285">
        <v>12</v>
      </c>
      <c r="AC2564" s="285">
        <v>2</v>
      </c>
      <c r="AD2564" s="281">
        <f>AA2564*AB2564</f>
        <v>72</v>
      </c>
      <c r="AE2564" s="287">
        <v>100</v>
      </c>
      <c r="AF2564" s="288">
        <f>AF2529</f>
        <v>6700</v>
      </c>
      <c r="AG2564" s="288">
        <f>AD2564*AF2564</f>
        <v>482400</v>
      </c>
      <c r="AH2564" s="280">
        <f>SUM(AI2564:AL2564)</f>
        <v>72</v>
      </c>
      <c r="AI2564" s="280"/>
      <c r="AJ2564" s="280">
        <v>72</v>
      </c>
      <c r="AK2564" s="280"/>
      <c r="AL2564" s="280"/>
      <c r="AM2564" s="276">
        <v>5</v>
      </c>
      <c r="AN2564" s="276">
        <f>ค่าเสื่อม!F2</f>
        <v>5</v>
      </c>
      <c r="AO2564" s="290">
        <f>AG2564*AN2564/100</f>
        <v>24120</v>
      </c>
      <c r="AP2564" s="290">
        <f>AG2564-AO2564</f>
        <v>458280</v>
      </c>
      <c r="AQ2564" s="199">
        <f>P2564+AP2564</f>
        <v>458280</v>
      </c>
      <c r="AR2564" s="199">
        <f>AQ2564</f>
        <v>458280</v>
      </c>
      <c r="AS2564" s="198">
        <f>((S2564*O2564)+(AF2564*AK2564)-(AF2564*AK2564*AN2564/100))</f>
        <v>0</v>
      </c>
      <c r="AT2564" s="198">
        <f>AQ2564-AS2564</f>
        <v>458280</v>
      </c>
      <c r="AU2564" s="198">
        <f>AS2564</f>
        <v>0</v>
      </c>
      <c r="AW2564" s="156"/>
      <c r="AX2564" s="201">
        <f>AU2564*AV2564/100</f>
        <v>0</v>
      </c>
      <c r="AY2564" s="198">
        <f>AX2564*10/100</f>
        <v>0</v>
      </c>
    </row>
    <row r="2565" spans="1:51" s="276" customFormat="1" ht="16.5" customHeight="1" x14ac:dyDescent="0.25">
      <c r="A2565" s="283"/>
      <c r="B2565" s="274"/>
      <c r="K2565" s="277"/>
      <c r="L2565" s="278"/>
      <c r="M2565" s="279"/>
      <c r="N2565" s="278"/>
      <c r="O2565" s="278"/>
      <c r="P2565" s="278"/>
      <c r="Q2565" s="280"/>
      <c r="R2565" s="281"/>
      <c r="S2565" s="281"/>
      <c r="U2565" s="282"/>
      <c r="V2565" s="283"/>
      <c r="W2565" s="274">
        <v>118</v>
      </c>
      <c r="X2565" s="284"/>
      <c r="Y2565" s="276" t="s">
        <v>28</v>
      </c>
      <c r="Z2565" s="276" t="s">
        <v>6</v>
      </c>
      <c r="AA2565" s="285">
        <v>6</v>
      </c>
      <c r="AB2565" s="285">
        <v>9.6</v>
      </c>
      <c r="AC2565" s="285">
        <v>3</v>
      </c>
      <c r="AD2565" s="281">
        <f>AA2565*AB2565</f>
        <v>57.599999999999994</v>
      </c>
      <c r="AE2565" s="286">
        <v>68.75</v>
      </c>
      <c r="AF2565" s="288">
        <f>AF2564</f>
        <v>6700</v>
      </c>
      <c r="AG2565" s="288">
        <f>AD2565*AF2565</f>
        <v>385919.99999999994</v>
      </c>
      <c r="AH2565" s="280">
        <f>SUM(AI2565:AL2565)</f>
        <v>57.6</v>
      </c>
      <c r="AI2565" s="280"/>
      <c r="AJ2565" s="280">
        <v>39.6</v>
      </c>
      <c r="AK2565" s="280">
        <v>18</v>
      </c>
      <c r="AL2565" s="280"/>
      <c r="AM2565" s="276" t="s">
        <v>235</v>
      </c>
      <c r="AN2565" s="276">
        <f>ค่าเสื่อม!B2</f>
        <v>1</v>
      </c>
      <c r="AO2565" s="290">
        <f>AG2565*AN2565/100</f>
        <v>3859.1999999999994</v>
      </c>
      <c r="AP2565" s="290">
        <f>AG2565-AO2565</f>
        <v>382060.79999999993</v>
      </c>
      <c r="AQ2565" s="199">
        <f>P2565+AP2565</f>
        <v>382060.79999999993</v>
      </c>
      <c r="AR2565" s="199">
        <f>AQ2565</f>
        <v>382060.79999999993</v>
      </c>
      <c r="AS2565" s="198">
        <f>((S2565*O2565)+(AF2565*AK2565)-(AF2565*AK2565*AN2565/100))</f>
        <v>119394</v>
      </c>
      <c r="AT2565" s="198">
        <f>AQ2565-AS2565</f>
        <v>262666.79999999993</v>
      </c>
      <c r="AU2565" s="198">
        <f>AS2565</f>
        <v>119394</v>
      </c>
      <c r="AV2565" s="276">
        <f>อัตราภาษี!J5</f>
        <v>0.3</v>
      </c>
      <c r="AW2565" s="156" t="s">
        <v>236</v>
      </c>
      <c r="AX2565" s="201">
        <f>AU2565*AV2565/100</f>
        <v>358.18199999999996</v>
      </c>
      <c r="AY2565" s="198">
        <f>AX2565*10/100</f>
        <v>35.818199999999997</v>
      </c>
    </row>
    <row r="2566" spans="1:51" s="324" customFormat="1" ht="16.5" customHeight="1" x14ac:dyDescent="0.25">
      <c r="A2566" s="330"/>
      <c r="B2566" s="323"/>
      <c r="K2566" s="338"/>
      <c r="L2566" s="327"/>
      <c r="M2566" s="326"/>
      <c r="N2566" s="327"/>
      <c r="O2566" s="327"/>
      <c r="P2566" s="327"/>
      <c r="Q2566" s="289"/>
      <c r="R2566" s="286"/>
      <c r="S2566" s="286"/>
      <c r="U2566" s="329"/>
      <c r="V2566" s="330"/>
      <c r="W2566" s="323"/>
      <c r="X2566" s="340"/>
      <c r="Z2566" s="324" t="s">
        <v>6</v>
      </c>
      <c r="AA2566" s="332"/>
      <c r="AB2566" s="332"/>
      <c r="AC2566" s="332"/>
      <c r="AD2566" s="286">
        <v>18</v>
      </c>
      <c r="AE2566" s="286">
        <v>31.25</v>
      </c>
      <c r="AF2566" s="325"/>
      <c r="AG2566" s="325"/>
      <c r="AH2566" s="289"/>
      <c r="AI2566" s="289"/>
      <c r="AJ2566" s="289"/>
      <c r="AK2566" s="289">
        <v>18</v>
      </c>
      <c r="AL2566" s="289"/>
      <c r="AO2566" s="333"/>
      <c r="AP2566" s="333"/>
      <c r="AQ2566" s="199"/>
      <c r="AR2566" s="199"/>
      <c r="AS2566" s="214">
        <v>119394</v>
      </c>
      <c r="AT2566" s="214"/>
      <c r="AU2566" s="214">
        <f>AS2566</f>
        <v>119394</v>
      </c>
      <c r="AV2566" s="214"/>
      <c r="AW2566" s="334"/>
      <c r="AX2566" s="215"/>
      <c r="AY2566" s="214"/>
    </row>
    <row r="2567" spans="1:51" s="276" customFormat="1" ht="16.5" customHeight="1" x14ac:dyDescent="0.25">
      <c r="A2567" s="283"/>
      <c r="B2567" s="274"/>
      <c r="K2567" s="277"/>
      <c r="L2567" s="278"/>
      <c r="M2567" s="279"/>
      <c r="N2567" s="278"/>
      <c r="O2567" s="278"/>
      <c r="P2567" s="278"/>
      <c r="Q2567" s="280"/>
      <c r="R2567" s="281"/>
      <c r="S2567" s="281"/>
      <c r="U2567" s="282"/>
      <c r="V2567" s="283"/>
      <c r="W2567" s="274">
        <v>119</v>
      </c>
      <c r="X2567" s="284"/>
      <c r="Y2567" s="276" t="s">
        <v>34</v>
      </c>
      <c r="Z2567" s="276" t="s">
        <v>6</v>
      </c>
      <c r="AA2567" s="285">
        <v>2</v>
      </c>
      <c r="AB2567" s="285">
        <v>2</v>
      </c>
      <c r="AC2567" s="285">
        <v>2</v>
      </c>
      <c r="AD2567" s="281">
        <f>AA2567*AB2567</f>
        <v>4</v>
      </c>
      <c r="AE2567" s="287">
        <v>100</v>
      </c>
      <c r="AF2567" s="288">
        <f>รายการ!B8</f>
        <v>2600</v>
      </c>
      <c r="AG2567" s="288">
        <f>AD2567*AF2567</f>
        <v>10400</v>
      </c>
      <c r="AH2567" s="280">
        <f>SUM(AI2567:AL2567)</f>
        <v>4</v>
      </c>
      <c r="AI2567" s="280"/>
      <c r="AJ2567" s="280">
        <v>4</v>
      </c>
      <c r="AK2567" s="280"/>
      <c r="AL2567" s="280"/>
      <c r="AM2567" s="276" t="s">
        <v>235</v>
      </c>
      <c r="AN2567" s="276">
        <f>ค่าเสื่อม!B2</f>
        <v>1</v>
      </c>
      <c r="AO2567" s="290">
        <f>AG2567*AN2567/100</f>
        <v>104</v>
      </c>
      <c r="AP2567" s="290">
        <f>AG2567-AO2567</f>
        <v>10296</v>
      </c>
      <c r="AQ2567" s="199">
        <f>P2567+AP2567</f>
        <v>10296</v>
      </c>
      <c r="AR2567" s="199">
        <f>AQ2567</f>
        <v>10296</v>
      </c>
      <c r="AS2567" s="198">
        <f>((S2567*O2567)+(AF2567*AK2567)-(AF2567*AK2567*AN2567/100))</f>
        <v>0</v>
      </c>
      <c r="AT2567" s="198">
        <f>AQ2567-AS2567</f>
        <v>10296</v>
      </c>
      <c r="AU2567" s="198">
        <f>AS2567</f>
        <v>0</v>
      </c>
      <c r="AW2567" s="156" t="s">
        <v>237</v>
      </c>
      <c r="AX2567" s="201">
        <f>AU2567*AV2567/100</f>
        <v>0</v>
      </c>
      <c r="AY2567" s="198">
        <f>AX2567*10/100</f>
        <v>0</v>
      </c>
    </row>
    <row r="2568" spans="1:51" s="276" customFormat="1" ht="16.5" customHeight="1" x14ac:dyDescent="0.25">
      <c r="A2568" s="283"/>
      <c r="B2568" s="274"/>
      <c r="K2568" s="277"/>
      <c r="L2568" s="278"/>
      <c r="M2568" s="279"/>
      <c r="N2568" s="278"/>
      <c r="O2568" s="278"/>
      <c r="P2568" s="278"/>
      <c r="Q2568" s="280"/>
      <c r="R2568" s="281"/>
      <c r="S2568" s="281"/>
      <c r="U2568" s="282"/>
      <c r="V2568" s="283"/>
      <c r="W2568" s="274">
        <v>120</v>
      </c>
      <c r="X2568" s="291"/>
      <c r="Y2568" s="276" t="s">
        <v>54</v>
      </c>
      <c r="Z2568" s="276" t="s">
        <v>6</v>
      </c>
      <c r="AA2568" s="285">
        <v>1.5</v>
      </c>
      <c r="AB2568" s="285">
        <v>3</v>
      </c>
      <c r="AC2568" s="285">
        <v>2</v>
      </c>
      <c r="AD2568" s="281">
        <v>4.5</v>
      </c>
      <c r="AE2568" s="287">
        <v>100</v>
      </c>
      <c r="AF2568" s="288">
        <f>รายการ!B29</f>
        <v>5850</v>
      </c>
      <c r="AG2568" s="288">
        <f>AD2568*AF2568</f>
        <v>26325</v>
      </c>
      <c r="AH2568" s="280">
        <f>SUM(AI2568:AL2568)</f>
        <v>4.5</v>
      </c>
      <c r="AI2568" s="280"/>
      <c r="AJ2568" s="280">
        <v>4.5</v>
      </c>
      <c r="AK2568" s="289"/>
      <c r="AL2568" s="280"/>
      <c r="AM2568" s="276" t="s">
        <v>235</v>
      </c>
      <c r="AN2568" s="276">
        <f>ค่าเสื่อม!B2</f>
        <v>1</v>
      </c>
      <c r="AO2568" s="290">
        <f>AG2568*AN2568/100</f>
        <v>263.25</v>
      </c>
      <c r="AP2568" s="290">
        <f>AG2568-AO2568</f>
        <v>26061.75</v>
      </c>
      <c r="AQ2568" s="199">
        <f>P2568+AP2568</f>
        <v>26061.75</v>
      </c>
      <c r="AR2568" s="199">
        <f>AQ2568</f>
        <v>26061.75</v>
      </c>
      <c r="AS2568" s="198">
        <f>((S2568*O2568)+(AF2568*AK2568)-(AF2568*AK2568*AN2568/100))</f>
        <v>0</v>
      </c>
      <c r="AT2568" s="198">
        <f>AQ2568-AS2568</f>
        <v>26061.75</v>
      </c>
      <c r="AU2568" s="198">
        <f>AS2568</f>
        <v>0</v>
      </c>
      <c r="AW2568" s="156" t="s">
        <v>219</v>
      </c>
      <c r="AX2568" s="201">
        <f>AU2568*AV2568/100</f>
        <v>0</v>
      </c>
      <c r="AY2568" s="198">
        <f>AX2568*10/100</f>
        <v>0</v>
      </c>
    </row>
    <row r="2569" spans="1:51" s="307" customFormat="1" ht="16.5" customHeight="1" x14ac:dyDescent="0.25">
      <c r="A2569" s="305"/>
      <c r="B2569" s="306"/>
      <c r="K2569" s="308"/>
      <c r="L2569" s="309"/>
      <c r="M2569" s="310"/>
      <c r="N2569" s="309"/>
      <c r="O2569" s="309"/>
      <c r="P2569" s="309"/>
      <c r="Q2569" s="311"/>
      <c r="R2569" s="312"/>
      <c r="S2569" s="312"/>
      <c r="U2569" s="313"/>
      <c r="V2569" s="305"/>
      <c r="W2569" s="306"/>
      <c r="X2569" s="314"/>
      <c r="AA2569" s="315"/>
      <c r="AB2569" s="315"/>
      <c r="AC2569" s="315"/>
      <c r="AD2569" s="312"/>
      <c r="AE2569" s="316"/>
      <c r="AF2569" s="317"/>
      <c r="AG2569" s="317"/>
      <c r="AH2569" s="311"/>
      <c r="AI2569" s="311"/>
      <c r="AJ2569" s="311"/>
      <c r="AK2569" s="432"/>
      <c r="AL2569" s="311"/>
      <c r="AO2569" s="318"/>
      <c r="AP2569" s="318"/>
      <c r="AQ2569" s="249"/>
      <c r="AR2569" s="249"/>
      <c r="AS2569" s="248"/>
      <c r="AT2569" s="248"/>
      <c r="AU2569" s="248"/>
      <c r="AW2569" s="319"/>
      <c r="AX2569" s="251"/>
      <c r="AY2569" s="248"/>
    </row>
    <row r="2570" spans="1:51" s="307" customFormat="1" ht="16.5" customHeight="1" x14ac:dyDescent="0.25">
      <c r="A2570" s="305"/>
      <c r="B2570" s="306"/>
      <c r="K2570" s="308"/>
      <c r="L2570" s="309"/>
      <c r="M2570" s="310"/>
      <c r="N2570" s="309"/>
      <c r="O2570" s="309"/>
      <c r="P2570" s="309"/>
      <c r="Q2570" s="311"/>
      <c r="R2570" s="312"/>
      <c r="S2570" s="312"/>
      <c r="U2570" s="313"/>
      <c r="V2570" s="305"/>
      <c r="W2570" s="306"/>
      <c r="X2570" s="314"/>
      <c r="AA2570" s="315"/>
      <c r="AB2570" s="315"/>
      <c r="AC2570" s="315"/>
      <c r="AD2570" s="312"/>
      <c r="AE2570" s="316"/>
      <c r="AF2570" s="317"/>
      <c r="AG2570" s="317"/>
      <c r="AH2570" s="311"/>
      <c r="AI2570" s="311"/>
      <c r="AJ2570" s="311"/>
      <c r="AK2570" s="432"/>
      <c r="AL2570" s="311"/>
      <c r="AO2570" s="318"/>
      <c r="AP2570" s="318"/>
      <c r="AQ2570" s="249"/>
      <c r="AR2570" s="249"/>
      <c r="AS2570" s="248"/>
      <c r="AT2570" s="248"/>
      <c r="AU2570" s="248"/>
      <c r="AW2570" s="319"/>
      <c r="AX2570" s="251"/>
      <c r="AY2570" s="248"/>
    </row>
    <row r="2571" spans="1:51" s="307" customFormat="1" ht="16.5" customHeight="1" x14ac:dyDescent="0.25">
      <c r="A2571" s="305"/>
      <c r="B2571" s="306"/>
      <c r="K2571" s="308"/>
      <c r="L2571" s="309"/>
      <c r="M2571" s="310"/>
      <c r="N2571" s="309"/>
      <c r="O2571" s="309"/>
      <c r="P2571" s="309"/>
      <c r="Q2571" s="311"/>
      <c r="R2571" s="312"/>
      <c r="S2571" s="312"/>
      <c r="U2571" s="313"/>
      <c r="V2571" s="305"/>
      <c r="W2571" s="306"/>
      <c r="X2571" s="314"/>
      <c r="AA2571" s="315"/>
      <c r="AB2571" s="315"/>
      <c r="AC2571" s="315"/>
      <c r="AD2571" s="312"/>
      <c r="AE2571" s="316"/>
      <c r="AF2571" s="317"/>
      <c r="AG2571" s="317"/>
      <c r="AH2571" s="311"/>
      <c r="AI2571" s="311"/>
      <c r="AJ2571" s="311"/>
      <c r="AK2571" s="432"/>
      <c r="AL2571" s="311"/>
      <c r="AO2571" s="318"/>
      <c r="AP2571" s="318"/>
      <c r="AQ2571" s="249"/>
      <c r="AR2571" s="249"/>
      <c r="AS2571" s="248"/>
      <c r="AT2571" s="248"/>
      <c r="AU2571" s="248"/>
      <c r="AW2571" s="319"/>
      <c r="AX2571" s="251"/>
      <c r="AY2571" s="248"/>
    </row>
    <row r="2572" spans="1:51" s="307" customFormat="1" ht="16.5" customHeight="1" x14ac:dyDescent="0.25">
      <c r="A2572" s="305"/>
      <c r="B2572" s="306"/>
      <c r="K2572" s="308"/>
      <c r="L2572" s="309"/>
      <c r="M2572" s="310"/>
      <c r="N2572" s="309"/>
      <c r="O2572" s="309"/>
      <c r="P2572" s="309"/>
      <c r="Q2572" s="311"/>
      <c r="R2572" s="312"/>
      <c r="S2572" s="312"/>
      <c r="U2572" s="313"/>
      <c r="V2572" s="305"/>
      <c r="W2572" s="306"/>
      <c r="X2572" s="314"/>
      <c r="AA2572" s="315"/>
      <c r="AB2572" s="315"/>
      <c r="AC2572" s="315"/>
      <c r="AD2572" s="312"/>
      <c r="AE2572" s="316"/>
      <c r="AF2572" s="317"/>
      <c r="AG2572" s="317"/>
      <c r="AH2572" s="311"/>
      <c r="AI2572" s="311"/>
      <c r="AJ2572" s="311"/>
      <c r="AK2572" s="432"/>
      <c r="AL2572" s="311"/>
      <c r="AO2572" s="318"/>
      <c r="AP2572" s="318"/>
      <c r="AQ2572" s="249"/>
      <c r="AR2572" s="249"/>
      <c r="AS2572" s="248"/>
      <c r="AT2572" s="248"/>
      <c r="AU2572" s="248"/>
      <c r="AW2572" s="319"/>
      <c r="AX2572" s="251"/>
      <c r="AY2572" s="248"/>
    </row>
    <row r="2573" spans="1:51" s="307" customFormat="1" ht="16.5" customHeight="1" x14ac:dyDescent="0.25">
      <c r="A2573" s="305"/>
      <c r="B2573" s="306"/>
      <c r="K2573" s="308"/>
      <c r="L2573" s="309"/>
      <c r="M2573" s="310"/>
      <c r="N2573" s="309"/>
      <c r="O2573" s="309"/>
      <c r="P2573" s="309"/>
      <c r="Q2573" s="311"/>
      <c r="R2573" s="312"/>
      <c r="S2573" s="312"/>
      <c r="U2573" s="313"/>
      <c r="V2573" s="305"/>
      <c r="W2573" s="306"/>
      <c r="X2573" s="314"/>
      <c r="AA2573" s="315"/>
      <c r="AB2573" s="315"/>
      <c r="AC2573" s="315"/>
      <c r="AD2573" s="312"/>
      <c r="AE2573" s="316"/>
      <c r="AF2573" s="317"/>
      <c r="AG2573" s="317"/>
      <c r="AH2573" s="311"/>
      <c r="AI2573" s="311"/>
      <c r="AJ2573" s="311"/>
      <c r="AK2573" s="432"/>
      <c r="AL2573" s="311"/>
      <c r="AO2573" s="318"/>
      <c r="AP2573" s="318"/>
      <c r="AQ2573" s="249"/>
      <c r="AR2573" s="249"/>
      <c r="AS2573" s="248"/>
      <c r="AT2573" s="248"/>
      <c r="AU2573" s="248"/>
      <c r="AW2573" s="319"/>
      <c r="AX2573" s="251"/>
      <c r="AY2573" s="248"/>
    </row>
    <row r="2574" spans="1:51" s="307" customFormat="1" ht="16.5" customHeight="1" x14ac:dyDescent="0.25">
      <c r="A2574" s="305"/>
      <c r="B2574" s="306"/>
      <c r="K2574" s="308"/>
      <c r="L2574" s="309"/>
      <c r="M2574" s="310"/>
      <c r="N2574" s="309"/>
      <c r="O2574" s="309"/>
      <c r="P2574" s="309"/>
      <c r="Q2574" s="311"/>
      <c r="R2574" s="312"/>
      <c r="S2574" s="312"/>
      <c r="U2574" s="313"/>
      <c r="V2574" s="305"/>
      <c r="W2574" s="306"/>
      <c r="X2574" s="314"/>
      <c r="AA2574" s="315"/>
      <c r="AB2574" s="315"/>
      <c r="AC2574" s="315"/>
      <c r="AD2574" s="312"/>
      <c r="AE2574" s="316"/>
      <c r="AF2574" s="317"/>
      <c r="AG2574" s="317"/>
      <c r="AH2574" s="311"/>
      <c r="AI2574" s="311"/>
      <c r="AJ2574" s="311"/>
      <c r="AK2574" s="432"/>
      <c r="AL2574" s="311"/>
      <c r="AO2574" s="318"/>
      <c r="AP2574" s="318"/>
      <c r="AQ2574" s="249"/>
      <c r="AR2574" s="249"/>
      <c r="AS2574" s="248"/>
      <c r="AT2574" s="248"/>
      <c r="AU2574" s="248"/>
      <c r="AW2574" s="319"/>
      <c r="AX2574" s="251"/>
      <c r="AY2574" s="248"/>
    </row>
    <row r="2575" spans="1:51" s="307" customFormat="1" ht="16.5" customHeight="1" x14ac:dyDescent="0.25">
      <c r="A2575" s="305"/>
      <c r="B2575" s="306"/>
      <c r="K2575" s="308"/>
      <c r="L2575" s="309"/>
      <c r="M2575" s="310"/>
      <c r="N2575" s="309"/>
      <c r="O2575" s="309"/>
      <c r="P2575" s="309"/>
      <c r="Q2575" s="311"/>
      <c r="R2575" s="312"/>
      <c r="S2575" s="312"/>
      <c r="U2575" s="313"/>
      <c r="V2575" s="305"/>
      <c r="W2575" s="306"/>
      <c r="X2575" s="314"/>
      <c r="AA2575" s="315"/>
      <c r="AB2575" s="315"/>
      <c r="AC2575" s="315"/>
      <c r="AD2575" s="312"/>
      <c r="AE2575" s="316"/>
      <c r="AF2575" s="317"/>
      <c r="AG2575" s="317"/>
      <c r="AH2575" s="311"/>
      <c r="AI2575" s="311"/>
      <c r="AJ2575" s="311"/>
      <c r="AK2575" s="432"/>
      <c r="AL2575" s="311"/>
      <c r="AO2575" s="318"/>
      <c r="AP2575" s="318"/>
      <c r="AQ2575" s="249"/>
      <c r="AR2575" s="249"/>
      <c r="AS2575" s="248"/>
      <c r="AT2575" s="248"/>
      <c r="AU2575" s="248"/>
      <c r="AW2575" s="319"/>
      <c r="AX2575" s="251"/>
      <c r="AY2575" s="248"/>
    </row>
    <row r="2576" spans="1:51" s="307" customFormat="1" ht="16.5" customHeight="1" x14ac:dyDescent="0.25">
      <c r="A2576" s="305"/>
      <c r="B2576" s="306"/>
      <c r="K2576" s="308"/>
      <c r="L2576" s="309"/>
      <c r="M2576" s="310"/>
      <c r="N2576" s="309"/>
      <c r="O2576" s="309"/>
      <c r="P2576" s="309"/>
      <c r="Q2576" s="311"/>
      <c r="R2576" s="312"/>
      <c r="S2576" s="312"/>
      <c r="U2576" s="313"/>
      <c r="V2576" s="305"/>
      <c r="W2576" s="306"/>
      <c r="X2576" s="314"/>
      <c r="AA2576" s="315"/>
      <c r="AB2576" s="315"/>
      <c r="AC2576" s="315"/>
      <c r="AD2576" s="312"/>
      <c r="AE2576" s="316"/>
      <c r="AF2576" s="317"/>
      <c r="AG2576" s="317"/>
      <c r="AH2576" s="311"/>
      <c r="AI2576" s="311"/>
      <c r="AJ2576" s="311"/>
      <c r="AK2576" s="432"/>
      <c r="AL2576" s="311"/>
      <c r="AO2576" s="318"/>
      <c r="AP2576" s="318"/>
      <c r="AQ2576" s="249"/>
      <c r="AR2576" s="249"/>
      <c r="AS2576" s="248"/>
      <c r="AT2576" s="248"/>
      <c r="AU2576" s="248"/>
      <c r="AW2576" s="319"/>
      <c r="AX2576" s="251"/>
      <c r="AY2576" s="248"/>
    </row>
    <row r="2577" spans="1:51" s="307" customFormat="1" ht="16.5" customHeight="1" x14ac:dyDescent="0.25">
      <c r="A2577" s="305"/>
      <c r="B2577" s="306"/>
      <c r="K2577" s="308"/>
      <c r="L2577" s="309"/>
      <c r="M2577" s="310"/>
      <c r="N2577" s="309"/>
      <c r="O2577" s="309"/>
      <c r="P2577" s="309"/>
      <c r="Q2577" s="311"/>
      <c r="R2577" s="312"/>
      <c r="S2577" s="312"/>
      <c r="U2577" s="313"/>
      <c r="V2577" s="305"/>
      <c r="W2577" s="306"/>
      <c r="X2577" s="314"/>
      <c r="AA2577" s="315"/>
      <c r="AB2577" s="315"/>
      <c r="AC2577" s="315"/>
      <c r="AD2577" s="312"/>
      <c r="AE2577" s="316"/>
      <c r="AF2577" s="317"/>
      <c r="AG2577" s="317"/>
      <c r="AH2577" s="311"/>
      <c r="AI2577" s="311"/>
      <c r="AJ2577" s="311"/>
      <c r="AK2577" s="432"/>
      <c r="AL2577" s="311"/>
      <c r="AO2577" s="318"/>
      <c r="AP2577" s="318"/>
      <c r="AQ2577" s="249"/>
      <c r="AR2577" s="249"/>
      <c r="AS2577" s="248"/>
      <c r="AT2577" s="248"/>
      <c r="AU2577" s="248"/>
      <c r="AW2577" s="319"/>
      <c r="AX2577" s="251"/>
      <c r="AY2577" s="248"/>
    </row>
    <row r="2578" spans="1:51" s="307" customFormat="1" ht="16.5" customHeight="1" x14ac:dyDescent="0.25">
      <c r="A2578" s="305"/>
      <c r="B2578" s="306"/>
      <c r="K2578" s="308"/>
      <c r="L2578" s="309"/>
      <c r="M2578" s="310"/>
      <c r="N2578" s="309"/>
      <c r="O2578" s="309"/>
      <c r="P2578" s="309"/>
      <c r="Q2578" s="311"/>
      <c r="R2578" s="312"/>
      <c r="S2578" s="312"/>
      <c r="U2578" s="313"/>
      <c r="V2578" s="305"/>
      <c r="W2578" s="306"/>
      <c r="X2578" s="314"/>
      <c r="AA2578" s="315"/>
      <c r="AB2578" s="315"/>
      <c r="AC2578" s="315"/>
      <c r="AD2578" s="312"/>
      <c r="AE2578" s="316"/>
      <c r="AF2578" s="317"/>
      <c r="AG2578" s="317"/>
      <c r="AH2578" s="311"/>
      <c r="AI2578" s="311"/>
      <c r="AJ2578" s="311"/>
      <c r="AK2578" s="432"/>
      <c r="AL2578" s="311"/>
      <c r="AO2578" s="318"/>
      <c r="AP2578" s="318"/>
      <c r="AQ2578" s="249"/>
      <c r="AR2578" s="249"/>
      <c r="AS2578" s="248"/>
      <c r="AT2578" s="248"/>
      <c r="AU2578" s="248"/>
      <c r="AW2578" s="319"/>
      <c r="AX2578" s="251"/>
      <c r="AY2578" s="248"/>
    </row>
    <row r="2579" spans="1:51" s="307" customFormat="1" ht="16.5" customHeight="1" x14ac:dyDescent="0.25">
      <c r="A2579" s="305"/>
      <c r="B2579" s="306"/>
      <c r="K2579" s="308"/>
      <c r="L2579" s="309"/>
      <c r="M2579" s="310"/>
      <c r="N2579" s="309"/>
      <c r="O2579" s="309"/>
      <c r="P2579" s="309"/>
      <c r="Q2579" s="311"/>
      <c r="R2579" s="312"/>
      <c r="S2579" s="312"/>
      <c r="U2579" s="313"/>
      <c r="V2579" s="305"/>
      <c r="W2579" s="306"/>
      <c r="X2579" s="314"/>
      <c r="AA2579" s="315"/>
      <c r="AB2579" s="315"/>
      <c r="AC2579" s="315"/>
      <c r="AD2579" s="312"/>
      <c r="AE2579" s="316"/>
      <c r="AF2579" s="317"/>
      <c r="AG2579" s="317"/>
      <c r="AH2579" s="311"/>
      <c r="AI2579" s="311"/>
      <c r="AJ2579" s="311"/>
      <c r="AK2579" s="432"/>
      <c r="AL2579" s="311"/>
      <c r="AO2579" s="318"/>
      <c r="AP2579" s="318"/>
      <c r="AQ2579" s="249"/>
      <c r="AR2579" s="249"/>
      <c r="AS2579" s="248"/>
      <c r="AT2579" s="248"/>
      <c r="AU2579" s="248"/>
      <c r="AW2579" s="319"/>
      <c r="AX2579" s="251"/>
      <c r="AY2579" s="248"/>
    </row>
    <row r="2580" spans="1:51" s="307" customFormat="1" ht="16.5" customHeight="1" x14ac:dyDescent="0.25">
      <c r="A2580" s="305"/>
      <c r="B2580" s="306"/>
      <c r="K2580" s="308"/>
      <c r="L2580" s="309"/>
      <c r="M2580" s="310"/>
      <c r="N2580" s="309"/>
      <c r="O2580" s="309"/>
      <c r="P2580" s="309"/>
      <c r="Q2580" s="311"/>
      <c r="R2580" s="312"/>
      <c r="S2580" s="312"/>
      <c r="U2580" s="313"/>
      <c r="V2580" s="305"/>
      <c r="W2580" s="306"/>
      <c r="X2580" s="314"/>
      <c r="AA2580" s="315"/>
      <c r="AB2580" s="315"/>
      <c r="AC2580" s="315"/>
      <c r="AD2580" s="312"/>
      <c r="AE2580" s="316"/>
      <c r="AF2580" s="317"/>
      <c r="AG2580" s="317"/>
      <c r="AH2580" s="311"/>
      <c r="AI2580" s="311"/>
      <c r="AJ2580" s="311"/>
      <c r="AK2580" s="432"/>
      <c r="AL2580" s="311"/>
      <c r="AO2580" s="318"/>
      <c r="AP2580" s="318"/>
      <c r="AQ2580" s="249"/>
      <c r="AR2580" s="249"/>
      <c r="AS2580" s="248"/>
      <c r="AT2580" s="248"/>
      <c r="AU2580" s="248"/>
      <c r="AW2580" s="319"/>
      <c r="AX2580" s="251"/>
      <c r="AY2580" s="248"/>
    </row>
    <row r="2581" spans="1:51" s="307" customFormat="1" ht="16.5" customHeight="1" x14ac:dyDescent="0.25">
      <c r="A2581" s="305"/>
      <c r="B2581" s="306"/>
      <c r="K2581" s="308"/>
      <c r="L2581" s="309"/>
      <c r="M2581" s="310"/>
      <c r="N2581" s="309"/>
      <c r="O2581" s="309"/>
      <c r="P2581" s="309"/>
      <c r="Q2581" s="311"/>
      <c r="R2581" s="312"/>
      <c r="S2581" s="312"/>
      <c r="U2581" s="313"/>
      <c r="V2581" s="305"/>
      <c r="W2581" s="306"/>
      <c r="X2581" s="314"/>
      <c r="AA2581" s="315"/>
      <c r="AB2581" s="315"/>
      <c r="AC2581" s="315"/>
      <c r="AD2581" s="312"/>
      <c r="AE2581" s="316"/>
      <c r="AF2581" s="317"/>
      <c r="AG2581" s="317"/>
      <c r="AH2581" s="311"/>
      <c r="AI2581" s="311"/>
      <c r="AJ2581" s="311"/>
      <c r="AK2581" s="432"/>
      <c r="AL2581" s="311"/>
      <c r="AO2581" s="318"/>
      <c r="AP2581" s="318"/>
      <c r="AQ2581" s="249"/>
      <c r="AR2581" s="249"/>
      <c r="AS2581" s="248"/>
      <c r="AT2581" s="248"/>
      <c r="AU2581" s="248"/>
      <c r="AW2581" s="319"/>
      <c r="AX2581" s="251"/>
      <c r="AY2581" s="248"/>
    </row>
    <row r="2582" spans="1:51" s="307" customFormat="1" ht="16.5" customHeight="1" x14ac:dyDescent="0.25">
      <c r="A2582" s="305"/>
      <c r="B2582" s="306"/>
      <c r="K2582" s="308"/>
      <c r="L2582" s="309"/>
      <c r="M2582" s="310"/>
      <c r="N2582" s="309"/>
      <c r="O2582" s="309"/>
      <c r="P2582" s="309"/>
      <c r="Q2582" s="311"/>
      <c r="R2582" s="312"/>
      <c r="S2582" s="312"/>
      <c r="U2582" s="313"/>
      <c r="V2582" s="305"/>
      <c r="W2582" s="306"/>
      <c r="X2582" s="314"/>
      <c r="AA2582" s="315"/>
      <c r="AB2582" s="315"/>
      <c r="AC2582" s="315"/>
      <c r="AD2582" s="312"/>
      <c r="AE2582" s="316"/>
      <c r="AF2582" s="317"/>
      <c r="AG2582" s="317"/>
      <c r="AH2582" s="311"/>
      <c r="AI2582" s="311"/>
      <c r="AJ2582" s="311"/>
      <c r="AK2582" s="432"/>
      <c r="AL2582" s="311"/>
      <c r="AO2582" s="318"/>
      <c r="AP2582" s="318"/>
      <c r="AQ2582" s="249"/>
      <c r="AR2582" s="249"/>
      <c r="AS2582" s="248"/>
      <c r="AT2582" s="248"/>
      <c r="AU2582" s="248"/>
      <c r="AW2582" s="319"/>
      <c r="AX2582" s="251"/>
      <c r="AY2582" s="248"/>
    </row>
    <row r="2583" spans="1:51" s="307" customFormat="1" ht="16.5" customHeight="1" x14ac:dyDescent="0.25">
      <c r="A2583" s="305"/>
      <c r="B2583" s="306"/>
      <c r="K2583" s="308"/>
      <c r="L2583" s="309"/>
      <c r="M2583" s="310"/>
      <c r="N2583" s="309"/>
      <c r="O2583" s="309"/>
      <c r="P2583" s="309"/>
      <c r="Q2583" s="311"/>
      <c r="R2583" s="312"/>
      <c r="S2583" s="312"/>
      <c r="U2583" s="313"/>
      <c r="V2583" s="305"/>
      <c r="W2583" s="306"/>
      <c r="X2583" s="314"/>
      <c r="AA2583" s="315"/>
      <c r="AB2583" s="315"/>
      <c r="AC2583" s="315"/>
      <c r="AD2583" s="312"/>
      <c r="AE2583" s="316"/>
      <c r="AF2583" s="317"/>
      <c r="AG2583" s="317"/>
      <c r="AH2583" s="311"/>
      <c r="AI2583" s="311"/>
      <c r="AJ2583" s="311"/>
      <c r="AK2583" s="432"/>
      <c r="AL2583" s="311"/>
      <c r="AO2583" s="318"/>
      <c r="AP2583" s="318"/>
      <c r="AQ2583" s="249"/>
      <c r="AR2583" s="249"/>
      <c r="AS2583" s="248"/>
      <c r="AT2583" s="248"/>
      <c r="AU2583" s="248"/>
      <c r="AW2583" s="319"/>
      <c r="AX2583" s="251"/>
      <c r="AY2583" s="248"/>
    </row>
    <row r="2584" spans="1:51" s="307" customFormat="1" ht="16.5" customHeight="1" x14ac:dyDescent="0.25">
      <c r="A2584" s="305"/>
      <c r="B2584" s="306"/>
      <c r="K2584" s="308"/>
      <c r="L2584" s="309"/>
      <c r="M2584" s="310"/>
      <c r="N2584" s="309"/>
      <c r="O2584" s="309"/>
      <c r="P2584" s="309"/>
      <c r="Q2584" s="311"/>
      <c r="R2584" s="312"/>
      <c r="S2584" s="312"/>
      <c r="U2584" s="313"/>
      <c r="V2584" s="305"/>
      <c r="W2584" s="306"/>
      <c r="X2584" s="314"/>
      <c r="AA2584" s="315"/>
      <c r="AB2584" s="315"/>
      <c r="AC2584" s="315"/>
      <c r="AD2584" s="312"/>
      <c r="AE2584" s="316"/>
      <c r="AF2584" s="317"/>
      <c r="AG2584" s="317"/>
      <c r="AH2584" s="311"/>
      <c r="AI2584" s="311"/>
      <c r="AJ2584" s="311"/>
      <c r="AK2584" s="432"/>
      <c r="AL2584" s="311"/>
      <c r="AO2584" s="318"/>
      <c r="AP2584" s="318"/>
      <c r="AQ2584" s="249"/>
      <c r="AR2584" s="249"/>
      <c r="AS2584" s="248"/>
      <c r="AT2584" s="248"/>
      <c r="AU2584" s="248"/>
      <c r="AW2584" s="319"/>
      <c r="AX2584" s="251"/>
      <c r="AY2584" s="248"/>
    </row>
    <row r="2585" spans="1:51" s="307" customFormat="1" ht="16.5" customHeight="1" x14ac:dyDescent="0.25">
      <c r="A2585" s="305"/>
      <c r="B2585" s="306"/>
      <c r="K2585" s="308"/>
      <c r="L2585" s="309"/>
      <c r="M2585" s="310"/>
      <c r="N2585" s="309"/>
      <c r="O2585" s="309"/>
      <c r="P2585" s="309"/>
      <c r="Q2585" s="311"/>
      <c r="R2585" s="312"/>
      <c r="S2585" s="312"/>
      <c r="U2585" s="313"/>
      <c r="V2585" s="305"/>
      <c r="W2585" s="306"/>
      <c r="X2585" s="314"/>
      <c r="AA2585" s="315"/>
      <c r="AB2585" s="315"/>
      <c r="AC2585" s="315"/>
      <c r="AD2585" s="312"/>
      <c r="AE2585" s="316"/>
      <c r="AF2585" s="317"/>
      <c r="AG2585" s="317"/>
      <c r="AH2585" s="311"/>
      <c r="AI2585" s="311"/>
      <c r="AJ2585" s="311"/>
      <c r="AK2585" s="432"/>
      <c r="AL2585" s="311"/>
      <c r="AO2585" s="318"/>
      <c r="AP2585" s="318"/>
      <c r="AQ2585" s="249"/>
      <c r="AR2585" s="249"/>
      <c r="AS2585" s="248"/>
      <c r="AT2585" s="248"/>
      <c r="AU2585" s="248"/>
      <c r="AW2585" s="319"/>
      <c r="AX2585" s="251"/>
      <c r="AY2585" s="248"/>
    </row>
    <row r="2586" spans="1:51" s="307" customFormat="1" ht="16.5" customHeight="1" x14ac:dyDescent="0.25">
      <c r="A2586" s="305"/>
      <c r="B2586" s="306"/>
      <c r="K2586" s="308"/>
      <c r="L2586" s="309"/>
      <c r="M2586" s="310"/>
      <c r="N2586" s="309"/>
      <c r="O2586" s="309"/>
      <c r="P2586" s="309"/>
      <c r="Q2586" s="311"/>
      <c r="R2586" s="312"/>
      <c r="S2586" s="312"/>
      <c r="U2586" s="313"/>
      <c r="V2586" s="305"/>
      <c r="W2586" s="306"/>
      <c r="X2586" s="314"/>
      <c r="AA2586" s="315"/>
      <c r="AB2586" s="315"/>
      <c r="AC2586" s="315"/>
      <c r="AD2586" s="312"/>
      <c r="AE2586" s="316"/>
      <c r="AF2586" s="317"/>
      <c r="AG2586" s="317"/>
      <c r="AH2586" s="311"/>
      <c r="AI2586" s="311"/>
      <c r="AJ2586" s="311"/>
      <c r="AK2586" s="432"/>
      <c r="AL2586" s="311"/>
      <c r="AO2586" s="318"/>
      <c r="AP2586" s="318"/>
      <c r="AQ2586" s="249"/>
      <c r="AR2586" s="249"/>
      <c r="AS2586" s="248"/>
      <c r="AT2586" s="248"/>
      <c r="AU2586" s="248"/>
      <c r="AW2586" s="319"/>
      <c r="AX2586" s="251"/>
      <c r="AY2586" s="248"/>
    </row>
    <row r="2587" spans="1:51" s="307" customFormat="1" ht="16.5" customHeight="1" x14ac:dyDescent="0.25">
      <c r="A2587" s="305"/>
      <c r="B2587" s="306"/>
      <c r="K2587" s="308"/>
      <c r="L2587" s="309"/>
      <c r="M2587" s="310"/>
      <c r="N2587" s="309"/>
      <c r="O2587" s="309"/>
      <c r="P2587" s="309"/>
      <c r="Q2587" s="311"/>
      <c r="R2587" s="312"/>
      <c r="S2587" s="312"/>
      <c r="U2587" s="313"/>
      <c r="V2587" s="305"/>
      <c r="W2587" s="306"/>
      <c r="X2587" s="314"/>
      <c r="AA2587" s="315"/>
      <c r="AB2587" s="315"/>
      <c r="AC2587" s="315"/>
      <c r="AD2587" s="312"/>
      <c r="AE2587" s="316"/>
      <c r="AF2587" s="317"/>
      <c r="AG2587" s="317"/>
      <c r="AH2587" s="311"/>
      <c r="AI2587" s="311"/>
      <c r="AJ2587" s="311"/>
      <c r="AK2587" s="432"/>
      <c r="AL2587" s="311"/>
      <c r="AO2587" s="318"/>
      <c r="AP2587" s="318"/>
      <c r="AQ2587" s="249"/>
      <c r="AR2587" s="249"/>
      <c r="AS2587" s="248"/>
      <c r="AT2587" s="248"/>
      <c r="AU2587" s="248"/>
      <c r="AW2587" s="319"/>
      <c r="AX2587" s="251"/>
      <c r="AY2587" s="248"/>
    </row>
    <row r="2588" spans="1:51" s="307" customFormat="1" ht="16.5" customHeight="1" x14ac:dyDescent="0.25">
      <c r="A2588" s="305"/>
      <c r="B2588" s="306"/>
      <c r="K2588" s="308"/>
      <c r="L2588" s="309"/>
      <c r="M2588" s="310"/>
      <c r="N2588" s="309"/>
      <c r="O2588" s="309"/>
      <c r="P2588" s="309"/>
      <c r="Q2588" s="311"/>
      <c r="R2588" s="312"/>
      <c r="S2588" s="312"/>
      <c r="U2588" s="313"/>
      <c r="V2588" s="305"/>
      <c r="W2588" s="306"/>
      <c r="X2588" s="314"/>
      <c r="AA2588" s="315"/>
      <c r="AB2588" s="315"/>
      <c r="AC2588" s="315"/>
      <c r="AD2588" s="312"/>
      <c r="AE2588" s="316"/>
      <c r="AF2588" s="317"/>
      <c r="AG2588" s="317"/>
      <c r="AH2588" s="311"/>
      <c r="AI2588" s="311"/>
      <c r="AJ2588" s="311"/>
      <c r="AK2588" s="432"/>
      <c r="AL2588" s="311"/>
      <c r="AO2588" s="318"/>
      <c r="AP2588" s="318"/>
      <c r="AQ2588" s="249"/>
      <c r="AR2588" s="249"/>
      <c r="AS2588" s="248"/>
      <c r="AT2588" s="248"/>
      <c r="AU2588" s="248"/>
      <c r="AW2588" s="319"/>
      <c r="AX2588" s="251"/>
      <c r="AY2588" s="248"/>
    </row>
    <row r="2589" spans="1:51" s="307" customFormat="1" ht="16.5" customHeight="1" x14ac:dyDescent="0.25">
      <c r="A2589" s="305"/>
      <c r="B2589" s="306"/>
      <c r="K2589" s="308"/>
      <c r="L2589" s="309"/>
      <c r="M2589" s="310"/>
      <c r="N2589" s="309"/>
      <c r="O2589" s="309"/>
      <c r="P2589" s="309"/>
      <c r="Q2589" s="311"/>
      <c r="R2589" s="312"/>
      <c r="S2589" s="312"/>
      <c r="U2589" s="313"/>
      <c r="V2589" s="305"/>
      <c r="W2589" s="306"/>
      <c r="X2589" s="314"/>
      <c r="AA2589" s="315"/>
      <c r="AB2589" s="315"/>
      <c r="AC2589" s="315"/>
      <c r="AD2589" s="312"/>
      <c r="AE2589" s="316"/>
      <c r="AF2589" s="317"/>
      <c r="AG2589" s="317"/>
      <c r="AH2589" s="311"/>
      <c r="AI2589" s="311"/>
      <c r="AJ2589" s="311"/>
      <c r="AK2589" s="432"/>
      <c r="AL2589" s="311"/>
      <c r="AO2589" s="318"/>
      <c r="AP2589" s="318"/>
      <c r="AQ2589" s="249"/>
      <c r="AR2589" s="249"/>
      <c r="AS2589" s="248"/>
      <c r="AT2589" s="248"/>
      <c r="AU2589" s="248"/>
      <c r="AW2589" s="319"/>
      <c r="AX2589" s="251"/>
      <c r="AY2589" s="248"/>
    </row>
    <row r="2590" spans="1:51" s="307" customFormat="1" ht="16.5" customHeight="1" x14ac:dyDescent="0.25">
      <c r="A2590" s="305"/>
      <c r="B2590" s="306"/>
      <c r="K2590" s="308"/>
      <c r="L2590" s="309"/>
      <c r="M2590" s="310"/>
      <c r="N2590" s="309"/>
      <c r="O2590" s="309"/>
      <c r="P2590" s="309"/>
      <c r="Q2590" s="311"/>
      <c r="R2590" s="312"/>
      <c r="S2590" s="312"/>
      <c r="U2590" s="313"/>
      <c r="V2590" s="305"/>
      <c r="W2590" s="306"/>
      <c r="X2590" s="314"/>
      <c r="AA2590" s="315"/>
      <c r="AB2590" s="315"/>
      <c r="AC2590" s="315"/>
      <c r="AD2590" s="312"/>
      <c r="AE2590" s="316"/>
      <c r="AF2590" s="317"/>
      <c r="AG2590" s="317"/>
      <c r="AH2590" s="311"/>
      <c r="AI2590" s="311"/>
      <c r="AJ2590" s="311"/>
      <c r="AK2590" s="432"/>
      <c r="AL2590" s="311"/>
      <c r="AO2590" s="318"/>
      <c r="AP2590" s="318"/>
      <c r="AQ2590" s="249"/>
      <c r="AR2590" s="249"/>
      <c r="AS2590" s="248"/>
      <c r="AT2590" s="248"/>
      <c r="AU2590" s="248"/>
      <c r="AW2590" s="319"/>
      <c r="AX2590" s="251"/>
      <c r="AY2590" s="248"/>
    </row>
    <row r="2591" spans="1:51" s="307" customFormat="1" ht="16.5" customHeight="1" x14ac:dyDescent="0.25">
      <c r="A2591" s="305"/>
      <c r="B2591" s="306"/>
      <c r="K2591" s="308"/>
      <c r="L2591" s="309"/>
      <c r="M2591" s="310"/>
      <c r="N2591" s="309"/>
      <c r="O2591" s="309"/>
      <c r="P2591" s="309"/>
      <c r="Q2591" s="311"/>
      <c r="R2591" s="312"/>
      <c r="S2591" s="312"/>
      <c r="U2591" s="313"/>
      <c r="V2591" s="305"/>
      <c r="W2591" s="306"/>
      <c r="X2591" s="314"/>
      <c r="AA2591" s="315"/>
      <c r="AB2591" s="315"/>
      <c r="AC2591" s="315"/>
      <c r="AD2591" s="312"/>
      <c r="AE2591" s="316"/>
      <c r="AF2591" s="317"/>
      <c r="AG2591" s="317"/>
      <c r="AH2591" s="311"/>
      <c r="AI2591" s="311"/>
      <c r="AJ2591" s="311"/>
      <c r="AK2591" s="432"/>
      <c r="AL2591" s="311"/>
      <c r="AO2591" s="318"/>
      <c r="AP2591" s="318"/>
      <c r="AQ2591" s="249"/>
      <c r="AR2591" s="249"/>
      <c r="AS2591" s="248"/>
      <c r="AT2591" s="248"/>
      <c r="AU2591" s="248"/>
      <c r="AW2591" s="319"/>
      <c r="AX2591" s="251"/>
      <c r="AY2591" s="248"/>
    </row>
    <row r="2592" spans="1:51" s="307" customFormat="1" ht="16.5" customHeight="1" x14ac:dyDescent="0.25">
      <c r="A2592" s="305"/>
      <c r="B2592" s="306"/>
      <c r="K2592" s="308"/>
      <c r="L2592" s="309"/>
      <c r="M2592" s="310"/>
      <c r="N2592" s="309"/>
      <c r="O2592" s="309"/>
      <c r="P2592" s="309"/>
      <c r="Q2592" s="311"/>
      <c r="R2592" s="312"/>
      <c r="S2592" s="312"/>
      <c r="U2592" s="313"/>
      <c r="V2592" s="305"/>
      <c r="W2592" s="306"/>
      <c r="X2592" s="314"/>
      <c r="AA2592" s="315"/>
      <c r="AB2592" s="315"/>
      <c r="AC2592" s="315"/>
      <c r="AD2592" s="312"/>
      <c r="AE2592" s="316"/>
      <c r="AF2592" s="317"/>
      <c r="AG2592" s="317"/>
      <c r="AH2592" s="311"/>
      <c r="AI2592" s="311"/>
      <c r="AJ2592" s="311"/>
      <c r="AK2592" s="432"/>
      <c r="AL2592" s="311"/>
      <c r="AO2592" s="318"/>
      <c r="AP2592" s="318"/>
      <c r="AQ2592" s="249"/>
      <c r="AR2592" s="249"/>
      <c r="AS2592" s="248"/>
      <c r="AT2592" s="248"/>
      <c r="AU2592" s="248"/>
      <c r="AW2592" s="319"/>
      <c r="AX2592" s="251"/>
      <c r="AY2592" s="248"/>
    </row>
    <row r="2593" spans="1:51" s="307" customFormat="1" ht="16.5" customHeight="1" x14ac:dyDescent="0.25">
      <c r="A2593" s="305"/>
      <c r="B2593" s="306"/>
      <c r="K2593" s="308"/>
      <c r="L2593" s="309"/>
      <c r="M2593" s="310"/>
      <c r="N2593" s="309"/>
      <c r="O2593" s="309"/>
      <c r="P2593" s="309"/>
      <c r="Q2593" s="311"/>
      <c r="R2593" s="312"/>
      <c r="S2593" s="312"/>
      <c r="U2593" s="313"/>
      <c r="V2593" s="305"/>
      <c r="W2593" s="306"/>
      <c r="X2593" s="314"/>
      <c r="AA2593" s="315"/>
      <c r="AB2593" s="315"/>
      <c r="AC2593" s="315"/>
      <c r="AD2593" s="312"/>
      <c r="AE2593" s="316"/>
      <c r="AF2593" s="317"/>
      <c r="AG2593" s="317"/>
      <c r="AH2593" s="311"/>
      <c r="AI2593" s="311"/>
      <c r="AJ2593" s="311"/>
      <c r="AK2593" s="432"/>
      <c r="AL2593" s="311"/>
      <c r="AO2593" s="318"/>
      <c r="AP2593" s="318"/>
      <c r="AQ2593" s="249"/>
      <c r="AR2593" s="249"/>
      <c r="AS2593" s="248"/>
      <c r="AT2593" s="248"/>
      <c r="AU2593" s="248"/>
      <c r="AW2593" s="319"/>
      <c r="AX2593" s="251"/>
      <c r="AY2593" s="248"/>
    </row>
    <row r="2594" spans="1:51" s="307" customFormat="1" ht="16.5" customHeight="1" x14ac:dyDescent="0.25">
      <c r="A2594" s="305"/>
      <c r="B2594" s="306"/>
      <c r="K2594" s="308"/>
      <c r="L2594" s="309"/>
      <c r="M2594" s="310"/>
      <c r="N2594" s="309"/>
      <c r="O2594" s="309"/>
      <c r="P2594" s="309"/>
      <c r="Q2594" s="311"/>
      <c r="R2594" s="312"/>
      <c r="S2594" s="312"/>
      <c r="U2594" s="313"/>
      <c r="V2594" s="305"/>
      <c r="W2594" s="306"/>
      <c r="X2594" s="314"/>
      <c r="AA2594" s="315"/>
      <c r="AB2594" s="315"/>
      <c r="AC2594" s="315"/>
      <c r="AD2594" s="312"/>
      <c r="AE2594" s="316"/>
      <c r="AF2594" s="317"/>
      <c r="AG2594" s="317"/>
      <c r="AH2594" s="311"/>
      <c r="AI2594" s="311"/>
      <c r="AJ2594" s="311"/>
      <c r="AK2594" s="432"/>
      <c r="AL2594" s="311"/>
      <c r="AO2594" s="318"/>
      <c r="AP2594" s="318"/>
      <c r="AQ2594" s="249"/>
      <c r="AR2594" s="249"/>
      <c r="AS2594" s="248"/>
      <c r="AT2594" s="248"/>
      <c r="AU2594" s="248"/>
      <c r="AW2594" s="319"/>
      <c r="AX2594" s="251"/>
      <c r="AY2594" s="248"/>
    </row>
    <row r="2595" spans="1:51" s="307" customFormat="1" ht="16.5" customHeight="1" x14ac:dyDescent="0.25">
      <c r="A2595" s="305"/>
      <c r="B2595" s="306"/>
      <c r="K2595" s="308"/>
      <c r="L2595" s="309"/>
      <c r="M2595" s="310"/>
      <c r="N2595" s="309"/>
      <c r="O2595" s="309"/>
      <c r="P2595" s="309"/>
      <c r="Q2595" s="311"/>
      <c r="R2595" s="312"/>
      <c r="S2595" s="312"/>
      <c r="U2595" s="313"/>
      <c r="V2595" s="305"/>
      <c r="W2595" s="306"/>
      <c r="X2595" s="314"/>
      <c r="AA2595" s="315"/>
      <c r="AB2595" s="315"/>
      <c r="AC2595" s="315"/>
      <c r="AD2595" s="312"/>
      <c r="AE2595" s="316"/>
      <c r="AF2595" s="317"/>
      <c r="AG2595" s="317"/>
      <c r="AH2595" s="311"/>
      <c r="AI2595" s="311"/>
      <c r="AJ2595" s="311"/>
      <c r="AK2595" s="432"/>
      <c r="AL2595" s="311"/>
      <c r="AO2595" s="318"/>
      <c r="AP2595" s="318"/>
      <c r="AQ2595" s="249"/>
      <c r="AR2595" s="249"/>
      <c r="AS2595" s="248"/>
      <c r="AT2595" s="248"/>
      <c r="AU2595" s="248"/>
      <c r="AW2595" s="319"/>
      <c r="AX2595" s="251"/>
      <c r="AY2595" s="248"/>
    </row>
    <row r="2596" spans="1:51" s="307" customFormat="1" ht="16.5" customHeight="1" x14ac:dyDescent="0.25">
      <c r="A2596" s="305"/>
      <c r="B2596" s="306"/>
      <c r="K2596" s="308"/>
      <c r="L2596" s="309"/>
      <c r="M2596" s="310"/>
      <c r="N2596" s="309"/>
      <c r="O2596" s="309"/>
      <c r="P2596" s="309"/>
      <c r="Q2596" s="311"/>
      <c r="R2596" s="312"/>
      <c r="S2596" s="312"/>
      <c r="U2596" s="313"/>
      <c r="V2596" s="305"/>
      <c r="W2596" s="306"/>
      <c r="X2596" s="314"/>
      <c r="AA2596" s="315"/>
      <c r="AB2596" s="315"/>
      <c r="AC2596" s="315"/>
      <c r="AD2596" s="312"/>
      <c r="AE2596" s="316"/>
      <c r="AF2596" s="317"/>
      <c r="AG2596" s="317"/>
      <c r="AH2596" s="311"/>
      <c r="AI2596" s="311"/>
      <c r="AJ2596" s="311"/>
      <c r="AK2596" s="432"/>
      <c r="AL2596" s="311"/>
      <c r="AO2596" s="318"/>
      <c r="AP2596" s="318"/>
      <c r="AQ2596" s="249"/>
      <c r="AR2596" s="249"/>
      <c r="AS2596" s="248"/>
      <c r="AT2596" s="248"/>
      <c r="AU2596" s="248"/>
      <c r="AW2596" s="319"/>
      <c r="AX2596" s="251"/>
      <c r="AY2596" s="248"/>
    </row>
    <row r="2597" spans="1:51" s="307" customFormat="1" ht="16.5" customHeight="1" x14ac:dyDescent="0.25">
      <c r="A2597" s="305"/>
      <c r="B2597" s="306"/>
      <c r="K2597" s="308"/>
      <c r="L2597" s="309"/>
      <c r="M2597" s="310"/>
      <c r="N2597" s="309"/>
      <c r="O2597" s="309"/>
      <c r="P2597" s="309"/>
      <c r="Q2597" s="311"/>
      <c r="R2597" s="312"/>
      <c r="S2597" s="312"/>
      <c r="U2597" s="313"/>
      <c r="V2597" s="305"/>
      <c r="W2597" s="306"/>
      <c r="X2597" s="314"/>
      <c r="AA2597" s="315"/>
      <c r="AB2597" s="315"/>
      <c r="AC2597" s="315"/>
      <c r="AD2597" s="312"/>
      <c r="AE2597" s="316"/>
      <c r="AF2597" s="317"/>
      <c r="AG2597" s="317"/>
      <c r="AH2597" s="311"/>
      <c r="AI2597" s="311"/>
      <c r="AJ2597" s="311"/>
      <c r="AK2597" s="432"/>
      <c r="AL2597" s="311"/>
      <c r="AO2597" s="318"/>
      <c r="AP2597" s="318"/>
      <c r="AQ2597" s="249"/>
      <c r="AR2597" s="249"/>
      <c r="AS2597" s="248"/>
      <c r="AT2597" s="248"/>
      <c r="AU2597" s="248"/>
      <c r="AW2597" s="319"/>
      <c r="AX2597" s="251"/>
      <c r="AY2597" s="248"/>
    </row>
    <row r="2598" spans="1:51" s="307" customFormat="1" ht="16.5" customHeight="1" x14ac:dyDescent="0.25">
      <c r="A2598" s="305"/>
      <c r="B2598" s="306"/>
      <c r="K2598" s="308"/>
      <c r="L2598" s="309"/>
      <c r="M2598" s="310"/>
      <c r="N2598" s="309"/>
      <c r="O2598" s="309"/>
      <c r="P2598" s="309"/>
      <c r="Q2598" s="311"/>
      <c r="R2598" s="312"/>
      <c r="S2598" s="312"/>
      <c r="U2598" s="313"/>
      <c r="V2598" s="305"/>
      <c r="W2598" s="306"/>
      <c r="X2598" s="314"/>
      <c r="AA2598" s="315"/>
      <c r="AB2598" s="315"/>
      <c r="AC2598" s="315"/>
      <c r="AD2598" s="312"/>
      <c r="AE2598" s="316"/>
      <c r="AF2598" s="317"/>
      <c r="AG2598" s="317"/>
      <c r="AH2598" s="311"/>
      <c r="AI2598" s="311"/>
      <c r="AJ2598" s="311"/>
      <c r="AK2598" s="432"/>
      <c r="AL2598" s="311"/>
      <c r="AO2598" s="318"/>
      <c r="AP2598" s="318"/>
      <c r="AQ2598" s="249"/>
      <c r="AR2598" s="249"/>
      <c r="AS2598" s="248"/>
      <c r="AT2598" s="248"/>
      <c r="AU2598" s="248"/>
      <c r="AW2598" s="319"/>
      <c r="AX2598" s="251"/>
      <c r="AY2598" s="248"/>
    </row>
    <row r="2599" spans="1:51" s="307" customFormat="1" ht="16.5" customHeight="1" x14ac:dyDescent="0.25">
      <c r="A2599" s="305"/>
      <c r="B2599" s="306"/>
      <c r="K2599" s="308"/>
      <c r="L2599" s="309"/>
      <c r="M2599" s="310"/>
      <c r="N2599" s="309"/>
      <c r="O2599" s="309"/>
      <c r="P2599" s="309"/>
      <c r="Q2599" s="311"/>
      <c r="R2599" s="312"/>
      <c r="S2599" s="312"/>
      <c r="U2599" s="313"/>
      <c r="V2599" s="305"/>
      <c r="W2599" s="306"/>
      <c r="X2599" s="314"/>
      <c r="AA2599" s="315"/>
      <c r="AB2599" s="315"/>
      <c r="AC2599" s="315"/>
      <c r="AD2599" s="312"/>
      <c r="AE2599" s="316"/>
      <c r="AF2599" s="317"/>
      <c r="AG2599" s="317"/>
      <c r="AH2599" s="311"/>
      <c r="AI2599" s="311"/>
      <c r="AJ2599" s="311"/>
      <c r="AK2599" s="432"/>
      <c r="AL2599" s="311"/>
      <c r="AO2599" s="318"/>
      <c r="AP2599" s="318"/>
      <c r="AQ2599" s="249"/>
      <c r="AR2599" s="249"/>
      <c r="AS2599" s="248"/>
      <c r="AT2599" s="248"/>
      <c r="AU2599" s="248"/>
      <c r="AW2599" s="319"/>
      <c r="AX2599" s="251"/>
      <c r="AY2599" s="248"/>
    </row>
    <row r="2600" spans="1:51" s="307" customFormat="1" ht="16.5" customHeight="1" x14ac:dyDescent="0.25">
      <c r="A2600" s="305"/>
      <c r="B2600" s="306"/>
      <c r="K2600" s="308"/>
      <c r="L2600" s="309"/>
      <c r="M2600" s="310"/>
      <c r="N2600" s="309"/>
      <c r="O2600" s="309"/>
      <c r="P2600" s="309"/>
      <c r="Q2600" s="311"/>
      <c r="R2600" s="312"/>
      <c r="S2600" s="312"/>
      <c r="U2600" s="313"/>
      <c r="V2600" s="305"/>
      <c r="W2600" s="306"/>
      <c r="X2600" s="314"/>
      <c r="AA2600" s="315"/>
      <c r="AB2600" s="315"/>
      <c r="AC2600" s="315"/>
      <c r="AD2600" s="312"/>
      <c r="AE2600" s="316"/>
      <c r="AF2600" s="317"/>
      <c r="AG2600" s="317"/>
      <c r="AH2600" s="311"/>
      <c r="AI2600" s="311"/>
      <c r="AJ2600" s="311"/>
      <c r="AK2600" s="432"/>
      <c r="AL2600" s="311"/>
      <c r="AO2600" s="318"/>
      <c r="AP2600" s="318"/>
      <c r="AQ2600" s="249"/>
      <c r="AR2600" s="249"/>
      <c r="AS2600" s="248"/>
      <c r="AT2600" s="248"/>
      <c r="AU2600" s="248"/>
      <c r="AW2600" s="319"/>
      <c r="AX2600" s="251"/>
      <c r="AY2600" s="248"/>
    </row>
    <row r="2601" spans="1:51" s="276" customFormat="1" ht="16.5" customHeight="1" x14ac:dyDescent="0.25">
      <c r="A2601" s="283" t="s">
        <v>238</v>
      </c>
      <c r="B2601" s="274">
        <v>56</v>
      </c>
      <c r="C2601" s="276" t="s">
        <v>5</v>
      </c>
      <c r="D2601" s="276">
        <v>14537</v>
      </c>
      <c r="E2601" s="276">
        <v>2</v>
      </c>
      <c r="F2601" s="276">
        <v>160</v>
      </c>
      <c r="G2601" s="276" t="s">
        <v>214</v>
      </c>
      <c r="H2601" s="276">
        <v>1</v>
      </c>
      <c r="I2601" s="276">
        <v>0</v>
      </c>
      <c r="J2601" s="276">
        <v>6</v>
      </c>
      <c r="K2601" s="277">
        <f>H2601*400+I2601*100+J2601</f>
        <v>406</v>
      </c>
      <c r="L2601" s="278">
        <f>SUM(Q2601:U2601)</f>
        <v>406</v>
      </c>
      <c r="M2601" s="279">
        <v>5</v>
      </c>
      <c r="N2601" s="278">
        <f t="shared" ref="N2601:N2607" si="49">L2601</f>
        <v>406</v>
      </c>
      <c r="O2601" s="278">
        <v>550</v>
      </c>
      <c r="P2601" s="278">
        <f>N2601*O2601</f>
        <v>223300</v>
      </c>
      <c r="Q2601" s="280"/>
      <c r="R2601" s="281">
        <v>387.25</v>
      </c>
      <c r="S2601" s="281">
        <v>18.75</v>
      </c>
      <c r="U2601" s="282"/>
      <c r="V2601" s="283" t="s">
        <v>238</v>
      </c>
      <c r="W2601" s="274">
        <v>121</v>
      </c>
      <c r="X2601" s="284" t="s">
        <v>324</v>
      </c>
      <c r="Y2601" s="276" t="s">
        <v>28</v>
      </c>
      <c r="Z2601" s="276" t="s">
        <v>53</v>
      </c>
      <c r="AA2601" s="285"/>
      <c r="AB2601" s="285"/>
      <c r="AC2601" s="285">
        <v>2</v>
      </c>
      <c r="AD2601" s="281">
        <v>147</v>
      </c>
      <c r="AE2601" s="287">
        <v>100</v>
      </c>
      <c r="AF2601" s="288">
        <f>รายการ!B1</f>
        <v>6700</v>
      </c>
      <c r="AG2601" s="288">
        <f>AD2601*AF2601</f>
        <v>984900</v>
      </c>
      <c r="AH2601" s="280">
        <f>SUM(AI2601:AL2601)</f>
        <v>147</v>
      </c>
      <c r="AI2601" s="280"/>
      <c r="AJ2601" s="280">
        <v>147</v>
      </c>
      <c r="AK2601" s="280"/>
      <c r="AL2601" s="280"/>
      <c r="AM2601" s="276">
        <v>20</v>
      </c>
      <c r="AN2601" s="276">
        <f>ค่าเสื่อม!T4</f>
        <v>93</v>
      </c>
      <c r="AO2601" s="290">
        <f>AG2601*AN2601/100</f>
        <v>915957</v>
      </c>
      <c r="AP2601" s="290">
        <f>AG2601-AO2601</f>
        <v>68943</v>
      </c>
      <c r="AQ2601" s="199">
        <f>P2601+AP2601</f>
        <v>292243</v>
      </c>
      <c r="AR2601" s="199">
        <f>AQ2601</f>
        <v>292243</v>
      </c>
      <c r="AS2601" s="198">
        <f>((S2601*O2601)+(AF2601*AK2601)-(AF2601*AK2601*AN2601/100))</f>
        <v>10312.5</v>
      </c>
      <c r="AT2601" s="198">
        <f>AQ2601-AS2601</f>
        <v>281930.5</v>
      </c>
      <c r="AU2601" s="198">
        <f>AS2601</f>
        <v>10312.5</v>
      </c>
      <c r="AV2601" s="276">
        <f>อัตราภาษี!J5</f>
        <v>0.3</v>
      </c>
      <c r="AW2601" s="156" t="s">
        <v>1803</v>
      </c>
      <c r="AX2601" s="201">
        <f>AU2601*AV2601/100</f>
        <v>30.9375</v>
      </c>
      <c r="AY2601" s="198">
        <f>AX2601*10/100</f>
        <v>3.09375</v>
      </c>
    </row>
    <row r="2602" spans="1:51" s="276" customFormat="1" ht="16.5" customHeight="1" x14ac:dyDescent="0.25">
      <c r="A2602" s="283"/>
      <c r="B2602" s="274">
        <v>57</v>
      </c>
      <c r="C2602" s="276" t="s">
        <v>5</v>
      </c>
      <c r="D2602" s="276">
        <v>40084</v>
      </c>
      <c r="E2602" s="276">
        <v>282</v>
      </c>
      <c r="F2602" s="276">
        <v>2046</v>
      </c>
      <c r="G2602" s="276" t="s">
        <v>214</v>
      </c>
      <c r="H2602" s="276">
        <v>0</v>
      </c>
      <c r="I2602" s="276">
        <v>3</v>
      </c>
      <c r="J2602" s="276">
        <v>34</v>
      </c>
      <c r="K2602" s="277">
        <f t="shared" ref="K2602:K2607" si="50">H2602*400+I2602*100+J2602</f>
        <v>334</v>
      </c>
      <c r="L2602" s="278">
        <f t="shared" ref="L2602:L2607" si="51">SUM(Q2602:U2602)</f>
        <v>334</v>
      </c>
      <c r="M2602" s="279">
        <v>1</v>
      </c>
      <c r="N2602" s="278">
        <f t="shared" si="49"/>
        <v>334</v>
      </c>
      <c r="O2602" s="278">
        <v>100</v>
      </c>
      <c r="P2602" s="278">
        <f t="shared" ref="P2602:P2607" si="52">N2602*O2602</f>
        <v>33400</v>
      </c>
      <c r="Q2602" s="280">
        <v>334</v>
      </c>
      <c r="R2602" s="281"/>
      <c r="S2602" s="281"/>
      <c r="U2602" s="282"/>
      <c r="V2602" s="283"/>
      <c r="W2602" s="274"/>
      <c r="X2602" s="284"/>
      <c r="AA2602" s="285"/>
      <c r="AB2602" s="285"/>
      <c r="AC2602" s="285"/>
      <c r="AD2602" s="281"/>
      <c r="AE2602" s="287"/>
      <c r="AF2602" s="288"/>
      <c r="AG2602" s="288"/>
      <c r="AH2602" s="280"/>
      <c r="AI2602" s="280"/>
      <c r="AJ2602" s="280"/>
      <c r="AK2602" s="280"/>
      <c r="AL2602" s="280"/>
      <c r="AO2602" s="290">
        <f t="shared" ref="AO2602:AO2607" si="53">AG2602*AN2602/100</f>
        <v>0</v>
      </c>
      <c r="AP2602" s="290">
        <f t="shared" ref="AP2602:AP2607" si="54">AG2602-AO2602</f>
        <v>0</v>
      </c>
      <c r="AQ2602" s="199">
        <f t="shared" ref="AQ2602:AQ2607" si="55">P2602+AP2602</f>
        <v>33400</v>
      </c>
      <c r="AR2602" s="199">
        <f t="shared" ref="AR2602:AR2607" si="56">AQ2602</f>
        <v>33400</v>
      </c>
      <c r="AS2602" s="198">
        <f t="shared" ref="AS2602:AS2607" si="57">((S2602*O2602)+(AF2602*AK2602)-(AF2602*AK2602*AN2602/100))</f>
        <v>0</v>
      </c>
      <c r="AT2602" s="198">
        <f t="shared" ref="AT2602:AT2607" si="58">AQ2602-AS2602</f>
        <v>33400</v>
      </c>
      <c r="AU2602" s="198">
        <f t="shared" ref="AU2602:AU2607" si="59">AS2602</f>
        <v>0</v>
      </c>
      <c r="AW2602" s="156"/>
      <c r="AX2602" s="201">
        <f t="shared" ref="AX2602:AX2607" si="60">AU2602*AV2602/100</f>
        <v>0</v>
      </c>
      <c r="AY2602" s="198">
        <f t="shared" ref="AY2602:AY2607" si="61">AX2602*10/100</f>
        <v>0</v>
      </c>
    </row>
    <row r="2603" spans="1:51" s="276" customFormat="1" ht="16.5" customHeight="1" x14ac:dyDescent="0.25">
      <c r="A2603" s="283"/>
      <c r="B2603" s="274">
        <v>58</v>
      </c>
      <c r="C2603" s="276" t="s">
        <v>5</v>
      </c>
      <c r="D2603" s="276">
        <v>14537</v>
      </c>
      <c r="E2603" s="276">
        <v>2</v>
      </c>
      <c r="F2603" s="276">
        <v>160</v>
      </c>
      <c r="G2603" s="276" t="s">
        <v>214</v>
      </c>
      <c r="H2603" s="276">
        <v>1</v>
      </c>
      <c r="I2603" s="276">
        <v>0</v>
      </c>
      <c r="J2603" s="276">
        <v>6</v>
      </c>
      <c r="K2603" s="277">
        <f t="shared" si="50"/>
        <v>406</v>
      </c>
      <c r="L2603" s="278">
        <f t="shared" si="51"/>
        <v>406</v>
      </c>
      <c r="M2603" s="279">
        <v>1</v>
      </c>
      <c r="N2603" s="278">
        <f t="shared" si="49"/>
        <v>406</v>
      </c>
      <c r="O2603" s="278">
        <v>550</v>
      </c>
      <c r="P2603" s="278">
        <f t="shared" si="52"/>
        <v>223300</v>
      </c>
      <c r="Q2603" s="280">
        <v>406</v>
      </c>
      <c r="R2603" s="281"/>
      <c r="S2603" s="281"/>
      <c r="U2603" s="282"/>
      <c r="V2603" s="283"/>
      <c r="W2603" s="274"/>
      <c r="X2603" s="284"/>
      <c r="AA2603" s="285"/>
      <c r="AB2603" s="285"/>
      <c r="AC2603" s="285"/>
      <c r="AD2603" s="281"/>
      <c r="AE2603" s="287"/>
      <c r="AF2603" s="288"/>
      <c r="AG2603" s="288"/>
      <c r="AI2603" s="280"/>
      <c r="AJ2603" s="280"/>
      <c r="AK2603" s="280"/>
      <c r="AL2603" s="280"/>
      <c r="AO2603" s="290">
        <f t="shared" si="53"/>
        <v>0</v>
      </c>
      <c r="AP2603" s="290">
        <f t="shared" si="54"/>
        <v>0</v>
      </c>
      <c r="AQ2603" s="199">
        <f t="shared" si="55"/>
        <v>223300</v>
      </c>
      <c r="AR2603" s="199">
        <f t="shared" si="56"/>
        <v>223300</v>
      </c>
      <c r="AS2603" s="198">
        <f t="shared" si="57"/>
        <v>0</v>
      </c>
      <c r="AT2603" s="198">
        <f t="shared" si="58"/>
        <v>223300</v>
      </c>
      <c r="AU2603" s="198">
        <f t="shared" si="59"/>
        <v>0</v>
      </c>
      <c r="AW2603" s="156"/>
      <c r="AX2603" s="201">
        <f t="shared" si="60"/>
        <v>0</v>
      </c>
      <c r="AY2603" s="198">
        <f t="shared" si="61"/>
        <v>0</v>
      </c>
    </row>
    <row r="2604" spans="1:51" s="276" customFormat="1" ht="16.5" customHeight="1" x14ac:dyDescent="0.25">
      <c r="A2604" s="283"/>
      <c r="B2604" s="274">
        <v>59</v>
      </c>
      <c r="C2604" s="276" t="s">
        <v>5</v>
      </c>
      <c r="D2604" s="276">
        <v>41126</v>
      </c>
      <c r="E2604" s="276">
        <v>540</v>
      </c>
      <c r="F2604" s="276">
        <v>2995</v>
      </c>
      <c r="G2604" s="276" t="s">
        <v>214</v>
      </c>
      <c r="H2604" s="276">
        <v>2</v>
      </c>
      <c r="I2604" s="276">
        <v>1</v>
      </c>
      <c r="J2604" s="276">
        <v>85</v>
      </c>
      <c r="K2604" s="277">
        <f t="shared" si="50"/>
        <v>985</v>
      </c>
      <c r="L2604" s="278">
        <f t="shared" si="51"/>
        <v>985</v>
      </c>
      <c r="M2604" s="279">
        <v>1</v>
      </c>
      <c r="N2604" s="278">
        <f t="shared" si="49"/>
        <v>985</v>
      </c>
      <c r="O2604" s="278">
        <v>100</v>
      </c>
      <c r="P2604" s="278">
        <f t="shared" si="52"/>
        <v>98500</v>
      </c>
      <c r="Q2604" s="280">
        <v>985</v>
      </c>
      <c r="R2604" s="281"/>
      <c r="S2604" s="281"/>
      <c r="U2604" s="282"/>
      <c r="V2604" s="283"/>
      <c r="W2604" s="274"/>
      <c r="X2604" s="284"/>
      <c r="AA2604" s="285"/>
      <c r="AB2604" s="285"/>
      <c r="AC2604" s="285"/>
      <c r="AD2604" s="281"/>
      <c r="AE2604" s="287"/>
      <c r="AF2604" s="288"/>
      <c r="AG2604" s="288"/>
      <c r="AI2604" s="280"/>
      <c r="AJ2604" s="280"/>
      <c r="AK2604" s="280"/>
      <c r="AL2604" s="280"/>
      <c r="AO2604" s="290">
        <f t="shared" si="53"/>
        <v>0</v>
      </c>
      <c r="AP2604" s="290">
        <f t="shared" si="54"/>
        <v>0</v>
      </c>
      <c r="AQ2604" s="199">
        <f t="shared" si="55"/>
        <v>98500</v>
      </c>
      <c r="AR2604" s="199">
        <f t="shared" si="56"/>
        <v>98500</v>
      </c>
      <c r="AS2604" s="198">
        <f t="shared" si="57"/>
        <v>0</v>
      </c>
      <c r="AT2604" s="198">
        <f t="shared" si="58"/>
        <v>98500</v>
      </c>
      <c r="AU2604" s="198">
        <f t="shared" si="59"/>
        <v>0</v>
      </c>
      <c r="AW2604" s="156"/>
      <c r="AX2604" s="201">
        <f t="shared" si="60"/>
        <v>0</v>
      </c>
      <c r="AY2604" s="198">
        <f t="shared" si="61"/>
        <v>0</v>
      </c>
    </row>
    <row r="2605" spans="1:51" s="276" customFormat="1" ht="16.5" customHeight="1" x14ac:dyDescent="0.25">
      <c r="A2605" s="283"/>
      <c r="B2605" s="274">
        <v>60</v>
      </c>
      <c r="C2605" s="276" t="s">
        <v>5</v>
      </c>
      <c r="D2605" s="276">
        <v>10330</v>
      </c>
      <c r="E2605" s="276">
        <v>508</v>
      </c>
      <c r="F2605" s="276">
        <v>362</v>
      </c>
      <c r="G2605" s="276" t="s">
        <v>214</v>
      </c>
      <c r="H2605" s="276">
        <v>1</v>
      </c>
      <c r="I2605" s="276">
        <v>3</v>
      </c>
      <c r="J2605" s="276">
        <v>59</v>
      </c>
      <c r="K2605" s="288">
        <f t="shared" si="50"/>
        <v>759</v>
      </c>
      <c r="L2605" s="288">
        <f t="shared" si="51"/>
        <v>759</v>
      </c>
      <c r="M2605" s="279">
        <v>1</v>
      </c>
      <c r="N2605" s="288">
        <f t="shared" si="49"/>
        <v>759</v>
      </c>
      <c r="O2605" s="288">
        <v>100</v>
      </c>
      <c r="P2605" s="278">
        <f t="shared" si="52"/>
        <v>75900</v>
      </c>
      <c r="Q2605" s="280">
        <v>759</v>
      </c>
      <c r="R2605" s="281"/>
      <c r="S2605" s="281"/>
      <c r="U2605" s="282"/>
      <c r="V2605" s="283"/>
      <c r="W2605" s="274"/>
      <c r="X2605" s="284"/>
      <c r="AA2605" s="285"/>
      <c r="AB2605" s="285"/>
      <c r="AC2605" s="285"/>
      <c r="AD2605" s="281"/>
      <c r="AE2605" s="287"/>
      <c r="AF2605" s="288"/>
      <c r="AG2605" s="288"/>
      <c r="AI2605" s="280"/>
      <c r="AJ2605" s="280"/>
      <c r="AK2605" s="280"/>
      <c r="AL2605" s="280"/>
      <c r="AO2605" s="290">
        <f t="shared" si="53"/>
        <v>0</v>
      </c>
      <c r="AP2605" s="290">
        <f t="shared" si="54"/>
        <v>0</v>
      </c>
      <c r="AQ2605" s="199">
        <f t="shared" si="55"/>
        <v>75900</v>
      </c>
      <c r="AR2605" s="199">
        <f t="shared" si="56"/>
        <v>75900</v>
      </c>
      <c r="AS2605" s="198">
        <f t="shared" si="57"/>
        <v>0</v>
      </c>
      <c r="AT2605" s="198">
        <f t="shared" si="58"/>
        <v>75900</v>
      </c>
      <c r="AU2605" s="198">
        <f t="shared" si="59"/>
        <v>0</v>
      </c>
      <c r="AW2605" s="156"/>
      <c r="AX2605" s="201">
        <f t="shared" si="60"/>
        <v>0</v>
      </c>
      <c r="AY2605" s="198">
        <f t="shared" si="61"/>
        <v>0</v>
      </c>
    </row>
    <row r="2606" spans="1:51" s="276" customFormat="1" ht="16.5" customHeight="1" x14ac:dyDescent="0.25">
      <c r="A2606" s="283"/>
      <c r="B2606" s="274">
        <v>61</v>
      </c>
      <c r="C2606" s="276" t="s">
        <v>44</v>
      </c>
      <c r="D2606" s="276">
        <v>574</v>
      </c>
      <c r="E2606" s="276">
        <v>245</v>
      </c>
      <c r="G2606" s="276" t="s">
        <v>214</v>
      </c>
      <c r="H2606" s="276">
        <v>0</v>
      </c>
      <c r="I2606" s="276">
        <v>3</v>
      </c>
      <c r="J2606" s="276">
        <v>99</v>
      </c>
      <c r="K2606" s="288">
        <f t="shared" si="50"/>
        <v>399</v>
      </c>
      <c r="L2606" s="288">
        <f t="shared" si="51"/>
        <v>399</v>
      </c>
      <c r="M2606" s="279">
        <v>1</v>
      </c>
      <c r="N2606" s="288">
        <f t="shared" si="49"/>
        <v>399</v>
      </c>
      <c r="O2606" s="288">
        <v>100</v>
      </c>
      <c r="P2606" s="278">
        <f t="shared" si="52"/>
        <v>39900</v>
      </c>
      <c r="Q2606" s="280">
        <v>399</v>
      </c>
      <c r="R2606" s="281"/>
      <c r="S2606" s="281"/>
      <c r="U2606" s="282"/>
      <c r="V2606" s="283"/>
      <c r="W2606" s="274"/>
      <c r="X2606" s="284"/>
      <c r="AA2606" s="285"/>
      <c r="AB2606" s="285"/>
      <c r="AC2606" s="285"/>
      <c r="AD2606" s="281"/>
      <c r="AE2606" s="287"/>
      <c r="AF2606" s="288"/>
      <c r="AG2606" s="288"/>
      <c r="AI2606" s="280"/>
      <c r="AJ2606" s="280"/>
      <c r="AK2606" s="280"/>
      <c r="AL2606" s="280"/>
      <c r="AO2606" s="290">
        <f t="shared" si="53"/>
        <v>0</v>
      </c>
      <c r="AP2606" s="290">
        <f t="shared" si="54"/>
        <v>0</v>
      </c>
      <c r="AQ2606" s="199">
        <f t="shared" si="55"/>
        <v>39900</v>
      </c>
      <c r="AR2606" s="199">
        <f t="shared" si="56"/>
        <v>39900</v>
      </c>
      <c r="AS2606" s="198">
        <f t="shared" si="57"/>
        <v>0</v>
      </c>
      <c r="AT2606" s="198">
        <f t="shared" si="58"/>
        <v>39900</v>
      </c>
      <c r="AU2606" s="198">
        <f t="shared" si="59"/>
        <v>0</v>
      </c>
      <c r="AW2606" s="156"/>
      <c r="AX2606" s="201">
        <f t="shared" si="60"/>
        <v>0</v>
      </c>
      <c r="AY2606" s="198">
        <f t="shared" si="61"/>
        <v>0</v>
      </c>
    </row>
    <row r="2607" spans="1:51" s="276" customFormat="1" ht="16.5" customHeight="1" x14ac:dyDescent="0.25">
      <c r="A2607" s="283"/>
      <c r="B2607" s="274">
        <v>62</v>
      </c>
      <c r="C2607" s="276" t="s">
        <v>44</v>
      </c>
      <c r="D2607" s="276">
        <v>71</v>
      </c>
      <c r="E2607" s="276">
        <v>47</v>
      </c>
      <c r="G2607" s="276" t="s">
        <v>214</v>
      </c>
      <c r="H2607" s="276">
        <v>2</v>
      </c>
      <c r="I2607" s="276">
        <v>1</v>
      </c>
      <c r="J2607" s="276">
        <v>47</v>
      </c>
      <c r="K2607" s="288">
        <f t="shared" si="50"/>
        <v>947</v>
      </c>
      <c r="L2607" s="288">
        <f t="shared" si="51"/>
        <v>947</v>
      </c>
      <c r="M2607" s="279">
        <v>1</v>
      </c>
      <c r="N2607" s="288">
        <f t="shared" si="49"/>
        <v>947</v>
      </c>
      <c r="O2607" s="288">
        <v>100</v>
      </c>
      <c r="P2607" s="278">
        <f t="shared" si="52"/>
        <v>94700</v>
      </c>
      <c r="Q2607" s="280">
        <v>947</v>
      </c>
      <c r="R2607" s="281"/>
      <c r="S2607" s="281"/>
      <c r="U2607" s="282"/>
      <c r="V2607" s="283"/>
      <c r="W2607" s="274"/>
      <c r="X2607" s="284"/>
      <c r="AA2607" s="285"/>
      <c r="AB2607" s="285"/>
      <c r="AC2607" s="285"/>
      <c r="AD2607" s="281"/>
      <c r="AE2607" s="287"/>
      <c r="AF2607" s="288"/>
      <c r="AG2607" s="288"/>
      <c r="AI2607" s="280"/>
      <c r="AJ2607" s="280"/>
      <c r="AK2607" s="280"/>
      <c r="AL2607" s="280"/>
      <c r="AO2607" s="290">
        <f t="shared" si="53"/>
        <v>0</v>
      </c>
      <c r="AP2607" s="290">
        <f t="shared" si="54"/>
        <v>0</v>
      </c>
      <c r="AQ2607" s="199">
        <f t="shared" si="55"/>
        <v>94700</v>
      </c>
      <c r="AR2607" s="199">
        <f t="shared" si="56"/>
        <v>94700</v>
      </c>
      <c r="AS2607" s="198">
        <f t="shared" si="57"/>
        <v>0</v>
      </c>
      <c r="AT2607" s="198">
        <f t="shared" si="58"/>
        <v>94700</v>
      </c>
      <c r="AU2607" s="198">
        <f t="shared" si="59"/>
        <v>0</v>
      </c>
      <c r="AW2607" s="156"/>
      <c r="AX2607" s="201">
        <f t="shared" si="60"/>
        <v>0</v>
      </c>
      <c r="AY2607" s="198">
        <f t="shared" si="61"/>
        <v>0</v>
      </c>
    </row>
    <row r="2608" spans="1:51" s="307" customFormat="1" ht="16.5" customHeight="1" x14ac:dyDescent="0.25">
      <c r="A2608" s="305"/>
      <c r="B2608" s="306"/>
      <c r="K2608" s="308"/>
      <c r="L2608" s="309"/>
      <c r="M2608" s="310"/>
      <c r="N2608" s="309"/>
      <c r="O2608" s="309"/>
      <c r="P2608" s="309"/>
      <c r="Q2608" s="311"/>
      <c r="R2608" s="312"/>
      <c r="S2608" s="312"/>
      <c r="U2608" s="313"/>
      <c r="V2608" s="305"/>
      <c r="W2608" s="306"/>
      <c r="X2608" s="425"/>
      <c r="AA2608" s="315"/>
      <c r="AB2608" s="315"/>
      <c r="AC2608" s="315"/>
      <c r="AD2608" s="312"/>
      <c r="AE2608" s="316"/>
      <c r="AF2608" s="317"/>
      <c r="AG2608" s="317"/>
      <c r="AH2608" s="311"/>
      <c r="AI2608" s="311"/>
      <c r="AJ2608" s="311"/>
      <c r="AK2608" s="311"/>
      <c r="AL2608" s="311"/>
      <c r="AO2608" s="318"/>
      <c r="AP2608" s="318"/>
      <c r="AQ2608" s="249"/>
      <c r="AR2608" s="249"/>
      <c r="AS2608" s="248"/>
      <c r="AT2608" s="248"/>
      <c r="AU2608" s="248"/>
      <c r="AW2608" s="319"/>
      <c r="AX2608" s="251"/>
      <c r="AY2608" s="248"/>
    </row>
    <row r="2609" spans="1:51" s="307" customFormat="1" ht="16.5" customHeight="1" x14ac:dyDescent="0.25">
      <c r="A2609" s="305"/>
      <c r="B2609" s="306"/>
      <c r="K2609" s="308"/>
      <c r="L2609" s="309"/>
      <c r="M2609" s="310"/>
      <c r="N2609" s="309"/>
      <c r="O2609" s="309"/>
      <c r="P2609" s="309"/>
      <c r="Q2609" s="311"/>
      <c r="R2609" s="312"/>
      <c r="S2609" s="312"/>
      <c r="U2609" s="313"/>
      <c r="V2609" s="305"/>
      <c r="W2609" s="306"/>
      <c r="X2609" s="425"/>
      <c r="AA2609" s="315"/>
      <c r="AB2609" s="315"/>
      <c r="AC2609" s="315"/>
      <c r="AD2609" s="312"/>
      <c r="AE2609" s="316"/>
      <c r="AF2609" s="317"/>
      <c r="AG2609" s="317"/>
      <c r="AH2609" s="311"/>
      <c r="AI2609" s="311"/>
      <c r="AJ2609" s="311"/>
      <c r="AK2609" s="311"/>
      <c r="AL2609" s="311"/>
      <c r="AO2609" s="318"/>
      <c r="AP2609" s="318"/>
      <c r="AQ2609" s="249"/>
      <c r="AR2609" s="249"/>
      <c r="AS2609" s="248"/>
      <c r="AT2609" s="248"/>
      <c r="AU2609" s="248"/>
      <c r="AW2609" s="319"/>
      <c r="AX2609" s="251"/>
      <c r="AY2609" s="248"/>
    </row>
    <row r="2610" spans="1:51" s="307" customFormat="1" ht="16.5" customHeight="1" x14ac:dyDescent="0.25">
      <c r="A2610" s="305"/>
      <c r="B2610" s="306"/>
      <c r="K2610" s="308"/>
      <c r="L2610" s="309"/>
      <c r="M2610" s="310"/>
      <c r="N2610" s="309"/>
      <c r="O2610" s="309"/>
      <c r="P2610" s="309"/>
      <c r="Q2610" s="311"/>
      <c r="R2610" s="312"/>
      <c r="S2610" s="312"/>
      <c r="U2610" s="313"/>
      <c r="V2610" s="305"/>
      <c r="W2610" s="306"/>
      <c r="X2610" s="425"/>
      <c r="AA2610" s="315"/>
      <c r="AB2610" s="315"/>
      <c r="AC2610" s="315"/>
      <c r="AD2610" s="312"/>
      <c r="AE2610" s="316"/>
      <c r="AF2610" s="317"/>
      <c r="AG2610" s="317"/>
      <c r="AH2610" s="311"/>
      <c r="AI2610" s="311"/>
      <c r="AJ2610" s="311"/>
      <c r="AK2610" s="311"/>
      <c r="AL2610" s="311"/>
      <c r="AO2610" s="318"/>
      <c r="AP2610" s="318"/>
      <c r="AQ2610" s="249"/>
      <c r="AR2610" s="249"/>
      <c r="AS2610" s="248"/>
      <c r="AT2610" s="248"/>
      <c r="AU2610" s="248"/>
      <c r="AW2610" s="319"/>
      <c r="AX2610" s="251"/>
      <c r="AY2610" s="248"/>
    </row>
    <row r="2611" spans="1:51" s="307" customFormat="1" ht="16.5" customHeight="1" x14ac:dyDescent="0.25">
      <c r="A2611" s="305"/>
      <c r="B2611" s="306"/>
      <c r="K2611" s="308"/>
      <c r="L2611" s="309"/>
      <c r="M2611" s="310"/>
      <c r="N2611" s="309"/>
      <c r="O2611" s="309"/>
      <c r="P2611" s="309"/>
      <c r="Q2611" s="311"/>
      <c r="R2611" s="312"/>
      <c r="S2611" s="312"/>
      <c r="U2611" s="313"/>
      <c r="V2611" s="305"/>
      <c r="W2611" s="306"/>
      <c r="X2611" s="425"/>
      <c r="AA2611" s="315"/>
      <c r="AB2611" s="315"/>
      <c r="AC2611" s="315"/>
      <c r="AD2611" s="312"/>
      <c r="AE2611" s="316"/>
      <c r="AF2611" s="317"/>
      <c r="AG2611" s="317"/>
      <c r="AH2611" s="311"/>
      <c r="AI2611" s="311"/>
      <c r="AJ2611" s="311"/>
      <c r="AK2611" s="311"/>
      <c r="AL2611" s="311"/>
      <c r="AO2611" s="318"/>
      <c r="AP2611" s="318"/>
      <c r="AQ2611" s="249"/>
      <c r="AR2611" s="249"/>
      <c r="AS2611" s="248"/>
      <c r="AT2611" s="248"/>
      <c r="AU2611" s="248"/>
      <c r="AW2611" s="319"/>
      <c r="AX2611" s="251"/>
      <c r="AY2611" s="248"/>
    </row>
    <row r="2612" spans="1:51" s="307" customFormat="1" ht="16.5" customHeight="1" x14ac:dyDescent="0.25">
      <c r="A2612" s="305"/>
      <c r="B2612" s="306"/>
      <c r="K2612" s="308"/>
      <c r="L2612" s="309"/>
      <c r="M2612" s="310"/>
      <c r="N2612" s="309"/>
      <c r="O2612" s="309"/>
      <c r="P2612" s="309"/>
      <c r="Q2612" s="311"/>
      <c r="R2612" s="312"/>
      <c r="S2612" s="312"/>
      <c r="U2612" s="313"/>
      <c r="V2612" s="305"/>
      <c r="W2612" s="306"/>
      <c r="X2612" s="425"/>
      <c r="AA2612" s="315"/>
      <c r="AB2612" s="315"/>
      <c r="AC2612" s="315"/>
      <c r="AD2612" s="312"/>
      <c r="AE2612" s="316"/>
      <c r="AF2612" s="317"/>
      <c r="AG2612" s="317"/>
      <c r="AH2612" s="311"/>
      <c r="AI2612" s="311"/>
      <c r="AJ2612" s="311"/>
      <c r="AK2612" s="311"/>
      <c r="AL2612" s="311"/>
      <c r="AO2612" s="318"/>
      <c r="AP2612" s="318"/>
      <c r="AQ2612" s="249"/>
      <c r="AR2612" s="249"/>
      <c r="AS2612" s="248"/>
      <c r="AT2612" s="248"/>
      <c r="AU2612" s="248"/>
      <c r="AW2612" s="319"/>
      <c r="AX2612" s="251"/>
      <c r="AY2612" s="248"/>
    </row>
    <row r="2613" spans="1:51" s="307" customFormat="1" ht="16.5" customHeight="1" x14ac:dyDescent="0.25">
      <c r="A2613" s="305"/>
      <c r="B2613" s="306"/>
      <c r="K2613" s="308"/>
      <c r="L2613" s="309"/>
      <c r="M2613" s="310"/>
      <c r="N2613" s="309"/>
      <c r="O2613" s="309"/>
      <c r="P2613" s="309"/>
      <c r="Q2613" s="311"/>
      <c r="R2613" s="312"/>
      <c r="S2613" s="312"/>
      <c r="U2613" s="313"/>
      <c r="V2613" s="305"/>
      <c r="W2613" s="306"/>
      <c r="X2613" s="425"/>
      <c r="AA2613" s="315"/>
      <c r="AB2613" s="315"/>
      <c r="AC2613" s="315"/>
      <c r="AD2613" s="312"/>
      <c r="AE2613" s="316"/>
      <c r="AF2613" s="317"/>
      <c r="AG2613" s="317"/>
      <c r="AH2613" s="311"/>
      <c r="AI2613" s="311"/>
      <c r="AJ2613" s="311"/>
      <c r="AK2613" s="311"/>
      <c r="AL2613" s="311"/>
      <c r="AO2613" s="318"/>
      <c r="AP2613" s="318"/>
      <c r="AQ2613" s="249"/>
      <c r="AR2613" s="249"/>
      <c r="AS2613" s="248"/>
      <c r="AT2613" s="248"/>
      <c r="AU2613" s="248"/>
      <c r="AW2613" s="319"/>
      <c r="AX2613" s="251"/>
      <c r="AY2613" s="248"/>
    </row>
    <row r="2614" spans="1:51" s="307" customFormat="1" ht="16.5" customHeight="1" x14ac:dyDescent="0.25">
      <c r="A2614" s="305"/>
      <c r="B2614" s="306"/>
      <c r="K2614" s="308"/>
      <c r="L2614" s="309"/>
      <c r="M2614" s="310"/>
      <c r="N2614" s="309"/>
      <c r="O2614" s="309"/>
      <c r="P2614" s="309"/>
      <c r="Q2614" s="311"/>
      <c r="R2614" s="312"/>
      <c r="S2614" s="312"/>
      <c r="U2614" s="313"/>
      <c r="V2614" s="305"/>
      <c r="W2614" s="306"/>
      <c r="X2614" s="425"/>
      <c r="AA2614" s="315"/>
      <c r="AB2614" s="315"/>
      <c r="AC2614" s="315"/>
      <c r="AD2614" s="312"/>
      <c r="AE2614" s="316"/>
      <c r="AF2614" s="317"/>
      <c r="AG2614" s="317"/>
      <c r="AH2614" s="311"/>
      <c r="AI2614" s="311"/>
      <c r="AJ2614" s="311"/>
      <c r="AK2614" s="311"/>
      <c r="AL2614" s="311"/>
      <c r="AO2614" s="318"/>
      <c r="AP2614" s="318"/>
      <c r="AQ2614" s="249"/>
      <c r="AR2614" s="249"/>
      <c r="AS2614" s="248"/>
      <c r="AT2614" s="248"/>
      <c r="AU2614" s="248"/>
      <c r="AW2614" s="319"/>
      <c r="AX2614" s="251"/>
      <c r="AY2614" s="248"/>
    </row>
    <row r="2615" spans="1:51" s="307" customFormat="1" ht="16.5" customHeight="1" x14ac:dyDescent="0.25">
      <c r="A2615" s="305"/>
      <c r="B2615" s="306"/>
      <c r="K2615" s="308"/>
      <c r="L2615" s="309"/>
      <c r="M2615" s="310"/>
      <c r="N2615" s="309"/>
      <c r="O2615" s="309"/>
      <c r="P2615" s="309"/>
      <c r="Q2615" s="311"/>
      <c r="R2615" s="312"/>
      <c r="S2615" s="312"/>
      <c r="U2615" s="313"/>
      <c r="V2615" s="305"/>
      <c r="W2615" s="306"/>
      <c r="X2615" s="425"/>
      <c r="AA2615" s="315"/>
      <c r="AB2615" s="315"/>
      <c r="AC2615" s="315"/>
      <c r="AD2615" s="312"/>
      <c r="AE2615" s="316"/>
      <c r="AF2615" s="317"/>
      <c r="AG2615" s="317"/>
      <c r="AH2615" s="311"/>
      <c r="AI2615" s="311"/>
      <c r="AJ2615" s="311"/>
      <c r="AK2615" s="311"/>
      <c r="AL2615" s="311"/>
      <c r="AO2615" s="318"/>
      <c r="AP2615" s="318"/>
      <c r="AQ2615" s="249"/>
      <c r="AR2615" s="249"/>
      <c r="AS2615" s="248"/>
      <c r="AT2615" s="248"/>
      <c r="AU2615" s="248"/>
      <c r="AW2615" s="319"/>
      <c r="AX2615" s="251"/>
      <c r="AY2615" s="248"/>
    </row>
    <row r="2616" spans="1:51" s="307" customFormat="1" ht="16.5" customHeight="1" x14ac:dyDescent="0.25">
      <c r="A2616" s="305"/>
      <c r="B2616" s="306"/>
      <c r="K2616" s="308"/>
      <c r="L2616" s="309"/>
      <c r="M2616" s="310"/>
      <c r="N2616" s="309"/>
      <c r="O2616" s="309"/>
      <c r="P2616" s="309"/>
      <c r="Q2616" s="311"/>
      <c r="R2616" s="312"/>
      <c r="S2616" s="312"/>
      <c r="U2616" s="313"/>
      <c r="V2616" s="305"/>
      <c r="W2616" s="306"/>
      <c r="X2616" s="425"/>
      <c r="AA2616" s="315"/>
      <c r="AB2616" s="315"/>
      <c r="AC2616" s="315"/>
      <c r="AD2616" s="312"/>
      <c r="AE2616" s="316"/>
      <c r="AF2616" s="317"/>
      <c r="AG2616" s="317"/>
      <c r="AH2616" s="311"/>
      <c r="AI2616" s="311"/>
      <c r="AJ2616" s="311"/>
      <c r="AK2616" s="311"/>
      <c r="AL2616" s="311"/>
      <c r="AO2616" s="318"/>
      <c r="AP2616" s="318"/>
      <c r="AQ2616" s="249"/>
      <c r="AR2616" s="249"/>
      <c r="AS2616" s="248"/>
      <c r="AT2616" s="248"/>
      <c r="AU2616" s="248"/>
      <c r="AW2616" s="319"/>
      <c r="AX2616" s="251"/>
      <c r="AY2616" s="248"/>
    </row>
    <row r="2617" spans="1:51" s="307" customFormat="1" ht="16.5" customHeight="1" x14ac:dyDescent="0.25">
      <c r="A2617" s="305"/>
      <c r="B2617" s="306"/>
      <c r="K2617" s="308"/>
      <c r="L2617" s="309"/>
      <c r="M2617" s="310"/>
      <c r="N2617" s="309"/>
      <c r="O2617" s="309"/>
      <c r="P2617" s="309"/>
      <c r="Q2617" s="311"/>
      <c r="R2617" s="312"/>
      <c r="S2617" s="312"/>
      <c r="U2617" s="313"/>
      <c r="V2617" s="305"/>
      <c r="W2617" s="306"/>
      <c r="X2617" s="425"/>
      <c r="AA2617" s="315"/>
      <c r="AB2617" s="315"/>
      <c r="AC2617" s="315"/>
      <c r="AD2617" s="312"/>
      <c r="AE2617" s="316"/>
      <c r="AF2617" s="317"/>
      <c r="AG2617" s="317"/>
      <c r="AH2617" s="311"/>
      <c r="AI2617" s="311"/>
      <c r="AJ2617" s="311"/>
      <c r="AK2617" s="311"/>
      <c r="AL2617" s="311"/>
      <c r="AO2617" s="318"/>
      <c r="AP2617" s="318"/>
      <c r="AQ2617" s="249"/>
      <c r="AR2617" s="249"/>
      <c r="AS2617" s="248"/>
      <c r="AT2617" s="248"/>
      <c r="AU2617" s="248"/>
      <c r="AW2617" s="319"/>
      <c r="AX2617" s="251"/>
      <c r="AY2617" s="248"/>
    </row>
    <row r="2618" spans="1:51" s="307" customFormat="1" ht="16.5" customHeight="1" x14ac:dyDescent="0.25">
      <c r="A2618" s="305"/>
      <c r="B2618" s="306"/>
      <c r="K2618" s="308"/>
      <c r="L2618" s="309"/>
      <c r="M2618" s="310"/>
      <c r="N2618" s="309"/>
      <c r="O2618" s="309"/>
      <c r="P2618" s="309"/>
      <c r="Q2618" s="311"/>
      <c r="R2618" s="312"/>
      <c r="S2618" s="312"/>
      <c r="U2618" s="313"/>
      <c r="V2618" s="305"/>
      <c r="W2618" s="306"/>
      <c r="X2618" s="425"/>
      <c r="AA2618" s="315"/>
      <c r="AB2618" s="315"/>
      <c r="AC2618" s="315"/>
      <c r="AD2618" s="312"/>
      <c r="AE2618" s="316"/>
      <c r="AF2618" s="317"/>
      <c r="AG2618" s="317"/>
      <c r="AH2618" s="311"/>
      <c r="AI2618" s="311"/>
      <c r="AJ2618" s="311"/>
      <c r="AK2618" s="311"/>
      <c r="AL2618" s="311"/>
      <c r="AO2618" s="318"/>
      <c r="AP2618" s="318"/>
      <c r="AQ2618" s="249"/>
      <c r="AR2618" s="249"/>
      <c r="AS2618" s="248"/>
      <c r="AT2618" s="248"/>
      <c r="AU2618" s="248"/>
      <c r="AW2618" s="319"/>
      <c r="AX2618" s="251"/>
      <c r="AY2618" s="248"/>
    </row>
    <row r="2619" spans="1:51" s="307" customFormat="1" ht="16.5" customHeight="1" x14ac:dyDescent="0.25">
      <c r="A2619" s="305"/>
      <c r="B2619" s="306"/>
      <c r="K2619" s="308"/>
      <c r="L2619" s="309"/>
      <c r="M2619" s="310"/>
      <c r="N2619" s="309"/>
      <c r="O2619" s="309"/>
      <c r="P2619" s="309"/>
      <c r="Q2619" s="311"/>
      <c r="R2619" s="312"/>
      <c r="S2619" s="312"/>
      <c r="U2619" s="313"/>
      <c r="V2619" s="305"/>
      <c r="W2619" s="306"/>
      <c r="X2619" s="425"/>
      <c r="AA2619" s="315"/>
      <c r="AB2619" s="315"/>
      <c r="AC2619" s="315"/>
      <c r="AD2619" s="312"/>
      <c r="AE2619" s="316"/>
      <c r="AF2619" s="317"/>
      <c r="AG2619" s="317"/>
      <c r="AH2619" s="311"/>
      <c r="AI2619" s="311"/>
      <c r="AJ2619" s="311"/>
      <c r="AK2619" s="311"/>
      <c r="AL2619" s="311"/>
      <c r="AO2619" s="318"/>
      <c r="AP2619" s="318"/>
      <c r="AQ2619" s="249"/>
      <c r="AR2619" s="249"/>
      <c r="AS2619" s="248"/>
      <c r="AT2619" s="248"/>
      <c r="AU2619" s="248"/>
      <c r="AW2619" s="319"/>
      <c r="AX2619" s="251"/>
      <c r="AY2619" s="248"/>
    </row>
    <row r="2620" spans="1:51" s="307" customFormat="1" ht="16.5" customHeight="1" x14ac:dyDescent="0.25">
      <c r="A2620" s="305"/>
      <c r="B2620" s="306"/>
      <c r="K2620" s="308"/>
      <c r="L2620" s="309"/>
      <c r="M2620" s="310"/>
      <c r="N2620" s="309"/>
      <c r="O2620" s="309"/>
      <c r="P2620" s="309"/>
      <c r="Q2620" s="311"/>
      <c r="R2620" s="312"/>
      <c r="S2620" s="312"/>
      <c r="U2620" s="313"/>
      <c r="V2620" s="305"/>
      <c r="W2620" s="306"/>
      <c r="X2620" s="425"/>
      <c r="AA2620" s="315"/>
      <c r="AB2620" s="315"/>
      <c r="AC2620" s="315"/>
      <c r="AD2620" s="312"/>
      <c r="AE2620" s="316"/>
      <c r="AF2620" s="317"/>
      <c r="AG2620" s="317"/>
      <c r="AH2620" s="311"/>
      <c r="AI2620" s="311"/>
      <c r="AJ2620" s="311"/>
      <c r="AK2620" s="311"/>
      <c r="AL2620" s="311"/>
      <c r="AO2620" s="318"/>
      <c r="AP2620" s="318"/>
      <c r="AQ2620" s="249"/>
      <c r="AR2620" s="249"/>
      <c r="AS2620" s="248"/>
      <c r="AT2620" s="248"/>
      <c r="AU2620" s="248"/>
      <c r="AW2620" s="319"/>
      <c r="AX2620" s="251"/>
      <c r="AY2620" s="248"/>
    </row>
    <row r="2621" spans="1:51" s="307" customFormat="1" ht="16.5" customHeight="1" x14ac:dyDescent="0.25">
      <c r="A2621" s="305"/>
      <c r="B2621" s="306"/>
      <c r="K2621" s="308"/>
      <c r="L2621" s="309"/>
      <c r="M2621" s="310"/>
      <c r="N2621" s="309"/>
      <c r="O2621" s="309"/>
      <c r="P2621" s="309"/>
      <c r="Q2621" s="311"/>
      <c r="R2621" s="312"/>
      <c r="S2621" s="312"/>
      <c r="U2621" s="313"/>
      <c r="V2621" s="305"/>
      <c r="W2621" s="306"/>
      <c r="X2621" s="425"/>
      <c r="AA2621" s="315"/>
      <c r="AB2621" s="315"/>
      <c r="AC2621" s="315"/>
      <c r="AD2621" s="312"/>
      <c r="AE2621" s="316"/>
      <c r="AF2621" s="317"/>
      <c r="AG2621" s="317"/>
      <c r="AH2621" s="311"/>
      <c r="AI2621" s="311"/>
      <c r="AJ2621" s="311"/>
      <c r="AK2621" s="311"/>
      <c r="AL2621" s="311"/>
      <c r="AO2621" s="318"/>
      <c r="AP2621" s="318"/>
      <c r="AQ2621" s="249"/>
      <c r="AR2621" s="249"/>
      <c r="AS2621" s="248"/>
      <c r="AT2621" s="248"/>
      <c r="AU2621" s="248"/>
      <c r="AW2621" s="319"/>
      <c r="AX2621" s="251"/>
      <c r="AY2621" s="248"/>
    </row>
    <row r="2622" spans="1:51" s="307" customFormat="1" ht="16.5" customHeight="1" x14ac:dyDescent="0.25">
      <c r="A2622" s="305"/>
      <c r="B2622" s="306"/>
      <c r="K2622" s="308"/>
      <c r="L2622" s="309"/>
      <c r="M2622" s="310"/>
      <c r="N2622" s="309"/>
      <c r="O2622" s="309"/>
      <c r="P2622" s="309"/>
      <c r="Q2622" s="311"/>
      <c r="R2622" s="312"/>
      <c r="S2622" s="312"/>
      <c r="U2622" s="313"/>
      <c r="V2622" s="305"/>
      <c r="W2622" s="306"/>
      <c r="X2622" s="425"/>
      <c r="AA2622" s="315"/>
      <c r="AB2622" s="315"/>
      <c r="AC2622" s="315"/>
      <c r="AD2622" s="312"/>
      <c r="AE2622" s="316"/>
      <c r="AF2622" s="317"/>
      <c r="AG2622" s="317"/>
      <c r="AH2622" s="311"/>
      <c r="AI2622" s="311"/>
      <c r="AJ2622" s="311"/>
      <c r="AK2622" s="311"/>
      <c r="AL2622" s="311"/>
      <c r="AO2622" s="318"/>
      <c r="AP2622" s="318"/>
      <c r="AQ2622" s="249"/>
      <c r="AR2622" s="249"/>
      <c r="AS2622" s="248"/>
      <c r="AT2622" s="248"/>
      <c r="AU2622" s="248"/>
      <c r="AW2622" s="319"/>
      <c r="AX2622" s="251"/>
      <c r="AY2622" s="248"/>
    </row>
    <row r="2623" spans="1:51" s="307" customFormat="1" ht="16.5" customHeight="1" x14ac:dyDescent="0.25">
      <c r="A2623" s="305"/>
      <c r="B2623" s="306"/>
      <c r="K2623" s="308"/>
      <c r="L2623" s="309"/>
      <c r="M2623" s="310"/>
      <c r="N2623" s="309"/>
      <c r="O2623" s="309"/>
      <c r="P2623" s="309"/>
      <c r="Q2623" s="311"/>
      <c r="R2623" s="312"/>
      <c r="S2623" s="312"/>
      <c r="U2623" s="313"/>
      <c r="V2623" s="305"/>
      <c r="W2623" s="306"/>
      <c r="X2623" s="425"/>
      <c r="AA2623" s="315"/>
      <c r="AB2623" s="315"/>
      <c r="AC2623" s="315"/>
      <c r="AD2623" s="312"/>
      <c r="AE2623" s="316"/>
      <c r="AF2623" s="317"/>
      <c r="AG2623" s="317"/>
      <c r="AH2623" s="311"/>
      <c r="AI2623" s="311"/>
      <c r="AJ2623" s="311"/>
      <c r="AK2623" s="311"/>
      <c r="AL2623" s="311"/>
      <c r="AO2623" s="318"/>
      <c r="AP2623" s="318"/>
      <c r="AQ2623" s="249"/>
      <c r="AR2623" s="249"/>
      <c r="AS2623" s="248"/>
      <c r="AT2623" s="248"/>
      <c r="AU2623" s="248"/>
      <c r="AW2623" s="319"/>
      <c r="AX2623" s="251"/>
      <c r="AY2623" s="248"/>
    </row>
    <row r="2624" spans="1:51" s="307" customFormat="1" ht="16.5" customHeight="1" x14ac:dyDescent="0.25">
      <c r="A2624" s="305"/>
      <c r="B2624" s="306"/>
      <c r="K2624" s="308"/>
      <c r="L2624" s="309"/>
      <c r="M2624" s="310"/>
      <c r="N2624" s="309"/>
      <c r="O2624" s="309"/>
      <c r="P2624" s="309"/>
      <c r="Q2624" s="311"/>
      <c r="R2624" s="312"/>
      <c r="S2624" s="312"/>
      <c r="U2624" s="313"/>
      <c r="V2624" s="305"/>
      <c r="W2624" s="306"/>
      <c r="X2624" s="425"/>
      <c r="AA2624" s="315"/>
      <c r="AB2624" s="315"/>
      <c r="AC2624" s="315"/>
      <c r="AD2624" s="312"/>
      <c r="AE2624" s="316"/>
      <c r="AF2624" s="317"/>
      <c r="AG2624" s="317"/>
      <c r="AH2624" s="311"/>
      <c r="AI2624" s="311"/>
      <c r="AJ2624" s="311"/>
      <c r="AK2624" s="311"/>
      <c r="AL2624" s="311"/>
      <c r="AO2624" s="318"/>
      <c r="AP2624" s="318"/>
      <c r="AQ2624" s="249"/>
      <c r="AR2624" s="249"/>
      <c r="AS2624" s="248"/>
      <c r="AT2624" s="248"/>
      <c r="AU2624" s="248"/>
      <c r="AW2624" s="319"/>
      <c r="AX2624" s="251"/>
      <c r="AY2624" s="248"/>
    </row>
    <row r="2625" spans="1:51" s="307" customFormat="1" ht="16.5" customHeight="1" x14ac:dyDescent="0.25">
      <c r="A2625" s="305"/>
      <c r="B2625" s="306"/>
      <c r="K2625" s="308"/>
      <c r="L2625" s="309"/>
      <c r="M2625" s="310"/>
      <c r="N2625" s="309"/>
      <c r="O2625" s="309"/>
      <c r="P2625" s="309"/>
      <c r="Q2625" s="311"/>
      <c r="R2625" s="312"/>
      <c r="S2625" s="312"/>
      <c r="U2625" s="313"/>
      <c r="V2625" s="305"/>
      <c r="W2625" s="306"/>
      <c r="X2625" s="425"/>
      <c r="AA2625" s="315"/>
      <c r="AB2625" s="315"/>
      <c r="AC2625" s="315"/>
      <c r="AD2625" s="312"/>
      <c r="AE2625" s="316"/>
      <c r="AF2625" s="317"/>
      <c r="AG2625" s="317"/>
      <c r="AH2625" s="311"/>
      <c r="AI2625" s="311"/>
      <c r="AJ2625" s="311"/>
      <c r="AK2625" s="311"/>
      <c r="AL2625" s="311"/>
      <c r="AO2625" s="318"/>
      <c r="AP2625" s="318"/>
      <c r="AQ2625" s="249"/>
      <c r="AR2625" s="249"/>
      <c r="AS2625" s="248"/>
      <c r="AT2625" s="248"/>
      <c r="AU2625" s="248"/>
      <c r="AW2625" s="319"/>
      <c r="AX2625" s="251"/>
      <c r="AY2625" s="248"/>
    </row>
    <row r="2626" spans="1:51" s="307" customFormat="1" ht="16.5" customHeight="1" x14ac:dyDescent="0.25">
      <c r="A2626" s="305"/>
      <c r="B2626" s="306"/>
      <c r="K2626" s="308"/>
      <c r="L2626" s="309"/>
      <c r="M2626" s="310"/>
      <c r="N2626" s="309"/>
      <c r="O2626" s="309"/>
      <c r="P2626" s="309"/>
      <c r="Q2626" s="311"/>
      <c r="R2626" s="312"/>
      <c r="S2626" s="312"/>
      <c r="U2626" s="313"/>
      <c r="V2626" s="305"/>
      <c r="W2626" s="306"/>
      <c r="X2626" s="425"/>
      <c r="AA2626" s="315"/>
      <c r="AB2626" s="315"/>
      <c r="AC2626" s="315"/>
      <c r="AD2626" s="312"/>
      <c r="AE2626" s="316"/>
      <c r="AF2626" s="317"/>
      <c r="AG2626" s="317"/>
      <c r="AH2626" s="311"/>
      <c r="AI2626" s="311"/>
      <c r="AJ2626" s="311"/>
      <c r="AK2626" s="311"/>
      <c r="AL2626" s="311"/>
      <c r="AO2626" s="318"/>
      <c r="AP2626" s="318"/>
      <c r="AQ2626" s="249"/>
      <c r="AR2626" s="249"/>
      <c r="AS2626" s="248"/>
      <c r="AT2626" s="248"/>
      <c r="AU2626" s="248"/>
      <c r="AW2626" s="319"/>
      <c r="AX2626" s="251"/>
      <c r="AY2626" s="248"/>
    </row>
    <row r="2627" spans="1:51" s="307" customFormat="1" ht="16.5" customHeight="1" x14ac:dyDescent="0.25">
      <c r="A2627" s="305"/>
      <c r="B2627" s="306"/>
      <c r="K2627" s="308"/>
      <c r="L2627" s="309"/>
      <c r="M2627" s="310"/>
      <c r="N2627" s="309"/>
      <c r="O2627" s="309"/>
      <c r="P2627" s="309"/>
      <c r="Q2627" s="311"/>
      <c r="R2627" s="312"/>
      <c r="S2627" s="312"/>
      <c r="U2627" s="313"/>
      <c r="V2627" s="305"/>
      <c r="W2627" s="306"/>
      <c r="X2627" s="425"/>
      <c r="AA2627" s="315"/>
      <c r="AB2627" s="315"/>
      <c r="AC2627" s="315"/>
      <c r="AD2627" s="312"/>
      <c r="AE2627" s="316"/>
      <c r="AF2627" s="317"/>
      <c r="AG2627" s="317"/>
      <c r="AH2627" s="311"/>
      <c r="AI2627" s="311"/>
      <c r="AJ2627" s="311"/>
      <c r="AK2627" s="311"/>
      <c r="AL2627" s="311"/>
      <c r="AO2627" s="318"/>
      <c r="AP2627" s="318"/>
      <c r="AQ2627" s="249"/>
      <c r="AR2627" s="249"/>
      <c r="AS2627" s="248"/>
      <c r="AT2627" s="248"/>
      <c r="AU2627" s="248"/>
      <c r="AW2627" s="319"/>
      <c r="AX2627" s="251"/>
      <c r="AY2627" s="248"/>
    </row>
    <row r="2628" spans="1:51" s="307" customFormat="1" ht="16.5" customHeight="1" x14ac:dyDescent="0.25">
      <c r="A2628" s="305"/>
      <c r="B2628" s="306"/>
      <c r="K2628" s="308"/>
      <c r="L2628" s="309"/>
      <c r="M2628" s="310"/>
      <c r="N2628" s="309"/>
      <c r="O2628" s="309"/>
      <c r="P2628" s="309"/>
      <c r="Q2628" s="311"/>
      <c r="R2628" s="312"/>
      <c r="S2628" s="312"/>
      <c r="U2628" s="313"/>
      <c r="V2628" s="305"/>
      <c r="W2628" s="306"/>
      <c r="X2628" s="425"/>
      <c r="AA2628" s="315"/>
      <c r="AB2628" s="315"/>
      <c r="AC2628" s="315"/>
      <c r="AD2628" s="312"/>
      <c r="AE2628" s="316"/>
      <c r="AF2628" s="317"/>
      <c r="AG2628" s="317"/>
      <c r="AH2628" s="311"/>
      <c r="AI2628" s="311"/>
      <c r="AJ2628" s="311"/>
      <c r="AK2628" s="311"/>
      <c r="AL2628" s="311"/>
      <c r="AO2628" s="318"/>
      <c r="AP2628" s="318"/>
      <c r="AQ2628" s="249"/>
      <c r="AR2628" s="249"/>
      <c r="AS2628" s="248"/>
      <c r="AT2628" s="248"/>
      <c r="AU2628" s="248"/>
      <c r="AW2628" s="319"/>
      <c r="AX2628" s="251"/>
      <c r="AY2628" s="248"/>
    </row>
    <row r="2629" spans="1:51" s="307" customFormat="1" ht="16.5" customHeight="1" x14ac:dyDescent="0.25">
      <c r="A2629" s="305"/>
      <c r="B2629" s="306"/>
      <c r="K2629" s="308"/>
      <c r="L2629" s="309"/>
      <c r="M2629" s="310"/>
      <c r="N2629" s="309"/>
      <c r="O2629" s="309"/>
      <c r="P2629" s="309"/>
      <c r="Q2629" s="311"/>
      <c r="R2629" s="312"/>
      <c r="S2629" s="312"/>
      <c r="U2629" s="313"/>
      <c r="V2629" s="305"/>
      <c r="W2629" s="306"/>
      <c r="X2629" s="425"/>
      <c r="AA2629" s="315"/>
      <c r="AB2629" s="315"/>
      <c r="AC2629" s="315"/>
      <c r="AD2629" s="312"/>
      <c r="AE2629" s="316"/>
      <c r="AF2629" s="317"/>
      <c r="AG2629" s="317"/>
      <c r="AH2629" s="311"/>
      <c r="AI2629" s="311"/>
      <c r="AJ2629" s="311"/>
      <c r="AK2629" s="311"/>
      <c r="AL2629" s="311"/>
      <c r="AO2629" s="318"/>
      <c r="AP2629" s="318"/>
      <c r="AQ2629" s="249"/>
      <c r="AR2629" s="249"/>
      <c r="AS2629" s="248"/>
      <c r="AT2629" s="248"/>
      <c r="AU2629" s="248"/>
      <c r="AW2629" s="319"/>
      <c r="AX2629" s="251"/>
      <c r="AY2629" s="248"/>
    </row>
    <row r="2630" spans="1:51" s="307" customFormat="1" ht="16.5" customHeight="1" x14ac:dyDescent="0.25">
      <c r="A2630" s="305"/>
      <c r="B2630" s="306"/>
      <c r="K2630" s="308"/>
      <c r="L2630" s="309"/>
      <c r="M2630" s="310"/>
      <c r="N2630" s="309"/>
      <c r="O2630" s="309"/>
      <c r="P2630" s="309"/>
      <c r="Q2630" s="311"/>
      <c r="R2630" s="312"/>
      <c r="S2630" s="312"/>
      <c r="U2630" s="313"/>
      <c r="V2630" s="305"/>
      <c r="W2630" s="306"/>
      <c r="X2630" s="425"/>
      <c r="AA2630" s="315"/>
      <c r="AB2630" s="315"/>
      <c r="AC2630" s="315"/>
      <c r="AD2630" s="312"/>
      <c r="AE2630" s="316"/>
      <c r="AF2630" s="317"/>
      <c r="AG2630" s="317"/>
      <c r="AH2630" s="311"/>
      <c r="AI2630" s="311"/>
      <c r="AJ2630" s="311"/>
      <c r="AK2630" s="311"/>
      <c r="AL2630" s="311"/>
      <c r="AO2630" s="318"/>
      <c r="AP2630" s="318"/>
      <c r="AQ2630" s="249"/>
      <c r="AR2630" s="249"/>
      <c r="AS2630" s="248"/>
      <c r="AT2630" s="248"/>
      <c r="AU2630" s="248"/>
      <c r="AW2630" s="319"/>
      <c r="AX2630" s="251"/>
      <c r="AY2630" s="248"/>
    </row>
    <row r="2631" spans="1:51" s="307" customFormat="1" ht="16.5" customHeight="1" x14ac:dyDescent="0.25">
      <c r="A2631" s="305"/>
      <c r="B2631" s="306"/>
      <c r="K2631" s="308"/>
      <c r="L2631" s="309"/>
      <c r="M2631" s="310"/>
      <c r="N2631" s="309"/>
      <c r="O2631" s="309"/>
      <c r="P2631" s="309"/>
      <c r="Q2631" s="311"/>
      <c r="R2631" s="312"/>
      <c r="S2631" s="312"/>
      <c r="U2631" s="313"/>
      <c r="V2631" s="305"/>
      <c r="W2631" s="306"/>
      <c r="X2631" s="425"/>
      <c r="AA2631" s="315"/>
      <c r="AB2631" s="315"/>
      <c r="AC2631" s="315"/>
      <c r="AD2631" s="312"/>
      <c r="AE2631" s="316"/>
      <c r="AF2631" s="317"/>
      <c r="AG2631" s="317"/>
      <c r="AH2631" s="311"/>
      <c r="AI2631" s="311"/>
      <c r="AJ2631" s="311"/>
      <c r="AK2631" s="311"/>
      <c r="AL2631" s="311"/>
      <c r="AO2631" s="318"/>
      <c r="AP2631" s="318"/>
      <c r="AQ2631" s="249"/>
      <c r="AR2631" s="249"/>
      <c r="AS2631" s="248"/>
      <c r="AT2631" s="248"/>
      <c r="AU2631" s="248"/>
      <c r="AW2631" s="319"/>
      <c r="AX2631" s="251"/>
      <c r="AY2631" s="248"/>
    </row>
    <row r="2632" spans="1:51" s="307" customFormat="1" ht="16.5" customHeight="1" x14ac:dyDescent="0.25">
      <c r="A2632" s="305"/>
      <c r="B2632" s="306"/>
      <c r="K2632" s="308"/>
      <c r="L2632" s="309"/>
      <c r="M2632" s="310"/>
      <c r="N2632" s="309"/>
      <c r="O2632" s="309"/>
      <c r="P2632" s="309"/>
      <c r="Q2632" s="311"/>
      <c r="R2632" s="312"/>
      <c r="S2632" s="312"/>
      <c r="U2632" s="313"/>
      <c r="V2632" s="305"/>
      <c r="W2632" s="306"/>
      <c r="X2632" s="425"/>
      <c r="AA2632" s="315"/>
      <c r="AB2632" s="315"/>
      <c r="AC2632" s="315"/>
      <c r="AD2632" s="312"/>
      <c r="AE2632" s="316"/>
      <c r="AF2632" s="317"/>
      <c r="AG2632" s="317"/>
      <c r="AH2632" s="311"/>
      <c r="AI2632" s="311"/>
      <c r="AJ2632" s="311"/>
      <c r="AK2632" s="311"/>
      <c r="AL2632" s="311"/>
      <c r="AO2632" s="318"/>
      <c r="AP2632" s="318"/>
      <c r="AQ2632" s="249"/>
      <c r="AR2632" s="249"/>
      <c r="AS2632" s="248"/>
      <c r="AT2632" s="248"/>
      <c r="AU2632" s="248"/>
      <c r="AW2632" s="319"/>
      <c r="AX2632" s="251"/>
      <c r="AY2632" s="248"/>
    </row>
    <row r="2633" spans="1:51" s="307" customFormat="1" ht="16.5" customHeight="1" x14ac:dyDescent="0.25">
      <c r="A2633" s="305"/>
      <c r="B2633" s="306"/>
      <c r="K2633" s="308"/>
      <c r="L2633" s="309"/>
      <c r="M2633" s="310"/>
      <c r="N2633" s="309"/>
      <c r="O2633" s="309"/>
      <c r="P2633" s="309"/>
      <c r="Q2633" s="311"/>
      <c r="R2633" s="312"/>
      <c r="S2633" s="312"/>
      <c r="U2633" s="313"/>
      <c r="V2633" s="305"/>
      <c r="W2633" s="306"/>
      <c r="X2633" s="425"/>
      <c r="AA2633" s="315"/>
      <c r="AB2633" s="315"/>
      <c r="AC2633" s="315"/>
      <c r="AD2633" s="312"/>
      <c r="AE2633" s="316"/>
      <c r="AF2633" s="317"/>
      <c r="AG2633" s="317"/>
      <c r="AH2633" s="311"/>
      <c r="AI2633" s="311"/>
      <c r="AJ2633" s="311"/>
      <c r="AK2633" s="311"/>
      <c r="AL2633" s="311"/>
      <c r="AO2633" s="318"/>
      <c r="AP2633" s="318"/>
      <c r="AQ2633" s="249"/>
      <c r="AR2633" s="249"/>
      <c r="AS2633" s="248"/>
      <c r="AT2633" s="248"/>
      <c r="AU2633" s="248"/>
      <c r="AW2633" s="319"/>
      <c r="AX2633" s="251"/>
      <c r="AY2633" s="248"/>
    </row>
    <row r="2634" spans="1:51" s="307" customFormat="1" ht="16.5" customHeight="1" x14ac:dyDescent="0.25">
      <c r="A2634" s="305"/>
      <c r="B2634" s="306"/>
      <c r="K2634" s="308"/>
      <c r="L2634" s="309"/>
      <c r="M2634" s="310"/>
      <c r="N2634" s="309"/>
      <c r="O2634" s="309"/>
      <c r="P2634" s="309"/>
      <c r="Q2634" s="311"/>
      <c r="R2634" s="312"/>
      <c r="S2634" s="312"/>
      <c r="U2634" s="313"/>
      <c r="V2634" s="305"/>
      <c r="W2634" s="306"/>
      <c r="X2634" s="425"/>
      <c r="AA2634" s="315"/>
      <c r="AB2634" s="315"/>
      <c r="AC2634" s="315"/>
      <c r="AD2634" s="312"/>
      <c r="AE2634" s="316"/>
      <c r="AF2634" s="317"/>
      <c r="AG2634" s="317"/>
      <c r="AH2634" s="311"/>
      <c r="AI2634" s="311"/>
      <c r="AJ2634" s="311"/>
      <c r="AK2634" s="311"/>
      <c r="AL2634" s="311"/>
      <c r="AO2634" s="318"/>
      <c r="AP2634" s="318"/>
      <c r="AQ2634" s="249"/>
      <c r="AR2634" s="249"/>
      <c r="AS2634" s="248"/>
      <c r="AT2634" s="248"/>
      <c r="AU2634" s="248"/>
      <c r="AW2634" s="319"/>
      <c r="AX2634" s="251"/>
      <c r="AY2634" s="248"/>
    </row>
    <row r="2635" spans="1:51" s="307" customFormat="1" ht="16.5" customHeight="1" x14ac:dyDescent="0.25">
      <c r="A2635" s="305"/>
      <c r="B2635" s="306"/>
      <c r="K2635" s="308"/>
      <c r="L2635" s="309"/>
      <c r="M2635" s="310"/>
      <c r="N2635" s="309"/>
      <c r="O2635" s="309"/>
      <c r="P2635" s="309"/>
      <c r="Q2635" s="311"/>
      <c r="R2635" s="312"/>
      <c r="S2635" s="312"/>
      <c r="U2635" s="313"/>
      <c r="V2635" s="305"/>
      <c r="W2635" s="306"/>
      <c r="X2635" s="425"/>
      <c r="AA2635" s="315"/>
      <c r="AB2635" s="315"/>
      <c r="AC2635" s="315"/>
      <c r="AD2635" s="312"/>
      <c r="AE2635" s="316"/>
      <c r="AF2635" s="317"/>
      <c r="AG2635" s="317"/>
      <c r="AH2635" s="311"/>
      <c r="AI2635" s="311"/>
      <c r="AJ2635" s="311"/>
      <c r="AK2635" s="311"/>
      <c r="AL2635" s="311"/>
      <c r="AO2635" s="318"/>
      <c r="AP2635" s="318"/>
      <c r="AQ2635" s="249"/>
      <c r="AR2635" s="249"/>
      <c r="AS2635" s="248"/>
      <c r="AT2635" s="248"/>
      <c r="AU2635" s="248"/>
      <c r="AW2635" s="319"/>
      <c r="AX2635" s="251"/>
      <c r="AY2635" s="248"/>
    </row>
    <row r="2636" spans="1:51" s="307" customFormat="1" ht="16.5" customHeight="1" x14ac:dyDescent="0.25">
      <c r="A2636" s="305"/>
      <c r="B2636" s="306"/>
      <c r="K2636" s="308"/>
      <c r="L2636" s="309"/>
      <c r="M2636" s="310"/>
      <c r="N2636" s="309"/>
      <c r="O2636" s="309"/>
      <c r="P2636" s="309"/>
      <c r="Q2636" s="311"/>
      <c r="R2636" s="312"/>
      <c r="S2636" s="312"/>
      <c r="U2636" s="313"/>
      <c r="V2636" s="305"/>
      <c r="W2636" s="306"/>
      <c r="X2636" s="425"/>
      <c r="AA2636" s="315"/>
      <c r="AB2636" s="315"/>
      <c r="AC2636" s="315"/>
      <c r="AD2636" s="312"/>
      <c r="AE2636" s="316"/>
      <c r="AF2636" s="317"/>
      <c r="AG2636" s="317"/>
      <c r="AH2636" s="311"/>
      <c r="AI2636" s="311"/>
      <c r="AJ2636" s="311"/>
      <c r="AK2636" s="311"/>
      <c r="AL2636" s="311"/>
      <c r="AO2636" s="318"/>
      <c r="AP2636" s="318"/>
      <c r="AQ2636" s="249"/>
      <c r="AR2636" s="249"/>
      <c r="AS2636" s="248"/>
      <c r="AT2636" s="248"/>
      <c r="AU2636" s="248"/>
      <c r="AW2636" s="319"/>
      <c r="AX2636" s="251"/>
      <c r="AY2636" s="248"/>
    </row>
    <row r="2637" spans="1:51" s="307" customFormat="1" ht="16.5" customHeight="1" x14ac:dyDescent="0.25">
      <c r="A2637" s="305"/>
      <c r="B2637" s="306"/>
      <c r="K2637" s="308"/>
      <c r="L2637" s="309"/>
      <c r="M2637" s="310"/>
      <c r="N2637" s="309"/>
      <c r="O2637" s="309"/>
      <c r="P2637" s="309"/>
      <c r="Q2637" s="311"/>
      <c r="R2637" s="312"/>
      <c r="S2637" s="312"/>
      <c r="U2637" s="313"/>
      <c r="V2637" s="305"/>
      <c r="W2637" s="306"/>
      <c r="X2637" s="425"/>
      <c r="AA2637" s="315"/>
      <c r="AB2637" s="315"/>
      <c r="AC2637" s="315"/>
      <c r="AD2637" s="312"/>
      <c r="AE2637" s="316"/>
      <c r="AF2637" s="317"/>
      <c r="AG2637" s="317"/>
      <c r="AH2637" s="311"/>
      <c r="AI2637" s="311"/>
      <c r="AJ2637" s="311"/>
      <c r="AK2637" s="311"/>
      <c r="AL2637" s="311"/>
      <c r="AO2637" s="318"/>
      <c r="AP2637" s="318"/>
      <c r="AQ2637" s="249"/>
      <c r="AR2637" s="249"/>
      <c r="AS2637" s="248"/>
      <c r="AT2637" s="248"/>
      <c r="AU2637" s="248"/>
      <c r="AW2637" s="319"/>
      <c r="AX2637" s="251"/>
      <c r="AY2637" s="248"/>
    </row>
    <row r="2638" spans="1:51" s="276" customFormat="1" ht="16.5" customHeight="1" x14ac:dyDescent="0.25">
      <c r="A2638" s="283"/>
      <c r="B2638" s="274"/>
      <c r="K2638" s="277"/>
      <c r="L2638" s="278"/>
      <c r="M2638" s="279"/>
      <c r="N2638" s="278"/>
      <c r="O2638" s="278"/>
      <c r="P2638" s="278"/>
      <c r="Q2638" s="280"/>
      <c r="R2638" s="281"/>
      <c r="S2638" s="281"/>
      <c r="U2638" s="282"/>
      <c r="V2638" s="283" t="s">
        <v>239</v>
      </c>
      <c r="W2638" s="274">
        <v>122</v>
      </c>
      <c r="X2638" s="284">
        <v>91</v>
      </c>
      <c r="Y2638" s="276" t="s">
        <v>28</v>
      </c>
      <c r="Z2638" s="276" t="s">
        <v>37</v>
      </c>
      <c r="AA2638" s="285">
        <v>11</v>
      </c>
      <c r="AB2638" s="285">
        <v>12</v>
      </c>
      <c r="AC2638" s="285">
        <v>5</v>
      </c>
      <c r="AD2638" s="281">
        <f>AA2638*AB2638</f>
        <v>132</v>
      </c>
      <c r="AE2638" s="286">
        <v>43.18</v>
      </c>
      <c r="AF2638" s="288">
        <f>AF2601</f>
        <v>6700</v>
      </c>
      <c r="AG2638" s="288">
        <f>AD2638*AF2638</f>
        <v>884400</v>
      </c>
      <c r="AH2638" s="280">
        <f>SUM(AI2638:AL2638)</f>
        <v>132</v>
      </c>
      <c r="AI2638" s="280"/>
      <c r="AJ2638" s="280">
        <v>57</v>
      </c>
      <c r="AK2638" s="280">
        <v>75</v>
      </c>
      <c r="AL2638" s="280"/>
      <c r="AM2638" s="276">
        <v>15</v>
      </c>
      <c r="AN2638" s="276">
        <f>ค่าเสื่อม!P2</f>
        <v>20</v>
      </c>
      <c r="AO2638" s="290">
        <f>AG2638*AN2638/100</f>
        <v>176880</v>
      </c>
      <c r="AP2638" s="290">
        <f>AG2638-AO2638</f>
        <v>707520</v>
      </c>
      <c r="AQ2638" s="199">
        <f>P2638+AP2638</f>
        <v>707520</v>
      </c>
      <c r="AR2638" s="199">
        <f>AQ2638</f>
        <v>707520</v>
      </c>
      <c r="AS2638" s="198">
        <f>((S2638*O2638)+(AF2638*AK2638)-(AF2638*AK2638*AN2638/100))</f>
        <v>402000</v>
      </c>
      <c r="AT2638" s="198">
        <f>AQ2638-AS2638</f>
        <v>305520</v>
      </c>
      <c r="AU2638" s="198">
        <f>AS2638</f>
        <v>402000</v>
      </c>
      <c r="AV2638" s="276">
        <f>อัตราภาษี!J5</f>
        <v>0.3</v>
      </c>
      <c r="AW2638" s="156" t="s">
        <v>240</v>
      </c>
      <c r="AX2638" s="201">
        <f>AU2638*AV2638/100</f>
        <v>1206</v>
      </c>
      <c r="AY2638" s="198">
        <f>AX2638*10/100</f>
        <v>120.6</v>
      </c>
    </row>
    <row r="2639" spans="1:51" s="324" customFormat="1" ht="16.5" customHeight="1" x14ac:dyDescent="0.25">
      <c r="A2639" s="330"/>
      <c r="B2639" s="323"/>
      <c r="K2639" s="338"/>
      <c r="L2639" s="327"/>
      <c r="M2639" s="326"/>
      <c r="N2639" s="327"/>
      <c r="O2639" s="327"/>
      <c r="P2639" s="327"/>
      <c r="Q2639" s="289"/>
      <c r="R2639" s="286"/>
      <c r="S2639" s="286"/>
      <c r="U2639" s="329"/>
      <c r="V2639" s="330"/>
      <c r="W2639" s="323"/>
      <c r="X2639" s="340"/>
      <c r="Z2639" s="324" t="s">
        <v>37</v>
      </c>
      <c r="AA2639" s="332"/>
      <c r="AB2639" s="332"/>
      <c r="AC2639" s="332"/>
      <c r="AD2639" s="286">
        <v>75</v>
      </c>
      <c r="AE2639" s="286">
        <v>56.82</v>
      </c>
      <c r="AF2639" s="325"/>
      <c r="AG2639" s="325"/>
      <c r="AH2639" s="289"/>
      <c r="AI2639" s="289"/>
      <c r="AJ2639" s="289"/>
      <c r="AK2639" s="289">
        <v>75</v>
      </c>
      <c r="AL2639" s="289"/>
      <c r="AO2639" s="333"/>
      <c r="AP2639" s="333"/>
      <c r="AQ2639" s="199"/>
      <c r="AR2639" s="199"/>
      <c r="AS2639" s="214">
        <v>402000</v>
      </c>
      <c r="AT2639" s="214"/>
      <c r="AU2639" s="214">
        <v>402000</v>
      </c>
      <c r="AW2639" s="334"/>
      <c r="AX2639" s="215"/>
      <c r="AY2639" s="214"/>
    </row>
    <row r="2640" spans="1:51" s="344" customFormat="1" ht="16.5" customHeight="1" x14ac:dyDescent="0.25">
      <c r="A2640" s="427"/>
      <c r="B2640" s="428"/>
      <c r="K2640" s="442"/>
      <c r="L2640" s="431"/>
      <c r="M2640" s="430"/>
      <c r="N2640" s="431"/>
      <c r="O2640" s="431"/>
      <c r="P2640" s="431"/>
      <c r="Q2640" s="432"/>
      <c r="R2640" s="426"/>
      <c r="S2640" s="426"/>
      <c r="U2640" s="433"/>
      <c r="V2640" s="427"/>
      <c r="W2640" s="428"/>
      <c r="X2640" s="443"/>
      <c r="AA2640" s="435"/>
      <c r="AB2640" s="435"/>
      <c r="AC2640" s="435"/>
      <c r="AD2640" s="426"/>
      <c r="AE2640" s="426"/>
      <c r="AF2640" s="429"/>
      <c r="AG2640" s="429"/>
      <c r="AH2640" s="432"/>
      <c r="AI2640" s="432"/>
      <c r="AJ2640" s="432"/>
      <c r="AK2640" s="432"/>
      <c r="AL2640" s="432"/>
      <c r="AO2640" s="436"/>
      <c r="AP2640" s="436"/>
      <c r="AQ2640" s="249"/>
      <c r="AR2640" s="249"/>
      <c r="AS2640" s="437"/>
      <c r="AT2640" s="437"/>
      <c r="AU2640" s="437"/>
      <c r="AW2640" s="438"/>
      <c r="AX2640" s="439"/>
      <c r="AY2640" s="437"/>
    </row>
    <row r="2641" spans="1:51" s="344" customFormat="1" ht="16.5" customHeight="1" x14ac:dyDescent="0.25">
      <c r="A2641" s="427"/>
      <c r="B2641" s="428"/>
      <c r="K2641" s="442"/>
      <c r="L2641" s="431"/>
      <c r="M2641" s="430"/>
      <c r="N2641" s="431"/>
      <c r="O2641" s="431"/>
      <c r="P2641" s="431"/>
      <c r="Q2641" s="432"/>
      <c r="R2641" s="426"/>
      <c r="S2641" s="426"/>
      <c r="U2641" s="433"/>
      <c r="V2641" s="427"/>
      <c r="W2641" s="428"/>
      <c r="X2641" s="443"/>
      <c r="AA2641" s="435"/>
      <c r="AB2641" s="435"/>
      <c r="AC2641" s="435"/>
      <c r="AD2641" s="426"/>
      <c r="AE2641" s="426"/>
      <c r="AF2641" s="429"/>
      <c r="AG2641" s="429"/>
      <c r="AH2641" s="432"/>
      <c r="AI2641" s="432"/>
      <c r="AJ2641" s="432"/>
      <c r="AK2641" s="432"/>
      <c r="AL2641" s="432"/>
      <c r="AO2641" s="436"/>
      <c r="AP2641" s="436"/>
      <c r="AQ2641" s="249"/>
      <c r="AR2641" s="249"/>
      <c r="AS2641" s="437"/>
      <c r="AT2641" s="437"/>
      <c r="AU2641" s="437"/>
      <c r="AW2641" s="438"/>
      <c r="AX2641" s="439"/>
      <c r="AY2641" s="437"/>
    </row>
    <row r="2642" spans="1:51" s="344" customFormat="1" ht="16.5" customHeight="1" x14ac:dyDescent="0.25">
      <c r="A2642" s="427"/>
      <c r="B2642" s="428"/>
      <c r="K2642" s="442"/>
      <c r="L2642" s="431"/>
      <c r="M2642" s="430"/>
      <c r="N2642" s="431"/>
      <c r="O2642" s="431"/>
      <c r="P2642" s="431"/>
      <c r="Q2642" s="432"/>
      <c r="R2642" s="426"/>
      <c r="S2642" s="426"/>
      <c r="U2642" s="433"/>
      <c r="V2642" s="427"/>
      <c r="W2642" s="428"/>
      <c r="X2642" s="443"/>
      <c r="AA2642" s="435"/>
      <c r="AB2642" s="435"/>
      <c r="AC2642" s="435"/>
      <c r="AD2642" s="426"/>
      <c r="AE2642" s="426"/>
      <c r="AF2642" s="429"/>
      <c r="AG2642" s="429"/>
      <c r="AH2642" s="432"/>
      <c r="AI2642" s="432"/>
      <c r="AJ2642" s="432"/>
      <c r="AK2642" s="432"/>
      <c r="AL2642" s="432"/>
      <c r="AO2642" s="436"/>
      <c r="AP2642" s="436"/>
      <c r="AQ2642" s="249"/>
      <c r="AR2642" s="249"/>
      <c r="AS2642" s="437"/>
      <c r="AT2642" s="437"/>
      <c r="AU2642" s="437"/>
      <c r="AW2642" s="438"/>
      <c r="AX2642" s="439"/>
      <c r="AY2642" s="437"/>
    </row>
    <row r="2643" spans="1:51" s="344" customFormat="1" ht="16.5" customHeight="1" x14ac:dyDescent="0.25">
      <c r="A2643" s="427"/>
      <c r="B2643" s="428"/>
      <c r="K2643" s="442"/>
      <c r="L2643" s="431"/>
      <c r="M2643" s="430"/>
      <c r="N2643" s="431"/>
      <c r="O2643" s="431"/>
      <c r="P2643" s="431"/>
      <c r="Q2643" s="432"/>
      <c r="R2643" s="426"/>
      <c r="S2643" s="426"/>
      <c r="U2643" s="433"/>
      <c r="V2643" s="427"/>
      <c r="W2643" s="428"/>
      <c r="X2643" s="443"/>
      <c r="AA2643" s="435"/>
      <c r="AB2643" s="435"/>
      <c r="AC2643" s="435"/>
      <c r="AD2643" s="426"/>
      <c r="AE2643" s="426"/>
      <c r="AF2643" s="429"/>
      <c r="AG2643" s="429"/>
      <c r="AH2643" s="432"/>
      <c r="AI2643" s="432"/>
      <c r="AJ2643" s="432"/>
      <c r="AK2643" s="432"/>
      <c r="AL2643" s="432"/>
      <c r="AO2643" s="436"/>
      <c r="AP2643" s="436"/>
      <c r="AQ2643" s="249"/>
      <c r="AR2643" s="249"/>
      <c r="AS2643" s="437"/>
      <c r="AT2643" s="437"/>
      <c r="AU2643" s="437"/>
      <c r="AW2643" s="438"/>
      <c r="AX2643" s="439"/>
      <c r="AY2643" s="437"/>
    </row>
    <row r="2644" spans="1:51" s="344" customFormat="1" ht="16.5" customHeight="1" x14ac:dyDescent="0.25">
      <c r="A2644" s="427"/>
      <c r="B2644" s="428"/>
      <c r="K2644" s="442"/>
      <c r="L2644" s="431"/>
      <c r="M2644" s="430"/>
      <c r="N2644" s="431"/>
      <c r="O2644" s="431"/>
      <c r="P2644" s="431"/>
      <c r="Q2644" s="432"/>
      <c r="R2644" s="426"/>
      <c r="S2644" s="426"/>
      <c r="U2644" s="433"/>
      <c r="V2644" s="427"/>
      <c r="W2644" s="428"/>
      <c r="X2644" s="443"/>
      <c r="AA2644" s="435"/>
      <c r="AB2644" s="435"/>
      <c r="AC2644" s="435"/>
      <c r="AD2644" s="426"/>
      <c r="AE2644" s="426"/>
      <c r="AF2644" s="429"/>
      <c r="AG2644" s="429"/>
      <c r="AH2644" s="432"/>
      <c r="AI2644" s="432"/>
      <c r="AJ2644" s="432"/>
      <c r="AK2644" s="432"/>
      <c r="AL2644" s="432"/>
      <c r="AO2644" s="436"/>
      <c r="AP2644" s="436"/>
      <c r="AQ2644" s="249"/>
      <c r="AR2644" s="249"/>
      <c r="AS2644" s="437"/>
      <c r="AT2644" s="437"/>
      <c r="AU2644" s="437"/>
      <c r="AW2644" s="438"/>
      <c r="AX2644" s="439"/>
      <c r="AY2644" s="437"/>
    </row>
    <row r="2645" spans="1:51" s="344" customFormat="1" ht="16.5" customHeight="1" x14ac:dyDescent="0.25">
      <c r="A2645" s="427"/>
      <c r="B2645" s="428"/>
      <c r="K2645" s="442"/>
      <c r="L2645" s="431"/>
      <c r="M2645" s="430"/>
      <c r="N2645" s="431"/>
      <c r="O2645" s="431"/>
      <c r="P2645" s="431"/>
      <c r="Q2645" s="432"/>
      <c r="R2645" s="426"/>
      <c r="S2645" s="426"/>
      <c r="U2645" s="433"/>
      <c r="V2645" s="427"/>
      <c r="W2645" s="428"/>
      <c r="X2645" s="443"/>
      <c r="AA2645" s="435"/>
      <c r="AB2645" s="435"/>
      <c r="AC2645" s="435"/>
      <c r="AD2645" s="426"/>
      <c r="AE2645" s="426"/>
      <c r="AF2645" s="429"/>
      <c r="AG2645" s="429"/>
      <c r="AH2645" s="432"/>
      <c r="AI2645" s="432"/>
      <c r="AJ2645" s="432"/>
      <c r="AK2645" s="432"/>
      <c r="AL2645" s="432"/>
      <c r="AO2645" s="436"/>
      <c r="AP2645" s="436"/>
      <c r="AQ2645" s="249"/>
      <c r="AR2645" s="249"/>
      <c r="AS2645" s="437"/>
      <c r="AT2645" s="437"/>
      <c r="AU2645" s="437"/>
      <c r="AW2645" s="438"/>
      <c r="AX2645" s="439"/>
      <c r="AY2645" s="437"/>
    </row>
    <row r="2646" spans="1:51" s="344" customFormat="1" ht="16.5" customHeight="1" x14ac:dyDescent="0.25">
      <c r="A2646" s="427"/>
      <c r="B2646" s="428"/>
      <c r="K2646" s="442"/>
      <c r="L2646" s="431"/>
      <c r="M2646" s="430"/>
      <c r="N2646" s="431"/>
      <c r="O2646" s="431"/>
      <c r="P2646" s="431"/>
      <c r="Q2646" s="432"/>
      <c r="R2646" s="426"/>
      <c r="S2646" s="426"/>
      <c r="U2646" s="433"/>
      <c r="V2646" s="427"/>
      <c r="W2646" s="428"/>
      <c r="X2646" s="443"/>
      <c r="AA2646" s="435"/>
      <c r="AB2646" s="435"/>
      <c r="AC2646" s="435"/>
      <c r="AD2646" s="426"/>
      <c r="AE2646" s="426"/>
      <c r="AF2646" s="429"/>
      <c r="AG2646" s="429"/>
      <c r="AH2646" s="432"/>
      <c r="AI2646" s="432"/>
      <c r="AJ2646" s="432"/>
      <c r="AK2646" s="432"/>
      <c r="AL2646" s="432"/>
      <c r="AO2646" s="436"/>
      <c r="AP2646" s="436"/>
      <c r="AQ2646" s="249"/>
      <c r="AR2646" s="249"/>
      <c r="AS2646" s="437"/>
      <c r="AT2646" s="437"/>
      <c r="AU2646" s="437"/>
      <c r="AW2646" s="438"/>
      <c r="AX2646" s="439"/>
      <c r="AY2646" s="437"/>
    </row>
    <row r="2647" spans="1:51" s="344" customFormat="1" ht="16.5" customHeight="1" x14ac:dyDescent="0.25">
      <c r="A2647" s="427"/>
      <c r="B2647" s="428"/>
      <c r="K2647" s="442"/>
      <c r="L2647" s="431"/>
      <c r="M2647" s="430"/>
      <c r="N2647" s="431"/>
      <c r="O2647" s="431"/>
      <c r="P2647" s="431"/>
      <c r="Q2647" s="432"/>
      <c r="R2647" s="426"/>
      <c r="S2647" s="426"/>
      <c r="U2647" s="433"/>
      <c r="V2647" s="427"/>
      <c r="W2647" s="428"/>
      <c r="X2647" s="443"/>
      <c r="AA2647" s="435"/>
      <c r="AB2647" s="435"/>
      <c r="AC2647" s="435"/>
      <c r="AD2647" s="426"/>
      <c r="AE2647" s="426"/>
      <c r="AF2647" s="429"/>
      <c r="AG2647" s="429"/>
      <c r="AH2647" s="432"/>
      <c r="AI2647" s="432"/>
      <c r="AJ2647" s="432"/>
      <c r="AK2647" s="432"/>
      <c r="AL2647" s="432"/>
      <c r="AO2647" s="436"/>
      <c r="AP2647" s="436"/>
      <c r="AQ2647" s="249"/>
      <c r="AR2647" s="249"/>
      <c r="AS2647" s="437"/>
      <c r="AT2647" s="437"/>
      <c r="AU2647" s="437"/>
      <c r="AW2647" s="438"/>
      <c r="AX2647" s="439"/>
      <c r="AY2647" s="437"/>
    </row>
    <row r="2648" spans="1:51" s="344" customFormat="1" ht="16.5" customHeight="1" x14ac:dyDescent="0.25">
      <c r="A2648" s="427"/>
      <c r="B2648" s="428"/>
      <c r="K2648" s="442"/>
      <c r="L2648" s="431"/>
      <c r="M2648" s="430"/>
      <c r="N2648" s="431"/>
      <c r="O2648" s="431"/>
      <c r="P2648" s="431"/>
      <c r="Q2648" s="432"/>
      <c r="R2648" s="426"/>
      <c r="S2648" s="426"/>
      <c r="U2648" s="433"/>
      <c r="V2648" s="427"/>
      <c r="W2648" s="428"/>
      <c r="X2648" s="443"/>
      <c r="AA2648" s="435"/>
      <c r="AB2648" s="435"/>
      <c r="AC2648" s="435"/>
      <c r="AD2648" s="426"/>
      <c r="AE2648" s="426"/>
      <c r="AF2648" s="429"/>
      <c r="AG2648" s="429"/>
      <c r="AH2648" s="432"/>
      <c r="AI2648" s="432"/>
      <c r="AJ2648" s="432"/>
      <c r="AK2648" s="432"/>
      <c r="AL2648" s="432"/>
      <c r="AO2648" s="436"/>
      <c r="AP2648" s="436"/>
      <c r="AQ2648" s="249"/>
      <c r="AR2648" s="249"/>
      <c r="AS2648" s="437"/>
      <c r="AT2648" s="437"/>
      <c r="AU2648" s="437"/>
      <c r="AW2648" s="438"/>
      <c r="AX2648" s="439"/>
      <c r="AY2648" s="437"/>
    </row>
    <row r="2649" spans="1:51" s="344" customFormat="1" ht="16.5" customHeight="1" x14ac:dyDescent="0.25">
      <c r="A2649" s="427"/>
      <c r="B2649" s="428"/>
      <c r="K2649" s="442"/>
      <c r="L2649" s="431"/>
      <c r="M2649" s="430"/>
      <c r="N2649" s="431"/>
      <c r="O2649" s="431"/>
      <c r="P2649" s="431"/>
      <c r="Q2649" s="432"/>
      <c r="R2649" s="426"/>
      <c r="S2649" s="426"/>
      <c r="U2649" s="433"/>
      <c r="V2649" s="427"/>
      <c r="W2649" s="428"/>
      <c r="X2649" s="443"/>
      <c r="AA2649" s="435"/>
      <c r="AB2649" s="435"/>
      <c r="AC2649" s="435"/>
      <c r="AD2649" s="426"/>
      <c r="AE2649" s="426"/>
      <c r="AF2649" s="429"/>
      <c r="AG2649" s="429"/>
      <c r="AH2649" s="432"/>
      <c r="AI2649" s="432"/>
      <c r="AJ2649" s="432"/>
      <c r="AK2649" s="432"/>
      <c r="AL2649" s="432"/>
      <c r="AO2649" s="436"/>
      <c r="AP2649" s="436"/>
      <c r="AQ2649" s="249"/>
      <c r="AR2649" s="249"/>
      <c r="AS2649" s="437"/>
      <c r="AT2649" s="437"/>
      <c r="AU2649" s="437"/>
      <c r="AW2649" s="438"/>
      <c r="AX2649" s="439"/>
      <c r="AY2649" s="437"/>
    </row>
    <row r="2650" spans="1:51" s="344" customFormat="1" ht="16.5" customHeight="1" x14ac:dyDescent="0.25">
      <c r="A2650" s="427"/>
      <c r="B2650" s="428"/>
      <c r="K2650" s="442"/>
      <c r="L2650" s="431"/>
      <c r="M2650" s="430"/>
      <c r="N2650" s="431"/>
      <c r="O2650" s="431"/>
      <c r="P2650" s="431"/>
      <c r="Q2650" s="432"/>
      <c r="R2650" s="426"/>
      <c r="S2650" s="426"/>
      <c r="U2650" s="433"/>
      <c r="V2650" s="427"/>
      <c r="W2650" s="428"/>
      <c r="X2650" s="443"/>
      <c r="AA2650" s="435"/>
      <c r="AB2650" s="435"/>
      <c r="AC2650" s="435"/>
      <c r="AD2650" s="426"/>
      <c r="AE2650" s="426"/>
      <c r="AF2650" s="429"/>
      <c r="AG2650" s="429"/>
      <c r="AH2650" s="432"/>
      <c r="AI2650" s="432"/>
      <c r="AJ2650" s="432"/>
      <c r="AK2650" s="432"/>
      <c r="AL2650" s="432"/>
      <c r="AO2650" s="436"/>
      <c r="AP2650" s="436"/>
      <c r="AQ2650" s="249"/>
      <c r="AR2650" s="249"/>
      <c r="AS2650" s="437"/>
      <c r="AT2650" s="437"/>
      <c r="AU2650" s="437"/>
      <c r="AW2650" s="438"/>
      <c r="AX2650" s="439"/>
      <c r="AY2650" s="437"/>
    </row>
    <row r="2651" spans="1:51" s="344" customFormat="1" ht="16.5" customHeight="1" x14ac:dyDescent="0.25">
      <c r="A2651" s="427"/>
      <c r="B2651" s="428"/>
      <c r="K2651" s="442"/>
      <c r="L2651" s="431"/>
      <c r="M2651" s="430"/>
      <c r="N2651" s="431"/>
      <c r="O2651" s="431"/>
      <c r="P2651" s="431"/>
      <c r="Q2651" s="432"/>
      <c r="R2651" s="426"/>
      <c r="S2651" s="426"/>
      <c r="U2651" s="433"/>
      <c r="V2651" s="427"/>
      <c r="W2651" s="428"/>
      <c r="X2651" s="443"/>
      <c r="AA2651" s="435"/>
      <c r="AB2651" s="435"/>
      <c r="AC2651" s="435"/>
      <c r="AD2651" s="426"/>
      <c r="AE2651" s="426"/>
      <c r="AF2651" s="429"/>
      <c r="AG2651" s="429"/>
      <c r="AH2651" s="432"/>
      <c r="AI2651" s="432"/>
      <c r="AJ2651" s="432"/>
      <c r="AK2651" s="432"/>
      <c r="AL2651" s="432"/>
      <c r="AO2651" s="436"/>
      <c r="AP2651" s="436"/>
      <c r="AQ2651" s="249"/>
      <c r="AR2651" s="249"/>
      <c r="AS2651" s="437"/>
      <c r="AT2651" s="437"/>
      <c r="AU2651" s="437"/>
      <c r="AW2651" s="438"/>
      <c r="AX2651" s="439"/>
      <c r="AY2651" s="437"/>
    </row>
    <row r="2652" spans="1:51" s="344" customFormat="1" ht="16.5" customHeight="1" x14ac:dyDescent="0.25">
      <c r="A2652" s="427"/>
      <c r="B2652" s="428"/>
      <c r="K2652" s="442"/>
      <c r="L2652" s="431"/>
      <c r="M2652" s="430"/>
      <c r="N2652" s="431"/>
      <c r="O2652" s="431"/>
      <c r="P2652" s="431"/>
      <c r="Q2652" s="432"/>
      <c r="R2652" s="426"/>
      <c r="S2652" s="426"/>
      <c r="U2652" s="433"/>
      <c r="V2652" s="427"/>
      <c r="W2652" s="428"/>
      <c r="X2652" s="443"/>
      <c r="AA2652" s="435"/>
      <c r="AB2652" s="435"/>
      <c r="AC2652" s="435"/>
      <c r="AD2652" s="426"/>
      <c r="AE2652" s="426"/>
      <c r="AF2652" s="429"/>
      <c r="AG2652" s="429"/>
      <c r="AH2652" s="432"/>
      <c r="AI2652" s="432"/>
      <c r="AJ2652" s="432"/>
      <c r="AK2652" s="432"/>
      <c r="AL2652" s="432"/>
      <c r="AO2652" s="436"/>
      <c r="AP2652" s="436"/>
      <c r="AQ2652" s="249"/>
      <c r="AR2652" s="249"/>
      <c r="AS2652" s="437"/>
      <c r="AT2652" s="437"/>
      <c r="AU2652" s="437"/>
      <c r="AW2652" s="438"/>
      <c r="AX2652" s="439"/>
      <c r="AY2652" s="437"/>
    </row>
    <row r="2653" spans="1:51" s="344" customFormat="1" ht="16.5" customHeight="1" x14ac:dyDescent="0.25">
      <c r="A2653" s="427"/>
      <c r="B2653" s="428"/>
      <c r="K2653" s="442"/>
      <c r="L2653" s="431"/>
      <c r="M2653" s="430"/>
      <c r="N2653" s="431"/>
      <c r="O2653" s="431"/>
      <c r="P2653" s="431"/>
      <c r="Q2653" s="432"/>
      <c r="R2653" s="426"/>
      <c r="S2653" s="426"/>
      <c r="U2653" s="433"/>
      <c r="V2653" s="427"/>
      <c r="W2653" s="428"/>
      <c r="X2653" s="443"/>
      <c r="AA2653" s="435"/>
      <c r="AB2653" s="435"/>
      <c r="AC2653" s="435"/>
      <c r="AD2653" s="426"/>
      <c r="AE2653" s="426"/>
      <c r="AF2653" s="429"/>
      <c r="AG2653" s="429"/>
      <c r="AH2653" s="432"/>
      <c r="AI2653" s="432"/>
      <c r="AJ2653" s="432"/>
      <c r="AK2653" s="432"/>
      <c r="AL2653" s="432"/>
      <c r="AO2653" s="436"/>
      <c r="AP2653" s="436"/>
      <c r="AQ2653" s="249"/>
      <c r="AR2653" s="249"/>
      <c r="AS2653" s="437"/>
      <c r="AT2653" s="437"/>
      <c r="AU2653" s="437"/>
      <c r="AW2653" s="438"/>
      <c r="AX2653" s="439"/>
      <c r="AY2653" s="437"/>
    </row>
    <row r="2654" spans="1:51" s="344" customFormat="1" ht="16.5" customHeight="1" x14ac:dyDescent="0.25">
      <c r="A2654" s="427"/>
      <c r="B2654" s="428"/>
      <c r="K2654" s="442"/>
      <c r="L2654" s="431"/>
      <c r="M2654" s="430"/>
      <c r="N2654" s="431"/>
      <c r="O2654" s="431"/>
      <c r="P2654" s="431"/>
      <c r="Q2654" s="432"/>
      <c r="R2654" s="426"/>
      <c r="S2654" s="426"/>
      <c r="U2654" s="433"/>
      <c r="V2654" s="427"/>
      <c r="W2654" s="428"/>
      <c r="X2654" s="443"/>
      <c r="AA2654" s="435"/>
      <c r="AB2654" s="435"/>
      <c r="AC2654" s="435"/>
      <c r="AD2654" s="426"/>
      <c r="AE2654" s="426"/>
      <c r="AF2654" s="429"/>
      <c r="AG2654" s="429"/>
      <c r="AH2654" s="432"/>
      <c r="AI2654" s="432"/>
      <c r="AJ2654" s="432"/>
      <c r="AK2654" s="432"/>
      <c r="AL2654" s="432"/>
      <c r="AO2654" s="436"/>
      <c r="AP2654" s="436"/>
      <c r="AQ2654" s="249"/>
      <c r="AR2654" s="249"/>
      <c r="AS2654" s="437"/>
      <c r="AT2654" s="437"/>
      <c r="AU2654" s="437"/>
      <c r="AW2654" s="438"/>
      <c r="AX2654" s="439"/>
      <c r="AY2654" s="437"/>
    </row>
    <row r="2655" spans="1:51" s="344" customFormat="1" ht="16.5" customHeight="1" x14ac:dyDescent="0.25">
      <c r="A2655" s="427"/>
      <c r="B2655" s="428"/>
      <c r="K2655" s="442"/>
      <c r="L2655" s="431"/>
      <c r="M2655" s="430"/>
      <c r="N2655" s="431"/>
      <c r="O2655" s="431"/>
      <c r="P2655" s="431"/>
      <c r="Q2655" s="432"/>
      <c r="R2655" s="426"/>
      <c r="S2655" s="426"/>
      <c r="U2655" s="433"/>
      <c r="V2655" s="427"/>
      <c r="W2655" s="428"/>
      <c r="X2655" s="443"/>
      <c r="AA2655" s="435"/>
      <c r="AB2655" s="435"/>
      <c r="AC2655" s="435"/>
      <c r="AD2655" s="426"/>
      <c r="AE2655" s="426"/>
      <c r="AF2655" s="429"/>
      <c r="AG2655" s="429"/>
      <c r="AH2655" s="432"/>
      <c r="AI2655" s="432"/>
      <c r="AJ2655" s="432"/>
      <c r="AK2655" s="432"/>
      <c r="AL2655" s="432"/>
      <c r="AO2655" s="436"/>
      <c r="AP2655" s="436"/>
      <c r="AQ2655" s="249"/>
      <c r="AR2655" s="249"/>
      <c r="AS2655" s="437"/>
      <c r="AT2655" s="437"/>
      <c r="AU2655" s="437"/>
      <c r="AW2655" s="438"/>
      <c r="AX2655" s="439"/>
      <c r="AY2655" s="437"/>
    </row>
    <row r="2656" spans="1:51" s="344" customFormat="1" ht="16.5" customHeight="1" x14ac:dyDescent="0.25">
      <c r="A2656" s="427"/>
      <c r="B2656" s="428"/>
      <c r="K2656" s="442"/>
      <c r="L2656" s="431"/>
      <c r="M2656" s="430"/>
      <c r="N2656" s="431"/>
      <c r="O2656" s="431"/>
      <c r="P2656" s="431"/>
      <c r="Q2656" s="432"/>
      <c r="R2656" s="426"/>
      <c r="S2656" s="426"/>
      <c r="U2656" s="433"/>
      <c r="V2656" s="427"/>
      <c r="W2656" s="428"/>
      <c r="X2656" s="443"/>
      <c r="AA2656" s="435"/>
      <c r="AB2656" s="435"/>
      <c r="AC2656" s="435"/>
      <c r="AD2656" s="426"/>
      <c r="AE2656" s="426"/>
      <c r="AF2656" s="429"/>
      <c r="AG2656" s="429"/>
      <c r="AH2656" s="432"/>
      <c r="AI2656" s="432"/>
      <c r="AJ2656" s="432"/>
      <c r="AK2656" s="432"/>
      <c r="AL2656" s="432"/>
      <c r="AO2656" s="436"/>
      <c r="AP2656" s="436"/>
      <c r="AQ2656" s="249"/>
      <c r="AR2656" s="249"/>
      <c r="AS2656" s="437"/>
      <c r="AT2656" s="437"/>
      <c r="AU2656" s="437"/>
      <c r="AW2656" s="438"/>
      <c r="AX2656" s="439"/>
      <c r="AY2656" s="437"/>
    </row>
    <row r="2657" spans="1:51" s="344" customFormat="1" ht="16.5" customHeight="1" x14ac:dyDescent="0.25">
      <c r="A2657" s="427"/>
      <c r="B2657" s="428"/>
      <c r="K2657" s="442"/>
      <c r="L2657" s="431"/>
      <c r="M2657" s="430"/>
      <c r="N2657" s="431"/>
      <c r="O2657" s="431"/>
      <c r="P2657" s="431"/>
      <c r="Q2657" s="432"/>
      <c r="R2657" s="426"/>
      <c r="S2657" s="426"/>
      <c r="U2657" s="433"/>
      <c r="V2657" s="427"/>
      <c r="W2657" s="428"/>
      <c r="X2657" s="443"/>
      <c r="AA2657" s="435"/>
      <c r="AB2657" s="435"/>
      <c r="AC2657" s="435"/>
      <c r="AD2657" s="426"/>
      <c r="AE2657" s="426"/>
      <c r="AF2657" s="429"/>
      <c r="AG2657" s="429"/>
      <c r="AH2657" s="432"/>
      <c r="AI2657" s="432"/>
      <c r="AJ2657" s="432"/>
      <c r="AK2657" s="432"/>
      <c r="AL2657" s="432"/>
      <c r="AO2657" s="436"/>
      <c r="AP2657" s="436"/>
      <c r="AQ2657" s="249"/>
      <c r="AR2657" s="249"/>
      <c r="AS2657" s="437"/>
      <c r="AT2657" s="437"/>
      <c r="AU2657" s="437"/>
      <c r="AW2657" s="438"/>
      <c r="AX2657" s="439"/>
      <c r="AY2657" s="437"/>
    </row>
    <row r="2658" spans="1:51" s="344" customFormat="1" ht="16.5" customHeight="1" x14ac:dyDescent="0.25">
      <c r="A2658" s="427"/>
      <c r="B2658" s="428"/>
      <c r="K2658" s="442"/>
      <c r="L2658" s="431"/>
      <c r="M2658" s="430"/>
      <c r="N2658" s="431"/>
      <c r="O2658" s="431"/>
      <c r="P2658" s="431"/>
      <c r="Q2658" s="432"/>
      <c r="R2658" s="426"/>
      <c r="S2658" s="426"/>
      <c r="U2658" s="433"/>
      <c r="V2658" s="427"/>
      <c r="W2658" s="428"/>
      <c r="X2658" s="443"/>
      <c r="AA2658" s="435"/>
      <c r="AB2658" s="435"/>
      <c r="AC2658" s="435"/>
      <c r="AD2658" s="426"/>
      <c r="AE2658" s="426"/>
      <c r="AF2658" s="429"/>
      <c r="AG2658" s="429"/>
      <c r="AH2658" s="432"/>
      <c r="AI2658" s="432"/>
      <c r="AJ2658" s="432"/>
      <c r="AK2658" s="432"/>
      <c r="AL2658" s="432"/>
      <c r="AO2658" s="436"/>
      <c r="AP2658" s="436"/>
      <c r="AQ2658" s="249"/>
      <c r="AR2658" s="249"/>
      <c r="AS2658" s="437"/>
      <c r="AT2658" s="437"/>
      <c r="AU2658" s="437"/>
      <c r="AW2658" s="438"/>
      <c r="AX2658" s="439"/>
      <c r="AY2658" s="437"/>
    </row>
    <row r="2659" spans="1:51" s="344" customFormat="1" ht="16.5" customHeight="1" x14ac:dyDescent="0.25">
      <c r="A2659" s="427"/>
      <c r="B2659" s="428"/>
      <c r="K2659" s="442"/>
      <c r="L2659" s="431"/>
      <c r="M2659" s="430"/>
      <c r="N2659" s="431"/>
      <c r="O2659" s="431"/>
      <c r="P2659" s="431"/>
      <c r="Q2659" s="432"/>
      <c r="R2659" s="426"/>
      <c r="S2659" s="426"/>
      <c r="U2659" s="433"/>
      <c r="V2659" s="427"/>
      <c r="W2659" s="428"/>
      <c r="X2659" s="443"/>
      <c r="AA2659" s="435"/>
      <c r="AB2659" s="435"/>
      <c r="AC2659" s="435"/>
      <c r="AD2659" s="426"/>
      <c r="AE2659" s="426"/>
      <c r="AF2659" s="429"/>
      <c r="AG2659" s="429"/>
      <c r="AH2659" s="432"/>
      <c r="AI2659" s="432"/>
      <c r="AJ2659" s="432"/>
      <c r="AK2659" s="432"/>
      <c r="AL2659" s="432"/>
      <c r="AO2659" s="436"/>
      <c r="AP2659" s="436"/>
      <c r="AQ2659" s="249"/>
      <c r="AR2659" s="249"/>
      <c r="AS2659" s="437"/>
      <c r="AT2659" s="437"/>
      <c r="AU2659" s="437"/>
      <c r="AW2659" s="438"/>
      <c r="AX2659" s="439"/>
      <c r="AY2659" s="437"/>
    </row>
    <row r="2660" spans="1:51" s="344" customFormat="1" ht="16.5" customHeight="1" x14ac:dyDescent="0.25">
      <c r="A2660" s="427"/>
      <c r="B2660" s="428"/>
      <c r="K2660" s="442"/>
      <c r="L2660" s="431"/>
      <c r="M2660" s="430"/>
      <c r="N2660" s="431"/>
      <c r="O2660" s="431"/>
      <c r="P2660" s="431"/>
      <c r="Q2660" s="432"/>
      <c r="R2660" s="426"/>
      <c r="S2660" s="426"/>
      <c r="U2660" s="433"/>
      <c r="V2660" s="427"/>
      <c r="W2660" s="428"/>
      <c r="X2660" s="443"/>
      <c r="AA2660" s="435"/>
      <c r="AB2660" s="435"/>
      <c r="AC2660" s="435"/>
      <c r="AD2660" s="426"/>
      <c r="AE2660" s="426"/>
      <c r="AF2660" s="429"/>
      <c r="AG2660" s="429"/>
      <c r="AH2660" s="432"/>
      <c r="AI2660" s="432"/>
      <c r="AJ2660" s="432"/>
      <c r="AK2660" s="432"/>
      <c r="AL2660" s="432"/>
      <c r="AO2660" s="436"/>
      <c r="AP2660" s="436"/>
      <c r="AQ2660" s="249"/>
      <c r="AR2660" s="249"/>
      <c r="AS2660" s="437"/>
      <c r="AT2660" s="437"/>
      <c r="AU2660" s="437"/>
      <c r="AW2660" s="438"/>
      <c r="AX2660" s="439"/>
      <c r="AY2660" s="437"/>
    </row>
    <row r="2661" spans="1:51" s="344" customFormat="1" ht="16.5" customHeight="1" x14ac:dyDescent="0.25">
      <c r="A2661" s="427"/>
      <c r="B2661" s="428"/>
      <c r="K2661" s="442"/>
      <c r="L2661" s="431"/>
      <c r="M2661" s="430"/>
      <c r="N2661" s="431"/>
      <c r="O2661" s="431"/>
      <c r="P2661" s="431"/>
      <c r="Q2661" s="432"/>
      <c r="R2661" s="426"/>
      <c r="S2661" s="426"/>
      <c r="U2661" s="433"/>
      <c r="V2661" s="427"/>
      <c r="W2661" s="428"/>
      <c r="X2661" s="443"/>
      <c r="AA2661" s="435"/>
      <c r="AB2661" s="435"/>
      <c r="AC2661" s="435"/>
      <c r="AD2661" s="426"/>
      <c r="AE2661" s="426"/>
      <c r="AF2661" s="429"/>
      <c r="AG2661" s="429"/>
      <c r="AH2661" s="432"/>
      <c r="AI2661" s="432"/>
      <c r="AJ2661" s="432"/>
      <c r="AK2661" s="432"/>
      <c r="AL2661" s="432"/>
      <c r="AO2661" s="436"/>
      <c r="AP2661" s="436"/>
      <c r="AQ2661" s="249"/>
      <c r="AR2661" s="249"/>
      <c r="AS2661" s="437"/>
      <c r="AT2661" s="437"/>
      <c r="AU2661" s="437"/>
      <c r="AW2661" s="438"/>
      <c r="AX2661" s="439"/>
      <c r="AY2661" s="437"/>
    </row>
    <row r="2662" spans="1:51" s="344" customFormat="1" ht="16.5" customHeight="1" x14ac:dyDescent="0.25">
      <c r="A2662" s="427"/>
      <c r="B2662" s="428"/>
      <c r="K2662" s="442"/>
      <c r="L2662" s="431"/>
      <c r="M2662" s="430"/>
      <c r="N2662" s="431"/>
      <c r="O2662" s="431"/>
      <c r="P2662" s="431"/>
      <c r="Q2662" s="432"/>
      <c r="R2662" s="426"/>
      <c r="S2662" s="426"/>
      <c r="U2662" s="433"/>
      <c r="V2662" s="427"/>
      <c r="W2662" s="428"/>
      <c r="X2662" s="443"/>
      <c r="AA2662" s="435"/>
      <c r="AB2662" s="435"/>
      <c r="AC2662" s="435"/>
      <c r="AD2662" s="426"/>
      <c r="AE2662" s="426"/>
      <c r="AF2662" s="429"/>
      <c r="AG2662" s="429"/>
      <c r="AH2662" s="432"/>
      <c r="AI2662" s="432"/>
      <c r="AJ2662" s="432"/>
      <c r="AK2662" s="432"/>
      <c r="AL2662" s="432"/>
      <c r="AO2662" s="436"/>
      <c r="AP2662" s="436"/>
      <c r="AQ2662" s="249"/>
      <c r="AR2662" s="249"/>
      <c r="AS2662" s="437"/>
      <c r="AT2662" s="437"/>
      <c r="AU2662" s="437"/>
      <c r="AW2662" s="438"/>
      <c r="AX2662" s="439"/>
      <c r="AY2662" s="437"/>
    </row>
    <row r="2663" spans="1:51" s="344" customFormat="1" ht="16.5" customHeight="1" x14ac:dyDescent="0.25">
      <c r="A2663" s="427"/>
      <c r="B2663" s="428"/>
      <c r="K2663" s="442"/>
      <c r="L2663" s="431"/>
      <c r="M2663" s="430"/>
      <c r="N2663" s="431"/>
      <c r="O2663" s="431"/>
      <c r="P2663" s="431"/>
      <c r="Q2663" s="432"/>
      <c r="R2663" s="426"/>
      <c r="S2663" s="426"/>
      <c r="U2663" s="433"/>
      <c r="V2663" s="427"/>
      <c r="W2663" s="428"/>
      <c r="X2663" s="443"/>
      <c r="AA2663" s="435"/>
      <c r="AB2663" s="435"/>
      <c r="AC2663" s="435"/>
      <c r="AD2663" s="426"/>
      <c r="AE2663" s="426"/>
      <c r="AF2663" s="429"/>
      <c r="AG2663" s="429"/>
      <c r="AH2663" s="432"/>
      <c r="AI2663" s="432"/>
      <c r="AJ2663" s="432"/>
      <c r="AK2663" s="432"/>
      <c r="AL2663" s="432"/>
      <c r="AO2663" s="436"/>
      <c r="AP2663" s="436"/>
      <c r="AQ2663" s="249"/>
      <c r="AR2663" s="249"/>
      <c r="AS2663" s="437"/>
      <c r="AT2663" s="437"/>
      <c r="AU2663" s="437"/>
      <c r="AW2663" s="438"/>
      <c r="AX2663" s="439"/>
      <c r="AY2663" s="437"/>
    </row>
    <row r="2664" spans="1:51" s="344" customFormat="1" ht="16.5" customHeight="1" x14ac:dyDescent="0.25">
      <c r="A2664" s="427"/>
      <c r="B2664" s="428"/>
      <c r="K2664" s="442"/>
      <c r="L2664" s="431"/>
      <c r="M2664" s="430"/>
      <c r="N2664" s="431"/>
      <c r="O2664" s="431"/>
      <c r="P2664" s="431"/>
      <c r="Q2664" s="432"/>
      <c r="R2664" s="426"/>
      <c r="S2664" s="426"/>
      <c r="U2664" s="433"/>
      <c r="V2664" s="427"/>
      <c r="W2664" s="428"/>
      <c r="X2664" s="443"/>
      <c r="AA2664" s="435"/>
      <c r="AB2664" s="435"/>
      <c r="AC2664" s="435"/>
      <c r="AD2664" s="426"/>
      <c r="AE2664" s="426"/>
      <c r="AF2664" s="429"/>
      <c r="AG2664" s="429"/>
      <c r="AH2664" s="432"/>
      <c r="AI2664" s="432"/>
      <c r="AJ2664" s="432"/>
      <c r="AK2664" s="432"/>
      <c r="AL2664" s="432"/>
      <c r="AO2664" s="436"/>
      <c r="AP2664" s="436"/>
      <c r="AQ2664" s="249"/>
      <c r="AR2664" s="249"/>
      <c r="AS2664" s="437"/>
      <c r="AT2664" s="437"/>
      <c r="AU2664" s="437"/>
      <c r="AW2664" s="438"/>
      <c r="AX2664" s="439"/>
      <c r="AY2664" s="437"/>
    </row>
    <row r="2665" spans="1:51" s="344" customFormat="1" ht="16.5" customHeight="1" x14ac:dyDescent="0.25">
      <c r="A2665" s="427"/>
      <c r="B2665" s="428"/>
      <c r="K2665" s="442"/>
      <c r="L2665" s="431"/>
      <c r="M2665" s="430"/>
      <c r="N2665" s="431"/>
      <c r="O2665" s="431"/>
      <c r="P2665" s="431"/>
      <c r="Q2665" s="432"/>
      <c r="R2665" s="426"/>
      <c r="S2665" s="426"/>
      <c r="U2665" s="433"/>
      <c r="V2665" s="427"/>
      <c r="W2665" s="428"/>
      <c r="X2665" s="443"/>
      <c r="AA2665" s="435"/>
      <c r="AB2665" s="435"/>
      <c r="AC2665" s="435"/>
      <c r="AD2665" s="426"/>
      <c r="AE2665" s="426"/>
      <c r="AF2665" s="429"/>
      <c r="AG2665" s="429"/>
      <c r="AH2665" s="432"/>
      <c r="AI2665" s="432"/>
      <c r="AJ2665" s="432"/>
      <c r="AK2665" s="432"/>
      <c r="AL2665" s="432"/>
      <c r="AO2665" s="436"/>
      <c r="AP2665" s="436"/>
      <c r="AQ2665" s="249"/>
      <c r="AR2665" s="249"/>
      <c r="AS2665" s="437"/>
      <c r="AT2665" s="437"/>
      <c r="AU2665" s="437"/>
      <c r="AW2665" s="438"/>
      <c r="AX2665" s="439"/>
      <c r="AY2665" s="437"/>
    </row>
    <row r="2666" spans="1:51" s="344" customFormat="1" ht="16.5" customHeight="1" x14ac:dyDescent="0.25">
      <c r="A2666" s="427"/>
      <c r="B2666" s="428"/>
      <c r="K2666" s="442"/>
      <c r="L2666" s="431"/>
      <c r="M2666" s="430"/>
      <c r="N2666" s="431"/>
      <c r="O2666" s="431"/>
      <c r="P2666" s="431"/>
      <c r="Q2666" s="432"/>
      <c r="R2666" s="426"/>
      <c r="S2666" s="426"/>
      <c r="U2666" s="433"/>
      <c r="V2666" s="427"/>
      <c r="W2666" s="428"/>
      <c r="X2666" s="443"/>
      <c r="AA2666" s="435"/>
      <c r="AB2666" s="435"/>
      <c r="AC2666" s="435"/>
      <c r="AD2666" s="426"/>
      <c r="AE2666" s="426"/>
      <c r="AF2666" s="429"/>
      <c r="AG2666" s="429"/>
      <c r="AH2666" s="432"/>
      <c r="AI2666" s="432"/>
      <c r="AJ2666" s="432"/>
      <c r="AK2666" s="432"/>
      <c r="AL2666" s="432"/>
      <c r="AO2666" s="436"/>
      <c r="AP2666" s="436"/>
      <c r="AQ2666" s="249"/>
      <c r="AR2666" s="249"/>
      <c r="AS2666" s="437"/>
      <c r="AT2666" s="437"/>
      <c r="AU2666" s="437"/>
      <c r="AW2666" s="438"/>
      <c r="AX2666" s="439"/>
      <c r="AY2666" s="437"/>
    </row>
    <row r="2667" spans="1:51" s="344" customFormat="1" ht="16.5" customHeight="1" x14ac:dyDescent="0.25">
      <c r="A2667" s="427"/>
      <c r="B2667" s="428"/>
      <c r="K2667" s="442"/>
      <c r="L2667" s="431"/>
      <c r="M2667" s="430"/>
      <c r="N2667" s="431"/>
      <c r="O2667" s="431"/>
      <c r="P2667" s="431"/>
      <c r="Q2667" s="432"/>
      <c r="R2667" s="426"/>
      <c r="S2667" s="426"/>
      <c r="U2667" s="433"/>
      <c r="V2667" s="427"/>
      <c r="W2667" s="428"/>
      <c r="X2667" s="443"/>
      <c r="AA2667" s="435"/>
      <c r="AB2667" s="435"/>
      <c r="AC2667" s="435"/>
      <c r="AD2667" s="426"/>
      <c r="AE2667" s="426"/>
      <c r="AF2667" s="429"/>
      <c r="AG2667" s="429"/>
      <c r="AH2667" s="432"/>
      <c r="AI2667" s="432"/>
      <c r="AJ2667" s="432"/>
      <c r="AK2667" s="432"/>
      <c r="AL2667" s="432"/>
      <c r="AO2667" s="436"/>
      <c r="AP2667" s="436"/>
      <c r="AQ2667" s="249"/>
      <c r="AR2667" s="249"/>
      <c r="AS2667" s="437"/>
      <c r="AT2667" s="437"/>
      <c r="AU2667" s="437"/>
      <c r="AW2667" s="438"/>
      <c r="AX2667" s="439"/>
      <c r="AY2667" s="437"/>
    </row>
    <row r="2668" spans="1:51" s="344" customFormat="1" ht="16.5" customHeight="1" x14ac:dyDescent="0.25">
      <c r="A2668" s="427"/>
      <c r="B2668" s="428"/>
      <c r="K2668" s="442"/>
      <c r="L2668" s="431"/>
      <c r="M2668" s="430"/>
      <c r="N2668" s="431"/>
      <c r="O2668" s="431"/>
      <c r="P2668" s="431"/>
      <c r="Q2668" s="432"/>
      <c r="R2668" s="426"/>
      <c r="S2668" s="426"/>
      <c r="U2668" s="433"/>
      <c r="V2668" s="427"/>
      <c r="W2668" s="428"/>
      <c r="X2668" s="443"/>
      <c r="AA2668" s="435"/>
      <c r="AB2668" s="435"/>
      <c r="AC2668" s="435"/>
      <c r="AD2668" s="426"/>
      <c r="AE2668" s="426"/>
      <c r="AF2668" s="429"/>
      <c r="AG2668" s="429"/>
      <c r="AH2668" s="432"/>
      <c r="AI2668" s="432"/>
      <c r="AJ2668" s="432"/>
      <c r="AK2668" s="432"/>
      <c r="AL2668" s="432"/>
      <c r="AO2668" s="436"/>
      <c r="AP2668" s="436"/>
      <c r="AQ2668" s="249"/>
      <c r="AR2668" s="249"/>
      <c r="AS2668" s="437"/>
      <c r="AT2668" s="437"/>
      <c r="AU2668" s="437"/>
      <c r="AW2668" s="438"/>
      <c r="AX2668" s="439"/>
      <c r="AY2668" s="437"/>
    </row>
    <row r="2669" spans="1:51" s="344" customFormat="1" ht="16.5" customHeight="1" x14ac:dyDescent="0.25">
      <c r="A2669" s="427"/>
      <c r="B2669" s="428"/>
      <c r="K2669" s="442"/>
      <c r="L2669" s="431"/>
      <c r="M2669" s="430"/>
      <c r="N2669" s="431"/>
      <c r="O2669" s="431"/>
      <c r="P2669" s="431"/>
      <c r="Q2669" s="432"/>
      <c r="R2669" s="426"/>
      <c r="S2669" s="426"/>
      <c r="U2669" s="433"/>
      <c r="V2669" s="427"/>
      <c r="W2669" s="428"/>
      <c r="X2669" s="443"/>
      <c r="AA2669" s="435"/>
      <c r="AB2669" s="435"/>
      <c r="AC2669" s="435"/>
      <c r="AD2669" s="426"/>
      <c r="AE2669" s="426"/>
      <c r="AF2669" s="429"/>
      <c r="AG2669" s="429"/>
      <c r="AH2669" s="432"/>
      <c r="AI2669" s="432"/>
      <c r="AJ2669" s="432"/>
      <c r="AK2669" s="432"/>
      <c r="AL2669" s="432"/>
      <c r="AO2669" s="436"/>
      <c r="AP2669" s="436"/>
      <c r="AQ2669" s="249"/>
      <c r="AR2669" s="249"/>
      <c r="AS2669" s="437"/>
      <c r="AT2669" s="437"/>
      <c r="AU2669" s="437"/>
      <c r="AW2669" s="438"/>
      <c r="AX2669" s="439"/>
      <c r="AY2669" s="437"/>
    </row>
    <row r="2670" spans="1:51" s="344" customFormat="1" ht="16.5" customHeight="1" x14ac:dyDescent="0.25">
      <c r="A2670" s="427"/>
      <c r="B2670" s="428"/>
      <c r="K2670" s="442"/>
      <c r="L2670" s="431"/>
      <c r="M2670" s="430"/>
      <c r="N2670" s="431"/>
      <c r="O2670" s="431"/>
      <c r="P2670" s="431"/>
      <c r="Q2670" s="432"/>
      <c r="R2670" s="426"/>
      <c r="S2670" s="426"/>
      <c r="U2670" s="433"/>
      <c r="V2670" s="427"/>
      <c r="W2670" s="428"/>
      <c r="X2670" s="443"/>
      <c r="AA2670" s="435"/>
      <c r="AB2670" s="435"/>
      <c r="AC2670" s="435"/>
      <c r="AD2670" s="426"/>
      <c r="AE2670" s="426"/>
      <c r="AF2670" s="429"/>
      <c r="AG2670" s="429"/>
      <c r="AH2670" s="432"/>
      <c r="AI2670" s="432"/>
      <c r="AJ2670" s="432"/>
      <c r="AK2670" s="432"/>
      <c r="AL2670" s="432"/>
      <c r="AO2670" s="436"/>
      <c r="AP2670" s="436"/>
      <c r="AQ2670" s="249"/>
      <c r="AR2670" s="249"/>
      <c r="AS2670" s="437"/>
      <c r="AT2670" s="437"/>
      <c r="AU2670" s="437"/>
      <c r="AW2670" s="438"/>
      <c r="AX2670" s="439"/>
      <c r="AY2670" s="437"/>
    </row>
    <row r="2671" spans="1:51" s="344" customFormat="1" ht="16.5" customHeight="1" x14ac:dyDescent="0.25">
      <c r="A2671" s="427"/>
      <c r="B2671" s="428"/>
      <c r="K2671" s="442"/>
      <c r="L2671" s="431"/>
      <c r="M2671" s="430"/>
      <c r="N2671" s="431"/>
      <c r="O2671" s="431"/>
      <c r="P2671" s="431"/>
      <c r="Q2671" s="432"/>
      <c r="R2671" s="426"/>
      <c r="S2671" s="426"/>
      <c r="U2671" s="433"/>
      <c r="V2671" s="427"/>
      <c r="W2671" s="428"/>
      <c r="X2671" s="443"/>
      <c r="AA2671" s="435"/>
      <c r="AB2671" s="435"/>
      <c r="AC2671" s="435"/>
      <c r="AD2671" s="426"/>
      <c r="AE2671" s="426"/>
      <c r="AF2671" s="429"/>
      <c r="AG2671" s="429"/>
      <c r="AH2671" s="432"/>
      <c r="AI2671" s="432"/>
      <c r="AJ2671" s="432"/>
      <c r="AK2671" s="432"/>
      <c r="AL2671" s="432"/>
      <c r="AO2671" s="436"/>
      <c r="AP2671" s="436"/>
      <c r="AQ2671" s="249"/>
      <c r="AR2671" s="249"/>
      <c r="AS2671" s="437"/>
      <c r="AT2671" s="437"/>
      <c r="AU2671" s="437"/>
      <c r="AW2671" s="438"/>
      <c r="AX2671" s="439"/>
      <c r="AY2671" s="437"/>
    </row>
    <row r="2672" spans="1:51" s="344" customFormat="1" ht="16.5" customHeight="1" x14ac:dyDescent="0.25">
      <c r="A2672" s="427"/>
      <c r="B2672" s="428"/>
      <c r="K2672" s="442"/>
      <c r="L2672" s="431"/>
      <c r="M2672" s="430"/>
      <c r="N2672" s="431"/>
      <c r="O2672" s="431"/>
      <c r="P2672" s="431"/>
      <c r="Q2672" s="432"/>
      <c r="R2672" s="426"/>
      <c r="S2672" s="426"/>
      <c r="U2672" s="433"/>
      <c r="V2672" s="427"/>
      <c r="W2672" s="428"/>
      <c r="X2672" s="443"/>
      <c r="AA2672" s="435"/>
      <c r="AB2672" s="435"/>
      <c r="AC2672" s="435"/>
      <c r="AD2672" s="426"/>
      <c r="AE2672" s="426"/>
      <c r="AF2672" s="429"/>
      <c r="AG2672" s="429"/>
      <c r="AH2672" s="432"/>
      <c r="AI2672" s="432"/>
      <c r="AJ2672" s="432"/>
      <c r="AK2672" s="432"/>
      <c r="AL2672" s="432"/>
      <c r="AO2672" s="436"/>
      <c r="AP2672" s="436"/>
      <c r="AQ2672" s="249"/>
      <c r="AR2672" s="249"/>
      <c r="AS2672" s="437"/>
      <c r="AT2672" s="437"/>
      <c r="AU2672" s="437"/>
      <c r="AW2672" s="438"/>
      <c r="AX2672" s="439"/>
      <c r="AY2672" s="437"/>
    </row>
    <row r="2673" spans="1:51" s="344" customFormat="1" ht="16.5" customHeight="1" x14ac:dyDescent="0.25">
      <c r="A2673" s="427"/>
      <c r="B2673" s="428"/>
      <c r="K2673" s="442"/>
      <c r="L2673" s="431"/>
      <c r="M2673" s="430"/>
      <c r="N2673" s="431"/>
      <c r="O2673" s="431"/>
      <c r="P2673" s="431"/>
      <c r="Q2673" s="432"/>
      <c r="R2673" s="426"/>
      <c r="S2673" s="426"/>
      <c r="U2673" s="433"/>
      <c r="V2673" s="427"/>
      <c r="W2673" s="428"/>
      <c r="X2673" s="443"/>
      <c r="AA2673" s="435"/>
      <c r="AB2673" s="435"/>
      <c r="AC2673" s="435"/>
      <c r="AD2673" s="426"/>
      <c r="AE2673" s="426"/>
      <c r="AF2673" s="429"/>
      <c r="AG2673" s="429"/>
      <c r="AH2673" s="432"/>
      <c r="AI2673" s="432"/>
      <c r="AJ2673" s="432"/>
      <c r="AK2673" s="432"/>
      <c r="AL2673" s="432"/>
      <c r="AO2673" s="436"/>
      <c r="AP2673" s="436"/>
      <c r="AQ2673" s="249"/>
      <c r="AR2673" s="249"/>
      <c r="AS2673" s="437"/>
      <c r="AT2673" s="437"/>
      <c r="AU2673" s="437"/>
      <c r="AW2673" s="438"/>
      <c r="AX2673" s="439"/>
      <c r="AY2673" s="437"/>
    </row>
    <row r="2674" spans="1:51" s="344" customFormat="1" ht="16.5" customHeight="1" x14ac:dyDescent="0.25">
      <c r="A2674" s="427"/>
      <c r="B2674" s="428"/>
      <c r="K2674" s="442"/>
      <c r="L2674" s="431"/>
      <c r="M2674" s="430"/>
      <c r="N2674" s="431"/>
      <c r="O2674" s="431"/>
      <c r="P2674" s="431"/>
      <c r="Q2674" s="432"/>
      <c r="R2674" s="426"/>
      <c r="S2674" s="426"/>
      <c r="U2674" s="433"/>
      <c r="V2674" s="427"/>
      <c r="W2674" s="428"/>
      <c r="X2674" s="443"/>
      <c r="AA2674" s="435"/>
      <c r="AB2674" s="435"/>
      <c r="AC2674" s="435"/>
      <c r="AD2674" s="426"/>
      <c r="AE2674" s="426"/>
      <c r="AF2674" s="429"/>
      <c r="AG2674" s="429"/>
      <c r="AH2674" s="432"/>
      <c r="AI2674" s="432"/>
      <c r="AJ2674" s="432"/>
      <c r="AK2674" s="432"/>
      <c r="AL2674" s="432"/>
      <c r="AO2674" s="436"/>
      <c r="AP2674" s="436"/>
      <c r="AQ2674" s="249"/>
      <c r="AR2674" s="249"/>
      <c r="AS2674" s="437"/>
      <c r="AT2674" s="437"/>
      <c r="AU2674" s="437"/>
      <c r="AW2674" s="438"/>
      <c r="AX2674" s="439"/>
      <c r="AY2674" s="437"/>
    </row>
    <row r="2675" spans="1:51" s="276" customFormat="1" ht="16.5" customHeight="1" x14ac:dyDescent="0.25">
      <c r="A2675" s="283" t="s">
        <v>241</v>
      </c>
      <c r="B2675" s="274">
        <v>63</v>
      </c>
      <c r="C2675" s="276" t="s">
        <v>5</v>
      </c>
      <c r="D2675" s="276">
        <v>44985</v>
      </c>
      <c r="E2675" s="276">
        <v>610</v>
      </c>
      <c r="F2675" s="276">
        <v>2526</v>
      </c>
      <c r="G2675" s="276" t="s">
        <v>214</v>
      </c>
      <c r="H2675" s="276">
        <v>0</v>
      </c>
      <c r="I2675" s="276">
        <v>2</v>
      </c>
      <c r="J2675" s="276">
        <v>84</v>
      </c>
      <c r="K2675" s="277">
        <f>H2675*400+I2675*100+J2675</f>
        <v>284</v>
      </c>
      <c r="L2675" s="278">
        <f>SUM(Q2675:U2675)</f>
        <v>284</v>
      </c>
      <c r="M2675" s="279">
        <v>5</v>
      </c>
      <c r="N2675" s="288">
        <f t="shared" ref="N2675:N2681" si="62">L2675</f>
        <v>284</v>
      </c>
      <c r="O2675" s="278">
        <v>750</v>
      </c>
      <c r="P2675" s="278">
        <f t="shared" ref="P2675:P2682" si="63">N2675*O2675</f>
        <v>213000</v>
      </c>
      <c r="Q2675" s="280"/>
      <c r="R2675" s="281">
        <v>283.37</v>
      </c>
      <c r="S2675" s="281">
        <v>0.63</v>
      </c>
      <c r="U2675" s="282"/>
      <c r="V2675" s="283" t="str">
        <f>A2675</f>
        <v>นางสายัน  ภูมลา</v>
      </c>
      <c r="W2675" s="274">
        <v>123</v>
      </c>
      <c r="X2675" s="291"/>
      <c r="Y2675" s="276" t="s">
        <v>34</v>
      </c>
      <c r="Z2675" s="276" t="s">
        <v>7</v>
      </c>
      <c r="AA2675" s="285">
        <v>9</v>
      </c>
      <c r="AB2675" s="285">
        <v>16</v>
      </c>
      <c r="AC2675" s="285">
        <v>2</v>
      </c>
      <c r="AD2675" s="281">
        <f t="shared" ref="AD2675:AD2680" si="64">AA2675*AB2675</f>
        <v>144</v>
      </c>
      <c r="AE2675" s="287">
        <v>100</v>
      </c>
      <c r="AF2675" s="288">
        <f>รายการ!B8</f>
        <v>2600</v>
      </c>
      <c r="AG2675" s="288">
        <f t="shared" ref="AG2675:AG2680" si="65">AD2675*AF2675</f>
        <v>374400</v>
      </c>
      <c r="AH2675" s="280">
        <f t="shared" ref="AH2675:AH2680" si="66">SUM(AI2675:AL2675)</f>
        <v>144</v>
      </c>
      <c r="AI2675" s="280"/>
      <c r="AJ2675" s="280">
        <v>144</v>
      </c>
      <c r="AK2675" s="280"/>
      <c r="AL2675" s="280"/>
      <c r="AM2675" s="276">
        <v>4</v>
      </c>
      <c r="AN2675" s="276">
        <f>ค่าเสื่อม!E4</f>
        <v>12</v>
      </c>
      <c r="AO2675" s="290">
        <f t="shared" ref="AO2675:AO2682" si="67">AG2675*AN2675/100</f>
        <v>44928</v>
      </c>
      <c r="AP2675" s="290">
        <f t="shared" ref="AP2675:AP2682" si="68">AG2675-AO2675</f>
        <v>329472</v>
      </c>
      <c r="AQ2675" s="199">
        <f t="shared" ref="AQ2675:AQ2682" si="69">P2675+AP2675</f>
        <v>542472</v>
      </c>
      <c r="AR2675" s="199">
        <f t="shared" ref="AR2675:AR2682" si="70">AQ2675</f>
        <v>542472</v>
      </c>
      <c r="AS2675" s="198">
        <f t="shared" ref="AS2675:AS2682" si="71">((S2675*O2675)+(AF2675*AK2675)-(AF2675*AK2675*AN2675/100))</f>
        <v>472.5</v>
      </c>
      <c r="AT2675" s="198">
        <f t="shared" ref="AT2675:AT2682" si="72">AQ2675-AS2675</f>
        <v>541999.5</v>
      </c>
      <c r="AU2675" s="198">
        <f t="shared" ref="AU2675:AU2682" si="73">AS2675</f>
        <v>472.5</v>
      </c>
      <c r="AV2675" s="276">
        <f>อัตราภาษี!J5</f>
        <v>0.3</v>
      </c>
      <c r="AW2675" s="156" t="s">
        <v>1804</v>
      </c>
      <c r="AX2675" s="201">
        <f t="shared" ref="AX2675:AX2682" si="74">AU2675*AV2675/100</f>
        <v>1.4175</v>
      </c>
      <c r="AY2675" s="198">
        <f t="shared" ref="AY2675:AY2682" si="75">AX2675*10/100</f>
        <v>0.14175000000000001</v>
      </c>
    </row>
    <row r="2676" spans="1:51" s="276" customFormat="1" ht="16.5" customHeight="1" x14ac:dyDescent="0.25">
      <c r="A2676" s="283"/>
      <c r="B2676" s="274"/>
      <c r="K2676" s="277">
        <f>H2676*400+I2676*100+J2676</f>
        <v>0</v>
      </c>
      <c r="L2676" s="278">
        <f>SUM(Q2676:U2676)</f>
        <v>0</v>
      </c>
      <c r="M2676" s="279"/>
      <c r="N2676" s="288">
        <f>L2676</f>
        <v>0</v>
      </c>
      <c r="O2676" s="278"/>
      <c r="P2676" s="278">
        <f t="shared" si="63"/>
        <v>0</v>
      </c>
      <c r="Q2676" s="280"/>
      <c r="R2676" s="281"/>
      <c r="S2676" s="281"/>
      <c r="U2676" s="282"/>
      <c r="V2676" s="283"/>
      <c r="W2676" s="274">
        <v>124</v>
      </c>
      <c r="X2676" s="291"/>
      <c r="Y2676" s="276" t="s">
        <v>54</v>
      </c>
      <c r="Z2676" s="276" t="s">
        <v>6</v>
      </c>
      <c r="AA2676" s="285">
        <v>2</v>
      </c>
      <c r="AB2676" s="285">
        <v>2</v>
      </c>
      <c r="AC2676" s="285">
        <v>2</v>
      </c>
      <c r="AD2676" s="281">
        <f t="shared" si="64"/>
        <v>4</v>
      </c>
      <c r="AE2676" s="287">
        <v>100</v>
      </c>
      <c r="AF2676" s="288">
        <f>รายการ!B29</f>
        <v>5850</v>
      </c>
      <c r="AG2676" s="288">
        <f t="shared" si="65"/>
        <v>23400</v>
      </c>
      <c r="AH2676" s="280">
        <f t="shared" si="66"/>
        <v>4</v>
      </c>
      <c r="AI2676" s="280"/>
      <c r="AJ2676" s="280">
        <v>4</v>
      </c>
      <c r="AK2676" s="280"/>
      <c r="AL2676" s="280"/>
      <c r="AM2676" s="276">
        <v>4</v>
      </c>
      <c r="AN2676" s="276">
        <f>ค่าเสื่อม!E2</f>
        <v>4</v>
      </c>
      <c r="AO2676" s="290">
        <f t="shared" si="67"/>
        <v>936</v>
      </c>
      <c r="AP2676" s="290">
        <f t="shared" si="68"/>
        <v>22464</v>
      </c>
      <c r="AQ2676" s="199">
        <f t="shared" si="69"/>
        <v>22464</v>
      </c>
      <c r="AR2676" s="199">
        <f t="shared" si="70"/>
        <v>22464</v>
      </c>
      <c r="AS2676" s="198">
        <f t="shared" si="71"/>
        <v>0</v>
      </c>
      <c r="AT2676" s="198">
        <f t="shared" si="72"/>
        <v>22464</v>
      </c>
      <c r="AU2676" s="198">
        <f t="shared" si="73"/>
        <v>0</v>
      </c>
      <c r="AW2676" s="156"/>
      <c r="AX2676" s="201">
        <f t="shared" si="74"/>
        <v>0</v>
      </c>
      <c r="AY2676" s="198">
        <f t="shared" si="75"/>
        <v>0</v>
      </c>
    </row>
    <row r="2677" spans="1:51" s="276" customFormat="1" ht="16.5" customHeight="1" x14ac:dyDescent="0.25">
      <c r="A2677" s="283"/>
      <c r="B2677" s="274"/>
      <c r="K2677" s="277">
        <f>H2677*400+I2677*100+J2677</f>
        <v>0</v>
      </c>
      <c r="L2677" s="278">
        <f>SUM(Q2677:U2677)</f>
        <v>0</v>
      </c>
      <c r="M2677" s="279"/>
      <c r="N2677" s="288">
        <f t="shared" si="62"/>
        <v>0</v>
      </c>
      <c r="O2677" s="278"/>
      <c r="P2677" s="278">
        <f t="shared" si="63"/>
        <v>0</v>
      </c>
      <c r="Q2677" s="280"/>
      <c r="R2677" s="281"/>
      <c r="S2677" s="281"/>
      <c r="U2677" s="282"/>
      <c r="V2677" s="283"/>
      <c r="W2677" s="274">
        <v>125</v>
      </c>
      <c r="X2677" s="291"/>
      <c r="Y2677" s="276" t="s">
        <v>34</v>
      </c>
      <c r="Z2677" s="276" t="s">
        <v>6</v>
      </c>
      <c r="AA2677" s="285">
        <v>1</v>
      </c>
      <c r="AB2677" s="285">
        <v>2.5</v>
      </c>
      <c r="AC2677" s="285">
        <v>3</v>
      </c>
      <c r="AD2677" s="281">
        <f t="shared" si="64"/>
        <v>2.5</v>
      </c>
      <c r="AE2677" s="287">
        <v>100</v>
      </c>
      <c r="AF2677" s="288">
        <f>รายการ!B8</f>
        <v>2600</v>
      </c>
      <c r="AG2677" s="288">
        <f t="shared" si="65"/>
        <v>6500</v>
      </c>
      <c r="AH2677" s="280">
        <f t="shared" si="66"/>
        <v>2.5</v>
      </c>
      <c r="AI2677" s="280"/>
      <c r="AJ2677" s="280"/>
      <c r="AK2677" s="280">
        <v>2.5</v>
      </c>
      <c r="AL2677" s="280"/>
      <c r="AM2677" s="276">
        <v>2</v>
      </c>
      <c r="AN2677" s="276">
        <f>ค่าเสื่อม!C2</f>
        <v>2</v>
      </c>
      <c r="AO2677" s="290">
        <f t="shared" si="67"/>
        <v>130</v>
      </c>
      <c r="AP2677" s="290">
        <f t="shared" si="68"/>
        <v>6370</v>
      </c>
      <c r="AQ2677" s="199">
        <f t="shared" si="69"/>
        <v>6370</v>
      </c>
      <c r="AR2677" s="199">
        <f t="shared" si="70"/>
        <v>6370</v>
      </c>
      <c r="AS2677" s="198">
        <f t="shared" si="71"/>
        <v>6370</v>
      </c>
      <c r="AT2677" s="198">
        <f t="shared" si="72"/>
        <v>0</v>
      </c>
      <c r="AU2677" s="198">
        <f t="shared" si="73"/>
        <v>6370</v>
      </c>
      <c r="AV2677" s="276">
        <f>อัตราภาษี!J5</f>
        <v>0.3</v>
      </c>
      <c r="AW2677" s="156" t="s">
        <v>242</v>
      </c>
      <c r="AX2677" s="201">
        <f t="shared" si="74"/>
        <v>19.11</v>
      </c>
      <c r="AY2677" s="198">
        <f t="shared" si="75"/>
        <v>1.911</v>
      </c>
    </row>
    <row r="2678" spans="1:51" s="276" customFormat="1" ht="16.5" customHeight="1" x14ac:dyDescent="0.25">
      <c r="A2678" s="283"/>
      <c r="B2678" s="274">
        <v>64</v>
      </c>
      <c r="C2678" s="276" t="s">
        <v>5</v>
      </c>
      <c r="D2678" s="276">
        <v>45010</v>
      </c>
      <c r="E2678" s="276">
        <v>612</v>
      </c>
      <c r="F2678" s="276">
        <v>2528</v>
      </c>
      <c r="G2678" s="276" t="s">
        <v>214</v>
      </c>
      <c r="H2678" s="276">
        <v>0</v>
      </c>
      <c r="I2678" s="276">
        <v>2</v>
      </c>
      <c r="J2678" s="276">
        <v>57</v>
      </c>
      <c r="K2678" s="277">
        <f>H2678*400+I2678*100+J2678</f>
        <v>257</v>
      </c>
      <c r="L2678" s="278">
        <f>SUM(Q2678:U2678)</f>
        <v>257</v>
      </c>
      <c r="M2678" s="279">
        <v>2</v>
      </c>
      <c r="N2678" s="288">
        <f t="shared" si="62"/>
        <v>257</v>
      </c>
      <c r="O2678" s="278">
        <v>750</v>
      </c>
      <c r="P2678" s="278">
        <f t="shared" si="63"/>
        <v>192750</v>
      </c>
      <c r="Q2678" s="280"/>
      <c r="R2678" s="281">
        <v>257</v>
      </c>
      <c r="S2678" s="281"/>
      <c r="U2678" s="282"/>
      <c r="V2678" s="283"/>
      <c r="W2678" s="274">
        <v>126</v>
      </c>
      <c r="X2678" s="284" t="s">
        <v>243</v>
      </c>
      <c r="Y2678" s="276" t="s">
        <v>28</v>
      </c>
      <c r="Z2678" s="276" t="s">
        <v>41</v>
      </c>
      <c r="AA2678" s="285"/>
      <c r="AB2678" s="285"/>
      <c r="AC2678" s="285">
        <v>2</v>
      </c>
      <c r="AD2678" s="281">
        <v>336</v>
      </c>
      <c r="AE2678" s="287">
        <v>100</v>
      </c>
      <c r="AF2678" s="288">
        <f>รายการ!B1</f>
        <v>6700</v>
      </c>
      <c r="AG2678" s="288">
        <f t="shared" si="65"/>
        <v>2251200</v>
      </c>
      <c r="AH2678" s="280">
        <v>336</v>
      </c>
      <c r="AI2678" s="280"/>
      <c r="AJ2678" s="280"/>
      <c r="AK2678" s="280"/>
      <c r="AL2678" s="280"/>
      <c r="AM2678" s="276">
        <v>31</v>
      </c>
      <c r="AN2678" s="276">
        <f>ค่าเสื่อม!W3</f>
        <v>85</v>
      </c>
      <c r="AO2678" s="290">
        <f t="shared" si="67"/>
        <v>1913520</v>
      </c>
      <c r="AP2678" s="290">
        <f t="shared" si="68"/>
        <v>337680</v>
      </c>
      <c r="AQ2678" s="199">
        <f t="shared" si="69"/>
        <v>530430</v>
      </c>
      <c r="AR2678" s="199">
        <f t="shared" si="70"/>
        <v>530430</v>
      </c>
      <c r="AS2678" s="198">
        <f t="shared" si="71"/>
        <v>0</v>
      </c>
      <c r="AT2678" s="198">
        <f t="shared" si="72"/>
        <v>530430</v>
      </c>
      <c r="AU2678" s="198">
        <f t="shared" si="73"/>
        <v>0</v>
      </c>
      <c r="AW2678" s="156"/>
      <c r="AX2678" s="201">
        <f t="shared" si="74"/>
        <v>0</v>
      </c>
      <c r="AY2678" s="198">
        <f t="shared" si="75"/>
        <v>0</v>
      </c>
    </row>
    <row r="2679" spans="1:51" s="276" customFormat="1" ht="16.5" customHeight="1" x14ac:dyDescent="0.25">
      <c r="A2679" s="283"/>
      <c r="B2679" s="274"/>
      <c r="K2679" s="277"/>
      <c r="L2679" s="278"/>
      <c r="M2679" s="279"/>
      <c r="N2679" s="288">
        <f>L2679</f>
        <v>0</v>
      </c>
      <c r="O2679" s="278"/>
      <c r="P2679" s="278">
        <f t="shared" si="63"/>
        <v>0</v>
      </c>
      <c r="Q2679" s="280"/>
      <c r="R2679" s="281"/>
      <c r="S2679" s="281"/>
      <c r="U2679" s="282"/>
      <c r="V2679" s="283"/>
      <c r="W2679" s="274"/>
      <c r="X2679" s="284"/>
      <c r="Z2679" s="283" t="s">
        <v>42</v>
      </c>
      <c r="AA2679" s="285">
        <v>7</v>
      </c>
      <c r="AB2679" s="285">
        <v>24</v>
      </c>
      <c r="AC2679" s="285">
        <v>2</v>
      </c>
      <c r="AD2679" s="281">
        <f t="shared" si="64"/>
        <v>168</v>
      </c>
      <c r="AE2679" s="287">
        <v>50</v>
      </c>
      <c r="AF2679" s="288">
        <f>รายการ!B1</f>
        <v>6700</v>
      </c>
      <c r="AG2679" s="288">
        <f t="shared" si="65"/>
        <v>1125600</v>
      </c>
      <c r="AH2679" s="280">
        <f t="shared" si="66"/>
        <v>168</v>
      </c>
      <c r="AI2679" s="280"/>
      <c r="AJ2679" s="280">
        <v>168</v>
      </c>
      <c r="AK2679" s="280"/>
      <c r="AL2679" s="280"/>
      <c r="AM2679" s="276">
        <v>31</v>
      </c>
      <c r="AN2679" s="276">
        <f>ค่าเสื่อม!W3</f>
        <v>85</v>
      </c>
      <c r="AO2679" s="290">
        <f t="shared" si="67"/>
        <v>956760</v>
      </c>
      <c r="AP2679" s="290">
        <f t="shared" si="68"/>
        <v>168840</v>
      </c>
      <c r="AQ2679" s="199">
        <f t="shared" si="69"/>
        <v>168840</v>
      </c>
      <c r="AR2679" s="199">
        <f t="shared" si="70"/>
        <v>168840</v>
      </c>
      <c r="AS2679" s="198">
        <f t="shared" si="71"/>
        <v>0</v>
      </c>
      <c r="AT2679" s="198">
        <f t="shared" si="72"/>
        <v>168840</v>
      </c>
      <c r="AU2679" s="198">
        <f t="shared" si="73"/>
        <v>0</v>
      </c>
      <c r="AW2679" s="156"/>
      <c r="AX2679" s="201">
        <f t="shared" si="74"/>
        <v>0</v>
      </c>
      <c r="AY2679" s="198">
        <f t="shared" si="75"/>
        <v>0</v>
      </c>
    </row>
    <row r="2680" spans="1:51" s="276" customFormat="1" ht="16.5" customHeight="1" x14ac:dyDescent="0.25">
      <c r="A2680" s="283"/>
      <c r="B2680" s="274"/>
      <c r="K2680" s="277"/>
      <c r="L2680" s="278"/>
      <c r="M2680" s="279"/>
      <c r="N2680" s="288">
        <f t="shared" si="62"/>
        <v>0</v>
      </c>
      <c r="O2680" s="278"/>
      <c r="P2680" s="278">
        <f t="shared" si="63"/>
        <v>0</v>
      </c>
      <c r="Q2680" s="280"/>
      <c r="R2680" s="281"/>
      <c r="S2680" s="281"/>
      <c r="U2680" s="282"/>
      <c r="V2680" s="283"/>
      <c r="W2680" s="274"/>
      <c r="X2680" s="284"/>
      <c r="Z2680" s="283" t="s">
        <v>43</v>
      </c>
      <c r="AA2680" s="285">
        <v>7</v>
      </c>
      <c r="AB2680" s="285">
        <v>24</v>
      </c>
      <c r="AC2680" s="285">
        <v>2</v>
      </c>
      <c r="AD2680" s="281">
        <f t="shared" si="64"/>
        <v>168</v>
      </c>
      <c r="AE2680" s="287">
        <v>50</v>
      </c>
      <c r="AF2680" s="288">
        <f>รายการ!B1</f>
        <v>6700</v>
      </c>
      <c r="AG2680" s="288">
        <f t="shared" si="65"/>
        <v>1125600</v>
      </c>
      <c r="AH2680" s="280">
        <f t="shared" si="66"/>
        <v>168</v>
      </c>
      <c r="AI2680" s="280"/>
      <c r="AJ2680" s="280">
        <v>168</v>
      </c>
      <c r="AK2680" s="280"/>
      <c r="AL2680" s="280"/>
      <c r="AM2680" s="276">
        <v>31</v>
      </c>
      <c r="AN2680" s="276">
        <f>ค่าเสื่อม!W3</f>
        <v>85</v>
      </c>
      <c r="AO2680" s="290">
        <f t="shared" si="67"/>
        <v>956760</v>
      </c>
      <c r="AP2680" s="290">
        <f t="shared" si="68"/>
        <v>168840</v>
      </c>
      <c r="AQ2680" s="199">
        <f t="shared" si="69"/>
        <v>168840</v>
      </c>
      <c r="AR2680" s="199">
        <f t="shared" si="70"/>
        <v>168840</v>
      </c>
      <c r="AS2680" s="198">
        <f t="shared" si="71"/>
        <v>0</v>
      </c>
      <c r="AT2680" s="198">
        <f t="shared" si="72"/>
        <v>168840</v>
      </c>
      <c r="AU2680" s="198">
        <f t="shared" si="73"/>
        <v>0</v>
      </c>
      <c r="AW2680" s="156"/>
      <c r="AX2680" s="201">
        <f t="shared" si="74"/>
        <v>0</v>
      </c>
      <c r="AY2680" s="198">
        <f t="shared" si="75"/>
        <v>0</v>
      </c>
    </row>
    <row r="2681" spans="1:51" s="276" customFormat="1" ht="16.5" customHeight="1" x14ac:dyDescent="0.25">
      <c r="A2681" s="283"/>
      <c r="B2681" s="274">
        <v>65</v>
      </c>
      <c r="C2681" s="276" t="s">
        <v>5</v>
      </c>
      <c r="D2681" s="276">
        <v>45429</v>
      </c>
      <c r="E2681" s="276">
        <v>618</v>
      </c>
      <c r="F2681" s="276">
        <v>2547</v>
      </c>
      <c r="G2681" s="276" t="s">
        <v>214</v>
      </c>
      <c r="H2681" s="276">
        <v>1</v>
      </c>
      <c r="I2681" s="276">
        <v>2</v>
      </c>
      <c r="J2681" s="276">
        <v>8</v>
      </c>
      <c r="K2681" s="277">
        <f>H2681*400+I2681*100+J2681</f>
        <v>608</v>
      </c>
      <c r="L2681" s="278">
        <f>SUM(Q2681:U2681)</f>
        <v>608</v>
      </c>
      <c r="M2681" s="279">
        <v>1</v>
      </c>
      <c r="N2681" s="288">
        <f t="shared" si="62"/>
        <v>608</v>
      </c>
      <c r="O2681" s="278">
        <v>150</v>
      </c>
      <c r="P2681" s="278">
        <f t="shared" si="63"/>
        <v>91200</v>
      </c>
      <c r="Q2681" s="280">
        <v>608</v>
      </c>
      <c r="R2681" s="281"/>
      <c r="S2681" s="281"/>
      <c r="U2681" s="282"/>
      <c r="V2681" s="283"/>
      <c r="W2681" s="274"/>
      <c r="X2681" s="291"/>
      <c r="AA2681" s="285"/>
      <c r="AB2681" s="285"/>
      <c r="AC2681" s="285"/>
      <c r="AD2681" s="281"/>
      <c r="AE2681" s="287"/>
      <c r="AF2681" s="288"/>
      <c r="AG2681" s="288"/>
      <c r="AI2681" s="280"/>
      <c r="AJ2681" s="280"/>
      <c r="AK2681" s="280"/>
      <c r="AL2681" s="280"/>
      <c r="AO2681" s="290">
        <f t="shared" si="67"/>
        <v>0</v>
      </c>
      <c r="AP2681" s="290">
        <f t="shared" si="68"/>
        <v>0</v>
      </c>
      <c r="AQ2681" s="199">
        <f t="shared" si="69"/>
        <v>91200</v>
      </c>
      <c r="AR2681" s="199">
        <f t="shared" si="70"/>
        <v>91200</v>
      </c>
      <c r="AS2681" s="198">
        <f t="shared" si="71"/>
        <v>0</v>
      </c>
      <c r="AT2681" s="198">
        <f t="shared" si="72"/>
        <v>91200</v>
      </c>
      <c r="AU2681" s="198">
        <f t="shared" si="73"/>
        <v>0</v>
      </c>
      <c r="AW2681" s="156"/>
      <c r="AX2681" s="201">
        <f t="shared" si="74"/>
        <v>0</v>
      </c>
      <c r="AY2681" s="198">
        <f t="shared" si="75"/>
        <v>0</v>
      </c>
    </row>
    <row r="2682" spans="1:51" s="276" customFormat="1" ht="16.5" customHeight="1" x14ac:dyDescent="0.25">
      <c r="A2682" s="283"/>
      <c r="B2682" s="274">
        <v>66</v>
      </c>
      <c r="C2682" s="276" t="s">
        <v>5</v>
      </c>
      <c r="D2682" s="276">
        <v>22123</v>
      </c>
      <c r="E2682" s="276">
        <v>106</v>
      </c>
      <c r="F2682" s="276">
        <v>818</v>
      </c>
      <c r="G2682" s="276" t="s">
        <v>214</v>
      </c>
      <c r="H2682" s="276">
        <v>13</v>
      </c>
      <c r="I2682" s="276">
        <v>0</v>
      </c>
      <c r="J2682" s="276">
        <v>13</v>
      </c>
      <c r="K2682" s="277">
        <f>H2682*400+I2682*100+J2682</f>
        <v>5213</v>
      </c>
      <c r="L2682" s="278">
        <f>SUM(Q2682:U2682)</f>
        <v>5213</v>
      </c>
      <c r="M2682" s="279">
        <v>1</v>
      </c>
      <c r="N2682" s="278">
        <f>L2682</f>
        <v>5213</v>
      </c>
      <c r="O2682" s="278">
        <v>125</v>
      </c>
      <c r="P2682" s="278">
        <f t="shared" si="63"/>
        <v>651625</v>
      </c>
      <c r="Q2682" s="280">
        <v>5213</v>
      </c>
      <c r="R2682" s="281"/>
      <c r="S2682" s="281"/>
      <c r="U2682" s="282"/>
      <c r="V2682" s="283"/>
      <c r="W2682" s="274"/>
      <c r="X2682" s="284"/>
      <c r="AA2682" s="285"/>
      <c r="AB2682" s="285"/>
      <c r="AC2682" s="285"/>
      <c r="AD2682" s="281"/>
      <c r="AE2682" s="287"/>
      <c r="AF2682" s="288"/>
      <c r="AG2682" s="288"/>
      <c r="AI2682" s="280"/>
      <c r="AJ2682" s="280"/>
      <c r="AK2682" s="280"/>
      <c r="AL2682" s="280"/>
      <c r="AO2682" s="290">
        <f t="shared" si="67"/>
        <v>0</v>
      </c>
      <c r="AP2682" s="290">
        <f t="shared" si="68"/>
        <v>0</v>
      </c>
      <c r="AQ2682" s="199">
        <f t="shared" si="69"/>
        <v>651625</v>
      </c>
      <c r="AR2682" s="199">
        <f t="shared" si="70"/>
        <v>651625</v>
      </c>
      <c r="AS2682" s="198">
        <f t="shared" si="71"/>
        <v>0</v>
      </c>
      <c r="AT2682" s="198">
        <f t="shared" si="72"/>
        <v>651625</v>
      </c>
      <c r="AU2682" s="198">
        <f t="shared" si="73"/>
        <v>0</v>
      </c>
      <c r="AW2682" s="156"/>
      <c r="AX2682" s="201">
        <f t="shared" si="74"/>
        <v>0</v>
      </c>
      <c r="AY2682" s="198">
        <f t="shared" si="75"/>
        <v>0</v>
      </c>
    </row>
    <row r="2683" spans="1:51" s="307" customFormat="1" ht="16.5" customHeight="1" x14ac:dyDescent="0.25">
      <c r="A2683" s="305"/>
      <c r="B2683" s="306"/>
      <c r="K2683" s="308"/>
      <c r="L2683" s="309"/>
      <c r="M2683" s="310"/>
      <c r="N2683" s="309"/>
      <c r="O2683" s="309"/>
      <c r="P2683" s="309"/>
      <c r="Q2683" s="311"/>
      <c r="R2683" s="312"/>
      <c r="S2683" s="312"/>
      <c r="U2683" s="313"/>
      <c r="V2683" s="305"/>
      <c r="W2683" s="306"/>
      <c r="X2683" s="425"/>
      <c r="AA2683" s="315"/>
      <c r="AB2683" s="315"/>
      <c r="AC2683" s="315"/>
      <c r="AD2683" s="312"/>
      <c r="AE2683" s="316"/>
      <c r="AF2683" s="317"/>
      <c r="AG2683" s="317"/>
      <c r="AI2683" s="311"/>
      <c r="AJ2683" s="311"/>
      <c r="AK2683" s="311"/>
      <c r="AL2683" s="311"/>
      <c r="AO2683" s="318"/>
      <c r="AP2683" s="318"/>
      <c r="AQ2683" s="249"/>
      <c r="AR2683" s="249"/>
      <c r="AS2683" s="248"/>
      <c r="AT2683" s="248"/>
      <c r="AU2683" s="248"/>
      <c r="AW2683" s="319"/>
      <c r="AX2683" s="201">
        <f>SUM(AX2675:AX2682)</f>
        <v>20.5275</v>
      </c>
      <c r="AY2683" s="198">
        <f>SUM(AY2675:AY2682)</f>
        <v>2.0527500000000001</v>
      </c>
    </row>
    <row r="2684" spans="1:51" s="307" customFormat="1" ht="16.5" customHeight="1" x14ac:dyDescent="0.25">
      <c r="A2684" s="305"/>
      <c r="B2684" s="306"/>
      <c r="K2684" s="308"/>
      <c r="L2684" s="309"/>
      <c r="M2684" s="310"/>
      <c r="N2684" s="309"/>
      <c r="O2684" s="309"/>
      <c r="P2684" s="309"/>
      <c r="Q2684" s="311"/>
      <c r="R2684" s="312"/>
      <c r="S2684" s="312"/>
      <c r="U2684" s="313"/>
      <c r="V2684" s="305"/>
      <c r="W2684" s="306"/>
      <c r="X2684" s="425"/>
      <c r="AA2684" s="315"/>
      <c r="AB2684" s="315"/>
      <c r="AC2684" s="315"/>
      <c r="AD2684" s="312"/>
      <c r="AE2684" s="316"/>
      <c r="AF2684" s="317"/>
      <c r="AG2684" s="317"/>
      <c r="AI2684" s="311"/>
      <c r="AJ2684" s="311"/>
      <c r="AK2684" s="311"/>
      <c r="AL2684" s="311"/>
      <c r="AO2684" s="318"/>
      <c r="AP2684" s="318"/>
      <c r="AQ2684" s="249"/>
      <c r="AR2684" s="249"/>
      <c r="AS2684" s="248"/>
      <c r="AT2684" s="248"/>
      <c r="AU2684" s="248"/>
      <c r="AW2684" s="319"/>
      <c r="AX2684" s="251"/>
      <c r="AY2684" s="248"/>
    </row>
    <row r="2685" spans="1:51" s="307" customFormat="1" ht="16.5" customHeight="1" x14ac:dyDescent="0.25">
      <c r="A2685" s="305"/>
      <c r="B2685" s="306"/>
      <c r="K2685" s="308"/>
      <c r="L2685" s="309"/>
      <c r="M2685" s="310"/>
      <c r="N2685" s="309"/>
      <c r="O2685" s="309"/>
      <c r="P2685" s="309"/>
      <c r="Q2685" s="311"/>
      <c r="R2685" s="312"/>
      <c r="S2685" s="312"/>
      <c r="U2685" s="313"/>
      <c r="V2685" s="305"/>
      <c r="W2685" s="306"/>
      <c r="X2685" s="425"/>
      <c r="AA2685" s="315"/>
      <c r="AB2685" s="315"/>
      <c r="AC2685" s="315"/>
      <c r="AD2685" s="312"/>
      <c r="AE2685" s="316"/>
      <c r="AF2685" s="317"/>
      <c r="AG2685" s="317"/>
      <c r="AI2685" s="311"/>
      <c r="AJ2685" s="311"/>
      <c r="AK2685" s="311"/>
      <c r="AL2685" s="311"/>
      <c r="AO2685" s="318"/>
      <c r="AP2685" s="318"/>
      <c r="AQ2685" s="249"/>
      <c r="AR2685" s="249"/>
      <c r="AS2685" s="248"/>
      <c r="AT2685" s="248"/>
      <c r="AU2685" s="248"/>
      <c r="AW2685" s="319"/>
      <c r="AX2685" s="251"/>
      <c r="AY2685" s="248"/>
    </row>
    <row r="2686" spans="1:51" s="307" customFormat="1" ht="16.5" customHeight="1" x14ac:dyDescent="0.25">
      <c r="A2686" s="305"/>
      <c r="B2686" s="306"/>
      <c r="K2686" s="308"/>
      <c r="L2686" s="309"/>
      <c r="M2686" s="310"/>
      <c r="N2686" s="309"/>
      <c r="O2686" s="309"/>
      <c r="P2686" s="309"/>
      <c r="Q2686" s="311"/>
      <c r="R2686" s="312"/>
      <c r="S2686" s="312"/>
      <c r="U2686" s="313"/>
      <c r="V2686" s="305"/>
      <c r="W2686" s="306"/>
      <c r="X2686" s="425"/>
      <c r="AA2686" s="315"/>
      <c r="AB2686" s="315"/>
      <c r="AC2686" s="315"/>
      <c r="AD2686" s="312"/>
      <c r="AE2686" s="316"/>
      <c r="AF2686" s="317"/>
      <c r="AG2686" s="317"/>
      <c r="AI2686" s="311"/>
      <c r="AJ2686" s="311"/>
      <c r="AK2686" s="311"/>
      <c r="AL2686" s="311"/>
      <c r="AO2686" s="318"/>
      <c r="AP2686" s="318"/>
      <c r="AQ2686" s="249"/>
      <c r="AR2686" s="249"/>
      <c r="AS2686" s="248"/>
      <c r="AT2686" s="248"/>
      <c r="AU2686" s="248"/>
      <c r="AW2686" s="319"/>
      <c r="AX2686" s="251"/>
      <c r="AY2686" s="248"/>
    </row>
    <row r="2687" spans="1:51" s="307" customFormat="1" ht="16.5" customHeight="1" x14ac:dyDescent="0.25">
      <c r="A2687" s="305"/>
      <c r="B2687" s="306"/>
      <c r="K2687" s="308"/>
      <c r="L2687" s="309"/>
      <c r="M2687" s="310"/>
      <c r="N2687" s="309"/>
      <c r="O2687" s="309"/>
      <c r="P2687" s="309"/>
      <c r="Q2687" s="311"/>
      <c r="R2687" s="312"/>
      <c r="S2687" s="312"/>
      <c r="U2687" s="313"/>
      <c r="V2687" s="305"/>
      <c r="W2687" s="306"/>
      <c r="X2687" s="425"/>
      <c r="AA2687" s="315"/>
      <c r="AB2687" s="315"/>
      <c r="AC2687" s="315"/>
      <c r="AD2687" s="312"/>
      <c r="AE2687" s="316"/>
      <c r="AF2687" s="317"/>
      <c r="AG2687" s="317"/>
      <c r="AI2687" s="311"/>
      <c r="AJ2687" s="311"/>
      <c r="AK2687" s="311"/>
      <c r="AL2687" s="311"/>
      <c r="AO2687" s="318"/>
      <c r="AP2687" s="318"/>
      <c r="AQ2687" s="249"/>
      <c r="AR2687" s="249"/>
      <c r="AS2687" s="248"/>
      <c r="AT2687" s="248"/>
      <c r="AU2687" s="248"/>
      <c r="AW2687" s="319"/>
      <c r="AX2687" s="251"/>
      <c r="AY2687" s="248"/>
    </row>
    <row r="2688" spans="1:51" s="307" customFormat="1" ht="16.5" customHeight="1" x14ac:dyDescent="0.25">
      <c r="A2688" s="305"/>
      <c r="B2688" s="306"/>
      <c r="K2688" s="308"/>
      <c r="L2688" s="309"/>
      <c r="M2688" s="310"/>
      <c r="N2688" s="309"/>
      <c r="O2688" s="309"/>
      <c r="P2688" s="309"/>
      <c r="Q2688" s="311"/>
      <c r="R2688" s="312"/>
      <c r="S2688" s="312"/>
      <c r="U2688" s="313"/>
      <c r="V2688" s="305"/>
      <c r="W2688" s="306"/>
      <c r="X2688" s="425"/>
      <c r="AA2688" s="315"/>
      <c r="AB2688" s="315"/>
      <c r="AC2688" s="315"/>
      <c r="AD2688" s="312"/>
      <c r="AE2688" s="316"/>
      <c r="AF2688" s="317"/>
      <c r="AG2688" s="317"/>
      <c r="AI2688" s="311"/>
      <c r="AJ2688" s="311"/>
      <c r="AK2688" s="311"/>
      <c r="AL2688" s="311"/>
      <c r="AO2688" s="318"/>
      <c r="AP2688" s="318"/>
      <c r="AQ2688" s="249"/>
      <c r="AR2688" s="249"/>
      <c r="AS2688" s="248"/>
      <c r="AT2688" s="248"/>
      <c r="AU2688" s="248"/>
      <c r="AW2688" s="319"/>
      <c r="AX2688" s="251"/>
      <c r="AY2688" s="248"/>
    </row>
    <row r="2689" spans="1:51" s="307" customFormat="1" ht="16.5" customHeight="1" x14ac:dyDescent="0.25">
      <c r="A2689" s="305"/>
      <c r="B2689" s="306"/>
      <c r="K2689" s="308"/>
      <c r="L2689" s="309"/>
      <c r="M2689" s="310"/>
      <c r="N2689" s="309"/>
      <c r="O2689" s="309"/>
      <c r="P2689" s="309"/>
      <c r="Q2689" s="311"/>
      <c r="R2689" s="312"/>
      <c r="S2689" s="312"/>
      <c r="U2689" s="313"/>
      <c r="V2689" s="305"/>
      <c r="W2689" s="306"/>
      <c r="X2689" s="425"/>
      <c r="AA2689" s="315"/>
      <c r="AB2689" s="315"/>
      <c r="AC2689" s="315"/>
      <c r="AD2689" s="312"/>
      <c r="AE2689" s="316"/>
      <c r="AF2689" s="317"/>
      <c r="AG2689" s="317"/>
      <c r="AI2689" s="311"/>
      <c r="AJ2689" s="311"/>
      <c r="AK2689" s="311"/>
      <c r="AL2689" s="311"/>
      <c r="AO2689" s="318"/>
      <c r="AP2689" s="318"/>
      <c r="AQ2689" s="249"/>
      <c r="AR2689" s="249"/>
      <c r="AS2689" s="248"/>
      <c r="AT2689" s="248"/>
      <c r="AU2689" s="248"/>
      <c r="AW2689" s="319"/>
      <c r="AX2689" s="251"/>
      <c r="AY2689" s="248"/>
    </row>
    <row r="2690" spans="1:51" s="307" customFormat="1" ht="16.5" customHeight="1" x14ac:dyDescent="0.25">
      <c r="A2690" s="305"/>
      <c r="B2690" s="306"/>
      <c r="K2690" s="308"/>
      <c r="L2690" s="309"/>
      <c r="M2690" s="310"/>
      <c r="N2690" s="309"/>
      <c r="O2690" s="309"/>
      <c r="P2690" s="309"/>
      <c r="Q2690" s="311"/>
      <c r="R2690" s="312"/>
      <c r="S2690" s="312"/>
      <c r="U2690" s="313"/>
      <c r="V2690" s="305"/>
      <c r="W2690" s="306"/>
      <c r="X2690" s="425"/>
      <c r="AA2690" s="315"/>
      <c r="AB2690" s="315"/>
      <c r="AC2690" s="315"/>
      <c r="AD2690" s="312"/>
      <c r="AE2690" s="316"/>
      <c r="AF2690" s="317"/>
      <c r="AG2690" s="317"/>
      <c r="AI2690" s="311"/>
      <c r="AJ2690" s="311"/>
      <c r="AK2690" s="311"/>
      <c r="AL2690" s="311"/>
      <c r="AO2690" s="318"/>
      <c r="AP2690" s="318"/>
      <c r="AQ2690" s="249"/>
      <c r="AR2690" s="249"/>
      <c r="AS2690" s="248"/>
      <c r="AT2690" s="248"/>
      <c r="AU2690" s="248"/>
      <c r="AW2690" s="319"/>
      <c r="AX2690" s="251"/>
      <c r="AY2690" s="248"/>
    </row>
    <row r="2691" spans="1:51" s="307" customFormat="1" ht="16.5" customHeight="1" x14ac:dyDescent="0.25">
      <c r="A2691" s="305"/>
      <c r="B2691" s="306"/>
      <c r="K2691" s="308"/>
      <c r="L2691" s="309"/>
      <c r="M2691" s="310"/>
      <c r="N2691" s="309"/>
      <c r="O2691" s="309"/>
      <c r="P2691" s="309"/>
      <c r="Q2691" s="311"/>
      <c r="R2691" s="312"/>
      <c r="S2691" s="312"/>
      <c r="U2691" s="313"/>
      <c r="V2691" s="305"/>
      <c r="W2691" s="306"/>
      <c r="X2691" s="425"/>
      <c r="AA2691" s="315"/>
      <c r="AB2691" s="315"/>
      <c r="AC2691" s="315"/>
      <c r="AD2691" s="312"/>
      <c r="AE2691" s="316"/>
      <c r="AF2691" s="317"/>
      <c r="AG2691" s="317"/>
      <c r="AI2691" s="311"/>
      <c r="AJ2691" s="311"/>
      <c r="AK2691" s="311"/>
      <c r="AL2691" s="311"/>
      <c r="AO2691" s="318"/>
      <c r="AP2691" s="318"/>
      <c r="AQ2691" s="249"/>
      <c r="AR2691" s="249"/>
      <c r="AS2691" s="248"/>
      <c r="AT2691" s="248"/>
      <c r="AU2691" s="248"/>
      <c r="AW2691" s="319"/>
      <c r="AX2691" s="251"/>
      <c r="AY2691" s="248"/>
    </row>
    <row r="2692" spans="1:51" s="307" customFormat="1" ht="16.5" customHeight="1" x14ac:dyDescent="0.25">
      <c r="A2692" s="305"/>
      <c r="B2692" s="306"/>
      <c r="K2692" s="308"/>
      <c r="L2692" s="309"/>
      <c r="M2692" s="310"/>
      <c r="N2692" s="309"/>
      <c r="O2692" s="309"/>
      <c r="P2692" s="309"/>
      <c r="Q2692" s="311"/>
      <c r="R2692" s="312"/>
      <c r="S2692" s="312"/>
      <c r="U2692" s="313"/>
      <c r="V2692" s="305"/>
      <c r="W2692" s="306"/>
      <c r="X2692" s="425"/>
      <c r="AA2692" s="315"/>
      <c r="AB2692" s="315"/>
      <c r="AC2692" s="315"/>
      <c r="AD2692" s="312"/>
      <c r="AE2692" s="316"/>
      <c r="AF2692" s="317"/>
      <c r="AG2692" s="317"/>
      <c r="AI2692" s="311"/>
      <c r="AJ2692" s="311"/>
      <c r="AK2692" s="311"/>
      <c r="AL2692" s="311"/>
      <c r="AO2692" s="318"/>
      <c r="AP2692" s="318"/>
      <c r="AQ2692" s="249"/>
      <c r="AR2692" s="249"/>
      <c r="AS2692" s="248"/>
      <c r="AT2692" s="248"/>
      <c r="AU2692" s="248"/>
      <c r="AW2692" s="319"/>
      <c r="AX2692" s="251"/>
      <c r="AY2692" s="248"/>
    </row>
    <row r="2693" spans="1:51" s="307" customFormat="1" ht="16.5" customHeight="1" x14ac:dyDescent="0.25">
      <c r="A2693" s="305"/>
      <c r="B2693" s="306"/>
      <c r="K2693" s="308"/>
      <c r="L2693" s="309"/>
      <c r="M2693" s="310"/>
      <c r="N2693" s="309"/>
      <c r="O2693" s="309"/>
      <c r="P2693" s="309"/>
      <c r="Q2693" s="311"/>
      <c r="R2693" s="312"/>
      <c r="S2693" s="312"/>
      <c r="U2693" s="313"/>
      <c r="V2693" s="305"/>
      <c r="W2693" s="306"/>
      <c r="X2693" s="425"/>
      <c r="AA2693" s="315"/>
      <c r="AB2693" s="315"/>
      <c r="AC2693" s="315"/>
      <c r="AD2693" s="312"/>
      <c r="AE2693" s="316"/>
      <c r="AF2693" s="317"/>
      <c r="AG2693" s="317"/>
      <c r="AI2693" s="311"/>
      <c r="AJ2693" s="311"/>
      <c r="AK2693" s="311"/>
      <c r="AL2693" s="311"/>
      <c r="AO2693" s="318"/>
      <c r="AP2693" s="318"/>
      <c r="AQ2693" s="249"/>
      <c r="AR2693" s="249"/>
      <c r="AS2693" s="248"/>
      <c r="AT2693" s="248"/>
      <c r="AU2693" s="248"/>
      <c r="AW2693" s="319"/>
      <c r="AX2693" s="251"/>
      <c r="AY2693" s="248"/>
    </row>
    <row r="2694" spans="1:51" s="307" customFormat="1" ht="16.5" customHeight="1" x14ac:dyDescent="0.25">
      <c r="A2694" s="305"/>
      <c r="B2694" s="306"/>
      <c r="K2694" s="308"/>
      <c r="L2694" s="309"/>
      <c r="M2694" s="310"/>
      <c r="N2694" s="309"/>
      <c r="O2694" s="309"/>
      <c r="P2694" s="309"/>
      <c r="Q2694" s="311"/>
      <c r="R2694" s="312"/>
      <c r="S2694" s="312"/>
      <c r="U2694" s="313"/>
      <c r="V2694" s="305"/>
      <c r="W2694" s="306"/>
      <c r="X2694" s="425"/>
      <c r="AA2694" s="315"/>
      <c r="AB2694" s="315"/>
      <c r="AC2694" s="315"/>
      <c r="AD2694" s="312"/>
      <c r="AE2694" s="316"/>
      <c r="AF2694" s="317"/>
      <c r="AG2694" s="317"/>
      <c r="AI2694" s="311"/>
      <c r="AJ2694" s="311"/>
      <c r="AK2694" s="311"/>
      <c r="AL2694" s="311"/>
      <c r="AO2694" s="318"/>
      <c r="AP2694" s="318"/>
      <c r="AQ2694" s="249"/>
      <c r="AR2694" s="249"/>
      <c r="AS2694" s="248"/>
      <c r="AT2694" s="248"/>
      <c r="AU2694" s="248"/>
      <c r="AW2694" s="319"/>
      <c r="AX2694" s="251"/>
      <c r="AY2694" s="248"/>
    </row>
    <row r="2695" spans="1:51" s="307" customFormat="1" ht="16.5" customHeight="1" x14ac:dyDescent="0.25">
      <c r="A2695" s="305"/>
      <c r="B2695" s="306"/>
      <c r="K2695" s="308"/>
      <c r="L2695" s="309"/>
      <c r="M2695" s="310"/>
      <c r="N2695" s="309"/>
      <c r="O2695" s="309"/>
      <c r="P2695" s="309"/>
      <c r="Q2695" s="311"/>
      <c r="R2695" s="312"/>
      <c r="S2695" s="312"/>
      <c r="U2695" s="313"/>
      <c r="V2695" s="305"/>
      <c r="W2695" s="306"/>
      <c r="X2695" s="425"/>
      <c r="AA2695" s="315"/>
      <c r="AB2695" s="315"/>
      <c r="AC2695" s="315"/>
      <c r="AD2695" s="312"/>
      <c r="AE2695" s="316"/>
      <c r="AF2695" s="317"/>
      <c r="AG2695" s="317"/>
      <c r="AI2695" s="311"/>
      <c r="AJ2695" s="311"/>
      <c r="AK2695" s="311"/>
      <c r="AL2695" s="311"/>
      <c r="AO2695" s="318"/>
      <c r="AP2695" s="318"/>
      <c r="AQ2695" s="249"/>
      <c r="AR2695" s="249"/>
      <c r="AS2695" s="248"/>
      <c r="AT2695" s="248"/>
      <c r="AU2695" s="248"/>
      <c r="AW2695" s="319"/>
      <c r="AX2695" s="251"/>
      <c r="AY2695" s="248"/>
    </row>
    <row r="2696" spans="1:51" s="307" customFormat="1" ht="16.5" customHeight="1" x14ac:dyDescent="0.25">
      <c r="A2696" s="305"/>
      <c r="B2696" s="306"/>
      <c r="K2696" s="308"/>
      <c r="L2696" s="309"/>
      <c r="M2696" s="310"/>
      <c r="N2696" s="309"/>
      <c r="O2696" s="309"/>
      <c r="P2696" s="309"/>
      <c r="Q2696" s="311"/>
      <c r="R2696" s="312"/>
      <c r="S2696" s="312"/>
      <c r="U2696" s="313"/>
      <c r="V2696" s="305"/>
      <c r="W2696" s="306"/>
      <c r="X2696" s="425"/>
      <c r="AA2696" s="315"/>
      <c r="AB2696" s="315"/>
      <c r="AC2696" s="315"/>
      <c r="AD2696" s="312"/>
      <c r="AE2696" s="316"/>
      <c r="AF2696" s="317"/>
      <c r="AG2696" s="317"/>
      <c r="AI2696" s="311"/>
      <c r="AJ2696" s="311"/>
      <c r="AK2696" s="311"/>
      <c r="AL2696" s="311"/>
      <c r="AO2696" s="318"/>
      <c r="AP2696" s="318"/>
      <c r="AQ2696" s="249"/>
      <c r="AR2696" s="249"/>
      <c r="AS2696" s="248"/>
      <c r="AT2696" s="248"/>
      <c r="AU2696" s="248"/>
      <c r="AW2696" s="319"/>
      <c r="AX2696" s="251"/>
      <c r="AY2696" s="248"/>
    </row>
    <row r="2697" spans="1:51" s="307" customFormat="1" ht="16.5" customHeight="1" x14ac:dyDescent="0.25">
      <c r="A2697" s="305"/>
      <c r="B2697" s="306"/>
      <c r="K2697" s="308"/>
      <c r="L2697" s="309"/>
      <c r="M2697" s="310"/>
      <c r="N2697" s="309"/>
      <c r="O2697" s="309"/>
      <c r="P2697" s="309"/>
      <c r="Q2697" s="311"/>
      <c r="R2697" s="312"/>
      <c r="S2697" s="312"/>
      <c r="U2697" s="313"/>
      <c r="V2697" s="305"/>
      <c r="W2697" s="306"/>
      <c r="X2697" s="425"/>
      <c r="AA2697" s="315"/>
      <c r="AB2697" s="315"/>
      <c r="AC2697" s="315"/>
      <c r="AD2697" s="312"/>
      <c r="AE2697" s="316"/>
      <c r="AF2697" s="317"/>
      <c r="AG2697" s="317"/>
      <c r="AI2697" s="311"/>
      <c r="AJ2697" s="311"/>
      <c r="AK2697" s="311"/>
      <c r="AL2697" s="311"/>
      <c r="AO2697" s="318"/>
      <c r="AP2697" s="318"/>
      <c r="AQ2697" s="249"/>
      <c r="AR2697" s="249"/>
      <c r="AS2697" s="248"/>
      <c r="AT2697" s="248"/>
      <c r="AU2697" s="248"/>
      <c r="AW2697" s="319"/>
      <c r="AX2697" s="251"/>
      <c r="AY2697" s="248"/>
    </row>
    <row r="2698" spans="1:51" s="307" customFormat="1" ht="16.5" customHeight="1" x14ac:dyDescent="0.25">
      <c r="A2698" s="305"/>
      <c r="B2698" s="306"/>
      <c r="K2698" s="308"/>
      <c r="L2698" s="309"/>
      <c r="M2698" s="310"/>
      <c r="N2698" s="309"/>
      <c r="O2698" s="309"/>
      <c r="P2698" s="309"/>
      <c r="Q2698" s="311"/>
      <c r="R2698" s="312"/>
      <c r="S2698" s="312"/>
      <c r="U2698" s="313"/>
      <c r="V2698" s="305"/>
      <c r="W2698" s="306"/>
      <c r="X2698" s="425"/>
      <c r="AA2698" s="315"/>
      <c r="AB2698" s="315"/>
      <c r="AC2698" s="315"/>
      <c r="AD2698" s="312"/>
      <c r="AE2698" s="316"/>
      <c r="AF2698" s="317"/>
      <c r="AG2698" s="317"/>
      <c r="AI2698" s="311"/>
      <c r="AJ2698" s="311"/>
      <c r="AK2698" s="311"/>
      <c r="AL2698" s="311"/>
      <c r="AO2698" s="318"/>
      <c r="AP2698" s="318"/>
      <c r="AQ2698" s="249"/>
      <c r="AR2698" s="249"/>
      <c r="AS2698" s="248"/>
      <c r="AT2698" s="248"/>
      <c r="AU2698" s="248"/>
      <c r="AW2698" s="319"/>
      <c r="AX2698" s="251"/>
      <c r="AY2698" s="248"/>
    </row>
    <row r="2699" spans="1:51" s="307" customFormat="1" ht="16.5" customHeight="1" x14ac:dyDescent="0.25">
      <c r="A2699" s="305"/>
      <c r="B2699" s="306"/>
      <c r="K2699" s="308"/>
      <c r="L2699" s="309"/>
      <c r="M2699" s="310"/>
      <c r="N2699" s="309"/>
      <c r="O2699" s="309"/>
      <c r="P2699" s="309"/>
      <c r="Q2699" s="311"/>
      <c r="R2699" s="312"/>
      <c r="S2699" s="312"/>
      <c r="U2699" s="313"/>
      <c r="V2699" s="305"/>
      <c r="W2699" s="306"/>
      <c r="X2699" s="425"/>
      <c r="AA2699" s="315"/>
      <c r="AB2699" s="315"/>
      <c r="AC2699" s="315"/>
      <c r="AD2699" s="312"/>
      <c r="AE2699" s="316"/>
      <c r="AF2699" s="317"/>
      <c r="AG2699" s="317"/>
      <c r="AI2699" s="311"/>
      <c r="AJ2699" s="311"/>
      <c r="AK2699" s="311"/>
      <c r="AL2699" s="311"/>
      <c r="AO2699" s="318"/>
      <c r="AP2699" s="318"/>
      <c r="AQ2699" s="249"/>
      <c r="AR2699" s="249"/>
      <c r="AS2699" s="248"/>
      <c r="AT2699" s="248"/>
      <c r="AU2699" s="248"/>
      <c r="AW2699" s="319"/>
      <c r="AX2699" s="251"/>
      <c r="AY2699" s="248"/>
    </row>
    <row r="2700" spans="1:51" s="307" customFormat="1" ht="16.5" customHeight="1" x14ac:dyDescent="0.25">
      <c r="A2700" s="305"/>
      <c r="B2700" s="306"/>
      <c r="K2700" s="308"/>
      <c r="L2700" s="309"/>
      <c r="M2700" s="310"/>
      <c r="N2700" s="309"/>
      <c r="O2700" s="309"/>
      <c r="P2700" s="309"/>
      <c r="Q2700" s="311"/>
      <c r="R2700" s="312"/>
      <c r="S2700" s="312"/>
      <c r="U2700" s="313"/>
      <c r="V2700" s="305"/>
      <c r="W2700" s="306"/>
      <c r="X2700" s="425"/>
      <c r="AA2700" s="315"/>
      <c r="AB2700" s="315"/>
      <c r="AC2700" s="315"/>
      <c r="AD2700" s="312"/>
      <c r="AE2700" s="316"/>
      <c r="AF2700" s="317"/>
      <c r="AG2700" s="317"/>
      <c r="AI2700" s="311"/>
      <c r="AJ2700" s="311"/>
      <c r="AK2700" s="311"/>
      <c r="AL2700" s="311"/>
      <c r="AO2700" s="318"/>
      <c r="AP2700" s="318"/>
      <c r="AQ2700" s="249"/>
      <c r="AR2700" s="249"/>
      <c r="AS2700" s="248"/>
      <c r="AT2700" s="248"/>
      <c r="AU2700" s="248"/>
      <c r="AW2700" s="319"/>
      <c r="AX2700" s="251"/>
      <c r="AY2700" s="248"/>
    </row>
    <row r="2701" spans="1:51" s="307" customFormat="1" ht="16.5" customHeight="1" x14ac:dyDescent="0.25">
      <c r="A2701" s="305"/>
      <c r="B2701" s="306"/>
      <c r="K2701" s="308"/>
      <c r="L2701" s="309"/>
      <c r="M2701" s="310"/>
      <c r="N2701" s="309"/>
      <c r="O2701" s="309"/>
      <c r="P2701" s="309"/>
      <c r="Q2701" s="311"/>
      <c r="R2701" s="312"/>
      <c r="S2701" s="312"/>
      <c r="U2701" s="313"/>
      <c r="V2701" s="305"/>
      <c r="W2701" s="306"/>
      <c r="X2701" s="425"/>
      <c r="AA2701" s="315"/>
      <c r="AB2701" s="315"/>
      <c r="AC2701" s="315"/>
      <c r="AD2701" s="312"/>
      <c r="AE2701" s="316"/>
      <c r="AF2701" s="317"/>
      <c r="AG2701" s="317"/>
      <c r="AI2701" s="311"/>
      <c r="AJ2701" s="311"/>
      <c r="AK2701" s="311"/>
      <c r="AL2701" s="311"/>
      <c r="AO2701" s="318"/>
      <c r="AP2701" s="318"/>
      <c r="AQ2701" s="249"/>
      <c r="AR2701" s="249"/>
      <c r="AS2701" s="248"/>
      <c r="AT2701" s="248"/>
      <c r="AU2701" s="248"/>
      <c r="AW2701" s="319"/>
      <c r="AX2701" s="251"/>
      <c r="AY2701" s="248"/>
    </row>
    <row r="2702" spans="1:51" s="307" customFormat="1" ht="16.5" customHeight="1" x14ac:dyDescent="0.25">
      <c r="A2702" s="305"/>
      <c r="B2702" s="306"/>
      <c r="K2702" s="308"/>
      <c r="L2702" s="309"/>
      <c r="M2702" s="310"/>
      <c r="N2702" s="309"/>
      <c r="O2702" s="309"/>
      <c r="P2702" s="309"/>
      <c r="Q2702" s="311"/>
      <c r="R2702" s="312"/>
      <c r="S2702" s="312"/>
      <c r="U2702" s="313"/>
      <c r="V2702" s="305"/>
      <c r="W2702" s="306"/>
      <c r="X2702" s="425"/>
      <c r="AA2702" s="315"/>
      <c r="AB2702" s="315"/>
      <c r="AC2702" s="315"/>
      <c r="AD2702" s="312"/>
      <c r="AE2702" s="316"/>
      <c r="AF2702" s="317"/>
      <c r="AG2702" s="317"/>
      <c r="AI2702" s="311"/>
      <c r="AJ2702" s="311"/>
      <c r="AK2702" s="311"/>
      <c r="AL2702" s="311"/>
      <c r="AO2702" s="318"/>
      <c r="AP2702" s="318"/>
      <c r="AQ2702" s="249"/>
      <c r="AR2702" s="249"/>
      <c r="AS2702" s="248"/>
      <c r="AT2702" s="248"/>
      <c r="AU2702" s="248"/>
      <c r="AW2702" s="319"/>
      <c r="AX2702" s="251"/>
      <c r="AY2702" s="248"/>
    </row>
    <row r="2703" spans="1:51" s="307" customFormat="1" ht="16.5" customHeight="1" x14ac:dyDescent="0.25">
      <c r="A2703" s="305"/>
      <c r="B2703" s="306"/>
      <c r="K2703" s="308"/>
      <c r="L2703" s="309"/>
      <c r="M2703" s="310"/>
      <c r="N2703" s="309"/>
      <c r="O2703" s="309"/>
      <c r="P2703" s="309"/>
      <c r="Q2703" s="311"/>
      <c r="R2703" s="312"/>
      <c r="S2703" s="312"/>
      <c r="U2703" s="313"/>
      <c r="V2703" s="305"/>
      <c r="W2703" s="306"/>
      <c r="X2703" s="425"/>
      <c r="AA2703" s="315"/>
      <c r="AB2703" s="315"/>
      <c r="AC2703" s="315"/>
      <c r="AD2703" s="312"/>
      <c r="AE2703" s="316"/>
      <c r="AF2703" s="317"/>
      <c r="AG2703" s="317"/>
      <c r="AI2703" s="311"/>
      <c r="AJ2703" s="311"/>
      <c r="AK2703" s="311"/>
      <c r="AL2703" s="311"/>
      <c r="AO2703" s="318"/>
      <c r="AP2703" s="318"/>
      <c r="AQ2703" s="249"/>
      <c r="AR2703" s="249"/>
      <c r="AS2703" s="248"/>
      <c r="AT2703" s="248"/>
      <c r="AU2703" s="248"/>
      <c r="AW2703" s="319"/>
      <c r="AX2703" s="251"/>
      <c r="AY2703" s="248"/>
    </row>
    <row r="2704" spans="1:51" s="307" customFormat="1" ht="16.5" customHeight="1" x14ac:dyDescent="0.25">
      <c r="A2704" s="305"/>
      <c r="B2704" s="306"/>
      <c r="K2704" s="308"/>
      <c r="L2704" s="309"/>
      <c r="M2704" s="310"/>
      <c r="N2704" s="309"/>
      <c r="O2704" s="309"/>
      <c r="P2704" s="309"/>
      <c r="Q2704" s="311"/>
      <c r="R2704" s="312"/>
      <c r="S2704" s="312"/>
      <c r="U2704" s="313"/>
      <c r="V2704" s="305"/>
      <c r="W2704" s="306"/>
      <c r="X2704" s="425"/>
      <c r="AA2704" s="315"/>
      <c r="AB2704" s="315"/>
      <c r="AC2704" s="315"/>
      <c r="AD2704" s="312"/>
      <c r="AE2704" s="316"/>
      <c r="AF2704" s="317"/>
      <c r="AG2704" s="317"/>
      <c r="AI2704" s="311"/>
      <c r="AJ2704" s="311"/>
      <c r="AK2704" s="311"/>
      <c r="AL2704" s="311"/>
      <c r="AO2704" s="318"/>
      <c r="AP2704" s="318"/>
      <c r="AQ2704" s="249"/>
      <c r="AR2704" s="249"/>
      <c r="AS2704" s="248"/>
      <c r="AT2704" s="248"/>
      <c r="AU2704" s="248"/>
      <c r="AW2704" s="319"/>
      <c r="AX2704" s="251"/>
      <c r="AY2704" s="248"/>
    </row>
    <row r="2705" spans="1:51" s="307" customFormat="1" ht="16.5" customHeight="1" x14ac:dyDescent="0.25">
      <c r="A2705" s="305"/>
      <c r="B2705" s="306"/>
      <c r="K2705" s="308"/>
      <c r="L2705" s="309"/>
      <c r="M2705" s="310"/>
      <c r="N2705" s="309"/>
      <c r="O2705" s="309"/>
      <c r="P2705" s="309"/>
      <c r="Q2705" s="311"/>
      <c r="R2705" s="312"/>
      <c r="S2705" s="312"/>
      <c r="U2705" s="313"/>
      <c r="V2705" s="305"/>
      <c r="W2705" s="306"/>
      <c r="X2705" s="425"/>
      <c r="AA2705" s="315"/>
      <c r="AB2705" s="315"/>
      <c r="AC2705" s="315"/>
      <c r="AD2705" s="312"/>
      <c r="AE2705" s="316"/>
      <c r="AF2705" s="317"/>
      <c r="AG2705" s="317"/>
      <c r="AI2705" s="311"/>
      <c r="AJ2705" s="311"/>
      <c r="AK2705" s="311"/>
      <c r="AL2705" s="311"/>
      <c r="AO2705" s="318"/>
      <c r="AP2705" s="318"/>
      <c r="AQ2705" s="249"/>
      <c r="AR2705" s="249"/>
      <c r="AS2705" s="248"/>
      <c r="AT2705" s="248"/>
      <c r="AU2705" s="248"/>
      <c r="AW2705" s="319"/>
      <c r="AX2705" s="251"/>
      <c r="AY2705" s="248"/>
    </row>
    <row r="2706" spans="1:51" s="307" customFormat="1" ht="16.5" customHeight="1" x14ac:dyDescent="0.25">
      <c r="A2706" s="305"/>
      <c r="B2706" s="306"/>
      <c r="K2706" s="308"/>
      <c r="L2706" s="309"/>
      <c r="M2706" s="310"/>
      <c r="N2706" s="309"/>
      <c r="O2706" s="309"/>
      <c r="P2706" s="309"/>
      <c r="Q2706" s="311"/>
      <c r="R2706" s="312"/>
      <c r="S2706" s="312"/>
      <c r="U2706" s="313"/>
      <c r="V2706" s="305"/>
      <c r="W2706" s="306"/>
      <c r="X2706" s="425"/>
      <c r="AA2706" s="315"/>
      <c r="AB2706" s="315"/>
      <c r="AC2706" s="315"/>
      <c r="AD2706" s="312"/>
      <c r="AE2706" s="316"/>
      <c r="AF2706" s="317"/>
      <c r="AG2706" s="317"/>
      <c r="AI2706" s="311"/>
      <c r="AJ2706" s="311"/>
      <c r="AK2706" s="311"/>
      <c r="AL2706" s="311"/>
      <c r="AO2706" s="318"/>
      <c r="AP2706" s="318"/>
      <c r="AQ2706" s="249"/>
      <c r="AR2706" s="249"/>
      <c r="AS2706" s="248"/>
      <c r="AT2706" s="248"/>
      <c r="AU2706" s="248"/>
      <c r="AW2706" s="319"/>
      <c r="AX2706" s="251"/>
      <c r="AY2706" s="248"/>
    </row>
    <row r="2707" spans="1:51" s="307" customFormat="1" ht="16.5" customHeight="1" x14ac:dyDescent="0.25">
      <c r="A2707" s="305"/>
      <c r="B2707" s="306"/>
      <c r="K2707" s="308"/>
      <c r="L2707" s="309"/>
      <c r="M2707" s="310"/>
      <c r="N2707" s="309"/>
      <c r="O2707" s="309"/>
      <c r="P2707" s="309"/>
      <c r="Q2707" s="311"/>
      <c r="R2707" s="312"/>
      <c r="S2707" s="312"/>
      <c r="U2707" s="313"/>
      <c r="V2707" s="305"/>
      <c r="W2707" s="306"/>
      <c r="X2707" s="425"/>
      <c r="AA2707" s="315"/>
      <c r="AB2707" s="315"/>
      <c r="AC2707" s="315"/>
      <c r="AD2707" s="312"/>
      <c r="AE2707" s="316"/>
      <c r="AF2707" s="317"/>
      <c r="AG2707" s="317"/>
      <c r="AI2707" s="311"/>
      <c r="AJ2707" s="311"/>
      <c r="AK2707" s="311"/>
      <c r="AL2707" s="311"/>
      <c r="AO2707" s="318"/>
      <c r="AP2707" s="318"/>
      <c r="AQ2707" s="249"/>
      <c r="AR2707" s="249"/>
      <c r="AS2707" s="248"/>
      <c r="AT2707" s="248"/>
      <c r="AU2707" s="248"/>
      <c r="AW2707" s="319"/>
      <c r="AX2707" s="251"/>
      <c r="AY2707" s="248"/>
    </row>
    <row r="2708" spans="1:51" s="307" customFormat="1" ht="16.5" customHeight="1" x14ac:dyDescent="0.25">
      <c r="A2708" s="305"/>
      <c r="B2708" s="306"/>
      <c r="K2708" s="308"/>
      <c r="L2708" s="309"/>
      <c r="M2708" s="310"/>
      <c r="N2708" s="309"/>
      <c r="O2708" s="309"/>
      <c r="P2708" s="309"/>
      <c r="Q2708" s="311"/>
      <c r="R2708" s="312"/>
      <c r="S2708" s="312"/>
      <c r="U2708" s="313"/>
      <c r="V2708" s="305"/>
      <c r="W2708" s="306"/>
      <c r="X2708" s="425"/>
      <c r="AA2708" s="315"/>
      <c r="AB2708" s="315"/>
      <c r="AC2708" s="315"/>
      <c r="AD2708" s="312"/>
      <c r="AE2708" s="316"/>
      <c r="AF2708" s="317"/>
      <c r="AG2708" s="317"/>
      <c r="AI2708" s="311"/>
      <c r="AJ2708" s="311"/>
      <c r="AK2708" s="311"/>
      <c r="AL2708" s="311"/>
      <c r="AO2708" s="318"/>
      <c r="AP2708" s="318"/>
      <c r="AQ2708" s="249"/>
      <c r="AR2708" s="249"/>
      <c r="AS2708" s="248"/>
      <c r="AT2708" s="248"/>
      <c r="AU2708" s="248"/>
      <c r="AW2708" s="319"/>
      <c r="AX2708" s="251"/>
      <c r="AY2708" s="248"/>
    </row>
    <row r="2709" spans="1:51" s="307" customFormat="1" ht="16.5" customHeight="1" x14ac:dyDescent="0.25">
      <c r="A2709" s="305"/>
      <c r="B2709" s="306"/>
      <c r="K2709" s="308"/>
      <c r="L2709" s="309"/>
      <c r="M2709" s="310"/>
      <c r="N2709" s="309"/>
      <c r="O2709" s="309"/>
      <c r="P2709" s="309"/>
      <c r="Q2709" s="311"/>
      <c r="R2709" s="312"/>
      <c r="S2709" s="312"/>
      <c r="U2709" s="313"/>
      <c r="V2709" s="305"/>
      <c r="W2709" s="306"/>
      <c r="X2709" s="425"/>
      <c r="AA2709" s="315"/>
      <c r="AB2709" s="315"/>
      <c r="AC2709" s="315"/>
      <c r="AD2709" s="312"/>
      <c r="AE2709" s="316"/>
      <c r="AF2709" s="317"/>
      <c r="AG2709" s="317"/>
      <c r="AI2709" s="311"/>
      <c r="AJ2709" s="311"/>
      <c r="AK2709" s="311"/>
      <c r="AL2709" s="311"/>
      <c r="AO2709" s="318"/>
      <c r="AP2709" s="318"/>
      <c r="AQ2709" s="249"/>
      <c r="AR2709" s="249"/>
      <c r="AS2709" s="248"/>
      <c r="AT2709" s="248"/>
      <c r="AU2709" s="248"/>
      <c r="AW2709" s="319"/>
      <c r="AX2709" s="251"/>
      <c r="AY2709" s="248"/>
    </row>
    <row r="2710" spans="1:51" s="307" customFormat="1" ht="16.5" customHeight="1" x14ac:dyDescent="0.25">
      <c r="A2710" s="305"/>
      <c r="B2710" s="306"/>
      <c r="K2710" s="308"/>
      <c r="L2710" s="309"/>
      <c r="M2710" s="310"/>
      <c r="N2710" s="309"/>
      <c r="O2710" s="309"/>
      <c r="P2710" s="309"/>
      <c r="Q2710" s="311"/>
      <c r="R2710" s="312"/>
      <c r="S2710" s="312"/>
      <c r="U2710" s="313"/>
      <c r="V2710" s="305"/>
      <c r="W2710" s="306"/>
      <c r="X2710" s="425"/>
      <c r="AA2710" s="315"/>
      <c r="AB2710" s="315"/>
      <c r="AC2710" s="315"/>
      <c r="AD2710" s="312"/>
      <c r="AE2710" s="316"/>
      <c r="AF2710" s="317"/>
      <c r="AG2710" s="317"/>
      <c r="AI2710" s="311"/>
      <c r="AJ2710" s="311"/>
      <c r="AK2710" s="311"/>
      <c r="AL2710" s="311"/>
      <c r="AO2710" s="318"/>
      <c r="AP2710" s="318"/>
      <c r="AQ2710" s="249"/>
      <c r="AR2710" s="249"/>
      <c r="AS2710" s="248"/>
      <c r="AT2710" s="248"/>
      <c r="AU2710" s="248"/>
      <c r="AW2710" s="319"/>
      <c r="AX2710" s="251"/>
      <c r="AY2710" s="248"/>
    </row>
    <row r="2711" spans="1:51" s="307" customFormat="1" ht="16.5" customHeight="1" x14ac:dyDescent="0.25">
      <c r="A2711" s="305"/>
      <c r="B2711" s="306"/>
      <c r="K2711" s="308"/>
      <c r="L2711" s="309"/>
      <c r="M2711" s="310"/>
      <c r="N2711" s="309"/>
      <c r="O2711" s="309"/>
      <c r="P2711" s="309"/>
      <c r="Q2711" s="311"/>
      <c r="R2711" s="312"/>
      <c r="S2711" s="312"/>
      <c r="U2711" s="313"/>
      <c r="V2711" s="305"/>
      <c r="W2711" s="306"/>
      <c r="X2711" s="425"/>
      <c r="AA2711" s="315"/>
      <c r="AB2711" s="315"/>
      <c r="AC2711" s="315"/>
      <c r="AD2711" s="312"/>
      <c r="AE2711" s="316"/>
      <c r="AF2711" s="317"/>
      <c r="AG2711" s="317"/>
      <c r="AI2711" s="311"/>
      <c r="AJ2711" s="311"/>
      <c r="AK2711" s="311"/>
      <c r="AL2711" s="311"/>
      <c r="AO2711" s="318"/>
      <c r="AP2711" s="318"/>
      <c r="AQ2711" s="249"/>
      <c r="AR2711" s="249"/>
      <c r="AS2711" s="248"/>
      <c r="AT2711" s="248"/>
      <c r="AU2711" s="248"/>
      <c r="AW2711" s="319"/>
      <c r="AX2711" s="251"/>
      <c r="AY2711" s="248"/>
    </row>
    <row r="2712" spans="1:51" s="276" customFormat="1" ht="16.5" customHeight="1" x14ac:dyDescent="0.25">
      <c r="A2712" s="283" t="s">
        <v>244</v>
      </c>
      <c r="B2712" s="274">
        <v>67</v>
      </c>
      <c r="C2712" s="276" t="s">
        <v>5</v>
      </c>
      <c r="D2712" s="276">
        <v>18799</v>
      </c>
      <c r="E2712" s="276">
        <v>32</v>
      </c>
      <c r="F2712" s="276">
        <v>668</v>
      </c>
      <c r="G2712" s="276" t="s">
        <v>245</v>
      </c>
      <c r="H2712" s="276">
        <v>2</v>
      </c>
      <c r="I2712" s="276">
        <v>0</v>
      </c>
      <c r="J2712" s="276">
        <v>53</v>
      </c>
      <c r="K2712" s="277">
        <f>H2712*400+I2712*100+J2712</f>
        <v>853</v>
      </c>
      <c r="L2712" s="278">
        <f>SUM(Q2712:U2712)</f>
        <v>853</v>
      </c>
      <c r="M2712" s="279">
        <v>5</v>
      </c>
      <c r="N2712" s="278">
        <f>L2712</f>
        <v>853</v>
      </c>
      <c r="O2712" s="278">
        <v>175</v>
      </c>
      <c r="P2712" s="278">
        <f>N2712*O2712</f>
        <v>149275</v>
      </c>
      <c r="Q2712" s="280"/>
      <c r="R2712" s="281">
        <v>809.19</v>
      </c>
      <c r="S2712" s="281">
        <v>43.81</v>
      </c>
      <c r="U2712" s="282"/>
      <c r="V2712" s="283" t="str">
        <f>A2712</f>
        <v>นายทวีป  ตองอ่อน</v>
      </c>
      <c r="W2712" s="274">
        <v>127</v>
      </c>
      <c r="X2712" s="291" t="s">
        <v>246</v>
      </c>
      <c r="Y2712" s="276" t="s">
        <v>28</v>
      </c>
      <c r="Z2712" s="276" t="s">
        <v>37</v>
      </c>
      <c r="AA2712" s="285">
        <v>12.5</v>
      </c>
      <c r="AB2712" s="285">
        <v>24</v>
      </c>
      <c r="AC2712" s="285">
        <v>5</v>
      </c>
      <c r="AD2712" s="281">
        <f>AA2712*AB2712</f>
        <v>300</v>
      </c>
      <c r="AE2712" s="286">
        <v>41.58</v>
      </c>
      <c r="AF2712" s="288">
        <f>รายการ!B1</f>
        <v>6700</v>
      </c>
      <c r="AG2712" s="288">
        <f>AD2712*AF2712</f>
        <v>2010000</v>
      </c>
      <c r="AH2712" s="280">
        <f>SUM(AI2712:AL2712)</f>
        <v>300</v>
      </c>
      <c r="AI2712" s="280"/>
      <c r="AJ2712" s="280">
        <v>124.75</v>
      </c>
      <c r="AK2712" s="280">
        <v>175.25</v>
      </c>
      <c r="AL2712" s="280"/>
      <c r="AM2712" s="276">
        <v>1</v>
      </c>
      <c r="AN2712" s="276">
        <f>ค่าเสื่อม!B2</f>
        <v>1</v>
      </c>
      <c r="AO2712" s="290">
        <f>AG2712*AN2712/100</f>
        <v>20100</v>
      </c>
      <c r="AP2712" s="290">
        <f>AG2712-AO2712</f>
        <v>1989900</v>
      </c>
      <c r="AQ2712" s="199">
        <f>P2712+AP2712</f>
        <v>2139175</v>
      </c>
      <c r="AR2712" s="199">
        <f>AQ2712</f>
        <v>2139175</v>
      </c>
      <c r="AS2712" s="198">
        <f>((S2712*O2712)+(AF2712*AK2712)-(AF2712*AK2712*AN2712/100))</f>
        <v>1170100</v>
      </c>
      <c r="AT2712" s="198">
        <f>AQ2712-AS2712</f>
        <v>969075</v>
      </c>
      <c r="AU2712" s="198">
        <f>AS2712</f>
        <v>1170100</v>
      </c>
      <c r="AV2712" s="276">
        <f>อัตราภาษี!J5</f>
        <v>0.3</v>
      </c>
      <c r="AW2712" s="156" t="s">
        <v>1805</v>
      </c>
      <c r="AX2712" s="201">
        <f>AU2712*AV2712/100</f>
        <v>3510.3</v>
      </c>
      <c r="AY2712" s="198">
        <f>AX2712*10/100</f>
        <v>351.03</v>
      </c>
    </row>
    <row r="2713" spans="1:51" s="324" customFormat="1" ht="16.5" customHeight="1" x14ac:dyDescent="0.25">
      <c r="A2713" s="330"/>
      <c r="B2713" s="323"/>
      <c r="K2713" s="338"/>
      <c r="L2713" s="327"/>
      <c r="M2713" s="326"/>
      <c r="N2713" s="327"/>
      <c r="O2713" s="327"/>
      <c r="P2713" s="327"/>
      <c r="Q2713" s="289"/>
      <c r="R2713" s="286"/>
      <c r="S2713" s="286"/>
      <c r="U2713" s="329"/>
      <c r="V2713" s="330"/>
      <c r="W2713" s="323"/>
      <c r="X2713" s="331"/>
      <c r="Z2713" s="324" t="s">
        <v>37</v>
      </c>
      <c r="AA2713" s="332"/>
      <c r="AB2713" s="332"/>
      <c r="AC2713" s="332"/>
      <c r="AD2713" s="286">
        <v>175.25</v>
      </c>
      <c r="AE2713" s="286">
        <v>58.42</v>
      </c>
      <c r="AF2713" s="325"/>
      <c r="AG2713" s="325"/>
      <c r="AH2713" s="289"/>
      <c r="AI2713" s="289"/>
      <c r="AJ2713" s="289"/>
      <c r="AK2713" s="289">
        <v>175.25</v>
      </c>
      <c r="AL2713" s="289"/>
      <c r="AO2713" s="333"/>
      <c r="AP2713" s="333"/>
      <c r="AQ2713" s="199"/>
      <c r="AR2713" s="199"/>
      <c r="AS2713" s="214">
        <v>1170100</v>
      </c>
      <c r="AT2713" s="214"/>
      <c r="AU2713" s="214">
        <v>1170100</v>
      </c>
      <c r="AW2713" s="334"/>
      <c r="AX2713" s="215"/>
      <c r="AY2713" s="214"/>
    </row>
    <row r="2714" spans="1:51" s="276" customFormat="1" ht="16.5" customHeight="1" x14ac:dyDescent="0.25">
      <c r="A2714" s="346"/>
      <c r="B2714" s="274">
        <v>68</v>
      </c>
      <c r="C2714" s="276" t="s">
        <v>5</v>
      </c>
      <c r="D2714" s="276">
        <v>32694</v>
      </c>
      <c r="E2714" s="276">
        <v>149</v>
      </c>
      <c r="F2714" s="276">
        <v>1581</v>
      </c>
      <c r="G2714" s="276" t="s">
        <v>245</v>
      </c>
      <c r="H2714" s="276">
        <v>4</v>
      </c>
      <c r="I2714" s="276">
        <v>1</v>
      </c>
      <c r="J2714" s="276">
        <v>29</v>
      </c>
      <c r="K2714" s="277">
        <f t="shared" ref="K2714:K2719" si="76">H2714*400+I2714*100+J2714</f>
        <v>1729</v>
      </c>
      <c r="L2714" s="278">
        <f t="shared" ref="L2714:L2719" si="77">SUM(Q2714:U2714)</f>
        <v>1729</v>
      </c>
      <c r="M2714" s="279">
        <v>1</v>
      </c>
      <c r="N2714" s="278">
        <f>L2714</f>
        <v>1729</v>
      </c>
      <c r="O2714" s="278">
        <v>100</v>
      </c>
      <c r="P2714" s="278">
        <f t="shared" ref="P2714:P2719" si="78">N2714*O2714</f>
        <v>172900</v>
      </c>
      <c r="Q2714" s="280"/>
      <c r="R2714" s="281">
        <v>1729</v>
      </c>
      <c r="S2714" s="281"/>
      <c r="U2714" s="282"/>
      <c r="V2714" s="283"/>
      <c r="W2714" s="274">
        <v>128</v>
      </c>
      <c r="X2714" s="284"/>
      <c r="Y2714" s="276" t="s">
        <v>28</v>
      </c>
      <c r="Z2714" s="276" t="s">
        <v>7</v>
      </c>
      <c r="AA2714" s="285">
        <v>16</v>
      </c>
      <c r="AB2714" s="285">
        <v>18</v>
      </c>
      <c r="AC2714" s="285">
        <v>5</v>
      </c>
      <c r="AD2714" s="281">
        <f>AA2714*AB2714</f>
        <v>288</v>
      </c>
      <c r="AE2714" s="287">
        <v>100</v>
      </c>
      <c r="AF2714" s="288">
        <f>รายการ!B1</f>
        <v>6700</v>
      </c>
      <c r="AG2714" s="288">
        <f>AD2714*AF2714</f>
        <v>1929600</v>
      </c>
      <c r="AH2714" s="280">
        <f>SUM(AI2714:AL2714)</f>
        <v>288</v>
      </c>
      <c r="AI2714" s="280"/>
      <c r="AJ2714" s="280">
        <v>288</v>
      </c>
      <c r="AK2714" s="280"/>
      <c r="AL2714" s="280"/>
      <c r="AM2714" s="276">
        <v>10</v>
      </c>
      <c r="AN2714" s="276">
        <f>ค่าเสื่อม!K4</f>
        <v>40</v>
      </c>
      <c r="AO2714" s="290">
        <f>AG2714*AN2714/100</f>
        <v>771840</v>
      </c>
      <c r="AP2714" s="290">
        <f>AG2714-AO2714</f>
        <v>1157760</v>
      </c>
      <c r="AQ2714" s="199">
        <f t="shared" ref="AQ2714:AQ2719" si="79">P2714+AP2714</f>
        <v>1330660</v>
      </c>
      <c r="AR2714" s="199">
        <f t="shared" ref="AR2714:AR2719" si="80">AQ2714</f>
        <v>1330660</v>
      </c>
      <c r="AS2714" s="198">
        <f t="shared" ref="AS2714:AS2719" si="81">((S2714*O2714)+(AF2714*AK2714)-(AF2714*AK2714*AN2714/100))</f>
        <v>0</v>
      </c>
      <c r="AT2714" s="198">
        <f t="shared" ref="AT2714:AT2719" si="82">AQ2714-AS2714</f>
        <v>1330660</v>
      </c>
      <c r="AU2714" s="198">
        <f t="shared" ref="AU2714:AU2719" si="83">AS2714</f>
        <v>0</v>
      </c>
      <c r="AW2714" s="156" t="s">
        <v>247</v>
      </c>
      <c r="AX2714" s="201">
        <f t="shared" ref="AX2714:AX2719" si="84">AU2714*AV2714/100</f>
        <v>0</v>
      </c>
      <c r="AY2714" s="198">
        <f t="shared" ref="AY2714:AY2719" si="85">AX2714*10/100</f>
        <v>0</v>
      </c>
    </row>
    <row r="2715" spans="1:51" s="276" customFormat="1" ht="16.5" customHeight="1" x14ac:dyDescent="0.25">
      <c r="A2715" s="346"/>
      <c r="B2715" s="274"/>
      <c r="K2715" s="277">
        <f t="shared" si="76"/>
        <v>0</v>
      </c>
      <c r="L2715" s="278">
        <f t="shared" si="77"/>
        <v>0</v>
      </c>
      <c r="M2715" s="279"/>
      <c r="N2715" s="278"/>
      <c r="O2715" s="278"/>
      <c r="P2715" s="278">
        <f t="shared" si="78"/>
        <v>0</v>
      </c>
      <c r="Q2715" s="280"/>
      <c r="R2715" s="281"/>
      <c r="S2715" s="281"/>
      <c r="U2715" s="282"/>
      <c r="V2715" s="283"/>
      <c r="W2715" s="274">
        <v>129</v>
      </c>
      <c r="X2715" s="284"/>
      <c r="Y2715" s="276" t="s">
        <v>38</v>
      </c>
      <c r="Z2715" s="276" t="s">
        <v>7</v>
      </c>
      <c r="AA2715" s="285">
        <v>9</v>
      </c>
      <c r="AB2715" s="285">
        <v>18</v>
      </c>
      <c r="AC2715" s="285">
        <v>2</v>
      </c>
      <c r="AD2715" s="281">
        <f>AA2715*AB2715</f>
        <v>162</v>
      </c>
      <c r="AE2715" s="287">
        <v>100</v>
      </c>
      <c r="AF2715" s="288">
        <f>รายการ!B34</f>
        <v>2050</v>
      </c>
      <c r="AG2715" s="288">
        <f>AD2715*AF2715</f>
        <v>332100</v>
      </c>
      <c r="AH2715" s="280">
        <f>SUM(AI2715:AL2715)</f>
        <v>162</v>
      </c>
      <c r="AI2715" s="280"/>
      <c r="AJ2715" s="280">
        <v>162</v>
      </c>
      <c r="AK2715" s="280"/>
      <c r="AL2715" s="280"/>
      <c r="AM2715" s="276">
        <v>10</v>
      </c>
      <c r="AN2715" s="276">
        <f>ค่าเสื่อม!K4</f>
        <v>40</v>
      </c>
      <c r="AO2715" s="290">
        <f>AG2715*AN2715/100</f>
        <v>132840</v>
      </c>
      <c r="AP2715" s="290">
        <f>AG2715-AO2715</f>
        <v>199260</v>
      </c>
      <c r="AQ2715" s="199">
        <f t="shared" si="79"/>
        <v>199260</v>
      </c>
      <c r="AR2715" s="199">
        <f t="shared" si="80"/>
        <v>199260</v>
      </c>
      <c r="AS2715" s="198">
        <f t="shared" si="81"/>
        <v>0</v>
      </c>
      <c r="AT2715" s="198">
        <f t="shared" si="82"/>
        <v>199260</v>
      </c>
      <c r="AU2715" s="198">
        <f t="shared" si="83"/>
        <v>0</v>
      </c>
      <c r="AW2715" s="156"/>
      <c r="AX2715" s="201">
        <f t="shared" si="84"/>
        <v>0</v>
      </c>
      <c r="AY2715" s="198">
        <f t="shared" si="85"/>
        <v>0</v>
      </c>
    </row>
    <row r="2716" spans="1:51" s="276" customFormat="1" ht="16.5" customHeight="1" x14ac:dyDescent="0.25">
      <c r="A2716" s="346"/>
      <c r="B2716" s="274">
        <v>69</v>
      </c>
      <c r="C2716" s="276" t="s">
        <v>5</v>
      </c>
      <c r="D2716" s="276">
        <v>18807</v>
      </c>
      <c r="E2716" s="276">
        <v>55</v>
      </c>
      <c r="F2716" s="276">
        <v>676</v>
      </c>
      <c r="G2716" s="276" t="s">
        <v>245</v>
      </c>
      <c r="H2716" s="276">
        <v>5</v>
      </c>
      <c r="I2716" s="276">
        <v>1</v>
      </c>
      <c r="J2716" s="276">
        <v>85</v>
      </c>
      <c r="K2716" s="277">
        <f t="shared" si="76"/>
        <v>2185</v>
      </c>
      <c r="L2716" s="278">
        <f t="shared" si="77"/>
        <v>2185</v>
      </c>
      <c r="M2716" s="279">
        <v>1</v>
      </c>
      <c r="N2716" s="278">
        <f>L2716</f>
        <v>2185</v>
      </c>
      <c r="O2716" s="278">
        <v>100</v>
      </c>
      <c r="P2716" s="278">
        <f t="shared" si="78"/>
        <v>218500</v>
      </c>
      <c r="Q2716" s="280">
        <v>2185</v>
      </c>
      <c r="R2716" s="281"/>
      <c r="S2716" s="281"/>
      <c r="U2716" s="282"/>
      <c r="V2716" s="283"/>
      <c r="W2716" s="274"/>
      <c r="X2716" s="291"/>
      <c r="AA2716" s="285"/>
      <c r="AB2716" s="285"/>
      <c r="AC2716" s="285"/>
      <c r="AD2716" s="281"/>
      <c r="AE2716" s="287"/>
      <c r="AF2716" s="288"/>
      <c r="AG2716" s="288"/>
      <c r="AH2716" s="280"/>
      <c r="AI2716" s="280"/>
      <c r="AJ2716" s="280"/>
      <c r="AK2716" s="280"/>
      <c r="AL2716" s="280"/>
      <c r="AO2716" s="290"/>
      <c r="AP2716" s="290"/>
      <c r="AQ2716" s="199">
        <f t="shared" si="79"/>
        <v>218500</v>
      </c>
      <c r="AR2716" s="199">
        <f t="shared" si="80"/>
        <v>218500</v>
      </c>
      <c r="AS2716" s="198">
        <f t="shared" si="81"/>
        <v>0</v>
      </c>
      <c r="AT2716" s="198">
        <f t="shared" si="82"/>
        <v>218500</v>
      </c>
      <c r="AU2716" s="198">
        <f t="shared" si="83"/>
        <v>0</v>
      </c>
      <c r="AW2716" s="156"/>
      <c r="AX2716" s="201">
        <f t="shared" si="84"/>
        <v>0</v>
      </c>
      <c r="AY2716" s="198">
        <f t="shared" si="85"/>
        <v>0</v>
      </c>
    </row>
    <row r="2717" spans="1:51" s="276" customFormat="1" ht="16.5" customHeight="1" x14ac:dyDescent="0.25">
      <c r="A2717" s="346"/>
      <c r="B2717" s="274">
        <v>70</v>
      </c>
      <c r="C2717" s="276" t="s">
        <v>5</v>
      </c>
      <c r="D2717" s="276">
        <v>18790</v>
      </c>
      <c r="E2717" s="276">
        <v>23</v>
      </c>
      <c r="F2717" s="276">
        <v>659</v>
      </c>
      <c r="G2717" s="276" t="s">
        <v>245</v>
      </c>
      <c r="H2717" s="276">
        <v>5</v>
      </c>
      <c r="I2717" s="276">
        <v>0</v>
      </c>
      <c r="J2717" s="276">
        <v>28</v>
      </c>
      <c r="K2717" s="277">
        <f t="shared" si="76"/>
        <v>2028</v>
      </c>
      <c r="L2717" s="278">
        <f t="shared" si="77"/>
        <v>2028</v>
      </c>
      <c r="M2717" s="279">
        <v>1</v>
      </c>
      <c r="N2717" s="278">
        <f>L2717</f>
        <v>2028</v>
      </c>
      <c r="O2717" s="278">
        <v>125</v>
      </c>
      <c r="P2717" s="278">
        <f t="shared" si="78"/>
        <v>253500</v>
      </c>
      <c r="Q2717" s="280">
        <v>2028</v>
      </c>
      <c r="R2717" s="281"/>
      <c r="S2717" s="281"/>
      <c r="U2717" s="282"/>
      <c r="V2717" s="283"/>
      <c r="W2717" s="274"/>
      <c r="X2717" s="284"/>
      <c r="AA2717" s="285"/>
      <c r="AB2717" s="285"/>
      <c r="AC2717" s="285"/>
      <c r="AD2717" s="281"/>
      <c r="AE2717" s="287"/>
      <c r="AF2717" s="288"/>
      <c r="AG2717" s="288"/>
      <c r="AH2717" s="280"/>
      <c r="AI2717" s="280"/>
      <c r="AJ2717" s="280"/>
      <c r="AK2717" s="280"/>
      <c r="AL2717" s="280"/>
      <c r="AO2717" s="290"/>
      <c r="AP2717" s="290"/>
      <c r="AQ2717" s="199">
        <f t="shared" si="79"/>
        <v>253500</v>
      </c>
      <c r="AR2717" s="199">
        <f t="shared" si="80"/>
        <v>253500</v>
      </c>
      <c r="AS2717" s="198">
        <f t="shared" si="81"/>
        <v>0</v>
      </c>
      <c r="AT2717" s="198">
        <f t="shared" si="82"/>
        <v>253500</v>
      </c>
      <c r="AU2717" s="198">
        <f t="shared" si="83"/>
        <v>0</v>
      </c>
      <c r="AW2717" s="156"/>
      <c r="AX2717" s="201">
        <f t="shared" si="84"/>
        <v>0</v>
      </c>
      <c r="AY2717" s="198">
        <f t="shared" si="85"/>
        <v>0</v>
      </c>
    </row>
    <row r="2718" spans="1:51" s="276" customFormat="1" ht="16.5" customHeight="1" x14ac:dyDescent="0.25">
      <c r="A2718" s="283"/>
      <c r="B2718" s="274">
        <v>71</v>
      </c>
      <c r="C2718" s="276" t="s">
        <v>5</v>
      </c>
      <c r="D2718" s="276">
        <v>25769</v>
      </c>
      <c r="E2718" s="276">
        <v>118</v>
      </c>
      <c r="F2718" s="276">
        <v>1215</v>
      </c>
      <c r="G2718" s="276" t="s">
        <v>245</v>
      </c>
      <c r="H2718" s="276">
        <v>6</v>
      </c>
      <c r="I2718" s="276">
        <v>2</v>
      </c>
      <c r="J2718" s="276">
        <v>68</v>
      </c>
      <c r="K2718" s="277">
        <f t="shared" si="76"/>
        <v>2668</v>
      </c>
      <c r="L2718" s="278">
        <f t="shared" si="77"/>
        <v>2668</v>
      </c>
      <c r="M2718" s="279">
        <v>1</v>
      </c>
      <c r="N2718" s="278">
        <f>L2718</f>
        <v>2668</v>
      </c>
      <c r="O2718" s="278">
        <v>125</v>
      </c>
      <c r="P2718" s="278">
        <f t="shared" si="78"/>
        <v>333500</v>
      </c>
      <c r="Q2718" s="280">
        <v>2668</v>
      </c>
      <c r="R2718" s="281"/>
      <c r="S2718" s="281"/>
      <c r="U2718" s="282"/>
      <c r="V2718" s="283"/>
      <c r="W2718" s="274"/>
      <c r="X2718" s="291"/>
      <c r="AA2718" s="285"/>
      <c r="AB2718" s="285"/>
      <c r="AC2718" s="285"/>
      <c r="AD2718" s="281"/>
      <c r="AE2718" s="287"/>
      <c r="AF2718" s="288"/>
      <c r="AG2718" s="288"/>
      <c r="AH2718" s="280"/>
      <c r="AI2718" s="280"/>
      <c r="AJ2718" s="280"/>
      <c r="AK2718" s="280"/>
      <c r="AL2718" s="280"/>
      <c r="AO2718" s="290"/>
      <c r="AP2718" s="290"/>
      <c r="AQ2718" s="199">
        <f t="shared" si="79"/>
        <v>333500</v>
      </c>
      <c r="AR2718" s="199">
        <f t="shared" si="80"/>
        <v>333500</v>
      </c>
      <c r="AS2718" s="198">
        <f t="shared" si="81"/>
        <v>0</v>
      </c>
      <c r="AT2718" s="198">
        <f t="shared" si="82"/>
        <v>333500</v>
      </c>
      <c r="AU2718" s="198">
        <f t="shared" si="83"/>
        <v>0</v>
      </c>
      <c r="AW2718" s="156"/>
      <c r="AX2718" s="201">
        <f t="shared" si="84"/>
        <v>0</v>
      </c>
      <c r="AY2718" s="198">
        <f t="shared" si="85"/>
        <v>0</v>
      </c>
    </row>
    <row r="2719" spans="1:51" s="276" customFormat="1" ht="16.5" customHeight="1" x14ac:dyDescent="0.25">
      <c r="A2719" s="283"/>
      <c r="B2719" s="274">
        <v>72</v>
      </c>
      <c r="C2719" s="276" t="s">
        <v>5</v>
      </c>
      <c r="D2719" s="276">
        <v>45863</v>
      </c>
      <c r="E2719" s="276">
        <v>175</v>
      </c>
      <c r="F2719" s="276">
        <v>2619</v>
      </c>
      <c r="G2719" s="276" t="s">
        <v>245</v>
      </c>
      <c r="H2719" s="276">
        <v>3</v>
      </c>
      <c r="I2719" s="276">
        <v>3</v>
      </c>
      <c r="J2719" s="276">
        <v>52</v>
      </c>
      <c r="K2719" s="288">
        <f t="shared" si="76"/>
        <v>1552</v>
      </c>
      <c r="L2719" s="288">
        <f t="shared" si="77"/>
        <v>1552</v>
      </c>
      <c r="M2719" s="279">
        <v>1</v>
      </c>
      <c r="N2719" s="288">
        <f>L2719</f>
        <v>1552</v>
      </c>
      <c r="O2719" s="288">
        <v>100</v>
      </c>
      <c r="P2719" s="278">
        <f t="shared" si="78"/>
        <v>155200</v>
      </c>
      <c r="Q2719" s="280">
        <v>1552</v>
      </c>
      <c r="R2719" s="281"/>
      <c r="S2719" s="281"/>
      <c r="U2719" s="282"/>
      <c r="V2719" s="283"/>
      <c r="W2719" s="274"/>
      <c r="X2719" s="284"/>
      <c r="AA2719" s="285"/>
      <c r="AB2719" s="285"/>
      <c r="AC2719" s="285"/>
      <c r="AD2719" s="281"/>
      <c r="AE2719" s="287"/>
      <c r="AF2719" s="288"/>
      <c r="AG2719" s="288"/>
      <c r="AI2719" s="280"/>
      <c r="AJ2719" s="280"/>
      <c r="AK2719" s="280"/>
      <c r="AL2719" s="280"/>
      <c r="AO2719" s="290"/>
      <c r="AP2719" s="290"/>
      <c r="AQ2719" s="199">
        <f t="shared" si="79"/>
        <v>155200</v>
      </c>
      <c r="AR2719" s="199">
        <f t="shared" si="80"/>
        <v>155200</v>
      </c>
      <c r="AS2719" s="198">
        <f t="shared" si="81"/>
        <v>0</v>
      </c>
      <c r="AT2719" s="198">
        <f t="shared" si="82"/>
        <v>155200</v>
      </c>
      <c r="AU2719" s="198">
        <f t="shared" si="83"/>
        <v>0</v>
      </c>
      <c r="AW2719" s="156"/>
      <c r="AX2719" s="201">
        <f t="shared" si="84"/>
        <v>0</v>
      </c>
      <c r="AY2719" s="198">
        <f t="shared" si="85"/>
        <v>0</v>
      </c>
    </row>
    <row r="2720" spans="1:51" s="307" customFormat="1" ht="16.5" customHeight="1" x14ac:dyDescent="0.25">
      <c r="A2720" s="305"/>
      <c r="B2720" s="306"/>
      <c r="K2720" s="317"/>
      <c r="L2720" s="317"/>
      <c r="M2720" s="310"/>
      <c r="N2720" s="317"/>
      <c r="O2720" s="317"/>
      <c r="P2720" s="309"/>
      <c r="Q2720" s="311"/>
      <c r="R2720" s="312"/>
      <c r="S2720" s="312"/>
      <c r="U2720" s="313"/>
      <c r="V2720" s="305"/>
      <c r="W2720" s="306"/>
      <c r="X2720" s="425"/>
      <c r="AA2720" s="315"/>
      <c r="AB2720" s="315"/>
      <c r="AC2720" s="315"/>
      <c r="AD2720" s="312"/>
      <c r="AE2720" s="316"/>
      <c r="AF2720" s="317"/>
      <c r="AG2720" s="317"/>
      <c r="AI2720" s="311"/>
      <c r="AJ2720" s="311"/>
      <c r="AK2720" s="311"/>
      <c r="AL2720" s="311"/>
      <c r="AO2720" s="318"/>
      <c r="AP2720" s="318"/>
      <c r="AQ2720" s="249"/>
      <c r="AR2720" s="249"/>
      <c r="AS2720" s="248"/>
      <c r="AT2720" s="248"/>
      <c r="AU2720" s="248"/>
      <c r="AW2720" s="319"/>
      <c r="AX2720" s="251"/>
      <c r="AY2720" s="248"/>
    </row>
    <row r="2721" spans="1:51" s="307" customFormat="1" ht="16.5" customHeight="1" x14ac:dyDescent="0.25">
      <c r="A2721" s="305"/>
      <c r="B2721" s="306"/>
      <c r="K2721" s="317"/>
      <c r="L2721" s="317"/>
      <c r="M2721" s="310"/>
      <c r="N2721" s="317"/>
      <c r="O2721" s="317"/>
      <c r="P2721" s="309"/>
      <c r="Q2721" s="311"/>
      <c r="R2721" s="312"/>
      <c r="S2721" s="312"/>
      <c r="U2721" s="313"/>
      <c r="V2721" s="305"/>
      <c r="W2721" s="306"/>
      <c r="X2721" s="425"/>
      <c r="AA2721" s="315"/>
      <c r="AB2721" s="315"/>
      <c r="AC2721" s="315"/>
      <c r="AD2721" s="312"/>
      <c r="AE2721" s="316"/>
      <c r="AF2721" s="317"/>
      <c r="AG2721" s="317"/>
      <c r="AI2721" s="311"/>
      <c r="AJ2721" s="311"/>
      <c r="AK2721" s="311"/>
      <c r="AL2721" s="311"/>
      <c r="AO2721" s="318"/>
      <c r="AP2721" s="318"/>
      <c r="AQ2721" s="249"/>
      <c r="AR2721" s="249"/>
      <c r="AS2721" s="248"/>
      <c r="AT2721" s="248"/>
      <c r="AU2721" s="248"/>
      <c r="AW2721" s="319"/>
      <c r="AX2721" s="251"/>
      <c r="AY2721" s="248"/>
    </row>
    <row r="2722" spans="1:51" s="307" customFormat="1" ht="16.5" customHeight="1" x14ac:dyDescent="0.25">
      <c r="A2722" s="305"/>
      <c r="B2722" s="306"/>
      <c r="K2722" s="317"/>
      <c r="L2722" s="317"/>
      <c r="M2722" s="310"/>
      <c r="N2722" s="317"/>
      <c r="O2722" s="317"/>
      <c r="P2722" s="309"/>
      <c r="Q2722" s="311"/>
      <c r="R2722" s="312"/>
      <c r="S2722" s="312"/>
      <c r="U2722" s="313"/>
      <c r="V2722" s="305"/>
      <c r="W2722" s="306"/>
      <c r="X2722" s="425"/>
      <c r="AA2722" s="315"/>
      <c r="AB2722" s="315"/>
      <c r="AC2722" s="315"/>
      <c r="AD2722" s="312"/>
      <c r="AE2722" s="316"/>
      <c r="AF2722" s="317"/>
      <c r="AG2722" s="317"/>
      <c r="AI2722" s="311"/>
      <c r="AJ2722" s="311"/>
      <c r="AK2722" s="311"/>
      <c r="AL2722" s="311"/>
      <c r="AO2722" s="318"/>
      <c r="AP2722" s="318"/>
      <c r="AQ2722" s="249"/>
      <c r="AR2722" s="249"/>
      <c r="AS2722" s="248"/>
      <c r="AT2722" s="248"/>
      <c r="AU2722" s="248"/>
      <c r="AW2722" s="319"/>
      <c r="AX2722" s="251"/>
      <c r="AY2722" s="248"/>
    </row>
    <row r="2723" spans="1:51" s="307" customFormat="1" ht="16.5" customHeight="1" x14ac:dyDescent="0.25">
      <c r="A2723" s="305"/>
      <c r="B2723" s="306"/>
      <c r="K2723" s="317"/>
      <c r="L2723" s="317"/>
      <c r="M2723" s="310"/>
      <c r="N2723" s="317"/>
      <c r="O2723" s="317"/>
      <c r="P2723" s="309"/>
      <c r="Q2723" s="311"/>
      <c r="R2723" s="312"/>
      <c r="S2723" s="312"/>
      <c r="U2723" s="313"/>
      <c r="V2723" s="305"/>
      <c r="W2723" s="306"/>
      <c r="X2723" s="425"/>
      <c r="AA2723" s="315"/>
      <c r="AB2723" s="315"/>
      <c r="AC2723" s="315"/>
      <c r="AD2723" s="312"/>
      <c r="AE2723" s="316"/>
      <c r="AF2723" s="317"/>
      <c r="AG2723" s="317"/>
      <c r="AI2723" s="311"/>
      <c r="AJ2723" s="311"/>
      <c r="AK2723" s="311"/>
      <c r="AL2723" s="311"/>
      <c r="AO2723" s="318"/>
      <c r="AP2723" s="318"/>
      <c r="AQ2723" s="249"/>
      <c r="AR2723" s="249"/>
      <c r="AS2723" s="248"/>
      <c r="AT2723" s="248"/>
      <c r="AU2723" s="248"/>
      <c r="AW2723" s="319"/>
      <c r="AX2723" s="251"/>
      <c r="AY2723" s="248"/>
    </row>
    <row r="2724" spans="1:51" s="307" customFormat="1" ht="16.5" customHeight="1" x14ac:dyDescent="0.25">
      <c r="A2724" s="305"/>
      <c r="B2724" s="306"/>
      <c r="K2724" s="317"/>
      <c r="L2724" s="317"/>
      <c r="M2724" s="310"/>
      <c r="N2724" s="317"/>
      <c r="O2724" s="317"/>
      <c r="P2724" s="309"/>
      <c r="Q2724" s="311"/>
      <c r="R2724" s="312"/>
      <c r="S2724" s="312"/>
      <c r="U2724" s="313"/>
      <c r="V2724" s="305"/>
      <c r="W2724" s="306"/>
      <c r="X2724" s="425"/>
      <c r="AA2724" s="315"/>
      <c r="AB2724" s="315"/>
      <c r="AC2724" s="315"/>
      <c r="AD2724" s="312"/>
      <c r="AE2724" s="316"/>
      <c r="AF2724" s="317"/>
      <c r="AG2724" s="317"/>
      <c r="AI2724" s="311"/>
      <c r="AJ2724" s="311"/>
      <c r="AK2724" s="311"/>
      <c r="AL2724" s="311"/>
      <c r="AO2724" s="318"/>
      <c r="AP2724" s="318"/>
      <c r="AQ2724" s="249"/>
      <c r="AR2724" s="249"/>
      <c r="AS2724" s="248"/>
      <c r="AT2724" s="248"/>
      <c r="AU2724" s="248"/>
      <c r="AW2724" s="319"/>
      <c r="AX2724" s="251"/>
      <c r="AY2724" s="248"/>
    </row>
    <row r="2725" spans="1:51" s="307" customFormat="1" ht="16.5" customHeight="1" x14ac:dyDescent="0.25">
      <c r="A2725" s="305"/>
      <c r="B2725" s="306"/>
      <c r="K2725" s="317"/>
      <c r="L2725" s="317"/>
      <c r="M2725" s="310"/>
      <c r="N2725" s="317"/>
      <c r="O2725" s="317"/>
      <c r="P2725" s="309"/>
      <c r="Q2725" s="311"/>
      <c r="R2725" s="312"/>
      <c r="S2725" s="312"/>
      <c r="U2725" s="313"/>
      <c r="V2725" s="305"/>
      <c r="W2725" s="306"/>
      <c r="X2725" s="425"/>
      <c r="AA2725" s="315"/>
      <c r="AB2725" s="315"/>
      <c r="AC2725" s="315"/>
      <c r="AD2725" s="312"/>
      <c r="AE2725" s="316"/>
      <c r="AF2725" s="317"/>
      <c r="AG2725" s="317"/>
      <c r="AI2725" s="311"/>
      <c r="AJ2725" s="311"/>
      <c r="AK2725" s="311"/>
      <c r="AL2725" s="311"/>
      <c r="AO2725" s="318"/>
      <c r="AP2725" s="318"/>
      <c r="AQ2725" s="249"/>
      <c r="AR2725" s="249"/>
      <c r="AS2725" s="248"/>
      <c r="AT2725" s="248"/>
      <c r="AU2725" s="248"/>
      <c r="AW2725" s="319"/>
      <c r="AX2725" s="251"/>
      <c r="AY2725" s="248"/>
    </row>
    <row r="2726" spans="1:51" s="307" customFormat="1" ht="16.5" customHeight="1" x14ac:dyDescent="0.25">
      <c r="A2726" s="305"/>
      <c r="B2726" s="306"/>
      <c r="K2726" s="317"/>
      <c r="L2726" s="317"/>
      <c r="M2726" s="310"/>
      <c r="N2726" s="317"/>
      <c r="O2726" s="317"/>
      <c r="P2726" s="309"/>
      <c r="Q2726" s="311"/>
      <c r="R2726" s="312"/>
      <c r="S2726" s="312"/>
      <c r="U2726" s="313"/>
      <c r="V2726" s="305"/>
      <c r="W2726" s="306"/>
      <c r="X2726" s="425"/>
      <c r="AA2726" s="315"/>
      <c r="AB2726" s="315"/>
      <c r="AC2726" s="315"/>
      <c r="AD2726" s="312"/>
      <c r="AE2726" s="316"/>
      <c r="AF2726" s="317"/>
      <c r="AG2726" s="317"/>
      <c r="AI2726" s="311"/>
      <c r="AJ2726" s="311"/>
      <c r="AK2726" s="311"/>
      <c r="AL2726" s="311"/>
      <c r="AO2726" s="318"/>
      <c r="AP2726" s="318"/>
      <c r="AQ2726" s="249"/>
      <c r="AR2726" s="249"/>
      <c r="AS2726" s="248"/>
      <c r="AT2726" s="248"/>
      <c r="AU2726" s="248"/>
      <c r="AW2726" s="319"/>
      <c r="AX2726" s="251"/>
      <c r="AY2726" s="248"/>
    </row>
    <row r="2727" spans="1:51" s="307" customFormat="1" ht="16.5" customHeight="1" x14ac:dyDescent="0.25">
      <c r="A2727" s="305"/>
      <c r="B2727" s="306"/>
      <c r="K2727" s="317"/>
      <c r="L2727" s="317"/>
      <c r="M2727" s="310"/>
      <c r="N2727" s="317"/>
      <c r="O2727" s="317"/>
      <c r="P2727" s="309"/>
      <c r="Q2727" s="311"/>
      <c r="R2727" s="312"/>
      <c r="S2727" s="312"/>
      <c r="U2727" s="313"/>
      <c r="V2727" s="305"/>
      <c r="W2727" s="306"/>
      <c r="X2727" s="425"/>
      <c r="AA2727" s="315"/>
      <c r="AB2727" s="315"/>
      <c r="AC2727" s="315"/>
      <c r="AD2727" s="312"/>
      <c r="AE2727" s="316"/>
      <c r="AF2727" s="317"/>
      <c r="AG2727" s="317"/>
      <c r="AI2727" s="311"/>
      <c r="AJ2727" s="311"/>
      <c r="AK2727" s="311"/>
      <c r="AL2727" s="311"/>
      <c r="AO2727" s="318"/>
      <c r="AP2727" s="318"/>
      <c r="AQ2727" s="249"/>
      <c r="AR2727" s="249"/>
      <c r="AS2727" s="248"/>
      <c r="AT2727" s="248"/>
      <c r="AU2727" s="248"/>
      <c r="AW2727" s="319"/>
      <c r="AX2727" s="251"/>
      <c r="AY2727" s="248"/>
    </row>
    <row r="2728" spans="1:51" s="307" customFormat="1" ht="16.5" customHeight="1" x14ac:dyDescent="0.25">
      <c r="A2728" s="305"/>
      <c r="B2728" s="306"/>
      <c r="K2728" s="317"/>
      <c r="L2728" s="317"/>
      <c r="M2728" s="310"/>
      <c r="N2728" s="317"/>
      <c r="O2728" s="317"/>
      <c r="P2728" s="309"/>
      <c r="Q2728" s="311"/>
      <c r="R2728" s="312"/>
      <c r="S2728" s="312"/>
      <c r="U2728" s="313"/>
      <c r="V2728" s="305"/>
      <c r="W2728" s="306"/>
      <c r="X2728" s="425"/>
      <c r="AA2728" s="315"/>
      <c r="AB2728" s="315"/>
      <c r="AC2728" s="315"/>
      <c r="AD2728" s="312"/>
      <c r="AE2728" s="316"/>
      <c r="AF2728" s="317"/>
      <c r="AG2728" s="317"/>
      <c r="AI2728" s="311"/>
      <c r="AJ2728" s="311"/>
      <c r="AK2728" s="311"/>
      <c r="AL2728" s="311"/>
      <c r="AO2728" s="318"/>
      <c r="AP2728" s="318"/>
      <c r="AQ2728" s="249"/>
      <c r="AR2728" s="249"/>
      <c r="AS2728" s="248"/>
      <c r="AT2728" s="248"/>
      <c r="AU2728" s="248"/>
      <c r="AW2728" s="319"/>
      <c r="AX2728" s="251"/>
      <c r="AY2728" s="248"/>
    </row>
    <row r="2729" spans="1:51" s="307" customFormat="1" ht="16.5" customHeight="1" x14ac:dyDescent="0.25">
      <c r="A2729" s="305"/>
      <c r="B2729" s="306"/>
      <c r="K2729" s="317"/>
      <c r="L2729" s="317"/>
      <c r="M2729" s="310"/>
      <c r="N2729" s="317"/>
      <c r="O2729" s="317"/>
      <c r="P2729" s="309"/>
      <c r="Q2729" s="311"/>
      <c r="R2729" s="312"/>
      <c r="S2729" s="312"/>
      <c r="U2729" s="313"/>
      <c r="V2729" s="305"/>
      <c r="W2729" s="306"/>
      <c r="X2729" s="425"/>
      <c r="AA2729" s="315"/>
      <c r="AB2729" s="315"/>
      <c r="AC2729" s="315"/>
      <c r="AD2729" s="312"/>
      <c r="AE2729" s="316"/>
      <c r="AF2729" s="317"/>
      <c r="AG2729" s="317"/>
      <c r="AI2729" s="311"/>
      <c r="AJ2729" s="311"/>
      <c r="AK2729" s="311"/>
      <c r="AL2729" s="311"/>
      <c r="AO2729" s="318"/>
      <c r="AP2729" s="318"/>
      <c r="AQ2729" s="249"/>
      <c r="AR2729" s="249"/>
      <c r="AS2729" s="248"/>
      <c r="AT2729" s="248"/>
      <c r="AU2729" s="248"/>
      <c r="AW2729" s="319"/>
      <c r="AX2729" s="251"/>
      <c r="AY2729" s="248"/>
    </row>
    <row r="2730" spans="1:51" s="307" customFormat="1" ht="16.5" customHeight="1" x14ac:dyDescent="0.25">
      <c r="A2730" s="305"/>
      <c r="B2730" s="306"/>
      <c r="K2730" s="317"/>
      <c r="L2730" s="317"/>
      <c r="M2730" s="310"/>
      <c r="N2730" s="317"/>
      <c r="O2730" s="317"/>
      <c r="P2730" s="309"/>
      <c r="Q2730" s="311"/>
      <c r="R2730" s="312"/>
      <c r="S2730" s="312"/>
      <c r="U2730" s="313"/>
      <c r="V2730" s="305"/>
      <c r="W2730" s="306"/>
      <c r="X2730" s="425"/>
      <c r="AA2730" s="315"/>
      <c r="AB2730" s="315"/>
      <c r="AC2730" s="315"/>
      <c r="AD2730" s="312"/>
      <c r="AE2730" s="316"/>
      <c r="AF2730" s="317"/>
      <c r="AG2730" s="317"/>
      <c r="AI2730" s="311"/>
      <c r="AJ2730" s="311"/>
      <c r="AK2730" s="311"/>
      <c r="AL2730" s="311"/>
      <c r="AO2730" s="318"/>
      <c r="AP2730" s="318"/>
      <c r="AQ2730" s="249"/>
      <c r="AR2730" s="249"/>
      <c r="AS2730" s="248"/>
      <c r="AT2730" s="248"/>
      <c r="AU2730" s="248"/>
      <c r="AW2730" s="319"/>
      <c r="AX2730" s="251"/>
      <c r="AY2730" s="248"/>
    </row>
    <row r="2731" spans="1:51" s="307" customFormat="1" ht="16.5" customHeight="1" x14ac:dyDescent="0.25">
      <c r="A2731" s="305"/>
      <c r="B2731" s="306"/>
      <c r="K2731" s="317"/>
      <c r="L2731" s="317"/>
      <c r="M2731" s="310"/>
      <c r="N2731" s="317"/>
      <c r="O2731" s="317"/>
      <c r="P2731" s="309"/>
      <c r="Q2731" s="311"/>
      <c r="R2731" s="312"/>
      <c r="S2731" s="312"/>
      <c r="U2731" s="313"/>
      <c r="V2731" s="305"/>
      <c r="W2731" s="306"/>
      <c r="X2731" s="425"/>
      <c r="AA2731" s="315"/>
      <c r="AB2731" s="315"/>
      <c r="AC2731" s="315"/>
      <c r="AD2731" s="312"/>
      <c r="AE2731" s="316"/>
      <c r="AF2731" s="317"/>
      <c r="AG2731" s="317"/>
      <c r="AI2731" s="311"/>
      <c r="AJ2731" s="311"/>
      <c r="AK2731" s="311"/>
      <c r="AL2731" s="311"/>
      <c r="AO2731" s="318"/>
      <c r="AP2731" s="318"/>
      <c r="AQ2731" s="249"/>
      <c r="AR2731" s="249"/>
      <c r="AS2731" s="248"/>
      <c r="AT2731" s="248"/>
      <c r="AU2731" s="248"/>
      <c r="AW2731" s="319"/>
      <c r="AX2731" s="251"/>
      <c r="AY2731" s="248"/>
    </row>
    <row r="2732" spans="1:51" s="307" customFormat="1" ht="16.5" customHeight="1" x14ac:dyDescent="0.25">
      <c r="A2732" s="305"/>
      <c r="B2732" s="306"/>
      <c r="K2732" s="317"/>
      <c r="L2732" s="317"/>
      <c r="M2732" s="310"/>
      <c r="N2732" s="317"/>
      <c r="O2732" s="317"/>
      <c r="P2732" s="309"/>
      <c r="Q2732" s="311"/>
      <c r="R2732" s="312"/>
      <c r="S2732" s="312"/>
      <c r="U2732" s="313"/>
      <c r="V2732" s="305"/>
      <c r="W2732" s="306"/>
      <c r="X2732" s="425"/>
      <c r="AA2732" s="315"/>
      <c r="AB2732" s="315"/>
      <c r="AC2732" s="315"/>
      <c r="AD2732" s="312"/>
      <c r="AE2732" s="316"/>
      <c r="AF2732" s="317"/>
      <c r="AG2732" s="317"/>
      <c r="AI2732" s="311"/>
      <c r="AJ2732" s="311"/>
      <c r="AK2732" s="311"/>
      <c r="AL2732" s="311"/>
      <c r="AO2732" s="318"/>
      <c r="AP2732" s="318"/>
      <c r="AQ2732" s="249"/>
      <c r="AR2732" s="249"/>
      <c r="AS2732" s="248"/>
      <c r="AT2732" s="248"/>
      <c r="AU2732" s="248"/>
      <c r="AW2732" s="319"/>
      <c r="AX2732" s="251"/>
      <c r="AY2732" s="248"/>
    </row>
    <row r="2733" spans="1:51" s="307" customFormat="1" ht="16.5" customHeight="1" x14ac:dyDescent="0.25">
      <c r="A2733" s="305"/>
      <c r="B2733" s="306"/>
      <c r="K2733" s="317"/>
      <c r="L2733" s="317"/>
      <c r="M2733" s="310"/>
      <c r="N2733" s="317"/>
      <c r="O2733" s="317"/>
      <c r="P2733" s="309"/>
      <c r="Q2733" s="311"/>
      <c r="R2733" s="312"/>
      <c r="S2733" s="312"/>
      <c r="U2733" s="313"/>
      <c r="V2733" s="305"/>
      <c r="W2733" s="306"/>
      <c r="X2733" s="425"/>
      <c r="AA2733" s="315"/>
      <c r="AB2733" s="315"/>
      <c r="AC2733" s="315"/>
      <c r="AD2733" s="312"/>
      <c r="AE2733" s="316"/>
      <c r="AF2733" s="317"/>
      <c r="AG2733" s="317"/>
      <c r="AI2733" s="311"/>
      <c r="AJ2733" s="311"/>
      <c r="AK2733" s="311"/>
      <c r="AL2733" s="311"/>
      <c r="AO2733" s="318"/>
      <c r="AP2733" s="318"/>
      <c r="AQ2733" s="249"/>
      <c r="AR2733" s="249"/>
      <c r="AS2733" s="248"/>
      <c r="AT2733" s="248"/>
      <c r="AU2733" s="248"/>
      <c r="AW2733" s="319"/>
      <c r="AX2733" s="251"/>
      <c r="AY2733" s="248"/>
    </row>
    <row r="2734" spans="1:51" s="307" customFormat="1" ht="16.5" customHeight="1" x14ac:dyDescent="0.25">
      <c r="A2734" s="305"/>
      <c r="B2734" s="306"/>
      <c r="K2734" s="317"/>
      <c r="L2734" s="317"/>
      <c r="M2734" s="310"/>
      <c r="N2734" s="317"/>
      <c r="O2734" s="317"/>
      <c r="P2734" s="309"/>
      <c r="Q2734" s="311"/>
      <c r="R2734" s="312"/>
      <c r="S2734" s="312"/>
      <c r="U2734" s="313"/>
      <c r="V2734" s="305"/>
      <c r="W2734" s="306"/>
      <c r="X2734" s="425"/>
      <c r="AA2734" s="315"/>
      <c r="AB2734" s="315"/>
      <c r="AC2734" s="315"/>
      <c r="AD2734" s="312"/>
      <c r="AE2734" s="316"/>
      <c r="AF2734" s="317"/>
      <c r="AG2734" s="317"/>
      <c r="AI2734" s="311"/>
      <c r="AJ2734" s="311"/>
      <c r="AK2734" s="311"/>
      <c r="AL2734" s="311"/>
      <c r="AO2734" s="318"/>
      <c r="AP2734" s="318"/>
      <c r="AQ2734" s="249"/>
      <c r="AR2734" s="249"/>
      <c r="AS2734" s="248"/>
      <c r="AT2734" s="248"/>
      <c r="AU2734" s="248"/>
      <c r="AW2734" s="319"/>
      <c r="AX2734" s="251"/>
      <c r="AY2734" s="248"/>
    </row>
    <row r="2735" spans="1:51" s="307" customFormat="1" ht="16.5" customHeight="1" x14ac:dyDescent="0.25">
      <c r="A2735" s="305"/>
      <c r="B2735" s="306"/>
      <c r="K2735" s="317"/>
      <c r="L2735" s="317"/>
      <c r="M2735" s="310"/>
      <c r="N2735" s="317"/>
      <c r="O2735" s="317"/>
      <c r="P2735" s="309"/>
      <c r="Q2735" s="311"/>
      <c r="R2735" s="312"/>
      <c r="S2735" s="312"/>
      <c r="U2735" s="313"/>
      <c r="V2735" s="305"/>
      <c r="W2735" s="306"/>
      <c r="X2735" s="425"/>
      <c r="AA2735" s="315"/>
      <c r="AB2735" s="315"/>
      <c r="AC2735" s="315"/>
      <c r="AD2735" s="312"/>
      <c r="AE2735" s="316"/>
      <c r="AF2735" s="317"/>
      <c r="AG2735" s="317"/>
      <c r="AI2735" s="311"/>
      <c r="AJ2735" s="311"/>
      <c r="AK2735" s="311"/>
      <c r="AL2735" s="311"/>
      <c r="AO2735" s="318"/>
      <c r="AP2735" s="318"/>
      <c r="AQ2735" s="249"/>
      <c r="AR2735" s="249"/>
      <c r="AS2735" s="248"/>
      <c r="AT2735" s="248"/>
      <c r="AU2735" s="248"/>
      <c r="AW2735" s="319"/>
      <c r="AX2735" s="251"/>
      <c r="AY2735" s="248"/>
    </row>
    <row r="2736" spans="1:51" s="307" customFormat="1" ht="16.5" customHeight="1" x14ac:dyDescent="0.25">
      <c r="A2736" s="305"/>
      <c r="B2736" s="306"/>
      <c r="K2736" s="317"/>
      <c r="L2736" s="317"/>
      <c r="M2736" s="310"/>
      <c r="N2736" s="317"/>
      <c r="O2736" s="317"/>
      <c r="P2736" s="309"/>
      <c r="Q2736" s="311"/>
      <c r="R2736" s="312"/>
      <c r="S2736" s="312"/>
      <c r="U2736" s="313"/>
      <c r="V2736" s="305"/>
      <c r="W2736" s="306"/>
      <c r="X2736" s="425"/>
      <c r="AA2736" s="315"/>
      <c r="AB2736" s="315"/>
      <c r="AC2736" s="315"/>
      <c r="AD2736" s="312"/>
      <c r="AE2736" s="316"/>
      <c r="AF2736" s="317"/>
      <c r="AG2736" s="317"/>
      <c r="AI2736" s="311"/>
      <c r="AJ2736" s="311"/>
      <c r="AK2736" s="311"/>
      <c r="AL2736" s="311"/>
      <c r="AO2736" s="318"/>
      <c r="AP2736" s="318"/>
      <c r="AQ2736" s="249"/>
      <c r="AR2736" s="249"/>
      <c r="AS2736" s="248"/>
      <c r="AT2736" s="248"/>
      <c r="AU2736" s="248"/>
      <c r="AW2736" s="319"/>
      <c r="AX2736" s="251"/>
      <c r="AY2736" s="248"/>
    </row>
    <row r="2737" spans="1:51" s="307" customFormat="1" ht="16.5" customHeight="1" x14ac:dyDescent="0.25">
      <c r="A2737" s="305"/>
      <c r="B2737" s="306"/>
      <c r="K2737" s="317"/>
      <c r="L2737" s="317"/>
      <c r="M2737" s="310"/>
      <c r="N2737" s="317"/>
      <c r="O2737" s="317"/>
      <c r="P2737" s="309"/>
      <c r="Q2737" s="311"/>
      <c r="R2737" s="312"/>
      <c r="S2737" s="312"/>
      <c r="U2737" s="313"/>
      <c r="V2737" s="305"/>
      <c r="W2737" s="306"/>
      <c r="X2737" s="425"/>
      <c r="AA2737" s="315"/>
      <c r="AB2737" s="315"/>
      <c r="AC2737" s="315"/>
      <c r="AD2737" s="312"/>
      <c r="AE2737" s="316"/>
      <c r="AF2737" s="317"/>
      <c r="AG2737" s="317"/>
      <c r="AI2737" s="311"/>
      <c r="AJ2737" s="311"/>
      <c r="AK2737" s="311"/>
      <c r="AL2737" s="311"/>
      <c r="AO2737" s="318"/>
      <c r="AP2737" s="318"/>
      <c r="AQ2737" s="249"/>
      <c r="AR2737" s="249"/>
      <c r="AS2737" s="248"/>
      <c r="AT2737" s="248"/>
      <c r="AU2737" s="248"/>
      <c r="AW2737" s="319"/>
      <c r="AX2737" s="251"/>
      <c r="AY2737" s="248"/>
    </row>
    <row r="2738" spans="1:51" s="307" customFormat="1" ht="16.5" customHeight="1" x14ac:dyDescent="0.25">
      <c r="A2738" s="305"/>
      <c r="B2738" s="306"/>
      <c r="K2738" s="317"/>
      <c r="L2738" s="317"/>
      <c r="M2738" s="310"/>
      <c r="N2738" s="317"/>
      <c r="O2738" s="317"/>
      <c r="P2738" s="309"/>
      <c r="Q2738" s="311"/>
      <c r="R2738" s="312"/>
      <c r="S2738" s="312"/>
      <c r="U2738" s="313"/>
      <c r="V2738" s="305"/>
      <c r="W2738" s="306"/>
      <c r="X2738" s="425"/>
      <c r="AA2738" s="315"/>
      <c r="AB2738" s="315"/>
      <c r="AC2738" s="315"/>
      <c r="AD2738" s="312"/>
      <c r="AE2738" s="316"/>
      <c r="AF2738" s="317"/>
      <c r="AG2738" s="317"/>
      <c r="AI2738" s="311"/>
      <c r="AJ2738" s="311"/>
      <c r="AK2738" s="311"/>
      <c r="AL2738" s="311"/>
      <c r="AO2738" s="318"/>
      <c r="AP2738" s="318"/>
      <c r="AQ2738" s="249"/>
      <c r="AR2738" s="249"/>
      <c r="AS2738" s="248"/>
      <c r="AT2738" s="248"/>
      <c r="AU2738" s="248"/>
      <c r="AW2738" s="319"/>
      <c r="AX2738" s="251"/>
      <c r="AY2738" s="248"/>
    </row>
    <row r="2739" spans="1:51" s="307" customFormat="1" ht="16.5" customHeight="1" x14ac:dyDescent="0.25">
      <c r="A2739" s="305"/>
      <c r="B2739" s="306"/>
      <c r="K2739" s="317"/>
      <c r="L2739" s="317"/>
      <c r="M2739" s="310"/>
      <c r="N2739" s="317"/>
      <c r="O2739" s="317"/>
      <c r="P2739" s="309"/>
      <c r="Q2739" s="311"/>
      <c r="R2739" s="312"/>
      <c r="S2739" s="312"/>
      <c r="U2739" s="313"/>
      <c r="V2739" s="305"/>
      <c r="W2739" s="306"/>
      <c r="X2739" s="425"/>
      <c r="AA2739" s="315"/>
      <c r="AB2739" s="315"/>
      <c r="AC2739" s="315"/>
      <c r="AD2739" s="312"/>
      <c r="AE2739" s="316"/>
      <c r="AF2739" s="317"/>
      <c r="AG2739" s="317"/>
      <c r="AI2739" s="311"/>
      <c r="AJ2739" s="311"/>
      <c r="AK2739" s="311"/>
      <c r="AL2739" s="311"/>
      <c r="AO2739" s="318"/>
      <c r="AP2739" s="318"/>
      <c r="AQ2739" s="249"/>
      <c r="AR2739" s="249"/>
      <c r="AS2739" s="248"/>
      <c r="AT2739" s="248"/>
      <c r="AU2739" s="248"/>
      <c r="AW2739" s="319"/>
      <c r="AX2739" s="251"/>
      <c r="AY2739" s="248"/>
    </row>
    <row r="2740" spans="1:51" s="307" customFormat="1" ht="16.5" customHeight="1" x14ac:dyDescent="0.25">
      <c r="A2740" s="305"/>
      <c r="B2740" s="306"/>
      <c r="K2740" s="317"/>
      <c r="L2740" s="317"/>
      <c r="M2740" s="310"/>
      <c r="N2740" s="317"/>
      <c r="O2740" s="317"/>
      <c r="P2740" s="309"/>
      <c r="Q2740" s="311"/>
      <c r="R2740" s="312"/>
      <c r="S2740" s="312"/>
      <c r="U2740" s="313"/>
      <c r="V2740" s="305"/>
      <c r="W2740" s="306"/>
      <c r="X2740" s="425"/>
      <c r="AA2740" s="315"/>
      <c r="AB2740" s="315"/>
      <c r="AC2740" s="315"/>
      <c r="AD2740" s="312"/>
      <c r="AE2740" s="316"/>
      <c r="AF2740" s="317"/>
      <c r="AG2740" s="317"/>
      <c r="AI2740" s="311"/>
      <c r="AJ2740" s="311"/>
      <c r="AK2740" s="311"/>
      <c r="AL2740" s="311"/>
      <c r="AO2740" s="318"/>
      <c r="AP2740" s="318"/>
      <c r="AQ2740" s="249"/>
      <c r="AR2740" s="249"/>
      <c r="AS2740" s="248"/>
      <c r="AT2740" s="248"/>
      <c r="AU2740" s="248"/>
      <c r="AW2740" s="319"/>
      <c r="AX2740" s="251"/>
      <c r="AY2740" s="248"/>
    </row>
    <row r="2741" spans="1:51" s="307" customFormat="1" ht="16.5" customHeight="1" x14ac:dyDescent="0.25">
      <c r="A2741" s="305"/>
      <c r="B2741" s="306"/>
      <c r="K2741" s="317"/>
      <c r="L2741" s="317"/>
      <c r="M2741" s="310"/>
      <c r="N2741" s="317"/>
      <c r="O2741" s="317"/>
      <c r="P2741" s="309"/>
      <c r="Q2741" s="311"/>
      <c r="R2741" s="312"/>
      <c r="S2741" s="312"/>
      <c r="U2741" s="313"/>
      <c r="V2741" s="305"/>
      <c r="W2741" s="306"/>
      <c r="X2741" s="425"/>
      <c r="AA2741" s="315"/>
      <c r="AB2741" s="315"/>
      <c r="AC2741" s="315"/>
      <c r="AD2741" s="312"/>
      <c r="AE2741" s="316"/>
      <c r="AF2741" s="317"/>
      <c r="AG2741" s="317"/>
      <c r="AI2741" s="311"/>
      <c r="AJ2741" s="311"/>
      <c r="AK2741" s="311"/>
      <c r="AL2741" s="311"/>
      <c r="AO2741" s="318"/>
      <c r="AP2741" s="318"/>
      <c r="AQ2741" s="249"/>
      <c r="AR2741" s="249"/>
      <c r="AS2741" s="248"/>
      <c r="AT2741" s="248"/>
      <c r="AU2741" s="248"/>
      <c r="AW2741" s="319"/>
      <c r="AX2741" s="251"/>
      <c r="AY2741" s="248"/>
    </row>
    <row r="2742" spans="1:51" s="307" customFormat="1" ht="16.5" customHeight="1" x14ac:dyDescent="0.25">
      <c r="A2742" s="305"/>
      <c r="B2742" s="306"/>
      <c r="K2742" s="317"/>
      <c r="L2742" s="317"/>
      <c r="M2742" s="310"/>
      <c r="N2742" s="317"/>
      <c r="O2742" s="317"/>
      <c r="P2742" s="309"/>
      <c r="Q2742" s="311"/>
      <c r="R2742" s="312"/>
      <c r="S2742" s="312"/>
      <c r="U2742" s="313"/>
      <c r="V2742" s="305"/>
      <c r="W2742" s="306"/>
      <c r="X2742" s="425"/>
      <c r="AA2742" s="315"/>
      <c r="AB2742" s="315"/>
      <c r="AC2742" s="315"/>
      <c r="AD2742" s="312"/>
      <c r="AE2742" s="316"/>
      <c r="AF2742" s="317"/>
      <c r="AG2742" s="317"/>
      <c r="AI2742" s="311"/>
      <c r="AJ2742" s="311"/>
      <c r="AK2742" s="311"/>
      <c r="AL2742" s="311"/>
      <c r="AO2742" s="318"/>
      <c r="AP2742" s="318"/>
      <c r="AQ2742" s="249"/>
      <c r="AR2742" s="249"/>
      <c r="AS2742" s="248"/>
      <c r="AT2742" s="248"/>
      <c r="AU2742" s="248"/>
      <c r="AW2742" s="319"/>
      <c r="AX2742" s="251"/>
      <c r="AY2742" s="248"/>
    </row>
    <row r="2743" spans="1:51" s="307" customFormat="1" ht="16.5" customHeight="1" x14ac:dyDescent="0.25">
      <c r="A2743" s="305"/>
      <c r="B2743" s="306"/>
      <c r="K2743" s="317"/>
      <c r="L2743" s="317"/>
      <c r="M2743" s="310"/>
      <c r="N2743" s="317"/>
      <c r="O2743" s="317"/>
      <c r="P2743" s="309"/>
      <c r="Q2743" s="311"/>
      <c r="R2743" s="312"/>
      <c r="S2743" s="312"/>
      <c r="U2743" s="313"/>
      <c r="V2743" s="305"/>
      <c r="W2743" s="306"/>
      <c r="X2743" s="425"/>
      <c r="AA2743" s="315"/>
      <c r="AB2743" s="315"/>
      <c r="AC2743" s="315"/>
      <c r="AD2743" s="312"/>
      <c r="AE2743" s="316"/>
      <c r="AF2743" s="317"/>
      <c r="AG2743" s="317"/>
      <c r="AI2743" s="311"/>
      <c r="AJ2743" s="311"/>
      <c r="AK2743" s="311"/>
      <c r="AL2743" s="311"/>
      <c r="AO2743" s="318"/>
      <c r="AP2743" s="318"/>
      <c r="AQ2743" s="249"/>
      <c r="AR2743" s="249"/>
      <c r="AS2743" s="248"/>
      <c r="AT2743" s="248"/>
      <c r="AU2743" s="248"/>
      <c r="AW2743" s="319"/>
      <c r="AX2743" s="251"/>
      <c r="AY2743" s="248"/>
    </row>
    <row r="2744" spans="1:51" s="307" customFormat="1" ht="16.5" customHeight="1" x14ac:dyDescent="0.25">
      <c r="A2744" s="305"/>
      <c r="B2744" s="306"/>
      <c r="K2744" s="317"/>
      <c r="L2744" s="317"/>
      <c r="M2744" s="310"/>
      <c r="N2744" s="317"/>
      <c r="O2744" s="317"/>
      <c r="P2744" s="309"/>
      <c r="Q2744" s="311"/>
      <c r="R2744" s="312"/>
      <c r="S2744" s="312"/>
      <c r="U2744" s="313"/>
      <c r="V2744" s="305"/>
      <c r="W2744" s="306"/>
      <c r="X2744" s="425"/>
      <c r="AA2744" s="315"/>
      <c r="AB2744" s="315"/>
      <c r="AC2744" s="315"/>
      <c r="AD2744" s="312"/>
      <c r="AE2744" s="316"/>
      <c r="AF2744" s="317"/>
      <c r="AG2744" s="317"/>
      <c r="AI2744" s="311"/>
      <c r="AJ2744" s="311"/>
      <c r="AK2744" s="311"/>
      <c r="AL2744" s="311"/>
      <c r="AO2744" s="318"/>
      <c r="AP2744" s="318"/>
      <c r="AQ2744" s="249"/>
      <c r="AR2744" s="249"/>
      <c r="AS2744" s="248"/>
      <c r="AT2744" s="248"/>
      <c r="AU2744" s="248"/>
      <c r="AW2744" s="319"/>
      <c r="AX2744" s="251"/>
      <c r="AY2744" s="248"/>
    </row>
    <row r="2745" spans="1:51" s="307" customFormat="1" ht="16.5" customHeight="1" x14ac:dyDescent="0.25">
      <c r="A2745" s="305"/>
      <c r="B2745" s="306"/>
      <c r="K2745" s="317"/>
      <c r="L2745" s="317"/>
      <c r="M2745" s="310"/>
      <c r="N2745" s="317"/>
      <c r="O2745" s="317"/>
      <c r="P2745" s="309"/>
      <c r="Q2745" s="311"/>
      <c r="R2745" s="312"/>
      <c r="S2745" s="312"/>
      <c r="U2745" s="313"/>
      <c r="V2745" s="305"/>
      <c r="W2745" s="306"/>
      <c r="X2745" s="425"/>
      <c r="AA2745" s="315"/>
      <c r="AB2745" s="315"/>
      <c r="AC2745" s="315"/>
      <c r="AD2745" s="312"/>
      <c r="AE2745" s="316"/>
      <c r="AF2745" s="317"/>
      <c r="AG2745" s="317"/>
      <c r="AI2745" s="311"/>
      <c r="AJ2745" s="311"/>
      <c r="AK2745" s="311"/>
      <c r="AL2745" s="311"/>
      <c r="AO2745" s="318"/>
      <c r="AP2745" s="318"/>
      <c r="AQ2745" s="249"/>
      <c r="AR2745" s="249"/>
      <c r="AS2745" s="248"/>
      <c r="AT2745" s="248"/>
      <c r="AU2745" s="248"/>
      <c r="AW2745" s="319"/>
      <c r="AX2745" s="251"/>
      <c r="AY2745" s="248"/>
    </row>
    <row r="2746" spans="1:51" s="307" customFormat="1" ht="16.5" customHeight="1" x14ac:dyDescent="0.25">
      <c r="A2746" s="305"/>
      <c r="B2746" s="306"/>
      <c r="K2746" s="317"/>
      <c r="L2746" s="317"/>
      <c r="M2746" s="310"/>
      <c r="N2746" s="317"/>
      <c r="O2746" s="317"/>
      <c r="P2746" s="309"/>
      <c r="Q2746" s="311"/>
      <c r="R2746" s="312"/>
      <c r="S2746" s="312"/>
      <c r="U2746" s="313"/>
      <c r="V2746" s="305"/>
      <c r="W2746" s="306"/>
      <c r="X2746" s="425"/>
      <c r="AA2746" s="315"/>
      <c r="AB2746" s="315"/>
      <c r="AC2746" s="315"/>
      <c r="AD2746" s="312"/>
      <c r="AE2746" s="316"/>
      <c r="AF2746" s="317"/>
      <c r="AG2746" s="317"/>
      <c r="AI2746" s="311"/>
      <c r="AJ2746" s="311"/>
      <c r="AK2746" s="311"/>
      <c r="AL2746" s="311"/>
      <c r="AO2746" s="318"/>
      <c r="AP2746" s="318"/>
      <c r="AQ2746" s="249"/>
      <c r="AR2746" s="249"/>
      <c r="AS2746" s="248"/>
      <c r="AT2746" s="248"/>
      <c r="AU2746" s="248"/>
      <c r="AW2746" s="319"/>
      <c r="AX2746" s="251"/>
      <c r="AY2746" s="248"/>
    </row>
    <row r="2747" spans="1:51" s="307" customFormat="1" ht="16.5" customHeight="1" x14ac:dyDescent="0.25">
      <c r="A2747" s="305"/>
      <c r="B2747" s="306"/>
      <c r="K2747" s="317"/>
      <c r="L2747" s="317"/>
      <c r="M2747" s="310"/>
      <c r="N2747" s="317"/>
      <c r="O2747" s="317"/>
      <c r="P2747" s="309"/>
      <c r="Q2747" s="311"/>
      <c r="R2747" s="312"/>
      <c r="S2747" s="312"/>
      <c r="U2747" s="313"/>
      <c r="V2747" s="305"/>
      <c r="W2747" s="306"/>
      <c r="X2747" s="425"/>
      <c r="AA2747" s="315"/>
      <c r="AB2747" s="315"/>
      <c r="AC2747" s="315"/>
      <c r="AD2747" s="312"/>
      <c r="AE2747" s="316"/>
      <c r="AF2747" s="317"/>
      <c r="AG2747" s="317"/>
      <c r="AI2747" s="311"/>
      <c r="AJ2747" s="311"/>
      <c r="AK2747" s="311"/>
      <c r="AL2747" s="311"/>
      <c r="AO2747" s="318"/>
      <c r="AP2747" s="318"/>
      <c r="AQ2747" s="249"/>
      <c r="AR2747" s="249"/>
      <c r="AS2747" s="248"/>
      <c r="AT2747" s="248"/>
      <c r="AU2747" s="248"/>
      <c r="AW2747" s="319"/>
      <c r="AX2747" s="251"/>
      <c r="AY2747" s="248"/>
    </row>
    <row r="2748" spans="1:51" s="307" customFormat="1" ht="16.5" customHeight="1" x14ac:dyDescent="0.25">
      <c r="A2748" s="305"/>
      <c r="B2748" s="306"/>
      <c r="K2748" s="317"/>
      <c r="L2748" s="317"/>
      <c r="M2748" s="310"/>
      <c r="N2748" s="317"/>
      <c r="O2748" s="317"/>
      <c r="P2748" s="309"/>
      <c r="Q2748" s="311"/>
      <c r="R2748" s="312"/>
      <c r="S2748" s="312"/>
      <c r="U2748" s="313"/>
      <c r="V2748" s="305"/>
      <c r="W2748" s="306"/>
      <c r="X2748" s="425"/>
      <c r="AA2748" s="315"/>
      <c r="AB2748" s="315"/>
      <c r="AC2748" s="315"/>
      <c r="AD2748" s="312"/>
      <c r="AE2748" s="316"/>
      <c r="AF2748" s="317"/>
      <c r="AG2748" s="317"/>
      <c r="AI2748" s="311"/>
      <c r="AJ2748" s="311"/>
      <c r="AK2748" s="311"/>
      <c r="AL2748" s="311"/>
      <c r="AO2748" s="318"/>
      <c r="AP2748" s="318"/>
      <c r="AQ2748" s="249"/>
      <c r="AR2748" s="249"/>
      <c r="AS2748" s="248"/>
      <c r="AT2748" s="248"/>
      <c r="AU2748" s="248"/>
      <c r="AW2748" s="319"/>
      <c r="AX2748" s="251"/>
      <c r="AY2748" s="248"/>
    </row>
    <row r="2749" spans="1:51" s="276" customFormat="1" ht="16.5" customHeight="1" x14ac:dyDescent="0.25">
      <c r="A2749" s="283" t="s">
        <v>248</v>
      </c>
      <c r="B2749" s="274">
        <v>73</v>
      </c>
      <c r="C2749" s="276" t="s">
        <v>5</v>
      </c>
      <c r="D2749" s="276">
        <v>32400</v>
      </c>
      <c r="E2749" s="276">
        <v>177</v>
      </c>
      <c r="F2749" s="276">
        <v>1576</v>
      </c>
      <c r="G2749" s="276" t="s">
        <v>245</v>
      </c>
      <c r="H2749" s="276">
        <v>2</v>
      </c>
      <c r="I2749" s="276">
        <v>0</v>
      </c>
      <c r="J2749" s="276">
        <v>0</v>
      </c>
      <c r="K2749" s="277">
        <f>H2749*400+I2749*100+J2749</f>
        <v>800</v>
      </c>
      <c r="L2749" s="278">
        <f>SUM(Q2749:U2749)</f>
        <v>800</v>
      </c>
      <c r="M2749" s="279">
        <v>5</v>
      </c>
      <c r="N2749" s="278">
        <f>L2749</f>
        <v>800</v>
      </c>
      <c r="O2749" s="278">
        <v>150</v>
      </c>
      <c r="P2749" s="278">
        <f>N2749*O2749</f>
        <v>120000</v>
      </c>
      <c r="Q2749" s="280"/>
      <c r="R2749" s="281">
        <v>741</v>
      </c>
      <c r="S2749" s="281">
        <v>59</v>
      </c>
      <c r="U2749" s="282"/>
      <c r="V2749" s="283" t="str">
        <f>A2749</f>
        <v>นายประทุม  แดงอ่อง</v>
      </c>
      <c r="W2749" s="274">
        <v>130</v>
      </c>
      <c r="X2749" s="291">
        <v>5</v>
      </c>
      <c r="Y2749" s="276" t="s">
        <v>28</v>
      </c>
      <c r="Z2749" s="276" t="s">
        <v>179</v>
      </c>
      <c r="AA2749" s="285">
        <v>15</v>
      </c>
      <c r="AB2749" s="285">
        <v>29.5</v>
      </c>
      <c r="AC2749" s="285">
        <v>5</v>
      </c>
      <c r="AD2749" s="281">
        <v>442.5</v>
      </c>
      <c r="AE2749" s="286">
        <v>46.67</v>
      </c>
      <c r="AF2749" s="288">
        <f>รายการ!B1</f>
        <v>6700</v>
      </c>
      <c r="AG2749" s="288">
        <f>AD2749*AF2749</f>
        <v>2964750</v>
      </c>
      <c r="AH2749" s="280">
        <f>SUM(AI2749:AL2749)</f>
        <v>442.5</v>
      </c>
      <c r="AI2749" s="280"/>
      <c r="AJ2749" s="280">
        <v>206.5</v>
      </c>
      <c r="AK2749" s="280">
        <v>236</v>
      </c>
      <c r="AL2749" s="280"/>
      <c r="AM2749" s="276">
        <v>5</v>
      </c>
      <c r="AN2749" s="276">
        <f>ค่าเสื่อม!F2</f>
        <v>5</v>
      </c>
      <c r="AO2749" s="290">
        <f>AG2749*AN2749/100</f>
        <v>148237.5</v>
      </c>
      <c r="AP2749" s="290">
        <f>AG2749-AO2749</f>
        <v>2816512.5</v>
      </c>
      <c r="AQ2749" s="199">
        <f>P2749+AP2749</f>
        <v>2936512.5</v>
      </c>
      <c r="AR2749" s="199">
        <f>AQ2749</f>
        <v>2936512.5</v>
      </c>
      <c r="AS2749" s="198">
        <f>((S2749*O2749)+(AF2749*AK2749)-(AF2749*AK2749*AN2749/100))</f>
        <v>1510990</v>
      </c>
      <c r="AT2749" s="198">
        <f>AQ2749-AS2749</f>
        <v>1425522.5</v>
      </c>
      <c r="AU2749" s="198">
        <f>AS2749</f>
        <v>1510990</v>
      </c>
      <c r="AV2749" s="276">
        <f>อัตราภาษี!J5</f>
        <v>0.3</v>
      </c>
      <c r="AW2749" s="156" t="s">
        <v>1806</v>
      </c>
      <c r="AX2749" s="201">
        <f>AU2749*AV2749/100</f>
        <v>4532.97</v>
      </c>
      <c r="AY2749" s="198">
        <f>AX2749*10/100</f>
        <v>453.29700000000003</v>
      </c>
    </row>
    <row r="2750" spans="1:51" s="324" customFormat="1" ht="16.5" customHeight="1" x14ac:dyDescent="0.25">
      <c r="A2750" s="330"/>
      <c r="B2750" s="323"/>
      <c r="K2750" s="338"/>
      <c r="L2750" s="327"/>
      <c r="M2750" s="326"/>
      <c r="N2750" s="327"/>
      <c r="O2750" s="327"/>
      <c r="P2750" s="327"/>
      <c r="Q2750" s="289"/>
      <c r="R2750" s="286"/>
      <c r="S2750" s="286"/>
      <c r="U2750" s="329"/>
      <c r="V2750" s="330"/>
      <c r="W2750" s="323"/>
      <c r="X2750" s="331"/>
      <c r="Z2750" s="324" t="s">
        <v>37</v>
      </c>
      <c r="AA2750" s="332"/>
      <c r="AB2750" s="332"/>
      <c r="AC2750" s="332"/>
      <c r="AD2750" s="286">
        <v>236</v>
      </c>
      <c r="AE2750" s="286">
        <v>53.33</v>
      </c>
      <c r="AF2750" s="325"/>
      <c r="AG2750" s="325"/>
      <c r="AH2750" s="289"/>
      <c r="AI2750" s="289"/>
      <c r="AJ2750" s="289"/>
      <c r="AK2750" s="289">
        <v>236</v>
      </c>
      <c r="AL2750" s="289"/>
      <c r="AO2750" s="333"/>
      <c r="AP2750" s="333"/>
      <c r="AQ2750" s="199"/>
      <c r="AR2750" s="199"/>
      <c r="AS2750" s="214">
        <v>1502140</v>
      </c>
      <c r="AT2750" s="214"/>
      <c r="AU2750" s="214">
        <v>1502140</v>
      </c>
      <c r="AW2750" s="334"/>
      <c r="AX2750" s="215"/>
      <c r="AY2750" s="214"/>
    </row>
    <row r="2751" spans="1:51" s="276" customFormat="1" ht="16.5" customHeight="1" x14ac:dyDescent="0.25">
      <c r="A2751" s="283"/>
      <c r="B2751" s="274"/>
      <c r="K2751" s="277">
        <f>H2751*400+I2751*100+J2751</f>
        <v>0</v>
      </c>
      <c r="L2751" s="278">
        <f>SUM(Q2751:U2751)</f>
        <v>0</v>
      </c>
      <c r="M2751" s="279"/>
      <c r="N2751" s="278"/>
      <c r="O2751" s="278"/>
      <c r="P2751" s="278">
        <f>N2751*O2751</f>
        <v>0</v>
      </c>
      <c r="Q2751" s="280"/>
      <c r="R2751" s="281"/>
      <c r="S2751" s="281"/>
      <c r="U2751" s="282"/>
      <c r="V2751" s="283"/>
      <c r="W2751" s="274">
        <v>131</v>
      </c>
      <c r="X2751" s="291"/>
      <c r="Y2751" s="276" t="s">
        <v>34</v>
      </c>
      <c r="Z2751" s="276" t="s">
        <v>6</v>
      </c>
      <c r="AA2751" s="285">
        <v>8.5</v>
      </c>
      <c r="AB2751" s="285">
        <v>11</v>
      </c>
      <c r="AC2751" s="285">
        <v>2</v>
      </c>
      <c r="AD2751" s="281">
        <f>AA2751*AB2751</f>
        <v>93.5</v>
      </c>
      <c r="AE2751" s="287">
        <v>100</v>
      </c>
      <c r="AF2751" s="288">
        <f>รายการ!B8</f>
        <v>2600</v>
      </c>
      <c r="AG2751" s="288">
        <f>AD2751*AF2751</f>
        <v>243100</v>
      </c>
      <c r="AH2751" s="280">
        <f>SUM(AI2751:AL2751)</f>
        <v>93.5</v>
      </c>
      <c r="AI2751" s="280"/>
      <c r="AJ2751" s="280">
        <v>93.5</v>
      </c>
      <c r="AK2751" s="280"/>
      <c r="AL2751" s="280"/>
      <c r="AM2751" s="276">
        <v>5</v>
      </c>
      <c r="AN2751" s="276">
        <f>AN2749</f>
        <v>5</v>
      </c>
      <c r="AO2751" s="290">
        <f>AG2751*AN2751/100</f>
        <v>12155</v>
      </c>
      <c r="AP2751" s="290">
        <f>AG2751-AO2751</f>
        <v>230945</v>
      </c>
      <c r="AQ2751" s="199">
        <f>P2751+AP2751</f>
        <v>230945</v>
      </c>
      <c r="AR2751" s="199">
        <f>AQ2751</f>
        <v>230945</v>
      </c>
      <c r="AS2751" s="198">
        <f>((S2751*O2751)+(AF2751*AK2751)-(AF2751*AK2751*AN2751/100))</f>
        <v>0</v>
      </c>
      <c r="AT2751" s="198">
        <f>AQ2751-AS2751</f>
        <v>230945</v>
      </c>
      <c r="AU2751" s="198">
        <f>AS2751</f>
        <v>0</v>
      </c>
      <c r="AW2751" s="156"/>
      <c r="AX2751" s="201">
        <f>AU2751*AV2751/100</f>
        <v>0</v>
      </c>
      <c r="AY2751" s="198">
        <f>AX2751*10/100</f>
        <v>0</v>
      </c>
    </row>
    <row r="2752" spans="1:51" s="276" customFormat="1" ht="16.5" customHeight="1" x14ac:dyDescent="0.25">
      <c r="A2752" s="283"/>
      <c r="B2752" s="274">
        <v>74</v>
      </c>
      <c r="C2752" s="276" t="s">
        <v>5</v>
      </c>
      <c r="D2752" s="276">
        <v>21645</v>
      </c>
      <c r="E2752" s="276">
        <v>18</v>
      </c>
      <c r="F2752" s="276">
        <v>755</v>
      </c>
      <c r="G2752" s="276" t="s">
        <v>245</v>
      </c>
      <c r="H2752" s="276">
        <v>1</v>
      </c>
      <c r="I2752" s="276">
        <v>0</v>
      </c>
      <c r="J2752" s="276">
        <v>56</v>
      </c>
      <c r="K2752" s="277">
        <f>H2752*400+I2752*100+J2752</f>
        <v>456</v>
      </c>
      <c r="L2752" s="278">
        <f>SUM(Q2752:U2752)</f>
        <v>456</v>
      </c>
      <c r="M2752" s="279">
        <v>5</v>
      </c>
      <c r="N2752" s="278">
        <f>L2752</f>
        <v>456</v>
      </c>
      <c r="O2752" s="278">
        <v>175</v>
      </c>
      <c r="P2752" s="278">
        <f>N2752*O2752</f>
        <v>79800</v>
      </c>
      <c r="Q2752" s="280"/>
      <c r="R2752" s="281">
        <v>418.3</v>
      </c>
      <c r="S2752" s="281">
        <v>37.700000000000003</v>
      </c>
      <c r="U2752" s="282"/>
      <c r="V2752" s="283"/>
      <c r="W2752" s="274"/>
      <c r="X2752" s="291"/>
      <c r="AA2752" s="285"/>
      <c r="AB2752" s="285"/>
      <c r="AC2752" s="285"/>
      <c r="AD2752" s="281"/>
      <c r="AE2752" s="287"/>
      <c r="AF2752" s="288"/>
      <c r="AG2752" s="288"/>
      <c r="AH2752" s="280"/>
      <c r="AI2752" s="280"/>
      <c r="AJ2752" s="280"/>
      <c r="AK2752" s="280"/>
      <c r="AL2752" s="280"/>
      <c r="AO2752" s="290"/>
      <c r="AP2752" s="290"/>
      <c r="AQ2752" s="199">
        <f>P2752+AP2752</f>
        <v>79800</v>
      </c>
      <c r="AR2752" s="199">
        <f>AQ2752</f>
        <v>79800</v>
      </c>
      <c r="AS2752" s="198">
        <f>((S2752*O2752)+(AF2752*AK2752)-(AF2752*AK2752*AN2752/100))</f>
        <v>6597.5000000000009</v>
      </c>
      <c r="AT2752" s="198">
        <f>AQ2752-AS2752</f>
        <v>73202.5</v>
      </c>
      <c r="AU2752" s="198">
        <f>AS2752</f>
        <v>6597.5000000000009</v>
      </c>
      <c r="AV2752" s="276">
        <f>อัตราภาษี!J5</f>
        <v>0.3</v>
      </c>
      <c r="AW2752" s="156" t="s">
        <v>1807</v>
      </c>
      <c r="AX2752" s="201">
        <f>AU2752*AV2752/100</f>
        <v>19.792500000000004</v>
      </c>
      <c r="AY2752" s="198">
        <f>AX2752*10/100</f>
        <v>1.9792500000000004</v>
      </c>
    </row>
    <row r="2753" spans="1:51" s="307" customFormat="1" ht="16.5" customHeight="1" x14ac:dyDescent="0.25">
      <c r="A2753" s="305"/>
      <c r="B2753" s="306"/>
      <c r="K2753" s="308"/>
      <c r="L2753" s="309"/>
      <c r="M2753" s="310"/>
      <c r="N2753" s="309"/>
      <c r="O2753" s="309"/>
      <c r="P2753" s="309"/>
      <c r="Q2753" s="311"/>
      <c r="R2753" s="312"/>
      <c r="S2753" s="312"/>
      <c r="U2753" s="313"/>
      <c r="V2753" s="305"/>
      <c r="W2753" s="306"/>
      <c r="X2753" s="314"/>
      <c r="AA2753" s="315"/>
      <c r="AB2753" s="315"/>
      <c r="AC2753" s="315"/>
      <c r="AD2753" s="312"/>
      <c r="AE2753" s="316"/>
      <c r="AF2753" s="317"/>
      <c r="AG2753" s="317"/>
      <c r="AH2753" s="311"/>
      <c r="AI2753" s="311"/>
      <c r="AJ2753" s="311"/>
      <c r="AK2753" s="311"/>
      <c r="AL2753" s="311"/>
      <c r="AO2753" s="318"/>
      <c r="AP2753" s="318"/>
      <c r="AQ2753" s="249"/>
      <c r="AR2753" s="249"/>
      <c r="AS2753" s="248"/>
      <c r="AT2753" s="248"/>
      <c r="AU2753" s="248"/>
      <c r="AW2753" s="319"/>
      <c r="AX2753" s="251">
        <f>SUM(AX2749:AX2752)</f>
        <v>4552.7624999999998</v>
      </c>
      <c r="AY2753" s="270">
        <f>SUM(AY2749:AY2752)</f>
        <v>455.27625</v>
      </c>
    </row>
    <row r="2754" spans="1:51" s="307" customFormat="1" ht="16.5" customHeight="1" x14ac:dyDescent="0.25">
      <c r="A2754" s="305"/>
      <c r="B2754" s="306"/>
      <c r="K2754" s="308"/>
      <c r="L2754" s="309"/>
      <c r="M2754" s="310"/>
      <c r="N2754" s="309"/>
      <c r="O2754" s="309"/>
      <c r="P2754" s="309"/>
      <c r="Q2754" s="311"/>
      <c r="R2754" s="312"/>
      <c r="S2754" s="312"/>
      <c r="U2754" s="313"/>
      <c r="V2754" s="305"/>
      <c r="W2754" s="306"/>
      <c r="X2754" s="314"/>
      <c r="AA2754" s="315"/>
      <c r="AB2754" s="315"/>
      <c r="AC2754" s="315"/>
      <c r="AD2754" s="312"/>
      <c r="AE2754" s="316"/>
      <c r="AF2754" s="317"/>
      <c r="AG2754" s="317"/>
      <c r="AH2754" s="311"/>
      <c r="AI2754" s="311"/>
      <c r="AJ2754" s="311"/>
      <c r="AK2754" s="311"/>
      <c r="AL2754" s="311"/>
      <c r="AO2754" s="318"/>
      <c r="AP2754" s="318"/>
      <c r="AQ2754" s="249"/>
      <c r="AR2754" s="249"/>
      <c r="AS2754" s="248"/>
      <c r="AT2754" s="248"/>
      <c r="AU2754" s="248"/>
      <c r="AW2754" s="319"/>
      <c r="AX2754" s="251"/>
      <c r="AY2754" s="248"/>
    </row>
    <row r="2755" spans="1:51" s="307" customFormat="1" ht="16.5" customHeight="1" x14ac:dyDescent="0.25">
      <c r="A2755" s="305"/>
      <c r="B2755" s="306"/>
      <c r="K2755" s="308"/>
      <c r="L2755" s="309"/>
      <c r="M2755" s="310"/>
      <c r="N2755" s="309"/>
      <c r="O2755" s="309"/>
      <c r="P2755" s="309"/>
      <c r="Q2755" s="311"/>
      <c r="R2755" s="312"/>
      <c r="S2755" s="312"/>
      <c r="U2755" s="313"/>
      <c r="V2755" s="305"/>
      <c r="W2755" s="306"/>
      <c r="X2755" s="314"/>
      <c r="AA2755" s="315"/>
      <c r="AB2755" s="315"/>
      <c r="AC2755" s="315"/>
      <c r="AD2755" s="312"/>
      <c r="AE2755" s="316"/>
      <c r="AF2755" s="317"/>
      <c r="AG2755" s="317"/>
      <c r="AH2755" s="311"/>
      <c r="AI2755" s="311"/>
      <c r="AJ2755" s="311"/>
      <c r="AK2755" s="311"/>
      <c r="AL2755" s="311"/>
      <c r="AO2755" s="318"/>
      <c r="AP2755" s="318"/>
      <c r="AQ2755" s="249"/>
      <c r="AR2755" s="249"/>
      <c r="AS2755" s="248"/>
      <c r="AT2755" s="248"/>
      <c r="AU2755" s="248"/>
      <c r="AW2755" s="319"/>
      <c r="AX2755" s="251"/>
      <c r="AY2755" s="248"/>
    </row>
    <row r="2756" spans="1:51" s="307" customFormat="1" ht="16.5" customHeight="1" x14ac:dyDescent="0.25">
      <c r="A2756" s="305"/>
      <c r="B2756" s="306"/>
      <c r="K2756" s="308"/>
      <c r="L2756" s="309"/>
      <c r="M2756" s="310"/>
      <c r="N2756" s="309"/>
      <c r="O2756" s="309"/>
      <c r="P2756" s="309"/>
      <c r="Q2756" s="311"/>
      <c r="R2756" s="312"/>
      <c r="S2756" s="312"/>
      <c r="U2756" s="313"/>
      <c r="V2756" s="305"/>
      <c r="W2756" s="306"/>
      <c r="X2756" s="314"/>
      <c r="AA2756" s="315"/>
      <c r="AB2756" s="315"/>
      <c r="AC2756" s="315"/>
      <c r="AD2756" s="312"/>
      <c r="AE2756" s="316"/>
      <c r="AF2756" s="317"/>
      <c r="AG2756" s="317"/>
      <c r="AH2756" s="311"/>
      <c r="AI2756" s="311"/>
      <c r="AJ2756" s="311"/>
      <c r="AK2756" s="311"/>
      <c r="AL2756" s="311"/>
      <c r="AO2756" s="318"/>
      <c r="AP2756" s="318"/>
      <c r="AQ2756" s="249"/>
      <c r="AR2756" s="249"/>
      <c r="AS2756" s="248"/>
      <c r="AT2756" s="248"/>
      <c r="AU2756" s="248"/>
      <c r="AW2756" s="319"/>
      <c r="AX2756" s="251"/>
      <c r="AY2756" s="248"/>
    </row>
    <row r="2757" spans="1:51" s="307" customFormat="1" ht="16.5" customHeight="1" x14ac:dyDescent="0.25">
      <c r="A2757" s="305"/>
      <c r="B2757" s="306"/>
      <c r="K2757" s="308"/>
      <c r="L2757" s="309"/>
      <c r="M2757" s="310"/>
      <c r="N2757" s="309"/>
      <c r="O2757" s="309"/>
      <c r="P2757" s="309"/>
      <c r="Q2757" s="311"/>
      <c r="R2757" s="312"/>
      <c r="S2757" s="312"/>
      <c r="U2757" s="313"/>
      <c r="V2757" s="305"/>
      <c r="W2757" s="306"/>
      <c r="X2757" s="314"/>
      <c r="AA2757" s="315"/>
      <c r="AB2757" s="315"/>
      <c r="AC2757" s="315"/>
      <c r="AD2757" s="312"/>
      <c r="AE2757" s="316"/>
      <c r="AF2757" s="317"/>
      <c r="AG2757" s="317"/>
      <c r="AH2757" s="311"/>
      <c r="AI2757" s="311"/>
      <c r="AJ2757" s="311"/>
      <c r="AK2757" s="311"/>
      <c r="AL2757" s="311"/>
      <c r="AO2757" s="318"/>
      <c r="AP2757" s="318"/>
      <c r="AQ2757" s="249"/>
      <c r="AR2757" s="249"/>
      <c r="AS2757" s="248"/>
      <c r="AT2757" s="248"/>
      <c r="AU2757" s="248"/>
      <c r="AW2757" s="319"/>
      <c r="AX2757" s="251"/>
      <c r="AY2757" s="248"/>
    </row>
    <row r="2758" spans="1:51" s="307" customFormat="1" ht="16.5" customHeight="1" x14ac:dyDescent="0.25">
      <c r="A2758" s="305"/>
      <c r="B2758" s="306"/>
      <c r="K2758" s="308"/>
      <c r="L2758" s="309"/>
      <c r="M2758" s="310"/>
      <c r="N2758" s="309"/>
      <c r="O2758" s="309"/>
      <c r="P2758" s="309"/>
      <c r="Q2758" s="311"/>
      <c r="R2758" s="312"/>
      <c r="S2758" s="312"/>
      <c r="U2758" s="313"/>
      <c r="V2758" s="305"/>
      <c r="W2758" s="306"/>
      <c r="X2758" s="314"/>
      <c r="AA2758" s="315"/>
      <c r="AB2758" s="315"/>
      <c r="AC2758" s="315"/>
      <c r="AD2758" s="312"/>
      <c r="AE2758" s="316"/>
      <c r="AF2758" s="317"/>
      <c r="AG2758" s="317"/>
      <c r="AH2758" s="311"/>
      <c r="AI2758" s="311"/>
      <c r="AJ2758" s="311"/>
      <c r="AK2758" s="311"/>
      <c r="AL2758" s="311"/>
      <c r="AO2758" s="318"/>
      <c r="AP2758" s="318"/>
      <c r="AQ2758" s="249"/>
      <c r="AR2758" s="249"/>
      <c r="AS2758" s="248"/>
      <c r="AT2758" s="248"/>
      <c r="AU2758" s="248"/>
      <c r="AW2758" s="319"/>
      <c r="AX2758" s="251"/>
      <c r="AY2758" s="248"/>
    </row>
    <row r="2759" spans="1:51" s="307" customFormat="1" ht="16.5" customHeight="1" x14ac:dyDescent="0.25">
      <c r="A2759" s="305"/>
      <c r="B2759" s="306"/>
      <c r="K2759" s="308"/>
      <c r="L2759" s="309"/>
      <c r="M2759" s="310"/>
      <c r="N2759" s="309"/>
      <c r="O2759" s="309"/>
      <c r="P2759" s="309"/>
      <c r="Q2759" s="311"/>
      <c r="R2759" s="312"/>
      <c r="S2759" s="312"/>
      <c r="U2759" s="313"/>
      <c r="V2759" s="305"/>
      <c r="W2759" s="306"/>
      <c r="X2759" s="314"/>
      <c r="AA2759" s="315"/>
      <c r="AB2759" s="315"/>
      <c r="AC2759" s="315"/>
      <c r="AD2759" s="312"/>
      <c r="AE2759" s="316"/>
      <c r="AF2759" s="317"/>
      <c r="AG2759" s="317"/>
      <c r="AH2759" s="311"/>
      <c r="AI2759" s="311"/>
      <c r="AJ2759" s="311"/>
      <c r="AK2759" s="311"/>
      <c r="AL2759" s="311"/>
      <c r="AO2759" s="318"/>
      <c r="AP2759" s="318"/>
      <c r="AQ2759" s="249"/>
      <c r="AR2759" s="249"/>
      <c r="AS2759" s="248"/>
      <c r="AT2759" s="248"/>
      <c r="AU2759" s="248"/>
      <c r="AW2759" s="319"/>
      <c r="AX2759" s="251"/>
      <c r="AY2759" s="248"/>
    </row>
    <row r="2760" spans="1:51" s="307" customFormat="1" ht="16.5" customHeight="1" x14ac:dyDescent="0.25">
      <c r="A2760" s="305"/>
      <c r="B2760" s="306"/>
      <c r="K2760" s="308"/>
      <c r="L2760" s="309"/>
      <c r="M2760" s="310"/>
      <c r="N2760" s="309"/>
      <c r="O2760" s="309"/>
      <c r="P2760" s="309"/>
      <c r="Q2760" s="311"/>
      <c r="R2760" s="312"/>
      <c r="S2760" s="312"/>
      <c r="U2760" s="313"/>
      <c r="V2760" s="305"/>
      <c r="W2760" s="306"/>
      <c r="X2760" s="314"/>
      <c r="AA2760" s="315"/>
      <c r="AB2760" s="315"/>
      <c r="AC2760" s="315"/>
      <c r="AD2760" s="312"/>
      <c r="AE2760" s="316"/>
      <c r="AF2760" s="317"/>
      <c r="AG2760" s="317"/>
      <c r="AH2760" s="311"/>
      <c r="AI2760" s="311"/>
      <c r="AJ2760" s="311"/>
      <c r="AK2760" s="311"/>
      <c r="AL2760" s="311"/>
      <c r="AO2760" s="318"/>
      <c r="AP2760" s="318"/>
      <c r="AQ2760" s="249"/>
      <c r="AR2760" s="249"/>
      <c r="AS2760" s="248"/>
      <c r="AT2760" s="248"/>
      <c r="AU2760" s="248"/>
      <c r="AW2760" s="319"/>
      <c r="AX2760" s="251"/>
      <c r="AY2760" s="248"/>
    </row>
    <row r="2761" spans="1:51" s="307" customFormat="1" ht="16.5" customHeight="1" x14ac:dyDescent="0.25">
      <c r="A2761" s="305"/>
      <c r="B2761" s="306"/>
      <c r="K2761" s="308"/>
      <c r="L2761" s="309"/>
      <c r="M2761" s="310"/>
      <c r="N2761" s="309"/>
      <c r="O2761" s="309"/>
      <c r="P2761" s="309"/>
      <c r="Q2761" s="311"/>
      <c r="R2761" s="312"/>
      <c r="S2761" s="312"/>
      <c r="U2761" s="313"/>
      <c r="V2761" s="305"/>
      <c r="W2761" s="306"/>
      <c r="X2761" s="314"/>
      <c r="AA2761" s="315"/>
      <c r="AB2761" s="315"/>
      <c r="AC2761" s="315"/>
      <c r="AD2761" s="312"/>
      <c r="AE2761" s="316"/>
      <c r="AF2761" s="317"/>
      <c r="AG2761" s="317"/>
      <c r="AH2761" s="311"/>
      <c r="AI2761" s="311"/>
      <c r="AJ2761" s="311"/>
      <c r="AK2761" s="311"/>
      <c r="AL2761" s="311"/>
      <c r="AO2761" s="318"/>
      <c r="AP2761" s="318"/>
      <c r="AQ2761" s="249"/>
      <c r="AR2761" s="249"/>
      <c r="AS2761" s="248"/>
      <c r="AT2761" s="248"/>
      <c r="AU2761" s="248"/>
      <c r="AW2761" s="319"/>
      <c r="AX2761" s="251"/>
      <c r="AY2761" s="248"/>
    </row>
    <row r="2762" spans="1:51" s="307" customFormat="1" ht="16.5" customHeight="1" x14ac:dyDescent="0.25">
      <c r="A2762" s="305"/>
      <c r="B2762" s="306"/>
      <c r="K2762" s="308"/>
      <c r="L2762" s="309"/>
      <c r="M2762" s="310"/>
      <c r="N2762" s="309"/>
      <c r="O2762" s="309"/>
      <c r="P2762" s="309"/>
      <c r="Q2762" s="311"/>
      <c r="R2762" s="312"/>
      <c r="S2762" s="312"/>
      <c r="U2762" s="313"/>
      <c r="V2762" s="305"/>
      <c r="W2762" s="306"/>
      <c r="X2762" s="314"/>
      <c r="AA2762" s="315"/>
      <c r="AB2762" s="315"/>
      <c r="AC2762" s="315"/>
      <c r="AD2762" s="312"/>
      <c r="AE2762" s="316"/>
      <c r="AF2762" s="317"/>
      <c r="AG2762" s="317"/>
      <c r="AH2762" s="311"/>
      <c r="AI2762" s="311"/>
      <c r="AJ2762" s="311"/>
      <c r="AK2762" s="311"/>
      <c r="AL2762" s="311"/>
      <c r="AO2762" s="318"/>
      <c r="AP2762" s="318"/>
      <c r="AQ2762" s="249"/>
      <c r="AR2762" s="249"/>
      <c r="AS2762" s="248"/>
      <c r="AT2762" s="248"/>
      <c r="AU2762" s="248"/>
      <c r="AW2762" s="319"/>
      <c r="AX2762" s="251"/>
      <c r="AY2762" s="248"/>
    </row>
    <row r="2763" spans="1:51" s="307" customFormat="1" ht="16.5" customHeight="1" x14ac:dyDescent="0.25">
      <c r="A2763" s="305"/>
      <c r="B2763" s="306"/>
      <c r="K2763" s="308"/>
      <c r="L2763" s="309"/>
      <c r="M2763" s="310"/>
      <c r="N2763" s="309"/>
      <c r="O2763" s="309"/>
      <c r="P2763" s="309"/>
      <c r="Q2763" s="311"/>
      <c r="R2763" s="312"/>
      <c r="S2763" s="312"/>
      <c r="U2763" s="313"/>
      <c r="V2763" s="305"/>
      <c r="W2763" s="306"/>
      <c r="X2763" s="314"/>
      <c r="AA2763" s="315"/>
      <c r="AB2763" s="315"/>
      <c r="AC2763" s="315"/>
      <c r="AD2763" s="312"/>
      <c r="AE2763" s="316"/>
      <c r="AF2763" s="317"/>
      <c r="AG2763" s="317"/>
      <c r="AH2763" s="311"/>
      <c r="AI2763" s="311"/>
      <c r="AJ2763" s="311"/>
      <c r="AK2763" s="311"/>
      <c r="AL2763" s="311"/>
      <c r="AO2763" s="318"/>
      <c r="AP2763" s="318"/>
      <c r="AQ2763" s="249"/>
      <c r="AR2763" s="249"/>
      <c r="AS2763" s="248"/>
      <c r="AT2763" s="248"/>
      <c r="AU2763" s="248"/>
      <c r="AW2763" s="319"/>
      <c r="AX2763" s="251"/>
      <c r="AY2763" s="248"/>
    </row>
    <row r="2764" spans="1:51" s="307" customFormat="1" ht="16.5" customHeight="1" x14ac:dyDescent="0.25">
      <c r="A2764" s="305"/>
      <c r="B2764" s="306"/>
      <c r="K2764" s="308"/>
      <c r="L2764" s="309"/>
      <c r="M2764" s="310"/>
      <c r="N2764" s="309"/>
      <c r="O2764" s="309"/>
      <c r="P2764" s="309"/>
      <c r="Q2764" s="311"/>
      <c r="R2764" s="312"/>
      <c r="S2764" s="312"/>
      <c r="U2764" s="313"/>
      <c r="V2764" s="305"/>
      <c r="W2764" s="306"/>
      <c r="X2764" s="314"/>
      <c r="AA2764" s="315"/>
      <c r="AB2764" s="315"/>
      <c r="AC2764" s="315"/>
      <c r="AD2764" s="312"/>
      <c r="AE2764" s="316"/>
      <c r="AF2764" s="317"/>
      <c r="AG2764" s="317"/>
      <c r="AH2764" s="311"/>
      <c r="AI2764" s="311"/>
      <c r="AJ2764" s="311"/>
      <c r="AK2764" s="311"/>
      <c r="AL2764" s="311"/>
      <c r="AO2764" s="318"/>
      <c r="AP2764" s="318"/>
      <c r="AQ2764" s="249"/>
      <c r="AR2764" s="249"/>
      <c r="AS2764" s="248"/>
      <c r="AT2764" s="248"/>
      <c r="AU2764" s="248"/>
      <c r="AW2764" s="319"/>
      <c r="AX2764" s="251"/>
      <c r="AY2764" s="248"/>
    </row>
    <row r="2765" spans="1:51" s="307" customFormat="1" ht="16.5" customHeight="1" x14ac:dyDescent="0.25">
      <c r="A2765" s="305"/>
      <c r="B2765" s="306"/>
      <c r="K2765" s="308"/>
      <c r="L2765" s="309"/>
      <c r="M2765" s="310"/>
      <c r="N2765" s="309"/>
      <c r="O2765" s="309"/>
      <c r="P2765" s="309"/>
      <c r="Q2765" s="311"/>
      <c r="R2765" s="312"/>
      <c r="S2765" s="312"/>
      <c r="U2765" s="313"/>
      <c r="V2765" s="305"/>
      <c r="W2765" s="306"/>
      <c r="X2765" s="314"/>
      <c r="AA2765" s="315"/>
      <c r="AB2765" s="315"/>
      <c r="AC2765" s="315"/>
      <c r="AD2765" s="312"/>
      <c r="AE2765" s="316"/>
      <c r="AF2765" s="317"/>
      <c r="AG2765" s="317"/>
      <c r="AH2765" s="311"/>
      <c r="AI2765" s="311"/>
      <c r="AJ2765" s="311"/>
      <c r="AK2765" s="311"/>
      <c r="AL2765" s="311"/>
      <c r="AO2765" s="318"/>
      <c r="AP2765" s="318"/>
      <c r="AQ2765" s="249"/>
      <c r="AR2765" s="249"/>
      <c r="AS2765" s="248"/>
      <c r="AT2765" s="248"/>
      <c r="AU2765" s="248"/>
      <c r="AW2765" s="319"/>
      <c r="AX2765" s="251"/>
      <c r="AY2765" s="248"/>
    </row>
    <row r="2766" spans="1:51" s="307" customFormat="1" ht="16.5" customHeight="1" x14ac:dyDescent="0.25">
      <c r="A2766" s="305"/>
      <c r="B2766" s="306"/>
      <c r="K2766" s="308"/>
      <c r="L2766" s="309"/>
      <c r="M2766" s="310"/>
      <c r="N2766" s="309"/>
      <c r="O2766" s="309"/>
      <c r="P2766" s="309"/>
      <c r="Q2766" s="311"/>
      <c r="R2766" s="312"/>
      <c r="S2766" s="312"/>
      <c r="U2766" s="313"/>
      <c r="V2766" s="305"/>
      <c r="W2766" s="306"/>
      <c r="X2766" s="314"/>
      <c r="AA2766" s="315"/>
      <c r="AB2766" s="315"/>
      <c r="AC2766" s="315"/>
      <c r="AD2766" s="312"/>
      <c r="AE2766" s="316"/>
      <c r="AF2766" s="317"/>
      <c r="AG2766" s="317"/>
      <c r="AH2766" s="311"/>
      <c r="AI2766" s="311"/>
      <c r="AJ2766" s="311"/>
      <c r="AK2766" s="311"/>
      <c r="AL2766" s="311"/>
      <c r="AO2766" s="318"/>
      <c r="AP2766" s="318"/>
      <c r="AQ2766" s="249"/>
      <c r="AR2766" s="249"/>
      <c r="AS2766" s="248"/>
      <c r="AT2766" s="248"/>
      <c r="AU2766" s="248"/>
      <c r="AW2766" s="319"/>
      <c r="AX2766" s="251"/>
      <c r="AY2766" s="248"/>
    </row>
    <row r="2767" spans="1:51" s="307" customFormat="1" ht="16.5" customHeight="1" x14ac:dyDescent="0.25">
      <c r="A2767" s="305"/>
      <c r="B2767" s="306"/>
      <c r="K2767" s="308"/>
      <c r="L2767" s="309"/>
      <c r="M2767" s="310"/>
      <c r="N2767" s="309"/>
      <c r="O2767" s="309"/>
      <c r="P2767" s="309"/>
      <c r="Q2767" s="311"/>
      <c r="R2767" s="312"/>
      <c r="S2767" s="312"/>
      <c r="U2767" s="313"/>
      <c r="V2767" s="305"/>
      <c r="W2767" s="306"/>
      <c r="X2767" s="314"/>
      <c r="AA2767" s="315"/>
      <c r="AB2767" s="315"/>
      <c r="AC2767" s="315"/>
      <c r="AD2767" s="312"/>
      <c r="AE2767" s="316"/>
      <c r="AF2767" s="317"/>
      <c r="AG2767" s="317"/>
      <c r="AH2767" s="311"/>
      <c r="AI2767" s="311"/>
      <c r="AJ2767" s="311"/>
      <c r="AK2767" s="311"/>
      <c r="AL2767" s="311"/>
      <c r="AO2767" s="318"/>
      <c r="AP2767" s="318"/>
      <c r="AQ2767" s="249"/>
      <c r="AR2767" s="249"/>
      <c r="AS2767" s="248"/>
      <c r="AT2767" s="248"/>
      <c r="AU2767" s="248"/>
      <c r="AW2767" s="319"/>
      <c r="AX2767" s="251"/>
      <c r="AY2767" s="248"/>
    </row>
    <row r="2768" spans="1:51" s="307" customFormat="1" ht="16.5" customHeight="1" x14ac:dyDescent="0.25">
      <c r="A2768" s="305"/>
      <c r="B2768" s="306"/>
      <c r="K2768" s="308"/>
      <c r="L2768" s="309"/>
      <c r="M2768" s="310"/>
      <c r="N2768" s="309"/>
      <c r="O2768" s="309"/>
      <c r="P2768" s="309"/>
      <c r="Q2768" s="311"/>
      <c r="R2768" s="312"/>
      <c r="S2768" s="312"/>
      <c r="U2768" s="313"/>
      <c r="V2768" s="305"/>
      <c r="W2768" s="306"/>
      <c r="X2768" s="314"/>
      <c r="AA2768" s="315"/>
      <c r="AB2768" s="315"/>
      <c r="AC2768" s="315"/>
      <c r="AD2768" s="312"/>
      <c r="AE2768" s="316"/>
      <c r="AF2768" s="317"/>
      <c r="AG2768" s="317"/>
      <c r="AH2768" s="311"/>
      <c r="AI2768" s="311"/>
      <c r="AJ2768" s="311"/>
      <c r="AK2768" s="311"/>
      <c r="AL2768" s="311"/>
      <c r="AO2768" s="318"/>
      <c r="AP2768" s="318"/>
      <c r="AQ2768" s="249"/>
      <c r="AR2768" s="249"/>
      <c r="AS2768" s="248"/>
      <c r="AT2768" s="248"/>
      <c r="AU2768" s="248"/>
      <c r="AW2768" s="319"/>
      <c r="AX2768" s="251"/>
      <c r="AY2768" s="248"/>
    </row>
    <row r="2769" spans="1:51" s="307" customFormat="1" ht="16.5" customHeight="1" x14ac:dyDescent="0.25">
      <c r="A2769" s="305"/>
      <c r="B2769" s="306"/>
      <c r="K2769" s="308"/>
      <c r="L2769" s="309"/>
      <c r="M2769" s="310"/>
      <c r="N2769" s="309"/>
      <c r="O2769" s="309"/>
      <c r="P2769" s="309"/>
      <c r="Q2769" s="311"/>
      <c r="R2769" s="312"/>
      <c r="S2769" s="312"/>
      <c r="U2769" s="313"/>
      <c r="V2769" s="305"/>
      <c r="W2769" s="306"/>
      <c r="X2769" s="314"/>
      <c r="AA2769" s="315"/>
      <c r="AB2769" s="315"/>
      <c r="AC2769" s="315"/>
      <c r="AD2769" s="312"/>
      <c r="AE2769" s="316"/>
      <c r="AF2769" s="317"/>
      <c r="AG2769" s="317"/>
      <c r="AH2769" s="311"/>
      <c r="AI2769" s="311"/>
      <c r="AJ2769" s="311"/>
      <c r="AK2769" s="311"/>
      <c r="AL2769" s="311"/>
      <c r="AO2769" s="318"/>
      <c r="AP2769" s="318"/>
      <c r="AQ2769" s="249"/>
      <c r="AR2769" s="249"/>
      <c r="AS2769" s="248"/>
      <c r="AT2769" s="248"/>
      <c r="AU2769" s="248"/>
      <c r="AW2769" s="319"/>
      <c r="AX2769" s="251"/>
      <c r="AY2769" s="248"/>
    </row>
    <row r="2770" spans="1:51" s="307" customFormat="1" ht="16.5" customHeight="1" x14ac:dyDescent="0.25">
      <c r="A2770" s="305"/>
      <c r="B2770" s="306"/>
      <c r="K2770" s="308"/>
      <c r="L2770" s="309"/>
      <c r="M2770" s="310"/>
      <c r="N2770" s="309"/>
      <c r="O2770" s="309"/>
      <c r="P2770" s="309"/>
      <c r="Q2770" s="311"/>
      <c r="R2770" s="312"/>
      <c r="S2770" s="312"/>
      <c r="U2770" s="313"/>
      <c r="V2770" s="305"/>
      <c r="W2770" s="306"/>
      <c r="X2770" s="314"/>
      <c r="AA2770" s="315"/>
      <c r="AB2770" s="315"/>
      <c r="AC2770" s="315"/>
      <c r="AD2770" s="312"/>
      <c r="AE2770" s="316"/>
      <c r="AF2770" s="317"/>
      <c r="AG2770" s="317"/>
      <c r="AH2770" s="311"/>
      <c r="AI2770" s="311"/>
      <c r="AJ2770" s="311"/>
      <c r="AK2770" s="311"/>
      <c r="AL2770" s="311"/>
      <c r="AO2770" s="318"/>
      <c r="AP2770" s="318"/>
      <c r="AQ2770" s="249"/>
      <c r="AR2770" s="249"/>
      <c r="AS2770" s="248"/>
      <c r="AT2770" s="248"/>
      <c r="AU2770" s="248"/>
      <c r="AW2770" s="319"/>
      <c r="AX2770" s="251"/>
      <c r="AY2770" s="248"/>
    </row>
    <row r="2771" spans="1:51" s="307" customFormat="1" ht="16.5" customHeight="1" x14ac:dyDescent="0.25">
      <c r="A2771" s="305"/>
      <c r="B2771" s="306"/>
      <c r="K2771" s="308"/>
      <c r="L2771" s="309"/>
      <c r="M2771" s="310"/>
      <c r="N2771" s="309"/>
      <c r="O2771" s="309"/>
      <c r="P2771" s="309"/>
      <c r="Q2771" s="311"/>
      <c r="R2771" s="312"/>
      <c r="S2771" s="312"/>
      <c r="U2771" s="313"/>
      <c r="V2771" s="305"/>
      <c r="W2771" s="306"/>
      <c r="X2771" s="314"/>
      <c r="AA2771" s="315"/>
      <c r="AB2771" s="315"/>
      <c r="AC2771" s="315"/>
      <c r="AD2771" s="312"/>
      <c r="AE2771" s="316"/>
      <c r="AF2771" s="317"/>
      <c r="AG2771" s="317"/>
      <c r="AH2771" s="311"/>
      <c r="AI2771" s="311"/>
      <c r="AJ2771" s="311"/>
      <c r="AK2771" s="311"/>
      <c r="AL2771" s="311"/>
      <c r="AO2771" s="318"/>
      <c r="AP2771" s="318"/>
      <c r="AQ2771" s="249"/>
      <c r="AR2771" s="249"/>
      <c r="AS2771" s="248"/>
      <c r="AT2771" s="248"/>
      <c r="AU2771" s="248"/>
      <c r="AW2771" s="319"/>
      <c r="AX2771" s="251"/>
      <c r="AY2771" s="248"/>
    </row>
    <row r="2772" spans="1:51" s="307" customFormat="1" ht="16.5" customHeight="1" x14ac:dyDescent="0.25">
      <c r="A2772" s="305"/>
      <c r="B2772" s="306"/>
      <c r="K2772" s="308"/>
      <c r="L2772" s="309"/>
      <c r="M2772" s="310"/>
      <c r="N2772" s="309"/>
      <c r="O2772" s="309"/>
      <c r="P2772" s="309"/>
      <c r="Q2772" s="311"/>
      <c r="R2772" s="312"/>
      <c r="S2772" s="312"/>
      <c r="U2772" s="313"/>
      <c r="V2772" s="305"/>
      <c r="W2772" s="306"/>
      <c r="X2772" s="314"/>
      <c r="AA2772" s="315"/>
      <c r="AB2772" s="315"/>
      <c r="AC2772" s="315"/>
      <c r="AD2772" s="312"/>
      <c r="AE2772" s="316"/>
      <c r="AF2772" s="317"/>
      <c r="AG2772" s="317"/>
      <c r="AH2772" s="311"/>
      <c r="AI2772" s="311"/>
      <c r="AJ2772" s="311"/>
      <c r="AK2772" s="311"/>
      <c r="AL2772" s="311"/>
      <c r="AO2772" s="318"/>
      <c r="AP2772" s="318"/>
      <c r="AQ2772" s="249"/>
      <c r="AR2772" s="249"/>
      <c r="AS2772" s="248"/>
      <c r="AT2772" s="248"/>
      <c r="AU2772" s="248"/>
      <c r="AW2772" s="319"/>
      <c r="AX2772" s="251"/>
      <c r="AY2772" s="248"/>
    </row>
    <row r="2773" spans="1:51" s="307" customFormat="1" ht="16.5" customHeight="1" x14ac:dyDescent="0.25">
      <c r="A2773" s="305"/>
      <c r="B2773" s="306"/>
      <c r="K2773" s="308"/>
      <c r="L2773" s="309"/>
      <c r="M2773" s="310"/>
      <c r="N2773" s="309"/>
      <c r="O2773" s="309"/>
      <c r="P2773" s="309"/>
      <c r="Q2773" s="311"/>
      <c r="R2773" s="312"/>
      <c r="S2773" s="312"/>
      <c r="U2773" s="313"/>
      <c r="V2773" s="305"/>
      <c r="W2773" s="306"/>
      <c r="X2773" s="314"/>
      <c r="AA2773" s="315"/>
      <c r="AB2773" s="315"/>
      <c r="AC2773" s="315"/>
      <c r="AD2773" s="312"/>
      <c r="AE2773" s="316"/>
      <c r="AF2773" s="317"/>
      <c r="AG2773" s="317"/>
      <c r="AH2773" s="311"/>
      <c r="AI2773" s="311"/>
      <c r="AJ2773" s="311"/>
      <c r="AK2773" s="311"/>
      <c r="AL2773" s="311"/>
      <c r="AO2773" s="318"/>
      <c r="AP2773" s="318"/>
      <c r="AQ2773" s="249"/>
      <c r="AR2773" s="249"/>
      <c r="AS2773" s="248"/>
      <c r="AT2773" s="248"/>
      <c r="AU2773" s="248"/>
      <c r="AW2773" s="319"/>
      <c r="AX2773" s="251"/>
      <c r="AY2773" s="248"/>
    </row>
    <row r="2774" spans="1:51" s="307" customFormat="1" ht="16.5" customHeight="1" x14ac:dyDescent="0.25">
      <c r="A2774" s="305"/>
      <c r="B2774" s="306"/>
      <c r="K2774" s="308"/>
      <c r="L2774" s="309"/>
      <c r="M2774" s="310"/>
      <c r="N2774" s="309"/>
      <c r="O2774" s="309"/>
      <c r="P2774" s="309"/>
      <c r="Q2774" s="311"/>
      <c r="R2774" s="312"/>
      <c r="S2774" s="312"/>
      <c r="U2774" s="313"/>
      <c r="V2774" s="305"/>
      <c r="W2774" s="306"/>
      <c r="X2774" s="314"/>
      <c r="AA2774" s="315"/>
      <c r="AB2774" s="315"/>
      <c r="AC2774" s="315"/>
      <c r="AD2774" s="312"/>
      <c r="AE2774" s="316"/>
      <c r="AF2774" s="317"/>
      <c r="AG2774" s="317"/>
      <c r="AH2774" s="311"/>
      <c r="AI2774" s="311"/>
      <c r="AJ2774" s="311"/>
      <c r="AK2774" s="311"/>
      <c r="AL2774" s="311"/>
      <c r="AO2774" s="318"/>
      <c r="AP2774" s="318"/>
      <c r="AQ2774" s="249"/>
      <c r="AR2774" s="249"/>
      <c r="AS2774" s="248"/>
      <c r="AT2774" s="248"/>
      <c r="AU2774" s="248"/>
      <c r="AW2774" s="319"/>
      <c r="AX2774" s="251"/>
      <c r="AY2774" s="248"/>
    </row>
    <row r="2775" spans="1:51" s="307" customFormat="1" ht="16.5" customHeight="1" x14ac:dyDescent="0.25">
      <c r="A2775" s="305"/>
      <c r="B2775" s="306"/>
      <c r="K2775" s="308"/>
      <c r="L2775" s="309"/>
      <c r="M2775" s="310"/>
      <c r="N2775" s="309"/>
      <c r="O2775" s="309"/>
      <c r="P2775" s="309"/>
      <c r="Q2775" s="311"/>
      <c r="R2775" s="312"/>
      <c r="S2775" s="312"/>
      <c r="U2775" s="313"/>
      <c r="V2775" s="305"/>
      <c r="W2775" s="306"/>
      <c r="X2775" s="314"/>
      <c r="AA2775" s="315"/>
      <c r="AB2775" s="315"/>
      <c r="AC2775" s="315"/>
      <c r="AD2775" s="312"/>
      <c r="AE2775" s="316"/>
      <c r="AF2775" s="317"/>
      <c r="AG2775" s="317"/>
      <c r="AH2775" s="311"/>
      <c r="AI2775" s="311"/>
      <c r="AJ2775" s="311"/>
      <c r="AK2775" s="311"/>
      <c r="AL2775" s="311"/>
      <c r="AO2775" s="318"/>
      <c r="AP2775" s="318"/>
      <c r="AQ2775" s="249"/>
      <c r="AR2775" s="249"/>
      <c r="AS2775" s="248"/>
      <c r="AT2775" s="248"/>
      <c r="AU2775" s="248"/>
      <c r="AW2775" s="319"/>
      <c r="AX2775" s="251"/>
      <c r="AY2775" s="248"/>
    </row>
    <row r="2776" spans="1:51" s="307" customFormat="1" ht="16.5" customHeight="1" x14ac:dyDescent="0.25">
      <c r="A2776" s="305"/>
      <c r="B2776" s="306"/>
      <c r="K2776" s="308"/>
      <c r="L2776" s="309"/>
      <c r="M2776" s="310"/>
      <c r="N2776" s="309"/>
      <c r="O2776" s="309"/>
      <c r="P2776" s="309"/>
      <c r="Q2776" s="311"/>
      <c r="R2776" s="312"/>
      <c r="S2776" s="312"/>
      <c r="U2776" s="313"/>
      <c r="V2776" s="305"/>
      <c r="W2776" s="306"/>
      <c r="X2776" s="314"/>
      <c r="AA2776" s="315"/>
      <c r="AB2776" s="315"/>
      <c r="AC2776" s="315"/>
      <c r="AD2776" s="312"/>
      <c r="AE2776" s="316"/>
      <c r="AF2776" s="317"/>
      <c r="AG2776" s="317"/>
      <c r="AH2776" s="311"/>
      <c r="AI2776" s="311"/>
      <c r="AJ2776" s="311"/>
      <c r="AK2776" s="311"/>
      <c r="AL2776" s="311"/>
      <c r="AO2776" s="318"/>
      <c r="AP2776" s="318"/>
      <c r="AQ2776" s="249"/>
      <c r="AR2776" s="249"/>
      <c r="AS2776" s="248"/>
      <c r="AT2776" s="248"/>
      <c r="AU2776" s="248"/>
      <c r="AW2776" s="319"/>
      <c r="AX2776" s="251"/>
      <c r="AY2776" s="248"/>
    </row>
    <row r="2777" spans="1:51" s="307" customFormat="1" ht="16.5" customHeight="1" x14ac:dyDescent="0.25">
      <c r="A2777" s="305"/>
      <c r="B2777" s="306"/>
      <c r="K2777" s="308"/>
      <c r="L2777" s="309"/>
      <c r="M2777" s="310"/>
      <c r="N2777" s="309"/>
      <c r="O2777" s="309"/>
      <c r="P2777" s="309"/>
      <c r="Q2777" s="311"/>
      <c r="R2777" s="312"/>
      <c r="S2777" s="312"/>
      <c r="U2777" s="313"/>
      <c r="V2777" s="305"/>
      <c r="W2777" s="306"/>
      <c r="X2777" s="314"/>
      <c r="AA2777" s="315"/>
      <c r="AB2777" s="315"/>
      <c r="AC2777" s="315"/>
      <c r="AD2777" s="312"/>
      <c r="AE2777" s="316"/>
      <c r="AF2777" s="317"/>
      <c r="AG2777" s="317"/>
      <c r="AH2777" s="311"/>
      <c r="AI2777" s="311"/>
      <c r="AJ2777" s="311"/>
      <c r="AK2777" s="311"/>
      <c r="AL2777" s="311"/>
      <c r="AO2777" s="318"/>
      <c r="AP2777" s="318"/>
      <c r="AQ2777" s="249"/>
      <c r="AR2777" s="249"/>
      <c r="AS2777" s="248"/>
      <c r="AT2777" s="248"/>
      <c r="AU2777" s="248"/>
      <c r="AW2777" s="319"/>
      <c r="AX2777" s="251"/>
      <c r="AY2777" s="248"/>
    </row>
    <row r="2778" spans="1:51" s="307" customFormat="1" ht="16.5" customHeight="1" x14ac:dyDescent="0.25">
      <c r="A2778" s="305"/>
      <c r="B2778" s="306"/>
      <c r="K2778" s="308"/>
      <c r="L2778" s="309"/>
      <c r="M2778" s="310"/>
      <c r="N2778" s="309"/>
      <c r="O2778" s="309"/>
      <c r="P2778" s="309"/>
      <c r="Q2778" s="311"/>
      <c r="R2778" s="312"/>
      <c r="S2778" s="312"/>
      <c r="U2778" s="313"/>
      <c r="V2778" s="305"/>
      <c r="W2778" s="306"/>
      <c r="X2778" s="314"/>
      <c r="AA2778" s="315"/>
      <c r="AB2778" s="315"/>
      <c r="AC2778" s="315"/>
      <c r="AD2778" s="312"/>
      <c r="AE2778" s="316"/>
      <c r="AF2778" s="317"/>
      <c r="AG2778" s="317"/>
      <c r="AH2778" s="311"/>
      <c r="AI2778" s="311"/>
      <c r="AJ2778" s="311"/>
      <c r="AK2778" s="311"/>
      <c r="AL2778" s="311"/>
      <c r="AO2778" s="318"/>
      <c r="AP2778" s="318"/>
      <c r="AQ2778" s="249"/>
      <c r="AR2778" s="249"/>
      <c r="AS2778" s="248"/>
      <c r="AT2778" s="248"/>
      <c r="AU2778" s="248"/>
      <c r="AW2778" s="319"/>
      <c r="AX2778" s="251"/>
      <c r="AY2778" s="248"/>
    </row>
    <row r="2779" spans="1:51" s="307" customFormat="1" ht="16.5" customHeight="1" x14ac:dyDescent="0.25">
      <c r="A2779" s="305"/>
      <c r="B2779" s="306"/>
      <c r="K2779" s="308"/>
      <c r="L2779" s="309"/>
      <c r="M2779" s="310"/>
      <c r="N2779" s="309"/>
      <c r="O2779" s="309"/>
      <c r="P2779" s="309"/>
      <c r="Q2779" s="311"/>
      <c r="R2779" s="312"/>
      <c r="S2779" s="312"/>
      <c r="U2779" s="313"/>
      <c r="V2779" s="305"/>
      <c r="W2779" s="306"/>
      <c r="X2779" s="314"/>
      <c r="AA2779" s="315"/>
      <c r="AB2779" s="315"/>
      <c r="AC2779" s="315"/>
      <c r="AD2779" s="312"/>
      <c r="AE2779" s="316"/>
      <c r="AF2779" s="317"/>
      <c r="AG2779" s="317"/>
      <c r="AH2779" s="311"/>
      <c r="AI2779" s="311"/>
      <c r="AJ2779" s="311"/>
      <c r="AK2779" s="311"/>
      <c r="AL2779" s="311"/>
      <c r="AO2779" s="318"/>
      <c r="AP2779" s="318"/>
      <c r="AQ2779" s="249"/>
      <c r="AR2779" s="249"/>
      <c r="AS2779" s="248"/>
      <c r="AT2779" s="248"/>
      <c r="AU2779" s="248"/>
      <c r="AW2779" s="319"/>
      <c r="AX2779" s="251"/>
      <c r="AY2779" s="248"/>
    </row>
    <row r="2780" spans="1:51" s="307" customFormat="1" ht="16.5" customHeight="1" x14ac:dyDescent="0.25">
      <c r="A2780" s="305"/>
      <c r="B2780" s="306"/>
      <c r="K2780" s="308"/>
      <c r="L2780" s="309"/>
      <c r="M2780" s="310"/>
      <c r="N2780" s="309"/>
      <c r="O2780" s="309"/>
      <c r="P2780" s="309"/>
      <c r="Q2780" s="311"/>
      <c r="R2780" s="312"/>
      <c r="S2780" s="312"/>
      <c r="U2780" s="313"/>
      <c r="V2780" s="305"/>
      <c r="W2780" s="306"/>
      <c r="X2780" s="314"/>
      <c r="AA2780" s="315"/>
      <c r="AB2780" s="315"/>
      <c r="AC2780" s="315"/>
      <c r="AD2780" s="312"/>
      <c r="AE2780" s="316"/>
      <c r="AF2780" s="317"/>
      <c r="AG2780" s="317"/>
      <c r="AH2780" s="311"/>
      <c r="AI2780" s="311"/>
      <c r="AJ2780" s="311"/>
      <c r="AK2780" s="311"/>
      <c r="AL2780" s="311"/>
      <c r="AO2780" s="318"/>
      <c r="AP2780" s="318"/>
      <c r="AQ2780" s="249"/>
      <c r="AR2780" s="249"/>
      <c r="AS2780" s="248"/>
      <c r="AT2780" s="248"/>
      <c r="AU2780" s="248"/>
      <c r="AW2780" s="319"/>
      <c r="AX2780" s="251"/>
      <c r="AY2780" s="248"/>
    </row>
    <row r="2781" spans="1:51" s="307" customFormat="1" ht="16.5" customHeight="1" x14ac:dyDescent="0.25">
      <c r="A2781" s="305"/>
      <c r="B2781" s="306"/>
      <c r="K2781" s="308"/>
      <c r="L2781" s="309"/>
      <c r="M2781" s="310"/>
      <c r="N2781" s="309"/>
      <c r="O2781" s="309"/>
      <c r="P2781" s="309"/>
      <c r="Q2781" s="311"/>
      <c r="R2781" s="312"/>
      <c r="S2781" s="312"/>
      <c r="U2781" s="313"/>
      <c r="V2781" s="305"/>
      <c r="W2781" s="306"/>
      <c r="X2781" s="314"/>
      <c r="AA2781" s="315"/>
      <c r="AB2781" s="315"/>
      <c r="AC2781" s="315"/>
      <c r="AD2781" s="312"/>
      <c r="AE2781" s="316"/>
      <c r="AF2781" s="317"/>
      <c r="AG2781" s="317"/>
      <c r="AH2781" s="311"/>
      <c r="AI2781" s="311"/>
      <c r="AJ2781" s="311"/>
      <c r="AK2781" s="311"/>
      <c r="AL2781" s="311"/>
      <c r="AO2781" s="318"/>
      <c r="AP2781" s="318"/>
      <c r="AQ2781" s="249"/>
      <c r="AR2781" s="249"/>
      <c r="AS2781" s="248"/>
      <c r="AT2781" s="248"/>
      <c r="AU2781" s="248"/>
      <c r="AW2781" s="319"/>
      <c r="AX2781" s="251"/>
      <c r="AY2781" s="248"/>
    </row>
    <row r="2782" spans="1:51" s="307" customFormat="1" ht="16.5" customHeight="1" x14ac:dyDescent="0.25">
      <c r="A2782" s="305"/>
      <c r="B2782" s="306"/>
      <c r="K2782" s="308"/>
      <c r="L2782" s="309"/>
      <c r="M2782" s="310"/>
      <c r="N2782" s="309"/>
      <c r="O2782" s="309"/>
      <c r="P2782" s="309"/>
      <c r="Q2782" s="311"/>
      <c r="R2782" s="312"/>
      <c r="S2782" s="312"/>
      <c r="U2782" s="313"/>
      <c r="V2782" s="305"/>
      <c r="W2782" s="306"/>
      <c r="X2782" s="314"/>
      <c r="AA2782" s="315"/>
      <c r="AB2782" s="315"/>
      <c r="AC2782" s="315"/>
      <c r="AD2782" s="312"/>
      <c r="AE2782" s="316"/>
      <c r="AF2782" s="317"/>
      <c r="AG2782" s="317"/>
      <c r="AH2782" s="311"/>
      <c r="AI2782" s="311"/>
      <c r="AJ2782" s="311"/>
      <c r="AK2782" s="311"/>
      <c r="AL2782" s="311"/>
      <c r="AO2782" s="318"/>
      <c r="AP2782" s="318"/>
      <c r="AQ2782" s="249"/>
      <c r="AR2782" s="249"/>
      <c r="AS2782" s="248"/>
      <c r="AT2782" s="248"/>
      <c r="AU2782" s="248"/>
      <c r="AW2782" s="319"/>
      <c r="AX2782" s="251"/>
      <c r="AY2782" s="248"/>
    </row>
    <row r="2783" spans="1:51" s="307" customFormat="1" ht="16.5" customHeight="1" x14ac:dyDescent="0.25">
      <c r="A2783" s="305"/>
      <c r="B2783" s="306"/>
      <c r="K2783" s="308"/>
      <c r="L2783" s="309"/>
      <c r="M2783" s="310"/>
      <c r="N2783" s="309"/>
      <c r="O2783" s="309"/>
      <c r="P2783" s="309"/>
      <c r="Q2783" s="311"/>
      <c r="R2783" s="312"/>
      <c r="S2783" s="312"/>
      <c r="U2783" s="313"/>
      <c r="V2783" s="305"/>
      <c r="W2783" s="306"/>
      <c r="X2783" s="314"/>
      <c r="AA2783" s="315"/>
      <c r="AB2783" s="315"/>
      <c r="AC2783" s="315"/>
      <c r="AD2783" s="312"/>
      <c r="AE2783" s="316"/>
      <c r="AF2783" s="317"/>
      <c r="AG2783" s="317"/>
      <c r="AH2783" s="311"/>
      <c r="AI2783" s="311"/>
      <c r="AJ2783" s="311"/>
      <c r="AK2783" s="311"/>
      <c r="AL2783" s="311"/>
      <c r="AO2783" s="318"/>
      <c r="AP2783" s="318"/>
      <c r="AQ2783" s="249"/>
      <c r="AR2783" s="249"/>
      <c r="AS2783" s="248"/>
      <c r="AT2783" s="248"/>
      <c r="AU2783" s="248"/>
      <c r="AW2783" s="319"/>
      <c r="AX2783" s="251"/>
      <c r="AY2783" s="248"/>
    </row>
    <row r="2784" spans="1:51" s="307" customFormat="1" ht="16.5" customHeight="1" x14ac:dyDescent="0.25">
      <c r="A2784" s="305"/>
      <c r="B2784" s="306"/>
      <c r="K2784" s="308"/>
      <c r="L2784" s="309"/>
      <c r="M2784" s="310"/>
      <c r="N2784" s="309"/>
      <c r="O2784" s="309"/>
      <c r="P2784" s="309"/>
      <c r="Q2784" s="311"/>
      <c r="R2784" s="312"/>
      <c r="S2784" s="312"/>
      <c r="U2784" s="313"/>
      <c r="V2784" s="305"/>
      <c r="W2784" s="306"/>
      <c r="X2784" s="314"/>
      <c r="AA2784" s="315"/>
      <c r="AB2784" s="315"/>
      <c r="AC2784" s="315"/>
      <c r="AD2784" s="312"/>
      <c r="AE2784" s="316"/>
      <c r="AF2784" s="317"/>
      <c r="AG2784" s="317"/>
      <c r="AH2784" s="311"/>
      <c r="AI2784" s="311"/>
      <c r="AJ2784" s="311"/>
      <c r="AK2784" s="311"/>
      <c r="AL2784" s="311"/>
      <c r="AO2784" s="318"/>
      <c r="AP2784" s="318"/>
      <c r="AQ2784" s="249"/>
      <c r="AR2784" s="249"/>
      <c r="AS2784" s="248"/>
      <c r="AT2784" s="248"/>
      <c r="AU2784" s="248"/>
      <c r="AW2784" s="319"/>
      <c r="AX2784" s="251"/>
      <c r="AY2784" s="248"/>
    </row>
    <row r="2785" spans="1:51" s="307" customFormat="1" ht="16.5" customHeight="1" x14ac:dyDescent="0.25">
      <c r="A2785" s="305"/>
      <c r="B2785" s="306"/>
      <c r="K2785" s="308"/>
      <c r="L2785" s="309"/>
      <c r="M2785" s="310"/>
      <c r="N2785" s="309"/>
      <c r="O2785" s="309"/>
      <c r="P2785" s="309"/>
      <c r="Q2785" s="311"/>
      <c r="R2785" s="312"/>
      <c r="S2785" s="312"/>
      <c r="U2785" s="313"/>
      <c r="V2785" s="305"/>
      <c r="W2785" s="306"/>
      <c r="X2785" s="314"/>
      <c r="AA2785" s="315"/>
      <c r="AB2785" s="315"/>
      <c r="AC2785" s="315"/>
      <c r="AD2785" s="312"/>
      <c r="AE2785" s="316"/>
      <c r="AF2785" s="317"/>
      <c r="AG2785" s="317"/>
      <c r="AH2785" s="311"/>
      <c r="AI2785" s="311"/>
      <c r="AJ2785" s="311"/>
      <c r="AK2785" s="311"/>
      <c r="AL2785" s="311"/>
      <c r="AO2785" s="318"/>
      <c r="AP2785" s="318"/>
      <c r="AQ2785" s="249"/>
      <c r="AR2785" s="249"/>
      <c r="AS2785" s="248"/>
      <c r="AT2785" s="248"/>
      <c r="AU2785" s="248"/>
      <c r="AW2785" s="319"/>
      <c r="AX2785" s="251"/>
      <c r="AY2785" s="248"/>
    </row>
    <row r="2786" spans="1:51" s="276" customFormat="1" ht="16.5" customHeight="1" x14ac:dyDescent="0.25">
      <c r="A2786" s="283"/>
      <c r="B2786" s="274"/>
      <c r="K2786" s="277"/>
      <c r="L2786" s="278"/>
      <c r="M2786" s="279"/>
      <c r="N2786" s="278"/>
      <c r="O2786" s="278"/>
      <c r="P2786" s="278"/>
      <c r="Q2786" s="280"/>
      <c r="R2786" s="281"/>
      <c r="S2786" s="281"/>
      <c r="U2786" s="282"/>
      <c r="V2786" s="283" t="s">
        <v>249</v>
      </c>
      <c r="W2786" s="274">
        <v>132</v>
      </c>
      <c r="X2786" s="284" t="s">
        <v>250</v>
      </c>
      <c r="Y2786" s="276" t="s">
        <v>28</v>
      </c>
      <c r="Z2786" s="276" t="s">
        <v>37</v>
      </c>
      <c r="AA2786" s="285">
        <v>7</v>
      </c>
      <c r="AB2786" s="285">
        <v>12.4</v>
      </c>
      <c r="AC2786" s="285">
        <v>5</v>
      </c>
      <c r="AD2786" s="281">
        <f>AA2786*AB2786</f>
        <v>86.8</v>
      </c>
      <c r="AE2786" s="286">
        <v>64.52</v>
      </c>
      <c r="AF2786" s="288">
        <f>AF2749</f>
        <v>6700</v>
      </c>
      <c r="AG2786" s="288">
        <f>AD2786*AF2786</f>
        <v>581560</v>
      </c>
      <c r="AH2786" s="280">
        <f>SUM(AI2786:AL2786)</f>
        <v>86.8</v>
      </c>
      <c r="AI2786" s="280"/>
      <c r="AJ2786" s="280">
        <v>56</v>
      </c>
      <c r="AK2786" s="280">
        <v>30.8</v>
      </c>
      <c r="AL2786" s="280"/>
      <c r="AM2786" s="276">
        <v>25</v>
      </c>
      <c r="AN2786" s="276">
        <f>ค่าเสื่อม!Z2</f>
        <v>40</v>
      </c>
      <c r="AO2786" s="290">
        <f>AG2786*AN2786/100</f>
        <v>232624</v>
      </c>
      <c r="AP2786" s="290">
        <f>AG2786-AO2786</f>
        <v>348936</v>
      </c>
      <c r="AQ2786" s="199">
        <f>P2786+AP2786</f>
        <v>348936</v>
      </c>
      <c r="AR2786" s="199">
        <f>AQ2786</f>
        <v>348936</v>
      </c>
      <c r="AS2786" s="198">
        <f>((S2786*O2786)+(AF2786*AK2786)-(AF2786*AK2786*AN2786/100))</f>
        <v>123816</v>
      </c>
      <c r="AT2786" s="198">
        <f>AQ2786-AS2786</f>
        <v>225120</v>
      </c>
      <c r="AU2786" s="198">
        <f>AS2786</f>
        <v>123816</v>
      </c>
      <c r="AV2786" s="276">
        <f>อัตราภาษี!J5</f>
        <v>0.3</v>
      </c>
      <c r="AW2786" s="156" t="s">
        <v>251</v>
      </c>
      <c r="AX2786" s="201">
        <f>AU2786*AV2786/100</f>
        <v>371.44799999999998</v>
      </c>
      <c r="AY2786" s="198">
        <f>AX2786*10/100</f>
        <v>37.144799999999996</v>
      </c>
    </row>
    <row r="2787" spans="1:51" s="324" customFormat="1" ht="16.5" customHeight="1" x14ac:dyDescent="0.25">
      <c r="A2787" s="330"/>
      <c r="B2787" s="323"/>
      <c r="K2787" s="338"/>
      <c r="L2787" s="327"/>
      <c r="M2787" s="326"/>
      <c r="N2787" s="327"/>
      <c r="O2787" s="327"/>
      <c r="P2787" s="327"/>
      <c r="Q2787" s="289"/>
      <c r="R2787" s="286"/>
      <c r="S2787" s="286"/>
      <c r="U2787" s="329"/>
      <c r="V2787" s="330"/>
      <c r="W2787" s="323"/>
      <c r="X2787" s="340"/>
      <c r="Z2787" s="324" t="s">
        <v>37</v>
      </c>
      <c r="AA2787" s="332"/>
      <c r="AB2787" s="332"/>
      <c r="AC2787" s="332"/>
      <c r="AD2787" s="286">
        <v>30.8</v>
      </c>
      <c r="AE2787" s="286">
        <v>35.479999999999997</v>
      </c>
      <c r="AF2787" s="325"/>
      <c r="AG2787" s="325"/>
      <c r="AH2787" s="289"/>
      <c r="AI2787" s="289"/>
      <c r="AJ2787" s="289"/>
      <c r="AK2787" s="289">
        <v>30.8</v>
      </c>
      <c r="AL2787" s="289"/>
      <c r="AO2787" s="333"/>
      <c r="AP2787" s="333"/>
      <c r="AQ2787" s="199"/>
      <c r="AR2787" s="199"/>
      <c r="AS2787" s="214">
        <v>123816</v>
      </c>
      <c r="AT2787" s="214"/>
      <c r="AU2787" s="214">
        <v>123816</v>
      </c>
      <c r="AW2787" s="334"/>
      <c r="AX2787" s="215"/>
      <c r="AY2787" s="214"/>
    </row>
    <row r="2788" spans="1:51" s="276" customFormat="1" ht="16.5" customHeight="1" x14ac:dyDescent="0.25">
      <c r="A2788" s="283"/>
      <c r="B2788" s="274"/>
      <c r="K2788" s="277"/>
      <c r="L2788" s="278"/>
      <c r="M2788" s="279"/>
      <c r="N2788" s="278"/>
      <c r="O2788" s="278"/>
      <c r="P2788" s="278"/>
      <c r="Q2788" s="280"/>
      <c r="R2788" s="281"/>
      <c r="S2788" s="281"/>
      <c r="U2788" s="282"/>
      <c r="V2788" s="283"/>
      <c r="W2788" s="274">
        <v>133</v>
      </c>
      <c r="X2788" s="284"/>
      <c r="Y2788" s="276" t="s">
        <v>34</v>
      </c>
      <c r="Z2788" s="276" t="s">
        <v>7</v>
      </c>
      <c r="AA2788" s="285">
        <v>4.5</v>
      </c>
      <c r="AB2788" s="285">
        <v>11</v>
      </c>
      <c r="AC2788" s="285">
        <v>2</v>
      </c>
      <c r="AD2788" s="281">
        <f>AA2788*AB2788</f>
        <v>49.5</v>
      </c>
      <c r="AE2788" s="287">
        <v>100</v>
      </c>
      <c r="AF2788" s="288">
        <f>AF2751</f>
        <v>2600</v>
      </c>
      <c r="AG2788" s="288">
        <f>AD2788*AF2788</f>
        <v>128700</v>
      </c>
      <c r="AH2788" s="280">
        <f>SUM(AI2788:AL2788)</f>
        <v>49.5</v>
      </c>
      <c r="AI2788" s="280"/>
      <c r="AJ2788" s="280">
        <v>49.5</v>
      </c>
      <c r="AK2788" s="280"/>
      <c r="AL2788" s="280"/>
      <c r="AM2788" s="276">
        <v>25</v>
      </c>
      <c r="AN2788" s="276">
        <f>ค่าเสื่อม!T4</f>
        <v>93</v>
      </c>
      <c r="AO2788" s="290">
        <f>AG2788*AN2788/100</f>
        <v>119691</v>
      </c>
      <c r="AP2788" s="290">
        <f>AG2788-AO2788</f>
        <v>9009</v>
      </c>
      <c r="AQ2788" s="199">
        <f>P2788+AP2788</f>
        <v>9009</v>
      </c>
      <c r="AR2788" s="199">
        <f>AQ2788</f>
        <v>9009</v>
      </c>
      <c r="AS2788" s="198">
        <f>((S2788*O2788)+(AF2788*AK2788)-(AF2788*AK2788*AN2788/100))</f>
        <v>0</v>
      </c>
      <c r="AT2788" s="198">
        <f>AQ2788-AS2788</f>
        <v>9009</v>
      </c>
      <c r="AU2788" s="198">
        <f>AS2788</f>
        <v>0</v>
      </c>
      <c r="AW2788" s="156"/>
      <c r="AX2788" s="201">
        <f>AU2788*AV2788/100</f>
        <v>0</v>
      </c>
      <c r="AY2788" s="198">
        <f>AX2788*10/100</f>
        <v>0</v>
      </c>
    </row>
    <row r="2789" spans="1:51" s="276" customFormat="1" ht="16.5" customHeight="1" x14ac:dyDescent="0.25">
      <c r="A2789" s="283"/>
      <c r="B2789" s="274"/>
      <c r="K2789" s="277"/>
      <c r="L2789" s="278"/>
      <c r="M2789" s="279"/>
      <c r="N2789" s="278"/>
      <c r="O2789" s="278"/>
      <c r="P2789" s="278"/>
      <c r="Q2789" s="280"/>
      <c r="R2789" s="281"/>
      <c r="S2789" s="281"/>
      <c r="U2789" s="282"/>
      <c r="V2789" s="283"/>
      <c r="W2789" s="274">
        <v>134</v>
      </c>
      <c r="X2789" s="291"/>
      <c r="Y2789" s="276" t="s">
        <v>55</v>
      </c>
      <c r="Z2789" s="276" t="s">
        <v>6</v>
      </c>
      <c r="AA2789" s="285">
        <v>8</v>
      </c>
      <c r="AB2789" s="285">
        <v>15</v>
      </c>
      <c r="AC2789" s="285">
        <v>3</v>
      </c>
      <c r="AD2789" s="281">
        <f>AA2789*AB2789</f>
        <v>120</v>
      </c>
      <c r="AE2789" s="287">
        <v>100</v>
      </c>
      <c r="AF2789" s="288">
        <f>รายการ!B19</f>
        <v>5200</v>
      </c>
      <c r="AG2789" s="288">
        <f>AD2789*AF2789</f>
        <v>624000</v>
      </c>
      <c r="AH2789" s="280">
        <f>SUM(AI2789:AL2789)</f>
        <v>120</v>
      </c>
      <c r="AI2789" s="280"/>
      <c r="AJ2789" s="280"/>
      <c r="AK2789" s="280">
        <v>120</v>
      </c>
      <c r="AL2789" s="280"/>
      <c r="AM2789" s="276">
        <v>25</v>
      </c>
      <c r="AN2789" s="276">
        <f>AN2786</f>
        <v>40</v>
      </c>
      <c r="AO2789" s="290">
        <f>AG2789*AN2789/100</f>
        <v>249600</v>
      </c>
      <c r="AP2789" s="290">
        <f>AG2789-AO2789</f>
        <v>374400</v>
      </c>
      <c r="AQ2789" s="199">
        <f>P2789+AP2789</f>
        <v>374400</v>
      </c>
      <c r="AR2789" s="199">
        <f>AQ2789</f>
        <v>374400</v>
      </c>
      <c r="AS2789" s="198">
        <f>((S2789*O2789)+(AF2789*AK2789)-(AF2789*AK2789*AN2789/100))</f>
        <v>374400</v>
      </c>
      <c r="AT2789" s="198">
        <f>AQ2789-AS2789</f>
        <v>0</v>
      </c>
      <c r="AU2789" s="198">
        <f>AS2789</f>
        <v>374400</v>
      </c>
      <c r="AV2789" s="276">
        <f>อัตราภาษี!J5</f>
        <v>0.3</v>
      </c>
      <c r="AW2789" s="156" t="s">
        <v>252</v>
      </c>
      <c r="AX2789" s="201">
        <f>AU2789*AV2789/100</f>
        <v>1123.2</v>
      </c>
      <c r="AY2789" s="198">
        <f>AX2789*10/100</f>
        <v>112.32</v>
      </c>
    </row>
    <row r="2790" spans="1:51" s="307" customFormat="1" ht="16.5" customHeight="1" x14ac:dyDescent="0.25">
      <c r="A2790" s="305"/>
      <c r="B2790" s="306"/>
      <c r="K2790" s="308"/>
      <c r="L2790" s="309"/>
      <c r="M2790" s="310"/>
      <c r="N2790" s="309"/>
      <c r="O2790" s="309"/>
      <c r="P2790" s="309"/>
      <c r="Q2790" s="311"/>
      <c r="R2790" s="312"/>
      <c r="S2790" s="312"/>
      <c r="U2790" s="313"/>
      <c r="V2790" s="305"/>
      <c r="W2790" s="306"/>
      <c r="X2790" s="314"/>
      <c r="AA2790" s="315"/>
      <c r="AB2790" s="315"/>
      <c r="AC2790" s="315"/>
      <c r="AD2790" s="312"/>
      <c r="AE2790" s="316"/>
      <c r="AF2790" s="317"/>
      <c r="AG2790" s="317"/>
      <c r="AH2790" s="311"/>
      <c r="AI2790" s="311"/>
      <c r="AJ2790" s="311"/>
      <c r="AK2790" s="311"/>
      <c r="AL2790" s="311"/>
      <c r="AO2790" s="318"/>
      <c r="AP2790" s="318"/>
      <c r="AQ2790" s="249"/>
      <c r="AR2790" s="249"/>
      <c r="AS2790" s="248"/>
      <c r="AT2790" s="248"/>
      <c r="AU2790" s="248"/>
      <c r="AW2790" s="319"/>
      <c r="AX2790" s="201">
        <f>SUM(AX2786:AX2789)</f>
        <v>1494.6480000000001</v>
      </c>
      <c r="AY2790" s="270">
        <f>SUM(AY2786:AY2789)</f>
        <v>149.4648</v>
      </c>
    </row>
    <row r="2791" spans="1:51" s="307" customFormat="1" ht="16.5" customHeight="1" x14ac:dyDescent="0.25">
      <c r="A2791" s="305"/>
      <c r="B2791" s="306"/>
      <c r="K2791" s="308"/>
      <c r="L2791" s="309"/>
      <c r="M2791" s="310"/>
      <c r="N2791" s="309"/>
      <c r="O2791" s="309"/>
      <c r="P2791" s="309"/>
      <c r="Q2791" s="311"/>
      <c r="R2791" s="312"/>
      <c r="S2791" s="312"/>
      <c r="U2791" s="313"/>
      <c r="V2791" s="305"/>
      <c r="W2791" s="306"/>
      <c r="X2791" s="314"/>
      <c r="AA2791" s="315"/>
      <c r="AB2791" s="315"/>
      <c r="AC2791" s="315"/>
      <c r="AD2791" s="312"/>
      <c r="AE2791" s="316"/>
      <c r="AF2791" s="317"/>
      <c r="AG2791" s="317"/>
      <c r="AH2791" s="311"/>
      <c r="AI2791" s="311"/>
      <c r="AJ2791" s="311"/>
      <c r="AK2791" s="311"/>
      <c r="AL2791" s="311"/>
      <c r="AO2791" s="318"/>
      <c r="AP2791" s="318"/>
      <c r="AQ2791" s="249"/>
      <c r="AR2791" s="249"/>
      <c r="AS2791" s="248"/>
      <c r="AT2791" s="248"/>
      <c r="AU2791" s="248"/>
      <c r="AW2791" s="319"/>
      <c r="AX2791" s="251"/>
      <c r="AY2791" s="248"/>
    </row>
    <row r="2792" spans="1:51" s="307" customFormat="1" ht="16.5" customHeight="1" x14ac:dyDescent="0.25">
      <c r="A2792" s="305"/>
      <c r="B2792" s="306"/>
      <c r="K2792" s="308"/>
      <c r="L2792" s="309"/>
      <c r="M2792" s="310"/>
      <c r="N2792" s="309"/>
      <c r="O2792" s="309"/>
      <c r="P2792" s="309"/>
      <c r="Q2792" s="311"/>
      <c r="R2792" s="312"/>
      <c r="S2792" s="312"/>
      <c r="U2792" s="313"/>
      <c r="V2792" s="305"/>
      <c r="W2792" s="306"/>
      <c r="X2792" s="314"/>
      <c r="AA2792" s="315"/>
      <c r="AB2792" s="315"/>
      <c r="AC2792" s="315"/>
      <c r="AD2792" s="312"/>
      <c r="AE2792" s="316"/>
      <c r="AF2792" s="317"/>
      <c r="AG2792" s="317"/>
      <c r="AH2792" s="311"/>
      <c r="AI2792" s="311"/>
      <c r="AJ2792" s="311"/>
      <c r="AK2792" s="311"/>
      <c r="AL2792" s="311"/>
      <c r="AO2792" s="318"/>
      <c r="AP2792" s="318"/>
      <c r="AQ2792" s="249"/>
      <c r="AR2792" s="249"/>
      <c r="AS2792" s="248"/>
      <c r="AT2792" s="248"/>
      <c r="AU2792" s="248"/>
      <c r="AW2792" s="319"/>
      <c r="AX2792" s="251"/>
      <c r="AY2792" s="248"/>
    </row>
    <row r="2793" spans="1:51" s="307" customFormat="1" ht="16.5" customHeight="1" x14ac:dyDescent="0.25">
      <c r="A2793" s="305"/>
      <c r="B2793" s="306"/>
      <c r="K2793" s="308"/>
      <c r="L2793" s="309"/>
      <c r="M2793" s="310"/>
      <c r="N2793" s="309"/>
      <c r="O2793" s="309"/>
      <c r="P2793" s="309"/>
      <c r="Q2793" s="311"/>
      <c r="R2793" s="312"/>
      <c r="S2793" s="312"/>
      <c r="U2793" s="313"/>
      <c r="V2793" s="305"/>
      <c r="W2793" s="306"/>
      <c r="X2793" s="314"/>
      <c r="AA2793" s="315"/>
      <c r="AB2793" s="315"/>
      <c r="AC2793" s="315"/>
      <c r="AD2793" s="312"/>
      <c r="AE2793" s="316"/>
      <c r="AF2793" s="317"/>
      <c r="AG2793" s="317"/>
      <c r="AH2793" s="311"/>
      <c r="AI2793" s="311"/>
      <c r="AJ2793" s="311"/>
      <c r="AK2793" s="311"/>
      <c r="AL2793" s="311"/>
      <c r="AO2793" s="318"/>
      <c r="AP2793" s="318"/>
      <c r="AQ2793" s="249"/>
      <c r="AR2793" s="249"/>
      <c r="AS2793" s="248"/>
      <c r="AT2793" s="248"/>
      <c r="AU2793" s="248"/>
      <c r="AW2793" s="319"/>
      <c r="AX2793" s="251"/>
      <c r="AY2793" s="248"/>
    </row>
    <row r="2794" spans="1:51" s="307" customFormat="1" ht="16.5" customHeight="1" x14ac:dyDescent="0.25">
      <c r="A2794" s="305"/>
      <c r="B2794" s="306"/>
      <c r="K2794" s="308"/>
      <c r="L2794" s="309"/>
      <c r="M2794" s="310"/>
      <c r="N2794" s="309"/>
      <c r="O2794" s="309"/>
      <c r="P2794" s="309"/>
      <c r="Q2794" s="311"/>
      <c r="R2794" s="312"/>
      <c r="S2794" s="312"/>
      <c r="U2794" s="313"/>
      <c r="V2794" s="305"/>
      <c r="W2794" s="306"/>
      <c r="X2794" s="314"/>
      <c r="AA2794" s="315"/>
      <c r="AB2794" s="315"/>
      <c r="AC2794" s="315"/>
      <c r="AD2794" s="312"/>
      <c r="AE2794" s="316"/>
      <c r="AF2794" s="317"/>
      <c r="AG2794" s="317"/>
      <c r="AH2794" s="311"/>
      <c r="AI2794" s="311"/>
      <c r="AJ2794" s="311"/>
      <c r="AK2794" s="311"/>
      <c r="AL2794" s="311"/>
      <c r="AO2794" s="318"/>
      <c r="AP2794" s="318"/>
      <c r="AQ2794" s="249"/>
      <c r="AR2794" s="249"/>
      <c r="AS2794" s="248"/>
      <c r="AT2794" s="248"/>
      <c r="AU2794" s="248"/>
      <c r="AW2794" s="319"/>
      <c r="AX2794" s="251"/>
      <c r="AY2794" s="248"/>
    </row>
    <row r="2795" spans="1:51" s="307" customFormat="1" ht="16.5" customHeight="1" x14ac:dyDescent="0.25">
      <c r="A2795" s="305"/>
      <c r="B2795" s="306"/>
      <c r="K2795" s="308"/>
      <c r="L2795" s="309"/>
      <c r="M2795" s="310"/>
      <c r="N2795" s="309"/>
      <c r="O2795" s="309"/>
      <c r="P2795" s="309"/>
      <c r="Q2795" s="311"/>
      <c r="R2795" s="312"/>
      <c r="S2795" s="312"/>
      <c r="U2795" s="313"/>
      <c r="V2795" s="305"/>
      <c r="W2795" s="306"/>
      <c r="X2795" s="314"/>
      <c r="AA2795" s="315"/>
      <c r="AB2795" s="315"/>
      <c r="AC2795" s="315"/>
      <c r="AD2795" s="312"/>
      <c r="AE2795" s="316"/>
      <c r="AF2795" s="317"/>
      <c r="AG2795" s="317"/>
      <c r="AH2795" s="311"/>
      <c r="AI2795" s="311"/>
      <c r="AJ2795" s="311"/>
      <c r="AK2795" s="311"/>
      <c r="AL2795" s="311"/>
      <c r="AO2795" s="318"/>
      <c r="AP2795" s="318"/>
      <c r="AQ2795" s="249"/>
      <c r="AR2795" s="249"/>
      <c r="AS2795" s="248"/>
      <c r="AT2795" s="248"/>
      <c r="AU2795" s="248"/>
      <c r="AW2795" s="319"/>
      <c r="AX2795" s="251"/>
      <c r="AY2795" s="248"/>
    </row>
    <row r="2796" spans="1:51" s="307" customFormat="1" ht="16.5" customHeight="1" x14ac:dyDescent="0.25">
      <c r="A2796" s="305"/>
      <c r="B2796" s="306"/>
      <c r="K2796" s="308"/>
      <c r="L2796" s="309"/>
      <c r="M2796" s="310"/>
      <c r="N2796" s="309"/>
      <c r="O2796" s="309"/>
      <c r="P2796" s="309"/>
      <c r="Q2796" s="311"/>
      <c r="R2796" s="312"/>
      <c r="S2796" s="312"/>
      <c r="U2796" s="313"/>
      <c r="V2796" s="305"/>
      <c r="W2796" s="306"/>
      <c r="X2796" s="314"/>
      <c r="AA2796" s="315"/>
      <c r="AB2796" s="315"/>
      <c r="AC2796" s="315"/>
      <c r="AD2796" s="312"/>
      <c r="AE2796" s="316"/>
      <c r="AF2796" s="317"/>
      <c r="AG2796" s="317"/>
      <c r="AH2796" s="311"/>
      <c r="AI2796" s="311"/>
      <c r="AJ2796" s="311"/>
      <c r="AK2796" s="311"/>
      <c r="AL2796" s="311"/>
      <c r="AO2796" s="318"/>
      <c r="AP2796" s="318"/>
      <c r="AQ2796" s="249"/>
      <c r="AR2796" s="249"/>
      <c r="AS2796" s="248"/>
      <c r="AT2796" s="248"/>
      <c r="AU2796" s="248"/>
      <c r="AW2796" s="319"/>
      <c r="AX2796" s="251"/>
      <c r="AY2796" s="248"/>
    </row>
    <row r="2797" spans="1:51" s="307" customFormat="1" ht="16.5" customHeight="1" x14ac:dyDescent="0.25">
      <c r="A2797" s="305"/>
      <c r="B2797" s="306"/>
      <c r="K2797" s="308"/>
      <c r="L2797" s="309"/>
      <c r="M2797" s="310"/>
      <c r="N2797" s="309"/>
      <c r="O2797" s="309"/>
      <c r="P2797" s="309"/>
      <c r="Q2797" s="311"/>
      <c r="R2797" s="312"/>
      <c r="S2797" s="312"/>
      <c r="U2797" s="313"/>
      <c r="V2797" s="305"/>
      <c r="W2797" s="306"/>
      <c r="X2797" s="314"/>
      <c r="AA2797" s="315"/>
      <c r="AB2797" s="315"/>
      <c r="AC2797" s="315"/>
      <c r="AD2797" s="312"/>
      <c r="AE2797" s="316"/>
      <c r="AF2797" s="317"/>
      <c r="AG2797" s="317"/>
      <c r="AH2797" s="311"/>
      <c r="AI2797" s="311"/>
      <c r="AJ2797" s="311"/>
      <c r="AK2797" s="311"/>
      <c r="AL2797" s="311"/>
      <c r="AO2797" s="318"/>
      <c r="AP2797" s="318"/>
      <c r="AQ2797" s="249"/>
      <c r="AR2797" s="249"/>
      <c r="AS2797" s="248"/>
      <c r="AT2797" s="248"/>
      <c r="AU2797" s="248"/>
      <c r="AW2797" s="319"/>
      <c r="AX2797" s="251"/>
      <c r="AY2797" s="248"/>
    </row>
    <row r="2798" spans="1:51" s="307" customFormat="1" ht="16.5" customHeight="1" x14ac:dyDescent="0.25">
      <c r="A2798" s="305"/>
      <c r="B2798" s="306"/>
      <c r="K2798" s="308"/>
      <c r="L2798" s="309"/>
      <c r="M2798" s="310"/>
      <c r="N2798" s="309"/>
      <c r="O2798" s="309"/>
      <c r="P2798" s="309"/>
      <c r="Q2798" s="311"/>
      <c r="R2798" s="312"/>
      <c r="S2798" s="312"/>
      <c r="U2798" s="313"/>
      <c r="V2798" s="305"/>
      <c r="W2798" s="306"/>
      <c r="X2798" s="314"/>
      <c r="AA2798" s="315"/>
      <c r="AB2798" s="315"/>
      <c r="AC2798" s="315"/>
      <c r="AD2798" s="312"/>
      <c r="AE2798" s="316"/>
      <c r="AF2798" s="317"/>
      <c r="AG2798" s="317"/>
      <c r="AH2798" s="311"/>
      <c r="AI2798" s="311"/>
      <c r="AJ2798" s="311"/>
      <c r="AK2798" s="311"/>
      <c r="AL2798" s="311"/>
      <c r="AO2798" s="318"/>
      <c r="AP2798" s="318"/>
      <c r="AQ2798" s="249"/>
      <c r="AR2798" s="249"/>
      <c r="AS2798" s="248"/>
      <c r="AT2798" s="248"/>
      <c r="AU2798" s="248"/>
      <c r="AW2798" s="319"/>
      <c r="AX2798" s="251"/>
      <c r="AY2798" s="248"/>
    </row>
    <row r="2799" spans="1:51" s="307" customFormat="1" ht="16.5" customHeight="1" x14ac:dyDescent="0.25">
      <c r="A2799" s="305"/>
      <c r="B2799" s="306"/>
      <c r="K2799" s="308"/>
      <c r="L2799" s="309"/>
      <c r="M2799" s="310"/>
      <c r="N2799" s="309"/>
      <c r="O2799" s="309"/>
      <c r="P2799" s="309"/>
      <c r="Q2799" s="311"/>
      <c r="R2799" s="312"/>
      <c r="S2799" s="312"/>
      <c r="U2799" s="313"/>
      <c r="V2799" s="305"/>
      <c r="W2799" s="306"/>
      <c r="X2799" s="314"/>
      <c r="AA2799" s="315"/>
      <c r="AB2799" s="315"/>
      <c r="AC2799" s="315"/>
      <c r="AD2799" s="312"/>
      <c r="AE2799" s="316"/>
      <c r="AF2799" s="317"/>
      <c r="AG2799" s="317"/>
      <c r="AH2799" s="311"/>
      <c r="AI2799" s="311"/>
      <c r="AJ2799" s="311"/>
      <c r="AK2799" s="311"/>
      <c r="AL2799" s="311"/>
      <c r="AO2799" s="318"/>
      <c r="AP2799" s="318"/>
      <c r="AQ2799" s="249"/>
      <c r="AR2799" s="249"/>
      <c r="AS2799" s="248"/>
      <c r="AT2799" s="248"/>
      <c r="AU2799" s="248"/>
      <c r="AW2799" s="319"/>
      <c r="AX2799" s="251"/>
      <c r="AY2799" s="248"/>
    </row>
    <row r="2800" spans="1:51" s="307" customFormat="1" ht="16.5" customHeight="1" x14ac:dyDescent="0.25">
      <c r="A2800" s="305"/>
      <c r="B2800" s="306"/>
      <c r="K2800" s="308"/>
      <c r="L2800" s="309"/>
      <c r="M2800" s="310"/>
      <c r="N2800" s="309"/>
      <c r="O2800" s="309"/>
      <c r="P2800" s="309"/>
      <c r="Q2800" s="311"/>
      <c r="R2800" s="312"/>
      <c r="S2800" s="312"/>
      <c r="U2800" s="313"/>
      <c r="V2800" s="305"/>
      <c r="W2800" s="306"/>
      <c r="X2800" s="314"/>
      <c r="AA2800" s="315"/>
      <c r="AB2800" s="315"/>
      <c r="AC2800" s="315"/>
      <c r="AD2800" s="312"/>
      <c r="AE2800" s="316"/>
      <c r="AF2800" s="317"/>
      <c r="AG2800" s="317"/>
      <c r="AH2800" s="311"/>
      <c r="AI2800" s="311"/>
      <c r="AJ2800" s="311"/>
      <c r="AK2800" s="311"/>
      <c r="AL2800" s="311"/>
      <c r="AO2800" s="318"/>
      <c r="AP2800" s="318"/>
      <c r="AQ2800" s="249"/>
      <c r="AR2800" s="249"/>
      <c r="AS2800" s="248"/>
      <c r="AT2800" s="248"/>
      <c r="AU2800" s="248"/>
      <c r="AW2800" s="319"/>
      <c r="AX2800" s="251"/>
      <c r="AY2800" s="248"/>
    </row>
    <row r="2801" spans="1:51" s="307" customFormat="1" ht="16.5" customHeight="1" x14ac:dyDescent="0.25">
      <c r="A2801" s="305"/>
      <c r="B2801" s="306"/>
      <c r="K2801" s="308"/>
      <c r="L2801" s="309"/>
      <c r="M2801" s="310"/>
      <c r="N2801" s="309"/>
      <c r="O2801" s="309"/>
      <c r="P2801" s="309"/>
      <c r="Q2801" s="311"/>
      <c r="R2801" s="312"/>
      <c r="S2801" s="312"/>
      <c r="U2801" s="313"/>
      <c r="V2801" s="305"/>
      <c r="W2801" s="306"/>
      <c r="X2801" s="314"/>
      <c r="AA2801" s="315"/>
      <c r="AB2801" s="315"/>
      <c r="AC2801" s="315"/>
      <c r="AD2801" s="312"/>
      <c r="AE2801" s="316"/>
      <c r="AF2801" s="317"/>
      <c r="AG2801" s="317"/>
      <c r="AH2801" s="311"/>
      <c r="AI2801" s="311"/>
      <c r="AJ2801" s="311"/>
      <c r="AK2801" s="311"/>
      <c r="AL2801" s="311"/>
      <c r="AO2801" s="318"/>
      <c r="AP2801" s="318"/>
      <c r="AQ2801" s="249"/>
      <c r="AR2801" s="249"/>
      <c r="AS2801" s="248"/>
      <c r="AT2801" s="248"/>
      <c r="AU2801" s="248"/>
      <c r="AW2801" s="319"/>
      <c r="AX2801" s="251"/>
      <c r="AY2801" s="248"/>
    </row>
    <row r="2802" spans="1:51" s="307" customFormat="1" ht="16.5" customHeight="1" x14ac:dyDescent="0.25">
      <c r="A2802" s="305"/>
      <c r="B2802" s="306"/>
      <c r="K2802" s="308"/>
      <c r="L2802" s="309"/>
      <c r="M2802" s="310"/>
      <c r="N2802" s="309"/>
      <c r="O2802" s="309"/>
      <c r="P2802" s="309"/>
      <c r="Q2802" s="311"/>
      <c r="R2802" s="312"/>
      <c r="S2802" s="312"/>
      <c r="U2802" s="313"/>
      <c r="V2802" s="305"/>
      <c r="W2802" s="306"/>
      <c r="X2802" s="314"/>
      <c r="AA2802" s="315"/>
      <c r="AB2802" s="315"/>
      <c r="AC2802" s="315"/>
      <c r="AD2802" s="312"/>
      <c r="AE2802" s="316"/>
      <c r="AF2802" s="317"/>
      <c r="AG2802" s="317"/>
      <c r="AH2802" s="311"/>
      <c r="AI2802" s="311"/>
      <c r="AJ2802" s="311"/>
      <c r="AK2802" s="311"/>
      <c r="AL2802" s="311"/>
      <c r="AO2802" s="318"/>
      <c r="AP2802" s="318"/>
      <c r="AQ2802" s="249"/>
      <c r="AR2802" s="249"/>
      <c r="AS2802" s="248"/>
      <c r="AT2802" s="248"/>
      <c r="AU2802" s="248"/>
      <c r="AW2802" s="319"/>
      <c r="AX2802" s="251"/>
      <c r="AY2802" s="248"/>
    </row>
    <row r="2803" spans="1:51" s="307" customFormat="1" ht="16.5" customHeight="1" x14ac:dyDescent="0.25">
      <c r="A2803" s="305"/>
      <c r="B2803" s="306"/>
      <c r="K2803" s="308"/>
      <c r="L2803" s="309"/>
      <c r="M2803" s="310"/>
      <c r="N2803" s="309"/>
      <c r="O2803" s="309"/>
      <c r="P2803" s="309"/>
      <c r="Q2803" s="311"/>
      <c r="R2803" s="312"/>
      <c r="S2803" s="312"/>
      <c r="U2803" s="313"/>
      <c r="V2803" s="305"/>
      <c r="W2803" s="306"/>
      <c r="X2803" s="314"/>
      <c r="AA2803" s="315"/>
      <c r="AB2803" s="315"/>
      <c r="AC2803" s="315"/>
      <c r="AD2803" s="312"/>
      <c r="AE2803" s="316"/>
      <c r="AF2803" s="317"/>
      <c r="AG2803" s="317"/>
      <c r="AH2803" s="311"/>
      <c r="AI2803" s="311"/>
      <c r="AJ2803" s="311"/>
      <c r="AK2803" s="311"/>
      <c r="AL2803" s="311"/>
      <c r="AO2803" s="318"/>
      <c r="AP2803" s="318"/>
      <c r="AQ2803" s="249"/>
      <c r="AR2803" s="249"/>
      <c r="AS2803" s="248"/>
      <c r="AT2803" s="248"/>
      <c r="AU2803" s="248"/>
      <c r="AW2803" s="319"/>
      <c r="AX2803" s="251"/>
      <c r="AY2803" s="248"/>
    </row>
    <row r="2804" spans="1:51" s="307" customFormat="1" ht="16.5" customHeight="1" x14ac:dyDescent="0.25">
      <c r="A2804" s="305"/>
      <c r="B2804" s="306"/>
      <c r="K2804" s="308"/>
      <c r="L2804" s="309"/>
      <c r="M2804" s="310"/>
      <c r="N2804" s="309"/>
      <c r="O2804" s="309"/>
      <c r="P2804" s="309"/>
      <c r="Q2804" s="311"/>
      <c r="R2804" s="312"/>
      <c r="S2804" s="312"/>
      <c r="U2804" s="313"/>
      <c r="V2804" s="305"/>
      <c r="W2804" s="306"/>
      <c r="X2804" s="314"/>
      <c r="AA2804" s="315"/>
      <c r="AB2804" s="315"/>
      <c r="AC2804" s="315"/>
      <c r="AD2804" s="312"/>
      <c r="AE2804" s="316"/>
      <c r="AF2804" s="317"/>
      <c r="AG2804" s="317"/>
      <c r="AH2804" s="311"/>
      <c r="AI2804" s="311"/>
      <c r="AJ2804" s="311"/>
      <c r="AK2804" s="311"/>
      <c r="AL2804" s="311"/>
      <c r="AO2804" s="318"/>
      <c r="AP2804" s="318"/>
      <c r="AQ2804" s="249"/>
      <c r="AR2804" s="249"/>
      <c r="AS2804" s="248"/>
      <c r="AT2804" s="248"/>
      <c r="AU2804" s="248"/>
      <c r="AW2804" s="319"/>
      <c r="AX2804" s="251"/>
      <c r="AY2804" s="248"/>
    </row>
    <row r="2805" spans="1:51" s="307" customFormat="1" ht="16.5" customHeight="1" x14ac:dyDescent="0.25">
      <c r="A2805" s="305"/>
      <c r="B2805" s="306"/>
      <c r="K2805" s="308"/>
      <c r="L2805" s="309"/>
      <c r="M2805" s="310"/>
      <c r="N2805" s="309"/>
      <c r="O2805" s="309"/>
      <c r="P2805" s="309"/>
      <c r="Q2805" s="311"/>
      <c r="R2805" s="312"/>
      <c r="S2805" s="312"/>
      <c r="U2805" s="313"/>
      <c r="V2805" s="305"/>
      <c r="W2805" s="306"/>
      <c r="X2805" s="314"/>
      <c r="AA2805" s="315"/>
      <c r="AB2805" s="315"/>
      <c r="AC2805" s="315"/>
      <c r="AD2805" s="312"/>
      <c r="AE2805" s="316"/>
      <c r="AF2805" s="317"/>
      <c r="AG2805" s="317"/>
      <c r="AH2805" s="311"/>
      <c r="AI2805" s="311"/>
      <c r="AJ2805" s="311"/>
      <c r="AK2805" s="311"/>
      <c r="AL2805" s="311"/>
      <c r="AO2805" s="318"/>
      <c r="AP2805" s="318"/>
      <c r="AQ2805" s="249"/>
      <c r="AR2805" s="249"/>
      <c r="AS2805" s="248"/>
      <c r="AT2805" s="248"/>
      <c r="AU2805" s="248"/>
      <c r="AW2805" s="319"/>
      <c r="AX2805" s="251"/>
      <c r="AY2805" s="248"/>
    </row>
    <row r="2806" spans="1:51" s="307" customFormat="1" ht="16.5" customHeight="1" x14ac:dyDescent="0.25">
      <c r="A2806" s="305"/>
      <c r="B2806" s="306"/>
      <c r="K2806" s="308"/>
      <c r="L2806" s="309"/>
      <c r="M2806" s="310"/>
      <c r="N2806" s="309"/>
      <c r="O2806" s="309"/>
      <c r="P2806" s="309"/>
      <c r="Q2806" s="311"/>
      <c r="R2806" s="312"/>
      <c r="S2806" s="312"/>
      <c r="U2806" s="313"/>
      <c r="V2806" s="305"/>
      <c r="W2806" s="306"/>
      <c r="X2806" s="314"/>
      <c r="AA2806" s="315"/>
      <c r="AB2806" s="315"/>
      <c r="AC2806" s="315"/>
      <c r="AD2806" s="312"/>
      <c r="AE2806" s="316"/>
      <c r="AF2806" s="317"/>
      <c r="AG2806" s="317"/>
      <c r="AH2806" s="311"/>
      <c r="AI2806" s="311"/>
      <c r="AJ2806" s="311"/>
      <c r="AK2806" s="311"/>
      <c r="AL2806" s="311"/>
      <c r="AO2806" s="318"/>
      <c r="AP2806" s="318"/>
      <c r="AQ2806" s="249"/>
      <c r="AR2806" s="249"/>
      <c r="AS2806" s="248"/>
      <c r="AT2806" s="248"/>
      <c r="AU2806" s="248"/>
      <c r="AW2806" s="319"/>
      <c r="AX2806" s="251"/>
      <c r="AY2806" s="248"/>
    </row>
    <row r="2807" spans="1:51" s="307" customFormat="1" ht="16.5" customHeight="1" x14ac:dyDescent="0.25">
      <c r="A2807" s="305"/>
      <c r="B2807" s="306"/>
      <c r="K2807" s="308"/>
      <c r="L2807" s="309"/>
      <c r="M2807" s="310"/>
      <c r="N2807" s="309"/>
      <c r="O2807" s="309"/>
      <c r="P2807" s="309"/>
      <c r="Q2807" s="311"/>
      <c r="R2807" s="312"/>
      <c r="S2807" s="312"/>
      <c r="U2807" s="313"/>
      <c r="V2807" s="305"/>
      <c r="W2807" s="306"/>
      <c r="X2807" s="314"/>
      <c r="AA2807" s="315"/>
      <c r="AB2807" s="315"/>
      <c r="AC2807" s="315"/>
      <c r="AD2807" s="312"/>
      <c r="AE2807" s="316"/>
      <c r="AF2807" s="317"/>
      <c r="AG2807" s="317"/>
      <c r="AH2807" s="311"/>
      <c r="AI2807" s="311"/>
      <c r="AJ2807" s="311"/>
      <c r="AK2807" s="311"/>
      <c r="AL2807" s="311"/>
      <c r="AO2807" s="318"/>
      <c r="AP2807" s="318"/>
      <c r="AQ2807" s="249"/>
      <c r="AR2807" s="249"/>
      <c r="AS2807" s="248"/>
      <c r="AT2807" s="248"/>
      <c r="AU2807" s="248"/>
      <c r="AW2807" s="319"/>
      <c r="AX2807" s="251"/>
      <c r="AY2807" s="248"/>
    </row>
    <row r="2808" spans="1:51" s="307" customFormat="1" ht="16.5" customHeight="1" x14ac:dyDescent="0.25">
      <c r="A2808" s="305"/>
      <c r="B2808" s="306"/>
      <c r="K2808" s="308"/>
      <c r="L2808" s="309"/>
      <c r="M2808" s="310"/>
      <c r="N2808" s="309"/>
      <c r="O2808" s="309"/>
      <c r="P2808" s="309"/>
      <c r="Q2808" s="311"/>
      <c r="R2808" s="312"/>
      <c r="S2808" s="312"/>
      <c r="U2808" s="313"/>
      <c r="V2808" s="305"/>
      <c r="W2808" s="306"/>
      <c r="X2808" s="314"/>
      <c r="AA2808" s="315"/>
      <c r="AB2808" s="315"/>
      <c r="AC2808" s="315"/>
      <c r="AD2808" s="312"/>
      <c r="AE2808" s="316"/>
      <c r="AF2808" s="317"/>
      <c r="AG2808" s="317"/>
      <c r="AH2808" s="311"/>
      <c r="AI2808" s="311"/>
      <c r="AJ2808" s="311"/>
      <c r="AK2808" s="311"/>
      <c r="AL2808" s="311"/>
      <c r="AO2808" s="318"/>
      <c r="AP2808" s="318"/>
      <c r="AQ2808" s="249"/>
      <c r="AR2808" s="249"/>
      <c r="AS2808" s="248"/>
      <c r="AT2808" s="248"/>
      <c r="AU2808" s="248"/>
      <c r="AW2808" s="319"/>
      <c r="AX2808" s="251"/>
      <c r="AY2808" s="248"/>
    </row>
    <row r="2809" spans="1:51" s="307" customFormat="1" ht="16.5" customHeight="1" x14ac:dyDescent="0.25">
      <c r="A2809" s="305"/>
      <c r="B2809" s="306"/>
      <c r="K2809" s="308"/>
      <c r="L2809" s="309"/>
      <c r="M2809" s="310"/>
      <c r="N2809" s="309"/>
      <c r="O2809" s="309"/>
      <c r="P2809" s="309"/>
      <c r="Q2809" s="311"/>
      <c r="R2809" s="312"/>
      <c r="S2809" s="312"/>
      <c r="U2809" s="313"/>
      <c r="V2809" s="305"/>
      <c r="W2809" s="306"/>
      <c r="X2809" s="314"/>
      <c r="AA2809" s="315"/>
      <c r="AB2809" s="315"/>
      <c r="AC2809" s="315"/>
      <c r="AD2809" s="312"/>
      <c r="AE2809" s="316"/>
      <c r="AF2809" s="317"/>
      <c r="AG2809" s="317"/>
      <c r="AH2809" s="311"/>
      <c r="AI2809" s="311"/>
      <c r="AJ2809" s="311"/>
      <c r="AK2809" s="311"/>
      <c r="AL2809" s="311"/>
      <c r="AO2809" s="318"/>
      <c r="AP2809" s="318"/>
      <c r="AQ2809" s="249"/>
      <c r="AR2809" s="249"/>
      <c r="AS2809" s="248"/>
      <c r="AT2809" s="248"/>
      <c r="AU2809" s="248"/>
      <c r="AW2809" s="319"/>
      <c r="AX2809" s="251"/>
      <c r="AY2809" s="248"/>
    </row>
    <row r="2810" spans="1:51" s="307" customFormat="1" ht="16.5" customHeight="1" x14ac:dyDescent="0.25">
      <c r="A2810" s="305"/>
      <c r="B2810" s="306"/>
      <c r="K2810" s="308"/>
      <c r="L2810" s="309"/>
      <c r="M2810" s="310"/>
      <c r="N2810" s="309"/>
      <c r="O2810" s="309"/>
      <c r="P2810" s="309"/>
      <c r="Q2810" s="311"/>
      <c r="R2810" s="312"/>
      <c r="S2810" s="312"/>
      <c r="U2810" s="313"/>
      <c r="V2810" s="305"/>
      <c r="W2810" s="306"/>
      <c r="X2810" s="314"/>
      <c r="AA2810" s="315"/>
      <c r="AB2810" s="315"/>
      <c r="AC2810" s="315"/>
      <c r="AD2810" s="312"/>
      <c r="AE2810" s="316"/>
      <c r="AF2810" s="317"/>
      <c r="AG2810" s="317"/>
      <c r="AH2810" s="311"/>
      <c r="AI2810" s="311"/>
      <c r="AJ2810" s="311"/>
      <c r="AK2810" s="311"/>
      <c r="AL2810" s="311"/>
      <c r="AO2810" s="318"/>
      <c r="AP2810" s="318"/>
      <c r="AQ2810" s="249"/>
      <c r="AR2810" s="249"/>
      <c r="AS2810" s="248"/>
      <c r="AT2810" s="248"/>
      <c r="AU2810" s="248"/>
      <c r="AW2810" s="319"/>
      <c r="AX2810" s="251"/>
      <c r="AY2810" s="248"/>
    </row>
    <row r="2811" spans="1:51" s="307" customFormat="1" ht="16.5" customHeight="1" x14ac:dyDescent="0.25">
      <c r="A2811" s="305"/>
      <c r="B2811" s="306"/>
      <c r="K2811" s="308"/>
      <c r="L2811" s="309"/>
      <c r="M2811" s="310"/>
      <c r="N2811" s="309"/>
      <c r="O2811" s="309"/>
      <c r="P2811" s="309"/>
      <c r="Q2811" s="311"/>
      <c r="R2811" s="312"/>
      <c r="S2811" s="312"/>
      <c r="U2811" s="313"/>
      <c r="V2811" s="305"/>
      <c r="W2811" s="306"/>
      <c r="X2811" s="314"/>
      <c r="AA2811" s="315"/>
      <c r="AB2811" s="315"/>
      <c r="AC2811" s="315"/>
      <c r="AD2811" s="312"/>
      <c r="AE2811" s="316"/>
      <c r="AF2811" s="317"/>
      <c r="AG2811" s="317"/>
      <c r="AH2811" s="311"/>
      <c r="AI2811" s="311"/>
      <c r="AJ2811" s="311"/>
      <c r="AK2811" s="311"/>
      <c r="AL2811" s="311"/>
      <c r="AO2811" s="318"/>
      <c r="AP2811" s="318"/>
      <c r="AQ2811" s="249"/>
      <c r="AR2811" s="249"/>
      <c r="AS2811" s="248"/>
      <c r="AT2811" s="248"/>
      <c r="AU2811" s="248"/>
      <c r="AW2811" s="319"/>
      <c r="AX2811" s="251"/>
      <c r="AY2811" s="248"/>
    </row>
    <row r="2812" spans="1:51" s="307" customFormat="1" ht="16.5" customHeight="1" x14ac:dyDescent="0.25">
      <c r="A2812" s="305"/>
      <c r="B2812" s="306"/>
      <c r="K2812" s="308"/>
      <c r="L2812" s="309"/>
      <c r="M2812" s="310"/>
      <c r="N2812" s="309"/>
      <c r="O2812" s="309"/>
      <c r="P2812" s="309"/>
      <c r="Q2812" s="311"/>
      <c r="R2812" s="312"/>
      <c r="S2812" s="312"/>
      <c r="U2812" s="313"/>
      <c r="V2812" s="305"/>
      <c r="W2812" s="306"/>
      <c r="X2812" s="314"/>
      <c r="AA2812" s="315"/>
      <c r="AB2812" s="315"/>
      <c r="AC2812" s="315"/>
      <c r="AD2812" s="312"/>
      <c r="AE2812" s="316"/>
      <c r="AF2812" s="317"/>
      <c r="AG2812" s="317"/>
      <c r="AH2812" s="311"/>
      <c r="AI2812" s="311"/>
      <c r="AJ2812" s="311"/>
      <c r="AK2812" s="311"/>
      <c r="AL2812" s="311"/>
      <c r="AO2812" s="318"/>
      <c r="AP2812" s="318"/>
      <c r="AQ2812" s="249"/>
      <c r="AR2812" s="249"/>
      <c r="AS2812" s="248"/>
      <c r="AT2812" s="248"/>
      <c r="AU2812" s="248"/>
      <c r="AW2812" s="319"/>
      <c r="AX2812" s="251"/>
      <c r="AY2812" s="248"/>
    </row>
    <row r="2813" spans="1:51" s="307" customFormat="1" ht="16.5" customHeight="1" x14ac:dyDescent="0.25">
      <c r="A2813" s="305"/>
      <c r="B2813" s="306"/>
      <c r="K2813" s="308"/>
      <c r="L2813" s="309"/>
      <c r="M2813" s="310"/>
      <c r="N2813" s="309"/>
      <c r="O2813" s="309"/>
      <c r="P2813" s="309"/>
      <c r="Q2813" s="311"/>
      <c r="R2813" s="312"/>
      <c r="S2813" s="312"/>
      <c r="U2813" s="313"/>
      <c r="V2813" s="305"/>
      <c r="W2813" s="306"/>
      <c r="X2813" s="314"/>
      <c r="AA2813" s="315"/>
      <c r="AB2813" s="315"/>
      <c r="AC2813" s="315"/>
      <c r="AD2813" s="312"/>
      <c r="AE2813" s="316"/>
      <c r="AF2813" s="317"/>
      <c r="AG2813" s="317"/>
      <c r="AH2813" s="311"/>
      <c r="AI2813" s="311"/>
      <c r="AJ2813" s="311"/>
      <c r="AK2813" s="311"/>
      <c r="AL2813" s="311"/>
      <c r="AO2813" s="318"/>
      <c r="AP2813" s="318"/>
      <c r="AQ2813" s="249"/>
      <c r="AR2813" s="249"/>
      <c r="AS2813" s="248"/>
      <c r="AT2813" s="248"/>
      <c r="AU2813" s="248"/>
      <c r="AW2813" s="319"/>
      <c r="AX2813" s="251"/>
      <c r="AY2813" s="248"/>
    </row>
    <row r="2814" spans="1:51" s="307" customFormat="1" ht="16.5" customHeight="1" x14ac:dyDescent="0.25">
      <c r="A2814" s="305"/>
      <c r="B2814" s="306"/>
      <c r="K2814" s="308"/>
      <c r="L2814" s="309"/>
      <c r="M2814" s="310"/>
      <c r="N2814" s="309"/>
      <c r="O2814" s="309"/>
      <c r="P2814" s="309"/>
      <c r="Q2814" s="311"/>
      <c r="R2814" s="312"/>
      <c r="S2814" s="312"/>
      <c r="U2814" s="313"/>
      <c r="V2814" s="305"/>
      <c r="W2814" s="306"/>
      <c r="X2814" s="314"/>
      <c r="AA2814" s="315"/>
      <c r="AB2814" s="315"/>
      <c r="AC2814" s="315"/>
      <c r="AD2814" s="312"/>
      <c r="AE2814" s="316"/>
      <c r="AF2814" s="317"/>
      <c r="AG2814" s="317"/>
      <c r="AH2814" s="311"/>
      <c r="AI2814" s="311"/>
      <c r="AJ2814" s="311"/>
      <c r="AK2814" s="311"/>
      <c r="AL2814" s="311"/>
      <c r="AO2814" s="318"/>
      <c r="AP2814" s="318"/>
      <c r="AQ2814" s="249"/>
      <c r="AR2814" s="249"/>
      <c r="AS2814" s="248"/>
      <c r="AT2814" s="248"/>
      <c r="AU2814" s="248"/>
      <c r="AW2814" s="319"/>
      <c r="AX2814" s="251"/>
      <c r="AY2814" s="248"/>
    </row>
    <row r="2815" spans="1:51" s="307" customFormat="1" ht="16.5" customHeight="1" x14ac:dyDescent="0.25">
      <c r="A2815" s="305"/>
      <c r="B2815" s="306"/>
      <c r="K2815" s="308"/>
      <c r="L2815" s="309"/>
      <c r="M2815" s="310"/>
      <c r="N2815" s="309"/>
      <c r="O2815" s="309"/>
      <c r="P2815" s="309"/>
      <c r="Q2815" s="311"/>
      <c r="R2815" s="312"/>
      <c r="S2815" s="312"/>
      <c r="U2815" s="313"/>
      <c r="V2815" s="305"/>
      <c r="W2815" s="306"/>
      <c r="X2815" s="314"/>
      <c r="AA2815" s="315"/>
      <c r="AB2815" s="315"/>
      <c r="AC2815" s="315"/>
      <c r="AD2815" s="312"/>
      <c r="AE2815" s="316"/>
      <c r="AF2815" s="317"/>
      <c r="AG2815" s="317"/>
      <c r="AH2815" s="311"/>
      <c r="AI2815" s="311"/>
      <c r="AJ2815" s="311"/>
      <c r="AK2815" s="311"/>
      <c r="AL2815" s="311"/>
      <c r="AO2815" s="318"/>
      <c r="AP2815" s="318"/>
      <c r="AQ2815" s="249"/>
      <c r="AR2815" s="249"/>
      <c r="AS2815" s="248"/>
      <c r="AT2815" s="248"/>
      <c r="AU2815" s="248"/>
      <c r="AW2815" s="319"/>
      <c r="AX2815" s="251"/>
      <c r="AY2815" s="248"/>
    </row>
    <row r="2816" spans="1:51" s="307" customFormat="1" ht="16.5" customHeight="1" x14ac:dyDescent="0.25">
      <c r="A2816" s="305"/>
      <c r="B2816" s="306"/>
      <c r="K2816" s="308"/>
      <c r="L2816" s="309"/>
      <c r="M2816" s="310"/>
      <c r="N2816" s="309"/>
      <c r="O2816" s="309"/>
      <c r="P2816" s="309"/>
      <c r="Q2816" s="311"/>
      <c r="R2816" s="312"/>
      <c r="S2816" s="312"/>
      <c r="U2816" s="313"/>
      <c r="V2816" s="305"/>
      <c r="W2816" s="306"/>
      <c r="X2816" s="314"/>
      <c r="AA2816" s="315"/>
      <c r="AB2816" s="315"/>
      <c r="AC2816" s="315"/>
      <c r="AD2816" s="312"/>
      <c r="AE2816" s="316"/>
      <c r="AF2816" s="317"/>
      <c r="AG2816" s="317"/>
      <c r="AH2816" s="311"/>
      <c r="AI2816" s="311"/>
      <c r="AJ2816" s="311"/>
      <c r="AK2816" s="311"/>
      <c r="AL2816" s="311"/>
      <c r="AO2816" s="318"/>
      <c r="AP2816" s="318"/>
      <c r="AQ2816" s="249"/>
      <c r="AR2816" s="249"/>
      <c r="AS2816" s="248"/>
      <c r="AT2816" s="248"/>
      <c r="AU2816" s="248"/>
      <c r="AW2816" s="319"/>
      <c r="AX2816" s="251"/>
      <c r="AY2816" s="248"/>
    </row>
    <row r="2817" spans="1:51" s="307" customFormat="1" ht="16.5" customHeight="1" x14ac:dyDescent="0.25">
      <c r="A2817" s="305"/>
      <c r="B2817" s="306"/>
      <c r="K2817" s="308"/>
      <c r="L2817" s="309"/>
      <c r="M2817" s="310"/>
      <c r="N2817" s="309"/>
      <c r="O2817" s="309"/>
      <c r="P2817" s="309"/>
      <c r="Q2817" s="311"/>
      <c r="R2817" s="312"/>
      <c r="S2817" s="312"/>
      <c r="U2817" s="313"/>
      <c r="V2817" s="305"/>
      <c r="W2817" s="306"/>
      <c r="X2817" s="314"/>
      <c r="AA2817" s="315"/>
      <c r="AB2817" s="315"/>
      <c r="AC2817" s="315"/>
      <c r="AD2817" s="312"/>
      <c r="AE2817" s="316"/>
      <c r="AF2817" s="317"/>
      <c r="AG2817" s="317"/>
      <c r="AH2817" s="311"/>
      <c r="AI2817" s="311"/>
      <c r="AJ2817" s="311"/>
      <c r="AK2817" s="311"/>
      <c r="AL2817" s="311"/>
      <c r="AO2817" s="318"/>
      <c r="AP2817" s="318"/>
      <c r="AQ2817" s="249"/>
      <c r="AR2817" s="249"/>
      <c r="AS2817" s="248"/>
      <c r="AT2817" s="248"/>
      <c r="AU2817" s="248"/>
      <c r="AW2817" s="319"/>
      <c r="AX2817" s="251"/>
      <c r="AY2817" s="248"/>
    </row>
    <row r="2818" spans="1:51" s="307" customFormat="1" ht="16.5" customHeight="1" x14ac:dyDescent="0.25">
      <c r="A2818" s="305"/>
      <c r="B2818" s="306"/>
      <c r="K2818" s="308"/>
      <c r="L2818" s="309"/>
      <c r="M2818" s="310"/>
      <c r="N2818" s="309"/>
      <c r="O2818" s="309"/>
      <c r="P2818" s="309"/>
      <c r="Q2818" s="311"/>
      <c r="R2818" s="312"/>
      <c r="S2818" s="312"/>
      <c r="U2818" s="313"/>
      <c r="V2818" s="305"/>
      <c r="W2818" s="306"/>
      <c r="X2818" s="314"/>
      <c r="AA2818" s="315"/>
      <c r="AB2818" s="315"/>
      <c r="AC2818" s="315"/>
      <c r="AD2818" s="312"/>
      <c r="AE2818" s="316"/>
      <c r="AF2818" s="317"/>
      <c r="AG2818" s="317"/>
      <c r="AH2818" s="311"/>
      <c r="AI2818" s="311"/>
      <c r="AJ2818" s="311"/>
      <c r="AK2818" s="311"/>
      <c r="AL2818" s="311"/>
      <c r="AO2818" s="318"/>
      <c r="AP2818" s="318"/>
      <c r="AQ2818" s="249"/>
      <c r="AR2818" s="249"/>
      <c r="AS2818" s="248"/>
      <c r="AT2818" s="248"/>
      <c r="AU2818" s="248"/>
      <c r="AW2818" s="319"/>
      <c r="AX2818" s="251"/>
      <c r="AY2818" s="248"/>
    </row>
    <row r="2819" spans="1:51" s="307" customFormat="1" ht="16.5" customHeight="1" x14ac:dyDescent="0.25">
      <c r="A2819" s="305"/>
      <c r="B2819" s="306"/>
      <c r="K2819" s="308"/>
      <c r="L2819" s="309"/>
      <c r="M2819" s="310"/>
      <c r="N2819" s="309"/>
      <c r="O2819" s="309"/>
      <c r="P2819" s="309"/>
      <c r="Q2819" s="311"/>
      <c r="R2819" s="312"/>
      <c r="S2819" s="312"/>
      <c r="U2819" s="313"/>
      <c r="V2819" s="305"/>
      <c r="W2819" s="306"/>
      <c r="X2819" s="314"/>
      <c r="AA2819" s="315"/>
      <c r="AB2819" s="315"/>
      <c r="AC2819" s="315"/>
      <c r="AD2819" s="312"/>
      <c r="AE2819" s="316"/>
      <c r="AF2819" s="317"/>
      <c r="AG2819" s="317"/>
      <c r="AH2819" s="311"/>
      <c r="AI2819" s="311"/>
      <c r="AJ2819" s="311"/>
      <c r="AK2819" s="311"/>
      <c r="AL2819" s="311"/>
      <c r="AO2819" s="318"/>
      <c r="AP2819" s="318"/>
      <c r="AQ2819" s="249"/>
      <c r="AR2819" s="249"/>
      <c r="AS2819" s="248"/>
      <c r="AT2819" s="248"/>
      <c r="AU2819" s="248"/>
      <c r="AW2819" s="319"/>
      <c r="AX2819" s="251"/>
      <c r="AY2819" s="248"/>
    </row>
    <row r="2820" spans="1:51" s="307" customFormat="1" ht="16.5" customHeight="1" x14ac:dyDescent="0.25">
      <c r="A2820" s="305"/>
      <c r="B2820" s="306"/>
      <c r="K2820" s="308"/>
      <c r="L2820" s="309"/>
      <c r="M2820" s="310"/>
      <c r="N2820" s="309"/>
      <c r="O2820" s="309"/>
      <c r="P2820" s="309"/>
      <c r="Q2820" s="311"/>
      <c r="R2820" s="312"/>
      <c r="S2820" s="312"/>
      <c r="U2820" s="313"/>
      <c r="V2820" s="305"/>
      <c r="W2820" s="306"/>
      <c r="X2820" s="314"/>
      <c r="AA2820" s="315"/>
      <c r="AB2820" s="315"/>
      <c r="AC2820" s="315"/>
      <c r="AD2820" s="312"/>
      <c r="AE2820" s="316"/>
      <c r="AF2820" s="317"/>
      <c r="AG2820" s="317"/>
      <c r="AH2820" s="311"/>
      <c r="AI2820" s="311"/>
      <c r="AJ2820" s="311"/>
      <c r="AK2820" s="311"/>
      <c r="AL2820" s="311"/>
      <c r="AO2820" s="318"/>
      <c r="AP2820" s="318"/>
      <c r="AQ2820" s="249"/>
      <c r="AR2820" s="249"/>
      <c r="AS2820" s="248"/>
      <c r="AT2820" s="248"/>
      <c r="AU2820" s="248"/>
      <c r="AW2820" s="319"/>
      <c r="AX2820" s="251"/>
      <c r="AY2820" s="248"/>
    </row>
    <row r="2821" spans="1:51" s="307" customFormat="1" ht="16.5" customHeight="1" x14ac:dyDescent="0.25">
      <c r="A2821" s="305"/>
      <c r="B2821" s="306"/>
      <c r="K2821" s="308"/>
      <c r="L2821" s="309"/>
      <c r="M2821" s="310"/>
      <c r="N2821" s="309"/>
      <c r="O2821" s="309"/>
      <c r="P2821" s="309"/>
      <c r="Q2821" s="311"/>
      <c r="R2821" s="312"/>
      <c r="S2821" s="312"/>
      <c r="U2821" s="313"/>
      <c r="V2821" s="305"/>
      <c r="W2821" s="306"/>
      <c r="X2821" s="314"/>
      <c r="AA2821" s="315"/>
      <c r="AB2821" s="315"/>
      <c r="AC2821" s="315"/>
      <c r="AD2821" s="312"/>
      <c r="AE2821" s="316"/>
      <c r="AF2821" s="317"/>
      <c r="AG2821" s="317"/>
      <c r="AH2821" s="311"/>
      <c r="AI2821" s="311"/>
      <c r="AJ2821" s="311"/>
      <c r="AK2821" s="311"/>
      <c r="AL2821" s="311"/>
      <c r="AO2821" s="318"/>
      <c r="AP2821" s="318"/>
      <c r="AQ2821" s="249"/>
      <c r="AR2821" s="249"/>
      <c r="AS2821" s="248"/>
      <c r="AT2821" s="248"/>
      <c r="AU2821" s="248"/>
      <c r="AW2821" s="319"/>
      <c r="AX2821" s="251"/>
      <c r="AY2821" s="248"/>
    </row>
    <row r="2822" spans="1:51" s="307" customFormat="1" ht="16.5" customHeight="1" x14ac:dyDescent="0.25">
      <c r="A2822" s="305"/>
      <c r="B2822" s="306"/>
      <c r="K2822" s="308"/>
      <c r="L2822" s="309"/>
      <c r="M2822" s="310"/>
      <c r="N2822" s="309"/>
      <c r="O2822" s="309"/>
      <c r="P2822" s="309"/>
      <c r="Q2822" s="311"/>
      <c r="R2822" s="312"/>
      <c r="S2822" s="312"/>
      <c r="U2822" s="313"/>
      <c r="V2822" s="305"/>
      <c r="W2822" s="306"/>
      <c r="X2822" s="314"/>
      <c r="AA2822" s="315"/>
      <c r="AB2822" s="315"/>
      <c r="AC2822" s="315"/>
      <c r="AD2822" s="312"/>
      <c r="AE2822" s="316"/>
      <c r="AF2822" s="317"/>
      <c r="AG2822" s="317"/>
      <c r="AH2822" s="311"/>
      <c r="AI2822" s="311"/>
      <c r="AJ2822" s="311"/>
      <c r="AK2822" s="311"/>
      <c r="AL2822" s="311"/>
      <c r="AO2822" s="318"/>
      <c r="AP2822" s="318"/>
      <c r="AQ2822" s="249"/>
      <c r="AR2822" s="249"/>
      <c r="AS2822" s="248"/>
      <c r="AT2822" s="248"/>
      <c r="AU2822" s="248"/>
      <c r="AW2822" s="319"/>
      <c r="AX2822" s="251"/>
      <c r="AY2822" s="248"/>
    </row>
    <row r="2823" spans="1:51" s="276" customFormat="1" ht="17.25" customHeight="1" x14ac:dyDescent="0.25">
      <c r="A2823" s="283" t="s">
        <v>253</v>
      </c>
      <c r="B2823" s="274">
        <v>75</v>
      </c>
      <c r="C2823" s="276" t="s">
        <v>5</v>
      </c>
      <c r="D2823" s="276">
        <v>18816</v>
      </c>
      <c r="E2823" s="276">
        <v>15</v>
      </c>
      <c r="F2823" s="276">
        <v>685</v>
      </c>
      <c r="G2823" s="276" t="s">
        <v>245</v>
      </c>
      <c r="H2823" s="276">
        <v>2</v>
      </c>
      <c r="I2823" s="276">
        <v>3</v>
      </c>
      <c r="J2823" s="276">
        <v>86</v>
      </c>
      <c r="K2823" s="277">
        <f>H2823*400+I2823*100+J2823</f>
        <v>1186</v>
      </c>
      <c r="L2823" s="278">
        <f>SUM(Q2823:U2823)</f>
        <v>1186</v>
      </c>
      <c r="M2823" s="279">
        <v>5</v>
      </c>
      <c r="N2823" s="278">
        <f>L2823</f>
        <v>1186</v>
      </c>
      <c r="O2823" s="278">
        <v>125</v>
      </c>
      <c r="P2823" s="278">
        <f>N2823*O2823</f>
        <v>148250</v>
      </c>
      <c r="Q2823" s="280"/>
      <c r="R2823" s="281">
        <v>1168</v>
      </c>
      <c r="S2823" s="281">
        <v>18</v>
      </c>
      <c r="U2823" s="282"/>
      <c r="V2823" s="283" t="str">
        <f>A2823</f>
        <v>นายฉลอง  ฮ่วนสกุล</v>
      </c>
      <c r="W2823" s="274">
        <v>135</v>
      </c>
      <c r="X2823" s="291">
        <v>18</v>
      </c>
      <c r="Y2823" s="276" t="s">
        <v>28</v>
      </c>
      <c r="Z2823" s="276" t="s">
        <v>40</v>
      </c>
      <c r="AA2823" s="285">
        <v>9</v>
      </c>
      <c r="AB2823" s="285">
        <v>26</v>
      </c>
      <c r="AC2823" s="285">
        <v>5</v>
      </c>
      <c r="AD2823" s="281">
        <f>AA2823*AB2823</f>
        <v>234</v>
      </c>
      <c r="AE2823" s="287">
        <v>100</v>
      </c>
      <c r="AF2823" s="288">
        <f>AF2786</f>
        <v>6700</v>
      </c>
      <c r="AG2823" s="288">
        <f>AD2823*AF2823</f>
        <v>1567800</v>
      </c>
      <c r="AH2823" s="280">
        <f>SUM(AI2823:AL2823)</f>
        <v>234</v>
      </c>
      <c r="AI2823" s="280"/>
      <c r="AJ2823" s="280">
        <v>198</v>
      </c>
      <c r="AK2823" s="280">
        <v>36</v>
      </c>
      <c r="AL2823" s="280"/>
      <c r="AM2823" s="276">
        <v>10</v>
      </c>
      <c r="AN2823" s="276">
        <f>ค่าเสื่อม!W3</f>
        <v>85</v>
      </c>
      <c r="AO2823" s="290">
        <f>AG2823*AN2823/100</f>
        <v>1332630</v>
      </c>
      <c r="AP2823" s="290">
        <f>AG2823-AO2823</f>
        <v>235170</v>
      </c>
      <c r="AQ2823" s="199">
        <f>P2823+AP2823</f>
        <v>383420</v>
      </c>
      <c r="AR2823" s="199">
        <f>AQ2823</f>
        <v>383420</v>
      </c>
      <c r="AS2823" s="198">
        <f>((S2823*O2823)+(AF2823*AK2823)-(AF2823*AK2823*AN2823/100))</f>
        <v>38430</v>
      </c>
      <c r="AT2823" s="198">
        <f>AQ2823-AS2823</f>
        <v>344990</v>
      </c>
      <c r="AU2823" s="198">
        <f>AS2823</f>
        <v>38430</v>
      </c>
      <c r="AV2823" s="276">
        <f>อัตราภาษี!J5</f>
        <v>0.3</v>
      </c>
      <c r="AW2823" s="156" t="s">
        <v>1808</v>
      </c>
      <c r="AX2823" s="201">
        <f>AU2823*AV2823/100</f>
        <v>115.29</v>
      </c>
      <c r="AY2823" s="198">
        <f>AX2823*10/100</f>
        <v>11.529000000000002</v>
      </c>
    </row>
    <row r="2824" spans="1:51" s="276" customFormat="1" ht="17.25" customHeight="1" x14ac:dyDescent="0.25">
      <c r="A2824" s="283"/>
      <c r="B2824" s="274"/>
      <c r="K2824" s="277"/>
      <c r="L2824" s="278"/>
      <c r="M2824" s="279"/>
      <c r="N2824" s="278"/>
      <c r="O2824" s="278"/>
      <c r="P2824" s="278"/>
      <c r="Q2824" s="280"/>
      <c r="R2824" s="281"/>
      <c r="S2824" s="281"/>
      <c r="U2824" s="282"/>
      <c r="V2824" s="283"/>
      <c r="W2824" s="274">
        <v>136</v>
      </c>
      <c r="X2824" s="291"/>
      <c r="Y2824" s="276" t="s">
        <v>34</v>
      </c>
      <c r="Z2824" s="276" t="s">
        <v>7</v>
      </c>
      <c r="AA2824" s="285">
        <v>6</v>
      </c>
      <c r="AB2824" s="285">
        <v>19.5</v>
      </c>
      <c r="AC2824" s="285">
        <v>2</v>
      </c>
      <c r="AD2824" s="281">
        <f>AA2824*AB2824</f>
        <v>117</v>
      </c>
      <c r="AE2824" s="287">
        <v>100</v>
      </c>
      <c r="AF2824" s="288">
        <f>AF2788</f>
        <v>2600</v>
      </c>
      <c r="AG2824" s="288">
        <f>AD2824*AF2824</f>
        <v>304200</v>
      </c>
      <c r="AH2824" s="280">
        <f>SUM(AI2824:AL2824)</f>
        <v>117</v>
      </c>
      <c r="AI2824" s="280"/>
      <c r="AJ2824" s="280">
        <v>117</v>
      </c>
      <c r="AK2824" s="280"/>
      <c r="AL2824" s="280"/>
      <c r="AM2824" s="276">
        <v>10</v>
      </c>
      <c r="AN2824" s="276">
        <f>ค่าเสื่อม!K4</f>
        <v>40</v>
      </c>
      <c r="AO2824" s="290">
        <f>AG2824*AN2824/100</f>
        <v>121680</v>
      </c>
      <c r="AP2824" s="290">
        <f>AG2824-AO2824</f>
        <v>182520</v>
      </c>
      <c r="AQ2824" s="199">
        <f>P2824+AP2824</f>
        <v>182520</v>
      </c>
      <c r="AR2824" s="199">
        <f>AQ2824</f>
        <v>182520</v>
      </c>
      <c r="AS2824" s="198">
        <f>((S2824*O2824)+(AF2824*AK2824)-(AF2824*AK2824*AN2824/100))</f>
        <v>0</v>
      </c>
      <c r="AT2824" s="198">
        <f>AQ2824-AS2824</f>
        <v>182520</v>
      </c>
      <c r="AU2824" s="198">
        <f>AS2824</f>
        <v>0</v>
      </c>
      <c r="AW2824" s="156"/>
      <c r="AX2824" s="201">
        <f>AU2824*AV2824/100</f>
        <v>0</v>
      </c>
      <c r="AY2824" s="198">
        <f>AX2824*10/100</f>
        <v>0</v>
      </c>
    </row>
    <row r="2825" spans="1:51" s="276" customFormat="1" ht="17.25" customHeight="1" x14ac:dyDescent="0.25">
      <c r="A2825" s="283"/>
      <c r="B2825" s="274">
        <v>76</v>
      </c>
      <c r="C2825" s="276" t="s">
        <v>5</v>
      </c>
      <c r="D2825" s="276">
        <v>18762</v>
      </c>
      <c r="E2825" s="276">
        <v>67</v>
      </c>
      <c r="F2825" s="276">
        <v>631</v>
      </c>
      <c r="G2825" s="276" t="s">
        <v>245</v>
      </c>
      <c r="H2825" s="276">
        <v>28</v>
      </c>
      <c r="I2825" s="276">
        <v>1</v>
      </c>
      <c r="J2825" s="276">
        <v>30</v>
      </c>
      <c r="K2825" s="277">
        <f>H2825*400+I2825*100+J2825</f>
        <v>11330</v>
      </c>
      <c r="L2825" s="278">
        <f>SUM(Q2825:U2825)</f>
        <v>11330</v>
      </c>
      <c r="M2825" s="279">
        <v>1</v>
      </c>
      <c r="N2825" s="278">
        <f>L2825</f>
        <v>11330</v>
      </c>
      <c r="O2825" s="278">
        <v>100</v>
      </c>
      <c r="P2825" s="278">
        <f>N2825*O2825</f>
        <v>1133000</v>
      </c>
      <c r="Q2825" s="280">
        <v>11330</v>
      </c>
      <c r="R2825" s="281"/>
      <c r="S2825" s="281"/>
      <c r="U2825" s="282"/>
      <c r="V2825" s="283"/>
      <c r="W2825" s="274"/>
      <c r="X2825" s="291"/>
      <c r="Z2825" s="347"/>
      <c r="AA2825" s="285"/>
      <c r="AB2825" s="285"/>
      <c r="AC2825" s="285"/>
      <c r="AD2825" s="281"/>
      <c r="AE2825" s="287"/>
      <c r="AF2825" s="288"/>
      <c r="AG2825" s="288"/>
      <c r="AH2825" s="280"/>
      <c r="AI2825" s="280"/>
      <c r="AJ2825" s="280"/>
      <c r="AK2825" s="280"/>
      <c r="AL2825" s="280"/>
      <c r="AO2825" s="290"/>
      <c r="AP2825" s="290"/>
      <c r="AQ2825" s="199">
        <f>P2825+AP2825</f>
        <v>1133000</v>
      </c>
      <c r="AR2825" s="199">
        <f>AQ2825</f>
        <v>1133000</v>
      </c>
      <c r="AS2825" s="198">
        <f>((S2825*O2825)+(AF2825*AK2825)-(AF2825*AK2825*AN2825/100))</f>
        <v>0</v>
      </c>
      <c r="AT2825" s="198">
        <f>AQ2825-AS2825</f>
        <v>1133000</v>
      </c>
      <c r="AU2825" s="198">
        <f>AS2825</f>
        <v>0</v>
      </c>
      <c r="AW2825" s="156"/>
      <c r="AX2825" s="201">
        <f>AU2825*AV2825/100</f>
        <v>0</v>
      </c>
      <c r="AY2825" s="198">
        <f>AX2825*10/100</f>
        <v>0</v>
      </c>
    </row>
    <row r="2826" spans="1:51" s="307" customFormat="1" ht="17.25" customHeight="1" x14ac:dyDescent="0.25">
      <c r="A2826" s="305"/>
      <c r="B2826" s="306"/>
      <c r="K2826" s="308"/>
      <c r="L2826" s="309"/>
      <c r="M2826" s="310"/>
      <c r="N2826" s="309"/>
      <c r="O2826" s="309"/>
      <c r="P2826" s="309"/>
      <c r="Q2826" s="311"/>
      <c r="R2826" s="312"/>
      <c r="S2826" s="312"/>
      <c r="U2826" s="313"/>
      <c r="V2826" s="305"/>
      <c r="W2826" s="306"/>
      <c r="X2826" s="314"/>
      <c r="AA2826" s="315"/>
      <c r="AB2826" s="315"/>
      <c r="AC2826" s="315"/>
      <c r="AD2826" s="312"/>
      <c r="AE2826" s="316"/>
      <c r="AF2826" s="317"/>
      <c r="AG2826" s="317"/>
      <c r="AH2826" s="311"/>
      <c r="AI2826" s="311"/>
      <c r="AJ2826" s="311"/>
      <c r="AK2826" s="311"/>
      <c r="AL2826" s="311"/>
      <c r="AO2826" s="318"/>
      <c r="AP2826" s="318"/>
      <c r="AQ2826" s="249"/>
      <c r="AR2826" s="249"/>
      <c r="AS2826" s="248"/>
      <c r="AT2826" s="248"/>
      <c r="AU2826" s="248"/>
      <c r="AW2826" s="319"/>
      <c r="AX2826" s="251"/>
      <c r="AY2826" s="248"/>
    </row>
    <row r="2827" spans="1:51" s="307" customFormat="1" ht="17.25" customHeight="1" x14ac:dyDescent="0.25">
      <c r="A2827" s="305"/>
      <c r="B2827" s="306"/>
      <c r="K2827" s="308"/>
      <c r="L2827" s="309"/>
      <c r="M2827" s="310"/>
      <c r="N2827" s="309"/>
      <c r="O2827" s="309"/>
      <c r="P2827" s="309"/>
      <c r="Q2827" s="311"/>
      <c r="R2827" s="312"/>
      <c r="S2827" s="312"/>
      <c r="U2827" s="313"/>
      <c r="V2827" s="305"/>
      <c r="W2827" s="306"/>
      <c r="X2827" s="314"/>
      <c r="AA2827" s="315"/>
      <c r="AB2827" s="315"/>
      <c r="AC2827" s="315"/>
      <c r="AD2827" s="312"/>
      <c r="AE2827" s="316"/>
      <c r="AF2827" s="317"/>
      <c r="AG2827" s="317"/>
      <c r="AH2827" s="311"/>
      <c r="AI2827" s="311"/>
      <c r="AJ2827" s="311"/>
      <c r="AK2827" s="311"/>
      <c r="AL2827" s="311"/>
      <c r="AO2827" s="318"/>
      <c r="AP2827" s="318"/>
      <c r="AQ2827" s="249"/>
      <c r="AR2827" s="249"/>
      <c r="AS2827" s="248"/>
      <c r="AT2827" s="248"/>
      <c r="AU2827" s="248"/>
      <c r="AW2827" s="319"/>
      <c r="AX2827" s="251"/>
      <c r="AY2827" s="248"/>
    </row>
    <row r="2828" spans="1:51" s="307" customFormat="1" ht="17.25" customHeight="1" x14ac:dyDescent="0.25">
      <c r="A2828" s="305"/>
      <c r="B2828" s="306"/>
      <c r="K2828" s="308"/>
      <c r="L2828" s="309"/>
      <c r="M2828" s="310"/>
      <c r="N2828" s="309"/>
      <c r="O2828" s="309"/>
      <c r="P2828" s="309"/>
      <c r="Q2828" s="311"/>
      <c r="R2828" s="312"/>
      <c r="S2828" s="312"/>
      <c r="U2828" s="313"/>
      <c r="V2828" s="305"/>
      <c r="W2828" s="306"/>
      <c r="X2828" s="314"/>
      <c r="AA2828" s="315"/>
      <c r="AB2828" s="315"/>
      <c r="AC2828" s="315"/>
      <c r="AD2828" s="312"/>
      <c r="AE2828" s="316"/>
      <c r="AF2828" s="317"/>
      <c r="AG2828" s="317"/>
      <c r="AH2828" s="311"/>
      <c r="AI2828" s="311"/>
      <c r="AJ2828" s="311"/>
      <c r="AK2828" s="311"/>
      <c r="AL2828" s="311"/>
      <c r="AO2828" s="318"/>
      <c r="AP2828" s="318"/>
      <c r="AQ2828" s="249"/>
      <c r="AR2828" s="249"/>
      <c r="AS2828" s="248"/>
      <c r="AT2828" s="248"/>
      <c r="AU2828" s="248"/>
      <c r="AW2828" s="319"/>
      <c r="AX2828" s="251"/>
      <c r="AY2828" s="248"/>
    </row>
    <row r="2829" spans="1:51" s="307" customFormat="1" ht="17.25" customHeight="1" x14ac:dyDescent="0.25">
      <c r="A2829" s="305"/>
      <c r="B2829" s="306"/>
      <c r="K2829" s="308"/>
      <c r="L2829" s="309"/>
      <c r="M2829" s="310"/>
      <c r="N2829" s="309"/>
      <c r="O2829" s="309"/>
      <c r="P2829" s="309"/>
      <c r="Q2829" s="311"/>
      <c r="R2829" s="312"/>
      <c r="S2829" s="312"/>
      <c r="U2829" s="313"/>
      <c r="V2829" s="305"/>
      <c r="W2829" s="306"/>
      <c r="X2829" s="314"/>
      <c r="AA2829" s="315"/>
      <c r="AB2829" s="315"/>
      <c r="AC2829" s="315"/>
      <c r="AD2829" s="312"/>
      <c r="AE2829" s="316"/>
      <c r="AF2829" s="317"/>
      <c r="AG2829" s="317"/>
      <c r="AH2829" s="311"/>
      <c r="AI2829" s="311"/>
      <c r="AJ2829" s="311"/>
      <c r="AK2829" s="311"/>
      <c r="AL2829" s="311"/>
      <c r="AO2829" s="318"/>
      <c r="AP2829" s="318"/>
      <c r="AQ2829" s="249"/>
      <c r="AR2829" s="249"/>
      <c r="AS2829" s="248"/>
      <c r="AT2829" s="248"/>
      <c r="AU2829" s="248"/>
      <c r="AW2829" s="319"/>
      <c r="AX2829" s="251"/>
      <c r="AY2829" s="248"/>
    </row>
    <row r="2830" spans="1:51" s="307" customFormat="1" ht="17.25" customHeight="1" x14ac:dyDescent="0.25">
      <c r="A2830" s="305"/>
      <c r="B2830" s="306"/>
      <c r="K2830" s="308"/>
      <c r="L2830" s="309"/>
      <c r="M2830" s="310"/>
      <c r="N2830" s="309"/>
      <c r="O2830" s="309"/>
      <c r="P2830" s="309"/>
      <c r="Q2830" s="311"/>
      <c r="R2830" s="312"/>
      <c r="S2830" s="312"/>
      <c r="U2830" s="313"/>
      <c r="V2830" s="305"/>
      <c r="W2830" s="306"/>
      <c r="X2830" s="314"/>
      <c r="AA2830" s="315"/>
      <c r="AB2830" s="315"/>
      <c r="AC2830" s="315"/>
      <c r="AD2830" s="312"/>
      <c r="AE2830" s="316"/>
      <c r="AF2830" s="317"/>
      <c r="AG2830" s="317"/>
      <c r="AH2830" s="311"/>
      <c r="AI2830" s="311"/>
      <c r="AJ2830" s="311"/>
      <c r="AK2830" s="311"/>
      <c r="AL2830" s="311"/>
      <c r="AO2830" s="318"/>
      <c r="AP2830" s="318"/>
      <c r="AQ2830" s="249"/>
      <c r="AR2830" s="249"/>
      <c r="AS2830" s="248"/>
      <c r="AT2830" s="248"/>
      <c r="AU2830" s="248"/>
      <c r="AW2830" s="319"/>
      <c r="AX2830" s="251"/>
      <c r="AY2830" s="248"/>
    </row>
    <row r="2831" spans="1:51" s="307" customFormat="1" ht="17.25" customHeight="1" x14ac:dyDescent="0.25">
      <c r="A2831" s="305"/>
      <c r="B2831" s="306"/>
      <c r="K2831" s="308"/>
      <c r="L2831" s="309"/>
      <c r="M2831" s="310"/>
      <c r="N2831" s="309"/>
      <c r="O2831" s="309"/>
      <c r="P2831" s="309"/>
      <c r="Q2831" s="311"/>
      <c r="R2831" s="312"/>
      <c r="S2831" s="312"/>
      <c r="U2831" s="313"/>
      <c r="V2831" s="305"/>
      <c r="W2831" s="306"/>
      <c r="X2831" s="314"/>
      <c r="AA2831" s="315"/>
      <c r="AB2831" s="315"/>
      <c r="AC2831" s="315"/>
      <c r="AD2831" s="312"/>
      <c r="AE2831" s="316"/>
      <c r="AF2831" s="317"/>
      <c r="AG2831" s="317"/>
      <c r="AH2831" s="311"/>
      <c r="AI2831" s="311"/>
      <c r="AJ2831" s="311"/>
      <c r="AK2831" s="311"/>
      <c r="AL2831" s="311"/>
      <c r="AO2831" s="318"/>
      <c r="AP2831" s="318"/>
      <c r="AQ2831" s="249"/>
      <c r="AR2831" s="249"/>
      <c r="AS2831" s="248"/>
      <c r="AT2831" s="248"/>
      <c r="AU2831" s="248"/>
      <c r="AW2831" s="319"/>
      <c r="AX2831" s="251"/>
      <c r="AY2831" s="248"/>
    </row>
    <row r="2832" spans="1:51" s="307" customFormat="1" ht="17.25" customHeight="1" x14ac:dyDescent="0.25">
      <c r="A2832" s="305"/>
      <c r="B2832" s="306"/>
      <c r="K2832" s="308"/>
      <c r="L2832" s="309"/>
      <c r="M2832" s="310"/>
      <c r="N2832" s="309"/>
      <c r="O2832" s="309"/>
      <c r="P2832" s="309"/>
      <c r="Q2832" s="311"/>
      <c r="R2832" s="312"/>
      <c r="S2832" s="312"/>
      <c r="U2832" s="313"/>
      <c r="V2832" s="305"/>
      <c r="W2832" s="306"/>
      <c r="X2832" s="314"/>
      <c r="AA2832" s="315"/>
      <c r="AB2832" s="315"/>
      <c r="AC2832" s="315"/>
      <c r="AD2832" s="312"/>
      <c r="AE2832" s="316"/>
      <c r="AF2832" s="317"/>
      <c r="AG2832" s="317"/>
      <c r="AH2832" s="311"/>
      <c r="AI2832" s="311"/>
      <c r="AJ2832" s="311"/>
      <c r="AK2832" s="311"/>
      <c r="AL2832" s="311"/>
      <c r="AO2832" s="318"/>
      <c r="AP2832" s="318"/>
      <c r="AQ2832" s="249"/>
      <c r="AR2832" s="249"/>
      <c r="AS2832" s="248"/>
      <c r="AT2832" s="248"/>
      <c r="AU2832" s="248"/>
      <c r="AW2832" s="319"/>
      <c r="AX2832" s="251"/>
      <c r="AY2832" s="248"/>
    </row>
    <row r="2833" spans="1:51" s="307" customFormat="1" ht="17.25" customHeight="1" x14ac:dyDescent="0.25">
      <c r="A2833" s="305"/>
      <c r="B2833" s="306"/>
      <c r="K2833" s="308"/>
      <c r="L2833" s="309"/>
      <c r="M2833" s="310"/>
      <c r="N2833" s="309"/>
      <c r="O2833" s="309"/>
      <c r="P2833" s="309"/>
      <c r="Q2833" s="311"/>
      <c r="R2833" s="312"/>
      <c r="S2833" s="312"/>
      <c r="U2833" s="313"/>
      <c r="V2833" s="305"/>
      <c r="W2833" s="306"/>
      <c r="X2833" s="314"/>
      <c r="AA2833" s="315"/>
      <c r="AB2833" s="315"/>
      <c r="AC2833" s="315"/>
      <c r="AD2833" s="312"/>
      <c r="AE2833" s="316"/>
      <c r="AF2833" s="317"/>
      <c r="AG2833" s="317"/>
      <c r="AH2833" s="311"/>
      <c r="AI2833" s="311"/>
      <c r="AJ2833" s="311"/>
      <c r="AK2833" s="311"/>
      <c r="AL2833" s="311"/>
      <c r="AO2833" s="318"/>
      <c r="AP2833" s="318"/>
      <c r="AQ2833" s="249"/>
      <c r="AR2833" s="249"/>
      <c r="AS2833" s="248"/>
      <c r="AT2833" s="248"/>
      <c r="AU2833" s="248"/>
      <c r="AW2833" s="319"/>
      <c r="AX2833" s="251"/>
      <c r="AY2833" s="248"/>
    </row>
    <row r="2834" spans="1:51" s="307" customFormat="1" ht="17.25" customHeight="1" x14ac:dyDescent="0.25">
      <c r="A2834" s="305"/>
      <c r="B2834" s="306"/>
      <c r="K2834" s="308"/>
      <c r="L2834" s="309"/>
      <c r="M2834" s="310"/>
      <c r="N2834" s="309"/>
      <c r="O2834" s="309"/>
      <c r="P2834" s="309"/>
      <c r="Q2834" s="311"/>
      <c r="R2834" s="312"/>
      <c r="S2834" s="312"/>
      <c r="U2834" s="313"/>
      <c r="V2834" s="305"/>
      <c r="W2834" s="306"/>
      <c r="X2834" s="314"/>
      <c r="AA2834" s="315"/>
      <c r="AB2834" s="315"/>
      <c r="AC2834" s="315"/>
      <c r="AD2834" s="312"/>
      <c r="AE2834" s="316"/>
      <c r="AF2834" s="317"/>
      <c r="AG2834" s="317"/>
      <c r="AH2834" s="311"/>
      <c r="AI2834" s="311"/>
      <c r="AJ2834" s="311"/>
      <c r="AK2834" s="311"/>
      <c r="AL2834" s="311"/>
      <c r="AO2834" s="318"/>
      <c r="AP2834" s="318"/>
      <c r="AQ2834" s="249"/>
      <c r="AR2834" s="249"/>
      <c r="AS2834" s="248"/>
      <c r="AT2834" s="248"/>
      <c r="AU2834" s="248"/>
      <c r="AW2834" s="319"/>
      <c r="AX2834" s="251"/>
      <c r="AY2834" s="248"/>
    </row>
    <row r="2835" spans="1:51" s="307" customFormat="1" ht="17.25" customHeight="1" x14ac:dyDescent="0.25">
      <c r="A2835" s="305"/>
      <c r="B2835" s="306"/>
      <c r="K2835" s="308"/>
      <c r="L2835" s="309"/>
      <c r="M2835" s="310"/>
      <c r="N2835" s="309"/>
      <c r="O2835" s="309"/>
      <c r="P2835" s="309"/>
      <c r="Q2835" s="311"/>
      <c r="R2835" s="312"/>
      <c r="S2835" s="312"/>
      <c r="U2835" s="313"/>
      <c r="V2835" s="305"/>
      <c r="W2835" s="306"/>
      <c r="X2835" s="314"/>
      <c r="AA2835" s="315"/>
      <c r="AB2835" s="315"/>
      <c r="AC2835" s="315"/>
      <c r="AD2835" s="312"/>
      <c r="AE2835" s="316"/>
      <c r="AF2835" s="317"/>
      <c r="AG2835" s="317"/>
      <c r="AH2835" s="311"/>
      <c r="AI2835" s="311"/>
      <c r="AJ2835" s="311"/>
      <c r="AK2835" s="311"/>
      <c r="AL2835" s="311"/>
      <c r="AO2835" s="318"/>
      <c r="AP2835" s="318"/>
      <c r="AQ2835" s="249"/>
      <c r="AR2835" s="249"/>
      <c r="AS2835" s="248"/>
      <c r="AT2835" s="248"/>
      <c r="AU2835" s="248"/>
      <c r="AW2835" s="319"/>
      <c r="AX2835" s="251"/>
      <c r="AY2835" s="248"/>
    </row>
    <row r="2836" spans="1:51" s="307" customFormat="1" ht="17.25" customHeight="1" x14ac:dyDescent="0.25">
      <c r="A2836" s="305"/>
      <c r="B2836" s="306"/>
      <c r="K2836" s="308"/>
      <c r="L2836" s="309"/>
      <c r="M2836" s="310"/>
      <c r="N2836" s="309"/>
      <c r="O2836" s="309"/>
      <c r="P2836" s="309"/>
      <c r="Q2836" s="311"/>
      <c r="R2836" s="312"/>
      <c r="S2836" s="312"/>
      <c r="U2836" s="313"/>
      <c r="V2836" s="305"/>
      <c r="W2836" s="306"/>
      <c r="X2836" s="314"/>
      <c r="AA2836" s="315"/>
      <c r="AB2836" s="315"/>
      <c r="AC2836" s="315"/>
      <c r="AD2836" s="312"/>
      <c r="AE2836" s="316"/>
      <c r="AF2836" s="317"/>
      <c r="AG2836" s="317"/>
      <c r="AH2836" s="311"/>
      <c r="AI2836" s="311"/>
      <c r="AJ2836" s="311"/>
      <c r="AK2836" s="311"/>
      <c r="AL2836" s="311"/>
      <c r="AO2836" s="318"/>
      <c r="AP2836" s="318"/>
      <c r="AQ2836" s="249"/>
      <c r="AR2836" s="249"/>
      <c r="AS2836" s="248"/>
      <c r="AT2836" s="248"/>
      <c r="AU2836" s="248"/>
      <c r="AW2836" s="319"/>
      <c r="AX2836" s="251"/>
      <c r="AY2836" s="248"/>
    </row>
    <row r="2837" spans="1:51" s="307" customFormat="1" ht="17.25" customHeight="1" x14ac:dyDescent="0.25">
      <c r="A2837" s="305"/>
      <c r="B2837" s="306"/>
      <c r="K2837" s="308"/>
      <c r="L2837" s="309"/>
      <c r="M2837" s="310"/>
      <c r="N2837" s="309"/>
      <c r="O2837" s="309"/>
      <c r="P2837" s="309"/>
      <c r="Q2837" s="311"/>
      <c r="R2837" s="312"/>
      <c r="S2837" s="312"/>
      <c r="U2837" s="313"/>
      <c r="V2837" s="305"/>
      <c r="W2837" s="306"/>
      <c r="X2837" s="314"/>
      <c r="AA2837" s="315"/>
      <c r="AB2837" s="315"/>
      <c r="AC2837" s="315"/>
      <c r="AD2837" s="312"/>
      <c r="AE2837" s="316"/>
      <c r="AF2837" s="317"/>
      <c r="AG2837" s="317"/>
      <c r="AH2837" s="311"/>
      <c r="AI2837" s="311"/>
      <c r="AJ2837" s="311"/>
      <c r="AK2837" s="311"/>
      <c r="AL2837" s="311"/>
      <c r="AO2837" s="318"/>
      <c r="AP2837" s="318"/>
      <c r="AQ2837" s="249"/>
      <c r="AR2837" s="249"/>
      <c r="AS2837" s="248"/>
      <c r="AT2837" s="248"/>
      <c r="AU2837" s="248"/>
      <c r="AW2837" s="319"/>
      <c r="AX2837" s="251"/>
      <c r="AY2837" s="248"/>
    </row>
    <row r="2838" spans="1:51" s="307" customFormat="1" ht="17.25" customHeight="1" x14ac:dyDescent="0.25">
      <c r="A2838" s="305"/>
      <c r="B2838" s="306"/>
      <c r="K2838" s="308"/>
      <c r="L2838" s="309"/>
      <c r="M2838" s="310"/>
      <c r="N2838" s="309"/>
      <c r="O2838" s="309"/>
      <c r="P2838" s="309"/>
      <c r="Q2838" s="311"/>
      <c r="R2838" s="312"/>
      <c r="S2838" s="312"/>
      <c r="U2838" s="313"/>
      <c r="V2838" s="305"/>
      <c r="W2838" s="306"/>
      <c r="X2838" s="314"/>
      <c r="AA2838" s="315"/>
      <c r="AB2838" s="315"/>
      <c r="AC2838" s="315"/>
      <c r="AD2838" s="312"/>
      <c r="AE2838" s="316"/>
      <c r="AF2838" s="317"/>
      <c r="AG2838" s="317"/>
      <c r="AH2838" s="311"/>
      <c r="AI2838" s="311"/>
      <c r="AJ2838" s="311"/>
      <c r="AK2838" s="311"/>
      <c r="AL2838" s="311"/>
      <c r="AO2838" s="318"/>
      <c r="AP2838" s="318"/>
      <c r="AQ2838" s="249"/>
      <c r="AR2838" s="249"/>
      <c r="AS2838" s="248"/>
      <c r="AT2838" s="248"/>
      <c r="AU2838" s="248"/>
      <c r="AW2838" s="319"/>
      <c r="AX2838" s="251"/>
      <c r="AY2838" s="248"/>
    </row>
    <row r="2839" spans="1:51" s="307" customFormat="1" ht="17.25" customHeight="1" x14ac:dyDescent="0.25">
      <c r="A2839" s="305"/>
      <c r="B2839" s="306"/>
      <c r="K2839" s="308"/>
      <c r="L2839" s="309"/>
      <c r="M2839" s="310"/>
      <c r="N2839" s="309"/>
      <c r="O2839" s="309"/>
      <c r="P2839" s="309"/>
      <c r="Q2839" s="311"/>
      <c r="R2839" s="312"/>
      <c r="S2839" s="312"/>
      <c r="U2839" s="313"/>
      <c r="V2839" s="305"/>
      <c r="W2839" s="306"/>
      <c r="X2839" s="314"/>
      <c r="AA2839" s="315"/>
      <c r="AB2839" s="315"/>
      <c r="AC2839" s="315"/>
      <c r="AD2839" s="312"/>
      <c r="AE2839" s="316"/>
      <c r="AF2839" s="317"/>
      <c r="AG2839" s="317"/>
      <c r="AH2839" s="311"/>
      <c r="AI2839" s="311"/>
      <c r="AJ2839" s="311"/>
      <c r="AK2839" s="311"/>
      <c r="AL2839" s="311"/>
      <c r="AO2839" s="318"/>
      <c r="AP2839" s="318"/>
      <c r="AQ2839" s="249"/>
      <c r="AR2839" s="249"/>
      <c r="AS2839" s="248"/>
      <c r="AT2839" s="248"/>
      <c r="AU2839" s="248"/>
      <c r="AW2839" s="319"/>
      <c r="AX2839" s="251"/>
      <c r="AY2839" s="248"/>
    </row>
    <row r="2840" spans="1:51" s="307" customFormat="1" ht="17.25" customHeight="1" x14ac:dyDescent="0.25">
      <c r="A2840" s="305"/>
      <c r="B2840" s="306"/>
      <c r="K2840" s="308"/>
      <c r="L2840" s="309"/>
      <c r="M2840" s="310"/>
      <c r="N2840" s="309"/>
      <c r="O2840" s="309"/>
      <c r="P2840" s="309"/>
      <c r="Q2840" s="311"/>
      <c r="R2840" s="312"/>
      <c r="S2840" s="312"/>
      <c r="U2840" s="313"/>
      <c r="V2840" s="305"/>
      <c r="W2840" s="306"/>
      <c r="X2840" s="314"/>
      <c r="AA2840" s="315"/>
      <c r="AB2840" s="315"/>
      <c r="AC2840" s="315"/>
      <c r="AD2840" s="312"/>
      <c r="AE2840" s="316"/>
      <c r="AF2840" s="317"/>
      <c r="AG2840" s="317"/>
      <c r="AH2840" s="311"/>
      <c r="AI2840" s="311"/>
      <c r="AJ2840" s="311"/>
      <c r="AK2840" s="311"/>
      <c r="AL2840" s="311"/>
      <c r="AO2840" s="318"/>
      <c r="AP2840" s="318"/>
      <c r="AQ2840" s="249"/>
      <c r="AR2840" s="249"/>
      <c r="AS2840" s="248"/>
      <c r="AT2840" s="248"/>
      <c r="AU2840" s="248"/>
      <c r="AW2840" s="319"/>
      <c r="AX2840" s="251"/>
      <c r="AY2840" s="248"/>
    </row>
    <row r="2841" spans="1:51" s="307" customFormat="1" ht="17.25" customHeight="1" x14ac:dyDescent="0.25">
      <c r="A2841" s="305"/>
      <c r="B2841" s="306"/>
      <c r="K2841" s="308"/>
      <c r="L2841" s="309"/>
      <c r="M2841" s="310"/>
      <c r="N2841" s="309"/>
      <c r="O2841" s="309"/>
      <c r="P2841" s="309"/>
      <c r="Q2841" s="311"/>
      <c r="R2841" s="312"/>
      <c r="S2841" s="312"/>
      <c r="U2841" s="313"/>
      <c r="V2841" s="305"/>
      <c r="W2841" s="306"/>
      <c r="X2841" s="314"/>
      <c r="AA2841" s="315"/>
      <c r="AB2841" s="315"/>
      <c r="AC2841" s="315"/>
      <c r="AD2841" s="312"/>
      <c r="AE2841" s="316"/>
      <c r="AF2841" s="317"/>
      <c r="AG2841" s="317"/>
      <c r="AH2841" s="311"/>
      <c r="AI2841" s="311"/>
      <c r="AJ2841" s="311"/>
      <c r="AK2841" s="311"/>
      <c r="AL2841" s="311"/>
      <c r="AO2841" s="318"/>
      <c r="AP2841" s="318"/>
      <c r="AQ2841" s="249"/>
      <c r="AR2841" s="249"/>
      <c r="AS2841" s="248"/>
      <c r="AT2841" s="248"/>
      <c r="AU2841" s="248"/>
      <c r="AW2841" s="319"/>
      <c r="AX2841" s="251"/>
      <c r="AY2841" s="248"/>
    </row>
    <row r="2842" spans="1:51" s="307" customFormat="1" ht="17.25" customHeight="1" x14ac:dyDescent="0.25">
      <c r="A2842" s="305"/>
      <c r="B2842" s="306"/>
      <c r="K2842" s="308"/>
      <c r="L2842" s="309"/>
      <c r="M2842" s="310"/>
      <c r="N2842" s="309"/>
      <c r="O2842" s="309"/>
      <c r="P2842" s="309"/>
      <c r="Q2842" s="311"/>
      <c r="R2842" s="312"/>
      <c r="S2842" s="312"/>
      <c r="U2842" s="313"/>
      <c r="V2842" s="305"/>
      <c r="W2842" s="306"/>
      <c r="X2842" s="314"/>
      <c r="AA2842" s="315"/>
      <c r="AB2842" s="315"/>
      <c r="AC2842" s="315"/>
      <c r="AD2842" s="312"/>
      <c r="AE2842" s="316"/>
      <c r="AF2842" s="317"/>
      <c r="AG2842" s="317"/>
      <c r="AH2842" s="311"/>
      <c r="AI2842" s="311"/>
      <c r="AJ2842" s="311"/>
      <c r="AK2842" s="311"/>
      <c r="AL2842" s="311"/>
      <c r="AO2842" s="318"/>
      <c r="AP2842" s="318"/>
      <c r="AQ2842" s="249"/>
      <c r="AR2842" s="249"/>
      <c r="AS2842" s="248"/>
      <c r="AT2842" s="248"/>
      <c r="AU2842" s="248"/>
      <c r="AW2842" s="319"/>
      <c r="AX2842" s="251"/>
      <c r="AY2842" s="248"/>
    </row>
    <row r="2843" spans="1:51" s="307" customFormat="1" ht="17.25" customHeight="1" x14ac:dyDescent="0.25">
      <c r="A2843" s="305"/>
      <c r="B2843" s="306"/>
      <c r="K2843" s="308"/>
      <c r="L2843" s="309"/>
      <c r="M2843" s="310"/>
      <c r="N2843" s="309"/>
      <c r="O2843" s="309"/>
      <c r="P2843" s="309"/>
      <c r="Q2843" s="311"/>
      <c r="R2843" s="312"/>
      <c r="S2843" s="312"/>
      <c r="U2843" s="313"/>
      <c r="V2843" s="305"/>
      <c r="W2843" s="306"/>
      <c r="X2843" s="314"/>
      <c r="AA2843" s="315"/>
      <c r="AB2843" s="315"/>
      <c r="AC2843" s="315"/>
      <c r="AD2843" s="312"/>
      <c r="AE2843" s="316"/>
      <c r="AF2843" s="317"/>
      <c r="AG2843" s="317"/>
      <c r="AH2843" s="311"/>
      <c r="AI2843" s="311"/>
      <c r="AJ2843" s="311"/>
      <c r="AK2843" s="311"/>
      <c r="AL2843" s="311"/>
      <c r="AO2843" s="318"/>
      <c r="AP2843" s="318"/>
      <c r="AQ2843" s="249"/>
      <c r="AR2843" s="249"/>
      <c r="AS2843" s="248"/>
      <c r="AT2843" s="248"/>
      <c r="AU2843" s="248"/>
      <c r="AW2843" s="319"/>
      <c r="AX2843" s="251"/>
      <c r="AY2843" s="248"/>
    </row>
    <row r="2844" spans="1:51" s="307" customFormat="1" ht="17.25" customHeight="1" x14ac:dyDescent="0.25">
      <c r="A2844" s="305"/>
      <c r="B2844" s="306"/>
      <c r="K2844" s="308"/>
      <c r="L2844" s="309"/>
      <c r="M2844" s="310"/>
      <c r="N2844" s="309"/>
      <c r="O2844" s="309"/>
      <c r="P2844" s="309"/>
      <c r="Q2844" s="311"/>
      <c r="R2844" s="312"/>
      <c r="S2844" s="312"/>
      <c r="U2844" s="313"/>
      <c r="V2844" s="305"/>
      <c r="W2844" s="306"/>
      <c r="X2844" s="314"/>
      <c r="AA2844" s="315"/>
      <c r="AB2844" s="315"/>
      <c r="AC2844" s="315"/>
      <c r="AD2844" s="312"/>
      <c r="AE2844" s="316"/>
      <c r="AF2844" s="317"/>
      <c r="AG2844" s="317"/>
      <c r="AH2844" s="311"/>
      <c r="AI2844" s="311"/>
      <c r="AJ2844" s="311"/>
      <c r="AK2844" s="311"/>
      <c r="AL2844" s="311"/>
      <c r="AO2844" s="318"/>
      <c r="AP2844" s="318"/>
      <c r="AQ2844" s="249"/>
      <c r="AR2844" s="249"/>
      <c r="AS2844" s="248"/>
      <c r="AT2844" s="248"/>
      <c r="AU2844" s="248"/>
      <c r="AW2844" s="319"/>
      <c r="AX2844" s="251"/>
      <c r="AY2844" s="248"/>
    </row>
    <row r="2845" spans="1:51" s="307" customFormat="1" ht="17.25" customHeight="1" x14ac:dyDescent="0.25">
      <c r="A2845" s="305"/>
      <c r="B2845" s="306"/>
      <c r="K2845" s="308"/>
      <c r="L2845" s="309"/>
      <c r="M2845" s="310"/>
      <c r="N2845" s="309"/>
      <c r="O2845" s="309"/>
      <c r="P2845" s="309"/>
      <c r="Q2845" s="311"/>
      <c r="R2845" s="312"/>
      <c r="S2845" s="312"/>
      <c r="U2845" s="313"/>
      <c r="V2845" s="305"/>
      <c r="W2845" s="306"/>
      <c r="X2845" s="314"/>
      <c r="AA2845" s="315"/>
      <c r="AB2845" s="315"/>
      <c r="AC2845" s="315"/>
      <c r="AD2845" s="312"/>
      <c r="AE2845" s="316"/>
      <c r="AF2845" s="317"/>
      <c r="AG2845" s="317"/>
      <c r="AH2845" s="311"/>
      <c r="AI2845" s="311"/>
      <c r="AJ2845" s="311"/>
      <c r="AK2845" s="311"/>
      <c r="AL2845" s="311"/>
      <c r="AO2845" s="318"/>
      <c r="AP2845" s="318"/>
      <c r="AQ2845" s="249"/>
      <c r="AR2845" s="249"/>
      <c r="AS2845" s="248"/>
      <c r="AT2845" s="248"/>
      <c r="AU2845" s="248"/>
      <c r="AW2845" s="319"/>
      <c r="AX2845" s="251"/>
      <c r="AY2845" s="248"/>
    </row>
    <row r="2846" spans="1:51" s="307" customFormat="1" ht="17.25" customHeight="1" x14ac:dyDescent="0.25">
      <c r="A2846" s="305"/>
      <c r="B2846" s="306"/>
      <c r="K2846" s="308"/>
      <c r="L2846" s="309"/>
      <c r="M2846" s="310"/>
      <c r="N2846" s="309"/>
      <c r="O2846" s="309"/>
      <c r="P2846" s="309"/>
      <c r="Q2846" s="311"/>
      <c r="R2846" s="312"/>
      <c r="S2846" s="312"/>
      <c r="U2846" s="313"/>
      <c r="V2846" s="305"/>
      <c r="W2846" s="306"/>
      <c r="X2846" s="314"/>
      <c r="AA2846" s="315"/>
      <c r="AB2846" s="315"/>
      <c r="AC2846" s="315"/>
      <c r="AD2846" s="312"/>
      <c r="AE2846" s="316"/>
      <c r="AF2846" s="317"/>
      <c r="AG2846" s="317"/>
      <c r="AH2846" s="311"/>
      <c r="AI2846" s="311"/>
      <c r="AJ2846" s="311"/>
      <c r="AK2846" s="311"/>
      <c r="AL2846" s="311"/>
      <c r="AO2846" s="318"/>
      <c r="AP2846" s="318"/>
      <c r="AQ2846" s="249"/>
      <c r="AR2846" s="249"/>
      <c r="AS2846" s="248"/>
      <c r="AT2846" s="248"/>
      <c r="AU2846" s="248"/>
      <c r="AW2846" s="319"/>
      <c r="AX2846" s="251"/>
      <c r="AY2846" s="248"/>
    </row>
    <row r="2847" spans="1:51" s="307" customFormat="1" ht="17.25" customHeight="1" x14ac:dyDescent="0.25">
      <c r="A2847" s="305"/>
      <c r="B2847" s="306"/>
      <c r="K2847" s="308"/>
      <c r="L2847" s="309"/>
      <c r="M2847" s="310"/>
      <c r="N2847" s="309"/>
      <c r="O2847" s="309"/>
      <c r="P2847" s="309"/>
      <c r="Q2847" s="311"/>
      <c r="R2847" s="312"/>
      <c r="S2847" s="312"/>
      <c r="U2847" s="313"/>
      <c r="V2847" s="305"/>
      <c r="W2847" s="306"/>
      <c r="X2847" s="314"/>
      <c r="AA2847" s="315"/>
      <c r="AB2847" s="315"/>
      <c r="AC2847" s="315"/>
      <c r="AD2847" s="312"/>
      <c r="AE2847" s="316"/>
      <c r="AF2847" s="317"/>
      <c r="AG2847" s="317"/>
      <c r="AH2847" s="311"/>
      <c r="AI2847" s="311"/>
      <c r="AJ2847" s="311"/>
      <c r="AK2847" s="311"/>
      <c r="AL2847" s="311"/>
      <c r="AO2847" s="318"/>
      <c r="AP2847" s="318"/>
      <c r="AQ2847" s="249"/>
      <c r="AR2847" s="249"/>
      <c r="AS2847" s="248"/>
      <c r="AT2847" s="248"/>
      <c r="AU2847" s="248"/>
      <c r="AW2847" s="319"/>
      <c r="AX2847" s="251"/>
      <c r="AY2847" s="248"/>
    </row>
    <row r="2848" spans="1:51" s="307" customFormat="1" ht="17.25" customHeight="1" x14ac:dyDescent="0.25">
      <c r="A2848" s="305"/>
      <c r="B2848" s="306"/>
      <c r="K2848" s="308"/>
      <c r="L2848" s="309"/>
      <c r="M2848" s="310"/>
      <c r="N2848" s="309"/>
      <c r="O2848" s="309"/>
      <c r="P2848" s="309"/>
      <c r="Q2848" s="311"/>
      <c r="R2848" s="312"/>
      <c r="S2848" s="312"/>
      <c r="U2848" s="313"/>
      <c r="V2848" s="305"/>
      <c r="W2848" s="306"/>
      <c r="X2848" s="314"/>
      <c r="AA2848" s="315"/>
      <c r="AB2848" s="315"/>
      <c r="AC2848" s="315"/>
      <c r="AD2848" s="312"/>
      <c r="AE2848" s="316"/>
      <c r="AF2848" s="317"/>
      <c r="AG2848" s="317"/>
      <c r="AH2848" s="311"/>
      <c r="AI2848" s="311"/>
      <c r="AJ2848" s="311"/>
      <c r="AK2848" s="311"/>
      <c r="AL2848" s="311"/>
      <c r="AO2848" s="318"/>
      <c r="AP2848" s="318"/>
      <c r="AQ2848" s="249"/>
      <c r="AR2848" s="249"/>
      <c r="AS2848" s="248"/>
      <c r="AT2848" s="248"/>
      <c r="AU2848" s="248"/>
      <c r="AW2848" s="319"/>
      <c r="AX2848" s="251"/>
      <c r="AY2848" s="248"/>
    </row>
    <row r="2849" spans="1:51" s="307" customFormat="1" ht="17.25" customHeight="1" x14ac:dyDescent="0.25">
      <c r="A2849" s="305"/>
      <c r="B2849" s="306"/>
      <c r="K2849" s="308"/>
      <c r="L2849" s="309"/>
      <c r="M2849" s="310"/>
      <c r="N2849" s="309"/>
      <c r="O2849" s="309"/>
      <c r="P2849" s="309"/>
      <c r="Q2849" s="311"/>
      <c r="R2849" s="312"/>
      <c r="S2849" s="312"/>
      <c r="U2849" s="313"/>
      <c r="V2849" s="305"/>
      <c r="W2849" s="306"/>
      <c r="X2849" s="314"/>
      <c r="AA2849" s="315"/>
      <c r="AB2849" s="315"/>
      <c r="AC2849" s="315"/>
      <c r="AD2849" s="312"/>
      <c r="AE2849" s="316"/>
      <c r="AF2849" s="317"/>
      <c r="AG2849" s="317"/>
      <c r="AH2849" s="311"/>
      <c r="AI2849" s="311"/>
      <c r="AJ2849" s="311"/>
      <c r="AK2849" s="311"/>
      <c r="AL2849" s="311"/>
      <c r="AO2849" s="318"/>
      <c r="AP2849" s="318"/>
      <c r="AQ2849" s="249"/>
      <c r="AR2849" s="249"/>
      <c r="AS2849" s="248"/>
      <c r="AT2849" s="248"/>
      <c r="AU2849" s="248"/>
      <c r="AW2849" s="319"/>
      <c r="AX2849" s="251"/>
      <c r="AY2849" s="248"/>
    </row>
    <row r="2850" spans="1:51" s="307" customFormat="1" ht="17.25" customHeight="1" x14ac:dyDescent="0.25">
      <c r="A2850" s="305"/>
      <c r="B2850" s="306"/>
      <c r="K2850" s="308"/>
      <c r="L2850" s="309"/>
      <c r="M2850" s="310"/>
      <c r="N2850" s="309"/>
      <c r="O2850" s="309"/>
      <c r="P2850" s="309"/>
      <c r="Q2850" s="311"/>
      <c r="R2850" s="312"/>
      <c r="S2850" s="312"/>
      <c r="U2850" s="313"/>
      <c r="V2850" s="305"/>
      <c r="W2850" s="306"/>
      <c r="X2850" s="314"/>
      <c r="AA2850" s="315"/>
      <c r="AB2850" s="315"/>
      <c r="AC2850" s="315"/>
      <c r="AD2850" s="312"/>
      <c r="AE2850" s="316"/>
      <c r="AF2850" s="317"/>
      <c r="AG2850" s="317"/>
      <c r="AH2850" s="311"/>
      <c r="AI2850" s="311"/>
      <c r="AJ2850" s="311"/>
      <c r="AK2850" s="311"/>
      <c r="AL2850" s="311"/>
      <c r="AO2850" s="318"/>
      <c r="AP2850" s="318"/>
      <c r="AQ2850" s="249"/>
      <c r="AR2850" s="249"/>
      <c r="AS2850" s="248"/>
      <c r="AT2850" s="248"/>
      <c r="AU2850" s="248"/>
      <c r="AW2850" s="319"/>
      <c r="AX2850" s="251"/>
      <c r="AY2850" s="248"/>
    </row>
    <row r="2851" spans="1:51" s="307" customFormat="1" ht="17.25" customHeight="1" x14ac:dyDescent="0.25">
      <c r="A2851" s="305"/>
      <c r="B2851" s="306"/>
      <c r="K2851" s="308"/>
      <c r="L2851" s="309"/>
      <c r="M2851" s="310"/>
      <c r="N2851" s="309"/>
      <c r="O2851" s="309"/>
      <c r="P2851" s="309"/>
      <c r="Q2851" s="311"/>
      <c r="R2851" s="312"/>
      <c r="S2851" s="312"/>
      <c r="U2851" s="313"/>
      <c r="V2851" s="305"/>
      <c r="W2851" s="306"/>
      <c r="X2851" s="314"/>
      <c r="AA2851" s="315"/>
      <c r="AB2851" s="315"/>
      <c r="AC2851" s="315"/>
      <c r="AD2851" s="312"/>
      <c r="AE2851" s="316"/>
      <c r="AF2851" s="317"/>
      <c r="AG2851" s="317"/>
      <c r="AH2851" s="311"/>
      <c r="AI2851" s="311"/>
      <c r="AJ2851" s="311"/>
      <c r="AK2851" s="311"/>
      <c r="AL2851" s="311"/>
      <c r="AO2851" s="318"/>
      <c r="AP2851" s="318"/>
      <c r="AQ2851" s="249"/>
      <c r="AR2851" s="249"/>
      <c r="AS2851" s="248"/>
      <c r="AT2851" s="248"/>
      <c r="AU2851" s="248"/>
      <c r="AW2851" s="319"/>
      <c r="AX2851" s="251"/>
      <c r="AY2851" s="248"/>
    </row>
    <row r="2852" spans="1:51" s="307" customFormat="1" ht="17.25" customHeight="1" x14ac:dyDescent="0.25">
      <c r="A2852" s="305"/>
      <c r="B2852" s="306"/>
      <c r="K2852" s="308"/>
      <c r="L2852" s="309"/>
      <c r="M2852" s="310"/>
      <c r="N2852" s="309"/>
      <c r="O2852" s="309"/>
      <c r="P2852" s="309"/>
      <c r="Q2852" s="311"/>
      <c r="R2852" s="312"/>
      <c r="S2852" s="312"/>
      <c r="U2852" s="313"/>
      <c r="V2852" s="305"/>
      <c r="W2852" s="306"/>
      <c r="X2852" s="314"/>
      <c r="AA2852" s="315"/>
      <c r="AB2852" s="315"/>
      <c r="AC2852" s="315"/>
      <c r="AD2852" s="312"/>
      <c r="AE2852" s="316"/>
      <c r="AF2852" s="317"/>
      <c r="AG2852" s="317"/>
      <c r="AH2852" s="311"/>
      <c r="AI2852" s="311"/>
      <c r="AJ2852" s="311"/>
      <c r="AK2852" s="311"/>
      <c r="AL2852" s="311"/>
      <c r="AO2852" s="318"/>
      <c r="AP2852" s="318"/>
      <c r="AQ2852" s="249"/>
      <c r="AR2852" s="249"/>
      <c r="AS2852" s="248"/>
      <c r="AT2852" s="248"/>
      <c r="AU2852" s="248"/>
      <c r="AW2852" s="319"/>
      <c r="AX2852" s="251"/>
      <c r="AY2852" s="248"/>
    </row>
    <row r="2853" spans="1:51" s="307" customFormat="1" ht="17.25" customHeight="1" x14ac:dyDescent="0.25">
      <c r="A2853" s="305"/>
      <c r="B2853" s="306"/>
      <c r="K2853" s="308"/>
      <c r="L2853" s="309"/>
      <c r="M2853" s="310"/>
      <c r="N2853" s="309"/>
      <c r="O2853" s="309"/>
      <c r="P2853" s="309"/>
      <c r="Q2853" s="311"/>
      <c r="R2853" s="312"/>
      <c r="S2853" s="312"/>
      <c r="U2853" s="313"/>
      <c r="V2853" s="305"/>
      <c r="W2853" s="306"/>
      <c r="X2853" s="314"/>
      <c r="AA2853" s="315"/>
      <c r="AB2853" s="315"/>
      <c r="AC2853" s="315"/>
      <c r="AD2853" s="312"/>
      <c r="AE2853" s="316"/>
      <c r="AF2853" s="317"/>
      <c r="AG2853" s="317"/>
      <c r="AH2853" s="311"/>
      <c r="AI2853" s="311"/>
      <c r="AJ2853" s="311"/>
      <c r="AK2853" s="311"/>
      <c r="AL2853" s="311"/>
      <c r="AO2853" s="318"/>
      <c r="AP2853" s="318"/>
      <c r="AQ2853" s="249"/>
      <c r="AR2853" s="249"/>
      <c r="AS2853" s="248"/>
      <c r="AT2853" s="248"/>
      <c r="AU2853" s="248"/>
      <c r="AW2853" s="319"/>
      <c r="AX2853" s="251"/>
      <c r="AY2853" s="248"/>
    </row>
    <row r="2854" spans="1:51" s="307" customFormat="1" ht="17.25" customHeight="1" x14ac:dyDescent="0.25">
      <c r="A2854" s="305"/>
      <c r="B2854" s="306"/>
      <c r="K2854" s="308"/>
      <c r="L2854" s="309"/>
      <c r="M2854" s="310"/>
      <c r="N2854" s="309"/>
      <c r="O2854" s="309"/>
      <c r="P2854" s="309"/>
      <c r="Q2854" s="311"/>
      <c r="R2854" s="312"/>
      <c r="S2854" s="312"/>
      <c r="U2854" s="313"/>
      <c r="V2854" s="305"/>
      <c r="W2854" s="306"/>
      <c r="X2854" s="314"/>
      <c r="AA2854" s="315"/>
      <c r="AB2854" s="315"/>
      <c r="AC2854" s="315"/>
      <c r="AD2854" s="312"/>
      <c r="AE2854" s="316"/>
      <c r="AF2854" s="317"/>
      <c r="AG2854" s="317"/>
      <c r="AH2854" s="311"/>
      <c r="AI2854" s="311"/>
      <c r="AJ2854" s="311"/>
      <c r="AK2854" s="311"/>
      <c r="AL2854" s="311"/>
      <c r="AO2854" s="318"/>
      <c r="AP2854" s="318"/>
      <c r="AQ2854" s="249"/>
      <c r="AR2854" s="249"/>
      <c r="AS2854" s="248"/>
      <c r="AT2854" s="248"/>
      <c r="AU2854" s="248"/>
      <c r="AW2854" s="319"/>
      <c r="AX2854" s="251"/>
      <c r="AY2854" s="248"/>
    </row>
    <row r="2855" spans="1:51" s="307" customFormat="1" ht="17.25" customHeight="1" x14ac:dyDescent="0.25">
      <c r="A2855" s="305"/>
      <c r="B2855" s="306"/>
      <c r="K2855" s="308"/>
      <c r="L2855" s="309"/>
      <c r="M2855" s="310"/>
      <c r="N2855" s="309"/>
      <c r="O2855" s="309"/>
      <c r="P2855" s="309"/>
      <c r="Q2855" s="311"/>
      <c r="R2855" s="312"/>
      <c r="S2855" s="312"/>
      <c r="U2855" s="313"/>
      <c r="V2855" s="305"/>
      <c r="W2855" s="306"/>
      <c r="X2855" s="314"/>
      <c r="AA2855" s="315"/>
      <c r="AB2855" s="315"/>
      <c r="AC2855" s="315"/>
      <c r="AD2855" s="312"/>
      <c r="AE2855" s="316"/>
      <c r="AF2855" s="317"/>
      <c r="AG2855" s="317"/>
      <c r="AH2855" s="311"/>
      <c r="AI2855" s="311"/>
      <c r="AJ2855" s="311"/>
      <c r="AK2855" s="311"/>
      <c r="AL2855" s="311"/>
      <c r="AO2855" s="318"/>
      <c r="AP2855" s="318"/>
      <c r="AQ2855" s="249"/>
      <c r="AR2855" s="249"/>
      <c r="AS2855" s="248"/>
      <c r="AT2855" s="248"/>
      <c r="AU2855" s="248"/>
      <c r="AW2855" s="319"/>
      <c r="AX2855" s="251"/>
      <c r="AY2855" s="248"/>
    </row>
    <row r="2856" spans="1:51" s="307" customFormat="1" ht="17.25" customHeight="1" x14ac:dyDescent="0.25">
      <c r="A2856" s="305"/>
      <c r="B2856" s="306"/>
      <c r="K2856" s="308"/>
      <c r="L2856" s="309"/>
      <c r="M2856" s="310"/>
      <c r="N2856" s="309"/>
      <c r="O2856" s="309"/>
      <c r="P2856" s="309"/>
      <c r="Q2856" s="311"/>
      <c r="R2856" s="312"/>
      <c r="S2856" s="312"/>
      <c r="U2856" s="313"/>
      <c r="V2856" s="305"/>
      <c r="W2856" s="306"/>
      <c r="X2856" s="314"/>
      <c r="AA2856" s="315"/>
      <c r="AB2856" s="315"/>
      <c r="AC2856" s="315"/>
      <c r="AD2856" s="312"/>
      <c r="AE2856" s="316"/>
      <c r="AF2856" s="317"/>
      <c r="AG2856" s="317"/>
      <c r="AH2856" s="311"/>
      <c r="AI2856" s="311"/>
      <c r="AJ2856" s="311"/>
      <c r="AK2856" s="311"/>
      <c r="AL2856" s="311"/>
      <c r="AO2856" s="318"/>
      <c r="AP2856" s="318"/>
      <c r="AQ2856" s="249"/>
      <c r="AR2856" s="249"/>
      <c r="AS2856" s="248"/>
      <c r="AT2856" s="248"/>
      <c r="AU2856" s="248"/>
      <c r="AW2856" s="319"/>
      <c r="AX2856" s="251"/>
      <c r="AY2856" s="248"/>
    </row>
    <row r="2857" spans="1:51" s="307" customFormat="1" ht="17.25" customHeight="1" x14ac:dyDescent="0.25">
      <c r="A2857" s="305"/>
      <c r="B2857" s="306"/>
      <c r="K2857" s="308"/>
      <c r="L2857" s="309"/>
      <c r="M2857" s="310"/>
      <c r="N2857" s="309"/>
      <c r="O2857" s="309"/>
      <c r="P2857" s="309"/>
      <c r="Q2857" s="311"/>
      <c r="R2857" s="312"/>
      <c r="S2857" s="312"/>
      <c r="U2857" s="313"/>
      <c r="V2857" s="305"/>
      <c r="W2857" s="306"/>
      <c r="X2857" s="314"/>
      <c r="AA2857" s="315"/>
      <c r="AB2857" s="315"/>
      <c r="AC2857" s="315"/>
      <c r="AD2857" s="312"/>
      <c r="AE2857" s="316"/>
      <c r="AF2857" s="317"/>
      <c r="AG2857" s="317"/>
      <c r="AH2857" s="311"/>
      <c r="AI2857" s="311"/>
      <c r="AJ2857" s="311"/>
      <c r="AK2857" s="311"/>
      <c r="AL2857" s="311"/>
      <c r="AO2857" s="318"/>
      <c r="AP2857" s="318"/>
      <c r="AQ2857" s="249"/>
      <c r="AR2857" s="249"/>
      <c r="AS2857" s="248"/>
      <c r="AT2857" s="248"/>
      <c r="AU2857" s="248"/>
      <c r="AW2857" s="319"/>
      <c r="AX2857" s="251"/>
      <c r="AY2857" s="248"/>
    </row>
    <row r="2858" spans="1:51" s="256" customFormat="1" ht="17.25" customHeight="1" x14ac:dyDescent="0.25">
      <c r="A2858" s="263"/>
      <c r="B2858" s="254"/>
      <c r="K2858" s="257"/>
      <c r="L2858" s="258"/>
      <c r="M2858" s="259"/>
      <c r="N2858" s="258"/>
      <c r="O2858" s="258"/>
      <c r="P2858" s="258"/>
      <c r="Q2858" s="260"/>
      <c r="R2858" s="261"/>
      <c r="S2858" s="261"/>
      <c r="U2858" s="262"/>
      <c r="V2858" s="263" t="s">
        <v>254</v>
      </c>
      <c r="W2858" s="254">
        <v>137</v>
      </c>
      <c r="X2858" s="494"/>
      <c r="Y2858" s="256" t="s">
        <v>38</v>
      </c>
      <c r="Z2858" s="256" t="s">
        <v>7</v>
      </c>
      <c r="AA2858" s="265">
        <v>6</v>
      </c>
      <c r="AB2858" s="265">
        <v>6</v>
      </c>
      <c r="AC2858" s="265">
        <v>3</v>
      </c>
      <c r="AD2858" s="261">
        <f>AA2858*AB2858</f>
        <v>36</v>
      </c>
      <c r="AE2858" s="266">
        <v>100</v>
      </c>
      <c r="AF2858" s="267">
        <f>รายการ!B34</f>
        <v>2050</v>
      </c>
      <c r="AG2858" s="267">
        <f>AD2858*AF2858</f>
        <v>73800</v>
      </c>
      <c r="AH2858" s="260">
        <f>SUM(AI2858:AL2858)</f>
        <v>36</v>
      </c>
      <c r="AI2858" s="260"/>
      <c r="AJ2858" s="260"/>
      <c r="AK2858" s="260">
        <v>36</v>
      </c>
      <c r="AL2858" s="260"/>
      <c r="AM2858" s="256">
        <v>4</v>
      </c>
      <c r="AN2858" s="256">
        <f>ค่าเสื่อม!E4</f>
        <v>12</v>
      </c>
      <c r="AO2858" s="268">
        <f>AG2858*AN2858/100</f>
        <v>8856</v>
      </c>
      <c r="AP2858" s="268">
        <f>AG2858-AO2858</f>
        <v>64944</v>
      </c>
      <c r="AQ2858" s="269">
        <f>P2858+AP2858</f>
        <v>64944</v>
      </c>
      <c r="AR2858" s="269">
        <f>AQ2858</f>
        <v>64944</v>
      </c>
      <c r="AS2858" s="270">
        <f>((S2858*O2858)+(AF2858*AK2858)-(AF2858*AK2858*AN2858/100))</f>
        <v>64944</v>
      </c>
      <c r="AT2858" s="270">
        <f>AQ2858-AS2858</f>
        <v>0</v>
      </c>
      <c r="AU2858" s="270">
        <f>AS2858</f>
        <v>64944</v>
      </c>
      <c r="AV2858" s="256">
        <f>อัตราภาษี!J5</f>
        <v>0.3</v>
      </c>
      <c r="AW2858" s="271" t="s">
        <v>52</v>
      </c>
      <c r="AX2858" s="272">
        <f>AU2858*AV2858/100</f>
        <v>194.83199999999999</v>
      </c>
      <c r="AY2858" s="270">
        <f>AX2858*10/100</f>
        <v>19.4832</v>
      </c>
    </row>
    <row r="2859" spans="1:51" s="307" customFormat="1" ht="17.25" customHeight="1" x14ac:dyDescent="0.25">
      <c r="A2859" s="305"/>
      <c r="B2859" s="306"/>
      <c r="K2859" s="308"/>
      <c r="L2859" s="309"/>
      <c r="M2859" s="310"/>
      <c r="N2859" s="309"/>
      <c r="O2859" s="309"/>
      <c r="P2859" s="309"/>
      <c r="Q2859" s="311"/>
      <c r="R2859" s="312"/>
      <c r="S2859" s="312"/>
      <c r="U2859" s="313"/>
      <c r="V2859" s="305"/>
      <c r="W2859" s="306"/>
      <c r="X2859" s="314"/>
      <c r="AA2859" s="315"/>
      <c r="AB2859" s="315"/>
      <c r="AC2859" s="315"/>
      <c r="AD2859" s="312"/>
      <c r="AE2859" s="316"/>
      <c r="AF2859" s="317"/>
      <c r="AG2859" s="317"/>
      <c r="AH2859" s="311"/>
      <c r="AI2859" s="311"/>
      <c r="AJ2859" s="311"/>
      <c r="AK2859" s="311"/>
      <c r="AL2859" s="311"/>
      <c r="AO2859" s="318"/>
      <c r="AP2859" s="318"/>
      <c r="AQ2859" s="249"/>
      <c r="AR2859" s="249"/>
      <c r="AS2859" s="248"/>
      <c r="AT2859" s="248"/>
      <c r="AU2859" s="248"/>
      <c r="AW2859" s="319"/>
      <c r="AX2859" s="251"/>
      <c r="AY2859" s="248"/>
    </row>
    <row r="2860" spans="1:51" s="307" customFormat="1" ht="17.25" customHeight="1" x14ac:dyDescent="0.25">
      <c r="A2860" s="305"/>
      <c r="B2860" s="306"/>
      <c r="K2860" s="308"/>
      <c r="L2860" s="309"/>
      <c r="M2860" s="310"/>
      <c r="N2860" s="309"/>
      <c r="O2860" s="309"/>
      <c r="P2860" s="309"/>
      <c r="Q2860" s="311"/>
      <c r="R2860" s="312"/>
      <c r="S2860" s="312"/>
      <c r="U2860" s="313"/>
      <c r="V2860" s="305"/>
      <c r="W2860" s="306"/>
      <c r="X2860" s="314"/>
      <c r="AA2860" s="315"/>
      <c r="AB2860" s="315"/>
      <c r="AC2860" s="315"/>
      <c r="AD2860" s="312"/>
      <c r="AE2860" s="316"/>
      <c r="AF2860" s="317"/>
      <c r="AG2860" s="317"/>
      <c r="AH2860" s="311"/>
      <c r="AI2860" s="311"/>
      <c r="AJ2860" s="311"/>
      <c r="AK2860" s="311"/>
      <c r="AL2860" s="311"/>
      <c r="AO2860" s="318"/>
      <c r="AP2860" s="318"/>
      <c r="AQ2860" s="249"/>
      <c r="AR2860" s="249"/>
      <c r="AS2860" s="248"/>
      <c r="AT2860" s="248"/>
      <c r="AU2860" s="248"/>
      <c r="AW2860" s="319"/>
      <c r="AX2860" s="251"/>
      <c r="AY2860" s="248"/>
    </row>
    <row r="2861" spans="1:51" s="307" customFormat="1" ht="17.25" customHeight="1" x14ac:dyDescent="0.25">
      <c r="A2861" s="305"/>
      <c r="B2861" s="306"/>
      <c r="K2861" s="308"/>
      <c r="L2861" s="309"/>
      <c r="M2861" s="310"/>
      <c r="N2861" s="309"/>
      <c r="O2861" s="309"/>
      <c r="P2861" s="309"/>
      <c r="Q2861" s="311"/>
      <c r="R2861" s="312"/>
      <c r="S2861" s="312"/>
      <c r="U2861" s="313"/>
      <c r="V2861" s="305"/>
      <c r="W2861" s="306"/>
      <c r="X2861" s="314"/>
      <c r="AA2861" s="315"/>
      <c r="AB2861" s="315"/>
      <c r="AC2861" s="315"/>
      <c r="AD2861" s="312"/>
      <c r="AE2861" s="316"/>
      <c r="AF2861" s="317"/>
      <c r="AG2861" s="317"/>
      <c r="AH2861" s="311"/>
      <c r="AI2861" s="311"/>
      <c r="AJ2861" s="311"/>
      <c r="AK2861" s="311"/>
      <c r="AL2861" s="311"/>
      <c r="AO2861" s="318"/>
      <c r="AP2861" s="318"/>
      <c r="AQ2861" s="249"/>
      <c r="AR2861" s="249"/>
      <c r="AS2861" s="248"/>
      <c r="AT2861" s="248"/>
      <c r="AU2861" s="248"/>
      <c r="AW2861" s="319"/>
      <c r="AX2861" s="251"/>
      <c r="AY2861" s="248"/>
    </row>
    <row r="2862" spans="1:51" s="307" customFormat="1" ht="17.25" customHeight="1" x14ac:dyDescent="0.25">
      <c r="A2862" s="305"/>
      <c r="B2862" s="306"/>
      <c r="K2862" s="308"/>
      <c r="L2862" s="309"/>
      <c r="M2862" s="310"/>
      <c r="N2862" s="309"/>
      <c r="O2862" s="309"/>
      <c r="P2862" s="309"/>
      <c r="Q2862" s="311"/>
      <c r="R2862" s="312"/>
      <c r="S2862" s="312"/>
      <c r="U2862" s="313"/>
      <c r="V2862" s="305"/>
      <c r="W2862" s="306"/>
      <c r="X2862" s="314"/>
      <c r="AA2862" s="315"/>
      <c r="AB2862" s="315"/>
      <c r="AC2862" s="315"/>
      <c r="AD2862" s="312"/>
      <c r="AE2862" s="316"/>
      <c r="AF2862" s="317"/>
      <c r="AG2862" s="317"/>
      <c r="AH2862" s="311"/>
      <c r="AI2862" s="311"/>
      <c r="AJ2862" s="311"/>
      <c r="AK2862" s="311"/>
      <c r="AL2862" s="311"/>
      <c r="AO2862" s="318"/>
      <c r="AP2862" s="318"/>
      <c r="AQ2862" s="249"/>
      <c r="AR2862" s="249"/>
      <c r="AS2862" s="248"/>
      <c r="AT2862" s="248"/>
      <c r="AU2862" s="248"/>
      <c r="AW2862" s="319"/>
      <c r="AX2862" s="251"/>
      <c r="AY2862" s="248"/>
    </row>
    <row r="2863" spans="1:51" s="307" customFormat="1" ht="17.25" customHeight="1" x14ac:dyDescent="0.25">
      <c r="A2863" s="305"/>
      <c r="B2863" s="306"/>
      <c r="K2863" s="308"/>
      <c r="L2863" s="309"/>
      <c r="M2863" s="310"/>
      <c r="N2863" s="309"/>
      <c r="O2863" s="309"/>
      <c r="P2863" s="309"/>
      <c r="Q2863" s="311"/>
      <c r="R2863" s="312"/>
      <c r="S2863" s="312"/>
      <c r="U2863" s="313"/>
      <c r="V2863" s="305"/>
      <c r="W2863" s="306"/>
      <c r="X2863" s="314"/>
      <c r="AA2863" s="315"/>
      <c r="AB2863" s="315"/>
      <c r="AC2863" s="315"/>
      <c r="AD2863" s="312"/>
      <c r="AE2863" s="316"/>
      <c r="AF2863" s="317"/>
      <c r="AG2863" s="317"/>
      <c r="AH2863" s="311"/>
      <c r="AI2863" s="311"/>
      <c r="AJ2863" s="311"/>
      <c r="AK2863" s="311"/>
      <c r="AL2863" s="311"/>
      <c r="AO2863" s="318"/>
      <c r="AP2863" s="318"/>
      <c r="AQ2863" s="249"/>
      <c r="AR2863" s="249"/>
      <c r="AS2863" s="248"/>
      <c r="AT2863" s="248"/>
      <c r="AU2863" s="248"/>
      <c r="AW2863" s="319"/>
      <c r="AX2863" s="251"/>
      <c r="AY2863" s="248"/>
    </row>
    <row r="2864" spans="1:51" s="307" customFormat="1" ht="17.25" customHeight="1" x14ac:dyDescent="0.25">
      <c r="A2864" s="305"/>
      <c r="B2864" s="306"/>
      <c r="K2864" s="308"/>
      <c r="L2864" s="309"/>
      <c r="M2864" s="310"/>
      <c r="N2864" s="309"/>
      <c r="O2864" s="309"/>
      <c r="P2864" s="309"/>
      <c r="Q2864" s="311"/>
      <c r="R2864" s="312"/>
      <c r="S2864" s="312"/>
      <c r="U2864" s="313"/>
      <c r="V2864" s="305"/>
      <c r="W2864" s="306"/>
      <c r="X2864" s="314"/>
      <c r="AA2864" s="315"/>
      <c r="AB2864" s="315"/>
      <c r="AC2864" s="315"/>
      <c r="AD2864" s="312"/>
      <c r="AE2864" s="316"/>
      <c r="AF2864" s="317"/>
      <c r="AG2864" s="317"/>
      <c r="AH2864" s="311"/>
      <c r="AI2864" s="311"/>
      <c r="AJ2864" s="311"/>
      <c r="AK2864" s="311"/>
      <c r="AL2864" s="311"/>
      <c r="AO2864" s="318"/>
      <c r="AP2864" s="318"/>
      <c r="AQ2864" s="249"/>
      <c r="AR2864" s="249"/>
      <c r="AS2864" s="248"/>
      <c r="AT2864" s="248"/>
      <c r="AU2864" s="248"/>
      <c r="AW2864" s="319"/>
      <c r="AX2864" s="251"/>
      <c r="AY2864" s="248"/>
    </row>
    <row r="2865" spans="1:51" s="307" customFormat="1" ht="17.25" customHeight="1" x14ac:dyDescent="0.25">
      <c r="A2865" s="305"/>
      <c r="B2865" s="306"/>
      <c r="K2865" s="308"/>
      <c r="L2865" s="309"/>
      <c r="M2865" s="310"/>
      <c r="N2865" s="309"/>
      <c r="O2865" s="309"/>
      <c r="P2865" s="309"/>
      <c r="Q2865" s="311"/>
      <c r="R2865" s="312"/>
      <c r="S2865" s="312"/>
      <c r="U2865" s="313"/>
      <c r="V2865" s="305"/>
      <c r="W2865" s="306"/>
      <c r="X2865" s="314"/>
      <c r="AA2865" s="315"/>
      <c r="AB2865" s="315"/>
      <c r="AC2865" s="315"/>
      <c r="AD2865" s="312"/>
      <c r="AE2865" s="316"/>
      <c r="AF2865" s="317"/>
      <c r="AG2865" s="317"/>
      <c r="AH2865" s="311"/>
      <c r="AI2865" s="311"/>
      <c r="AJ2865" s="311"/>
      <c r="AK2865" s="311"/>
      <c r="AL2865" s="311"/>
      <c r="AO2865" s="318"/>
      <c r="AP2865" s="318"/>
      <c r="AQ2865" s="249"/>
      <c r="AR2865" s="249"/>
      <c r="AS2865" s="248"/>
      <c r="AT2865" s="248"/>
      <c r="AU2865" s="248"/>
      <c r="AW2865" s="319"/>
      <c r="AX2865" s="251"/>
      <c r="AY2865" s="248"/>
    </row>
    <row r="2866" spans="1:51" s="307" customFormat="1" ht="17.25" customHeight="1" x14ac:dyDescent="0.25">
      <c r="A2866" s="305"/>
      <c r="B2866" s="306"/>
      <c r="K2866" s="308"/>
      <c r="L2866" s="309"/>
      <c r="M2866" s="310"/>
      <c r="N2866" s="309"/>
      <c r="O2866" s="309"/>
      <c r="P2866" s="309"/>
      <c r="Q2866" s="311"/>
      <c r="R2866" s="312"/>
      <c r="S2866" s="312"/>
      <c r="U2866" s="313"/>
      <c r="V2866" s="305"/>
      <c r="W2866" s="306"/>
      <c r="X2866" s="314"/>
      <c r="AA2866" s="315"/>
      <c r="AB2866" s="315"/>
      <c r="AC2866" s="315"/>
      <c r="AD2866" s="312"/>
      <c r="AE2866" s="316"/>
      <c r="AF2866" s="317"/>
      <c r="AG2866" s="317"/>
      <c r="AH2866" s="311"/>
      <c r="AI2866" s="311"/>
      <c r="AJ2866" s="311"/>
      <c r="AK2866" s="311"/>
      <c r="AL2866" s="311"/>
      <c r="AO2866" s="318"/>
      <c r="AP2866" s="318"/>
      <c r="AQ2866" s="249"/>
      <c r="AR2866" s="249"/>
      <c r="AS2866" s="248"/>
      <c r="AT2866" s="248"/>
      <c r="AU2866" s="248"/>
      <c r="AW2866" s="319"/>
      <c r="AX2866" s="251"/>
      <c r="AY2866" s="248"/>
    </row>
    <row r="2867" spans="1:51" s="307" customFormat="1" ht="17.25" customHeight="1" x14ac:dyDescent="0.25">
      <c r="A2867" s="305"/>
      <c r="B2867" s="306"/>
      <c r="K2867" s="308"/>
      <c r="L2867" s="309"/>
      <c r="M2867" s="310"/>
      <c r="N2867" s="309"/>
      <c r="O2867" s="309"/>
      <c r="P2867" s="309"/>
      <c r="Q2867" s="311"/>
      <c r="R2867" s="312"/>
      <c r="S2867" s="312"/>
      <c r="U2867" s="313"/>
      <c r="V2867" s="305"/>
      <c r="W2867" s="306"/>
      <c r="X2867" s="314"/>
      <c r="AA2867" s="315"/>
      <c r="AB2867" s="315"/>
      <c r="AC2867" s="315"/>
      <c r="AD2867" s="312"/>
      <c r="AE2867" s="316"/>
      <c r="AF2867" s="317"/>
      <c r="AG2867" s="317"/>
      <c r="AH2867" s="311"/>
      <c r="AI2867" s="311"/>
      <c r="AJ2867" s="311"/>
      <c r="AK2867" s="311"/>
      <c r="AL2867" s="311"/>
      <c r="AO2867" s="318"/>
      <c r="AP2867" s="318"/>
      <c r="AQ2867" s="249"/>
      <c r="AR2867" s="249"/>
      <c r="AS2867" s="248"/>
      <c r="AT2867" s="248"/>
      <c r="AU2867" s="248"/>
      <c r="AW2867" s="319"/>
      <c r="AX2867" s="251"/>
      <c r="AY2867" s="248"/>
    </row>
    <row r="2868" spans="1:51" s="307" customFormat="1" ht="17.25" customHeight="1" x14ac:dyDescent="0.25">
      <c r="A2868" s="305"/>
      <c r="B2868" s="306"/>
      <c r="K2868" s="308"/>
      <c r="L2868" s="309"/>
      <c r="M2868" s="310"/>
      <c r="N2868" s="309"/>
      <c r="O2868" s="309"/>
      <c r="P2868" s="309"/>
      <c r="Q2868" s="311"/>
      <c r="R2868" s="312"/>
      <c r="S2868" s="312"/>
      <c r="U2868" s="313"/>
      <c r="V2868" s="305"/>
      <c r="W2868" s="306"/>
      <c r="X2868" s="314"/>
      <c r="AA2868" s="315"/>
      <c r="AB2868" s="315"/>
      <c r="AC2868" s="315"/>
      <c r="AD2868" s="312"/>
      <c r="AE2868" s="316"/>
      <c r="AF2868" s="317"/>
      <c r="AG2868" s="317"/>
      <c r="AH2868" s="311"/>
      <c r="AI2868" s="311"/>
      <c r="AJ2868" s="311"/>
      <c r="AK2868" s="311"/>
      <c r="AL2868" s="311"/>
      <c r="AO2868" s="318"/>
      <c r="AP2868" s="318"/>
      <c r="AQ2868" s="249"/>
      <c r="AR2868" s="249"/>
      <c r="AS2868" s="248"/>
      <c r="AT2868" s="248"/>
      <c r="AU2868" s="248"/>
      <c r="AW2868" s="319"/>
      <c r="AX2868" s="251"/>
      <c r="AY2868" s="248"/>
    </row>
    <row r="2869" spans="1:51" s="307" customFormat="1" ht="17.25" customHeight="1" x14ac:dyDescent="0.25">
      <c r="A2869" s="305"/>
      <c r="B2869" s="306"/>
      <c r="K2869" s="308"/>
      <c r="L2869" s="309"/>
      <c r="M2869" s="310"/>
      <c r="N2869" s="309"/>
      <c r="O2869" s="309"/>
      <c r="P2869" s="309"/>
      <c r="Q2869" s="311"/>
      <c r="R2869" s="312"/>
      <c r="S2869" s="312"/>
      <c r="U2869" s="313"/>
      <c r="V2869" s="305"/>
      <c r="W2869" s="306"/>
      <c r="X2869" s="314"/>
      <c r="AA2869" s="315"/>
      <c r="AB2869" s="315"/>
      <c r="AC2869" s="315"/>
      <c r="AD2869" s="312"/>
      <c r="AE2869" s="316"/>
      <c r="AF2869" s="317"/>
      <c r="AG2869" s="317"/>
      <c r="AH2869" s="311"/>
      <c r="AI2869" s="311"/>
      <c r="AJ2869" s="311"/>
      <c r="AK2869" s="311"/>
      <c r="AL2869" s="311"/>
      <c r="AO2869" s="318"/>
      <c r="AP2869" s="318"/>
      <c r="AQ2869" s="249"/>
      <c r="AR2869" s="249"/>
      <c r="AS2869" s="248"/>
      <c r="AT2869" s="248"/>
      <c r="AU2869" s="248"/>
      <c r="AW2869" s="319"/>
      <c r="AX2869" s="251"/>
      <c r="AY2869" s="248"/>
    </row>
    <row r="2870" spans="1:51" s="307" customFormat="1" ht="17.25" customHeight="1" x14ac:dyDescent="0.25">
      <c r="A2870" s="305"/>
      <c r="B2870" s="306"/>
      <c r="K2870" s="308"/>
      <c r="L2870" s="309"/>
      <c r="M2870" s="310"/>
      <c r="N2870" s="309"/>
      <c r="O2870" s="309"/>
      <c r="P2870" s="309"/>
      <c r="Q2870" s="311"/>
      <c r="R2870" s="312"/>
      <c r="S2870" s="312"/>
      <c r="U2870" s="313"/>
      <c r="V2870" s="305"/>
      <c r="W2870" s="306"/>
      <c r="X2870" s="314"/>
      <c r="AA2870" s="315"/>
      <c r="AB2870" s="315"/>
      <c r="AC2870" s="315"/>
      <c r="AD2870" s="312"/>
      <c r="AE2870" s="316"/>
      <c r="AF2870" s="317"/>
      <c r="AG2870" s="317"/>
      <c r="AH2870" s="311"/>
      <c r="AI2870" s="311"/>
      <c r="AJ2870" s="311"/>
      <c r="AK2870" s="311"/>
      <c r="AL2870" s="311"/>
      <c r="AO2870" s="318"/>
      <c r="AP2870" s="318"/>
      <c r="AQ2870" s="249"/>
      <c r="AR2870" s="249"/>
      <c r="AS2870" s="248"/>
      <c r="AT2870" s="248"/>
      <c r="AU2870" s="248"/>
      <c r="AW2870" s="319"/>
      <c r="AX2870" s="251"/>
      <c r="AY2870" s="248"/>
    </row>
    <row r="2871" spans="1:51" s="307" customFormat="1" ht="17.25" customHeight="1" x14ac:dyDescent="0.25">
      <c r="A2871" s="305"/>
      <c r="B2871" s="306"/>
      <c r="K2871" s="308"/>
      <c r="L2871" s="309"/>
      <c r="M2871" s="310"/>
      <c r="N2871" s="309"/>
      <c r="O2871" s="309"/>
      <c r="P2871" s="309"/>
      <c r="Q2871" s="311"/>
      <c r="R2871" s="312"/>
      <c r="S2871" s="312"/>
      <c r="U2871" s="313"/>
      <c r="V2871" s="305"/>
      <c r="W2871" s="306"/>
      <c r="X2871" s="314"/>
      <c r="AA2871" s="315"/>
      <c r="AB2871" s="315"/>
      <c r="AC2871" s="315"/>
      <c r="AD2871" s="312"/>
      <c r="AE2871" s="316"/>
      <c r="AF2871" s="317"/>
      <c r="AG2871" s="317"/>
      <c r="AH2871" s="311"/>
      <c r="AI2871" s="311"/>
      <c r="AJ2871" s="311"/>
      <c r="AK2871" s="311"/>
      <c r="AL2871" s="311"/>
      <c r="AO2871" s="318"/>
      <c r="AP2871" s="318"/>
      <c r="AQ2871" s="249"/>
      <c r="AR2871" s="249"/>
      <c r="AS2871" s="248"/>
      <c r="AT2871" s="248"/>
      <c r="AU2871" s="248"/>
      <c r="AW2871" s="319"/>
      <c r="AX2871" s="251"/>
      <c r="AY2871" s="248"/>
    </row>
    <row r="2872" spans="1:51" s="307" customFormat="1" ht="17.25" customHeight="1" x14ac:dyDescent="0.25">
      <c r="A2872" s="305"/>
      <c r="B2872" s="306"/>
      <c r="K2872" s="308"/>
      <c r="L2872" s="309"/>
      <c r="M2872" s="310"/>
      <c r="N2872" s="309"/>
      <c r="O2872" s="309"/>
      <c r="P2872" s="309"/>
      <c r="Q2872" s="311"/>
      <c r="R2872" s="312"/>
      <c r="S2872" s="312"/>
      <c r="U2872" s="313"/>
      <c r="V2872" s="305"/>
      <c r="W2872" s="306"/>
      <c r="X2872" s="314"/>
      <c r="AA2872" s="315"/>
      <c r="AB2872" s="315"/>
      <c r="AC2872" s="315"/>
      <c r="AD2872" s="312"/>
      <c r="AE2872" s="316"/>
      <c r="AF2872" s="317"/>
      <c r="AG2872" s="317"/>
      <c r="AH2872" s="311"/>
      <c r="AI2872" s="311"/>
      <c r="AJ2872" s="311"/>
      <c r="AK2872" s="311"/>
      <c r="AL2872" s="311"/>
      <c r="AO2872" s="318"/>
      <c r="AP2872" s="318"/>
      <c r="AQ2872" s="249"/>
      <c r="AR2872" s="249"/>
      <c r="AS2872" s="248"/>
      <c r="AT2872" s="248"/>
      <c r="AU2872" s="248"/>
      <c r="AW2872" s="319"/>
      <c r="AX2872" s="251"/>
      <c r="AY2872" s="248"/>
    </row>
    <row r="2873" spans="1:51" s="307" customFormat="1" ht="17.25" customHeight="1" x14ac:dyDescent="0.25">
      <c r="A2873" s="305"/>
      <c r="B2873" s="306"/>
      <c r="K2873" s="308"/>
      <c r="L2873" s="309"/>
      <c r="M2873" s="310"/>
      <c r="N2873" s="309"/>
      <c r="O2873" s="309"/>
      <c r="P2873" s="309"/>
      <c r="Q2873" s="311"/>
      <c r="R2873" s="312"/>
      <c r="S2873" s="312"/>
      <c r="U2873" s="313"/>
      <c r="V2873" s="305"/>
      <c r="W2873" s="306"/>
      <c r="X2873" s="314"/>
      <c r="AA2873" s="315"/>
      <c r="AB2873" s="315"/>
      <c r="AC2873" s="315"/>
      <c r="AD2873" s="312"/>
      <c r="AE2873" s="316"/>
      <c r="AF2873" s="317"/>
      <c r="AG2873" s="317"/>
      <c r="AH2873" s="311"/>
      <c r="AI2873" s="311"/>
      <c r="AJ2873" s="311"/>
      <c r="AK2873" s="311"/>
      <c r="AL2873" s="311"/>
      <c r="AO2873" s="318"/>
      <c r="AP2873" s="318"/>
      <c r="AQ2873" s="249"/>
      <c r="AR2873" s="249"/>
      <c r="AS2873" s="248"/>
      <c r="AT2873" s="248"/>
      <c r="AU2873" s="248"/>
      <c r="AW2873" s="319"/>
      <c r="AX2873" s="251"/>
      <c r="AY2873" s="248"/>
    </row>
    <row r="2874" spans="1:51" s="307" customFormat="1" ht="17.25" customHeight="1" x14ac:dyDescent="0.25">
      <c r="A2874" s="305"/>
      <c r="B2874" s="306"/>
      <c r="K2874" s="308"/>
      <c r="L2874" s="309"/>
      <c r="M2874" s="310"/>
      <c r="N2874" s="309"/>
      <c r="O2874" s="309"/>
      <c r="P2874" s="309"/>
      <c r="Q2874" s="311"/>
      <c r="R2874" s="312"/>
      <c r="S2874" s="312"/>
      <c r="U2874" s="313"/>
      <c r="V2874" s="305"/>
      <c r="W2874" s="306"/>
      <c r="X2874" s="314"/>
      <c r="AA2874" s="315"/>
      <c r="AB2874" s="315"/>
      <c r="AC2874" s="315"/>
      <c r="AD2874" s="312"/>
      <c r="AE2874" s="316"/>
      <c r="AF2874" s="317"/>
      <c r="AG2874" s="317"/>
      <c r="AH2874" s="311"/>
      <c r="AI2874" s="311"/>
      <c r="AJ2874" s="311"/>
      <c r="AK2874" s="311"/>
      <c r="AL2874" s="311"/>
      <c r="AO2874" s="318"/>
      <c r="AP2874" s="318"/>
      <c r="AQ2874" s="249"/>
      <c r="AR2874" s="249"/>
      <c r="AS2874" s="248"/>
      <c r="AT2874" s="248"/>
      <c r="AU2874" s="248"/>
      <c r="AW2874" s="319"/>
      <c r="AX2874" s="251"/>
      <c r="AY2874" s="248"/>
    </row>
    <row r="2875" spans="1:51" s="307" customFormat="1" ht="17.25" customHeight="1" x14ac:dyDescent="0.25">
      <c r="A2875" s="305"/>
      <c r="B2875" s="306"/>
      <c r="K2875" s="308"/>
      <c r="L2875" s="309"/>
      <c r="M2875" s="310"/>
      <c r="N2875" s="309"/>
      <c r="O2875" s="309"/>
      <c r="P2875" s="309"/>
      <c r="Q2875" s="311"/>
      <c r="R2875" s="312"/>
      <c r="S2875" s="312"/>
      <c r="U2875" s="313"/>
      <c r="V2875" s="305"/>
      <c r="W2875" s="306"/>
      <c r="X2875" s="314"/>
      <c r="AA2875" s="315"/>
      <c r="AB2875" s="315"/>
      <c r="AC2875" s="315"/>
      <c r="AD2875" s="312"/>
      <c r="AE2875" s="316"/>
      <c r="AF2875" s="317"/>
      <c r="AG2875" s="317"/>
      <c r="AH2875" s="311"/>
      <c r="AI2875" s="311"/>
      <c r="AJ2875" s="311"/>
      <c r="AK2875" s="311"/>
      <c r="AL2875" s="311"/>
      <c r="AO2875" s="318"/>
      <c r="AP2875" s="318"/>
      <c r="AQ2875" s="249"/>
      <c r="AR2875" s="249"/>
      <c r="AS2875" s="248"/>
      <c r="AT2875" s="248"/>
      <c r="AU2875" s="248"/>
      <c r="AW2875" s="319"/>
      <c r="AX2875" s="251"/>
      <c r="AY2875" s="248"/>
    </row>
    <row r="2876" spans="1:51" s="307" customFormat="1" ht="17.25" customHeight="1" x14ac:dyDescent="0.25">
      <c r="A2876" s="305"/>
      <c r="B2876" s="306"/>
      <c r="K2876" s="308"/>
      <c r="L2876" s="309"/>
      <c r="M2876" s="310"/>
      <c r="N2876" s="309"/>
      <c r="O2876" s="309"/>
      <c r="P2876" s="309"/>
      <c r="Q2876" s="311"/>
      <c r="R2876" s="312"/>
      <c r="S2876" s="312"/>
      <c r="U2876" s="313"/>
      <c r="V2876" s="305"/>
      <c r="W2876" s="306"/>
      <c r="X2876" s="314"/>
      <c r="AA2876" s="315"/>
      <c r="AB2876" s="315"/>
      <c r="AC2876" s="315"/>
      <c r="AD2876" s="312"/>
      <c r="AE2876" s="316"/>
      <c r="AF2876" s="317"/>
      <c r="AG2876" s="317"/>
      <c r="AH2876" s="311"/>
      <c r="AI2876" s="311"/>
      <c r="AJ2876" s="311"/>
      <c r="AK2876" s="311"/>
      <c r="AL2876" s="311"/>
      <c r="AO2876" s="318"/>
      <c r="AP2876" s="318"/>
      <c r="AQ2876" s="249"/>
      <c r="AR2876" s="249"/>
      <c r="AS2876" s="248"/>
      <c r="AT2876" s="248"/>
      <c r="AU2876" s="248"/>
      <c r="AW2876" s="319"/>
      <c r="AX2876" s="251"/>
      <c r="AY2876" s="248"/>
    </row>
    <row r="2877" spans="1:51" s="307" customFormat="1" ht="17.25" customHeight="1" x14ac:dyDescent="0.25">
      <c r="A2877" s="305"/>
      <c r="B2877" s="306"/>
      <c r="K2877" s="308"/>
      <c r="L2877" s="309"/>
      <c r="M2877" s="310"/>
      <c r="N2877" s="309"/>
      <c r="O2877" s="309"/>
      <c r="P2877" s="309"/>
      <c r="Q2877" s="311"/>
      <c r="R2877" s="312"/>
      <c r="S2877" s="312"/>
      <c r="U2877" s="313"/>
      <c r="V2877" s="305"/>
      <c r="W2877" s="306"/>
      <c r="X2877" s="314"/>
      <c r="AA2877" s="315"/>
      <c r="AB2877" s="315"/>
      <c r="AC2877" s="315"/>
      <c r="AD2877" s="312"/>
      <c r="AE2877" s="316"/>
      <c r="AF2877" s="317"/>
      <c r="AG2877" s="317"/>
      <c r="AH2877" s="311"/>
      <c r="AI2877" s="311"/>
      <c r="AJ2877" s="311"/>
      <c r="AK2877" s="311"/>
      <c r="AL2877" s="311"/>
      <c r="AO2877" s="318"/>
      <c r="AP2877" s="318"/>
      <c r="AQ2877" s="249"/>
      <c r="AR2877" s="249"/>
      <c r="AS2877" s="248"/>
      <c r="AT2877" s="248"/>
      <c r="AU2877" s="248"/>
      <c r="AW2877" s="319"/>
      <c r="AX2877" s="251"/>
      <c r="AY2877" s="248"/>
    </row>
    <row r="2878" spans="1:51" s="307" customFormat="1" ht="17.25" customHeight="1" x14ac:dyDescent="0.25">
      <c r="A2878" s="305"/>
      <c r="B2878" s="306"/>
      <c r="K2878" s="308"/>
      <c r="L2878" s="309"/>
      <c r="M2878" s="310"/>
      <c r="N2878" s="309"/>
      <c r="O2878" s="309"/>
      <c r="P2878" s="309"/>
      <c r="Q2878" s="311"/>
      <c r="R2878" s="312"/>
      <c r="S2878" s="312"/>
      <c r="U2878" s="313"/>
      <c r="V2878" s="305"/>
      <c r="W2878" s="306"/>
      <c r="X2878" s="314"/>
      <c r="AA2878" s="315"/>
      <c r="AB2878" s="315"/>
      <c r="AC2878" s="315"/>
      <c r="AD2878" s="312"/>
      <c r="AE2878" s="316"/>
      <c r="AF2878" s="317"/>
      <c r="AG2878" s="317"/>
      <c r="AH2878" s="311"/>
      <c r="AI2878" s="311"/>
      <c r="AJ2878" s="311"/>
      <c r="AK2878" s="311"/>
      <c r="AL2878" s="311"/>
      <c r="AO2878" s="318"/>
      <c r="AP2878" s="318"/>
      <c r="AQ2878" s="249"/>
      <c r="AR2878" s="249"/>
      <c r="AS2878" s="248"/>
      <c r="AT2878" s="248"/>
      <c r="AU2878" s="248"/>
      <c r="AW2878" s="319"/>
      <c r="AX2878" s="251"/>
      <c r="AY2878" s="248"/>
    </row>
    <row r="2879" spans="1:51" s="307" customFormat="1" ht="17.25" customHeight="1" x14ac:dyDescent="0.25">
      <c r="A2879" s="305"/>
      <c r="B2879" s="306"/>
      <c r="K2879" s="308"/>
      <c r="L2879" s="309"/>
      <c r="M2879" s="310"/>
      <c r="N2879" s="309"/>
      <c r="O2879" s="309"/>
      <c r="P2879" s="309"/>
      <c r="Q2879" s="311"/>
      <c r="R2879" s="312"/>
      <c r="S2879" s="312"/>
      <c r="U2879" s="313"/>
      <c r="V2879" s="305"/>
      <c r="W2879" s="306"/>
      <c r="X2879" s="314"/>
      <c r="AA2879" s="315"/>
      <c r="AB2879" s="315"/>
      <c r="AC2879" s="315"/>
      <c r="AD2879" s="312"/>
      <c r="AE2879" s="316"/>
      <c r="AF2879" s="317"/>
      <c r="AG2879" s="317"/>
      <c r="AH2879" s="311"/>
      <c r="AI2879" s="311"/>
      <c r="AJ2879" s="311"/>
      <c r="AK2879" s="311"/>
      <c r="AL2879" s="311"/>
      <c r="AO2879" s="318"/>
      <c r="AP2879" s="318"/>
      <c r="AQ2879" s="249"/>
      <c r="AR2879" s="249"/>
      <c r="AS2879" s="248"/>
      <c r="AT2879" s="248"/>
      <c r="AU2879" s="248"/>
      <c r="AW2879" s="319"/>
      <c r="AX2879" s="251"/>
      <c r="AY2879" s="248"/>
    </row>
    <row r="2880" spans="1:51" s="307" customFormat="1" ht="17.25" customHeight="1" x14ac:dyDescent="0.25">
      <c r="A2880" s="305"/>
      <c r="B2880" s="306"/>
      <c r="K2880" s="308"/>
      <c r="L2880" s="309"/>
      <c r="M2880" s="310"/>
      <c r="N2880" s="309"/>
      <c r="O2880" s="309"/>
      <c r="P2880" s="309"/>
      <c r="Q2880" s="311"/>
      <c r="R2880" s="312"/>
      <c r="S2880" s="312"/>
      <c r="U2880" s="313"/>
      <c r="V2880" s="305"/>
      <c r="W2880" s="306"/>
      <c r="X2880" s="314"/>
      <c r="AA2880" s="315"/>
      <c r="AB2880" s="315"/>
      <c r="AC2880" s="315"/>
      <c r="AD2880" s="312"/>
      <c r="AE2880" s="316"/>
      <c r="AF2880" s="317"/>
      <c r="AG2880" s="317"/>
      <c r="AH2880" s="311"/>
      <c r="AI2880" s="311"/>
      <c r="AJ2880" s="311"/>
      <c r="AK2880" s="311"/>
      <c r="AL2880" s="311"/>
      <c r="AO2880" s="318"/>
      <c r="AP2880" s="318"/>
      <c r="AQ2880" s="249"/>
      <c r="AR2880" s="249"/>
      <c r="AS2880" s="248"/>
      <c r="AT2880" s="248"/>
      <c r="AU2880" s="248"/>
      <c r="AW2880" s="319"/>
      <c r="AX2880" s="251"/>
      <c r="AY2880" s="248"/>
    </row>
    <row r="2881" spans="1:51" s="307" customFormat="1" ht="17.25" customHeight="1" x14ac:dyDescent="0.25">
      <c r="A2881" s="305"/>
      <c r="B2881" s="306"/>
      <c r="K2881" s="308"/>
      <c r="L2881" s="309"/>
      <c r="M2881" s="310"/>
      <c r="N2881" s="309"/>
      <c r="O2881" s="309"/>
      <c r="P2881" s="309"/>
      <c r="Q2881" s="311"/>
      <c r="R2881" s="312"/>
      <c r="S2881" s="312"/>
      <c r="U2881" s="313"/>
      <c r="V2881" s="305"/>
      <c r="W2881" s="306"/>
      <c r="X2881" s="314"/>
      <c r="AA2881" s="315"/>
      <c r="AB2881" s="315"/>
      <c r="AC2881" s="315"/>
      <c r="AD2881" s="312"/>
      <c r="AE2881" s="316"/>
      <c r="AF2881" s="317"/>
      <c r="AG2881" s="317"/>
      <c r="AH2881" s="311"/>
      <c r="AI2881" s="311"/>
      <c r="AJ2881" s="311"/>
      <c r="AK2881" s="311"/>
      <c r="AL2881" s="311"/>
      <c r="AO2881" s="318"/>
      <c r="AP2881" s="318"/>
      <c r="AQ2881" s="249"/>
      <c r="AR2881" s="249"/>
      <c r="AS2881" s="248"/>
      <c r="AT2881" s="248"/>
      <c r="AU2881" s="248"/>
      <c r="AW2881" s="319"/>
      <c r="AX2881" s="251"/>
      <c r="AY2881" s="248"/>
    </row>
    <row r="2882" spans="1:51" s="307" customFormat="1" ht="17.25" customHeight="1" x14ac:dyDescent="0.25">
      <c r="A2882" s="305"/>
      <c r="B2882" s="306"/>
      <c r="K2882" s="308"/>
      <c r="L2882" s="309"/>
      <c r="M2882" s="310"/>
      <c r="N2882" s="309"/>
      <c r="O2882" s="309"/>
      <c r="P2882" s="309"/>
      <c r="Q2882" s="311"/>
      <c r="R2882" s="312"/>
      <c r="S2882" s="312"/>
      <c r="U2882" s="313"/>
      <c r="V2882" s="305"/>
      <c r="W2882" s="306"/>
      <c r="X2882" s="314"/>
      <c r="AA2882" s="315"/>
      <c r="AB2882" s="315"/>
      <c r="AC2882" s="315"/>
      <c r="AD2882" s="312"/>
      <c r="AE2882" s="316"/>
      <c r="AF2882" s="317"/>
      <c r="AG2882" s="317"/>
      <c r="AH2882" s="311"/>
      <c r="AI2882" s="311"/>
      <c r="AJ2882" s="311"/>
      <c r="AK2882" s="311"/>
      <c r="AL2882" s="311"/>
      <c r="AO2882" s="318"/>
      <c r="AP2882" s="318"/>
      <c r="AQ2882" s="249"/>
      <c r="AR2882" s="249"/>
      <c r="AS2882" s="248"/>
      <c r="AT2882" s="248"/>
      <c r="AU2882" s="248"/>
      <c r="AW2882" s="319"/>
      <c r="AX2882" s="251"/>
      <c r="AY2882" s="248"/>
    </row>
    <row r="2883" spans="1:51" s="307" customFormat="1" ht="17.25" customHeight="1" x14ac:dyDescent="0.25">
      <c r="A2883" s="305"/>
      <c r="B2883" s="306"/>
      <c r="K2883" s="308"/>
      <c r="L2883" s="309"/>
      <c r="M2883" s="310"/>
      <c r="N2883" s="309"/>
      <c r="O2883" s="309"/>
      <c r="P2883" s="309"/>
      <c r="Q2883" s="311"/>
      <c r="R2883" s="312"/>
      <c r="S2883" s="312"/>
      <c r="U2883" s="313"/>
      <c r="V2883" s="305"/>
      <c r="W2883" s="306"/>
      <c r="X2883" s="314"/>
      <c r="AA2883" s="315"/>
      <c r="AB2883" s="315"/>
      <c r="AC2883" s="315"/>
      <c r="AD2883" s="312"/>
      <c r="AE2883" s="316"/>
      <c r="AF2883" s="317"/>
      <c r="AG2883" s="317"/>
      <c r="AH2883" s="311"/>
      <c r="AI2883" s="311"/>
      <c r="AJ2883" s="311"/>
      <c r="AK2883" s="311"/>
      <c r="AL2883" s="311"/>
      <c r="AO2883" s="318"/>
      <c r="AP2883" s="318"/>
      <c r="AQ2883" s="249"/>
      <c r="AR2883" s="249"/>
      <c r="AS2883" s="248"/>
      <c r="AT2883" s="248"/>
      <c r="AU2883" s="248"/>
      <c r="AW2883" s="319"/>
      <c r="AX2883" s="251"/>
      <c r="AY2883" s="248"/>
    </row>
    <row r="2884" spans="1:51" s="307" customFormat="1" ht="17.25" customHeight="1" x14ac:dyDescent="0.25">
      <c r="A2884" s="305"/>
      <c r="B2884" s="306"/>
      <c r="K2884" s="308"/>
      <c r="L2884" s="309"/>
      <c r="M2884" s="310"/>
      <c r="N2884" s="309"/>
      <c r="O2884" s="309"/>
      <c r="P2884" s="309"/>
      <c r="Q2884" s="311"/>
      <c r="R2884" s="312"/>
      <c r="S2884" s="312"/>
      <c r="U2884" s="313"/>
      <c r="V2884" s="305"/>
      <c r="W2884" s="306"/>
      <c r="X2884" s="314"/>
      <c r="AA2884" s="315"/>
      <c r="AB2884" s="315"/>
      <c r="AC2884" s="315"/>
      <c r="AD2884" s="312"/>
      <c r="AE2884" s="316"/>
      <c r="AF2884" s="317"/>
      <c r="AG2884" s="317"/>
      <c r="AH2884" s="311"/>
      <c r="AI2884" s="311"/>
      <c r="AJ2884" s="311"/>
      <c r="AK2884" s="311"/>
      <c r="AL2884" s="311"/>
      <c r="AO2884" s="318"/>
      <c r="AP2884" s="318"/>
      <c r="AQ2884" s="249"/>
      <c r="AR2884" s="249"/>
      <c r="AS2884" s="248"/>
      <c r="AT2884" s="248"/>
      <c r="AU2884" s="248"/>
      <c r="AW2884" s="319"/>
      <c r="AX2884" s="251"/>
      <c r="AY2884" s="248"/>
    </row>
    <row r="2885" spans="1:51" s="307" customFormat="1" ht="17.25" customHeight="1" x14ac:dyDescent="0.25">
      <c r="A2885" s="305"/>
      <c r="B2885" s="306"/>
      <c r="K2885" s="308"/>
      <c r="L2885" s="309"/>
      <c r="M2885" s="310"/>
      <c r="N2885" s="309"/>
      <c r="O2885" s="309"/>
      <c r="P2885" s="309"/>
      <c r="Q2885" s="311"/>
      <c r="R2885" s="312"/>
      <c r="S2885" s="312"/>
      <c r="U2885" s="313"/>
      <c r="V2885" s="305"/>
      <c r="W2885" s="306"/>
      <c r="X2885" s="314"/>
      <c r="AA2885" s="315"/>
      <c r="AB2885" s="315"/>
      <c r="AC2885" s="315"/>
      <c r="AD2885" s="312"/>
      <c r="AE2885" s="316"/>
      <c r="AF2885" s="317"/>
      <c r="AG2885" s="317"/>
      <c r="AH2885" s="311"/>
      <c r="AI2885" s="311"/>
      <c r="AJ2885" s="311"/>
      <c r="AK2885" s="311"/>
      <c r="AL2885" s="311"/>
      <c r="AO2885" s="318"/>
      <c r="AP2885" s="318"/>
      <c r="AQ2885" s="249"/>
      <c r="AR2885" s="249"/>
      <c r="AS2885" s="248"/>
      <c r="AT2885" s="248"/>
      <c r="AU2885" s="248"/>
      <c r="AW2885" s="319"/>
      <c r="AX2885" s="251"/>
      <c r="AY2885" s="248"/>
    </row>
    <row r="2886" spans="1:51" s="307" customFormat="1" ht="17.25" customHeight="1" x14ac:dyDescent="0.25">
      <c r="A2886" s="305"/>
      <c r="B2886" s="306"/>
      <c r="K2886" s="308"/>
      <c r="L2886" s="309"/>
      <c r="M2886" s="310"/>
      <c r="N2886" s="309"/>
      <c r="O2886" s="309"/>
      <c r="P2886" s="309"/>
      <c r="Q2886" s="311"/>
      <c r="R2886" s="312"/>
      <c r="S2886" s="312"/>
      <c r="U2886" s="313"/>
      <c r="V2886" s="305"/>
      <c r="W2886" s="306"/>
      <c r="X2886" s="314"/>
      <c r="AA2886" s="315"/>
      <c r="AB2886" s="315"/>
      <c r="AC2886" s="315"/>
      <c r="AD2886" s="312"/>
      <c r="AE2886" s="316"/>
      <c r="AF2886" s="317"/>
      <c r="AG2886" s="317"/>
      <c r="AH2886" s="311"/>
      <c r="AI2886" s="311"/>
      <c r="AJ2886" s="311"/>
      <c r="AK2886" s="311"/>
      <c r="AL2886" s="311"/>
      <c r="AO2886" s="318"/>
      <c r="AP2886" s="318"/>
      <c r="AQ2886" s="249"/>
      <c r="AR2886" s="249"/>
      <c r="AS2886" s="248"/>
      <c r="AT2886" s="248"/>
      <c r="AU2886" s="248"/>
      <c r="AW2886" s="319"/>
      <c r="AX2886" s="251"/>
      <c r="AY2886" s="248"/>
    </row>
    <row r="2887" spans="1:51" s="307" customFormat="1" ht="17.25" customHeight="1" x14ac:dyDescent="0.25">
      <c r="A2887" s="305"/>
      <c r="B2887" s="306"/>
      <c r="K2887" s="308"/>
      <c r="L2887" s="309"/>
      <c r="M2887" s="310"/>
      <c r="N2887" s="309"/>
      <c r="O2887" s="309"/>
      <c r="P2887" s="309"/>
      <c r="Q2887" s="311"/>
      <c r="R2887" s="312"/>
      <c r="S2887" s="312"/>
      <c r="U2887" s="313"/>
      <c r="V2887" s="305"/>
      <c r="W2887" s="306"/>
      <c r="X2887" s="314"/>
      <c r="AA2887" s="315"/>
      <c r="AB2887" s="315"/>
      <c r="AC2887" s="315"/>
      <c r="AD2887" s="312"/>
      <c r="AE2887" s="316"/>
      <c r="AF2887" s="317"/>
      <c r="AG2887" s="317"/>
      <c r="AH2887" s="311"/>
      <c r="AI2887" s="311"/>
      <c r="AJ2887" s="311"/>
      <c r="AK2887" s="311"/>
      <c r="AL2887" s="311"/>
      <c r="AO2887" s="318"/>
      <c r="AP2887" s="318"/>
      <c r="AQ2887" s="249"/>
      <c r="AR2887" s="249"/>
      <c r="AS2887" s="248"/>
      <c r="AT2887" s="248"/>
      <c r="AU2887" s="248"/>
      <c r="AW2887" s="319"/>
      <c r="AX2887" s="251"/>
      <c r="AY2887" s="248"/>
    </row>
    <row r="2888" spans="1:51" s="307" customFormat="1" ht="17.25" customHeight="1" x14ac:dyDescent="0.25">
      <c r="A2888" s="305"/>
      <c r="B2888" s="306"/>
      <c r="K2888" s="308"/>
      <c r="L2888" s="309"/>
      <c r="M2888" s="310"/>
      <c r="N2888" s="309"/>
      <c r="O2888" s="309"/>
      <c r="P2888" s="309"/>
      <c r="Q2888" s="311"/>
      <c r="R2888" s="312"/>
      <c r="S2888" s="312"/>
      <c r="U2888" s="313"/>
      <c r="V2888" s="305"/>
      <c r="W2888" s="306"/>
      <c r="X2888" s="314"/>
      <c r="AA2888" s="315"/>
      <c r="AB2888" s="315"/>
      <c r="AC2888" s="315"/>
      <c r="AD2888" s="312"/>
      <c r="AE2888" s="316"/>
      <c r="AF2888" s="317"/>
      <c r="AG2888" s="317"/>
      <c r="AH2888" s="311"/>
      <c r="AI2888" s="311"/>
      <c r="AJ2888" s="311"/>
      <c r="AK2888" s="311"/>
      <c r="AL2888" s="311"/>
      <c r="AO2888" s="318"/>
      <c r="AP2888" s="318"/>
      <c r="AQ2888" s="249"/>
      <c r="AR2888" s="249"/>
      <c r="AS2888" s="248"/>
      <c r="AT2888" s="248"/>
      <c r="AU2888" s="248"/>
      <c r="AW2888" s="319"/>
      <c r="AX2888" s="251"/>
      <c r="AY2888" s="248"/>
    </row>
    <row r="2889" spans="1:51" s="307" customFormat="1" ht="17.25" customHeight="1" x14ac:dyDescent="0.25">
      <c r="A2889" s="305"/>
      <c r="B2889" s="306"/>
      <c r="K2889" s="308"/>
      <c r="L2889" s="309"/>
      <c r="M2889" s="310"/>
      <c r="N2889" s="309"/>
      <c r="O2889" s="309"/>
      <c r="P2889" s="309"/>
      <c r="Q2889" s="311"/>
      <c r="R2889" s="312"/>
      <c r="S2889" s="312"/>
      <c r="U2889" s="313"/>
      <c r="V2889" s="305"/>
      <c r="W2889" s="306"/>
      <c r="X2889" s="314"/>
      <c r="AA2889" s="315"/>
      <c r="AB2889" s="315"/>
      <c r="AC2889" s="315"/>
      <c r="AD2889" s="312"/>
      <c r="AE2889" s="316"/>
      <c r="AF2889" s="317"/>
      <c r="AG2889" s="317"/>
      <c r="AH2889" s="311"/>
      <c r="AI2889" s="311"/>
      <c r="AJ2889" s="311"/>
      <c r="AK2889" s="311"/>
      <c r="AL2889" s="311"/>
      <c r="AO2889" s="318"/>
      <c r="AP2889" s="318"/>
      <c r="AQ2889" s="249"/>
      <c r="AR2889" s="249"/>
      <c r="AS2889" s="248"/>
      <c r="AT2889" s="248"/>
      <c r="AU2889" s="248"/>
      <c r="AW2889" s="319"/>
      <c r="AX2889" s="251"/>
      <c r="AY2889" s="248"/>
    </row>
    <row r="2890" spans="1:51" s="307" customFormat="1" ht="17.25" customHeight="1" x14ac:dyDescent="0.25">
      <c r="A2890" s="305"/>
      <c r="B2890" s="306"/>
      <c r="K2890" s="308"/>
      <c r="L2890" s="309"/>
      <c r="M2890" s="310"/>
      <c r="N2890" s="309"/>
      <c r="O2890" s="309"/>
      <c r="P2890" s="309"/>
      <c r="Q2890" s="311"/>
      <c r="R2890" s="312"/>
      <c r="S2890" s="312"/>
      <c r="U2890" s="313"/>
      <c r="V2890" s="305"/>
      <c r="W2890" s="306"/>
      <c r="X2890" s="314"/>
      <c r="AA2890" s="315"/>
      <c r="AB2890" s="315"/>
      <c r="AC2890" s="315"/>
      <c r="AD2890" s="312"/>
      <c r="AE2890" s="316"/>
      <c r="AF2890" s="317"/>
      <c r="AG2890" s="317"/>
      <c r="AH2890" s="311"/>
      <c r="AI2890" s="311"/>
      <c r="AJ2890" s="311"/>
      <c r="AK2890" s="311"/>
      <c r="AL2890" s="311"/>
      <c r="AO2890" s="318"/>
      <c r="AP2890" s="318"/>
      <c r="AQ2890" s="249"/>
      <c r="AR2890" s="249"/>
      <c r="AS2890" s="248"/>
      <c r="AT2890" s="248"/>
      <c r="AU2890" s="248"/>
      <c r="AW2890" s="319"/>
      <c r="AX2890" s="251"/>
      <c r="AY2890" s="248"/>
    </row>
    <row r="2891" spans="1:51" s="307" customFormat="1" ht="17.25" customHeight="1" x14ac:dyDescent="0.25">
      <c r="A2891" s="305"/>
      <c r="B2891" s="306"/>
      <c r="K2891" s="308"/>
      <c r="L2891" s="309"/>
      <c r="M2891" s="310"/>
      <c r="N2891" s="309"/>
      <c r="O2891" s="309"/>
      <c r="P2891" s="309"/>
      <c r="Q2891" s="311"/>
      <c r="R2891" s="312"/>
      <c r="S2891" s="312"/>
      <c r="U2891" s="313"/>
      <c r="V2891" s="305"/>
      <c r="W2891" s="306"/>
      <c r="X2891" s="314"/>
      <c r="AA2891" s="315"/>
      <c r="AB2891" s="315"/>
      <c r="AC2891" s="315"/>
      <c r="AD2891" s="312"/>
      <c r="AE2891" s="316"/>
      <c r="AF2891" s="317"/>
      <c r="AG2891" s="317"/>
      <c r="AH2891" s="311"/>
      <c r="AI2891" s="311"/>
      <c r="AJ2891" s="311"/>
      <c r="AK2891" s="311"/>
      <c r="AL2891" s="311"/>
      <c r="AO2891" s="318"/>
      <c r="AP2891" s="318"/>
      <c r="AQ2891" s="249"/>
      <c r="AR2891" s="249"/>
      <c r="AS2891" s="248"/>
      <c r="AT2891" s="248"/>
      <c r="AU2891" s="248"/>
      <c r="AW2891" s="319"/>
      <c r="AX2891" s="251"/>
      <c r="AY2891" s="248"/>
    </row>
    <row r="2892" spans="1:51" s="307" customFormat="1" ht="17.25" customHeight="1" x14ac:dyDescent="0.25">
      <c r="A2892" s="305"/>
      <c r="B2892" s="306"/>
      <c r="K2892" s="308"/>
      <c r="L2892" s="309"/>
      <c r="M2892" s="310"/>
      <c r="N2892" s="309"/>
      <c r="O2892" s="309"/>
      <c r="P2892" s="309"/>
      <c r="Q2892" s="311"/>
      <c r="R2892" s="312"/>
      <c r="S2892" s="312"/>
      <c r="U2892" s="313"/>
      <c r="V2892" s="305"/>
      <c r="W2892" s="306"/>
      <c r="X2892" s="314"/>
      <c r="AA2892" s="315"/>
      <c r="AB2892" s="315"/>
      <c r="AC2892" s="315"/>
      <c r="AD2892" s="312"/>
      <c r="AE2892" s="316"/>
      <c r="AF2892" s="317"/>
      <c r="AG2892" s="317"/>
      <c r="AH2892" s="311"/>
      <c r="AI2892" s="311"/>
      <c r="AJ2892" s="311"/>
      <c r="AK2892" s="311"/>
      <c r="AL2892" s="311"/>
      <c r="AO2892" s="318"/>
      <c r="AP2892" s="318"/>
      <c r="AQ2892" s="249"/>
      <c r="AR2892" s="249"/>
      <c r="AS2892" s="248"/>
      <c r="AT2892" s="248"/>
      <c r="AU2892" s="248"/>
      <c r="AW2892" s="319"/>
      <c r="AX2892" s="251"/>
      <c r="AY2892" s="248"/>
    </row>
    <row r="2893" spans="1:51" s="307" customFormat="1" ht="17.25" customHeight="1" x14ac:dyDescent="0.25">
      <c r="A2893" s="305"/>
      <c r="B2893" s="306"/>
      <c r="K2893" s="308"/>
      <c r="L2893" s="309"/>
      <c r="M2893" s="310"/>
      <c r="N2893" s="309"/>
      <c r="O2893" s="309"/>
      <c r="P2893" s="309"/>
      <c r="Q2893" s="311"/>
      <c r="R2893" s="312"/>
      <c r="S2893" s="312"/>
      <c r="U2893" s="313"/>
      <c r="V2893" s="305" t="s">
        <v>255</v>
      </c>
      <c r="W2893" s="306">
        <v>138</v>
      </c>
      <c r="X2893" s="314" t="s">
        <v>256</v>
      </c>
      <c r="Y2893" s="307" t="s">
        <v>28</v>
      </c>
      <c r="Z2893" s="307" t="s">
        <v>37</v>
      </c>
      <c r="AA2893" s="315">
        <v>11</v>
      </c>
      <c r="AB2893" s="315">
        <v>18</v>
      </c>
      <c r="AC2893" s="315">
        <v>2</v>
      </c>
      <c r="AD2893" s="312">
        <f>AA2893*AB2893</f>
        <v>198</v>
      </c>
      <c r="AE2893" s="316">
        <v>100</v>
      </c>
      <c r="AF2893" s="317">
        <f>AF2823</f>
        <v>6700</v>
      </c>
      <c r="AG2893" s="317">
        <f>AD2893*AF2893</f>
        <v>1326600</v>
      </c>
      <c r="AH2893" s="311">
        <f>SUM(AI2893:AL2893)</f>
        <v>198</v>
      </c>
      <c r="AI2893" s="311"/>
      <c r="AJ2893" s="311">
        <v>198</v>
      </c>
      <c r="AK2893" s="311"/>
      <c r="AL2893" s="311"/>
      <c r="AM2893" s="307">
        <v>25</v>
      </c>
      <c r="AN2893" s="307">
        <f>ค่าเสื่อม!Z2</f>
        <v>40</v>
      </c>
      <c r="AO2893" s="318">
        <f>AG2893*AN2893/100</f>
        <v>530640</v>
      </c>
      <c r="AP2893" s="318">
        <f>AG2893-AO2893</f>
        <v>795960</v>
      </c>
      <c r="AQ2893" s="249">
        <f>P2893+AP2893</f>
        <v>795960</v>
      </c>
      <c r="AR2893" s="249">
        <f>AQ2893</f>
        <v>795960</v>
      </c>
      <c r="AS2893" s="248">
        <f>((S2893*O2893)+(AF2893*AK2893)-(AF2893*AK2893*AN2893/100))</f>
        <v>0</v>
      </c>
      <c r="AT2893" s="248">
        <f>AQ2893-AS2893</f>
        <v>795960</v>
      </c>
      <c r="AU2893" s="248">
        <f>AS2893</f>
        <v>0</v>
      </c>
      <c r="AW2893" s="319"/>
      <c r="AX2893" s="251">
        <f>AU2893*AV2893/100</f>
        <v>0</v>
      </c>
      <c r="AY2893" s="248">
        <f>AX2893*10/100</f>
        <v>0</v>
      </c>
    </row>
    <row r="2894" spans="1:51" s="307" customFormat="1" ht="17.25" customHeight="1" x14ac:dyDescent="0.25">
      <c r="A2894" s="305"/>
      <c r="B2894" s="306"/>
      <c r="K2894" s="308"/>
      <c r="L2894" s="309"/>
      <c r="M2894" s="310"/>
      <c r="N2894" s="309"/>
      <c r="O2894" s="309"/>
      <c r="P2894" s="309"/>
      <c r="Q2894" s="311"/>
      <c r="R2894" s="312"/>
      <c r="S2894" s="312"/>
      <c r="U2894" s="313"/>
      <c r="V2894" s="305"/>
      <c r="W2894" s="306"/>
      <c r="X2894" s="314"/>
      <c r="Z2894" s="446"/>
      <c r="AA2894" s="315"/>
      <c r="AB2894" s="315"/>
      <c r="AC2894" s="315"/>
      <c r="AD2894" s="312"/>
      <c r="AE2894" s="316"/>
      <c r="AF2894" s="317"/>
      <c r="AG2894" s="317"/>
      <c r="AH2894" s="311"/>
      <c r="AI2894" s="311"/>
      <c r="AJ2894" s="311"/>
      <c r="AK2894" s="311"/>
      <c r="AL2894" s="311"/>
      <c r="AO2894" s="318"/>
      <c r="AP2894" s="318"/>
      <c r="AQ2894" s="249"/>
      <c r="AR2894" s="249"/>
      <c r="AS2894" s="248"/>
      <c r="AT2894" s="248"/>
      <c r="AU2894" s="248"/>
      <c r="AW2894" s="319"/>
      <c r="AX2894" s="251"/>
      <c r="AY2894" s="248">
        <f>SUM(AY2823:AY2893)</f>
        <v>31.0122</v>
      </c>
    </row>
    <row r="2895" spans="1:51" s="307" customFormat="1" ht="17.25" customHeight="1" x14ac:dyDescent="0.25">
      <c r="A2895" s="305"/>
      <c r="B2895" s="306"/>
      <c r="K2895" s="308"/>
      <c r="L2895" s="309"/>
      <c r="M2895" s="310"/>
      <c r="N2895" s="309"/>
      <c r="O2895" s="309"/>
      <c r="P2895" s="309"/>
      <c r="Q2895" s="311"/>
      <c r="R2895" s="312"/>
      <c r="S2895" s="312"/>
      <c r="U2895" s="313"/>
      <c r="V2895" s="305"/>
      <c r="W2895" s="306"/>
      <c r="X2895" s="314"/>
      <c r="Z2895" s="446"/>
      <c r="AA2895" s="315"/>
      <c r="AB2895" s="315"/>
      <c r="AC2895" s="315"/>
      <c r="AD2895" s="312"/>
      <c r="AE2895" s="316"/>
      <c r="AF2895" s="317"/>
      <c r="AG2895" s="317"/>
      <c r="AH2895" s="311"/>
      <c r="AI2895" s="311"/>
      <c r="AJ2895" s="311"/>
      <c r="AK2895" s="311"/>
      <c r="AL2895" s="311"/>
      <c r="AO2895" s="318"/>
      <c r="AP2895" s="318"/>
      <c r="AQ2895" s="249"/>
      <c r="AR2895" s="249"/>
      <c r="AS2895" s="248"/>
      <c r="AT2895" s="248"/>
      <c r="AU2895" s="248"/>
      <c r="AW2895" s="319"/>
      <c r="AX2895" s="251"/>
      <c r="AY2895" s="248"/>
    </row>
    <row r="2896" spans="1:51" s="307" customFormat="1" ht="17.25" customHeight="1" x14ac:dyDescent="0.25">
      <c r="A2896" s="305"/>
      <c r="B2896" s="306"/>
      <c r="K2896" s="308"/>
      <c r="L2896" s="309"/>
      <c r="M2896" s="310"/>
      <c r="N2896" s="309"/>
      <c r="O2896" s="309"/>
      <c r="P2896" s="309"/>
      <c r="Q2896" s="311"/>
      <c r="R2896" s="312"/>
      <c r="S2896" s="312"/>
      <c r="U2896" s="313"/>
      <c r="V2896" s="305"/>
      <c r="W2896" s="306"/>
      <c r="X2896" s="314"/>
      <c r="Z2896" s="446"/>
      <c r="AA2896" s="315"/>
      <c r="AB2896" s="315"/>
      <c r="AC2896" s="315"/>
      <c r="AD2896" s="312"/>
      <c r="AE2896" s="316"/>
      <c r="AF2896" s="317"/>
      <c r="AG2896" s="317"/>
      <c r="AH2896" s="311"/>
      <c r="AI2896" s="311"/>
      <c r="AJ2896" s="311"/>
      <c r="AK2896" s="311"/>
      <c r="AL2896" s="311"/>
      <c r="AO2896" s="318"/>
      <c r="AP2896" s="318"/>
      <c r="AQ2896" s="249"/>
      <c r="AR2896" s="249"/>
      <c r="AS2896" s="248"/>
      <c r="AT2896" s="248"/>
      <c r="AU2896" s="248"/>
      <c r="AW2896" s="319"/>
      <c r="AX2896" s="251"/>
      <c r="AY2896" s="248"/>
    </row>
    <row r="2897" spans="1:51" s="307" customFormat="1" ht="17.25" customHeight="1" x14ac:dyDescent="0.25">
      <c r="A2897" s="305"/>
      <c r="B2897" s="306"/>
      <c r="K2897" s="308"/>
      <c r="L2897" s="309"/>
      <c r="M2897" s="310"/>
      <c r="N2897" s="309"/>
      <c r="O2897" s="309"/>
      <c r="P2897" s="309"/>
      <c r="Q2897" s="311"/>
      <c r="R2897" s="312"/>
      <c r="S2897" s="312"/>
      <c r="U2897" s="313"/>
      <c r="V2897" s="305"/>
      <c r="W2897" s="306"/>
      <c r="X2897" s="314"/>
      <c r="Z2897" s="446"/>
      <c r="AA2897" s="315"/>
      <c r="AB2897" s="315"/>
      <c r="AC2897" s="315"/>
      <c r="AD2897" s="312"/>
      <c r="AE2897" s="316"/>
      <c r="AF2897" s="317"/>
      <c r="AG2897" s="317"/>
      <c r="AH2897" s="311"/>
      <c r="AI2897" s="311"/>
      <c r="AJ2897" s="311"/>
      <c r="AK2897" s="311"/>
      <c r="AL2897" s="311"/>
      <c r="AO2897" s="318"/>
      <c r="AP2897" s="318"/>
      <c r="AQ2897" s="249"/>
      <c r="AR2897" s="249"/>
      <c r="AS2897" s="248"/>
      <c r="AT2897" s="248"/>
      <c r="AU2897" s="248"/>
      <c r="AW2897" s="319"/>
      <c r="AX2897" s="251"/>
      <c r="AY2897" s="248"/>
    </row>
    <row r="2898" spans="1:51" s="307" customFormat="1" ht="17.25" customHeight="1" x14ac:dyDescent="0.25">
      <c r="A2898" s="305"/>
      <c r="B2898" s="306"/>
      <c r="K2898" s="308"/>
      <c r="L2898" s="309"/>
      <c r="M2898" s="310"/>
      <c r="N2898" s="309"/>
      <c r="O2898" s="309"/>
      <c r="P2898" s="309"/>
      <c r="Q2898" s="311"/>
      <c r="R2898" s="312"/>
      <c r="S2898" s="312"/>
      <c r="U2898" s="313"/>
      <c r="V2898" s="305"/>
      <c r="W2898" s="306"/>
      <c r="X2898" s="314"/>
      <c r="Z2898" s="446"/>
      <c r="AA2898" s="315"/>
      <c r="AB2898" s="315"/>
      <c r="AC2898" s="315"/>
      <c r="AD2898" s="312"/>
      <c r="AE2898" s="316"/>
      <c r="AF2898" s="317"/>
      <c r="AG2898" s="317"/>
      <c r="AH2898" s="311"/>
      <c r="AI2898" s="311"/>
      <c r="AJ2898" s="311"/>
      <c r="AK2898" s="311"/>
      <c r="AL2898" s="311"/>
      <c r="AO2898" s="318"/>
      <c r="AP2898" s="318"/>
      <c r="AQ2898" s="249"/>
      <c r="AR2898" s="249"/>
      <c r="AS2898" s="248"/>
      <c r="AT2898" s="248"/>
      <c r="AU2898" s="248"/>
      <c r="AW2898" s="319"/>
      <c r="AX2898" s="251"/>
      <c r="AY2898" s="248"/>
    </row>
    <row r="2899" spans="1:51" s="307" customFormat="1" ht="17.25" customHeight="1" x14ac:dyDescent="0.25">
      <c r="A2899" s="305"/>
      <c r="B2899" s="306"/>
      <c r="K2899" s="308"/>
      <c r="L2899" s="309"/>
      <c r="M2899" s="310"/>
      <c r="N2899" s="309"/>
      <c r="O2899" s="309"/>
      <c r="P2899" s="309"/>
      <c r="Q2899" s="311"/>
      <c r="R2899" s="312"/>
      <c r="S2899" s="312"/>
      <c r="U2899" s="313"/>
      <c r="V2899" s="305"/>
      <c r="W2899" s="306"/>
      <c r="X2899" s="314"/>
      <c r="Z2899" s="446"/>
      <c r="AA2899" s="315"/>
      <c r="AB2899" s="315"/>
      <c r="AC2899" s="315"/>
      <c r="AD2899" s="312"/>
      <c r="AE2899" s="316"/>
      <c r="AF2899" s="317"/>
      <c r="AG2899" s="317"/>
      <c r="AH2899" s="311"/>
      <c r="AI2899" s="311"/>
      <c r="AJ2899" s="311"/>
      <c r="AK2899" s="311"/>
      <c r="AL2899" s="311"/>
      <c r="AO2899" s="318"/>
      <c r="AP2899" s="318"/>
      <c r="AQ2899" s="249"/>
      <c r="AR2899" s="249"/>
      <c r="AS2899" s="248"/>
      <c r="AT2899" s="248"/>
      <c r="AU2899" s="248"/>
      <c r="AW2899" s="319"/>
      <c r="AX2899" s="251"/>
      <c r="AY2899" s="248"/>
    </row>
    <row r="2900" spans="1:51" s="307" customFormat="1" ht="17.25" customHeight="1" x14ac:dyDescent="0.25">
      <c r="A2900" s="305"/>
      <c r="B2900" s="306"/>
      <c r="K2900" s="308"/>
      <c r="L2900" s="309"/>
      <c r="M2900" s="310"/>
      <c r="N2900" s="309"/>
      <c r="O2900" s="309"/>
      <c r="P2900" s="309"/>
      <c r="Q2900" s="311"/>
      <c r="R2900" s="312"/>
      <c r="S2900" s="312"/>
      <c r="U2900" s="313"/>
      <c r="V2900" s="305"/>
      <c r="W2900" s="306"/>
      <c r="X2900" s="314"/>
      <c r="Z2900" s="446"/>
      <c r="AA2900" s="315"/>
      <c r="AB2900" s="315"/>
      <c r="AC2900" s="315"/>
      <c r="AD2900" s="312"/>
      <c r="AE2900" s="316"/>
      <c r="AF2900" s="317"/>
      <c r="AG2900" s="317"/>
      <c r="AH2900" s="311"/>
      <c r="AI2900" s="311"/>
      <c r="AJ2900" s="311"/>
      <c r="AK2900" s="311"/>
      <c r="AL2900" s="311"/>
      <c r="AO2900" s="318"/>
      <c r="AP2900" s="318"/>
      <c r="AQ2900" s="249"/>
      <c r="AR2900" s="249"/>
      <c r="AS2900" s="248"/>
      <c r="AT2900" s="248"/>
      <c r="AU2900" s="248"/>
      <c r="AW2900" s="319"/>
      <c r="AX2900" s="251"/>
      <c r="AY2900" s="248"/>
    </row>
    <row r="2901" spans="1:51" s="307" customFormat="1" ht="17.25" customHeight="1" x14ac:dyDescent="0.25">
      <c r="A2901" s="305"/>
      <c r="B2901" s="306"/>
      <c r="K2901" s="308"/>
      <c r="L2901" s="309"/>
      <c r="M2901" s="310"/>
      <c r="N2901" s="309"/>
      <c r="O2901" s="309"/>
      <c r="P2901" s="309"/>
      <c r="Q2901" s="311"/>
      <c r="R2901" s="312"/>
      <c r="S2901" s="312"/>
      <c r="U2901" s="313"/>
      <c r="V2901" s="305"/>
      <c r="W2901" s="306"/>
      <c r="X2901" s="314"/>
      <c r="Z2901" s="446"/>
      <c r="AA2901" s="315"/>
      <c r="AB2901" s="315"/>
      <c r="AC2901" s="315"/>
      <c r="AD2901" s="312"/>
      <c r="AE2901" s="316"/>
      <c r="AF2901" s="317"/>
      <c r="AG2901" s="317"/>
      <c r="AH2901" s="311"/>
      <c r="AI2901" s="311"/>
      <c r="AJ2901" s="311"/>
      <c r="AK2901" s="311"/>
      <c r="AL2901" s="311"/>
      <c r="AO2901" s="318"/>
      <c r="AP2901" s="318"/>
      <c r="AQ2901" s="249"/>
      <c r="AR2901" s="249"/>
      <c r="AS2901" s="248"/>
      <c r="AT2901" s="248"/>
      <c r="AU2901" s="248"/>
      <c r="AW2901" s="319"/>
      <c r="AX2901" s="251"/>
      <c r="AY2901" s="248"/>
    </row>
    <row r="2902" spans="1:51" s="307" customFormat="1" ht="17.25" customHeight="1" x14ac:dyDescent="0.25">
      <c r="A2902" s="305"/>
      <c r="B2902" s="306"/>
      <c r="K2902" s="308"/>
      <c r="L2902" s="309"/>
      <c r="M2902" s="310"/>
      <c r="N2902" s="309"/>
      <c r="O2902" s="309"/>
      <c r="P2902" s="309"/>
      <c r="Q2902" s="311"/>
      <c r="R2902" s="312"/>
      <c r="S2902" s="312"/>
      <c r="U2902" s="313"/>
      <c r="V2902" s="305"/>
      <c r="W2902" s="306"/>
      <c r="X2902" s="314"/>
      <c r="Z2902" s="446"/>
      <c r="AA2902" s="315"/>
      <c r="AB2902" s="315"/>
      <c r="AC2902" s="315"/>
      <c r="AD2902" s="312"/>
      <c r="AE2902" s="316"/>
      <c r="AF2902" s="317"/>
      <c r="AG2902" s="317"/>
      <c r="AH2902" s="311"/>
      <c r="AI2902" s="311"/>
      <c r="AJ2902" s="311"/>
      <c r="AK2902" s="311"/>
      <c r="AL2902" s="311"/>
      <c r="AO2902" s="318"/>
      <c r="AP2902" s="318"/>
      <c r="AQ2902" s="249"/>
      <c r="AR2902" s="249"/>
      <c r="AS2902" s="248"/>
      <c r="AT2902" s="248"/>
      <c r="AU2902" s="248"/>
      <c r="AW2902" s="319"/>
      <c r="AX2902" s="251"/>
      <c r="AY2902" s="248"/>
    </row>
    <row r="2903" spans="1:51" s="307" customFormat="1" ht="17.25" customHeight="1" x14ac:dyDescent="0.25">
      <c r="A2903" s="305"/>
      <c r="B2903" s="306"/>
      <c r="K2903" s="308"/>
      <c r="L2903" s="309"/>
      <c r="M2903" s="310"/>
      <c r="N2903" s="309"/>
      <c r="O2903" s="309"/>
      <c r="P2903" s="309"/>
      <c r="Q2903" s="311"/>
      <c r="R2903" s="312"/>
      <c r="S2903" s="312"/>
      <c r="U2903" s="313"/>
      <c r="V2903" s="305"/>
      <c r="W2903" s="306"/>
      <c r="X2903" s="314"/>
      <c r="Z2903" s="446"/>
      <c r="AA2903" s="315"/>
      <c r="AB2903" s="315"/>
      <c r="AC2903" s="315"/>
      <c r="AD2903" s="312"/>
      <c r="AE2903" s="316"/>
      <c r="AF2903" s="317"/>
      <c r="AG2903" s="317"/>
      <c r="AH2903" s="311"/>
      <c r="AI2903" s="311"/>
      <c r="AJ2903" s="311"/>
      <c r="AK2903" s="311"/>
      <c r="AL2903" s="311"/>
      <c r="AO2903" s="318"/>
      <c r="AP2903" s="318"/>
      <c r="AQ2903" s="249"/>
      <c r="AR2903" s="249"/>
      <c r="AS2903" s="248"/>
      <c r="AT2903" s="248"/>
      <c r="AU2903" s="248"/>
      <c r="AW2903" s="319"/>
      <c r="AX2903" s="251"/>
      <c r="AY2903" s="248"/>
    </row>
    <row r="2904" spans="1:51" s="307" customFormat="1" ht="17.25" customHeight="1" x14ac:dyDescent="0.25">
      <c r="A2904" s="305"/>
      <c r="B2904" s="306"/>
      <c r="K2904" s="308"/>
      <c r="L2904" s="309"/>
      <c r="M2904" s="310"/>
      <c r="N2904" s="309"/>
      <c r="O2904" s="309"/>
      <c r="P2904" s="309"/>
      <c r="Q2904" s="311"/>
      <c r="R2904" s="312"/>
      <c r="S2904" s="312"/>
      <c r="U2904" s="313"/>
      <c r="V2904" s="305"/>
      <c r="W2904" s="306"/>
      <c r="X2904" s="314"/>
      <c r="Z2904" s="446"/>
      <c r="AA2904" s="315"/>
      <c r="AB2904" s="315"/>
      <c r="AC2904" s="315"/>
      <c r="AD2904" s="312"/>
      <c r="AE2904" s="316"/>
      <c r="AF2904" s="317"/>
      <c r="AG2904" s="317"/>
      <c r="AH2904" s="311"/>
      <c r="AI2904" s="311"/>
      <c r="AJ2904" s="311"/>
      <c r="AK2904" s="311"/>
      <c r="AL2904" s="311"/>
      <c r="AO2904" s="318"/>
      <c r="AP2904" s="318"/>
      <c r="AQ2904" s="249"/>
      <c r="AR2904" s="249"/>
      <c r="AS2904" s="248"/>
      <c r="AT2904" s="248"/>
      <c r="AU2904" s="248"/>
      <c r="AW2904" s="319"/>
      <c r="AX2904" s="251"/>
      <c r="AY2904" s="248"/>
    </row>
    <row r="2905" spans="1:51" s="307" customFormat="1" ht="17.25" customHeight="1" x14ac:dyDescent="0.25">
      <c r="A2905" s="305"/>
      <c r="B2905" s="306"/>
      <c r="K2905" s="308"/>
      <c r="L2905" s="309"/>
      <c r="M2905" s="310"/>
      <c r="N2905" s="309"/>
      <c r="O2905" s="309"/>
      <c r="P2905" s="309"/>
      <c r="Q2905" s="311"/>
      <c r="R2905" s="312"/>
      <c r="S2905" s="312"/>
      <c r="U2905" s="313"/>
      <c r="V2905" s="305"/>
      <c r="W2905" s="306"/>
      <c r="X2905" s="314"/>
      <c r="Z2905" s="446"/>
      <c r="AA2905" s="315"/>
      <c r="AB2905" s="315"/>
      <c r="AC2905" s="315"/>
      <c r="AD2905" s="312"/>
      <c r="AE2905" s="316"/>
      <c r="AF2905" s="317"/>
      <c r="AG2905" s="317"/>
      <c r="AH2905" s="311"/>
      <c r="AI2905" s="311"/>
      <c r="AJ2905" s="311"/>
      <c r="AK2905" s="311"/>
      <c r="AL2905" s="311"/>
      <c r="AO2905" s="318"/>
      <c r="AP2905" s="318"/>
      <c r="AQ2905" s="249"/>
      <c r="AR2905" s="249"/>
      <c r="AS2905" s="248"/>
      <c r="AT2905" s="248"/>
      <c r="AU2905" s="248"/>
      <c r="AW2905" s="319"/>
      <c r="AX2905" s="251"/>
      <c r="AY2905" s="248"/>
    </row>
    <row r="2906" spans="1:51" s="307" customFormat="1" ht="17.25" customHeight="1" x14ac:dyDescent="0.25">
      <c r="A2906" s="305"/>
      <c r="B2906" s="306"/>
      <c r="K2906" s="308"/>
      <c r="L2906" s="309"/>
      <c r="M2906" s="310"/>
      <c r="N2906" s="309"/>
      <c r="O2906" s="309"/>
      <c r="P2906" s="309"/>
      <c r="Q2906" s="311"/>
      <c r="R2906" s="312"/>
      <c r="S2906" s="312"/>
      <c r="U2906" s="313"/>
      <c r="V2906" s="305"/>
      <c r="W2906" s="306"/>
      <c r="X2906" s="314"/>
      <c r="Z2906" s="446"/>
      <c r="AA2906" s="315"/>
      <c r="AB2906" s="315"/>
      <c r="AC2906" s="315"/>
      <c r="AD2906" s="312"/>
      <c r="AE2906" s="316"/>
      <c r="AF2906" s="317"/>
      <c r="AG2906" s="317"/>
      <c r="AH2906" s="311"/>
      <c r="AI2906" s="311"/>
      <c r="AJ2906" s="311"/>
      <c r="AK2906" s="311"/>
      <c r="AL2906" s="311"/>
      <c r="AO2906" s="318"/>
      <c r="AP2906" s="318"/>
      <c r="AQ2906" s="249"/>
      <c r="AR2906" s="249"/>
      <c r="AS2906" s="248"/>
      <c r="AT2906" s="248"/>
      <c r="AU2906" s="248"/>
      <c r="AW2906" s="319"/>
      <c r="AX2906" s="251"/>
      <c r="AY2906" s="248"/>
    </row>
    <row r="2907" spans="1:51" s="307" customFormat="1" ht="17.25" customHeight="1" x14ac:dyDescent="0.25">
      <c r="A2907" s="305"/>
      <c r="B2907" s="306"/>
      <c r="K2907" s="308"/>
      <c r="L2907" s="309"/>
      <c r="M2907" s="310"/>
      <c r="N2907" s="309"/>
      <c r="O2907" s="309"/>
      <c r="P2907" s="309"/>
      <c r="Q2907" s="311"/>
      <c r="R2907" s="312"/>
      <c r="S2907" s="312"/>
      <c r="U2907" s="313"/>
      <c r="V2907" s="305"/>
      <c r="W2907" s="306"/>
      <c r="X2907" s="314"/>
      <c r="Z2907" s="446"/>
      <c r="AA2907" s="315"/>
      <c r="AB2907" s="315"/>
      <c r="AC2907" s="315"/>
      <c r="AD2907" s="312"/>
      <c r="AE2907" s="316"/>
      <c r="AF2907" s="317"/>
      <c r="AG2907" s="317"/>
      <c r="AH2907" s="311"/>
      <c r="AI2907" s="311"/>
      <c r="AJ2907" s="311"/>
      <c r="AK2907" s="311"/>
      <c r="AL2907" s="311"/>
      <c r="AO2907" s="318"/>
      <c r="AP2907" s="318"/>
      <c r="AQ2907" s="249"/>
      <c r="AR2907" s="249"/>
      <c r="AS2907" s="248"/>
      <c r="AT2907" s="248"/>
      <c r="AU2907" s="248"/>
      <c r="AW2907" s="319"/>
      <c r="AX2907" s="251"/>
      <c r="AY2907" s="248"/>
    </row>
    <row r="2908" spans="1:51" s="307" customFormat="1" ht="17.25" customHeight="1" x14ac:dyDescent="0.25">
      <c r="A2908" s="305"/>
      <c r="B2908" s="306"/>
      <c r="K2908" s="308"/>
      <c r="L2908" s="309"/>
      <c r="M2908" s="310"/>
      <c r="N2908" s="309"/>
      <c r="O2908" s="309"/>
      <c r="P2908" s="309"/>
      <c r="Q2908" s="311"/>
      <c r="R2908" s="312"/>
      <c r="S2908" s="312"/>
      <c r="U2908" s="313"/>
      <c r="V2908" s="305"/>
      <c r="W2908" s="306"/>
      <c r="X2908" s="314"/>
      <c r="Z2908" s="446"/>
      <c r="AA2908" s="315"/>
      <c r="AB2908" s="315"/>
      <c r="AC2908" s="315"/>
      <c r="AD2908" s="312"/>
      <c r="AE2908" s="316"/>
      <c r="AF2908" s="317"/>
      <c r="AG2908" s="317"/>
      <c r="AH2908" s="311"/>
      <c r="AI2908" s="311"/>
      <c r="AJ2908" s="311"/>
      <c r="AK2908" s="311"/>
      <c r="AL2908" s="311"/>
      <c r="AO2908" s="318"/>
      <c r="AP2908" s="318"/>
      <c r="AQ2908" s="249"/>
      <c r="AR2908" s="249"/>
      <c r="AS2908" s="248"/>
      <c r="AT2908" s="248"/>
      <c r="AU2908" s="248"/>
      <c r="AW2908" s="319"/>
      <c r="AX2908" s="251"/>
      <c r="AY2908" s="248"/>
    </row>
    <row r="2909" spans="1:51" s="307" customFormat="1" ht="17.25" customHeight="1" x14ac:dyDescent="0.25">
      <c r="A2909" s="305"/>
      <c r="B2909" s="306"/>
      <c r="K2909" s="308"/>
      <c r="L2909" s="309"/>
      <c r="M2909" s="310"/>
      <c r="N2909" s="309"/>
      <c r="O2909" s="309"/>
      <c r="P2909" s="309"/>
      <c r="Q2909" s="311"/>
      <c r="R2909" s="312"/>
      <c r="S2909" s="312"/>
      <c r="U2909" s="313"/>
      <c r="V2909" s="305"/>
      <c r="W2909" s="306"/>
      <c r="X2909" s="314"/>
      <c r="Z2909" s="446"/>
      <c r="AA2909" s="315"/>
      <c r="AB2909" s="315"/>
      <c r="AC2909" s="315"/>
      <c r="AD2909" s="312"/>
      <c r="AE2909" s="316"/>
      <c r="AF2909" s="317"/>
      <c r="AG2909" s="317"/>
      <c r="AH2909" s="311"/>
      <c r="AI2909" s="311"/>
      <c r="AJ2909" s="311"/>
      <c r="AK2909" s="311"/>
      <c r="AL2909" s="311"/>
      <c r="AO2909" s="318"/>
      <c r="AP2909" s="318"/>
      <c r="AQ2909" s="249"/>
      <c r="AR2909" s="249"/>
      <c r="AS2909" s="248"/>
      <c r="AT2909" s="248"/>
      <c r="AU2909" s="248"/>
      <c r="AW2909" s="319"/>
      <c r="AX2909" s="251"/>
      <c r="AY2909" s="248"/>
    </row>
    <row r="2910" spans="1:51" s="307" customFormat="1" ht="17.25" customHeight="1" x14ac:dyDescent="0.25">
      <c r="A2910" s="305"/>
      <c r="B2910" s="306"/>
      <c r="K2910" s="308"/>
      <c r="L2910" s="309"/>
      <c r="M2910" s="310"/>
      <c r="N2910" s="309"/>
      <c r="O2910" s="309"/>
      <c r="P2910" s="309"/>
      <c r="Q2910" s="311"/>
      <c r="R2910" s="312"/>
      <c r="S2910" s="312"/>
      <c r="U2910" s="313"/>
      <c r="V2910" s="305"/>
      <c r="W2910" s="306"/>
      <c r="X2910" s="314"/>
      <c r="Z2910" s="446"/>
      <c r="AA2910" s="315"/>
      <c r="AB2910" s="315"/>
      <c r="AC2910" s="315"/>
      <c r="AD2910" s="312"/>
      <c r="AE2910" s="316"/>
      <c r="AF2910" s="317"/>
      <c r="AG2910" s="317"/>
      <c r="AH2910" s="311"/>
      <c r="AI2910" s="311"/>
      <c r="AJ2910" s="311"/>
      <c r="AK2910" s="311"/>
      <c r="AL2910" s="311"/>
      <c r="AO2910" s="318"/>
      <c r="AP2910" s="318"/>
      <c r="AQ2910" s="249"/>
      <c r="AR2910" s="249"/>
      <c r="AS2910" s="248"/>
      <c r="AT2910" s="248"/>
      <c r="AU2910" s="248"/>
      <c r="AW2910" s="319"/>
      <c r="AX2910" s="251"/>
      <c r="AY2910" s="248"/>
    </row>
    <row r="2911" spans="1:51" s="307" customFormat="1" ht="17.25" customHeight="1" x14ac:dyDescent="0.25">
      <c r="A2911" s="305"/>
      <c r="B2911" s="306"/>
      <c r="K2911" s="308"/>
      <c r="L2911" s="309"/>
      <c r="M2911" s="310"/>
      <c r="N2911" s="309"/>
      <c r="O2911" s="309"/>
      <c r="P2911" s="309"/>
      <c r="Q2911" s="311"/>
      <c r="R2911" s="312"/>
      <c r="S2911" s="312"/>
      <c r="U2911" s="313"/>
      <c r="V2911" s="305"/>
      <c r="W2911" s="306"/>
      <c r="X2911" s="314"/>
      <c r="Z2911" s="446"/>
      <c r="AA2911" s="315"/>
      <c r="AB2911" s="315"/>
      <c r="AC2911" s="315"/>
      <c r="AD2911" s="312"/>
      <c r="AE2911" s="316"/>
      <c r="AF2911" s="317"/>
      <c r="AG2911" s="317"/>
      <c r="AH2911" s="311"/>
      <c r="AI2911" s="311"/>
      <c r="AJ2911" s="311"/>
      <c r="AK2911" s="311"/>
      <c r="AL2911" s="311"/>
      <c r="AO2911" s="318"/>
      <c r="AP2911" s="318"/>
      <c r="AQ2911" s="249"/>
      <c r="AR2911" s="249"/>
      <c r="AS2911" s="248"/>
      <c r="AT2911" s="248"/>
      <c r="AU2911" s="248"/>
      <c r="AW2911" s="319"/>
      <c r="AX2911" s="251"/>
      <c r="AY2911" s="248"/>
    </row>
    <row r="2912" spans="1:51" s="307" customFormat="1" ht="17.25" customHeight="1" x14ac:dyDescent="0.25">
      <c r="A2912" s="305"/>
      <c r="B2912" s="306"/>
      <c r="K2912" s="308"/>
      <c r="L2912" s="309"/>
      <c r="M2912" s="310"/>
      <c r="N2912" s="309"/>
      <c r="O2912" s="309"/>
      <c r="P2912" s="309"/>
      <c r="Q2912" s="311"/>
      <c r="R2912" s="312"/>
      <c r="S2912" s="312"/>
      <c r="U2912" s="313"/>
      <c r="V2912" s="305"/>
      <c r="W2912" s="306"/>
      <c r="X2912" s="314"/>
      <c r="Z2912" s="446"/>
      <c r="AA2912" s="315"/>
      <c r="AB2912" s="315"/>
      <c r="AC2912" s="315"/>
      <c r="AD2912" s="312"/>
      <c r="AE2912" s="316"/>
      <c r="AF2912" s="317"/>
      <c r="AG2912" s="317"/>
      <c r="AH2912" s="311"/>
      <c r="AI2912" s="311"/>
      <c r="AJ2912" s="311"/>
      <c r="AK2912" s="311"/>
      <c r="AL2912" s="311"/>
      <c r="AO2912" s="318"/>
      <c r="AP2912" s="318"/>
      <c r="AQ2912" s="249"/>
      <c r="AR2912" s="249"/>
      <c r="AS2912" s="248"/>
      <c r="AT2912" s="248"/>
      <c r="AU2912" s="248"/>
      <c r="AW2912" s="319"/>
      <c r="AX2912" s="251"/>
      <c r="AY2912" s="248"/>
    </row>
    <row r="2913" spans="1:51" s="307" customFormat="1" ht="17.25" customHeight="1" x14ac:dyDescent="0.25">
      <c r="A2913" s="305"/>
      <c r="B2913" s="306"/>
      <c r="K2913" s="308"/>
      <c r="L2913" s="309"/>
      <c r="M2913" s="310"/>
      <c r="N2913" s="309"/>
      <c r="O2913" s="309"/>
      <c r="P2913" s="309"/>
      <c r="Q2913" s="311"/>
      <c r="R2913" s="312"/>
      <c r="S2913" s="312"/>
      <c r="U2913" s="313"/>
      <c r="V2913" s="305"/>
      <c r="W2913" s="306"/>
      <c r="X2913" s="314"/>
      <c r="Z2913" s="446"/>
      <c r="AA2913" s="315"/>
      <c r="AB2913" s="315"/>
      <c r="AC2913" s="315"/>
      <c r="AD2913" s="312"/>
      <c r="AE2913" s="316"/>
      <c r="AF2913" s="317"/>
      <c r="AG2913" s="317"/>
      <c r="AH2913" s="311"/>
      <c r="AI2913" s="311"/>
      <c r="AJ2913" s="311"/>
      <c r="AK2913" s="311"/>
      <c r="AL2913" s="311"/>
      <c r="AO2913" s="318"/>
      <c r="AP2913" s="318"/>
      <c r="AQ2913" s="249"/>
      <c r="AR2913" s="249"/>
      <c r="AS2913" s="248"/>
      <c r="AT2913" s="248"/>
      <c r="AU2913" s="248"/>
      <c r="AW2913" s="319"/>
      <c r="AX2913" s="251"/>
      <c r="AY2913" s="248"/>
    </row>
    <row r="2914" spans="1:51" s="307" customFormat="1" ht="17.25" customHeight="1" x14ac:dyDescent="0.25">
      <c r="A2914" s="305"/>
      <c r="B2914" s="306"/>
      <c r="K2914" s="308"/>
      <c r="L2914" s="309"/>
      <c r="M2914" s="310"/>
      <c r="N2914" s="309"/>
      <c r="O2914" s="309"/>
      <c r="P2914" s="309"/>
      <c r="Q2914" s="311"/>
      <c r="R2914" s="312"/>
      <c r="S2914" s="312"/>
      <c r="U2914" s="313"/>
      <c r="V2914" s="305"/>
      <c r="W2914" s="306"/>
      <c r="X2914" s="314"/>
      <c r="Z2914" s="446"/>
      <c r="AA2914" s="315"/>
      <c r="AB2914" s="315"/>
      <c r="AC2914" s="315"/>
      <c r="AD2914" s="312"/>
      <c r="AE2914" s="316"/>
      <c r="AF2914" s="317"/>
      <c r="AG2914" s="317"/>
      <c r="AH2914" s="311"/>
      <c r="AI2914" s="311"/>
      <c r="AJ2914" s="311"/>
      <c r="AK2914" s="311"/>
      <c r="AL2914" s="311"/>
      <c r="AO2914" s="318"/>
      <c r="AP2914" s="318"/>
      <c r="AQ2914" s="249"/>
      <c r="AR2914" s="249"/>
      <c r="AS2914" s="248"/>
      <c r="AT2914" s="248"/>
      <c r="AU2914" s="248"/>
      <c r="AW2914" s="319"/>
      <c r="AX2914" s="251"/>
      <c r="AY2914" s="248"/>
    </row>
    <row r="2915" spans="1:51" s="307" customFormat="1" ht="17.25" customHeight="1" x14ac:dyDescent="0.25">
      <c r="A2915" s="305"/>
      <c r="B2915" s="306"/>
      <c r="K2915" s="308"/>
      <c r="L2915" s="309"/>
      <c r="M2915" s="310"/>
      <c r="N2915" s="309"/>
      <c r="O2915" s="309"/>
      <c r="P2915" s="309"/>
      <c r="Q2915" s="311"/>
      <c r="R2915" s="312"/>
      <c r="S2915" s="312"/>
      <c r="U2915" s="313"/>
      <c r="V2915" s="305"/>
      <c r="W2915" s="306"/>
      <c r="X2915" s="314"/>
      <c r="Z2915" s="446"/>
      <c r="AA2915" s="315"/>
      <c r="AB2915" s="315"/>
      <c r="AC2915" s="315"/>
      <c r="AD2915" s="312"/>
      <c r="AE2915" s="316"/>
      <c r="AF2915" s="317"/>
      <c r="AG2915" s="317"/>
      <c r="AH2915" s="311"/>
      <c r="AI2915" s="311"/>
      <c r="AJ2915" s="311"/>
      <c r="AK2915" s="311"/>
      <c r="AL2915" s="311"/>
      <c r="AO2915" s="318"/>
      <c r="AP2915" s="318"/>
      <c r="AQ2915" s="249"/>
      <c r="AR2915" s="249"/>
      <c r="AS2915" s="248"/>
      <c r="AT2915" s="248"/>
      <c r="AU2915" s="248"/>
      <c r="AW2915" s="319"/>
      <c r="AX2915" s="251"/>
      <c r="AY2915" s="248"/>
    </row>
    <row r="2916" spans="1:51" s="307" customFormat="1" ht="17.25" customHeight="1" x14ac:dyDescent="0.25">
      <c r="A2916" s="305"/>
      <c r="B2916" s="306"/>
      <c r="K2916" s="308"/>
      <c r="L2916" s="309"/>
      <c r="M2916" s="310"/>
      <c r="N2916" s="309"/>
      <c r="O2916" s="309"/>
      <c r="P2916" s="309"/>
      <c r="Q2916" s="311"/>
      <c r="R2916" s="312"/>
      <c r="S2916" s="312"/>
      <c r="U2916" s="313"/>
      <c r="V2916" s="305"/>
      <c r="W2916" s="306"/>
      <c r="X2916" s="314"/>
      <c r="Z2916" s="446"/>
      <c r="AA2916" s="315"/>
      <c r="AB2916" s="315"/>
      <c r="AC2916" s="315"/>
      <c r="AD2916" s="312"/>
      <c r="AE2916" s="316"/>
      <c r="AF2916" s="317"/>
      <c r="AG2916" s="317"/>
      <c r="AH2916" s="311"/>
      <c r="AI2916" s="311"/>
      <c r="AJ2916" s="311"/>
      <c r="AK2916" s="311"/>
      <c r="AL2916" s="311"/>
      <c r="AO2916" s="318"/>
      <c r="AP2916" s="318"/>
      <c r="AQ2916" s="249"/>
      <c r="AR2916" s="249"/>
      <c r="AS2916" s="248"/>
      <c r="AT2916" s="248"/>
      <c r="AU2916" s="248"/>
      <c r="AW2916" s="319"/>
      <c r="AX2916" s="251"/>
      <c r="AY2916" s="248"/>
    </row>
    <row r="2917" spans="1:51" s="307" customFormat="1" ht="17.25" customHeight="1" x14ac:dyDescent="0.25">
      <c r="A2917" s="305"/>
      <c r="B2917" s="306"/>
      <c r="K2917" s="308"/>
      <c r="L2917" s="309"/>
      <c r="M2917" s="310"/>
      <c r="N2917" s="309"/>
      <c r="O2917" s="309"/>
      <c r="P2917" s="309"/>
      <c r="Q2917" s="311"/>
      <c r="R2917" s="312"/>
      <c r="S2917" s="312"/>
      <c r="U2917" s="313"/>
      <c r="V2917" s="305"/>
      <c r="W2917" s="306"/>
      <c r="X2917" s="314"/>
      <c r="Z2917" s="446"/>
      <c r="AA2917" s="315"/>
      <c r="AB2917" s="315"/>
      <c r="AC2917" s="315"/>
      <c r="AD2917" s="312"/>
      <c r="AE2917" s="316"/>
      <c r="AF2917" s="317"/>
      <c r="AG2917" s="317"/>
      <c r="AH2917" s="311"/>
      <c r="AI2917" s="311"/>
      <c r="AJ2917" s="311"/>
      <c r="AK2917" s="311"/>
      <c r="AL2917" s="311"/>
      <c r="AO2917" s="318"/>
      <c r="AP2917" s="318"/>
      <c r="AQ2917" s="249"/>
      <c r="AR2917" s="249"/>
      <c r="AS2917" s="248"/>
      <c r="AT2917" s="248"/>
      <c r="AU2917" s="248"/>
      <c r="AW2917" s="319"/>
      <c r="AX2917" s="251"/>
      <c r="AY2917" s="248"/>
    </row>
    <row r="2918" spans="1:51" s="307" customFormat="1" ht="17.25" customHeight="1" x14ac:dyDescent="0.25">
      <c r="A2918" s="305"/>
      <c r="B2918" s="306"/>
      <c r="K2918" s="308"/>
      <c r="L2918" s="309"/>
      <c r="M2918" s="310"/>
      <c r="N2918" s="309"/>
      <c r="O2918" s="309"/>
      <c r="P2918" s="309"/>
      <c r="Q2918" s="311"/>
      <c r="R2918" s="312"/>
      <c r="S2918" s="312"/>
      <c r="U2918" s="313"/>
      <c r="V2918" s="305"/>
      <c r="W2918" s="306"/>
      <c r="X2918" s="314"/>
      <c r="Z2918" s="446"/>
      <c r="AA2918" s="315"/>
      <c r="AB2918" s="315"/>
      <c r="AC2918" s="315"/>
      <c r="AD2918" s="312"/>
      <c r="AE2918" s="316"/>
      <c r="AF2918" s="317"/>
      <c r="AG2918" s="317"/>
      <c r="AH2918" s="311"/>
      <c r="AI2918" s="311"/>
      <c r="AJ2918" s="311"/>
      <c r="AK2918" s="311"/>
      <c r="AL2918" s="311"/>
      <c r="AO2918" s="318"/>
      <c r="AP2918" s="318"/>
      <c r="AQ2918" s="249"/>
      <c r="AR2918" s="249"/>
      <c r="AS2918" s="248"/>
      <c r="AT2918" s="248"/>
      <c r="AU2918" s="248"/>
      <c r="AW2918" s="319"/>
      <c r="AX2918" s="251"/>
      <c r="AY2918" s="248"/>
    </row>
    <row r="2919" spans="1:51" s="307" customFormat="1" ht="17.25" customHeight="1" x14ac:dyDescent="0.25">
      <c r="A2919" s="305"/>
      <c r="B2919" s="306"/>
      <c r="K2919" s="308"/>
      <c r="L2919" s="309"/>
      <c r="M2919" s="310"/>
      <c r="N2919" s="309"/>
      <c r="O2919" s="309"/>
      <c r="P2919" s="309"/>
      <c r="Q2919" s="311"/>
      <c r="R2919" s="312"/>
      <c r="S2919" s="312"/>
      <c r="U2919" s="313"/>
      <c r="V2919" s="305"/>
      <c r="W2919" s="306"/>
      <c r="X2919" s="314"/>
      <c r="Z2919" s="446"/>
      <c r="AA2919" s="315"/>
      <c r="AB2919" s="315"/>
      <c r="AC2919" s="315"/>
      <c r="AD2919" s="312"/>
      <c r="AE2919" s="316"/>
      <c r="AF2919" s="317"/>
      <c r="AG2919" s="317"/>
      <c r="AH2919" s="311"/>
      <c r="AI2919" s="311"/>
      <c r="AJ2919" s="311"/>
      <c r="AK2919" s="311"/>
      <c r="AL2919" s="311"/>
      <c r="AO2919" s="318"/>
      <c r="AP2919" s="318"/>
      <c r="AQ2919" s="249"/>
      <c r="AR2919" s="249"/>
      <c r="AS2919" s="248"/>
      <c r="AT2919" s="248"/>
      <c r="AU2919" s="248"/>
      <c r="AW2919" s="319"/>
      <c r="AX2919" s="251"/>
      <c r="AY2919" s="248"/>
    </row>
    <row r="2920" spans="1:51" s="307" customFormat="1" ht="17.25" customHeight="1" x14ac:dyDescent="0.25">
      <c r="A2920" s="305"/>
      <c r="B2920" s="306"/>
      <c r="K2920" s="308"/>
      <c r="L2920" s="309"/>
      <c r="M2920" s="310"/>
      <c r="N2920" s="309"/>
      <c r="O2920" s="309"/>
      <c r="P2920" s="309"/>
      <c r="Q2920" s="311"/>
      <c r="R2920" s="312"/>
      <c r="S2920" s="312"/>
      <c r="U2920" s="313"/>
      <c r="V2920" s="305"/>
      <c r="W2920" s="306"/>
      <c r="X2920" s="314"/>
      <c r="Z2920" s="446"/>
      <c r="AA2920" s="315"/>
      <c r="AB2920" s="315"/>
      <c r="AC2920" s="315"/>
      <c r="AD2920" s="312"/>
      <c r="AE2920" s="316"/>
      <c r="AF2920" s="317"/>
      <c r="AG2920" s="317"/>
      <c r="AH2920" s="311"/>
      <c r="AI2920" s="311"/>
      <c r="AJ2920" s="311"/>
      <c r="AK2920" s="311"/>
      <c r="AL2920" s="311"/>
      <c r="AO2920" s="318"/>
      <c r="AP2920" s="318"/>
      <c r="AQ2920" s="249"/>
      <c r="AR2920" s="249"/>
      <c r="AS2920" s="248"/>
      <c r="AT2920" s="248"/>
      <c r="AU2920" s="248"/>
      <c r="AW2920" s="319"/>
      <c r="AX2920" s="251"/>
      <c r="AY2920" s="248"/>
    </row>
    <row r="2921" spans="1:51" s="307" customFormat="1" ht="17.25" customHeight="1" x14ac:dyDescent="0.25">
      <c r="A2921" s="305"/>
      <c r="B2921" s="306"/>
      <c r="K2921" s="308"/>
      <c r="L2921" s="309"/>
      <c r="M2921" s="310"/>
      <c r="N2921" s="309"/>
      <c r="O2921" s="309"/>
      <c r="P2921" s="309"/>
      <c r="Q2921" s="311"/>
      <c r="R2921" s="312"/>
      <c r="S2921" s="312"/>
      <c r="U2921" s="313"/>
      <c r="V2921" s="305"/>
      <c r="W2921" s="306"/>
      <c r="X2921" s="314"/>
      <c r="Z2921" s="446"/>
      <c r="AA2921" s="315"/>
      <c r="AB2921" s="315"/>
      <c r="AC2921" s="315"/>
      <c r="AD2921" s="312"/>
      <c r="AE2921" s="316"/>
      <c r="AF2921" s="317"/>
      <c r="AG2921" s="317"/>
      <c r="AH2921" s="311"/>
      <c r="AI2921" s="311"/>
      <c r="AJ2921" s="311"/>
      <c r="AK2921" s="311"/>
      <c r="AL2921" s="311"/>
      <c r="AO2921" s="318"/>
      <c r="AP2921" s="318"/>
      <c r="AQ2921" s="249"/>
      <c r="AR2921" s="249"/>
      <c r="AS2921" s="248"/>
      <c r="AT2921" s="248"/>
      <c r="AU2921" s="248"/>
      <c r="AW2921" s="319"/>
      <c r="AX2921" s="251"/>
      <c r="AY2921" s="248"/>
    </row>
    <row r="2922" spans="1:51" s="307" customFormat="1" ht="17.25" customHeight="1" x14ac:dyDescent="0.25">
      <c r="A2922" s="305"/>
      <c r="B2922" s="306"/>
      <c r="K2922" s="308"/>
      <c r="L2922" s="309"/>
      <c r="M2922" s="310"/>
      <c r="N2922" s="309"/>
      <c r="O2922" s="309"/>
      <c r="P2922" s="309"/>
      <c r="Q2922" s="311"/>
      <c r="R2922" s="312"/>
      <c r="S2922" s="312"/>
      <c r="U2922" s="313"/>
      <c r="V2922" s="305"/>
      <c r="W2922" s="306"/>
      <c r="X2922" s="314"/>
      <c r="Z2922" s="446"/>
      <c r="AA2922" s="315"/>
      <c r="AB2922" s="315"/>
      <c r="AC2922" s="315"/>
      <c r="AD2922" s="312"/>
      <c r="AE2922" s="316"/>
      <c r="AF2922" s="317"/>
      <c r="AG2922" s="317"/>
      <c r="AH2922" s="311"/>
      <c r="AI2922" s="311"/>
      <c r="AJ2922" s="311"/>
      <c r="AK2922" s="311"/>
      <c r="AL2922" s="311"/>
      <c r="AO2922" s="318"/>
      <c r="AP2922" s="318"/>
      <c r="AQ2922" s="249"/>
      <c r="AR2922" s="249"/>
      <c r="AS2922" s="248"/>
      <c r="AT2922" s="248"/>
      <c r="AU2922" s="248"/>
      <c r="AW2922" s="319"/>
      <c r="AX2922" s="251"/>
      <c r="AY2922" s="248"/>
    </row>
    <row r="2923" spans="1:51" s="307" customFormat="1" ht="17.25" customHeight="1" x14ac:dyDescent="0.25">
      <c r="A2923" s="305"/>
      <c r="B2923" s="306"/>
      <c r="K2923" s="308"/>
      <c r="L2923" s="309"/>
      <c r="M2923" s="310"/>
      <c r="N2923" s="309"/>
      <c r="O2923" s="309"/>
      <c r="P2923" s="309"/>
      <c r="Q2923" s="311"/>
      <c r="R2923" s="312"/>
      <c r="S2923" s="312"/>
      <c r="U2923" s="313"/>
      <c r="V2923" s="305"/>
      <c r="W2923" s="306"/>
      <c r="X2923" s="314"/>
      <c r="Z2923" s="446"/>
      <c r="AA2923" s="315"/>
      <c r="AB2923" s="315"/>
      <c r="AC2923" s="315"/>
      <c r="AD2923" s="312"/>
      <c r="AE2923" s="316"/>
      <c r="AF2923" s="317"/>
      <c r="AG2923" s="317"/>
      <c r="AH2923" s="311"/>
      <c r="AI2923" s="311"/>
      <c r="AJ2923" s="311"/>
      <c r="AK2923" s="311"/>
      <c r="AL2923" s="311"/>
      <c r="AO2923" s="318"/>
      <c r="AP2923" s="318"/>
      <c r="AQ2923" s="249"/>
      <c r="AR2923" s="249"/>
      <c r="AS2923" s="248"/>
      <c r="AT2923" s="248"/>
      <c r="AU2923" s="248"/>
      <c r="AW2923" s="319"/>
      <c r="AX2923" s="251"/>
      <c r="AY2923" s="248"/>
    </row>
    <row r="2924" spans="1:51" s="307" customFormat="1" ht="17.25" customHeight="1" x14ac:dyDescent="0.25">
      <c r="A2924" s="305"/>
      <c r="B2924" s="306"/>
      <c r="K2924" s="308"/>
      <c r="L2924" s="309"/>
      <c r="M2924" s="310"/>
      <c r="N2924" s="309"/>
      <c r="O2924" s="309"/>
      <c r="P2924" s="309"/>
      <c r="Q2924" s="311"/>
      <c r="R2924" s="312"/>
      <c r="S2924" s="312"/>
      <c r="U2924" s="313"/>
      <c r="V2924" s="305"/>
      <c r="W2924" s="306"/>
      <c r="X2924" s="314"/>
      <c r="Z2924" s="446"/>
      <c r="AA2924" s="315"/>
      <c r="AB2924" s="315"/>
      <c r="AC2924" s="315"/>
      <c r="AD2924" s="312"/>
      <c r="AE2924" s="316"/>
      <c r="AF2924" s="317"/>
      <c r="AG2924" s="317"/>
      <c r="AH2924" s="311"/>
      <c r="AI2924" s="311"/>
      <c r="AJ2924" s="311"/>
      <c r="AK2924" s="311"/>
      <c r="AL2924" s="311"/>
      <c r="AO2924" s="318"/>
      <c r="AP2924" s="318"/>
      <c r="AQ2924" s="249"/>
      <c r="AR2924" s="249"/>
      <c r="AS2924" s="248"/>
      <c r="AT2924" s="248"/>
      <c r="AU2924" s="248"/>
      <c r="AW2924" s="319"/>
      <c r="AX2924" s="251"/>
      <c r="AY2924" s="248"/>
    </row>
    <row r="2925" spans="1:51" s="307" customFormat="1" ht="17.25" customHeight="1" x14ac:dyDescent="0.25">
      <c r="A2925" s="305"/>
      <c r="B2925" s="306"/>
      <c r="K2925" s="308"/>
      <c r="L2925" s="309"/>
      <c r="M2925" s="310"/>
      <c r="N2925" s="309"/>
      <c r="O2925" s="309"/>
      <c r="P2925" s="309"/>
      <c r="Q2925" s="311"/>
      <c r="R2925" s="312"/>
      <c r="S2925" s="312"/>
      <c r="U2925" s="313"/>
      <c r="V2925" s="305"/>
      <c r="W2925" s="306"/>
      <c r="X2925" s="314"/>
      <c r="Z2925" s="446"/>
      <c r="AA2925" s="315"/>
      <c r="AB2925" s="315"/>
      <c r="AC2925" s="315"/>
      <c r="AD2925" s="312"/>
      <c r="AE2925" s="316"/>
      <c r="AF2925" s="317"/>
      <c r="AG2925" s="317"/>
      <c r="AH2925" s="311"/>
      <c r="AI2925" s="311"/>
      <c r="AJ2925" s="311"/>
      <c r="AK2925" s="311"/>
      <c r="AL2925" s="311"/>
      <c r="AO2925" s="318"/>
      <c r="AP2925" s="318"/>
      <c r="AQ2925" s="249"/>
      <c r="AR2925" s="249"/>
      <c r="AS2925" s="248"/>
      <c r="AT2925" s="248"/>
      <c r="AU2925" s="248"/>
      <c r="AW2925" s="319"/>
      <c r="AX2925" s="251"/>
      <c r="AY2925" s="248"/>
    </row>
    <row r="2926" spans="1:51" s="307" customFormat="1" ht="17.25" customHeight="1" x14ac:dyDescent="0.25">
      <c r="A2926" s="305"/>
      <c r="B2926" s="306"/>
      <c r="K2926" s="308"/>
      <c r="L2926" s="309"/>
      <c r="M2926" s="310"/>
      <c r="N2926" s="309"/>
      <c r="O2926" s="309"/>
      <c r="P2926" s="309"/>
      <c r="Q2926" s="311"/>
      <c r="R2926" s="312"/>
      <c r="S2926" s="312"/>
      <c r="U2926" s="313"/>
      <c r="V2926" s="305"/>
      <c r="W2926" s="306"/>
      <c r="X2926" s="314"/>
      <c r="Z2926" s="446"/>
      <c r="AA2926" s="315"/>
      <c r="AB2926" s="315"/>
      <c r="AC2926" s="315"/>
      <c r="AD2926" s="312"/>
      <c r="AE2926" s="316"/>
      <c r="AF2926" s="317"/>
      <c r="AG2926" s="317"/>
      <c r="AH2926" s="311"/>
      <c r="AI2926" s="311"/>
      <c r="AJ2926" s="311"/>
      <c r="AK2926" s="311"/>
      <c r="AL2926" s="311"/>
      <c r="AO2926" s="318"/>
      <c r="AP2926" s="318"/>
      <c r="AQ2926" s="249"/>
      <c r="AR2926" s="249"/>
      <c r="AS2926" s="248"/>
      <c r="AT2926" s="248"/>
      <c r="AU2926" s="248"/>
      <c r="AW2926" s="319"/>
      <c r="AX2926" s="251"/>
      <c r="AY2926" s="248"/>
    </row>
    <row r="2927" spans="1:51" s="307" customFormat="1" ht="17.25" customHeight="1" x14ac:dyDescent="0.25">
      <c r="A2927" s="305"/>
      <c r="B2927" s="306"/>
      <c r="K2927" s="308"/>
      <c r="L2927" s="309"/>
      <c r="M2927" s="310"/>
      <c r="N2927" s="309"/>
      <c r="O2927" s="309"/>
      <c r="P2927" s="309"/>
      <c r="Q2927" s="311"/>
      <c r="R2927" s="312"/>
      <c r="S2927" s="312"/>
      <c r="U2927" s="313"/>
      <c r="V2927" s="305"/>
      <c r="W2927" s="306"/>
      <c r="X2927" s="314"/>
      <c r="Z2927" s="446"/>
      <c r="AA2927" s="315"/>
      <c r="AB2927" s="315"/>
      <c r="AC2927" s="315"/>
      <c r="AD2927" s="312"/>
      <c r="AE2927" s="316"/>
      <c r="AF2927" s="317"/>
      <c r="AG2927" s="317"/>
      <c r="AH2927" s="311"/>
      <c r="AI2927" s="311"/>
      <c r="AJ2927" s="311"/>
      <c r="AK2927" s="311"/>
      <c r="AL2927" s="311"/>
      <c r="AO2927" s="318"/>
      <c r="AP2927" s="318"/>
      <c r="AQ2927" s="249"/>
      <c r="AR2927" s="249"/>
      <c r="AS2927" s="248"/>
      <c r="AT2927" s="248"/>
      <c r="AU2927" s="248"/>
      <c r="AW2927" s="319"/>
      <c r="AX2927" s="251"/>
      <c r="AY2927" s="248"/>
    </row>
    <row r="2928" spans="1:51" s="276" customFormat="1" ht="17.25" customHeight="1" x14ac:dyDescent="0.25">
      <c r="A2928" s="283" t="s">
        <v>257</v>
      </c>
      <c r="B2928" s="274">
        <v>77</v>
      </c>
      <c r="C2928" s="276" t="s">
        <v>5</v>
      </c>
      <c r="D2928" s="276">
        <v>23367</v>
      </c>
      <c r="E2928" s="276">
        <v>2</v>
      </c>
      <c r="F2928" s="276">
        <v>945</v>
      </c>
      <c r="G2928" s="276" t="s">
        <v>245</v>
      </c>
      <c r="H2928" s="276">
        <v>1</v>
      </c>
      <c r="I2928" s="276">
        <v>0</v>
      </c>
      <c r="J2928" s="276">
        <v>45</v>
      </c>
      <c r="K2928" s="277">
        <f>H2928*400+I2928*100+J2928</f>
        <v>445</v>
      </c>
      <c r="L2928" s="278">
        <f>SUM(Q2928:U2928)</f>
        <v>445</v>
      </c>
      <c r="M2928" s="279">
        <v>5</v>
      </c>
      <c r="N2928" s="278">
        <f>L2928</f>
        <v>445</v>
      </c>
      <c r="O2928" s="278">
        <v>200</v>
      </c>
      <c r="P2928" s="278">
        <f>N2928*O2928</f>
        <v>89000</v>
      </c>
      <c r="Q2928" s="280"/>
      <c r="R2928" s="281">
        <v>432.25</v>
      </c>
      <c r="S2928" s="281">
        <v>12.75</v>
      </c>
      <c r="U2928" s="282"/>
      <c r="V2928" s="283"/>
      <c r="W2928" s="274"/>
      <c r="X2928" s="291"/>
      <c r="Z2928" s="347"/>
      <c r="AA2928" s="285"/>
      <c r="AB2928" s="285"/>
      <c r="AC2928" s="285"/>
      <c r="AD2928" s="281"/>
      <c r="AE2928" s="287"/>
      <c r="AF2928" s="288"/>
      <c r="AG2928" s="288"/>
      <c r="AH2928" s="280"/>
      <c r="AI2928" s="280"/>
      <c r="AJ2928" s="280"/>
      <c r="AK2928" s="280"/>
      <c r="AL2928" s="280"/>
      <c r="AO2928" s="290"/>
      <c r="AP2928" s="290"/>
      <c r="AQ2928" s="199">
        <f>P2928+AP2928</f>
        <v>89000</v>
      </c>
      <c r="AR2928" s="199">
        <f>AQ2928</f>
        <v>89000</v>
      </c>
      <c r="AS2928" s="198">
        <f>((S2928*O2928)+(AF2928*AK2928)-(AF2928*AK2928*AN2928/100))</f>
        <v>2550</v>
      </c>
      <c r="AT2928" s="198">
        <f>AQ2928-AS2928</f>
        <v>86450</v>
      </c>
      <c r="AU2928" s="198">
        <f>AS2928</f>
        <v>2550</v>
      </c>
      <c r="AV2928" s="276">
        <f>อัตราภาษี!J5</f>
        <v>0.3</v>
      </c>
      <c r="AW2928" s="156" t="s">
        <v>1809</v>
      </c>
      <c r="AX2928" s="201">
        <f>AU2928*AV2928/100</f>
        <v>7.65</v>
      </c>
      <c r="AY2928" s="198">
        <f>AX2928*10/100</f>
        <v>0.76500000000000001</v>
      </c>
    </row>
    <row r="2929" spans="1:51" s="307" customFormat="1" ht="17.25" customHeight="1" x14ac:dyDescent="0.25">
      <c r="A2929" s="305"/>
      <c r="B2929" s="306"/>
      <c r="K2929" s="308"/>
      <c r="L2929" s="309"/>
      <c r="M2929" s="310"/>
      <c r="N2929" s="309"/>
      <c r="O2929" s="309"/>
      <c r="P2929" s="309"/>
      <c r="Q2929" s="311"/>
      <c r="R2929" s="312"/>
      <c r="S2929" s="312"/>
      <c r="U2929" s="313"/>
      <c r="V2929" s="305"/>
      <c r="W2929" s="306"/>
      <c r="X2929" s="314"/>
      <c r="Z2929" s="446"/>
      <c r="AA2929" s="315"/>
      <c r="AB2929" s="315"/>
      <c r="AC2929" s="315"/>
      <c r="AD2929" s="312"/>
      <c r="AE2929" s="316"/>
      <c r="AF2929" s="317"/>
      <c r="AG2929" s="317"/>
      <c r="AH2929" s="311"/>
      <c r="AI2929" s="311"/>
      <c r="AJ2929" s="311"/>
      <c r="AK2929" s="311"/>
      <c r="AL2929" s="311"/>
      <c r="AO2929" s="318"/>
      <c r="AP2929" s="318"/>
      <c r="AQ2929" s="249"/>
      <c r="AR2929" s="249"/>
      <c r="AS2929" s="248"/>
      <c r="AT2929" s="248"/>
      <c r="AU2929" s="248"/>
      <c r="AW2929" s="319"/>
      <c r="AX2929" s="251"/>
      <c r="AY2929" s="248"/>
    </row>
    <row r="2930" spans="1:51" s="307" customFormat="1" ht="17.25" customHeight="1" x14ac:dyDescent="0.25">
      <c r="A2930" s="305"/>
      <c r="B2930" s="306"/>
      <c r="K2930" s="308"/>
      <c r="L2930" s="309"/>
      <c r="M2930" s="310"/>
      <c r="N2930" s="309"/>
      <c r="O2930" s="309"/>
      <c r="P2930" s="309"/>
      <c r="Q2930" s="311"/>
      <c r="R2930" s="312"/>
      <c r="S2930" s="312"/>
      <c r="U2930" s="313"/>
      <c r="V2930" s="305"/>
      <c r="W2930" s="306"/>
      <c r="X2930" s="314"/>
      <c r="Z2930" s="446"/>
      <c r="AA2930" s="315"/>
      <c r="AB2930" s="315"/>
      <c r="AC2930" s="315"/>
      <c r="AD2930" s="312"/>
      <c r="AE2930" s="316"/>
      <c r="AF2930" s="317"/>
      <c r="AG2930" s="317"/>
      <c r="AH2930" s="311"/>
      <c r="AI2930" s="311"/>
      <c r="AJ2930" s="311"/>
      <c r="AK2930" s="311"/>
      <c r="AL2930" s="311"/>
      <c r="AO2930" s="318"/>
      <c r="AP2930" s="318"/>
      <c r="AQ2930" s="249"/>
      <c r="AR2930" s="249"/>
      <c r="AS2930" s="248"/>
      <c r="AT2930" s="248"/>
      <c r="AU2930" s="248"/>
      <c r="AW2930" s="319"/>
      <c r="AX2930" s="251"/>
      <c r="AY2930" s="248"/>
    </row>
    <row r="2931" spans="1:51" s="307" customFormat="1" ht="17.25" customHeight="1" x14ac:dyDescent="0.25">
      <c r="A2931" s="305"/>
      <c r="B2931" s="306"/>
      <c r="K2931" s="308"/>
      <c r="L2931" s="309"/>
      <c r="M2931" s="310"/>
      <c r="N2931" s="309"/>
      <c r="O2931" s="309"/>
      <c r="P2931" s="309"/>
      <c r="Q2931" s="311"/>
      <c r="R2931" s="312"/>
      <c r="S2931" s="312"/>
      <c r="U2931" s="313"/>
      <c r="V2931" s="305"/>
      <c r="W2931" s="306"/>
      <c r="X2931" s="314"/>
      <c r="Z2931" s="446"/>
      <c r="AA2931" s="315"/>
      <c r="AB2931" s="315"/>
      <c r="AC2931" s="315"/>
      <c r="AD2931" s="312"/>
      <c r="AE2931" s="316"/>
      <c r="AF2931" s="317"/>
      <c r="AG2931" s="317"/>
      <c r="AH2931" s="311"/>
      <c r="AI2931" s="311"/>
      <c r="AJ2931" s="311"/>
      <c r="AK2931" s="311"/>
      <c r="AL2931" s="311"/>
      <c r="AO2931" s="318"/>
      <c r="AP2931" s="318"/>
      <c r="AQ2931" s="249"/>
      <c r="AR2931" s="249"/>
      <c r="AS2931" s="248"/>
      <c r="AT2931" s="248"/>
      <c r="AU2931" s="248"/>
      <c r="AW2931" s="319"/>
      <c r="AX2931" s="251"/>
      <c r="AY2931" s="248"/>
    </row>
    <row r="2932" spans="1:51" s="307" customFormat="1" ht="17.25" customHeight="1" x14ac:dyDescent="0.25">
      <c r="A2932" s="305"/>
      <c r="B2932" s="306"/>
      <c r="K2932" s="308"/>
      <c r="L2932" s="309"/>
      <c r="M2932" s="310"/>
      <c r="N2932" s="309"/>
      <c r="O2932" s="309"/>
      <c r="P2932" s="309"/>
      <c r="Q2932" s="311"/>
      <c r="R2932" s="312"/>
      <c r="S2932" s="312"/>
      <c r="U2932" s="313"/>
      <c r="V2932" s="305"/>
      <c r="W2932" s="306"/>
      <c r="X2932" s="314"/>
      <c r="Z2932" s="446"/>
      <c r="AA2932" s="315"/>
      <c r="AB2932" s="315"/>
      <c r="AC2932" s="315"/>
      <c r="AD2932" s="312"/>
      <c r="AE2932" s="316"/>
      <c r="AF2932" s="317"/>
      <c r="AG2932" s="317"/>
      <c r="AH2932" s="311"/>
      <c r="AI2932" s="311"/>
      <c r="AJ2932" s="311"/>
      <c r="AK2932" s="311"/>
      <c r="AL2932" s="311"/>
      <c r="AO2932" s="318"/>
      <c r="AP2932" s="318"/>
      <c r="AQ2932" s="249"/>
      <c r="AR2932" s="249"/>
      <c r="AS2932" s="248"/>
      <c r="AT2932" s="248"/>
      <c r="AU2932" s="248"/>
      <c r="AW2932" s="319"/>
      <c r="AX2932" s="251"/>
      <c r="AY2932" s="248"/>
    </row>
    <row r="2933" spans="1:51" s="307" customFormat="1" ht="17.25" customHeight="1" x14ac:dyDescent="0.25">
      <c r="A2933" s="305"/>
      <c r="B2933" s="306"/>
      <c r="K2933" s="308"/>
      <c r="L2933" s="309"/>
      <c r="M2933" s="310"/>
      <c r="N2933" s="309"/>
      <c r="O2933" s="309"/>
      <c r="P2933" s="309"/>
      <c r="Q2933" s="311"/>
      <c r="R2933" s="312"/>
      <c r="S2933" s="312"/>
      <c r="U2933" s="313"/>
      <c r="V2933" s="305"/>
      <c r="W2933" s="306"/>
      <c r="X2933" s="314"/>
      <c r="Z2933" s="446"/>
      <c r="AA2933" s="315"/>
      <c r="AB2933" s="315"/>
      <c r="AC2933" s="315"/>
      <c r="AD2933" s="312"/>
      <c r="AE2933" s="316"/>
      <c r="AF2933" s="317"/>
      <c r="AG2933" s="317"/>
      <c r="AH2933" s="311"/>
      <c r="AI2933" s="311"/>
      <c r="AJ2933" s="311"/>
      <c r="AK2933" s="311"/>
      <c r="AL2933" s="311"/>
      <c r="AO2933" s="318"/>
      <c r="AP2933" s="318"/>
      <c r="AQ2933" s="249"/>
      <c r="AR2933" s="249"/>
      <c r="AS2933" s="248"/>
      <c r="AT2933" s="248"/>
      <c r="AU2933" s="248"/>
      <c r="AW2933" s="319"/>
      <c r="AX2933" s="251"/>
      <c r="AY2933" s="248"/>
    </row>
    <row r="2934" spans="1:51" s="307" customFormat="1" ht="17.25" customHeight="1" x14ac:dyDescent="0.25">
      <c r="A2934" s="305"/>
      <c r="B2934" s="306"/>
      <c r="K2934" s="308"/>
      <c r="L2934" s="309"/>
      <c r="M2934" s="310"/>
      <c r="N2934" s="309"/>
      <c r="O2934" s="309"/>
      <c r="P2934" s="309"/>
      <c r="Q2934" s="311"/>
      <c r="R2934" s="312"/>
      <c r="S2934" s="312"/>
      <c r="U2934" s="313"/>
      <c r="V2934" s="305"/>
      <c r="W2934" s="306"/>
      <c r="X2934" s="314"/>
      <c r="Z2934" s="446"/>
      <c r="AA2934" s="315"/>
      <c r="AB2934" s="315"/>
      <c r="AC2934" s="315"/>
      <c r="AD2934" s="312"/>
      <c r="AE2934" s="316"/>
      <c r="AF2934" s="317"/>
      <c r="AG2934" s="317"/>
      <c r="AH2934" s="311"/>
      <c r="AI2934" s="311"/>
      <c r="AJ2934" s="311"/>
      <c r="AK2934" s="311"/>
      <c r="AL2934" s="311"/>
      <c r="AO2934" s="318"/>
      <c r="AP2934" s="318"/>
      <c r="AQ2934" s="249"/>
      <c r="AR2934" s="249"/>
      <c r="AS2934" s="248"/>
      <c r="AT2934" s="248"/>
      <c r="AU2934" s="248"/>
      <c r="AW2934" s="319"/>
      <c r="AX2934" s="251"/>
      <c r="AY2934" s="248"/>
    </row>
    <row r="2935" spans="1:51" s="307" customFormat="1" ht="17.25" customHeight="1" x14ac:dyDescent="0.25">
      <c r="A2935" s="305"/>
      <c r="B2935" s="306"/>
      <c r="K2935" s="308"/>
      <c r="L2935" s="309"/>
      <c r="M2935" s="310"/>
      <c r="N2935" s="309"/>
      <c r="O2935" s="309"/>
      <c r="P2935" s="309"/>
      <c r="Q2935" s="311"/>
      <c r="R2935" s="312"/>
      <c r="S2935" s="312"/>
      <c r="U2935" s="313"/>
      <c r="V2935" s="305"/>
      <c r="W2935" s="306"/>
      <c r="X2935" s="314"/>
      <c r="Z2935" s="446"/>
      <c r="AA2935" s="315"/>
      <c r="AB2935" s="315"/>
      <c r="AC2935" s="315"/>
      <c r="AD2935" s="312"/>
      <c r="AE2935" s="316"/>
      <c r="AF2935" s="317"/>
      <c r="AG2935" s="317"/>
      <c r="AH2935" s="311"/>
      <c r="AI2935" s="311"/>
      <c r="AJ2935" s="311"/>
      <c r="AK2935" s="311"/>
      <c r="AL2935" s="311"/>
      <c r="AO2935" s="318"/>
      <c r="AP2935" s="318"/>
      <c r="AQ2935" s="249"/>
      <c r="AR2935" s="249"/>
      <c r="AS2935" s="248"/>
      <c r="AT2935" s="248"/>
      <c r="AU2935" s="248"/>
      <c r="AW2935" s="319"/>
      <c r="AX2935" s="251"/>
      <c r="AY2935" s="248"/>
    </row>
    <row r="2936" spans="1:51" s="307" customFormat="1" ht="17.25" customHeight="1" x14ac:dyDescent="0.25">
      <c r="A2936" s="305"/>
      <c r="B2936" s="306"/>
      <c r="K2936" s="308"/>
      <c r="L2936" s="309"/>
      <c r="M2936" s="310"/>
      <c r="N2936" s="309"/>
      <c r="O2936" s="309"/>
      <c r="P2936" s="309"/>
      <c r="Q2936" s="311"/>
      <c r="R2936" s="312"/>
      <c r="S2936" s="312"/>
      <c r="U2936" s="313"/>
      <c r="V2936" s="305"/>
      <c r="W2936" s="306"/>
      <c r="X2936" s="314"/>
      <c r="Z2936" s="446"/>
      <c r="AA2936" s="315"/>
      <c r="AB2936" s="315"/>
      <c r="AC2936" s="315"/>
      <c r="AD2936" s="312"/>
      <c r="AE2936" s="316"/>
      <c r="AF2936" s="317"/>
      <c r="AG2936" s="317"/>
      <c r="AH2936" s="311"/>
      <c r="AI2936" s="311"/>
      <c r="AJ2936" s="311"/>
      <c r="AK2936" s="311"/>
      <c r="AL2936" s="311"/>
      <c r="AO2936" s="318"/>
      <c r="AP2936" s="318"/>
      <c r="AQ2936" s="249"/>
      <c r="AR2936" s="249"/>
      <c r="AS2936" s="248"/>
      <c r="AT2936" s="248"/>
      <c r="AU2936" s="248"/>
      <c r="AW2936" s="319"/>
      <c r="AX2936" s="251"/>
      <c r="AY2936" s="248"/>
    </row>
    <row r="2937" spans="1:51" s="307" customFormat="1" ht="17.25" customHeight="1" x14ac:dyDescent="0.25">
      <c r="A2937" s="305"/>
      <c r="B2937" s="306"/>
      <c r="K2937" s="308"/>
      <c r="L2937" s="309"/>
      <c r="M2937" s="310"/>
      <c r="N2937" s="309"/>
      <c r="O2937" s="309"/>
      <c r="P2937" s="309"/>
      <c r="Q2937" s="311"/>
      <c r="R2937" s="312"/>
      <c r="S2937" s="312"/>
      <c r="U2937" s="313"/>
      <c r="V2937" s="305"/>
      <c r="W2937" s="306"/>
      <c r="X2937" s="314"/>
      <c r="Z2937" s="446"/>
      <c r="AA2937" s="315"/>
      <c r="AB2937" s="315"/>
      <c r="AC2937" s="315"/>
      <c r="AD2937" s="312"/>
      <c r="AE2937" s="316"/>
      <c r="AF2937" s="317"/>
      <c r="AG2937" s="317"/>
      <c r="AH2937" s="311"/>
      <c r="AI2937" s="311"/>
      <c r="AJ2937" s="311"/>
      <c r="AK2937" s="311"/>
      <c r="AL2937" s="311"/>
      <c r="AO2937" s="318"/>
      <c r="AP2937" s="318"/>
      <c r="AQ2937" s="249"/>
      <c r="AR2937" s="249"/>
      <c r="AS2937" s="248"/>
      <c r="AT2937" s="248"/>
      <c r="AU2937" s="248"/>
      <c r="AW2937" s="319"/>
      <c r="AX2937" s="251"/>
      <c r="AY2937" s="248"/>
    </row>
    <row r="2938" spans="1:51" s="307" customFormat="1" ht="17.25" customHeight="1" x14ac:dyDescent="0.25">
      <c r="A2938" s="305"/>
      <c r="B2938" s="306"/>
      <c r="K2938" s="308"/>
      <c r="L2938" s="309"/>
      <c r="M2938" s="310"/>
      <c r="N2938" s="309"/>
      <c r="O2938" s="309"/>
      <c r="P2938" s="309"/>
      <c r="Q2938" s="311"/>
      <c r="R2938" s="312"/>
      <c r="S2938" s="312"/>
      <c r="U2938" s="313"/>
      <c r="V2938" s="305"/>
      <c r="W2938" s="306"/>
      <c r="X2938" s="314"/>
      <c r="Z2938" s="446"/>
      <c r="AA2938" s="315"/>
      <c r="AB2938" s="315"/>
      <c r="AC2938" s="315"/>
      <c r="AD2938" s="312"/>
      <c r="AE2938" s="316"/>
      <c r="AF2938" s="317"/>
      <c r="AG2938" s="317"/>
      <c r="AH2938" s="311"/>
      <c r="AI2938" s="311"/>
      <c r="AJ2938" s="311"/>
      <c r="AK2938" s="311"/>
      <c r="AL2938" s="311"/>
      <c r="AO2938" s="318"/>
      <c r="AP2938" s="318"/>
      <c r="AQ2938" s="249"/>
      <c r="AR2938" s="249"/>
      <c r="AS2938" s="248"/>
      <c r="AT2938" s="248"/>
      <c r="AU2938" s="248"/>
      <c r="AW2938" s="319"/>
      <c r="AX2938" s="251"/>
      <c r="AY2938" s="248"/>
    </row>
    <row r="2939" spans="1:51" s="307" customFormat="1" ht="17.25" customHeight="1" x14ac:dyDescent="0.25">
      <c r="A2939" s="305"/>
      <c r="B2939" s="306"/>
      <c r="K2939" s="308"/>
      <c r="L2939" s="309"/>
      <c r="M2939" s="310"/>
      <c r="N2939" s="309"/>
      <c r="O2939" s="309"/>
      <c r="P2939" s="309"/>
      <c r="Q2939" s="311"/>
      <c r="R2939" s="312"/>
      <c r="S2939" s="312"/>
      <c r="U2939" s="313"/>
      <c r="V2939" s="305"/>
      <c r="W2939" s="306"/>
      <c r="X2939" s="314"/>
      <c r="Z2939" s="446"/>
      <c r="AA2939" s="315"/>
      <c r="AB2939" s="315"/>
      <c r="AC2939" s="315"/>
      <c r="AD2939" s="312"/>
      <c r="AE2939" s="316"/>
      <c r="AF2939" s="317"/>
      <c r="AG2939" s="317"/>
      <c r="AH2939" s="311"/>
      <c r="AI2939" s="311"/>
      <c r="AJ2939" s="311"/>
      <c r="AK2939" s="311"/>
      <c r="AL2939" s="311"/>
      <c r="AO2939" s="318"/>
      <c r="AP2939" s="318"/>
      <c r="AQ2939" s="249"/>
      <c r="AR2939" s="249"/>
      <c r="AS2939" s="248"/>
      <c r="AT2939" s="248"/>
      <c r="AU2939" s="248"/>
      <c r="AW2939" s="319"/>
      <c r="AX2939" s="251"/>
      <c r="AY2939" s="248"/>
    </row>
    <row r="2940" spans="1:51" s="307" customFormat="1" ht="17.25" customHeight="1" x14ac:dyDescent="0.25">
      <c r="A2940" s="305"/>
      <c r="B2940" s="306"/>
      <c r="K2940" s="308"/>
      <c r="L2940" s="309"/>
      <c r="M2940" s="310"/>
      <c r="N2940" s="309"/>
      <c r="O2940" s="309"/>
      <c r="P2940" s="309"/>
      <c r="Q2940" s="311"/>
      <c r="R2940" s="312"/>
      <c r="S2940" s="312"/>
      <c r="U2940" s="313"/>
      <c r="V2940" s="305"/>
      <c r="W2940" s="306"/>
      <c r="X2940" s="314"/>
      <c r="Z2940" s="446"/>
      <c r="AA2940" s="315"/>
      <c r="AB2940" s="315"/>
      <c r="AC2940" s="315"/>
      <c r="AD2940" s="312"/>
      <c r="AE2940" s="316"/>
      <c r="AF2940" s="317"/>
      <c r="AG2940" s="317"/>
      <c r="AH2940" s="311"/>
      <c r="AI2940" s="311"/>
      <c r="AJ2940" s="311"/>
      <c r="AK2940" s="311"/>
      <c r="AL2940" s="311"/>
      <c r="AO2940" s="318"/>
      <c r="AP2940" s="318"/>
      <c r="AQ2940" s="249"/>
      <c r="AR2940" s="249"/>
      <c r="AS2940" s="248"/>
      <c r="AT2940" s="248"/>
      <c r="AU2940" s="248"/>
      <c r="AW2940" s="319"/>
      <c r="AX2940" s="251"/>
      <c r="AY2940" s="248"/>
    </row>
    <row r="2941" spans="1:51" s="307" customFormat="1" ht="17.25" customHeight="1" x14ac:dyDescent="0.25">
      <c r="A2941" s="305"/>
      <c r="B2941" s="306"/>
      <c r="K2941" s="308"/>
      <c r="L2941" s="309"/>
      <c r="M2941" s="310"/>
      <c r="N2941" s="309"/>
      <c r="O2941" s="309"/>
      <c r="P2941" s="309"/>
      <c r="Q2941" s="311"/>
      <c r="R2941" s="312"/>
      <c r="S2941" s="312"/>
      <c r="U2941" s="313"/>
      <c r="V2941" s="305"/>
      <c r="W2941" s="306"/>
      <c r="X2941" s="314"/>
      <c r="Z2941" s="446"/>
      <c r="AA2941" s="315"/>
      <c r="AB2941" s="315"/>
      <c r="AC2941" s="315"/>
      <c r="AD2941" s="312"/>
      <c r="AE2941" s="316"/>
      <c r="AF2941" s="317"/>
      <c r="AG2941" s="317"/>
      <c r="AH2941" s="311"/>
      <c r="AI2941" s="311"/>
      <c r="AJ2941" s="311"/>
      <c r="AK2941" s="311"/>
      <c r="AL2941" s="311"/>
      <c r="AO2941" s="318"/>
      <c r="AP2941" s="318"/>
      <c r="AQ2941" s="249"/>
      <c r="AR2941" s="249"/>
      <c r="AS2941" s="248"/>
      <c r="AT2941" s="248"/>
      <c r="AU2941" s="248"/>
      <c r="AW2941" s="319"/>
      <c r="AX2941" s="251"/>
      <c r="AY2941" s="248"/>
    </row>
    <row r="2942" spans="1:51" s="307" customFormat="1" ht="17.25" customHeight="1" x14ac:dyDescent="0.25">
      <c r="A2942" s="305"/>
      <c r="B2942" s="306"/>
      <c r="K2942" s="308"/>
      <c r="L2942" s="309"/>
      <c r="M2942" s="310"/>
      <c r="N2942" s="309"/>
      <c r="O2942" s="309"/>
      <c r="P2942" s="309"/>
      <c r="Q2942" s="311"/>
      <c r="R2942" s="312"/>
      <c r="S2942" s="312"/>
      <c r="U2942" s="313"/>
      <c r="V2942" s="305"/>
      <c r="W2942" s="306"/>
      <c r="X2942" s="314"/>
      <c r="Z2942" s="446"/>
      <c r="AA2942" s="315"/>
      <c r="AB2942" s="315"/>
      <c r="AC2942" s="315"/>
      <c r="AD2942" s="312"/>
      <c r="AE2942" s="316"/>
      <c r="AF2942" s="317"/>
      <c r="AG2942" s="317"/>
      <c r="AH2942" s="311"/>
      <c r="AI2942" s="311"/>
      <c r="AJ2942" s="311"/>
      <c r="AK2942" s="311"/>
      <c r="AL2942" s="311"/>
      <c r="AO2942" s="318"/>
      <c r="AP2942" s="318"/>
      <c r="AQ2942" s="249"/>
      <c r="AR2942" s="249"/>
      <c r="AS2942" s="248"/>
      <c r="AT2942" s="248"/>
      <c r="AU2942" s="248"/>
      <c r="AW2942" s="319"/>
      <c r="AX2942" s="251"/>
      <c r="AY2942" s="248"/>
    </row>
    <row r="2943" spans="1:51" s="307" customFormat="1" ht="17.25" customHeight="1" x14ac:dyDescent="0.25">
      <c r="A2943" s="305"/>
      <c r="B2943" s="306"/>
      <c r="K2943" s="308"/>
      <c r="L2943" s="309"/>
      <c r="M2943" s="310"/>
      <c r="N2943" s="309"/>
      <c r="O2943" s="309"/>
      <c r="P2943" s="309"/>
      <c r="Q2943" s="311"/>
      <c r="R2943" s="312"/>
      <c r="S2943" s="312"/>
      <c r="U2943" s="313"/>
      <c r="V2943" s="305"/>
      <c r="W2943" s="306"/>
      <c r="X2943" s="314"/>
      <c r="Z2943" s="446"/>
      <c r="AA2943" s="315"/>
      <c r="AB2943" s="315"/>
      <c r="AC2943" s="315"/>
      <c r="AD2943" s="312"/>
      <c r="AE2943" s="316"/>
      <c r="AF2943" s="317"/>
      <c r="AG2943" s="317"/>
      <c r="AH2943" s="311"/>
      <c r="AI2943" s="311"/>
      <c r="AJ2943" s="311"/>
      <c r="AK2943" s="311"/>
      <c r="AL2943" s="311"/>
      <c r="AO2943" s="318"/>
      <c r="AP2943" s="318"/>
      <c r="AQ2943" s="249"/>
      <c r="AR2943" s="249"/>
      <c r="AS2943" s="248"/>
      <c r="AT2943" s="248"/>
      <c r="AU2943" s="248"/>
      <c r="AW2943" s="319"/>
      <c r="AX2943" s="251"/>
      <c r="AY2943" s="248"/>
    </row>
    <row r="2944" spans="1:51" s="307" customFormat="1" ht="17.25" customHeight="1" x14ac:dyDescent="0.25">
      <c r="A2944" s="305"/>
      <c r="B2944" s="306"/>
      <c r="K2944" s="308"/>
      <c r="L2944" s="309"/>
      <c r="M2944" s="310"/>
      <c r="N2944" s="309"/>
      <c r="O2944" s="309"/>
      <c r="P2944" s="309"/>
      <c r="Q2944" s="311"/>
      <c r="R2944" s="312"/>
      <c r="S2944" s="312"/>
      <c r="U2944" s="313"/>
      <c r="V2944" s="305"/>
      <c r="W2944" s="306"/>
      <c r="X2944" s="314"/>
      <c r="Z2944" s="446"/>
      <c r="AA2944" s="315"/>
      <c r="AB2944" s="315"/>
      <c r="AC2944" s="315"/>
      <c r="AD2944" s="312"/>
      <c r="AE2944" s="316"/>
      <c r="AF2944" s="317"/>
      <c r="AG2944" s="317"/>
      <c r="AH2944" s="311"/>
      <c r="AI2944" s="311"/>
      <c r="AJ2944" s="311"/>
      <c r="AK2944" s="311"/>
      <c r="AL2944" s="311"/>
      <c r="AO2944" s="318"/>
      <c r="AP2944" s="318"/>
      <c r="AQ2944" s="249"/>
      <c r="AR2944" s="249"/>
      <c r="AS2944" s="248"/>
      <c r="AT2944" s="248"/>
      <c r="AU2944" s="248"/>
      <c r="AW2944" s="319"/>
      <c r="AX2944" s="251"/>
      <c r="AY2944" s="248"/>
    </row>
    <row r="2945" spans="1:51" s="307" customFormat="1" ht="17.25" customHeight="1" x14ac:dyDescent="0.25">
      <c r="A2945" s="305"/>
      <c r="B2945" s="306"/>
      <c r="K2945" s="308"/>
      <c r="L2945" s="309"/>
      <c r="M2945" s="310"/>
      <c r="N2945" s="309"/>
      <c r="O2945" s="309"/>
      <c r="P2945" s="309"/>
      <c r="Q2945" s="311"/>
      <c r="R2945" s="312"/>
      <c r="S2945" s="312"/>
      <c r="U2945" s="313"/>
      <c r="V2945" s="305"/>
      <c r="W2945" s="306"/>
      <c r="X2945" s="314"/>
      <c r="Z2945" s="446"/>
      <c r="AA2945" s="315"/>
      <c r="AB2945" s="315"/>
      <c r="AC2945" s="315"/>
      <c r="AD2945" s="312"/>
      <c r="AE2945" s="316"/>
      <c r="AF2945" s="317"/>
      <c r="AG2945" s="317"/>
      <c r="AH2945" s="311"/>
      <c r="AI2945" s="311"/>
      <c r="AJ2945" s="311"/>
      <c r="AK2945" s="311"/>
      <c r="AL2945" s="311"/>
      <c r="AO2945" s="318"/>
      <c r="AP2945" s="318"/>
      <c r="AQ2945" s="249"/>
      <c r="AR2945" s="249"/>
      <c r="AS2945" s="248"/>
      <c r="AT2945" s="248"/>
      <c r="AU2945" s="248"/>
      <c r="AW2945" s="319"/>
      <c r="AX2945" s="251"/>
      <c r="AY2945" s="248"/>
    </row>
    <row r="2946" spans="1:51" s="307" customFormat="1" ht="17.25" customHeight="1" x14ac:dyDescent="0.25">
      <c r="A2946" s="305"/>
      <c r="B2946" s="306"/>
      <c r="K2946" s="308"/>
      <c r="L2946" s="309"/>
      <c r="M2946" s="310"/>
      <c r="N2946" s="309"/>
      <c r="O2946" s="309"/>
      <c r="P2946" s="309"/>
      <c r="Q2946" s="311"/>
      <c r="R2946" s="312"/>
      <c r="S2946" s="312"/>
      <c r="U2946" s="313"/>
      <c r="V2946" s="305"/>
      <c r="W2946" s="306"/>
      <c r="X2946" s="314"/>
      <c r="Z2946" s="446"/>
      <c r="AA2946" s="315"/>
      <c r="AB2946" s="315"/>
      <c r="AC2946" s="315"/>
      <c r="AD2946" s="312"/>
      <c r="AE2946" s="316"/>
      <c r="AF2946" s="317"/>
      <c r="AG2946" s="317"/>
      <c r="AH2946" s="311"/>
      <c r="AI2946" s="311"/>
      <c r="AJ2946" s="311"/>
      <c r="AK2946" s="311"/>
      <c r="AL2946" s="311"/>
      <c r="AO2946" s="318"/>
      <c r="AP2946" s="318"/>
      <c r="AQ2946" s="249"/>
      <c r="AR2946" s="249"/>
      <c r="AS2946" s="248"/>
      <c r="AT2946" s="248"/>
      <c r="AU2946" s="248"/>
      <c r="AW2946" s="319"/>
      <c r="AX2946" s="251"/>
      <c r="AY2946" s="248"/>
    </row>
    <row r="2947" spans="1:51" s="307" customFormat="1" ht="17.25" customHeight="1" x14ac:dyDescent="0.25">
      <c r="A2947" s="305"/>
      <c r="B2947" s="306"/>
      <c r="K2947" s="308"/>
      <c r="L2947" s="309"/>
      <c r="M2947" s="310"/>
      <c r="N2947" s="309"/>
      <c r="O2947" s="309"/>
      <c r="P2947" s="309"/>
      <c r="Q2947" s="311"/>
      <c r="R2947" s="312"/>
      <c r="S2947" s="312"/>
      <c r="U2947" s="313"/>
      <c r="V2947" s="305"/>
      <c r="W2947" s="306"/>
      <c r="X2947" s="314"/>
      <c r="Z2947" s="446"/>
      <c r="AA2947" s="315"/>
      <c r="AB2947" s="315"/>
      <c r="AC2947" s="315"/>
      <c r="AD2947" s="312"/>
      <c r="AE2947" s="316"/>
      <c r="AF2947" s="317"/>
      <c r="AG2947" s="317"/>
      <c r="AH2947" s="311"/>
      <c r="AI2947" s="311"/>
      <c r="AJ2947" s="311"/>
      <c r="AK2947" s="311"/>
      <c r="AL2947" s="311"/>
      <c r="AO2947" s="318"/>
      <c r="AP2947" s="318"/>
      <c r="AQ2947" s="249"/>
      <c r="AR2947" s="249"/>
      <c r="AS2947" s="248"/>
      <c r="AT2947" s="248"/>
      <c r="AU2947" s="248"/>
      <c r="AW2947" s="319"/>
      <c r="AX2947" s="251"/>
      <c r="AY2947" s="248"/>
    </row>
    <row r="2948" spans="1:51" s="307" customFormat="1" ht="17.25" customHeight="1" x14ac:dyDescent="0.25">
      <c r="A2948" s="305"/>
      <c r="B2948" s="306"/>
      <c r="K2948" s="308"/>
      <c r="L2948" s="309"/>
      <c r="M2948" s="310"/>
      <c r="N2948" s="309"/>
      <c r="O2948" s="309"/>
      <c r="P2948" s="309"/>
      <c r="Q2948" s="311"/>
      <c r="R2948" s="312"/>
      <c r="S2948" s="312"/>
      <c r="U2948" s="313"/>
      <c r="V2948" s="305"/>
      <c r="W2948" s="306"/>
      <c r="X2948" s="314"/>
      <c r="Z2948" s="446"/>
      <c r="AA2948" s="315"/>
      <c r="AB2948" s="315"/>
      <c r="AC2948" s="315"/>
      <c r="AD2948" s="312"/>
      <c r="AE2948" s="316"/>
      <c r="AF2948" s="317"/>
      <c r="AG2948" s="317"/>
      <c r="AH2948" s="311"/>
      <c r="AI2948" s="311"/>
      <c r="AJ2948" s="311"/>
      <c r="AK2948" s="311"/>
      <c r="AL2948" s="311"/>
      <c r="AO2948" s="318"/>
      <c r="AP2948" s="318"/>
      <c r="AQ2948" s="249"/>
      <c r="AR2948" s="249"/>
      <c r="AS2948" s="248"/>
      <c r="AT2948" s="248"/>
      <c r="AU2948" s="248"/>
      <c r="AW2948" s="319"/>
      <c r="AX2948" s="251"/>
      <c r="AY2948" s="248"/>
    </row>
    <row r="2949" spans="1:51" s="307" customFormat="1" ht="17.25" customHeight="1" x14ac:dyDescent="0.25">
      <c r="A2949" s="305"/>
      <c r="B2949" s="306"/>
      <c r="K2949" s="308"/>
      <c r="L2949" s="309"/>
      <c r="M2949" s="310"/>
      <c r="N2949" s="309"/>
      <c r="O2949" s="309"/>
      <c r="P2949" s="309"/>
      <c r="Q2949" s="311"/>
      <c r="R2949" s="312"/>
      <c r="S2949" s="312"/>
      <c r="U2949" s="313"/>
      <c r="V2949" s="305"/>
      <c r="W2949" s="306"/>
      <c r="X2949" s="314"/>
      <c r="Z2949" s="446"/>
      <c r="AA2949" s="315"/>
      <c r="AB2949" s="315"/>
      <c r="AC2949" s="315"/>
      <c r="AD2949" s="312"/>
      <c r="AE2949" s="316"/>
      <c r="AF2949" s="317"/>
      <c r="AG2949" s="317"/>
      <c r="AH2949" s="311"/>
      <c r="AI2949" s="311"/>
      <c r="AJ2949" s="311"/>
      <c r="AK2949" s="311"/>
      <c r="AL2949" s="311"/>
      <c r="AO2949" s="318"/>
      <c r="AP2949" s="318"/>
      <c r="AQ2949" s="249"/>
      <c r="AR2949" s="249"/>
      <c r="AS2949" s="248"/>
      <c r="AT2949" s="248"/>
      <c r="AU2949" s="248"/>
      <c r="AW2949" s="319"/>
      <c r="AX2949" s="251"/>
      <c r="AY2949" s="248"/>
    </row>
    <row r="2950" spans="1:51" s="307" customFormat="1" ht="17.25" customHeight="1" x14ac:dyDescent="0.25">
      <c r="A2950" s="305"/>
      <c r="B2950" s="306"/>
      <c r="K2950" s="308"/>
      <c r="L2950" s="309"/>
      <c r="M2950" s="310"/>
      <c r="N2950" s="309"/>
      <c r="O2950" s="309"/>
      <c r="P2950" s="309"/>
      <c r="Q2950" s="311"/>
      <c r="R2950" s="312"/>
      <c r="S2950" s="312"/>
      <c r="U2950" s="313"/>
      <c r="V2950" s="305"/>
      <c r="W2950" s="306"/>
      <c r="X2950" s="314"/>
      <c r="Z2950" s="446"/>
      <c r="AA2950" s="315"/>
      <c r="AB2950" s="315"/>
      <c r="AC2950" s="315"/>
      <c r="AD2950" s="312"/>
      <c r="AE2950" s="316"/>
      <c r="AF2950" s="317"/>
      <c r="AG2950" s="317"/>
      <c r="AH2950" s="311"/>
      <c r="AI2950" s="311"/>
      <c r="AJ2950" s="311"/>
      <c r="AK2950" s="311"/>
      <c r="AL2950" s="311"/>
      <c r="AO2950" s="318"/>
      <c r="AP2950" s="318"/>
      <c r="AQ2950" s="249"/>
      <c r="AR2950" s="249"/>
      <c r="AS2950" s="248"/>
      <c r="AT2950" s="248"/>
      <c r="AU2950" s="248"/>
      <c r="AW2950" s="319"/>
      <c r="AX2950" s="251"/>
      <c r="AY2950" s="248"/>
    </row>
    <row r="2951" spans="1:51" s="307" customFormat="1" ht="17.25" customHeight="1" x14ac:dyDescent="0.25">
      <c r="A2951" s="305"/>
      <c r="B2951" s="306"/>
      <c r="K2951" s="308"/>
      <c r="L2951" s="309"/>
      <c r="M2951" s="310"/>
      <c r="N2951" s="309"/>
      <c r="O2951" s="309"/>
      <c r="P2951" s="309"/>
      <c r="Q2951" s="311"/>
      <c r="R2951" s="312"/>
      <c r="S2951" s="312"/>
      <c r="U2951" s="313"/>
      <c r="V2951" s="305"/>
      <c r="W2951" s="306"/>
      <c r="X2951" s="314"/>
      <c r="Z2951" s="446"/>
      <c r="AA2951" s="315"/>
      <c r="AB2951" s="315"/>
      <c r="AC2951" s="315"/>
      <c r="AD2951" s="312"/>
      <c r="AE2951" s="316"/>
      <c r="AF2951" s="317"/>
      <c r="AG2951" s="317"/>
      <c r="AH2951" s="311"/>
      <c r="AI2951" s="311"/>
      <c r="AJ2951" s="311"/>
      <c r="AK2951" s="311"/>
      <c r="AL2951" s="311"/>
      <c r="AO2951" s="318"/>
      <c r="AP2951" s="318"/>
      <c r="AQ2951" s="249"/>
      <c r="AR2951" s="249"/>
      <c r="AS2951" s="248"/>
      <c r="AT2951" s="248"/>
      <c r="AU2951" s="248"/>
      <c r="AW2951" s="319"/>
      <c r="AX2951" s="251"/>
      <c r="AY2951" s="248"/>
    </row>
    <row r="2952" spans="1:51" s="307" customFormat="1" ht="17.25" customHeight="1" x14ac:dyDescent="0.25">
      <c r="A2952" s="305"/>
      <c r="B2952" s="306"/>
      <c r="K2952" s="308"/>
      <c r="L2952" s="309"/>
      <c r="M2952" s="310"/>
      <c r="N2952" s="309"/>
      <c r="O2952" s="309"/>
      <c r="P2952" s="309"/>
      <c r="Q2952" s="311"/>
      <c r="R2952" s="312"/>
      <c r="S2952" s="312"/>
      <c r="U2952" s="313"/>
      <c r="V2952" s="305"/>
      <c r="W2952" s="306"/>
      <c r="X2952" s="314"/>
      <c r="Z2952" s="446"/>
      <c r="AA2952" s="315"/>
      <c r="AB2952" s="315"/>
      <c r="AC2952" s="315"/>
      <c r="AD2952" s="312"/>
      <c r="AE2952" s="316"/>
      <c r="AF2952" s="317"/>
      <c r="AG2952" s="317"/>
      <c r="AH2952" s="311"/>
      <c r="AI2952" s="311"/>
      <c r="AJ2952" s="311"/>
      <c r="AK2952" s="311"/>
      <c r="AL2952" s="311"/>
      <c r="AO2952" s="318"/>
      <c r="AP2952" s="318"/>
      <c r="AQ2952" s="249"/>
      <c r="AR2952" s="249"/>
      <c r="AS2952" s="248"/>
      <c r="AT2952" s="248"/>
      <c r="AU2952" s="248"/>
      <c r="AW2952" s="319"/>
      <c r="AX2952" s="251"/>
      <c r="AY2952" s="248"/>
    </row>
    <row r="2953" spans="1:51" s="307" customFormat="1" ht="17.25" customHeight="1" x14ac:dyDescent="0.25">
      <c r="A2953" s="305"/>
      <c r="B2953" s="306"/>
      <c r="K2953" s="308"/>
      <c r="L2953" s="309"/>
      <c r="M2953" s="310"/>
      <c r="N2953" s="309"/>
      <c r="O2953" s="309"/>
      <c r="P2953" s="309"/>
      <c r="Q2953" s="311"/>
      <c r="R2953" s="312"/>
      <c r="S2953" s="312"/>
      <c r="U2953" s="313"/>
      <c r="V2953" s="305"/>
      <c r="W2953" s="306"/>
      <c r="X2953" s="314"/>
      <c r="Z2953" s="446"/>
      <c r="AA2953" s="315"/>
      <c r="AB2953" s="315"/>
      <c r="AC2953" s="315"/>
      <c r="AD2953" s="312"/>
      <c r="AE2953" s="316"/>
      <c r="AF2953" s="317"/>
      <c r="AG2953" s="317"/>
      <c r="AH2953" s="311"/>
      <c r="AI2953" s="311"/>
      <c r="AJ2953" s="311"/>
      <c r="AK2953" s="311"/>
      <c r="AL2953" s="311"/>
      <c r="AO2953" s="318"/>
      <c r="AP2953" s="318"/>
      <c r="AQ2953" s="249"/>
      <c r="AR2953" s="249"/>
      <c r="AS2953" s="248"/>
      <c r="AT2953" s="248"/>
      <c r="AU2953" s="248"/>
      <c r="AW2953" s="319"/>
      <c r="AX2953" s="251"/>
      <c r="AY2953" s="248"/>
    </row>
    <row r="2954" spans="1:51" s="307" customFormat="1" ht="17.25" customHeight="1" x14ac:dyDescent="0.25">
      <c r="A2954" s="305"/>
      <c r="B2954" s="306"/>
      <c r="K2954" s="308"/>
      <c r="L2954" s="309"/>
      <c r="M2954" s="310"/>
      <c r="N2954" s="309"/>
      <c r="O2954" s="309"/>
      <c r="P2954" s="309"/>
      <c r="Q2954" s="311"/>
      <c r="R2954" s="312"/>
      <c r="S2954" s="312"/>
      <c r="U2954" s="313"/>
      <c r="V2954" s="305"/>
      <c r="W2954" s="306"/>
      <c r="X2954" s="314"/>
      <c r="Z2954" s="446"/>
      <c r="AA2954" s="315"/>
      <c r="AB2954" s="315"/>
      <c r="AC2954" s="315"/>
      <c r="AD2954" s="312"/>
      <c r="AE2954" s="316"/>
      <c r="AF2954" s="317"/>
      <c r="AG2954" s="317"/>
      <c r="AH2954" s="311"/>
      <c r="AI2954" s="311"/>
      <c r="AJ2954" s="311"/>
      <c r="AK2954" s="311"/>
      <c r="AL2954" s="311"/>
      <c r="AO2954" s="318"/>
      <c r="AP2954" s="318"/>
      <c r="AQ2954" s="249"/>
      <c r="AR2954" s="249"/>
      <c r="AS2954" s="248"/>
      <c r="AT2954" s="248"/>
      <c r="AU2954" s="248"/>
      <c r="AW2954" s="319"/>
      <c r="AX2954" s="251"/>
      <c r="AY2954" s="248"/>
    </row>
    <row r="2955" spans="1:51" s="307" customFormat="1" ht="17.25" customHeight="1" x14ac:dyDescent="0.25">
      <c r="A2955" s="305"/>
      <c r="B2955" s="306"/>
      <c r="K2955" s="308"/>
      <c r="L2955" s="309"/>
      <c r="M2955" s="310"/>
      <c r="N2955" s="309"/>
      <c r="O2955" s="309"/>
      <c r="P2955" s="309"/>
      <c r="Q2955" s="311"/>
      <c r="R2955" s="312"/>
      <c r="S2955" s="312"/>
      <c r="U2955" s="313"/>
      <c r="V2955" s="305"/>
      <c r="W2955" s="306"/>
      <c r="X2955" s="314"/>
      <c r="Z2955" s="446"/>
      <c r="AA2955" s="315"/>
      <c r="AB2955" s="315"/>
      <c r="AC2955" s="315"/>
      <c r="AD2955" s="312"/>
      <c r="AE2955" s="316"/>
      <c r="AF2955" s="317"/>
      <c r="AG2955" s="317"/>
      <c r="AH2955" s="311"/>
      <c r="AI2955" s="311"/>
      <c r="AJ2955" s="311"/>
      <c r="AK2955" s="311"/>
      <c r="AL2955" s="311"/>
      <c r="AO2955" s="318"/>
      <c r="AP2955" s="318"/>
      <c r="AQ2955" s="249"/>
      <c r="AR2955" s="249"/>
      <c r="AS2955" s="248"/>
      <c r="AT2955" s="248"/>
      <c r="AU2955" s="248"/>
      <c r="AW2955" s="319"/>
      <c r="AX2955" s="251"/>
      <c r="AY2955" s="248"/>
    </row>
    <row r="2956" spans="1:51" s="307" customFormat="1" ht="17.25" customHeight="1" x14ac:dyDescent="0.25">
      <c r="A2956" s="305"/>
      <c r="B2956" s="306"/>
      <c r="K2956" s="308"/>
      <c r="L2956" s="309"/>
      <c r="M2956" s="310"/>
      <c r="N2956" s="309"/>
      <c r="O2956" s="309"/>
      <c r="P2956" s="309"/>
      <c r="Q2956" s="311"/>
      <c r="R2956" s="312"/>
      <c r="S2956" s="312"/>
      <c r="U2956" s="313"/>
      <c r="V2956" s="305"/>
      <c r="W2956" s="306"/>
      <c r="X2956" s="314"/>
      <c r="Z2956" s="446"/>
      <c r="AA2956" s="315"/>
      <c r="AB2956" s="315"/>
      <c r="AC2956" s="315"/>
      <c r="AD2956" s="312"/>
      <c r="AE2956" s="316"/>
      <c r="AF2956" s="317"/>
      <c r="AG2956" s="317"/>
      <c r="AH2956" s="311"/>
      <c r="AI2956" s="311"/>
      <c r="AJ2956" s="311"/>
      <c r="AK2956" s="311"/>
      <c r="AL2956" s="311"/>
      <c r="AO2956" s="318"/>
      <c r="AP2956" s="318"/>
      <c r="AQ2956" s="249"/>
      <c r="AR2956" s="249"/>
      <c r="AS2956" s="248"/>
      <c r="AT2956" s="248"/>
      <c r="AU2956" s="248"/>
      <c r="AW2956" s="319"/>
      <c r="AX2956" s="251"/>
      <c r="AY2956" s="248"/>
    </row>
    <row r="2957" spans="1:51" s="307" customFormat="1" ht="17.25" customHeight="1" x14ac:dyDescent="0.25">
      <c r="A2957" s="305"/>
      <c r="B2957" s="306"/>
      <c r="K2957" s="308"/>
      <c r="L2957" s="309"/>
      <c r="M2957" s="310"/>
      <c r="N2957" s="309"/>
      <c r="O2957" s="309"/>
      <c r="P2957" s="309"/>
      <c r="Q2957" s="311"/>
      <c r="R2957" s="312"/>
      <c r="S2957" s="312"/>
      <c r="U2957" s="313"/>
      <c r="V2957" s="305"/>
      <c r="W2957" s="306"/>
      <c r="X2957" s="314"/>
      <c r="Z2957" s="446"/>
      <c r="AA2957" s="315"/>
      <c r="AB2957" s="315"/>
      <c r="AC2957" s="315"/>
      <c r="AD2957" s="312"/>
      <c r="AE2957" s="316"/>
      <c r="AF2957" s="317"/>
      <c r="AG2957" s="317"/>
      <c r="AH2957" s="311"/>
      <c r="AI2957" s="311"/>
      <c r="AJ2957" s="311"/>
      <c r="AK2957" s="311"/>
      <c r="AL2957" s="311"/>
      <c r="AO2957" s="318"/>
      <c r="AP2957" s="318"/>
      <c r="AQ2957" s="249"/>
      <c r="AR2957" s="249"/>
      <c r="AS2957" s="248"/>
      <c r="AT2957" s="248"/>
      <c r="AU2957" s="248"/>
      <c r="AW2957" s="319"/>
      <c r="AX2957" s="251"/>
      <c r="AY2957" s="248"/>
    </row>
    <row r="2958" spans="1:51" s="307" customFormat="1" ht="17.25" customHeight="1" x14ac:dyDescent="0.25">
      <c r="A2958" s="305"/>
      <c r="B2958" s="306"/>
      <c r="K2958" s="308"/>
      <c r="L2958" s="309"/>
      <c r="M2958" s="310"/>
      <c r="N2958" s="309"/>
      <c r="O2958" s="309"/>
      <c r="P2958" s="309"/>
      <c r="Q2958" s="311"/>
      <c r="R2958" s="312"/>
      <c r="S2958" s="312"/>
      <c r="U2958" s="313"/>
      <c r="V2958" s="305"/>
      <c r="W2958" s="306"/>
      <c r="X2958" s="314"/>
      <c r="Z2958" s="446"/>
      <c r="AA2958" s="315"/>
      <c r="AB2958" s="315"/>
      <c r="AC2958" s="315"/>
      <c r="AD2958" s="312"/>
      <c r="AE2958" s="316"/>
      <c r="AF2958" s="317"/>
      <c r="AG2958" s="317"/>
      <c r="AH2958" s="311"/>
      <c r="AI2958" s="311"/>
      <c r="AJ2958" s="311"/>
      <c r="AK2958" s="311"/>
      <c r="AL2958" s="311"/>
      <c r="AO2958" s="318"/>
      <c r="AP2958" s="318"/>
      <c r="AQ2958" s="249"/>
      <c r="AR2958" s="249"/>
      <c r="AS2958" s="248"/>
      <c r="AT2958" s="248"/>
      <c r="AU2958" s="248"/>
      <c r="AW2958" s="319"/>
      <c r="AX2958" s="251"/>
      <c r="AY2958" s="248"/>
    </row>
    <row r="2959" spans="1:51" s="307" customFormat="1" ht="17.25" customHeight="1" x14ac:dyDescent="0.25">
      <c r="A2959" s="305"/>
      <c r="B2959" s="306"/>
      <c r="K2959" s="308"/>
      <c r="L2959" s="309"/>
      <c r="M2959" s="310"/>
      <c r="N2959" s="309"/>
      <c r="O2959" s="309"/>
      <c r="P2959" s="309"/>
      <c r="Q2959" s="311"/>
      <c r="R2959" s="312"/>
      <c r="S2959" s="312"/>
      <c r="U2959" s="313"/>
      <c r="V2959" s="305"/>
      <c r="W2959" s="306"/>
      <c r="X2959" s="314"/>
      <c r="Z2959" s="446"/>
      <c r="AA2959" s="315"/>
      <c r="AB2959" s="315"/>
      <c r="AC2959" s="315"/>
      <c r="AD2959" s="312"/>
      <c r="AE2959" s="316"/>
      <c r="AF2959" s="317"/>
      <c r="AG2959" s="317"/>
      <c r="AH2959" s="311"/>
      <c r="AI2959" s="311"/>
      <c r="AJ2959" s="311"/>
      <c r="AK2959" s="311"/>
      <c r="AL2959" s="311"/>
      <c r="AO2959" s="318"/>
      <c r="AP2959" s="318"/>
      <c r="AQ2959" s="249"/>
      <c r="AR2959" s="249"/>
      <c r="AS2959" s="248"/>
      <c r="AT2959" s="248"/>
      <c r="AU2959" s="248"/>
      <c r="AW2959" s="319"/>
      <c r="AX2959" s="251"/>
      <c r="AY2959" s="248"/>
    </row>
    <row r="2960" spans="1:51" s="307" customFormat="1" ht="17.25" customHeight="1" x14ac:dyDescent="0.25">
      <c r="A2960" s="305"/>
      <c r="B2960" s="306"/>
      <c r="K2960" s="308"/>
      <c r="L2960" s="309"/>
      <c r="M2960" s="310"/>
      <c r="N2960" s="309"/>
      <c r="O2960" s="309"/>
      <c r="P2960" s="309"/>
      <c r="Q2960" s="311"/>
      <c r="R2960" s="312"/>
      <c r="S2960" s="312"/>
      <c r="U2960" s="313"/>
      <c r="V2960" s="305"/>
      <c r="W2960" s="306"/>
      <c r="X2960" s="314"/>
      <c r="Z2960" s="446"/>
      <c r="AA2960" s="315"/>
      <c r="AB2960" s="315"/>
      <c r="AC2960" s="315"/>
      <c r="AD2960" s="312"/>
      <c r="AE2960" s="316"/>
      <c r="AF2960" s="317"/>
      <c r="AG2960" s="317"/>
      <c r="AH2960" s="311"/>
      <c r="AI2960" s="311"/>
      <c r="AJ2960" s="311"/>
      <c r="AK2960" s="311"/>
      <c r="AL2960" s="311"/>
      <c r="AO2960" s="318"/>
      <c r="AP2960" s="318"/>
      <c r="AQ2960" s="249"/>
      <c r="AR2960" s="249"/>
      <c r="AS2960" s="248"/>
      <c r="AT2960" s="248"/>
      <c r="AU2960" s="248"/>
      <c r="AW2960" s="319"/>
      <c r="AX2960" s="251"/>
      <c r="AY2960" s="248"/>
    </row>
    <row r="2961" spans="1:51" s="307" customFormat="1" ht="17.25" customHeight="1" x14ac:dyDescent="0.25">
      <c r="A2961" s="305"/>
      <c r="B2961" s="306"/>
      <c r="K2961" s="308"/>
      <c r="L2961" s="309"/>
      <c r="M2961" s="310"/>
      <c r="N2961" s="309"/>
      <c r="O2961" s="309"/>
      <c r="P2961" s="309"/>
      <c r="Q2961" s="311"/>
      <c r="R2961" s="312"/>
      <c r="S2961" s="312"/>
      <c r="U2961" s="313"/>
      <c r="V2961" s="305"/>
      <c r="W2961" s="306"/>
      <c r="X2961" s="314"/>
      <c r="Z2961" s="446"/>
      <c r="AA2961" s="315"/>
      <c r="AB2961" s="315"/>
      <c r="AC2961" s="315"/>
      <c r="AD2961" s="312"/>
      <c r="AE2961" s="316"/>
      <c r="AF2961" s="317"/>
      <c r="AG2961" s="317"/>
      <c r="AH2961" s="311"/>
      <c r="AI2961" s="311"/>
      <c r="AJ2961" s="311"/>
      <c r="AK2961" s="311"/>
      <c r="AL2961" s="311"/>
      <c r="AO2961" s="318"/>
      <c r="AP2961" s="318"/>
      <c r="AQ2961" s="249"/>
      <c r="AR2961" s="249"/>
      <c r="AS2961" s="248"/>
      <c r="AT2961" s="248"/>
      <c r="AU2961" s="248"/>
      <c r="AW2961" s="319"/>
      <c r="AX2961" s="251"/>
      <c r="AY2961" s="248"/>
    </row>
    <row r="2962" spans="1:51" s="307" customFormat="1" ht="17.25" customHeight="1" x14ac:dyDescent="0.25">
      <c r="A2962" s="305"/>
      <c r="B2962" s="306"/>
      <c r="K2962" s="308"/>
      <c r="L2962" s="309"/>
      <c r="M2962" s="310"/>
      <c r="N2962" s="309"/>
      <c r="O2962" s="309"/>
      <c r="P2962" s="309"/>
      <c r="Q2962" s="311"/>
      <c r="R2962" s="312"/>
      <c r="S2962" s="312"/>
      <c r="U2962" s="313"/>
      <c r="V2962" s="305"/>
      <c r="W2962" s="306"/>
      <c r="X2962" s="314"/>
      <c r="Z2962" s="446"/>
      <c r="AA2962" s="315"/>
      <c r="AB2962" s="315"/>
      <c r="AC2962" s="315"/>
      <c r="AD2962" s="312"/>
      <c r="AE2962" s="316"/>
      <c r="AF2962" s="317"/>
      <c r="AG2962" s="317"/>
      <c r="AH2962" s="311"/>
      <c r="AI2962" s="311"/>
      <c r="AJ2962" s="311"/>
      <c r="AK2962" s="311"/>
      <c r="AL2962" s="311"/>
      <c r="AO2962" s="318"/>
      <c r="AP2962" s="318"/>
      <c r="AQ2962" s="249"/>
      <c r="AR2962" s="249"/>
      <c r="AS2962" s="248"/>
      <c r="AT2962" s="248"/>
      <c r="AU2962" s="248"/>
      <c r="AW2962" s="319"/>
      <c r="AX2962" s="251"/>
      <c r="AY2962" s="248"/>
    </row>
    <row r="2963" spans="1:51" s="276" customFormat="1" ht="16.5" customHeight="1" x14ac:dyDescent="0.25">
      <c r="A2963" s="283"/>
      <c r="B2963" s="274"/>
      <c r="K2963" s="277"/>
      <c r="L2963" s="278"/>
      <c r="M2963" s="279"/>
      <c r="N2963" s="278"/>
      <c r="O2963" s="278"/>
      <c r="P2963" s="278"/>
      <c r="Q2963" s="280"/>
      <c r="R2963" s="281"/>
      <c r="S2963" s="281"/>
      <c r="U2963" s="282"/>
      <c r="V2963" s="283" t="s">
        <v>258</v>
      </c>
      <c r="W2963" s="274">
        <v>139</v>
      </c>
      <c r="X2963" s="291" t="s">
        <v>259</v>
      </c>
      <c r="Y2963" s="276" t="s">
        <v>28</v>
      </c>
      <c r="Z2963" s="276" t="s">
        <v>37</v>
      </c>
      <c r="AA2963" s="285">
        <v>8.5</v>
      </c>
      <c r="AB2963" s="285">
        <v>9</v>
      </c>
      <c r="AC2963" s="285">
        <v>3</v>
      </c>
      <c r="AD2963" s="281">
        <f>AA2963*AB2963</f>
        <v>76.5</v>
      </c>
      <c r="AE2963" s="286">
        <v>33.33</v>
      </c>
      <c r="AF2963" s="288">
        <f>AF2893</f>
        <v>6700</v>
      </c>
      <c r="AG2963" s="288">
        <f>AD2963*AF2963</f>
        <v>512550</v>
      </c>
      <c r="AH2963" s="280">
        <f>SUM(AI2963:AL2963)</f>
        <v>76.5</v>
      </c>
      <c r="AI2963" s="280"/>
      <c r="AJ2963" s="280">
        <v>25.5</v>
      </c>
      <c r="AK2963" s="280">
        <v>51</v>
      </c>
      <c r="AL2963" s="280"/>
      <c r="AM2963" s="276">
        <v>2</v>
      </c>
      <c r="AN2963" s="276">
        <f>ค่าเสื่อม!C2</f>
        <v>2</v>
      </c>
      <c r="AO2963" s="290">
        <f>AG2963*AN2963/100</f>
        <v>10251</v>
      </c>
      <c r="AP2963" s="290">
        <f>AG2963-AO2963</f>
        <v>502299</v>
      </c>
      <c r="AQ2963" s="199">
        <f>P2963+AP2963</f>
        <v>502299</v>
      </c>
      <c r="AR2963" s="199">
        <f>AQ2963</f>
        <v>502299</v>
      </c>
      <c r="AS2963" s="198">
        <f>((S2963*O2963)+(AF2963*AK2963)-(AF2963*AK2963*AN2963/100))</f>
        <v>334866</v>
      </c>
      <c r="AT2963" s="198">
        <f>AQ2963-AS2963</f>
        <v>167433</v>
      </c>
      <c r="AU2963" s="198">
        <f>AS2963</f>
        <v>334866</v>
      </c>
      <c r="AV2963" s="276">
        <f>อัตราภาษี!J5</f>
        <v>0.3</v>
      </c>
      <c r="AW2963" s="156" t="s">
        <v>260</v>
      </c>
      <c r="AX2963" s="201">
        <f>AU2963*AV2963/100</f>
        <v>1004.5980000000001</v>
      </c>
      <c r="AY2963" s="198">
        <f>AX2963*10/100</f>
        <v>100.45980000000002</v>
      </c>
    </row>
    <row r="2964" spans="1:51" s="324" customFormat="1" ht="16.5" customHeight="1" x14ac:dyDescent="0.25">
      <c r="A2964" s="330"/>
      <c r="B2964" s="323"/>
      <c r="K2964" s="338"/>
      <c r="L2964" s="327"/>
      <c r="M2964" s="326"/>
      <c r="N2964" s="327"/>
      <c r="O2964" s="327"/>
      <c r="P2964" s="327"/>
      <c r="Q2964" s="289"/>
      <c r="R2964" s="286"/>
      <c r="S2964" s="286"/>
      <c r="U2964" s="329"/>
      <c r="V2964" s="330"/>
      <c r="W2964" s="323"/>
      <c r="X2964" s="331"/>
      <c r="Z2964" s="324" t="s">
        <v>37</v>
      </c>
      <c r="AA2964" s="332"/>
      <c r="AB2964" s="332"/>
      <c r="AC2964" s="332"/>
      <c r="AD2964" s="286">
        <v>51</v>
      </c>
      <c r="AE2964" s="286">
        <v>66.67</v>
      </c>
      <c r="AF2964" s="325"/>
      <c r="AG2964" s="325"/>
      <c r="AH2964" s="289"/>
      <c r="AI2964" s="289"/>
      <c r="AJ2964" s="289"/>
      <c r="AK2964" s="289">
        <v>51</v>
      </c>
      <c r="AL2964" s="289"/>
      <c r="AO2964" s="333"/>
      <c r="AP2964" s="333"/>
      <c r="AQ2964" s="199"/>
      <c r="AR2964" s="199"/>
      <c r="AS2964" s="214">
        <v>334866</v>
      </c>
      <c r="AT2964" s="214"/>
      <c r="AU2964" s="214">
        <v>334866</v>
      </c>
      <c r="AW2964" s="334"/>
      <c r="AX2964" s="215"/>
      <c r="AY2964" s="214"/>
    </row>
    <row r="2965" spans="1:51" s="344" customFormat="1" ht="16.5" customHeight="1" x14ac:dyDescent="0.25">
      <c r="A2965" s="427"/>
      <c r="B2965" s="428"/>
      <c r="K2965" s="442"/>
      <c r="L2965" s="431"/>
      <c r="M2965" s="430"/>
      <c r="N2965" s="431"/>
      <c r="O2965" s="431"/>
      <c r="P2965" s="431"/>
      <c r="Q2965" s="432"/>
      <c r="R2965" s="426"/>
      <c r="S2965" s="426"/>
      <c r="U2965" s="433"/>
      <c r="V2965" s="427"/>
      <c r="W2965" s="428"/>
      <c r="X2965" s="434"/>
      <c r="AA2965" s="435"/>
      <c r="AB2965" s="435"/>
      <c r="AC2965" s="435"/>
      <c r="AD2965" s="426"/>
      <c r="AE2965" s="426"/>
      <c r="AF2965" s="429"/>
      <c r="AG2965" s="429"/>
      <c r="AH2965" s="432"/>
      <c r="AI2965" s="432"/>
      <c r="AJ2965" s="432"/>
      <c r="AK2965" s="432"/>
      <c r="AL2965" s="432"/>
      <c r="AO2965" s="436"/>
      <c r="AP2965" s="436"/>
      <c r="AQ2965" s="249"/>
      <c r="AR2965" s="249"/>
      <c r="AS2965" s="437"/>
      <c r="AT2965" s="437"/>
      <c r="AU2965" s="437"/>
      <c r="AW2965" s="438"/>
      <c r="AX2965" s="439"/>
      <c r="AY2965" s="437"/>
    </row>
    <row r="2966" spans="1:51" s="344" customFormat="1" ht="16.5" customHeight="1" x14ac:dyDescent="0.25">
      <c r="A2966" s="427"/>
      <c r="B2966" s="428"/>
      <c r="K2966" s="442"/>
      <c r="L2966" s="431"/>
      <c r="M2966" s="430"/>
      <c r="N2966" s="431"/>
      <c r="O2966" s="431"/>
      <c r="P2966" s="431"/>
      <c r="Q2966" s="432"/>
      <c r="R2966" s="426"/>
      <c r="S2966" s="426"/>
      <c r="U2966" s="433"/>
      <c r="V2966" s="427"/>
      <c r="W2966" s="428"/>
      <c r="X2966" s="434"/>
      <c r="AA2966" s="435"/>
      <c r="AB2966" s="435"/>
      <c r="AC2966" s="435"/>
      <c r="AD2966" s="426"/>
      <c r="AE2966" s="426"/>
      <c r="AF2966" s="429"/>
      <c r="AG2966" s="429"/>
      <c r="AH2966" s="432"/>
      <c r="AI2966" s="432"/>
      <c r="AJ2966" s="432"/>
      <c r="AK2966" s="432"/>
      <c r="AL2966" s="432"/>
      <c r="AO2966" s="436"/>
      <c r="AP2966" s="436"/>
      <c r="AQ2966" s="249"/>
      <c r="AR2966" s="249"/>
      <c r="AS2966" s="437"/>
      <c r="AT2966" s="437"/>
      <c r="AU2966" s="437"/>
      <c r="AW2966" s="438"/>
      <c r="AX2966" s="439"/>
      <c r="AY2966" s="437"/>
    </row>
    <row r="2967" spans="1:51" s="344" customFormat="1" ht="16.5" customHeight="1" x14ac:dyDescent="0.25">
      <c r="A2967" s="427"/>
      <c r="B2967" s="428"/>
      <c r="K2967" s="442"/>
      <c r="L2967" s="431"/>
      <c r="M2967" s="430"/>
      <c r="N2967" s="431"/>
      <c r="O2967" s="431"/>
      <c r="P2967" s="431"/>
      <c r="Q2967" s="432"/>
      <c r="R2967" s="426"/>
      <c r="S2967" s="426"/>
      <c r="U2967" s="433"/>
      <c r="V2967" s="427"/>
      <c r="W2967" s="428"/>
      <c r="X2967" s="434"/>
      <c r="AA2967" s="435"/>
      <c r="AB2967" s="435"/>
      <c r="AC2967" s="435"/>
      <c r="AD2967" s="426"/>
      <c r="AE2967" s="426"/>
      <c r="AF2967" s="429"/>
      <c r="AG2967" s="429"/>
      <c r="AH2967" s="432"/>
      <c r="AI2967" s="432"/>
      <c r="AJ2967" s="432"/>
      <c r="AK2967" s="432"/>
      <c r="AL2967" s="432"/>
      <c r="AO2967" s="436"/>
      <c r="AP2967" s="436"/>
      <c r="AQ2967" s="249"/>
      <c r="AR2967" s="249"/>
      <c r="AS2967" s="437"/>
      <c r="AT2967" s="437"/>
      <c r="AU2967" s="437"/>
      <c r="AW2967" s="438"/>
      <c r="AX2967" s="439"/>
      <c r="AY2967" s="437"/>
    </row>
    <row r="2968" spans="1:51" s="344" customFormat="1" ht="16.5" customHeight="1" x14ac:dyDescent="0.25">
      <c r="A2968" s="427"/>
      <c r="B2968" s="428"/>
      <c r="K2968" s="442"/>
      <c r="L2968" s="431"/>
      <c r="M2968" s="430"/>
      <c r="N2968" s="431"/>
      <c r="O2968" s="431"/>
      <c r="P2968" s="431"/>
      <c r="Q2968" s="432"/>
      <c r="R2968" s="426"/>
      <c r="S2968" s="426"/>
      <c r="U2968" s="433"/>
      <c r="V2968" s="427"/>
      <c r="W2968" s="428"/>
      <c r="X2968" s="434"/>
      <c r="AA2968" s="435"/>
      <c r="AB2968" s="435"/>
      <c r="AC2968" s="435"/>
      <c r="AD2968" s="426"/>
      <c r="AE2968" s="426"/>
      <c r="AF2968" s="429"/>
      <c r="AG2968" s="429"/>
      <c r="AH2968" s="432"/>
      <c r="AI2968" s="432"/>
      <c r="AJ2968" s="432"/>
      <c r="AK2968" s="432"/>
      <c r="AL2968" s="432"/>
      <c r="AO2968" s="436"/>
      <c r="AP2968" s="436"/>
      <c r="AQ2968" s="249"/>
      <c r="AR2968" s="249"/>
      <c r="AS2968" s="437"/>
      <c r="AT2968" s="437"/>
      <c r="AU2968" s="437"/>
      <c r="AW2968" s="438"/>
      <c r="AX2968" s="439"/>
      <c r="AY2968" s="437"/>
    </row>
    <row r="2969" spans="1:51" s="344" customFormat="1" ht="16.5" customHeight="1" x14ac:dyDescent="0.25">
      <c r="A2969" s="427"/>
      <c r="B2969" s="428"/>
      <c r="K2969" s="442"/>
      <c r="L2969" s="431"/>
      <c r="M2969" s="430"/>
      <c r="N2969" s="431"/>
      <c r="O2969" s="431"/>
      <c r="P2969" s="431"/>
      <c r="Q2969" s="432"/>
      <c r="R2969" s="426"/>
      <c r="S2969" s="426"/>
      <c r="U2969" s="433"/>
      <c r="V2969" s="427"/>
      <c r="W2969" s="428"/>
      <c r="X2969" s="434"/>
      <c r="AA2969" s="435"/>
      <c r="AB2969" s="435"/>
      <c r="AC2969" s="435"/>
      <c r="AD2969" s="426"/>
      <c r="AE2969" s="426"/>
      <c r="AF2969" s="429"/>
      <c r="AG2969" s="429"/>
      <c r="AH2969" s="432"/>
      <c r="AI2969" s="432"/>
      <c r="AJ2969" s="432"/>
      <c r="AK2969" s="432"/>
      <c r="AL2969" s="432"/>
      <c r="AO2969" s="436"/>
      <c r="AP2969" s="436"/>
      <c r="AQ2969" s="249"/>
      <c r="AR2969" s="249"/>
      <c r="AS2969" s="437"/>
      <c r="AT2969" s="437"/>
      <c r="AU2969" s="437"/>
      <c r="AW2969" s="438"/>
      <c r="AX2969" s="439"/>
      <c r="AY2969" s="437"/>
    </row>
    <row r="2970" spans="1:51" s="344" customFormat="1" ht="16.5" customHeight="1" x14ac:dyDescent="0.25">
      <c r="A2970" s="427"/>
      <c r="B2970" s="428"/>
      <c r="K2970" s="442"/>
      <c r="L2970" s="431"/>
      <c r="M2970" s="430"/>
      <c r="N2970" s="431"/>
      <c r="O2970" s="431"/>
      <c r="P2970" s="431"/>
      <c r="Q2970" s="432"/>
      <c r="R2970" s="426"/>
      <c r="S2970" s="426"/>
      <c r="U2970" s="433"/>
      <c r="V2970" s="427"/>
      <c r="W2970" s="428"/>
      <c r="X2970" s="434"/>
      <c r="AA2970" s="435"/>
      <c r="AB2970" s="435"/>
      <c r="AC2970" s="435"/>
      <c r="AD2970" s="426"/>
      <c r="AE2970" s="426"/>
      <c r="AF2970" s="429"/>
      <c r="AG2970" s="429"/>
      <c r="AH2970" s="432"/>
      <c r="AI2970" s="432"/>
      <c r="AJ2970" s="432"/>
      <c r="AK2970" s="432"/>
      <c r="AL2970" s="432"/>
      <c r="AO2970" s="436"/>
      <c r="AP2970" s="436"/>
      <c r="AQ2970" s="249"/>
      <c r="AR2970" s="249"/>
      <c r="AS2970" s="437"/>
      <c r="AT2970" s="437"/>
      <c r="AU2970" s="437"/>
      <c r="AW2970" s="438"/>
      <c r="AX2970" s="439"/>
      <c r="AY2970" s="437"/>
    </row>
    <row r="2971" spans="1:51" s="344" customFormat="1" ht="16.5" customHeight="1" x14ac:dyDescent="0.25">
      <c r="A2971" s="427"/>
      <c r="B2971" s="428"/>
      <c r="K2971" s="442"/>
      <c r="L2971" s="431"/>
      <c r="M2971" s="430"/>
      <c r="N2971" s="431"/>
      <c r="O2971" s="431"/>
      <c r="P2971" s="431"/>
      <c r="Q2971" s="432"/>
      <c r="R2971" s="426"/>
      <c r="S2971" s="426"/>
      <c r="U2971" s="433"/>
      <c r="V2971" s="427"/>
      <c r="W2971" s="428"/>
      <c r="X2971" s="434"/>
      <c r="AA2971" s="435"/>
      <c r="AB2971" s="435"/>
      <c r="AC2971" s="435"/>
      <c r="AD2971" s="426"/>
      <c r="AE2971" s="426"/>
      <c r="AF2971" s="429"/>
      <c r="AG2971" s="429"/>
      <c r="AH2971" s="432"/>
      <c r="AI2971" s="432"/>
      <c r="AJ2971" s="432"/>
      <c r="AK2971" s="432"/>
      <c r="AL2971" s="432"/>
      <c r="AO2971" s="436"/>
      <c r="AP2971" s="436"/>
      <c r="AQ2971" s="249"/>
      <c r="AR2971" s="249"/>
      <c r="AS2971" s="437"/>
      <c r="AT2971" s="437"/>
      <c r="AU2971" s="437"/>
      <c r="AW2971" s="438"/>
      <c r="AX2971" s="439"/>
      <c r="AY2971" s="437"/>
    </row>
    <row r="2972" spans="1:51" s="344" customFormat="1" ht="16.5" customHeight="1" x14ac:dyDescent="0.25">
      <c r="A2972" s="427"/>
      <c r="B2972" s="428"/>
      <c r="K2972" s="442"/>
      <c r="L2972" s="431"/>
      <c r="M2972" s="430"/>
      <c r="N2972" s="431"/>
      <c r="O2972" s="431"/>
      <c r="P2972" s="431"/>
      <c r="Q2972" s="432"/>
      <c r="R2972" s="426"/>
      <c r="S2972" s="426"/>
      <c r="U2972" s="433"/>
      <c r="V2972" s="427"/>
      <c r="W2972" s="428"/>
      <c r="X2972" s="434"/>
      <c r="AA2972" s="435"/>
      <c r="AB2972" s="435"/>
      <c r="AC2972" s="435"/>
      <c r="AD2972" s="426"/>
      <c r="AE2972" s="426"/>
      <c r="AF2972" s="429"/>
      <c r="AG2972" s="429"/>
      <c r="AH2972" s="432"/>
      <c r="AI2972" s="432"/>
      <c r="AJ2972" s="432"/>
      <c r="AK2972" s="432"/>
      <c r="AL2972" s="432"/>
      <c r="AO2972" s="436"/>
      <c r="AP2972" s="436"/>
      <c r="AQ2972" s="249"/>
      <c r="AR2972" s="249"/>
      <c r="AS2972" s="437"/>
      <c r="AT2972" s="437"/>
      <c r="AU2972" s="437"/>
      <c r="AW2972" s="438"/>
      <c r="AX2972" s="439"/>
      <c r="AY2972" s="437"/>
    </row>
    <row r="2973" spans="1:51" s="344" customFormat="1" ht="16.5" customHeight="1" x14ac:dyDescent="0.25">
      <c r="A2973" s="427"/>
      <c r="B2973" s="428"/>
      <c r="K2973" s="442"/>
      <c r="L2973" s="431"/>
      <c r="M2973" s="430"/>
      <c r="N2973" s="431"/>
      <c r="O2973" s="431"/>
      <c r="P2973" s="431"/>
      <c r="Q2973" s="432"/>
      <c r="R2973" s="426"/>
      <c r="S2973" s="426"/>
      <c r="U2973" s="433"/>
      <c r="V2973" s="427"/>
      <c r="W2973" s="428"/>
      <c r="X2973" s="434"/>
      <c r="AA2973" s="435"/>
      <c r="AB2973" s="435"/>
      <c r="AC2973" s="435"/>
      <c r="AD2973" s="426"/>
      <c r="AE2973" s="426"/>
      <c r="AF2973" s="429"/>
      <c r="AG2973" s="429"/>
      <c r="AH2973" s="432"/>
      <c r="AI2973" s="432"/>
      <c r="AJ2973" s="432"/>
      <c r="AK2973" s="432"/>
      <c r="AL2973" s="432"/>
      <c r="AO2973" s="436"/>
      <c r="AP2973" s="436"/>
      <c r="AQ2973" s="249"/>
      <c r="AR2973" s="249"/>
      <c r="AS2973" s="437"/>
      <c r="AT2973" s="437"/>
      <c r="AU2973" s="437"/>
      <c r="AW2973" s="438"/>
      <c r="AX2973" s="439"/>
      <c r="AY2973" s="437"/>
    </row>
    <row r="2974" spans="1:51" s="344" customFormat="1" ht="16.5" customHeight="1" x14ac:dyDescent="0.25">
      <c r="A2974" s="427"/>
      <c r="B2974" s="428"/>
      <c r="K2974" s="442"/>
      <c r="L2974" s="431"/>
      <c r="M2974" s="430"/>
      <c r="N2974" s="431"/>
      <c r="O2974" s="431"/>
      <c r="P2974" s="431"/>
      <c r="Q2974" s="432"/>
      <c r="R2974" s="426"/>
      <c r="S2974" s="426"/>
      <c r="U2974" s="433"/>
      <c r="V2974" s="427"/>
      <c r="W2974" s="428"/>
      <c r="X2974" s="434"/>
      <c r="AA2974" s="435"/>
      <c r="AB2974" s="435"/>
      <c r="AC2974" s="435"/>
      <c r="AD2974" s="426"/>
      <c r="AE2974" s="426"/>
      <c r="AF2974" s="429"/>
      <c r="AG2974" s="429"/>
      <c r="AH2974" s="432"/>
      <c r="AI2974" s="432"/>
      <c r="AJ2974" s="432"/>
      <c r="AK2974" s="432"/>
      <c r="AL2974" s="432"/>
      <c r="AO2974" s="436"/>
      <c r="AP2974" s="436"/>
      <c r="AQ2974" s="249"/>
      <c r="AR2974" s="249"/>
      <c r="AS2974" s="437"/>
      <c r="AT2974" s="437"/>
      <c r="AU2974" s="437"/>
      <c r="AW2974" s="438"/>
      <c r="AX2974" s="439"/>
      <c r="AY2974" s="437"/>
    </row>
    <row r="2975" spans="1:51" s="344" customFormat="1" ht="16.5" customHeight="1" x14ac:dyDescent="0.25">
      <c r="A2975" s="427"/>
      <c r="B2975" s="428"/>
      <c r="K2975" s="442"/>
      <c r="L2975" s="431"/>
      <c r="M2975" s="430"/>
      <c r="N2975" s="431"/>
      <c r="O2975" s="431"/>
      <c r="P2975" s="431"/>
      <c r="Q2975" s="432"/>
      <c r="R2975" s="426"/>
      <c r="S2975" s="426"/>
      <c r="U2975" s="433"/>
      <c r="V2975" s="427"/>
      <c r="W2975" s="428"/>
      <c r="X2975" s="434"/>
      <c r="AA2975" s="435"/>
      <c r="AB2975" s="435"/>
      <c r="AC2975" s="435"/>
      <c r="AD2975" s="426"/>
      <c r="AE2975" s="426"/>
      <c r="AF2975" s="429"/>
      <c r="AG2975" s="429"/>
      <c r="AH2975" s="432"/>
      <c r="AI2975" s="432"/>
      <c r="AJ2975" s="432"/>
      <c r="AK2975" s="432"/>
      <c r="AL2975" s="432"/>
      <c r="AO2975" s="436"/>
      <c r="AP2975" s="436"/>
      <c r="AQ2975" s="249"/>
      <c r="AR2975" s="249"/>
      <c r="AS2975" s="437"/>
      <c r="AT2975" s="437"/>
      <c r="AU2975" s="437"/>
      <c r="AW2975" s="438"/>
      <c r="AX2975" s="439"/>
      <c r="AY2975" s="437"/>
    </row>
    <row r="2976" spans="1:51" s="344" customFormat="1" ht="16.5" customHeight="1" x14ac:dyDescent="0.25">
      <c r="A2976" s="427"/>
      <c r="B2976" s="428"/>
      <c r="K2976" s="442"/>
      <c r="L2976" s="431"/>
      <c r="M2976" s="430"/>
      <c r="N2976" s="431"/>
      <c r="O2976" s="431"/>
      <c r="P2976" s="431"/>
      <c r="Q2976" s="432"/>
      <c r="R2976" s="426"/>
      <c r="S2976" s="426"/>
      <c r="U2976" s="433"/>
      <c r="V2976" s="427"/>
      <c r="W2976" s="428"/>
      <c r="X2976" s="434"/>
      <c r="AA2976" s="435"/>
      <c r="AB2976" s="435"/>
      <c r="AC2976" s="435"/>
      <c r="AD2976" s="426"/>
      <c r="AE2976" s="426"/>
      <c r="AF2976" s="429"/>
      <c r="AG2976" s="429"/>
      <c r="AH2976" s="432"/>
      <c r="AI2976" s="432"/>
      <c r="AJ2976" s="432"/>
      <c r="AK2976" s="432"/>
      <c r="AL2976" s="432"/>
      <c r="AO2976" s="436"/>
      <c r="AP2976" s="436"/>
      <c r="AQ2976" s="249"/>
      <c r="AR2976" s="249"/>
      <c r="AS2976" s="437"/>
      <c r="AT2976" s="437"/>
      <c r="AU2976" s="437"/>
      <c r="AW2976" s="438"/>
      <c r="AX2976" s="439"/>
      <c r="AY2976" s="437"/>
    </row>
    <row r="2977" spans="1:51" s="344" customFormat="1" ht="16.5" customHeight="1" x14ac:dyDescent="0.25">
      <c r="A2977" s="427"/>
      <c r="B2977" s="428"/>
      <c r="K2977" s="442"/>
      <c r="L2977" s="431"/>
      <c r="M2977" s="430"/>
      <c r="N2977" s="431"/>
      <c r="O2977" s="431"/>
      <c r="P2977" s="431"/>
      <c r="Q2977" s="432"/>
      <c r="R2977" s="426"/>
      <c r="S2977" s="426"/>
      <c r="U2977" s="433"/>
      <c r="V2977" s="427"/>
      <c r="W2977" s="428"/>
      <c r="X2977" s="434"/>
      <c r="AA2977" s="435"/>
      <c r="AB2977" s="435"/>
      <c r="AC2977" s="435"/>
      <c r="AD2977" s="426"/>
      <c r="AE2977" s="426"/>
      <c r="AF2977" s="429"/>
      <c r="AG2977" s="429"/>
      <c r="AH2977" s="432"/>
      <c r="AI2977" s="432"/>
      <c r="AJ2977" s="432"/>
      <c r="AK2977" s="432"/>
      <c r="AL2977" s="432"/>
      <c r="AO2977" s="436"/>
      <c r="AP2977" s="436"/>
      <c r="AQ2977" s="249"/>
      <c r="AR2977" s="249"/>
      <c r="AS2977" s="437"/>
      <c r="AT2977" s="437"/>
      <c r="AU2977" s="437"/>
      <c r="AW2977" s="438"/>
      <c r="AX2977" s="439"/>
      <c r="AY2977" s="437"/>
    </row>
    <row r="2978" spans="1:51" s="344" customFormat="1" ht="16.5" customHeight="1" x14ac:dyDescent="0.25">
      <c r="A2978" s="427"/>
      <c r="B2978" s="428"/>
      <c r="K2978" s="442"/>
      <c r="L2978" s="431"/>
      <c r="M2978" s="430"/>
      <c r="N2978" s="431"/>
      <c r="O2978" s="431"/>
      <c r="P2978" s="431"/>
      <c r="Q2978" s="432"/>
      <c r="R2978" s="426"/>
      <c r="S2978" s="426"/>
      <c r="U2978" s="433"/>
      <c r="V2978" s="427"/>
      <c r="W2978" s="428"/>
      <c r="X2978" s="434"/>
      <c r="AA2978" s="435"/>
      <c r="AB2978" s="435"/>
      <c r="AC2978" s="435"/>
      <c r="AD2978" s="426"/>
      <c r="AE2978" s="426"/>
      <c r="AF2978" s="429"/>
      <c r="AG2978" s="429"/>
      <c r="AH2978" s="432"/>
      <c r="AI2978" s="432"/>
      <c r="AJ2978" s="432"/>
      <c r="AK2978" s="432"/>
      <c r="AL2978" s="432"/>
      <c r="AO2978" s="436"/>
      <c r="AP2978" s="436"/>
      <c r="AQ2978" s="249"/>
      <c r="AR2978" s="249"/>
      <c r="AS2978" s="437"/>
      <c r="AT2978" s="437"/>
      <c r="AU2978" s="437"/>
      <c r="AW2978" s="438"/>
      <c r="AX2978" s="439"/>
      <c r="AY2978" s="437"/>
    </row>
    <row r="2979" spans="1:51" s="344" customFormat="1" ht="16.5" customHeight="1" x14ac:dyDescent="0.25">
      <c r="A2979" s="427"/>
      <c r="B2979" s="428"/>
      <c r="K2979" s="442"/>
      <c r="L2979" s="431"/>
      <c r="M2979" s="430"/>
      <c r="N2979" s="431"/>
      <c r="O2979" s="431"/>
      <c r="P2979" s="431"/>
      <c r="Q2979" s="432"/>
      <c r="R2979" s="426"/>
      <c r="S2979" s="426"/>
      <c r="U2979" s="433"/>
      <c r="V2979" s="427"/>
      <c r="W2979" s="428"/>
      <c r="X2979" s="434"/>
      <c r="AA2979" s="435"/>
      <c r="AB2979" s="435"/>
      <c r="AC2979" s="435"/>
      <c r="AD2979" s="426"/>
      <c r="AE2979" s="426"/>
      <c r="AF2979" s="429"/>
      <c r="AG2979" s="429"/>
      <c r="AH2979" s="432"/>
      <c r="AI2979" s="432"/>
      <c r="AJ2979" s="432"/>
      <c r="AK2979" s="432"/>
      <c r="AL2979" s="432"/>
      <c r="AO2979" s="436"/>
      <c r="AP2979" s="436"/>
      <c r="AQ2979" s="249"/>
      <c r="AR2979" s="249"/>
      <c r="AS2979" s="437"/>
      <c r="AT2979" s="437"/>
      <c r="AU2979" s="437"/>
      <c r="AW2979" s="438"/>
      <c r="AX2979" s="439"/>
      <c r="AY2979" s="437"/>
    </row>
    <row r="2980" spans="1:51" s="344" customFormat="1" ht="16.5" customHeight="1" x14ac:dyDescent="0.25">
      <c r="A2980" s="427"/>
      <c r="B2980" s="428"/>
      <c r="K2980" s="442"/>
      <c r="L2980" s="431"/>
      <c r="M2980" s="430"/>
      <c r="N2980" s="431"/>
      <c r="O2980" s="431"/>
      <c r="P2980" s="431"/>
      <c r="Q2980" s="432"/>
      <c r="R2980" s="426"/>
      <c r="S2980" s="426"/>
      <c r="U2980" s="433"/>
      <c r="V2980" s="427"/>
      <c r="W2980" s="428"/>
      <c r="X2980" s="434"/>
      <c r="AA2980" s="435"/>
      <c r="AB2980" s="435"/>
      <c r="AC2980" s="435"/>
      <c r="AD2980" s="426"/>
      <c r="AE2980" s="426"/>
      <c r="AF2980" s="429"/>
      <c r="AG2980" s="429"/>
      <c r="AH2980" s="432"/>
      <c r="AI2980" s="432"/>
      <c r="AJ2980" s="432"/>
      <c r="AK2980" s="432"/>
      <c r="AL2980" s="432"/>
      <c r="AO2980" s="436"/>
      <c r="AP2980" s="436"/>
      <c r="AQ2980" s="249"/>
      <c r="AR2980" s="249"/>
      <c r="AS2980" s="437"/>
      <c r="AT2980" s="437"/>
      <c r="AU2980" s="437"/>
      <c r="AW2980" s="438"/>
      <c r="AX2980" s="439"/>
      <c r="AY2980" s="437"/>
    </row>
    <row r="2981" spans="1:51" s="344" customFormat="1" ht="16.5" customHeight="1" x14ac:dyDescent="0.25">
      <c r="A2981" s="427"/>
      <c r="B2981" s="428"/>
      <c r="K2981" s="442"/>
      <c r="L2981" s="431"/>
      <c r="M2981" s="430"/>
      <c r="N2981" s="431"/>
      <c r="O2981" s="431"/>
      <c r="P2981" s="431"/>
      <c r="Q2981" s="432"/>
      <c r="R2981" s="426"/>
      <c r="S2981" s="426"/>
      <c r="U2981" s="433"/>
      <c r="V2981" s="427"/>
      <c r="W2981" s="428"/>
      <c r="X2981" s="434"/>
      <c r="AA2981" s="435"/>
      <c r="AB2981" s="435"/>
      <c r="AC2981" s="435"/>
      <c r="AD2981" s="426"/>
      <c r="AE2981" s="426"/>
      <c r="AF2981" s="429"/>
      <c r="AG2981" s="429"/>
      <c r="AH2981" s="432"/>
      <c r="AI2981" s="432"/>
      <c r="AJ2981" s="432"/>
      <c r="AK2981" s="432"/>
      <c r="AL2981" s="432"/>
      <c r="AO2981" s="436"/>
      <c r="AP2981" s="436"/>
      <c r="AQ2981" s="249"/>
      <c r="AR2981" s="249"/>
      <c r="AS2981" s="437"/>
      <c r="AT2981" s="437"/>
      <c r="AU2981" s="437"/>
      <c r="AW2981" s="438"/>
      <c r="AX2981" s="439"/>
      <c r="AY2981" s="437"/>
    </row>
    <row r="2982" spans="1:51" s="344" customFormat="1" ht="16.5" customHeight="1" x14ac:dyDescent="0.25">
      <c r="A2982" s="427"/>
      <c r="B2982" s="428"/>
      <c r="K2982" s="442"/>
      <c r="L2982" s="431"/>
      <c r="M2982" s="430"/>
      <c r="N2982" s="431"/>
      <c r="O2982" s="431"/>
      <c r="P2982" s="431"/>
      <c r="Q2982" s="432"/>
      <c r="R2982" s="426"/>
      <c r="S2982" s="426"/>
      <c r="U2982" s="433"/>
      <c r="V2982" s="427"/>
      <c r="W2982" s="428"/>
      <c r="X2982" s="434"/>
      <c r="AA2982" s="435"/>
      <c r="AB2982" s="435"/>
      <c r="AC2982" s="435"/>
      <c r="AD2982" s="426"/>
      <c r="AE2982" s="426"/>
      <c r="AF2982" s="429"/>
      <c r="AG2982" s="429"/>
      <c r="AH2982" s="432"/>
      <c r="AI2982" s="432"/>
      <c r="AJ2982" s="432"/>
      <c r="AK2982" s="432"/>
      <c r="AL2982" s="432"/>
      <c r="AO2982" s="436"/>
      <c r="AP2982" s="436"/>
      <c r="AQ2982" s="249"/>
      <c r="AR2982" s="249"/>
      <c r="AS2982" s="437"/>
      <c r="AT2982" s="437"/>
      <c r="AU2982" s="437"/>
      <c r="AW2982" s="438"/>
      <c r="AX2982" s="439"/>
      <c r="AY2982" s="437"/>
    </row>
    <row r="2983" spans="1:51" s="344" customFormat="1" ht="16.5" customHeight="1" x14ac:dyDescent="0.25">
      <c r="A2983" s="427"/>
      <c r="B2983" s="428"/>
      <c r="K2983" s="442"/>
      <c r="L2983" s="431"/>
      <c r="M2983" s="430"/>
      <c r="N2983" s="431"/>
      <c r="O2983" s="431"/>
      <c r="P2983" s="431"/>
      <c r="Q2983" s="432"/>
      <c r="R2983" s="426"/>
      <c r="S2983" s="426"/>
      <c r="U2983" s="433"/>
      <c r="V2983" s="427"/>
      <c r="W2983" s="428"/>
      <c r="X2983" s="434"/>
      <c r="AA2983" s="435"/>
      <c r="AB2983" s="435"/>
      <c r="AC2983" s="435"/>
      <c r="AD2983" s="426"/>
      <c r="AE2983" s="426"/>
      <c r="AF2983" s="429"/>
      <c r="AG2983" s="429"/>
      <c r="AH2983" s="432"/>
      <c r="AI2983" s="432"/>
      <c r="AJ2983" s="432"/>
      <c r="AK2983" s="432"/>
      <c r="AL2983" s="432"/>
      <c r="AO2983" s="436"/>
      <c r="AP2983" s="436"/>
      <c r="AQ2983" s="249"/>
      <c r="AR2983" s="249"/>
      <c r="AS2983" s="437"/>
      <c r="AT2983" s="437"/>
      <c r="AU2983" s="437"/>
      <c r="AW2983" s="438"/>
      <c r="AX2983" s="439"/>
      <c r="AY2983" s="437"/>
    </row>
    <row r="2984" spans="1:51" s="344" customFormat="1" ht="16.5" customHeight="1" x14ac:dyDescent="0.25">
      <c r="A2984" s="427"/>
      <c r="B2984" s="428"/>
      <c r="K2984" s="442"/>
      <c r="L2984" s="431"/>
      <c r="M2984" s="430"/>
      <c r="N2984" s="431"/>
      <c r="O2984" s="431"/>
      <c r="P2984" s="431"/>
      <c r="Q2984" s="432"/>
      <c r="R2984" s="426"/>
      <c r="S2984" s="426"/>
      <c r="U2984" s="433"/>
      <c r="V2984" s="427"/>
      <c r="W2984" s="428"/>
      <c r="X2984" s="434"/>
      <c r="AA2984" s="435"/>
      <c r="AB2984" s="435"/>
      <c r="AC2984" s="435"/>
      <c r="AD2984" s="426"/>
      <c r="AE2984" s="426"/>
      <c r="AF2984" s="429"/>
      <c r="AG2984" s="429"/>
      <c r="AH2984" s="432"/>
      <c r="AI2984" s="432"/>
      <c r="AJ2984" s="432"/>
      <c r="AK2984" s="432"/>
      <c r="AL2984" s="432"/>
      <c r="AO2984" s="436"/>
      <c r="AP2984" s="436"/>
      <c r="AQ2984" s="249"/>
      <c r="AR2984" s="249"/>
      <c r="AS2984" s="437"/>
      <c r="AT2984" s="437"/>
      <c r="AU2984" s="437"/>
      <c r="AW2984" s="438"/>
      <c r="AX2984" s="439"/>
      <c r="AY2984" s="437"/>
    </row>
    <row r="2985" spans="1:51" s="344" customFormat="1" ht="16.5" customHeight="1" x14ac:dyDescent="0.25">
      <c r="A2985" s="427"/>
      <c r="B2985" s="428"/>
      <c r="K2985" s="442"/>
      <c r="L2985" s="431"/>
      <c r="M2985" s="430"/>
      <c r="N2985" s="431"/>
      <c r="O2985" s="431"/>
      <c r="P2985" s="431"/>
      <c r="Q2985" s="432"/>
      <c r="R2985" s="426"/>
      <c r="S2985" s="426"/>
      <c r="U2985" s="433"/>
      <c r="V2985" s="427"/>
      <c r="W2985" s="428"/>
      <c r="X2985" s="434"/>
      <c r="AA2985" s="435"/>
      <c r="AB2985" s="435"/>
      <c r="AC2985" s="435"/>
      <c r="AD2985" s="426"/>
      <c r="AE2985" s="426"/>
      <c r="AF2985" s="429"/>
      <c r="AG2985" s="429"/>
      <c r="AH2985" s="432"/>
      <c r="AI2985" s="432"/>
      <c r="AJ2985" s="432"/>
      <c r="AK2985" s="432"/>
      <c r="AL2985" s="432"/>
      <c r="AO2985" s="436"/>
      <c r="AP2985" s="436"/>
      <c r="AQ2985" s="249"/>
      <c r="AR2985" s="249"/>
      <c r="AS2985" s="437"/>
      <c r="AT2985" s="437"/>
      <c r="AU2985" s="437"/>
      <c r="AW2985" s="438"/>
      <c r="AX2985" s="439"/>
      <c r="AY2985" s="437"/>
    </row>
    <row r="2986" spans="1:51" s="344" customFormat="1" ht="16.5" customHeight="1" x14ac:dyDescent="0.25">
      <c r="A2986" s="427"/>
      <c r="B2986" s="428"/>
      <c r="K2986" s="442"/>
      <c r="L2986" s="431"/>
      <c r="M2986" s="430"/>
      <c r="N2986" s="431"/>
      <c r="O2986" s="431"/>
      <c r="P2986" s="431"/>
      <c r="Q2986" s="432"/>
      <c r="R2986" s="426"/>
      <c r="S2986" s="426"/>
      <c r="U2986" s="433"/>
      <c r="V2986" s="427"/>
      <c r="W2986" s="428"/>
      <c r="X2986" s="434"/>
      <c r="AA2986" s="435"/>
      <c r="AB2986" s="435"/>
      <c r="AC2986" s="435"/>
      <c r="AD2986" s="426"/>
      <c r="AE2986" s="426"/>
      <c r="AF2986" s="429"/>
      <c r="AG2986" s="429"/>
      <c r="AH2986" s="432"/>
      <c r="AI2986" s="432"/>
      <c r="AJ2986" s="432"/>
      <c r="AK2986" s="432"/>
      <c r="AL2986" s="432"/>
      <c r="AO2986" s="436"/>
      <c r="AP2986" s="436"/>
      <c r="AQ2986" s="249"/>
      <c r="AR2986" s="249"/>
      <c r="AS2986" s="437"/>
      <c r="AT2986" s="437"/>
      <c r="AU2986" s="437"/>
      <c r="AW2986" s="438"/>
      <c r="AX2986" s="439"/>
      <c r="AY2986" s="437"/>
    </row>
    <row r="2987" spans="1:51" s="344" customFormat="1" ht="16.5" customHeight="1" x14ac:dyDescent="0.25">
      <c r="A2987" s="427"/>
      <c r="B2987" s="428"/>
      <c r="K2987" s="442"/>
      <c r="L2987" s="431"/>
      <c r="M2987" s="430"/>
      <c r="N2987" s="431"/>
      <c r="O2987" s="431"/>
      <c r="P2987" s="431"/>
      <c r="Q2987" s="432"/>
      <c r="R2987" s="426"/>
      <c r="S2987" s="426"/>
      <c r="U2987" s="433"/>
      <c r="V2987" s="427"/>
      <c r="W2987" s="428"/>
      <c r="X2987" s="434"/>
      <c r="AA2987" s="435"/>
      <c r="AB2987" s="435"/>
      <c r="AC2987" s="435"/>
      <c r="AD2987" s="426"/>
      <c r="AE2987" s="426"/>
      <c r="AF2987" s="429"/>
      <c r="AG2987" s="429"/>
      <c r="AH2987" s="432"/>
      <c r="AI2987" s="432"/>
      <c r="AJ2987" s="432"/>
      <c r="AK2987" s="432"/>
      <c r="AL2987" s="432"/>
      <c r="AO2987" s="436"/>
      <c r="AP2987" s="436"/>
      <c r="AQ2987" s="249"/>
      <c r="AR2987" s="249"/>
      <c r="AS2987" s="437"/>
      <c r="AT2987" s="437"/>
      <c r="AU2987" s="437"/>
      <c r="AW2987" s="438"/>
      <c r="AX2987" s="439"/>
      <c r="AY2987" s="437"/>
    </row>
    <row r="2988" spans="1:51" s="344" customFormat="1" ht="16.5" customHeight="1" x14ac:dyDescent="0.25">
      <c r="A2988" s="427"/>
      <c r="B2988" s="428"/>
      <c r="K2988" s="442"/>
      <c r="L2988" s="431"/>
      <c r="M2988" s="430"/>
      <c r="N2988" s="431"/>
      <c r="O2988" s="431"/>
      <c r="P2988" s="431"/>
      <c r="Q2988" s="432"/>
      <c r="R2988" s="426"/>
      <c r="S2988" s="426"/>
      <c r="U2988" s="433"/>
      <c r="V2988" s="427"/>
      <c r="W2988" s="428"/>
      <c r="X2988" s="434"/>
      <c r="AA2988" s="435"/>
      <c r="AB2988" s="435"/>
      <c r="AC2988" s="435"/>
      <c r="AD2988" s="426"/>
      <c r="AE2988" s="426"/>
      <c r="AF2988" s="429"/>
      <c r="AG2988" s="429"/>
      <c r="AH2988" s="432"/>
      <c r="AI2988" s="432"/>
      <c r="AJ2988" s="432"/>
      <c r="AK2988" s="432"/>
      <c r="AL2988" s="432"/>
      <c r="AO2988" s="436"/>
      <c r="AP2988" s="436"/>
      <c r="AQ2988" s="249"/>
      <c r="AR2988" s="249"/>
      <c r="AS2988" s="437"/>
      <c r="AT2988" s="437"/>
      <c r="AU2988" s="437"/>
      <c r="AW2988" s="438"/>
      <c r="AX2988" s="439"/>
      <c r="AY2988" s="437"/>
    </row>
    <row r="2989" spans="1:51" s="344" customFormat="1" ht="16.5" customHeight="1" x14ac:dyDescent="0.25">
      <c r="A2989" s="427"/>
      <c r="B2989" s="428"/>
      <c r="K2989" s="442"/>
      <c r="L2989" s="431"/>
      <c r="M2989" s="430"/>
      <c r="N2989" s="431"/>
      <c r="O2989" s="431"/>
      <c r="P2989" s="431"/>
      <c r="Q2989" s="432"/>
      <c r="R2989" s="426"/>
      <c r="S2989" s="426"/>
      <c r="U2989" s="433"/>
      <c r="V2989" s="427"/>
      <c r="W2989" s="428"/>
      <c r="X2989" s="434"/>
      <c r="AA2989" s="435"/>
      <c r="AB2989" s="435"/>
      <c r="AC2989" s="435"/>
      <c r="AD2989" s="426"/>
      <c r="AE2989" s="426"/>
      <c r="AF2989" s="429"/>
      <c r="AG2989" s="429"/>
      <c r="AH2989" s="432"/>
      <c r="AI2989" s="432"/>
      <c r="AJ2989" s="432"/>
      <c r="AK2989" s="432"/>
      <c r="AL2989" s="432"/>
      <c r="AO2989" s="436"/>
      <c r="AP2989" s="436"/>
      <c r="AQ2989" s="249"/>
      <c r="AR2989" s="249"/>
      <c r="AS2989" s="437"/>
      <c r="AT2989" s="437"/>
      <c r="AU2989" s="437"/>
      <c r="AW2989" s="438"/>
      <c r="AX2989" s="439"/>
      <c r="AY2989" s="437"/>
    </row>
    <row r="2990" spans="1:51" s="344" customFormat="1" ht="16.5" customHeight="1" x14ac:dyDescent="0.25">
      <c r="A2990" s="427"/>
      <c r="B2990" s="428"/>
      <c r="K2990" s="442"/>
      <c r="L2990" s="431"/>
      <c r="M2990" s="430"/>
      <c r="N2990" s="431"/>
      <c r="O2990" s="431"/>
      <c r="P2990" s="431"/>
      <c r="Q2990" s="432"/>
      <c r="R2990" s="426"/>
      <c r="S2990" s="426"/>
      <c r="U2990" s="433"/>
      <c r="V2990" s="427"/>
      <c r="W2990" s="428"/>
      <c r="X2990" s="434"/>
      <c r="AA2990" s="435"/>
      <c r="AB2990" s="435"/>
      <c r="AC2990" s="435"/>
      <c r="AD2990" s="426"/>
      <c r="AE2990" s="426"/>
      <c r="AF2990" s="429"/>
      <c r="AG2990" s="429"/>
      <c r="AH2990" s="432"/>
      <c r="AI2990" s="432"/>
      <c r="AJ2990" s="432"/>
      <c r="AK2990" s="432"/>
      <c r="AL2990" s="432"/>
      <c r="AO2990" s="436"/>
      <c r="AP2990" s="436"/>
      <c r="AQ2990" s="249"/>
      <c r="AR2990" s="249"/>
      <c r="AS2990" s="437"/>
      <c r="AT2990" s="437"/>
      <c r="AU2990" s="437"/>
      <c r="AW2990" s="438"/>
      <c r="AX2990" s="439"/>
      <c r="AY2990" s="437"/>
    </row>
    <row r="2991" spans="1:51" s="344" customFormat="1" ht="16.5" customHeight="1" x14ac:dyDescent="0.25">
      <c r="A2991" s="427"/>
      <c r="B2991" s="428"/>
      <c r="K2991" s="442"/>
      <c r="L2991" s="431"/>
      <c r="M2991" s="430"/>
      <c r="N2991" s="431"/>
      <c r="O2991" s="431"/>
      <c r="P2991" s="431"/>
      <c r="Q2991" s="432"/>
      <c r="R2991" s="426"/>
      <c r="S2991" s="426"/>
      <c r="U2991" s="433"/>
      <c r="V2991" s="427"/>
      <c r="W2991" s="428"/>
      <c r="X2991" s="434"/>
      <c r="AA2991" s="435"/>
      <c r="AB2991" s="435"/>
      <c r="AC2991" s="435"/>
      <c r="AD2991" s="426"/>
      <c r="AE2991" s="426"/>
      <c r="AF2991" s="429"/>
      <c r="AG2991" s="429"/>
      <c r="AH2991" s="432"/>
      <c r="AI2991" s="432"/>
      <c r="AJ2991" s="432"/>
      <c r="AK2991" s="432"/>
      <c r="AL2991" s="432"/>
      <c r="AO2991" s="436"/>
      <c r="AP2991" s="436"/>
      <c r="AQ2991" s="249"/>
      <c r="AR2991" s="249"/>
      <c r="AS2991" s="437"/>
      <c r="AT2991" s="437"/>
      <c r="AU2991" s="437"/>
      <c r="AW2991" s="438"/>
      <c r="AX2991" s="439"/>
      <c r="AY2991" s="437"/>
    </row>
    <row r="2992" spans="1:51" s="344" customFormat="1" ht="16.5" customHeight="1" x14ac:dyDescent="0.25">
      <c r="A2992" s="427"/>
      <c r="B2992" s="428"/>
      <c r="K2992" s="442"/>
      <c r="L2992" s="431"/>
      <c r="M2992" s="430"/>
      <c r="N2992" s="431"/>
      <c r="O2992" s="431"/>
      <c r="P2992" s="431"/>
      <c r="Q2992" s="432"/>
      <c r="R2992" s="426"/>
      <c r="S2992" s="426"/>
      <c r="U2992" s="433"/>
      <c r="V2992" s="427"/>
      <c r="W2992" s="428"/>
      <c r="X2992" s="434"/>
      <c r="AA2992" s="435"/>
      <c r="AB2992" s="435"/>
      <c r="AC2992" s="435"/>
      <c r="AD2992" s="426"/>
      <c r="AE2992" s="426"/>
      <c r="AF2992" s="429"/>
      <c r="AG2992" s="429"/>
      <c r="AH2992" s="432"/>
      <c r="AI2992" s="432"/>
      <c r="AJ2992" s="432"/>
      <c r="AK2992" s="432"/>
      <c r="AL2992" s="432"/>
      <c r="AO2992" s="436"/>
      <c r="AP2992" s="436"/>
      <c r="AQ2992" s="249"/>
      <c r="AR2992" s="249"/>
      <c r="AS2992" s="437"/>
      <c r="AT2992" s="437"/>
      <c r="AU2992" s="437"/>
      <c r="AW2992" s="438"/>
      <c r="AX2992" s="439"/>
      <c r="AY2992" s="437"/>
    </row>
    <row r="2993" spans="1:51" s="344" customFormat="1" ht="16.5" customHeight="1" x14ac:dyDescent="0.25">
      <c r="A2993" s="427"/>
      <c r="B2993" s="428"/>
      <c r="K2993" s="442"/>
      <c r="L2993" s="431"/>
      <c r="M2993" s="430"/>
      <c r="N2993" s="431"/>
      <c r="O2993" s="431"/>
      <c r="P2993" s="431"/>
      <c r="Q2993" s="432"/>
      <c r="R2993" s="426"/>
      <c r="S2993" s="426"/>
      <c r="U2993" s="433"/>
      <c r="V2993" s="427"/>
      <c r="W2993" s="428"/>
      <c r="X2993" s="434"/>
      <c r="AA2993" s="435"/>
      <c r="AB2993" s="435"/>
      <c r="AC2993" s="435"/>
      <c r="AD2993" s="426"/>
      <c r="AE2993" s="426"/>
      <c r="AF2993" s="429"/>
      <c r="AG2993" s="429"/>
      <c r="AH2993" s="432"/>
      <c r="AI2993" s="432"/>
      <c r="AJ2993" s="432"/>
      <c r="AK2993" s="432"/>
      <c r="AL2993" s="432"/>
      <c r="AO2993" s="436"/>
      <c r="AP2993" s="436"/>
      <c r="AQ2993" s="249"/>
      <c r="AR2993" s="249"/>
      <c r="AS2993" s="437"/>
      <c r="AT2993" s="437"/>
      <c r="AU2993" s="437"/>
      <c r="AW2993" s="438"/>
      <c r="AX2993" s="439"/>
      <c r="AY2993" s="437"/>
    </row>
    <row r="2994" spans="1:51" s="344" customFormat="1" ht="16.5" customHeight="1" x14ac:dyDescent="0.25">
      <c r="A2994" s="427"/>
      <c r="B2994" s="428"/>
      <c r="K2994" s="442"/>
      <c r="L2994" s="431"/>
      <c r="M2994" s="430"/>
      <c r="N2994" s="431"/>
      <c r="O2994" s="431"/>
      <c r="P2994" s="431"/>
      <c r="Q2994" s="432"/>
      <c r="R2994" s="426"/>
      <c r="S2994" s="426"/>
      <c r="U2994" s="433"/>
      <c r="V2994" s="427"/>
      <c r="W2994" s="428"/>
      <c r="X2994" s="434"/>
      <c r="AA2994" s="435"/>
      <c r="AB2994" s="435"/>
      <c r="AC2994" s="435"/>
      <c r="AD2994" s="426"/>
      <c r="AE2994" s="426"/>
      <c r="AF2994" s="429"/>
      <c r="AG2994" s="429"/>
      <c r="AH2994" s="432"/>
      <c r="AI2994" s="432"/>
      <c r="AJ2994" s="432"/>
      <c r="AK2994" s="432"/>
      <c r="AL2994" s="432"/>
      <c r="AO2994" s="436"/>
      <c r="AP2994" s="436"/>
      <c r="AQ2994" s="249"/>
      <c r="AR2994" s="249"/>
      <c r="AS2994" s="437"/>
      <c r="AT2994" s="437"/>
      <c r="AU2994" s="437"/>
      <c r="AW2994" s="438"/>
      <c r="AX2994" s="439"/>
      <c r="AY2994" s="437"/>
    </row>
    <row r="2995" spans="1:51" s="344" customFormat="1" ht="16.5" customHeight="1" x14ac:dyDescent="0.25">
      <c r="A2995" s="427"/>
      <c r="B2995" s="428"/>
      <c r="K2995" s="442"/>
      <c r="L2995" s="431"/>
      <c r="M2995" s="430"/>
      <c r="N2995" s="431"/>
      <c r="O2995" s="431"/>
      <c r="P2995" s="431"/>
      <c r="Q2995" s="432"/>
      <c r="R2995" s="426"/>
      <c r="S2995" s="426"/>
      <c r="U2995" s="433"/>
      <c r="V2995" s="427"/>
      <c r="W2995" s="428"/>
      <c r="X2995" s="434"/>
      <c r="AA2995" s="435"/>
      <c r="AB2995" s="435"/>
      <c r="AC2995" s="435"/>
      <c r="AD2995" s="426"/>
      <c r="AE2995" s="426"/>
      <c r="AF2995" s="429"/>
      <c r="AG2995" s="429"/>
      <c r="AH2995" s="432"/>
      <c r="AI2995" s="432"/>
      <c r="AJ2995" s="432"/>
      <c r="AK2995" s="432"/>
      <c r="AL2995" s="432"/>
      <c r="AO2995" s="436"/>
      <c r="AP2995" s="436"/>
      <c r="AQ2995" s="249"/>
      <c r="AR2995" s="249"/>
      <c r="AS2995" s="437"/>
      <c r="AT2995" s="437"/>
      <c r="AU2995" s="437"/>
      <c r="AW2995" s="438"/>
      <c r="AX2995" s="439"/>
      <c r="AY2995" s="437"/>
    </row>
    <row r="2996" spans="1:51" s="344" customFormat="1" ht="16.5" customHeight="1" x14ac:dyDescent="0.25">
      <c r="A2996" s="427"/>
      <c r="B2996" s="428"/>
      <c r="K2996" s="442"/>
      <c r="L2996" s="431"/>
      <c r="M2996" s="430"/>
      <c r="N2996" s="431"/>
      <c r="O2996" s="431"/>
      <c r="P2996" s="431"/>
      <c r="Q2996" s="432"/>
      <c r="R2996" s="426"/>
      <c r="S2996" s="426"/>
      <c r="U2996" s="433"/>
      <c r="V2996" s="427"/>
      <c r="W2996" s="428"/>
      <c r="X2996" s="434"/>
      <c r="AA2996" s="435"/>
      <c r="AB2996" s="435"/>
      <c r="AC2996" s="435"/>
      <c r="AD2996" s="426"/>
      <c r="AE2996" s="426"/>
      <c r="AF2996" s="429"/>
      <c r="AG2996" s="429"/>
      <c r="AH2996" s="432"/>
      <c r="AI2996" s="432"/>
      <c r="AJ2996" s="432"/>
      <c r="AK2996" s="432"/>
      <c r="AL2996" s="432"/>
      <c r="AO2996" s="436"/>
      <c r="AP2996" s="436"/>
      <c r="AQ2996" s="249"/>
      <c r="AR2996" s="249"/>
      <c r="AS2996" s="437"/>
      <c r="AT2996" s="437"/>
      <c r="AU2996" s="437"/>
      <c r="AW2996" s="438"/>
      <c r="AX2996" s="439"/>
      <c r="AY2996" s="437"/>
    </row>
    <row r="2997" spans="1:51" s="344" customFormat="1" ht="16.5" customHeight="1" x14ac:dyDescent="0.25">
      <c r="A2997" s="427"/>
      <c r="B2997" s="428"/>
      <c r="K2997" s="442"/>
      <c r="L2997" s="431"/>
      <c r="M2997" s="430"/>
      <c r="N2997" s="431"/>
      <c r="O2997" s="431"/>
      <c r="P2997" s="431"/>
      <c r="Q2997" s="432"/>
      <c r="R2997" s="426"/>
      <c r="S2997" s="426"/>
      <c r="U2997" s="433"/>
      <c r="V2997" s="427"/>
      <c r="W2997" s="428"/>
      <c r="X2997" s="434"/>
      <c r="AA2997" s="435"/>
      <c r="AB2997" s="435"/>
      <c r="AC2997" s="435"/>
      <c r="AD2997" s="426"/>
      <c r="AE2997" s="426"/>
      <c r="AF2997" s="429"/>
      <c r="AG2997" s="429"/>
      <c r="AH2997" s="432"/>
      <c r="AI2997" s="432"/>
      <c r="AJ2997" s="432"/>
      <c r="AK2997" s="432"/>
      <c r="AL2997" s="432"/>
      <c r="AO2997" s="436"/>
      <c r="AP2997" s="436"/>
      <c r="AQ2997" s="249"/>
      <c r="AR2997" s="249"/>
      <c r="AS2997" s="437"/>
      <c r="AT2997" s="437"/>
      <c r="AU2997" s="437"/>
      <c r="AW2997" s="438"/>
      <c r="AX2997" s="439"/>
      <c r="AY2997" s="437"/>
    </row>
    <row r="2998" spans="1:51" s="344" customFormat="1" ht="16.5" customHeight="1" x14ac:dyDescent="0.25">
      <c r="A2998" s="427"/>
      <c r="B2998" s="428"/>
      <c r="K2998" s="442"/>
      <c r="L2998" s="431"/>
      <c r="M2998" s="430"/>
      <c r="N2998" s="431"/>
      <c r="O2998" s="431"/>
      <c r="P2998" s="431"/>
      <c r="Q2998" s="432"/>
      <c r="R2998" s="426"/>
      <c r="S2998" s="426"/>
      <c r="U2998" s="433"/>
      <c r="V2998" s="427"/>
      <c r="W2998" s="428"/>
      <c r="X2998" s="434"/>
      <c r="AA2998" s="435"/>
      <c r="AB2998" s="435"/>
      <c r="AC2998" s="435"/>
      <c r="AD2998" s="426"/>
      <c r="AE2998" s="426"/>
      <c r="AF2998" s="429"/>
      <c r="AG2998" s="429"/>
      <c r="AH2998" s="432"/>
      <c r="AI2998" s="432"/>
      <c r="AJ2998" s="432"/>
      <c r="AK2998" s="432"/>
      <c r="AL2998" s="432"/>
      <c r="AO2998" s="436"/>
      <c r="AP2998" s="436"/>
      <c r="AQ2998" s="249"/>
      <c r="AR2998" s="249"/>
      <c r="AS2998" s="437"/>
      <c r="AT2998" s="437"/>
      <c r="AU2998" s="437"/>
      <c r="AW2998" s="438"/>
      <c r="AX2998" s="439"/>
      <c r="AY2998" s="437"/>
    </row>
    <row r="2999" spans="1:51" s="344" customFormat="1" ht="16.5" customHeight="1" x14ac:dyDescent="0.25">
      <c r="A2999" s="427"/>
      <c r="B2999" s="428"/>
      <c r="K2999" s="442"/>
      <c r="L2999" s="431"/>
      <c r="M2999" s="430"/>
      <c r="N2999" s="431"/>
      <c r="O2999" s="431"/>
      <c r="P2999" s="431"/>
      <c r="Q2999" s="432"/>
      <c r="R2999" s="426"/>
      <c r="S2999" s="426"/>
      <c r="U2999" s="433"/>
      <c r="V2999" s="427"/>
      <c r="W2999" s="428"/>
      <c r="X2999" s="434"/>
      <c r="AA2999" s="435"/>
      <c r="AB2999" s="435"/>
      <c r="AC2999" s="435"/>
      <c r="AD2999" s="426"/>
      <c r="AE2999" s="426"/>
      <c r="AF2999" s="429"/>
      <c r="AG2999" s="429"/>
      <c r="AH2999" s="432"/>
      <c r="AI2999" s="432"/>
      <c r="AJ2999" s="432"/>
      <c r="AK2999" s="432"/>
      <c r="AL2999" s="432"/>
      <c r="AO2999" s="436"/>
      <c r="AP2999" s="436"/>
      <c r="AQ2999" s="249"/>
      <c r="AR2999" s="249"/>
      <c r="AS2999" s="437"/>
      <c r="AT2999" s="437"/>
      <c r="AU2999" s="437"/>
      <c r="AW2999" s="438"/>
      <c r="AX2999" s="439"/>
      <c r="AY2999" s="437"/>
    </row>
    <row r="3000" spans="1:51" s="276" customFormat="1" ht="16.5" customHeight="1" x14ac:dyDescent="0.25">
      <c r="A3000" s="283" t="s">
        <v>261</v>
      </c>
      <c r="B3000" s="274">
        <v>78</v>
      </c>
      <c r="C3000" s="276" t="s">
        <v>5</v>
      </c>
      <c r="D3000" s="276">
        <v>38324</v>
      </c>
      <c r="E3000" s="276">
        <v>203</v>
      </c>
      <c r="F3000" s="276">
        <v>1921</v>
      </c>
      <c r="G3000" s="276" t="s">
        <v>245</v>
      </c>
      <c r="H3000" s="276">
        <v>5</v>
      </c>
      <c r="I3000" s="276">
        <v>3</v>
      </c>
      <c r="J3000" s="276">
        <v>87</v>
      </c>
      <c r="K3000" s="277">
        <f>H3000*400+I3000*100+J3000</f>
        <v>2387</v>
      </c>
      <c r="L3000" s="278">
        <f>SUM(Q3000:U3000)</f>
        <v>2387</v>
      </c>
      <c r="M3000" s="279">
        <v>5</v>
      </c>
      <c r="N3000" s="278">
        <f>L3000</f>
        <v>2387</v>
      </c>
      <c r="O3000" s="278">
        <v>125</v>
      </c>
      <c r="P3000" s="278">
        <f>N3000*O3000</f>
        <v>298375</v>
      </c>
      <c r="Q3000" s="280"/>
      <c r="R3000" s="281">
        <v>2378</v>
      </c>
      <c r="S3000" s="281">
        <v>9</v>
      </c>
      <c r="U3000" s="282"/>
      <c r="V3000" s="283" t="str">
        <f>A3000</f>
        <v>นายสมศักดิ์  ดวงวิไล</v>
      </c>
      <c r="W3000" s="274">
        <v>140</v>
      </c>
      <c r="X3000" s="284">
        <v>30</v>
      </c>
      <c r="Y3000" s="276" t="s">
        <v>28</v>
      </c>
      <c r="Z3000" s="276" t="s">
        <v>53</v>
      </c>
      <c r="AA3000" s="285">
        <v>6</v>
      </c>
      <c r="AB3000" s="285">
        <v>11</v>
      </c>
      <c r="AC3000" s="285">
        <v>5</v>
      </c>
      <c r="AD3000" s="281">
        <f>AA3000*AB3000</f>
        <v>66</v>
      </c>
      <c r="AE3000" s="286">
        <v>45.45</v>
      </c>
      <c r="AF3000" s="288">
        <f>AF2963</f>
        <v>6700</v>
      </c>
      <c r="AG3000" s="288">
        <f>AD3000*AF3000</f>
        <v>442200</v>
      </c>
      <c r="AH3000" s="280">
        <f>SUM(AI3000:AL3000)</f>
        <v>66</v>
      </c>
      <c r="AI3000" s="280"/>
      <c r="AJ3000" s="280">
        <v>30</v>
      </c>
      <c r="AK3000" s="280">
        <v>36</v>
      </c>
      <c r="AL3000" s="280"/>
      <c r="AM3000" s="276">
        <v>10</v>
      </c>
      <c r="AN3000" s="276">
        <f>ค่าเสื่อม!K4</f>
        <v>40</v>
      </c>
      <c r="AO3000" s="290">
        <f>AG3000*AN3000/100</f>
        <v>176880</v>
      </c>
      <c r="AP3000" s="290">
        <f>AG3000-AO3000</f>
        <v>265320</v>
      </c>
      <c r="AQ3000" s="199">
        <f>P3000+AP3000</f>
        <v>563695</v>
      </c>
      <c r="AR3000" s="199">
        <f>AQ3000</f>
        <v>563695</v>
      </c>
      <c r="AS3000" s="198">
        <f>((S3000*O3000)+(AF3000*AK3000)-(AF3000*AK3000*AN3000/100))</f>
        <v>145845</v>
      </c>
      <c r="AT3000" s="198">
        <f>AQ3000-AS3000</f>
        <v>417850</v>
      </c>
      <c r="AU3000" s="198">
        <f>AS3000</f>
        <v>145845</v>
      </c>
      <c r="AV3000" s="276">
        <f>อัตราภาษี!J5</f>
        <v>0.3</v>
      </c>
      <c r="AW3000" s="156" t="s">
        <v>1810</v>
      </c>
      <c r="AX3000" s="201">
        <f>AU3000*AV3000/100</f>
        <v>437.53500000000003</v>
      </c>
      <c r="AY3000" s="198">
        <f>AX3000*10/100</f>
        <v>43.753500000000003</v>
      </c>
    </row>
    <row r="3001" spans="1:51" s="324" customFormat="1" ht="16.5" customHeight="1" x14ac:dyDescent="0.25">
      <c r="A3001" s="330"/>
      <c r="B3001" s="323"/>
      <c r="K3001" s="338"/>
      <c r="L3001" s="327"/>
      <c r="M3001" s="326"/>
      <c r="N3001" s="327"/>
      <c r="O3001" s="327"/>
      <c r="P3001" s="327"/>
      <c r="Q3001" s="289"/>
      <c r="R3001" s="286"/>
      <c r="S3001" s="286"/>
      <c r="U3001" s="329"/>
      <c r="V3001" s="330"/>
      <c r="W3001" s="323"/>
      <c r="X3001" s="340"/>
      <c r="Z3001" s="324" t="s">
        <v>53</v>
      </c>
      <c r="AA3001" s="332"/>
      <c r="AB3001" s="332"/>
      <c r="AC3001" s="332"/>
      <c r="AD3001" s="286">
        <v>36</v>
      </c>
      <c r="AE3001" s="286">
        <v>54.55</v>
      </c>
      <c r="AF3001" s="325"/>
      <c r="AG3001" s="325"/>
      <c r="AH3001" s="289"/>
      <c r="AI3001" s="289"/>
      <c r="AJ3001" s="289"/>
      <c r="AK3001" s="289">
        <v>36</v>
      </c>
      <c r="AL3001" s="289"/>
      <c r="AO3001" s="333"/>
      <c r="AP3001" s="333"/>
      <c r="AQ3001" s="199"/>
      <c r="AR3001" s="199"/>
      <c r="AS3001" s="348">
        <v>114720</v>
      </c>
      <c r="AT3001" s="214"/>
      <c r="AU3001" s="348">
        <v>114720</v>
      </c>
      <c r="AW3001" s="334"/>
      <c r="AX3001" s="215"/>
      <c r="AY3001" s="214"/>
    </row>
    <row r="3002" spans="1:51" s="276" customFormat="1" ht="16.5" customHeight="1" x14ac:dyDescent="0.25">
      <c r="A3002" s="283"/>
      <c r="B3002" s="274"/>
      <c r="K3002" s="277"/>
      <c r="L3002" s="278"/>
      <c r="M3002" s="279"/>
      <c r="N3002" s="278"/>
      <c r="O3002" s="278"/>
      <c r="P3002" s="278"/>
      <c r="Q3002" s="280"/>
      <c r="R3002" s="281"/>
      <c r="S3002" s="281"/>
      <c r="U3002" s="282"/>
      <c r="V3002" s="283"/>
      <c r="W3002" s="274">
        <v>141</v>
      </c>
      <c r="X3002" s="291"/>
      <c r="Y3002" s="276" t="s">
        <v>34</v>
      </c>
      <c r="Z3002" s="276" t="s">
        <v>7</v>
      </c>
      <c r="AA3002" s="285">
        <v>4</v>
      </c>
      <c r="AB3002" s="285">
        <v>6</v>
      </c>
      <c r="AC3002" s="285">
        <v>2</v>
      </c>
      <c r="AD3002" s="281">
        <f>AA3002*AB3002</f>
        <v>24</v>
      </c>
      <c r="AE3002" s="287">
        <v>100</v>
      </c>
      <c r="AF3002" s="288">
        <f>AF2824</f>
        <v>2600</v>
      </c>
      <c r="AG3002" s="288">
        <f>AD3002*AF3002</f>
        <v>62400</v>
      </c>
      <c r="AH3002" s="280">
        <f>SUM(AI3002:AL3002)</f>
        <v>24</v>
      </c>
      <c r="AI3002" s="280"/>
      <c r="AJ3002" s="280">
        <v>24</v>
      </c>
      <c r="AK3002" s="280"/>
      <c r="AL3002" s="280"/>
      <c r="AM3002" s="276">
        <v>10</v>
      </c>
      <c r="AN3002" s="276">
        <f>AN3000</f>
        <v>40</v>
      </c>
      <c r="AO3002" s="290">
        <f>AG3002*AN3002/100</f>
        <v>24960</v>
      </c>
      <c r="AP3002" s="290">
        <f>AG3002-AO3002</f>
        <v>37440</v>
      </c>
      <c r="AQ3002" s="199">
        <f>P3002+AP3002</f>
        <v>37440</v>
      </c>
      <c r="AR3002" s="199">
        <f>AQ3002</f>
        <v>37440</v>
      </c>
      <c r="AS3002" s="198">
        <f>((S3002*O3002)+(AF3002*AK3002)-(AF3002*AK3002*AN3002/100))</f>
        <v>0</v>
      </c>
      <c r="AT3002" s="198">
        <f>AQ3002-AS3002</f>
        <v>37440</v>
      </c>
      <c r="AU3002" s="198">
        <f>AS3002</f>
        <v>0</v>
      </c>
      <c r="AW3002" s="156"/>
      <c r="AX3002" s="201">
        <f>AU3002*AV3002/100</f>
        <v>0</v>
      </c>
      <c r="AY3002" s="198">
        <f>AX3002*10/100</f>
        <v>0</v>
      </c>
    </row>
    <row r="3003" spans="1:51" s="307" customFormat="1" ht="16.5" customHeight="1" x14ac:dyDescent="0.25">
      <c r="A3003" s="305"/>
      <c r="B3003" s="306"/>
      <c r="K3003" s="308"/>
      <c r="L3003" s="309"/>
      <c r="M3003" s="310"/>
      <c r="N3003" s="309"/>
      <c r="O3003" s="309"/>
      <c r="P3003" s="309"/>
      <c r="Q3003" s="311"/>
      <c r="R3003" s="312"/>
      <c r="S3003" s="312"/>
      <c r="U3003" s="313"/>
      <c r="V3003" s="305"/>
      <c r="W3003" s="306"/>
      <c r="X3003" s="314"/>
      <c r="AA3003" s="315"/>
      <c r="AB3003" s="315"/>
      <c r="AC3003" s="315"/>
      <c r="AD3003" s="312"/>
      <c r="AE3003" s="316"/>
      <c r="AF3003" s="317"/>
      <c r="AG3003" s="317"/>
      <c r="AH3003" s="311"/>
      <c r="AI3003" s="311"/>
      <c r="AJ3003" s="311"/>
      <c r="AK3003" s="311"/>
      <c r="AL3003" s="311"/>
      <c r="AO3003" s="318"/>
      <c r="AP3003" s="318"/>
      <c r="AQ3003" s="249"/>
      <c r="AR3003" s="249"/>
      <c r="AS3003" s="248"/>
      <c r="AT3003" s="248"/>
      <c r="AU3003" s="248"/>
      <c r="AW3003" s="319"/>
      <c r="AX3003" s="251"/>
      <c r="AY3003" s="248"/>
    </row>
    <row r="3004" spans="1:51" s="307" customFormat="1" ht="16.5" customHeight="1" x14ac:dyDescent="0.25">
      <c r="A3004" s="305"/>
      <c r="B3004" s="306"/>
      <c r="K3004" s="308"/>
      <c r="L3004" s="309"/>
      <c r="M3004" s="310"/>
      <c r="N3004" s="309"/>
      <c r="O3004" s="309"/>
      <c r="P3004" s="309"/>
      <c r="Q3004" s="311"/>
      <c r="R3004" s="312"/>
      <c r="S3004" s="312"/>
      <c r="U3004" s="313"/>
      <c r="V3004" s="305"/>
      <c r="W3004" s="306"/>
      <c r="X3004" s="314"/>
      <c r="AA3004" s="315"/>
      <c r="AB3004" s="315"/>
      <c r="AC3004" s="315"/>
      <c r="AD3004" s="312"/>
      <c r="AE3004" s="316"/>
      <c r="AF3004" s="317"/>
      <c r="AG3004" s="317"/>
      <c r="AH3004" s="311"/>
      <c r="AI3004" s="311"/>
      <c r="AJ3004" s="311"/>
      <c r="AK3004" s="311"/>
      <c r="AL3004" s="311"/>
      <c r="AO3004" s="318"/>
      <c r="AP3004" s="318"/>
      <c r="AQ3004" s="249"/>
      <c r="AR3004" s="249"/>
      <c r="AS3004" s="248"/>
      <c r="AT3004" s="248"/>
      <c r="AU3004" s="248"/>
      <c r="AW3004" s="319"/>
      <c r="AX3004" s="251"/>
      <c r="AY3004" s="248"/>
    </row>
    <row r="3005" spans="1:51" s="307" customFormat="1" ht="16.5" customHeight="1" x14ac:dyDescent="0.25">
      <c r="A3005" s="305"/>
      <c r="B3005" s="306"/>
      <c r="K3005" s="308"/>
      <c r="L3005" s="309"/>
      <c r="M3005" s="310"/>
      <c r="N3005" s="309"/>
      <c r="O3005" s="309"/>
      <c r="P3005" s="309"/>
      <c r="Q3005" s="311"/>
      <c r="R3005" s="312"/>
      <c r="S3005" s="312"/>
      <c r="U3005" s="313"/>
      <c r="V3005" s="305"/>
      <c r="W3005" s="306"/>
      <c r="X3005" s="314"/>
      <c r="AA3005" s="315"/>
      <c r="AB3005" s="315"/>
      <c r="AC3005" s="315"/>
      <c r="AD3005" s="312"/>
      <c r="AE3005" s="316"/>
      <c r="AF3005" s="317"/>
      <c r="AG3005" s="317"/>
      <c r="AH3005" s="311"/>
      <c r="AI3005" s="311"/>
      <c r="AJ3005" s="311"/>
      <c r="AK3005" s="311"/>
      <c r="AL3005" s="311"/>
      <c r="AO3005" s="318"/>
      <c r="AP3005" s="318"/>
      <c r="AQ3005" s="249"/>
      <c r="AR3005" s="249"/>
      <c r="AS3005" s="248"/>
      <c r="AT3005" s="248"/>
      <c r="AU3005" s="248"/>
      <c r="AW3005" s="319"/>
      <c r="AX3005" s="251"/>
      <c r="AY3005" s="248"/>
    </row>
    <row r="3006" spans="1:51" s="307" customFormat="1" ht="16.5" customHeight="1" x14ac:dyDescent="0.25">
      <c r="A3006" s="305"/>
      <c r="B3006" s="306"/>
      <c r="K3006" s="308"/>
      <c r="L3006" s="309"/>
      <c r="M3006" s="310"/>
      <c r="N3006" s="309"/>
      <c r="O3006" s="309"/>
      <c r="P3006" s="309"/>
      <c r="Q3006" s="311"/>
      <c r="R3006" s="312"/>
      <c r="S3006" s="312"/>
      <c r="U3006" s="313"/>
      <c r="V3006" s="305"/>
      <c r="W3006" s="306"/>
      <c r="X3006" s="314"/>
      <c r="AA3006" s="315"/>
      <c r="AB3006" s="315"/>
      <c r="AC3006" s="315"/>
      <c r="AD3006" s="312"/>
      <c r="AE3006" s="316"/>
      <c r="AF3006" s="317"/>
      <c r="AG3006" s="317"/>
      <c r="AH3006" s="311"/>
      <c r="AI3006" s="311"/>
      <c r="AJ3006" s="311"/>
      <c r="AK3006" s="311"/>
      <c r="AL3006" s="311"/>
      <c r="AO3006" s="318"/>
      <c r="AP3006" s="318"/>
      <c r="AQ3006" s="249"/>
      <c r="AR3006" s="249"/>
      <c r="AS3006" s="248"/>
      <c r="AT3006" s="248"/>
      <c r="AU3006" s="248"/>
      <c r="AW3006" s="319"/>
      <c r="AX3006" s="251"/>
      <c r="AY3006" s="248"/>
    </row>
    <row r="3007" spans="1:51" s="307" customFormat="1" ht="16.5" customHeight="1" x14ac:dyDescent="0.25">
      <c r="A3007" s="305"/>
      <c r="B3007" s="306"/>
      <c r="K3007" s="308"/>
      <c r="L3007" s="309"/>
      <c r="M3007" s="310"/>
      <c r="N3007" s="309"/>
      <c r="O3007" s="309"/>
      <c r="P3007" s="309"/>
      <c r="Q3007" s="311"/>
      <c r="R3007" s="312"/>
      <c r="S3007" s="312"/>
      <c r="U3007" s="313"/>
      <c r="V3007" s="305"/>
      <c r="W3007" s="306"/>
      <c r="X3007" s="314"/>
      <c r="AA3007" s="315"/>
      <c r="AB3007" s="315"/>
      <c r="AC3007" s="315"/>
      <c r="AD3007" s="312"/>
      <c r="AE3007" s="316"/>
      <c r="AF3007" s="317"/>
      <c r="AG3007" s="317"/>
      <c r="AH3007" s="311"/>
      <c r="AI3007" s="311"/>
      <c r="AJ3007" s="311"/>
      <c r="AK3007" s="311"/>
      <c r="AL3007" s="311"/>
      <c r="AO3007" s="318"/>
      <c r="AP3007" s="318"/>
      <c r="AQ3007" s="249"/>
      <c r="AR3007" s="249"/>
      <c r="AS3007" s="248"/>
      <c r="AT3007" s="248"/>
      <c r="AU3007" s="248"/>
      <c r="AW3007" s="319"/>
      <c r="AX3007" s="251"/>
      <c r="AY3007" s="248"/>
    </row>
    <row r="3008" spans="1:51" s="307" customFormat="1" ht="16.5" customHeight="1" x14ac:dyDescent="0.25">
      <c r="A3008" s="305"/>
      <c r="B3008" s="306"/>
      <c r="K3008" s="308"/>
      <c r="L3008" s="309"/>
      <c r="M3008" s="310"/>
      <c r="N3008" s="309"/>
      <c r="O3008" s="309"/>
      <c r="P3008" s="309"/>
      <c r="Q3008" s="311"/>
      <c r="R3008" s="312"/>
      <c r="S3008" s="312"/>
      <c r="U3008" s="313"/>
      <c r="V3008" s="305"/>
      <c r="W3008" s="306"/>
      <c r="X3008" s="314"/>
      <c r="AA3008" s="315"/>
      <c r="AB3008" s="315"/>
      <c r="AC3008" s="315"/>
      <c r="AD3008" s="312"/>
      <c r="AE3008" s="316"/>
      <c r="AF3008" s="317"/>
      <c r="AG3008" s="317"/>
      <c r="AH3008" s="311"/>
      <c r="AI3008" s="311"/>
      <c r="AJ3008" s="311"/>
      <c r="AK3008" s="311"/>
      <c r="AL3008" s="311"/>
      <c r="AO3008" s="318"/>
      <c r="AP3008" s="318"/>
      <c r="AQ3008" s="249"/>
      <c r="AR3008" s="249"/>
      <c r="AS3008" s="248"/>
      <c r="AT3008" s="248"/>
      <c r="AU3008" s="248"/>
      <c r="AW3008" s="319"/>
      <c r="AX3008" s="251"/>
      <c r="AY3008" s="248"/>
    </row>
    <row r="3009" spans="1:51" s="307" customFormat="1" ht="16.5" customHeight="1" x14ac:dyDescent="0.25">
      <c r="A3009" s="305"/>
      <c r="B3009" s="306"/>
      <c r="K3009" s="308"/>
      <c r="L3009" s="309"/>
      <c r="M3009" s="310"/>
      <c r="N3009" s="309"/>
      <c r="O3009" s="309"/>
      <c r="P3009" s="309"/>
      <c r="Q3009" s="311"/>
      <c r="R3009" s="312"/>
      <c r="S3009" s="312"/>
      <c r="U3009" s="313"/>
      <c r="V3009" s="305"/>
      <c r="W3009" s="306"/>
      <c r="X3009" s="314"/>
      <c r="AA3009" s="315"/>
      <c r="AB3009" s="315"/>
      <c r="AC3009" s="315"/>
      <c r="AD3009" s="312"/>
      <c r="AE3009" s="316"/>
      <c r="AF3009" s="317"/>
      <c r="AG3009" s="317"/>
      <c r="AH3009" s="311"/>
      <c r="AI3009" s="311"/>
      <c r="AJ3009" s="311"/>
      <c r="AK3009" s="311"/>
      <c r="AL3009" s="311"/>
      <c r="AO3009" s="318"/>
      <c r="AP3009" s="318"/>
      <c r="AQ3009" s="249"/>
      <c r="AR3009" s="249"/>
      <c r="AS3009" s="248"/>
      <c r="AT3009" s="248"/>
      <c r="AU3009" s="248"/>
      <c r="AW3009" s="319"/>
      <c r="AX3009" s="251"/>
      <c r="AY3009" s="248"/>
    </row>
    <row r="3010" spans="1:51" s="307" customFormat="1" ht="16.5" customHeight="1" x14ac:dyDescent="0.25">
      <c r="A3010" s="305"/>
      <c r="B3010" s="306"/>
      <c r="K3010" s="308"/>
      <c r="L3010" s="309"/>
      <c r="M3010" s="310"/>
      <c r="N3010" s="309"/>
      <c r="O3010" s="309"/>
      <c r="P3010" s="309"/>
      <c r="Q3010" s="311"/>
      <c r="R3010" s="312"/>
      <c r="S3010" s="312"/>
      <c r="U3010" s="313"/>
      <c r="V3010" s="305"/>
      <c r="W3010" s="306"/>
      <c r="X3010" s="314"/>
      <c r="AA3010" s="315"/>
      <c r="AB3010" s="315"/>
      <c r="AC3010" s="315"/>
      <c r="AD3010" s="312"/>
      <c r="AE3010" s="316"/>
      <c r="AF3010" s="317"/>
      <c r="AG3010" s="317"/>
      <c r="AH3010" s="311"/>
      <c r="AI3010" s="311"/>
      <c r="AJ3010" s="311"/>
      <c r="AK3010" s="311"/>
      <c r="AL3010" s="311"/>
      <c r="AO3010" s="318"/>
      <c r="AP3010" s="318"/>
      <c r="AQ3010" s="249"/>
      <c r="AR3010" s="249"/>
      <c r="AS3010" s="248"/>
      <c r="AT3010" s="248"/>
      <c r="AU3010" s="248"/>
      <c r="AW3010" s="319"/>
      <c r="AX3010" s="251"/>
      <c r="AY3010" s="248"/>
    </row>
    <row r="3011" spans="1:51" s="307" customFormat="1" ht="16.5" customHeight="1" x14ac:dyDescent="0.25">
      <c r="A3011" s="305"/>
      <c r="B3011" s="306"/>
      <c r="K3011" s="308"/>
      <c r="L3011" s="309"/>
      <c r="M3011" s="310"/>
      <c r="N3011" s="309"/>
      <c r="O3011" s="309"/>
      <c r="P3011" s="309"/>
      <c r="Q3011" s="311"/>
      <c r="R3011" s="312"/>
      <c r="S3011" s="312"/>
      <c r="U3011" s="313"/>
      <c r="V3011" s="305"/>
      <c r="W3011" s="306"/>
      <c r="X3011" s="314"/>
      <c r="AA3011" s="315"/>
      <c r="AB3011" s="315"/>
      <c r="AC3011" s="315"/>
      <c r="AD3011" s="312"/>
      <c r="AE3011" s="316"/>
      <c r="AF3011" s="317"/>
      <c r="AG3011" s="317"/>
      <c r="AH3011" s="311"/>
      <c r="AI3011" s="311"/>
      <c r="AJ3011" s="311"/>
      <c r="AK3011" s="311"/>
      <c r="AL3011" s="311"/>
      <c r="AO3011" s="318"/>
      <c r="AP3011" s="318"/>
      <c r="AQ3011" s="249"/>
      <c r="AR3011" s="249"/>
      <c r="AS3011" s="248"/>
      <c r="AT3011" s="248"/>
      <c r="AU3011" s="248"/>
      <c r="AW3011" s="319"/>
      <c r="AX3011" s="251"/>
      <c r="AY3011" s="248"/>
    </row>
    <row r="3012" spans="1:51" s="307" customFormat="1" ht="16.5" customHeight="1" x14ac:dyDescent="0.25">
      <c r="A3012" s="305"/>
      <c r="B3012" s="306"/>
      <c r="K3012" s="308"/>
      <c r="L3012" s="309"/>
      <c r="M3012" s="310"/>
      <c r="N3012" s="309"/>
      <c r="O3012" s="309"/>
      <c r="P3012" s="309"/>
      <c r="Q3012" s="311"/>
      <c r="R3012" s="312"/>
      <c r="S3012" s="312"/>
      <c r="U3012" s="313"/>
      <c r="V3012" s="305"/>
      <c r="W3012" s="306"/>
      <c r="X3012" s="314"/>
      <c r="AA3012" s="315"/>
      <c r="AB3012" s="315"/>
      <c r="AC3012" s="315"/>
      <c r="AD3012" s="312"/>
      <c r="AE3012" s="316"/>
      <c r="AF3012" s="317"/>
      <c r="AG3012" s="317"/>
      <c r="AH3012" s="311"/>
      <c r="AI3012" s="311"/>
      <c r="AJ3012" s="311"/>
      <c r="AK3012" s="311"/>
      <c r="AL3012" s="311"/>
      <c r="AO3012" s="318"/>
      <c r="AP3012" s="318"/>
      <c r="AQ3012" s="249"/>
      <c r="AR3012" s="249"/>
      <c r="AS3012" s="248"/>
      <c r="AT3012" s="248"/>
      <c r="AU3012" s="248"/>
      <c r="AW3012" s="319"/>
      <c r="AX3012" s="251"/>
      <c r="AY3012" s="248"/>
    </row>
    <row r="3013" spans="1:51" s="307" customFormat="1" ht="16.5" customHeight="1" x14ac:dyDescent="0.25">
      <c r="A3013" s="305"/>
      <c r="B3013" s="306"/>
      <c r="K3013" s="308"/>
      <c r="L3013" s="309"/>
      <c r="M3013" s="310"/>
      <c r="N3013" s="309"/>
      <c r="O3013" s="309"/>
      <c r="P3013" s="309"/>
      <c r="Q3013" s="311"/>
      <c r="R3013" s="312"/>
      <c r="S3013" s="312"/>
      <c r="U3013" s="313"/>
      <c r="V3013" s="305"/>
      <c r="W3013" s="306"/>
      <c r="X3013" s="314"/>
      <c r="AA3013" s="315"/>
      <c r="AB3013" s="315"/>
      <c r="AC3013" s="315"/>
      <c r="AD3013" s="312"/>
      <c r="AE3013" s="316"/>
      <c r="AF3013" s="317"/>
      <c r="AG3013" s="317"/>
      <c r="AH3013" s="311"/>
      <c r="AI3013" s="311"/>
      <c r="AJ3013" s="311"/>
      <c r="AK3013" s="311"/>
      <c r="AL3013" s="311"/>
      <c r="AO3013" s="318"/>
      <c r="AP3013" s="318"/>
      <c r="AQ3013" s="249"/>
      <c r="AR3013" s="249"/>
      <c r="AS3013" s="248"/>
      <c r="AT3013" s="248"/>
      <c r="AU3013" s="248"/>
      <c r="AW3013" s="319"/>
      <c r="AX3013" s="251"/>
      <c r="AY3013" s="248"/>
    </row>
    <row r="3014" spans="1:51" s="307" customFormat="1" ht="16.5" customHeight="1" x14ac:dyDescent="0.25">
      <c r="A3014" s="305"/>
      <c r="B3014" s="306"/>
      <c r="K3014" s="308"/>
      <c r="L3014" s="309"/>
      <c r="M3014" s="310"/>
      <c r="N3014" s="309"/>
      <c r="O3014" s="309"/>
      <c r="P3014" s="309"/>
      <c r="Q3014" s="311"/>
      <c r="R3014" s="312"/>
      <c r="S3014" s="312"/>
      <c r="U3014" s="313"/>
      <c r="V3014" s="305"/>
      <c r="W3014" s="306"/>
      <c r="X3014" s="314"/>
      <c r="AA3014" s="315"/>
      <c r="AB3014" s="315"/>
      <c r="AC3014" s="315"/>
      <c r="AD3014" s="312"/>
      <c r="AE3014" s="316"/>
      <c r="AF3014" s="317"/>
      <c r="AG3014" s="317"/>
      <c r="AH3014" s="311"/>
      <c r="AI3014" s="311"/>
      <c r="AJ3014" s="311"/>
      <c r="AK3014" s="311"/>
      <c r="AL3014" s="311"/>
      <c r="AO3014" s="318"/>
      <c r="AP3014" s="318"/>
      <c r="AQ3014" s="249"/>
      <c r="AR3014" s="249"/>
      <c r="AS3014" s="248"/>
      <c r="AT3014" s="248"/>
      <c r="AU3014" s="248"/>
      <c r="AW3014" s="319"/>
      <c r="AX3014" s="251"/>
      <c r="AY3014" s="248"/>
    </row>
    <row r="3015" spans="1:51" s="307" customFormat="1" ht="16.5" customHeight="1" x14ac:dyDescent="0.25">
      <c r="A3015" s="305"/>
      <c r="B3015" s="306"/>
      <c r="K3015" s="308"/>
      <c r="L3015" s="309"/>
      <c r="M3015" s="310"/>
      <c r="N3015" s="309"/>
      <c r="O3015" s="309"/>
      <c r="P3015" s="309"/>
      <c r="Q3015" s="311"/>
      <c r="R3015" s="312"/>
      <c r="S3015" s="312"/>
      <c r="U3015" s="313"/>
      <c r="V3015" s="305"/>
      <c r="W3015" s="306"/>
      <c r="X3015" s="314"/>
      <c r="AA3015" s="315"/>
      <c r="AB3015" s="315"/>
      <c r="AC3015" s="315"/>
      <c r="AD3015" s="312"/>
      <c r="AE3015" s="316"/>
      <c r="AF3015" s="317"/>
      <c r="AG3015" s="317"/>
      <c r="AH3015" s="311"/>
      <c r="AI3015" s="311"/>
      <c r="AJ3015" s="311"/>
      <c r="AK3015" s="311"/>
      <c r="AL3015" s="311"/>
      <c r="AO3015" s="318"/>
      <c r="AP3015" s="318"/>
      <c r="AQ3015" s="249"/>
      <c r="AR3015" s="249"/>
      <c r="AS3015" s="248"/>
      <c r="AT3015" s="248"/>
      <c r="AU3015" s="248"/>
      <c r="AW3015" s="319"/>
      <c r="AX3015" s="251"/>
      <c r="AY3015" s="248"/>
    </row>
    <row r="3016" spans="1:51" s="307" customFormat="1" ht="16.5" customHeight="1" x14ac:dyDescent="0.25">
      <c r="A3016" s="305"/>
      <c r="B3016" s="306"/>
      <c r="K3016" s="308"/>
      <c r="L3016" s="309"/>
      <c r="M3016" s="310"/>
      <c r="N3016" s="309"/>
      <c r="O3016" s="309"/>
      <c r="P3016" s="309"/>
      <c r="Q3016" s="311"/>
      <c r="R3016" s="312"/>
      <c r="S3016" s="312"/>
      <c r="U3016" s="313"/>
      <c r="V3016" s="305"/>
      <c r="W3016" s="306"/>
      <c r="X3016" s="314"/>
      <c r="AA3016" s="315"/>
      <c r="AB3016" s="315"/>
      <c r="AC3016" s="315"/>
      <c r="AD3016" s="312"/>
      <c r="AE3016" s="316"/>
      <c r="AF3016" s="317"/>
      <c r="AG3016" s="317"/>
      <c r="AH3016" s="311"/>
      <c r="AI3016" s="311"/>
      <c r="AJ3016" s="311"/>
      <c r="AK3016" s="311"/>
      <c r="AL3016" s="311"/>
      <c r="AO3016" s="318"/>
      <c r="AP3016" s="318"/>
      <c r="AQ3016" s="249"/>
      <c r="AR3016" s="249"/>
      <c r="AS3016" s="248"/>
      <c r="AT3016" s="248"/>
      <c r="AU3016" s="248"/>
      <c r="AW3016" s="319"/>
      <c r="AX3016" s="251"/>
      <c r="AY3016" s="248"/>
    </row>
    <row r="3017" spans="1:51" s="307" customFormat="1" ht="16.5" customHeight="1" x14ac:dyDescent="0.25">
      <c r="A3017" s="305"/>
      <c r="B3017" s="306"/>
      <c r="K3017" s="308"/>
      <c r="L3017" s="309"/>
      <c r="M3017" s="310"/>
      <c r="N3017" s="309"/>
      <c r="O3017" s="309"/>
      <c r="P3017" s="309"/>
      <c r="Q3017" s="311"/>
      <c r="R3017" s="312"/>
      <c r="S3017" s="312"/>
      <c r="U3017" s="313"/>
      <c r="V3017" s="305"/>
      <c r="W3017" s="306"/>
      <c r="X3017" s="314"/>
      <c r="AA3017" s="315"/>
      <c r="AB3017" s="315"/>
      <c r="AC3017" s="315"/>
      <c r="AD3017" s="312"/>
      <c r="AE3017" s="316"/>
      <c r="AF3017" s="317"/>
      <c r="AG3017" s="317"/>
      <c r="AH3017" s="311"/>
      <c r="AI3017" s="311"/>
      <c r="AJ3017" s="311"/>
      <c r="AK3017" s="311"/>
      <c r="AL3017" s="311"/>
      <c r="AO3017" s="318"/>
      <c r="AP3017" s="318"/>
      <c r="AQ3017" s="249"/>
      <c r="AR3017" s="249"/>
      <c r="AS3017" s="248"/>
      <c r="AT3017" s="248"/>
      <c r="AU3017" s="248"/>
      <c r="AW3017" s="319"/>
      <c r="AX3017" s="251"/>
      <c r="AY3017" s="248"/>
    </row>
    <row r="3018" spans="1:51" s="307" customFormat="1" ht="16.5" customHeight="1" x14ac:dyDescent="0.25">
      <c r="A3018" s="305"/>
      <c r="B3018" s="306"/>
      <c r="K3018" s="308"/>
      <c r="L3018" s="309"/>
      <c r="M3018" s="310"/>
      <c r="N3018" s="309"/>
      <c r="O3018" s="309"/>
      <c r="P3018" s="309"/>
      <c r="Q3018" s="311"/>
      <c r="R3018" s="312"/>
      <c r="S3018" s="312"/>
      <c r="U3018" s="313"/>
      <c r="V3018" s="305"/>
      <c r="W3018" s="306"/>
      <c r="X3018" s="314"/>
      <c r="AA3018" s="315"/>
      <c r="AB3018" s="315"/>
      <c r="AC3018" s="315"/>
      <c r="AD3018" s="312"/>
      <c r="AE3018" s="316"/>
      <c r="AF3018" s="317"/>
      <c r="AG3018" s="317"/>
      <c r="AH3018" s="311"/>
      <c r="AI3018" s="311"/>
      <c r="AJ3018" s="311"/>
      <c r="AK3018" s="311"/>
      <c r="AL3018" s="311"/>
      <c r="AO3018" s="318"/>
      <c r="AP3018" s="318"/>
      <c r="AQ3018" s="249"/>
      <c r="AR3018" s="249"/>
      <c r="AS3018" s="248"/>
      <c r="AT3018" s="248"/>
      <c r="AU3018" s="248"/>
      <c r="AW3018" s="319"/>
      <c r="AX3018" s="251"/>
      <c r="AY3018" s="248"/>
    </row>
    <row r="3019" spans="1:51" s="307" customFormat="1" ht="16.5" customHeight="1" x14ac:dyDescent="0.25">
      <c r="A3019" s="305"/>
      <c r="B3019" s="306"/>
      <c r="K3019" s="308"/>
      <c r="L3019" s="309"/>
      <c r="M3019" s="310"/>
      <c r="N3019" s="309"/>
      <c r="O3019" s="309"/>
      <c r="P3019" s="309"/>
      <c r="Q3019" s="311"/>
      <c r="R3019" s="312"/>
      <c r="S3019" s="312"/>
      <c r="U3019" s="313"/>
      <c r="V3019" s="305"/>
      <c r="W3019" s="306"/>
      <c r="X3019" s="314"/>
      <c r="AA3019" s="315"/>
      <c r="AB3019" s="315"/>
      <c r="AC3019" s="315"/>
      <c r="AD3019" s="312"/>
      <c r="AE3019" s="316"/>
      <c r="AF3019" s="317"/>
      <c r="AG3019" s="317"/>
      <c r="AH3019" s="311"/>
      <c r="AI3019" s="311"/>
      <c r="AJ3019" s="311"/>
      <c r="AK3019" s="311"/>
      <c r="AL3019" s="311"/>
      <c r="AO3019" s="318"/>
      <c r="AP3019" s="318"/>
      <c r="AQ3019" s="249"/>
      <c r="AR3019" s="249"/>
      <c r="AS3019" s="248"/>
      <c r="AT3019" s="248"/>
      <c r="AU3019" s="248"/>
      <c r="AW3019" s="319"/>
      <c r="AX3019" s="251"/>
      <c r="AY3019" s="248"/>
    </row>
    <row r="3020" spans="1:51" s="307" customFormat="1" ht="16.5" customHeight="1" x14ac:dyDescent="0.25">
      <c r="A3020" s="305"/>
      <c r="B3020" s="306"/>
      <c r="K3020" s="308"/>
      <c r="L3020" s="309"/>
      <c r="M3020" s="310"/>
      <c r="N3020" s="309"/>
      <c r="O3020" s="309"/>
      <c r="P3020" s="309"/>
      <c r="Q3020" s="311"/>
      <c r="R3020" s="312"/>
      <c r="S3020" s="312"/>
      <c r="U3020" s="313"/>
      <c r="V3020" s="305"/>
      <c r="W3020" s="306"/>
      <c r="X3020" s="314"/>
      <c r="AA3020" s="315"/>
      <c r="AB3020" s="315"/>
      <c r="AC3020" s="315"/>
      <c r="AD3020" s="312"/>
      <c r="AE3020" s="316"/>
      <c r="AF3020" s="317"/>
      <c r="AG3020" s="317"/>
      <c r="AH3020" s="311"/>
      <c r="AI3020" s="311"/>
      <c r="AJ3020" s="311"/>
      <c r="AK3020" s="311"/>
      <c r="AL3020" s="311"/>
      <c r="AO3020" s="318"/>
      <c r="AP3020" s="318"/>
      <c r="AQ3020" s="249"/>
      <c r="AR3020" s="249"/>
      <c r="AS3020" s="248"/>
      <c r="AT3020" s="248"/>
      <c r="AU3020" s="248"/>
      <c r="AW3020" s="319"/>
      <c r="AX3020" s="251"/>
      <c r="AY3020" s="248"/>
    </row>
    <row r="3021" spans="1:51" s="307" customFormat="1" ht="16.5" customHeight="1" x14ac:dyDescent="0.25">
      <c r="A3021" s="305"/>
      <c r="B3021" s="306"/>
      <c r="K3021" s="308"/>
      <c r="L3021" s="309"/>
      <c r="M3021" s="310"/>
      <c r="N3021" s="309"/>
      <c r="O3021" s="309"/>
      <c r="P3021" s="309"/>
      <c r="Q3021" s="311"/>
      <c r="R3021" s="312"/>
      <c r="S3021" s="312"/>
      <c r="U3021" s="313"/>
      <c r="V3021" s="305"/>
      <c r="W3021" s="306"/>
      <c r="X3021" s="314"/>
      <c r="AA3021" s="315"/>
      <c r="AB3021" s="315"/>
      <c r="AC3021" s="315"/>
      <c r="AD3021" s="312"/>
      <c r="AE3021" s="316"/>
      <c r="AF3021" s="317"/>
      <c r="AG3021" s="317"/>
      <c r="AH3021" s="311"/>
      <c r="AI3021" s="311"/>
      <c r="AJ3021" s="311"/>
      <c r="AK3021" s="311"/>
      <c r="AL3021" s="311"/>
      <c r="AO3021" s="318"/>
      <c r="AP3021" s="318"/>
      <c r="AQ3021" s="249"/>
      <c r="AR3021" s="249"/>
      <c r="AS3021" s="248"/>
      <c r="AT3021" s="248"/>
      <c r="AU3021" s="248"/>
      <c r="AW3021" s="319"/>
      <c r="AX3021" s="251"/>
      <c r="AY3021" s="248"/>
    </row>
    <row r="3022" spans="1:51" s="307" customFormat="1" ht="16.5" customHeight="1" x14ac:dyDescent="0.25">
      <c r="A3022" s="305"/>
      <c r="B3022" s="306"/>
      <c r="K3022" s="308"/>
      <c r="L3022" s="309"/>
      <c r="M3022" s="310"/>
      <c r="N3022" s="309"/>
      <c r="O3022" s="309"/>
      <c r="P3022" s="309"/>
      <c r="Q3022" s="311"/>
      <c r="R3022" s="312"/>
      <c r="S3022" s="312"/>
      <c r="U3022" s="313"/>
      <c r="V3022" s="305"/>
      <c r="W3022" s="306"/>
      <c r="X3022" s="314"/>
      <c r="AA3022" s="315"/>
      <c r="AB3022" s="315"/>
      <c r="AC3022" s="315"/>
      <c r="AD3022" s="312"/>
      <c r="AE3022" s="316"/>
      <c r="AF3022" s="317"/>
      <c r="AG3022" s="317"/>
      <c r="AH3022" s="311"/>
      <c r="AI3022" s="311"/>
      <c r="AJ3022" s="311"/>
      <c r="AK3022" s="311"/>
      <c r="AL3022" s="311"/>
      <c r="AO3022" s="318"/>
      <c r="AP3022" s="318"/>
      <c r="AQ3022" s="249"/>
      <c r="AR3022" s="249"/>
      <c r="AS3022" s="248"/>
      <c r="AT3022" s="248"/>
      <c r="AU3022" s="248"/>
      <c r="AW3022" s="319"/>
      <c r="AX3022" s="251"/>
      <c r="AY3022" s="248"/>
    </row>
    <row r="3023" spans="1:51" s="307" customFormat="1" ht="16.5" customHeight="1" x14ac:dyDescent="0.25">
      <c r="A3023" s="305"/>
      <c r="B3023" s="306"/>
      <c r="K3023" s="308"/>
      <c r="L3023" s="309"/>
      <c r="M3023" s="310"/>
      <c r="N3023" s="309"/>
      <c r="O3023" s="309"/>
      <c r="P3023" s="309"/>
      <c r="Q3023" s="311"/>
      <c r="R3023" s="312"/>
      <c r="S3023" s="312"/>
      <c r="U3023" s="313"/>
      <c r="V3023" s="305"/>
      <c r="W3023" s="306"/>
      <c r="X3023" s="314"/>
      <c r="AA3023" s="315"/>
      <c r="AB3023" s="315"/>
      <c r="AC3023" s="315"/>
      <c r="AD3023" s="312"/>
      <c r="AE3023" s="316"/>
      <c r="AF3023" s="317"/>
      <c r="AG3023" s="317"/>
      <c r="AH3023" s="311"/>
      <c r="AI3023" s="311"/>
      <c r="AJ3023" s="311"/>
      <c r="AK3023" s="311"/>
      <c r="AL3023" s="311"/>
      <c r="AO3023" s="318"/>
      <c r="AP3023" s="318"/>
      <c r="AQ3023" s="249"/>
      <c r="AR3023" s="249"/>
      <c r="AS3023" s="248"/>
      <c r="AT3023" s="248"/>
      <c r="AU3023" s="248"/>
      <c r="AW3023" s="319"/>
      <c r="AX3023" s="251"/>
      <c r="AY3023" s="248"/>
    </row>
    <row r="3024" spans="1:51" s="307" customFormat="1" ht="16.5" customHeight="1" x14ac:dyDescent="0.25">
      <c r="A3024" s="305"/>
      <c r="B3024" s="306"/>
      <c r="K3024" s="308"/>
      <c r="L3024" s="309"/>
      <c r="M3024" s="310"/>
      <c r="N3024" s="309"/>
      <c r="O3024" s="309"/>
      <c r="P3024" s="309"/>
      <c r="Q3024" s="311"/>
      <c r="R3024" s="312"/>
      <c r="S3024" s="312"/>
      <c r="U3024" s="313"/>
      <c r="V3024" s="305"/>
      <c r="W3024" s="306"/>
      <c r="X3024" s="314"/>
      <c r="AA3024" s="315"/>
      <c r="AB3024" s="315"/>
      <c r="AC3024" s="315"/>
      <c r="AD3024" s="312"/>
      <c r="AE3024" s="316"/>
      <c r="AF3024" s="317"/>
      <c r="AG3024" s="317"/>
      <c r="AH3024" s="311"/>
      <c r="AI3024" s="311"/>
      <c r="AJ3024" s="311"/>
      <c r="AK3024" s="311"/>
      <c r="AL3024" s="311"/>
      <c r="AO3024" s="318"/>
      <c r="AP3024" s="318"/>
      <c r="AQ3024" s="249"/>
      <c r="AR3024" s="249"/>
      <c r="AS3024" s="248"/>
      <c r="AT3024" s="248"/>
      <c r="AU3024" s="248"/>
      <c r="AW3024" s="319"/>
      <c r="AX3024" s="251"/>
      <c r="AY3024" s="248"/>
    </row>
    <row r="3025" spans="1:51" s="307" customFormat="1" ht="16.5" customHeight="1" x14ac:dyDescent="0.25">
      <c r="A3025" s="305"/>
      <c r="B3025" s="306"/>
      <c r="K3025" s="308"/>
      <c r="L3025" s="309"/>
      <c r="M3025" s="310"/>
      <c r="N3025" s="309"/>
      <c r="O3025" s="309"/>
      <c r="P3025" s="309"/>
      <c r="Q3025" s="311"/>
      <c r="R3025" s="312"/>
      <c r="S3025" s="312"/>
      <c r="U3025" s="313"/>
      <c r="V3025" s="305"/>
      <c r="W3025" s="306"/>
      <c r="X3025" s="314"/>
      <c r="AA3025" s="315"/>
      <c r="AB3025" s="315"/>
      <c r="AC3025" s="315"/>
      <c r="AD3025" s="312"/>
      <c r="AE3025" s="316"/>
      <c r="AF3025" s="317"/>
      <c r="AG3025" s="317"/>
      <c r="AH3025" s="311"/>
      <c r="AI3025" s="311"/>
      <c r="AJ3025" s="311"/>
      <c r="AK3025" s="311"/>
      <c r="AL3025" s="311"/>
      <c r="AO3025" s="318"/>
      <c r="AP3025" s="318"/>
      <c r="AQ3025" s="249"/>
      <c r="AR3025" s="249"/>
      <c r="AS3025" s="248"/>
      <c r="AT3025" s="248"/>
      <c r="AU3025" s="248"/>
      <c r="AW3025" s="319"/>
      <c r="AX3025" s="251"/>
      <c r="AY3025" s="248"/>
    </row>
    <row r="3026" spans="1:51" s="307" customFormat="1" ht="16.5" customHeight="1" x14ac:dyDescent="0.25">
      <c r="A3026" s="305"/>
      <c r="B3026" s="306"/>
      <c r="K3026" s="308"/>
      <c r="L3026" s="309"/>
      <c r="M3026" s="310"/>
      <c r="N3026" s="309"/>
      <c r="O3026" s="309"/>
      <c r="P3026" s="309"/>
      <c r="Q3026" s="311"/>
      <c r="R3026" s="312"/>
      <c r="S3026" s="312"/>
      <c r="U3026" s="313"/>
      <c r="V3026" s="305"/>
      <c r="W3026" s="306"/>
      <c r="X3026" s="314"/>
      <c r="AA3026" s="315"/>
      <c r="AB3026" s="315"/>
      <c r="AC3026" s="315"/>
      <c r="AD3026" s="312"/>
      <c r="AE3026" s="316"/>
      <c r="AF3026" s="317"/>
      <c r="AG3026" s="317"/>
      <c r="AH3026" s="311"/>
      <c r="AI3026" s="311"/>
      <c r="AJ3026" s="311"/>
      <c r="AK3026" s="311"/>
      <c r="AL3026" s="311"/>
      <c r="AO3026" s="318"/>
      <c r="AP3026" s="318"/>
      <c r="AQ3026" s="249"/>
      <c r="AR3026" s="249"/>
      <c r="AS3026" s="248"/>
      <c r="AT3026" s="248"/>
      <c r="AU3026" s="248"/>
      <c r="AW3026" s="319"/>
      <c r="AX3026" s="251"/>
      <c r="AY3026" s="248"/>
    </row>
    <row r="3027" spans="1:51" s="307" customFormat="1" ht="16.5" customHeight="1" x14ac:dyDescent="0.25">
      <c r="A3027" s="305"/>
      <c r="B3027" s="306"/>
      <c r="K3027" s="308"/>
      <c r="L3027" s="309"/>
      <c r="M3027" s="310"/>
      <c r="N3027" s="309"/>
      <c r="O3027" s="309"/>
      <c r="P3027" s="309"/>
      <c r="Q3027" s="311"/>
      <c r="R3027" s="312"/>
      <c r="S3027" s="312"/>
      <c r="U3027" s="313"/>
      <c r="V3027" s="305"/>
      <c r="W3027" s="306"/>
      <c r="X3027" s="314"/>
      <c r="AA3027" s="315"/>
      <c r="AB3027" s="315"/>
      <c r="AC3027" s="315"/>
      <c r="AD3027" s="312"/>
      <c r="AE3027" s="316"/>
      <c r="AF3027" s="317"/>
      <c r="AG3027" s="317"/>
      <c r="AH3027" s="311"/>
      <c r="AI3027" s="311"/>
      <c r="AJ3027" s="311"/>
      <c r="AK3027" s="311"/>
      <c r="AL3027" s="311"/>
      <c r="AO3027" s="318"/>
      <c r="AP3027" s="318"/>
      <c r="AQ3027" s="249"/>
      <c r="AR3027" s="249"/>
      <c r="AS3027" s="248"/>
      <c r="AT3027" s="248"/>
      <c r="AU3027" s="248"/>
      <c r="AW3027" s="319"/>
      <c r="AX3027" s="251"/>
      <c r="AY3027" s="248"/>
    </row>
    <row r="3028" spans="1:51" s="307" customFormat="1" ht="16.5" customHeight="1" x14ac:dyDescent="0.25">
      <c r="A3028" s="305"/>
      <c r="B3028" s="306"/>
      <c r="K3028" s="308"/>
      <c r="L3028" s="309"/>
      <c r="M3028" s="310"/>
      <c r="N3028" s="309"/>
      <c r="O3028" s="309"/>
      <c r="P3028" s="309"/>
      <c r="Q3028" s="311"/>
      <c r="R3028" s="312"/>
      <c r="S3028" s="312"/>
      <c r="U3028" s="313"/>
      <c r="V3028" s="305"/>
      <c r="W3028" s="306"/>
      <c r="X3028" s="314"/>
      <c r="AA3028" s="315"/>
      <c r="AB3028" s="315"/>
      <c r="AC3028" s="315"/>
      <c r="AD3028" s="312"/>
      <c r="AE3028" s="316"/>
      <c r="AF3028" s="317"/>
      <c r="AG3028" s="317"/>
      <c r="AH3028" s="311"/>
      <c r="AI3028" s="311"/>
      <c r="AJ3028" s="311"/>
      <c r="AK3028" s="311"/>
      <c r="AL3028" s="311"/>
      <c r="AO3028" s="318"/>
      <c r="AP3028" s="318"/>
      <c r="AQ3028" s="249"/>
      <c r="AR3028" s="249"/>
      <c r="AS3028" s="248"/>
      <c r="AT3028" s="248"/>
      <c r="AU3028" s="248"/>
      <c r="AW3028" s="319"/>
      <c r="AX3028" s="251"/>
      <c r="AY3028" s="248"/>
    </row>
    <row r="3029" spans="1:51" s="307" customFormat="1" ht="16.5" customHeight="1" x14ac:dyDescent="0.25">
      <c r="A3029" s="305"/>
      <c r="B3029" s="306"/>
      <c r="K3029" s="308"/>
      <c r="L3029" s="309"/>
      <c r="M3029" s="310"/>
      <c r="N3029" s="309"/>
      <c r="O3029" s="309"/>
      <c r="P3029" s="309"/>
      <c r="Q3029" s="311"/>
      <c r="R3029" s="312"/>
      <c r="S3029" s="312"/>
      <c r="U3029" s="313"/>
      <c r="V3029" s="305"/>
      <c r="W3029" s="306"/>
      <c r="X3029" s="314"/>
      <c r="AA3029" s="315"/>
      <c r="AB3029" s="315"/>
      <c r="AC3029" s="315"/>
      <c r="AD3029" s="312"/>
      <c r="AE3029" s="316"/>
      <c r="AF3029" s="317"/>
      <c r="AG3029" s="317"/>
      <c r="AH3029" s="311"/>
      <c r="AI3029" s="311"/>
      <c r="AJ3029" s="311"/>
      <c r="AK3029" s="311"/>
      <c r="AL3029" s="311"/>
      <c r="AO3029" s="318"/>
      <c r="AP3029" s="318"/>
      <c r="AQ3029" s="249"/>
      <c r="AR3029" s="249"/>
      <c r="AS3029" s="248"/>
      <c r="AT3029" s="248"/>
      <c r="AU3029" s="248"/>
      <c r="AW3029" s="319"/>
      <c r="AX3029" s="251"/>
      <c r="AY3029" s="248"/>
    </row>
    <row r="3030" spans="1:51" s="307" customFormat="1" ht="16.5" customHeight="1" x14ac:dyDescent="0.25">
      <c r="A3030" s="305"/>
      <c r="B3030" s="306"/>
      <c r="K3030" s="308"/>
      <c r="L3030" s="309"/>
      <c r="M3030" s="310"/>
      <c r="N3030" s="309"/>
      <c r="O3030" s="309"/>
      <c r="P3030" s="309"/>
      <c r="Q3030" s="311"/>
      <c r="R3030" s="312"/>
      <c r="S3030" s="312"/>
      <c r="U3030" s="313"/>
      <c r="V3030" s="305"/>
      <c r="W3030" s="306"/>
      <c r="X3030" s="314"/>
      <c r="AA3030" s="315"/>
      <c r="AB3030" s="315"/>
      <c r="AC3030" s="315"/>
      <c r="AD3030" s="312"/>
      <c r="AE3030" s="316"/>
      <c r="AF3030" s="317"/>
      <c r="AG3030" s="317"/>
      <c r="AH3030" s="311"/>
      <c r="AI3030" s="311"/>
      <c r="AJ3030" s="311"/>
      <c r="AK3030" s="311"/>
      <c r="AL3030" s="311"/>
      <c r="AO3030" s="318"/>
      <c r="AP3030" s="318"/>
      <c r="AQ3030" s="249"/>
      <c r="AR3030" s="249"/>
      <c r="AS3030" s="248"/>
      <c r="AT3030" s="248"/>
      <c r="AU3030" s="248"/>
      <c r="AW3030" s="319"/>
      <c r="AX3030" s="251"/>
      <c r="AY3030" s="248"/>
    </row>
    <row r="3031" spans="1:51" s="307" customFormat="1" ht="16.5" customHeight="1" x14ac:dyDescent="0.25">
      <c r="A3031" s="305"/>
      <c r="B3031" s="306"/>
      <c r="K3031" s="308"/>
      <c r="L3031" s="309"/>
      <c r="M3031" s="310"/>
      <c r="N3031" s="309"/>
      <c r="O3031" s="309"/>
      <c r="P3031" s="309"/>
      <c r="Q3031" s="311"/>
      <c r="R3031" s="312"/>
      <c r="S3031" s="312"/>
      <c r="U3031" s="313"/>
      <c r="V3031" s="305"/>
      <c r="W3031" s="306"/>
      <c r="X3031" s="314"/>
      <c r="AA3031" s="315"/>
      <c r="AB3031" s="315"/>
      <c r="AC3031" s="315"/>
      <c r="AD3031" s="312"/>
      <c r="AE3031" s="316"/>
      <c r="AF3031" s="317"/>
      <c r="AG3031" s="317"/>
      <c r="AH3031" s="311"/>
      <c r="AI3031" s="311"/>
      <c r="AJ3031" s="311"/>
      <c r="AK3031" s="311"/>
      <c r="AL3031" s="311"/>
      <c r="AO3031" s="318"/>
      <c r="AP3031" s="318"/>
      <c r="AQ3031" s="249"/>
      <c r="AR3031" s="249"/>
      <c r="AS3031" s="248"/>
      <c r="AT3031" s="248"/>
      <c r="AU3031" s="248"/>
      <c r="AW3031" s="319"/>
      <c r="AX3031" s="251"/>
      <c r="AY3031" s="248"/>
    </row>
    <row r="3032" spans="1:51" s="307" customFormat="1" ht="16.5" customHeight="1" x14ac:dyDescent="0.25">
      <c r="A3032" s="305"/>
      <c r="B3032" s="306"/>
      <c r="K3032" s="308"/>
      <c r="L3032" s="309"/>
      <c r="M3032" s="310"/>
      <c r="N3032" s="309"/>
      <c r="O3032" s="309"/>
      <c r="P3032" s="309"/>
      <c r="Q3032" s="311"/>
      <c r="R3032" s="312"/>
      <c r="S3032" s="312"/>
      <c r="U3032" s="313"/>
      <c r="V3032" s="305"/>
      <c r="W3032" s="306"/>
      <c r="X3032" s="314"/>
      <c r="AA3032" s="315"/>
      <c r="AB3032" s="315"/>
      <c r="AC3032" s="315"/>
      <c r="AD3032" s="312"/>
      <c r="AE3032" s="316"/>
      <c r="AF3032" s="317"/>
      <c r="AG3032" s="317"/>
      <c r="AH3032" s="311"/>
      <c r="AI3032" s="311"/>
      <c r="AJ3032" s="311"/>
      <c r="AK3032" s="311"/>
      <c r="AL3032" s="311"/>
      <c r="AO3032" s="318"/>
      <c r="AP3032" s="318"/>
      <c r="AQ3032" s="249"/>
      <c r="AR3032" s="249"/>
      <c r="AS3032" s="248"/>
      <c r="AT3032" s="248"/>
      <c r="AU3032" s="248"/>
      <c r="AW3032" s="319"/>
      <c r="AX3032" s="251"/>
      <c r="AY3032" s="248"/>
    </row>
    <row r="3033" spans="1:51" s="307" customFormat="1" ht="16.5" customHeight="1" x14ac:dyDescent="0.25">
      <c r="A3033" s="305"/>
      <c r="B3033" s="306"/>
      <c r="K3033" s="308"/>
      <c r="L3033" s="309"/>
      <c r="M3033" s="310"/>
      <c r="N3033" s="309"/>
      <c r="O3033" s="309"/>
      <c r="P3033" s="309"/>
      <c r="Q3033" s="311"/>
      <c r="R3033" s="312"/>
      <c r="S3033" s="312"/>
      <c r="U3033" s="313"/>
      <c r="V3033" s="305"/>
      <c r="W3033" s="306"/>
      <c r="X3033" s="314"/>
      <c r="AA3033" s="315"/>
      <c r="AB3033" s="315"/>
      <c r="AC3033" s="315"/>
      <c r="AD3033" s="312"/>
      <c r="AE3033" s="316"/>
      <c r="AF3033" s="317"/>
      <c r="AG3033" s="317"/>
      <c r="AH3033" s="311"/>
      <c r="AI3033" s="311"/>
      <c r="AJ3033" s="311"/>
      <c r="AK3033" s="311"/>
      <c r="AL3033" s="311"/>
      <c r="AO3033" s="318"/>
      <c r="AP3033" s="318"/>
      <c r="AQ3033" s="249"/>
      <c r="AR3033" s="249"/>
      <c r="AS3033" s="248"/>
      <c r="AT3033" s="248"/>
      <c r="AU3033" s="248"/>
      <c r="AW3033" s="319"/>
      <c r="AX3033" s="251"/>
      <c r="AY3033" s="248"/>
    </row>
    <row r="3034" spans="1:51" s="307" customFormat="1" ht="16.5" customHeight="1" x14ac:dyDescent="0.25">
      <c r="A3034" s="305"/>
      <c r="B3034" s="306"/>
      <c r="K3034" s="308"/>
      <c r="L3034" s="309"/>
      <c r="M3034" s="310"/>
      <c r="N3034" s="309"/>
      <c r="O3034" s="309"/>
      <c r="P3034" s="309"/>
      <c r="Q3034" s="311"/>
      <c r="R3034" s="312"/>
      <c r="S3034" s="312"/>
      <c r="U3034" s="313"/>
      <c r="V3034" s="305"/>
      <c r="W3034" s="306"/>
      <c r="X3034" s="314"/>
      <c r="AA3034" s="315"/>
      <c r="AB3034" s="315"/>
      <c r="AC3034" s="315"/>
      <c r="AD3034" s="312"/>
      <c r="AE3034" s="316"/>
      <c r="AF3034" s="317"/>
      <c r="AG3034" s="317"/>
      <c r="AH3034" s="311"/>
      <c r="AI3034" s="311"/>
      <c r="AJ3034" s="311"/>
      <c r="AK3034" s="311"/>
      <c r="AL3034" s="311"/>
      <c r="AO3034" s="318"/>
      <c r="AP3034" s="318"/>
      <c r="AQ3034" s="249"/>
      <c r="AR3034" s="249"/>
      <c r="AS3034" s="248"/>
      <c r="AT3034" s="248"/>
      <c r="AU3034" s="248"/>
      <c r="AW3034" s="319"/>
      <c r="AX3034" s="251"/>
      <c r="AY3034" s="248"/>
    </row>
    <row r="3035" spans="1:51" s="307" customFormat="1" ht="16.5" customHeight="1" x14ac:dyDescent="0.25">
      <c r="A3035" s="305"/>
      <c r="B3035" s="306"/>
      <c r="K3035" s="308"/>
      <c r="L3035" s="309"/>
      <c r="M3035" s="310"/>
      <c r="N3035" s="309"/>
      <c r="O3035" s="309"/>
      <c r="P3035" s="309"/>
      <c r="Q3035" s="311"/>
      <c r="R3035" s="312"/>
      <c r="S3035" s="312"/>
      <c r="U3035" s="313"/>
      <c r="V3035" s="305"/>
      <c r="W3035" s="306"/>
      <c r="X3035" s="314"/>
      <c r="AA3035" s="315"/>
      <c r="AB3035" s="315"/>
      <c r="AC3035" s="315"/>
      <c r="AD3035" s="312"/>
      <c r="AE3035" s="316"/>
      <c r="AF3035" s="317"/>
      <c r="AG3035" s="317"/>
      <c r="AH3035" s="311"/>
      <c r="AI3035" s="311"/>
      <c r="AJ3035" s="311"/>
      <c r="AK3035" s="311"/>
      <c r="AL3035" s="311"/>
      <c r="AO3035" s="318"/>
      <c r="AP3035" s="318"/>
      <c r="AQ3035" s="249"/>
      <c r="AR3035" s="249"/>
      <c r="AS3035" s="248"/>
      <c r="AT3035" s="248"/>
      <c r="AU3035" s="248"/>
      <c r="AW3035" s="319"/>
      <c r="AX3035" s="251"/>
      <c r="AY3035" s="248"/>
    </row>
    <row r="3036" spans="1:51" s="307" customFormat="1" ht="16.5" customHeight="1" x14ac:dyDescent="0.25">
      <c r="A3036" s="305"/>
      <c r="B3036" s="306"/>
      <c r="K3036" s="308"/>
      <c r="L3036" s="309"/>
      <c r="M3036" s="310"/>
      <c r="N3036" s="309"/>
      <c r="O3036" s="309"/>
      <c r="P3036" s="309"/>
      <c r="Q3036" s="311"/>
      <c r="R3036" s="312"/>
      <c r="S3036" s="312"/>
      <c r="U3036" s="313"/>
      <c r="V3036" s="305"/>
      <c r="W3036" s="306"/>
      <c r="X3036" s="314"/>
      <c r="AA3036" s="315"/>
      <c r="AB3036" s="315"/>
      <c r="AC3036" s="315"/>
      <c r="AD3036" s="312"/>
      <c r="AE3036" s="316"/>
      <c r="AF3036" s="317"/>
      <c r="AG3036" s="317"/>
      <c r="AH3036" s="311"/>
      <c r="AI3036" s="311"/>
      <c r="AJ3036" s="311"/>
      <c r="AK3036" s="311"/>
      <c r="AL3036" s="311"/>
      <c r="AO3036" s="318"/>
      <c r="AP3036" s="318"/>
      <c r="AQ3036" s="249"/>
      <c r="AR3036" s="249"/>
      <c r="AS3036" s="248"/>
      <c r="AT3036" s="248"/>
      <c r="AU3036" s="248"/>
      <c r="AW3036" s="319"/>
      <c r="AX3036" s="251"/>
      <c r="AY3036" s="248"/>
    </row>
    <row r="3037" spans="1:51" s="307" customFormat="1" ht="16.5" customHeight="1" x14ac:dyDescent="0.25">
      <c r="A3037" s="305"/>
      <c r="B3037" s="306"/>
      <c r="K3037" s="308"/>
      <c r="L3037" s="309"/>
      <c r="M3037" s="310"/>
      <c r="N3037" s="309"/>
      <c r="O3037" s="309"/>
      <c r="P3037" s="309">
        <f>N3037*O3037</f>
        <v>0</v>
      </c>
      <c r="Q3037" s="311"/>
      <c r="R3037" s="312"/>
      <c r="S3037" s="312"/>
      <c r="U3037" s="313"/>
      <c r="V3037" s="305" t="s">
        <v>327</v>
      </c>
      <c r="W3037" s="306">
        <v>142</v>
      </c>
      <c r="X3037" s="314" t="s">
        <v>262</v>
      </c>
      <c r="Y3037" s="307" t="s">
        <v>28</v>
      </c>
      <c r="Z3037" s="307" t="s">
        <v>37</v>
      </c>
      <c r="AA3037" s="315">
        <v>6</v>
      </c>
      <c r="AB3037" s="315">
        <v>15</v>
      </c>
      <c r="AC3037" s="315">
        <v>2</v>
      </c>
      <c r="AD3037" s="312">
        <f>AA3037*AB3037</f>
        <v>90</v>
      </c>
      <c r="AE3037" s="316">
        <v>100</v>
      </c>
      <c r="AF3037" s="317">
        <f>AF3000</f>
        <v>6700</v>
      </c>
      <c r="AG3037" s="317">
        <f>AD3037*AF3037</f>
        <v>603000</v>
      </c>
      <c r="AH3037" s="311">
        <f>SUM(AI3037:AL3037)</f>
        <v>90</v>
      </c>
      <c r="AI3037" s="311"/>
      <c r="AJ3037" s="311">
        <v>90</v>
      </c>
      <c r="AK3037" s="311"/>
      <c r="AL3037" s="311"/>
      <c r="AM3037" s="307">
        <v>5</v>
      </c>
      <c r="AN3037" s="307">
        <f>ค่าเสื่อม!F2</f>
        <v>5</v>
      </c>
      <c r="AO3037" s="318">
        <f>AG3037*AN3037/100</f>
        <v>30150</v>
      </c>
      <c r="AP3037" s="318">
        <f>AG3037-AO3037</f>
        <v>572850</v>
      </c>
      <c r="AQ3037" s="249">
        <f>P3037+AP3037</f>
        <v>572850</v>
      </c>
      <c r="AR3037" s="249">
        <f>AQ3037</f>
        <v>572850</v>
      </c>
      <c r="AS3037" s="248">
        <f>((S3037*O3037)+(AF3037*AK3037)-(AF3037*AK3037*AN3037/100))</f>
        <v>0</v>
      </c>
      <c r="AT3037" s="248">
        <f>AQ3037-AS3037</f>
        <v>572850</v>
      </c>
      <c r="AU3037" s="248">
        <f>AS3037</f>
        <v>0</v>
      </c>
      <c r="AW3037" s="319"/>
      <c r="AX3037" s="251">
        <f>AU3037*AV3037/100</f>
        <v>0</v>
      </c>
      <c r="AY3037" s="248">
        <f>AX3037*10/100</f>
        <v>0</v>
      </c>
    </row>
    <row r="3038" spans="1:51" s="307" customFormat="1" ht="16.5" customHeight="1" x14ac:dyDescent="0.25">
      <c r="A3038" s="305"/>
      <c r="B3038" s="306"/>
      <c r="K3038" s="308"/>
      <c r="L3038" s="309"/>
      <c r="M3038" s="310"/>
      <c r="N3038" s="309"/>
      <c r="O3038" s="309"/>
      <c r="P3038" s="309"/>
      <c r="Q3038" s="311"/>
      <c r="R3038" s="312"/>
      <c r="S3038" s="312"/>
      <c r="U3038" s="313"/>
      <c r="V3038" s="305"/>
      <c r="W3038" s="306"/>
      <c r="X3038" s="314"/>
      <c r="AA3038" s="315"/>
      <c r="AB3038" s="315"/>
      <c r="AC3038" s="315"/>
      <c r="AD3038" s="312"/>
      <c r="AE3038" s="316"/>
      <c r="AF3038" s="317"/>
      <c r="AG3038" s="317"/>
      <c r="AH3038" s="311"/>
      <c r="AI3038" s="311"/>
      <c r="AJ3038" s="311"/>
      <c r="AK3038" s="311"/>
      <c r="AL3038" s="311"/>
      <c r="AO3038" s="318"/>
      <c r="AP3038" s="318"/>
      <c r="AQ3038" s="249"/>
      <c r="AR3038" s="249"/>
      <c r="AS3038" s="248"/>
      <c r="AT3038" s="248"/>
      <c r="AU3038" s="248"/>
      <c r="AW3038" s="319"/>
      <c r="AX3038" s="251"/>
      <c r="AY3038" s="248"/>
    </row>
    <row r="3039" spans="1:51" s="307" customFormat="1" ht="16.5" customHeight="1" x14ac:dyDescent="0.25">
      <c r="A3039" s="305"/>
      <c r="B3039" s="306"/>
      <c r="K3039" s="308"/>
      <c r="L3039" s="309"/>
      <c r="M3039" s="310"/>
      <c r="N3039" s="309"/>
      <c r="O3039" s="309"/>
      <c r="P3039" s="309"/>
      <c r="Q3039" s="311"/>
      <c r="R3039" s="312"/>
      <c r="S3039" s="312"/>
      <c r="U3039" s="313"/>
      <c r="V3039" s="305"/>
      <c r="W3039" s="306"/>
      <c r="X3039" s="314"/>
      <c r="AA3039" s="315"/>
      <c r="AB3039" s="315"/>
      <c r="AC3039" s="315"/>
      <c r="AD3039" s="312"/>
      <c r="AE3039" s="316"/>
      <c r="AF3039" s="317"/>
      <c r="AG3039" s="317"/>
      <c r="AH3039" s="311"/>
      <c r="AI3039" s="311"/>
      <c r="AJ3039" s="311"/>
      <c r="AK3039" s="311"/>
      <c r="AL3039" s="311"/>
      <c r="AO3039" s="318"/>
      <c r="AP3039" s="318"/>
      <c r="AQ3039" s="249"/>
      <c r="AR3039" s="249"/>
      <c r="AS3039" s="248"/>
      <c r="AT3039" s="248"/>
      <c r="AU3039" s="248"/>
      <c r="AW3039" s="319"/>
      <c r="AX3039" s="251"/>
      <c r="AY3039" s="248"/>
    </row>
    <row r="3040" spans="1:51" s="307" customFormat="1" ht="16.5" customHeight="1" x14ac:dyDescent="0.25">
      <c r="A3040" s="305"/>
      <c r="B3040" s="306"/>
      <c r="K3040" s="308"/>
      <c r="L3040" s="309"/>
      <c r="M3040" s="310"/>
      <c r="N3040" s="309"/>
      <c r="O3040" s="309"/>
      <c r="P3040" s="309"/>
      <c r="Q3040" s="311"/>
      <c r="R3040" s="312"/>
      <c r="S3040" s="312"/>
      <c r="U3040" s="313"/>
      <c r="V3040" s="305"/>
      <c r="W3040" s="306"/>
      <c r="X3040" s="314"/>
      <c r="AA3040" s="315"/>
      <c r="AB3040" s="315"/>
      <c r="AC3040" s="315"/>
      <c r="AD3040" s="312"/>
      <c r="AE3040" s="316"/>
      <c r="AF3040" s="317"/>
      <c r="AG3040" s="317"/>
      <c r="AH3040" s="311"/>
      <c r="AI3040" s="311"/>
      <c r="AJ3040" s="311"/>
      <c r="AK3040" s="311"/>
      <c r="AL3040" s="311"/>
      <c r="AO3040" s="318"/>
      <c r="AP3040" s="318"/>
      <c r="AQ3040" s="249"/>
      <c r="AR3040" s="249"/>
      <c r="AS3040" s="248"/>
      <c r="AT3040" s="248"/>
      <c r="AU3040" s="248"/>
      <c r="AW3040" s="319"/>
      <c r="AX3040" s="251"/>
      <c r="AY3040" s="248"/>
    </row>
    <row r="3041" spans="1:51" s="307" customFormat="1" ht="16.5" customHeight="1" x14ac:dyDescent="0.25">
      <c r="A3041" s="305"/>
      <c r="B3041" s="306"/>
      <c r="K3041" s="308"/>
      <c r="L3041" s="309"/>
      <c r="M3041" s="310"/>
      <c r="N3041" s="309"/>
      <c r="O3041" s="309"/>
      <c r="P3041" s="309"/>
      <c r="Q3041" s="311"/>
      <c r="R3041" s="312"/>
      <c r="S3041" s="312"/>
      <c r="U3041" s="313"/>
      <c r="V3041" s="305"/>
      <c r="W3041" s="306"/>
      <c r="X3041" s="314"/>
      <c r="AA3041" s="315"/>
      <c r="AB3041" s="315"/>
      <c r="AC3041" s="315"/>
      <c r="AD3041" s="312"/>
      <c r="AE3041" s="316"/>
      <c r="AF3041" s="317"/>
      <c r="AG3041" s="317"/>
      <c r="AH3041" s="311"/>
      <c r="AI3041" s="311"/>
      <c r="AJ3041" s="311"/>
      <c r="AK3041" s="311"/>
      <c r="AL3041" s="311"/>
      <c r="AO3041" s="318"/>
      <c r="AP3041" s="318"/>
      <c r="AQ3041" s="249"/>
      <c r="AR3041" s="249"/>
      <c r="AS3041" s="248"/>
      <c r="AT3041" s="248"/>
      <c r="AU3041" s="248"/>
      <c r="AW3041" s="319"/>
      <c r="AX3041" s="251"/>
      <c r="AY3041" s="248"/>
    </row>
    <row r="3042" spans="1:51" s="307" customFormat="1" ht="16.5" customHeight="1" x14ac:dyDescent="0.25">
      <c r="A3042" s="305"/>
      <c r="B3042" s="306"/>
      <c r="K3042" s="308"/>
      <c r="L3042" s="309"/>
      <c r="M3042" s="310"/>
      <c r="N3042" s="309"/>
      <c r="O3042" s="309"/>
      <c r="P3042" s="309"/>
      <c r="Q3042" s="311"/>
      <c r="R3042" s="312"/>
      <c r="S3042" s="312"/>
      <c r="U3042" s="313"/>
      <c r="V3042" s="305"/>
      <c r="W3042" s="306"/>
      <c r="X3042" s="314"/>
      <c r="AA3042" s="315"/>
      <c r="AB3042" s="315"/>
      <c r="AC3042" s="315"/>
      <c r="AD3042" s="312"/>
      <c r="AE3042" s="316"/>
      <c r="AF3042" s="317"/>
      <c r="AG3042" s="317"/>
      <c r="AH3042" s="311"/>
      <c r="AI3042" s="311"/>
      <c r="AJ3042" s="311"/>
      <c r="AK3042" s="311"/>
      <c r="AL3042" s="311"/>
      <c r="AO3042" s="318"/>
      <c r="AP3042" s="318"/>
      <c r="AQ3042" s="249"/>
      <c r="AR3042" s="249"/>
      <c r="AS3042" s="248"/>
      <c r="AT3042" s="248"/>
      <c r="AU3042" s="248"/>
      <c r="AW3042" s="319"/>
      <c r="AX3042" s="251"/>
      <c r="AY3042" s="248"/>
    </row>
    <row r="3043" spans="1:51" s="307" customFormat="1" ht="16.5" customHeight="1" x14ac:dyDescent="0.25">
      <c r="A3043" s="305"/>
      <c r="B3043" s="306"/>
      <c r="K3043" s="308"/>
      <c r="L3043" s="309"/>
      <c r="M3043" s="310"/>
      <c r="N3043" s="309"/>
      <c r="O3043" s="309"/>
      <c r="P3043" s="309"/>
      <c r="Q3043" s="311"/>
      <c r="R3043" s="312"/>
      <c r="S3043" s="312"/>
      <c r="U3043" s="313"/>
      <c r="V3043" s="305"/>
      <c r="W3043" s="306"/>
      <c r="X3043" s="314"/>
      <c r="AA3043" s="315"/>
      <c r="AB3043" s="315"/>
      <c r="AC3043" s="315"/>
      <c r="AD3043" s="312"/>
      <c r="AE3043" s="316"/>
      <c r="AF3043" s="317"/>
      <c r="AG3043" s="317"/>
      <c r="AH3043" s="311"/>
      <c r="AI3043" s="311"/>
      <c r="AJ3043" s="311"/>
      <c r="AK3043" s="311"/>
      <c r="AL3043" s="311"/>
      <c r="AO3043" s="318"/>
      <c r="AP3043" s="318"/>
      <c r="AQ3043" s="249"/>
      <c r="AR3043" s="249"/>
      <c r="AS3043" s="248"/>
      <c r="AT3043" s="248"/>
      <c r="AU3043" s="248"/>
      <c r="AW3043" s="319"/>
      <c r="AX3043" s="251"/>
      <c r="AY3043" s="248"/>
    </row>
    <row r="3044" spans="1:51" s="307" customFormat="1" ht="16.5" customHeight="1" x14ac:dyDescent="0.25">
      <c r="A3044" s="305"/>
      <c r="B3044" s="306"/>
      <c r="K3044" s="308"/>
      <c r="L3044" s="309"/>
      <c r="M3044" s="310"/>
      <c r="N3044" s="309"/>
      <c r="O3044" s="309"/>
      <c r="P3044" s="309"/>
      <c r="Q3044" s="311"/>
      <c r="R3044" s="312"/>
      <c r="S3044" s="312"/>
      <c r="U3044" s="313"/>
      <c r="V3044" s="305"/>
      <c r="W3044" s="306"/>
      <c r="X3044" s="314"/>
      <c r="AA3044" s="315"/>
      <c r="AB3044" s="315"/>
      <c r="AC3044" s="315"/>
      <c r="AD3044" s="312"/>
      <c r="AE3044" s="316"/>
      <c r="AF3044" s="317"/>
      <c r="AG3044" s="317"/>
      <c r="AH3044" s="311"/>
      <c r="AI3044" s="311"/>
      <c r="AJ3044" s="311"/>
      <c r="AK3044" s="311"/>
      <c r="AL3044" s="311"/>
      <c r="AO3044" s="318"/>
      <c r="AP3044" s="318"/>
      <c r="AQ3044" s="249"/>
      <c r="AR3044" s="249"/>
      <c r="AS3044" s="248"/>
      <c r="AT3044" s="248"/>
      <c r="AU3044" s="248"/>
      <c r="AW3044" s="319"/>
      <c r="AX3044" s="251"/>
      <c r="AY3044" s="248"/>
    </row>
    <row r="3045" spans="1:51" s="307" customFormat="1" ht="16.5" customHeight="1" x14ac:dyDescent="0.25">
      <c r="A3045" s="305"/>
      <c r="B3045" s="306"/>
      <c r="K3045" s="308"/>
      <c r="L3045" s="309"/>
      <c r="M3045" s="310"/>
      <c r="N3045" s="309"/>
      <c r="O3045" s="309"/>
      <c r="P3045" s="309"/>
      <c r="Q3045" s="311"/>
      <c r="R3045" s="312"/>
      <c r="S3045" s="312"/>
      <c r="U3045" s="313"/>
      <c r="V3045" s="305"/>
      <c r="W3045" s="306"/>
      <c r="X3045" s="314"/>
      <c r="AA3045" s="315"/>
      <c r="AB3045" s="315"/>
      <c r="AC3045" s="315"/>
      <c r="AD3045" s="312"/>
      <c r="AE3045" s="316"/>
      <c r="AF3045" s="317"/>
      <c r="AG3045" s="317"/>
      <c r="AH3045" s="311"/>
      <c r="AI3045" s="311"/>
      <c r="AJ3045" s="311"/>
      <c r="AK3045" s="311"/>
      <c r="AL3045" s="311"/>
      <c r="AO3045" s="318"/>
      <c r="AP3045" s="318"/>
      <c r="AQ3045" s="249"/>
      <c r="AR3045" s="249"/>
      <c r="AS3045" s="248"/>
      <c r="AT3045" s="248"/>
      <c r="AU3045" s="248"/>
      <c r="AW3045" s="319"/>
      <c r="AX3045" s="251"/>
      <c r="AY3045" s="248"/>
    </row>
    <row r="3046" spans="1:51" s="307" customFormat="1" ht="16.5" customHeight="1" x14ac:dyDescent="0.25">
      <c r="A3046" s="305"/>
      <c r="B3046" s="306"/>
      <c r="K3046" s="308"/>
      <c r="L3046" s="309"/>
      <c r="M3046" s="310"/>
      <c r="N3046" s="309"/>
      <c r="O3046" s="309"/>
      <c r="P3046" s="309"/>
      <c r="Q3046" s="311"/>
      <c r="R3046" s="312"/>
      <c r="S3046" s="312"/>
      <c r="U3046" s="313"/>
      <c r="V3046" s="305"/>
      <c r="W3046" s="306"/>
      <c r="X3046" s="314"/>
      <c r="AA3046" s="315"/>
      <c r="AB3046" s="315"/>
      <c r="AC3046" s="315"/>
      <c r="AD3046" s="312"/>
      <c r="AE3046" s="316"/>
      <c r="AF3046" s="317"/>
      <c r="AG3046" s="317"/>
      <c r="AH3046" s="311"/>
      <c r="AI3046" s="311"/>
      <c r="AJ3046" s="311"/>
      <c r="AK3046" s="311"/>
      <c r="AL3046" s="311"/>
      <c r="AO3046" s="318"/>
      <c r="AP3046" s="318"/>
      <c r="AQ3046" s="249"/>
      <c r="AR3046" s="249"/>
      <c r="AS3046" s="248"/>
      <c r="AT3046" s="248"/>
      <c r="AU3046" s="248"/>
      <c r="AW3046" s="319"/>
      <c r="AX3046" s="251"/>
      <c r="AY3046" s="248"/>
    </row>
    <row r="3047" spans="1:51" s="307" customFormat="1" ht="16.5" customHeight="1" x14ac:dyDescent="0.25">
      <c r="A3047" s="305"/>
      <c r="B3047" s="306"/>
      <c r="K3047" s="308"/>
      <c r="L3047" s="309"/>
      <c r="M3047" s="310"/>
      <c r="N3047" s="309"/>
      <c r="O3047" s="309"/>
      <c r="P3047" s="309"/>
      <c r="Q3047" s="311"/>
      <c r="R3047" s="312"/>
      <c r="S3047" s="312"/>
      <c r="U3047" s="313"/>
      <c r="V3047" s="305"/>
      <c r="W3047" s="306"/>
      <c r="X3047" s="314"/>
      <c r="AA3047" s="315"/>
      <c r="AB3047" s="315"/>
      <c r="AC3047" s="315"/>
      <c r="AD3047" s="312"/>
      <c r="AE3047" s="316"/>
      <c r="AF3047" s="317"/>
      <c r="AG3047" s="317"/>
      <c r="AH3047" s="311"/>
      <c r="AI3047" s="311"/>
      <c r="AJ3047" s="311"/>
      <c r="AK3047" s="311"/>
      <c r="AL3047" s="311"/>
      <c r="AO3047" s="318"/>
      <c r="AP3047" s="318"/>
      <c r="AQ3047" s="249"/>
      <c r="AR3047" s="249"/>
      <c r="AS3047" s="248"/>
      <c r="AT3047" s="248"/>
      <c r="AU3047" s="248"/>
      <c r="AW3047" s="319"/>
      <c r="AX3047" s="251"/>
      <c r="AY3047" s="248"/>
    </row>
    <row r="3048" spans="1:51" s="307" customFormat="1" ht="16.5" customHeight="1" x14ac:dyDescent="0.25">
      <c r="A3048" s="305"/>
      <c r="B3048" s="306"/>
      <c r="K3048" s="308"/>
      <c r="L3048" s="309"/>
      <c r="M3048" s="310"/>
      <c r="N3048" s="309"/>
      <c r="O3048" s="309"/>
      <c r="P3048" s="309"/>
      <c r="Q3048" s="311"/>
      <c r="R3048" s="312"/>
      <c r="S3048" s="312"/>
      <c r="U3048" s="313"/>
      <c r="V3048" s="305"/>
      <c r="W3048" s="306"/>
      <c r="X3048" s="314"/>
      <c r="AA3048" s="315"/>
      <c r="AB3048" s="315"/>
      <c r="AC3048" s="315"/>
      <c r="AD3048" s="312"/>
      <c r="AE3048" s="316"/>
      <c r="AF3048" s="317"/>
      <c r="AG3048" s="317"/>
      <c r="AH3048" s="311"/>
      <c r="AI3048" s="311"/>
      <c r="AJ3048" s="311"/>
      <c r="AK3048" s="311"/>
      <c r="AL3048" s="311"/>
      <c r="AO3048" s="318"/>
      <c r="AP3048" s="318"/>
      <c r="AQ3048" s="249"/>
      <c r="AR3048" s="249"/>
      <c r="AS3048" s="248"/>
      <c r="AT3048" s="248"/>
      <c r="AU3048" s="248"/>
      <c r="AW3048" s="319"/>
      <c r="AX3048" s="251"/>
      <c r="AY3048" s="248"/>
    </row>
    <row r="3049" spans="1:51" s="307" customFormat="1" ht="16.5" customHeight="1" x14ac:dyDescent="0.25">
      <c r="A3049" s="305"/>
      <c r="B3049" s="306"/>
      <c r="K3049" s="308"/>
      <c r="L3049" s="309"/>
      <c r="M3049" s="310"/>
      <c r="N3049" s="309"/>
      <c r="O3049" s="309"/>
      <c r="P3049" s="309"/>
      <c r="Q3049" s="311"/>
      <c r="R3049" s="312"/>
      <c r="S3049" s="312"/>
      <c r="U3049" s="313"/>
      <c r="V3049" s="305"/>
      <c r="W3049" s="306"/>
      <c r="X3049" s="314"/>
      <c r="AA3049" s="315"/>
      <c r="AB3049" s="315"/>
      <c r="AC3049" s="315"/>
      <c r="AD3049" s="312"/>
      <c r="AE3049" s="316"/>
      <c r="AF3049" s="317"/>
      <c r="AG3049" s="317"/>
      <c r="AH3049" s="311"/>
      <c r="AI3049" s="311"/>
      <c r="AJ3049" s="311"/>
      <c r="AK3049" s="311"/>
      <c r="AL3049" s="311"/>
      <c r="AO3049" s="318"/>
      <c r="AP3049" s="318"/>
      <c r="AQ3049" s="249"/>
      <c r="AR3049" s="249"/>
      <c r="AS3049" s="248"/>
      <c r="AT3049" s="248"/>
      <c r="AU3049" s="248"/>
      <c r="AW3049" s="319"/>
      <c r="AX3049" s="251"/>
      <c r="AY3049" s="248"/>
    </row>
    <row r="3050" spans="1:51" s="307" customFormat="1" ht="16.5" customHeight="1" x14ac:dyDescent="0.25">
      <c r="A3050" s="305"/>
      <c r="B3050" s="306"/>
      <c r="K3050" s="308"/>
      <c r="L3050" s="309"/>
      <c r="M3050" s="310"/>
      <c r="N3050" s="309"/>
      <c r="O3050" s="309"/>
      <c r="P3050" s="309"/>
      <c r="Q3050" s="311"/>
      <c r="R3050" s="312"/>
      <c r="S3050" s="312"/>
      <c r="U3050" s="313"/>
      <c r="V3050" s="305"/>
      <c r="W3050" s="306"/>
      <c r="X3050" s="314"/>
      <c r="AA3050" s="315"/>
      <c r="AB3050" s="315"/>
      <c r="AC3050" s="315"/>
      <c r="AD3050" s="312"/>
      <c r="AE3050" s="316"/>
      <c r="AF3050" s="317"/>
      <c r="AG3050" s="317"/>
      <c r="AH3050" s="311"/>
      <c r="AI3050" s="311"/>
      <c r="AJ3050" s="311"/>
      <c r="AK3050" s="311"/>
      <c r="AL3050" s="311"/>
      <c r="AO3050" s="318"/>
      <c r="AP3050" s="318"/>
      <c r="AQ3050" s="249"/>
      <c r="AR3050" s="249"/>
      <c r="AS3050" s="248"/>
      <c r="AT3050" s="248"/>
      <c r="AU3050" s="248"/>
      <c r="AW3050" s="319"/>
      <c r="AX3050" s="251"/>
      <c r="AY3050" s="248"/>
    </row>
    <row r="3051" spans="1:51" s="307" customFormat="1" ht="16.5" customHeight="1" x14ac:dyDescent="0.25">
      <c r="A3051" s="305"/>
      <c r="B3051" s="306"/>
      <c r="K3051" s="308"/>
      <c r="L3051" s="309"/>
      <c r="M3051" s="310"/>
      <c r="N3051" s="309"/>
      <c r="O3051" s="309"/>
      <c r="P3051" s="309"/>
      <c r="Q3051" s="311"/>
      <c r="R3051" s="312"/>
      <c r="S3051" s="312"/>
      <c r="U3051" s="313"/>
      <c r="V3051" s="305"/>
      <c r="W3051" s="306"/>
      <c r="X3051" s="314"/>
      <c r="AA3051" s="315"/>
      <c r="AB3051" s="315"/>
      <c r="AC3051" s="315"/>
      <c r="AD3051" s="312"/>
      <c r="AE3051" s="316"/>
      <c r="AF3051" s="317"/>
      <c r="AG3051" s="317"/>
      <c r="AH3051" s="311"/>
      <c r="AI3051" s="311"/>
      <c r="AJ3051" s="311"/>
      <c r="AK3051" s="311"/>
      <c r="AL3051" s="311"/>
      <c r="AO3051" s="318"/>
      <c r="AP3051" s="318"/>
      <c r="AQ3051" s="249"/>
      <c r="AR3051" s="249"/>
      <c r="AS3051" s="248"/>
      <c r="AT3051" s="248"/>
      <c r="AU3051" s="248"/>
      <c r="AW3051" s="319"/>
      <c r="AX3051" s="251"/>
      <c r="AY3051" s="248"/>
    </row>
    <row r="3052" spans="1:51" s="307" customFormat="1" ht="16.5" customHeight="1" x14ac:dyDescent="0.25">
      <c r="A3052" s="305"/>
      <c r="B3052" s="306"/>
      <c r="K3052" s="308"/>
      <c r="L3052" s="309"/>
      <c r="M3052" s="310"/>
      <c r="N3052" s="309"/>
      <c r="O3052" s="309"/>
      <c r="P3052" s="309"/>
      <c r="Q3052" s="311"/>
      <c r="R3052" s="312"/>
      <c r="S3052" s="312"/>
      <c r="U3052" s="313"/>
      <c r="V3052" s="305"/>
      <c r="W3052" s="306"/>
      <c r="X3052" s="314"/>
      <c r="AA3052" s="315"/>
      <c r="AB3052" s="315"/>
      <c r="AC3052" s="315"/>
      <c r="AD3052" s="312"/>
      <c r="AE3052" s="316"/>
      <c r="AF3052" s="317"/>
      <c r="AG3052" s="317"/>
      <c r="AH3052" s="311"/>
      <c r="AI3052" s="311"/>
      <c r="AJ3052" s="311"/>
      <c r="AK3052" s="311"/>
      <c r="AL3052" s="311"/>
      <c r="AO3052" s="318"/>
      <c r="AP3052" s="318"/>
      <c r="AQ3052" s="249"/>
      <c r="AR3052" s="249"/>
      <c r="AS3052" s="248"/>
      <c r="AT3052" s="248"/>
      <c r="AU3052" s="248"/>
      <c r="AW3052" s="319"/>
      <c r="AX3052" s="251"/>
      <c r="AY3052" s="248"/>
    </row>
    <row r="3053" spans="1:51" s="307" customFormat="1" ht="16.5" customHeight="1" x14ac:dyDescent="0.25">
      <c r="A3053" s="305"/>
      <c r="B3053" s="306"/>
      <c r="K3053" s="308"/>
      <c r="L3053" s="309"/>
      <c r="M3053" s="310"/>
      <c r="N3053" s="309"/>
      <c r="O3053" s="309"/>
      <c r="P3053" s="309"/>
      <c r="Q3053" s="311"/>
      <c r="R3053" s="312"/>
      <c r="S3053" s="312"/>
      <c r="U3053" s="313"/>
      <c r="V3053" s="305"/>
      <c r="W3053" s="306"/>
      <c r="X3053" s="314"/>
      <c r="AA3053" s="315"/>
      <c r="AB3053" s="315"/>
      <c r="AC3053" s="315"/>
      <c r="AD3053" s="312"/>
      <c r="AE3053" s="316"/>
      <c r="AF3053" s="317"/>
      <c r="AG3053" s="317"/>
      <c r="AH3053" s="311"/>
      <c r="AI3053" s="311"/>
      <c r="AJ3053" s="311"/>
      <c r="AK3053" s="311"/>
      <c r="AL3053" s="311"/>
      <c r="AO3053" s="318"/>
      <c r="AP3053" s="318"/>
      <c r="AQ3053" s="249"/>
      <c r="AR3053" s="249"/>
      <c r="AS3053" s="248"/>
      <c r="AT3053" s="248"/>
      <c r="AU3053" s="248"/>
      <c r="AW3053" s="319"/>
      <c r="AX3053" s="251"/>
      <c r="AY3053" s="248"/>
    </row>
    <row r="3054" spans="1:51" s="307" customFormat="1" ht="16.5" customHeight="1" x14ac:dyDescent="0.25">
      <c r="A3054" s="305"/>
      <c r="B3054" s="306"/>
      <c r="K3054" s="308"/>
      <c r="L3054" s="309"/>
      <c r="M3054" s="310"/>
      <c r="N3054" s="309"/>
      <c r="O3054" s="309"/>
      <c r="P3054" s="309"/>
      <c r="Q3054" s="311"/>
      <c r="R3054" s="312"/>
      <c r="S3054" s="312"/>
      <c r="U3054" s="313"/>
      <c r="V3054" s="305"/>
      <c r="W3054" s="306"/>
      <c r="X3054" s="314"/>
      <c r="AA3054" s="315"/>
      <c r="AB3054" s="315"/>
      <c r="AC3054" s="315"/>
      <c r="AD3054" s="312"/>
      <c r="AE3054" s="316"/>
      <c r="AF3054" s="317"/>
      <c r="AG3054" s="317"/>
      <c r="AH3054" s="311"/>
      <c r="AI3054" s="311"/>
      <c r="AJ3054" s="311"/>
      <c r="AK3054" s="311"/>
      <c r="AL3054" s="311"/>
      <c r="AO3054" s="318"/>
      <c r="AP3054" s="318"/>
      <c r="AQ3054" s="249"/>
      <c r="AR3054" s="249"/>
      <c r="AS3054" s="248"/>
      <c r="AT3054" s="248"/>
      <c r="AU3054" s="248"/>
      <c r="AW3054" s="319"/>
      <c r="AX3054" s="251"/>
      <c r="AY3054" s="248"/>
    </row>
    <row r="3055" spans="1:51" s="307" customFormat="1" ht="16.5" customHeight="1" x14ac:dyDescent="0.25">
      <c r="A3055" s="305"/>
      <c r="B3055" s="306"/>
      <c r="K3055" s="308"/>
      <c r="L3055" s="309"/>
      <c r="M3055" s="310"/>
      <c r="N3055" s="309"/>
      <c r="O3055" s="309"/>
      <c r="P3055" s="309"/>
      <c r="Q3055" s="311"/>
      <c r="R3055" s="312"/>
      <c r="S3055" s="312"/>
      <c r="U3055" s="313"/>
      <c r="V3055" s="305"/>
      <c r="W3055" s="306"/>
      <c r="X3055" s="314"/>
      <c r="AA3055" s="315"/>
      <c r="AB3055" s="315"/>
      <c r="AC3055" s="315"/>
      <c r="AD3055" s="312"/>
      <c r="AE3055" s="316"/>
      <c r="AF3055" s="317"/>
      <c r="AG3055" s="317"/>
      <c r="AH3055" s="311"/>
      <c r="AI3055" s="311"/>
      <c r="AJ3055" s="311"/>
      <c r="AK3055" s="311"/>
      <c r="AL3055" s="311"/>
      <c r="AO3055" s="318"/>
      <c r="AP3055" s="318"/>
      <c r="AQ3055" s="249"/>
      <c r="AR3055" s="249"/>
      <c r="AS3055" s="248"/>
      <c r="AT3055" s="248"/>
      <c r="AU3055" s="248"/>
      <c r="AW3055" s="319"/>
      <c r="AX3055" s="251"/>
      <c r="AY3055" s="248"/>
    </row>
    <row r="3056" spans="1:51" s="307" customFormat="1" ht="16.5" customHeight="1" x14ac:dyDescent="0.25">
      <c r="A3056" s="305"/>
      <c r="B3056" s="306"/>
      <c r="K3056" s="308"/>
      <c r="L3056" s="309"/>
      <c r="M3056" s="310"/>
      <c r="N3056" s="309"/>
      <c r="O3056" s="309"/>
      <c r="P3056" s="309"/>
      <c r="Q3056" s="311"/>
      <c r="R3056" s="312"/>
      <c r="S3056" s="312"/>
      <c r="U3056" s="313"/>
      <c r="V3056" s="305"/>
      <c r="W3056" s="306"/>
      <c r="X3056" s="314"/>
      <c r="AA3056" s="315"/>
      <c r="AB3056" s="315"/>
      <c r="AC3056" s="315"/>
      <c r="AD3056" s="312"/>
      <c r="AE3056" s="316"/>
      <c r="AF3056" s="317"/>
      <c r="AG3056" s="317"/>
      <c r="AH3056" s="311"/>
      <c r="AI3056" s="311"/>
      <c r="AJ3056" s="311"/>
      <c r="AK3056" s="311"/>
      <c r="AL3056" s="311"/>
      <c r="AO3056" s="318"/>
      <c r="AP3056" s="318"/>
      <c r="AQ3056" s="249"/>
      <c r="AR3056" s="249"/>
      <c r="AS3056" s="248"/>
      <c r="AT3056" s="248"/>
      <c r="AU3056" s="248"/>
      <c r="AW3056" s="319"/>
      <c r="AX3056" s="251"/>
      <c r="AY3056" s="248"/>
    </row>
    <row r="3057" spans="1:51" s="307" customFormat="1" ht="16.5" customHeight="1" x14ac:dyDescent="0.25">
      <c r="A3057" s="305"/>
      <c r="B3057" s="306"/>
      <c r="K3057" s="308"/>
      <c r="L3057" s="309"/>
      <c r="M3057" s="310"/>
      <c r="N3057" s="309"/>
      <c r="O3057" s="309"/>
      <c r="P3057" s="309"/>
      <c r="Q3057" s="311"/>
      <c r="R3057" s="312"/>
      <c r="S3057" s="312"/>
      <c r="U3057" s="313"/>
      <c r="V3057" s="305"/>
      <c r="W3057" s="306"/>
      <c r="X3057" s="314"/>
      <c r="AA3057" s="315"/>
      <c r="AB3057" s="315"/>
      <c r="AC3057" s="315"/>
      <c r="AD3057" s="312"/>
      <c r="AE3057" s="316"/>
      <c r="AF3057" s="317"/>
      <c r="AG3057" s="317"/>
      <c r="AH3057" s="311"/>
      <c r="AI3057" s="311"/>
      <c r="AJ3057" s="311"/>
      <c r="AK3057" s="311"/>
      <c r="AL3057" s="311"/>
      <c r="AO3057" s="318"/>
      <c r="AP3057" s="318"/>
      <c r="AQ3057" s="249"/>
      <c r="AR3057" s="249"/>
      <c r="AS3057" s="248"/>
      <c r="AT3057" s="248"/>
      <c r="AU3057" s="248"/>
      <c r="AW3057" s="319"/>
      <c r="AX3057" s="251"/>
      <c r="AY3057" s="248"/>
    </row>
    <row r="3058" spans="1:51" s="307" customFormat="1" ht="16.5" customHeight="1" x14ac:dyDescent="0.25">
      <c r="A3058" s="305"/>
      <c r="B3058" s="306"/>
      <c r="K3058" s="308"/>
      <c r="L3058" s="309"/>
      <c r="M3058" s="310"/>
      <c r="N3058" s="309"/>
      <c r="O3058" s="309"/>
      <c r="P3058" s="309"/>
      <c r="Q3058" s="311"/>
      <c r="R3058" s="312"/>
      <c r="S3058" s="312"/>
      <c r="U3058" s="313"/>
      <c r="V3058" s="305"/>
      <c r="W3058" s="306"/>
      <c r="X3058" s="314"/>
      <c r="AA3058" s="315"/>
      <c r="AB3058" s="315"/>
      <c r="AC3058" s="315"/>
      <c r="AD3058" s="312"/>
      <c r="AE3058" s="316"/>
      <c r="AF3058" s="317"/>
      <c r="AG3058" s="317"/>
      <c r="AH3058" s="311"/>
      <c r="AI3058" s="311"/>
      <c r="AJ3058" s="311"/>
      <c r="AK3058" s="311"/>
      <c r="AL3058" s="311"/>
      <c r="AO3058" s="318"/>
      <c r="AP3058" s="318"/>
      <c r="AQ3058" s="249"/>
      <c r="AR3058" s="249"/>
      <c r="AS3058" s="248"/>
      <c r="AT3058" s="248"/>
      <c r="AU3058" s="248"/>
      <c r="AW3058" s="319"/>
      <c r="AX3058" s="251"/>
      <c r="AY3058" s="248"/>
    </row>
    <row r="3059" spans="1:51" s="307" customFormat="1" ht="16.5" customHeight="1" x14ac:dyDescent="0.25">
      <c r="A3059" s="305"/>
      <c r="B3059" s="306"/>
      <c r="K3059" s="308"/>
      <c r="L3059" s="309"/>
      <c r="M3059" s="310"/>
      <c r="N3059" s="309"/>
      <c r="O3059" s="309"/>
      <c r="P3059" s="309"/>
      <c r="Q3059" s="311"/>
      <c r="R3059" s="312"/>
      <c r="S3059" s="312"/>
      <c r="U3059" s="313"/>
      <c r="V3059" s="305"/>
      <c r="W3059" s="306"/>
      <c r="X3059" s="314"/>
      <c r="AA3059" s="315"/>
      <c r="AB3059" s="315"/>
      <c r="AC3059" s="315"/>
      <c r="AD3059" s="312"/>
      <c r="AE3059" s="316"/>
      <c r="AF3059" s="317"/>
      <c r="AG3059" s="317"/>
      <c r="AH3059" s="311"/>
      <c r="AI3059" s="311"/>
      <c r="AJ3059" s="311"/>
      <c r="AK3059" s="311"/>
      <c r="AL3059" s="311"/>
      <c r="AO3059" s="318"/>
      <c r="AP3059" s="318"/>
      <c r="AQ3059" s="249"/>
      <c r="AR3059" s="249"/>
      <c r="AS3059" s="248"/>
      <c r="AT3059" s="248"/>
      <c r="AU3059" s="248"/>
      <c r="AW3059" s="319"/>
      <c r="AX3059" s="251"/>
      <c r="AY3059" s="248"/>
    </row>
    <row r="3060" spans="1:51" s="307" customFormat="1" ht="16.5" customHeight="1" x14ac:dyDescent="0.25">
      <c r="A3060" s="305"/>
      <c r="B3060" s="306"/>
      <c r="K3060" s="308"/>
      <c r="L3060" s="309"/>
      <c r="M3060" s="310"/>
      <c r="N3060" s="309"/>
      <c r="O3060" s="309"/>
      <c r="P3060" s="309"/>
      <c r="Q3060" s="311"/>
      <c r="R3060" s="312"/>
      <c r="S3060" s="312"/>
      <c r="U3060" s="313"/>
      <c r="V3060" s="305"/>
      <c r="W3060" s="306"/>
      <c r="X3060" s="314"/>
      <c r="AA3060" s="315"/>
      <c r="AB3060" s="315"/>
      <c r="AC3060" s="315"/>
      <c r="AD3060" s="312"/>
      <c r="AE3060" s="316"/>
      <c r="AF3060" s="317"/>
      <c r="AG3060" s="317"/>
      <c r="AH3060" s="311"/>
      <c r="AI3060" s="311"/>
      <c r="AJ3060" s="311"/>
      <c r="AK3060" s="311"/>
      <c r="AL3060" s="311"/>
      <c r="AO3060" s="318"/>
      <c r="AP3060" s="318"/>
      <c r="AQ3060" s="249"/>
      <c r="AR3060" s="249"/>
      <c r="AS3060" s="248"/>
      <c r="AT3060" s="248"/>
      <c r="AU3060" s="248"/>
      <c r="AW3060" s="319"/>
      <c r="AX3060" s="251"/>
      <c r="AY3060" s="248"/>
    </row>
    <row r="3061" spans="1:51" s="307" customFormat="1" ht="16.5" customHeight="1" x14ac:dyDescent="0.25">
      <c r="A3061" s="305"/>
      <c r="B3061" s="306"/>
      <c r="K3061" s="308"/>
      <c r="L3061" s="309"/>
      <c r="M3061" s="310"/>
      <c r="N3061" s="309"/>
      <c r="O3061" s="309"/>
      <c r="P3061" s="309"/>
      <c r="Q3061" s="311"/>
      <c r="R3061" s="312"/>
      <c r="S3061" s="312"/>
      <c r="U3061" s="313"/>
      <c r="V3061" s="305"/>
      <c r="W3061" s="306"/>
      <c r="X3061" s="314"/>
      <c r="AA3061" s="315"/>
      <c r="AB3061" s="315"/>
      <c r="AC3061" s="315"/>
      <c r="AD3061" s="312"/>
      <c r="AE3061" s="316"/>
      <c r="AF3061" s="317"/>
      <c r="AG3061" s="317"/>
      <c r="AH3061" s="311"/>
      <c r="AI3061" s="311"/>
      <c r="AJ3061" s="311"/>
      <c r="AK3061" s="311"/>
      <c r="AL3061" s="311"/>
      <c r="AO3061" s="318"/>
      <c r="AP3061" s="318"/>
      <c r="AQ3061" s="249"/>
      <c r="AR3061" s="249"/>
      <c r="AS3061" s="248"/>
      <c r="AT3061" s="248"/>
      <c r="AU3061" s="248"/>
      <c r="AW3061" s="319"/>
      <c r="AX3061" s="251"/>
      <c r="AY3061" s="248"/>
    </row>
    <row r="3062" spans="1:51" s="307" customFormat="1" ht="16.5" customHeight="1" x14ac:dyDescent="0.25">
      <c r="A3062" s="305"/>
      <c r="B3062" s="306"/>
      <c r="K3062" s="308"/>
      <c r="L3062" s="309"/>
      <c r="M3062" s="310"/>
      <c r="N3062" s="309"/>
      <c r="O3062" s="309"/>
      <c r="P3062" s="309"/>
      <c r="Q3062" s="311"/>
      <c r="R3062" s="312"/>
      <c r="S3062" s="312"/>
      <c r="U3062" s="313"/>
      <c r="V3062" s="305"/>
      <c r="W3062" s="306"/>
      <c r="X3062" s="314"/>
      <c r="AA3062" s="315"/>
      <c r="AB3062" s="315"/>
      <c r="AC3062" s="315"/>
      <c r="AD3062" s="312"/>
      <c r="AE3062" s="316"/>
      <c r="AF3062" s="317"/>
      <c r="AG3062" s="317"/>
      <c r="AH3062" s="311"/>
      <c r="AI3062" s="311"/>
      <c r="AJ3062" s="311"/>
      <c r="AK3062" s="311"/>
      <c r="AL3062" s="311"/>
      <c r="AO3062" s="318"/>
      <c r="AP3062" s="318"/>
      <c r="AQ3062" s="249"/>
      <c r="AR3062" s="249"/>
      <c r="AS3062" s="248"/>
      <c r="AT3062" s="248"/>
      <c r="AU3062" s="248"/>
      <c r="AW3062" s="319"/>
      <c r="AX3062" s="251"/>
      <c r="AY3062" s="248"/>
    </row>
    <row r="3063" spans="1:51" s="307" customFormat="1" ht="16.5" customHeight="1" x14ac:dyDescent="0.25">
      <c r="A3063" s="305"/>
      <c r="B3063" s="306"/>
      <c r="K3063" s="308"/>
      <c r="L3063" s="309"/>
      <c r="M3063" s="310"/>
      <c r="N3063" s="309"/>
      <c r="O3063" s="309"/>
      <c r="P3063" s="309"/>
      <c r="Q3063" s="311"/>
      <c r="R3063" s="312"/>
      <c r="S3063" s="312"/>
      <c r="U3063" s="313"/>
      <c r="V3063" s="305"/>
      <c r="W3063" s="306"/>
      <c r="X3063" s="314"/>
      <c r="AA3063" s="315"/>
      <c r="AB3063" s="315"/>
      <c r="AC3063" s="315"/>
      <c r="AD3063" s="312"/>
      <c r="AE3063" s="316"/>
      <c r="AF3063" s="317"/>
      <c r="AG3063" s="317"/>
      <c r="AH3063" s="311"/>
      <c r="AI3063" s="311"/>
      <c r="AJ3063" s="311"/>
      <c r="AK3063" s="311"/>
      <c r="AL3063" s="311"/>
      <c r="AO3063" s="318"/>
      <c r="AP3063" s="318"/>
      <c r="AQ3063" s="249"/>
      <c r="AR3063" s="249"/>
      <c r="AS3063" s="248"/>
      <c r="AT3063" s="248"/>
      <c r="AU3063" s="248"/>
      <c r="AW3063" s="319"/>
      <c r="AX3063" s="251"/>
      <c r="AY3063" s="248"/>
    </row>
    <row r="3064" spans="1:51" s="307" customFormat="1" ht="16.5" customHeight="1" x14ac:dyDescent="0.25">
      <c r="A3064" s="305"/>
      <c r="B3064" s="306"/>
      <c r="K3064" s="308"/>
      <c r="L3064" s="309"/>
      <c r="M3064" s="310"/>
      <c r="N3064" s="309"/>
      <c r="O3064" s="309"/>
      <c r="P3064" s="309"/>
      <c r="Q3064" s="311"/>
      <c r="R3064" s="312"/>
      <c r="S3064" s="312"/>
      <c r="U3064" s="313"/>
      <c r="V3064" s="305"/>
      <c r="W3064" s="306"/>
      <c r="X3064" s="314"/>
      <c r="AA3064" s="315"/>
      <c r="AB3064" s="315"/>
      <c r="AC3064" s="315"/>
      <c r="AD3064" s="312"/>
      <c r="AE3064" s="316"/>
      <c r="AF3064" s="317"/>
      <c r="AG3064" s="317"/>
      <c r="AH3064" s="311"/>
      <c r="AI3064" s="311"/>
      <c r="AJ3064" s="311"/>
      <c r="AK3064" s="311"/>
      <c r="AL3064" s="311"/>
      <c r="AO3064" s="318"/>
      <c r="AP3064" s="318"/>
      <c r="AQ3064" s="249"/>
      <c r="AR3064" s="249"/>
      <c r="AS3064" s="248"/>
      <c r="AT3064" s="248"/>
      <c r="AU3064" s="248"/>
      <c r="AW3064" s="319"/>
      <c r="AX3064" s="251"/>
      <c r="AY3064" s="248"/>
    </row>
    <row r="3065" spans="1:51" s="307" customFormat="1" ht="16.5" customHeight="1" x14ac:dyDescent="0.25">
      <c r="A3065" s="305"/>
      <c r="B3065" s="306"/>
      <c r="K3065" s="308"/>
      <c r="L3065" s="309"/>
      <c r="M3065" s="310"/>
      <c r="N3065" s="309"/>
      <c r="O3065" s="309"/>
      <c r="P3065" s="309"/>
      <c r="Q3065" s="311"/>
      <c r="R3065" s="312"/>
      <c r="S3065" s="312"/>
      <c r="U3065" s="313"/>
      <c r="V3065" s="305"/>
      <c r="W3065" s="306"/>
      <c r="X3065" s="314"/>
      <c r="AA3065" s="315"/>
      <c r="AB3065" s="315"/>
      <c r="AC3065" s="315"/>
      <c r="AD3065" s="312"/>
      <c r="AE3065" s="316"/>
      <c r="AF3065" s="317"/>
      <c r="AG3065" s="317"/>
      <c r="AH3065" s="311"/>
      <c r="AI3065" s="311"/>
      <c r="AJ3065" s="311"/>
      <c r="AK3065" s="311"/>
      <c r="AL3065" s="311"/>
      <c r="AO3065" s="318"/>
      <c r="AP3065" s="318"/>
      <c r="AQ3065" s="249"/>
      <c r="AR3065" s="249"/>
      <c r="AS3065" s="248"/>
      <c r="AT3065" s="248"/>
      <c r="AU3065" s="248"/>
      <c r="AW3065" s="319"/>
      <c r="AX3065" s="251"/>
      <c r="AY3065" s="248"/>
    </row>
    <row r="3066" spans="1:51" s="307" customFormat="1" ht="16.5" customHeight="1" x14ac:dyDescent="0.25">
      <c r="A3066" s="305"/>
      <c r="B3066" s="306"/>
      <c r="K3066" s="308"/>
      <c r="L3066" s="309"/>
      <c r="M3066" s="310"/>
      <c r="N3066" s="309"/>
      <c r="O3066" s="309"/>
      <c r="P3066" s="309"/>
      <c r="Q3066" s="311"/>
      <c r="R3066" s="312"/>
      <c r="S3066" s="312"/>
      <c r="U3066" s="313"/>
      <c r="V3066" s="305"/>
      <c r="W3066" s="306"/>
      <c r="X3066" s="314"/>
      <c r="AA3066" s="315"/>
      <c r="AB3066" s="315"/>
      <c r="AC3066" s="315"/>
      <c r="AD3066" s="312"/>
      <c r="AE3066" s="316"/>
      <c r="AF3066" s="317"/>
      <c r="AG3066" s="317"/>
      <c r="AH3066" s="311"/>
      <c r="AI3066" s="311"/>
      <c r="AJ3066" s="311"/>
      <c r="AK3066" s="311"/>
      <c r="AL3066" s="311"/>
      <c r="AO3066" s="318"/>
      <c r="AP3066" s="318"/>
      <c r="AQ3066" s="249"/>
      <c r="AR3066" s="249"/>
      <c r="AS3066" s="248"/>
      <c r="AT3066" s="248"/>
      <c r="AU3066" s="248"/>
      <c r="AW3066" s="319"/>
      <c r="AX3066" s="251"/>
      <c r="AY3066" s="248"/>
    </row>
    <row r="3067" spans="1:51" s="307" customFormat="1" ht="16.5" customHeight="1" x14ac:dyDescent="0.25">
      <c r="A3067" s="305"/>
      <c r="B3067" s="306"/>
      <c r="K3067" s="308"/>
      <c r="L3067" s="309"/>
      <c r="M3067" s="310"/>
      <c r="N3067" s="309"/>
      <c r="O3067" s="309"/>
      <c r="P3067" s="309"/>
      <c r="Q3067" s="311"/>
      <c r="R3067" s="312"/>
      <c r="S3067" s="312"/>
      <c r="U3067" s="313"/>
      <c r="V3067" s="305"/>
      <c r="W3067" s="306"/>
      <c r="X3067" s="314"/>
      <c r="AA3067" s="315"/>
      <c r="AB3067" s="315"/>
      <c r="AC3067" s="315"/>
      <c r="AD3067" s="312"/>
      <c r="AE3067" s="316"/>
      <c r="AF3067" s="317"/>
      <c r="AG3067" s="317"/>
      <c r="AH3067" s="311"/>
      <c r="AI3067" s="311"/>
      <c r="AJ3067" s="311"/>
      <c r="AK3067" s="311"/>
      <c r="AL3067" s="311"/>
      <c r="AO3067" s="318"/>
      <c r="AP3067" s="318"/>
      <c r="AQ3067" s="249"/>
      <c r="AR3067" s="249"/>
      <c r="AS3067" s="248"/>
      <c r="AT3067" s="248"/>
      <c r="AU3067" s="248"/>
      <c r="AW3067" s="319"/>
      <c r="AX3067" s="251"/>
      <c r="AY3067" s="248"/>
    </row>
    <row r="3068" spans="1:51" s="307" customFormat="1" ht="16.5" customHeight="1" x14ac:dyDescent="0.25">
      <c r="A3068" s="305"/>
      <c r="B3068" s="306"/>
      <c r="K3068" s="308"/>
      <c r="L3068" s="309"/>
      <c r="M3068" s="310"/>
      <c r="N3068" s="309"/>
      <c r="O3068" s="309"/>
      <c r="P3068" s="309"/>
      <c r="Q3068" s="311"/>
      <c r="R3068" s="312"/>
      <c r="S3068" s="312"/>
      <c r="U3068" s="313"/>
      <c r="V3068" s="305"/>
      <c r="W3068" s="306"/>
      <c r="X3068" s="314"/>
      <c r="AA3068" s="315"/>
      <c r="AB3068" s="315"/>
      <c r="AC3068" s="315"/>
      <c r="AD3068" s="312"/>
      <c r="AE3068" s="316"/>
      <c r="AF3068" s="317"/>
      <c r="AG3068" s="317"/>
      <c r="AH3068" s="311"/>
      <c r="AI3068" s="311"/>
      <c r="AJ3068" s="311"/>
      <c r="AK3068" s="311"/>
      <c r="AL3068" s="311"/>
      <c r="AO3068" s="318"/>
      <c r="AP3068" s="318"/>
      <c r="AQ3068" s="249"/>
      <c r="AR3068" s="249"/>
      <c r="AS3068" s="248"/>
      <c r="AT3068" s="248"/>
      <c r="AU3068" s="248"/>
      <c r="AW3068" s="319"/>
      <c r="AX3068" s="251"/>
      <c r="AY3068" s="248"/>
    </row>
    <row r="3069" spans="1:51" s="307" customFormat="1" ht="16.5" customHeight="1" x14ac:dyDescent="0.25">
      <c r="A3069" s="305"/>
      <c r="B3069" s="306"/>
      <c r="K3069" s="308"/>
      <c r="L3069" s="309"/>
      <c r="M3069" s="310"/>
      <c r="N3069" s="309"/>
      <c r="O3069" s="309"/>
      <c r="P3069" s="309"/>
      <c r="Q3069" s="311"/>
      <c r="R3069" s="312"/>
      <c r="S3069" s="312"/>
      <c r="U3069" s="313"/>
      <c r="V3069" s="305"/>
      <c r="W3069" s="306"/>
      <c r="X3069" s="314"/>
      <c r="AA3069" s="315"/>
      <c r="AB3069" s="315"/>
      <c r="AC3069" s="315"/>
      <c r="AD3069" s="312"/>
      <c r="AE3069" s="316"/>
      <c r="AF3069" s="317"/>
      <c r="AG3069" s="317"/>
      <c r="AH3069" s="311"/>
      <c r="AI3069" s="311"/>
      <c r="AJ3069" s="311"/>
      <c r="AK3069" s="311"/>
      <c r="AL3069" s="311"/>
      <c r="AO3069" s="318"/>
      <c r="AP3069" s="318"/>
      <c r="AQ3069" s="249"/>
      <c r="AR3069" s="249"/>
      <c r="AS3069" s="248"/>
      <c r="AT3069" s="248"/>
      <c r="AU3069" s="248"/>
      <c r="AW3069" s="319"/>
      <c r="AX3069" s="251"/>
      <c r="AY3069" s="248"/>
    </row>
    <row r="3070" spans="1:51" s="307" customFormat="1" ht="16.5" customHeight="1" x14ac:dyDescent="0.25">
      <c r="A3070" s="305"/>
      <c r="B3070" s="306"/>
      <c r="K3070" s="308"/>
      <c r="L3070" s="309"/>
      <c r="M3070" s="310"/>
      <c r="N3070" s="309"/>
      <c r="O3070" s="309"/>
      <c r="P3070" s="309"/>
      <c r="Q3070" s="311"/>
      <c r="R3070" s="312"/>
      <c r="S3070" s="312"/>
      <c r="U3070" s="313"/>
      <c r="V3070" s="305"/>
      <c r="W3070" s="306"/>
      <c r="X3070" s="314"/>
      <c r="AA3070" s="315"/>
      <c r="AB3070" s="315"/>
      <c r="AC3070" s="315"/>
      <c r="AD3070" s="312"/>
      <c r="AE3070" s="316"/>
      <c r="AF3070" s="317"/>
      <c r="AG3070" s="317"/>
      <c r="AH3070" s="311"/>
      <c r="AI3070" s="311"/>
      <c r="AJ3070" s="311"/>
      <c r="AK3070" s="311"/>
      <c r="AL3070" s="311"/>
      <c r="AO3070" s="318"/>
      <c r="AP3070" s="318"/>
      <c r="AQ3070" s="249"/>
      <c r="AR3070" s="249"/>
      <c r="AS3070" s="248"/>
      <c r="AT3070" s="248"/>
      <c r="AU3070" s="248"/>
      <c r="AW3070" s="319"/>
      <c r="AX3070" s="251"/>
      <c r="AY3070" s="248"/>
    </row>
    <row r="3071" spans="1:51" s="307" customFormat="1" ht="16.5" customHeight="1" x14ac:dyDescent="0.25">
      <c r="A3071" s="305"/>
      <c r="B3071" s="306"/>
      <c r="K3071" s="308"/>
      <c r="L3071" s="309"/>
      <c r="M3071" s="310"/>
      <c r="N3071" s="309"/>
      <c r="O3071" s="309"/>
      <c r="P3071" s="309"/>
      <c r="Q3071" s="311"/>
      <c r="R3071" s="312"/>
      <c r="S3071" s="312"/>
      <c r="U3071" s="313"/>
      <c r="V3071" s="305"/>
      <c r="W3071" s="306"/>
      <c r="X3071" s="314"/>
      <c r="AA3071" s="315"/>
      <c r="AB3071" s="315"/>
      <c r="AC3071" s="315"/>
      <c r="AD3071" s="312"/>
      <c r="AE3071" s="316"/>
      <c r="AF3071" s="317"/>
      <c r="AG3071" s="317"/>
      <c r="AH3071" s="311"/>
      <c r="AI3071" s="311"/>
      <c r="AJ3071" s="311"/>
      <c r="AK3071" s="311"/>
      <c r="AL3071" s="311"/>
      <c r="AO3071" s="318"/>
      <c r="AP3071" s="318"/>
      <c r="AQ3071" s="249"/>
      <c r="AR3071" s="249"/>
      <c r="AS3071" s="248"/>
      <c r="AT3071" s="248"/>
      <c r="AU3071" s="248"/>
      <c r="AW3071" s="319"/>
      <c r="AX3071" s="251"/>
      <c r="AY3071" s="248"/>
    </row>
    <row r="3072" spans="1:51" s="307" customFormat="1" ht="16.5" customHeight="1" x14ac:dyDescent="0.25">
      <c r="A3072" s="305"/>
      <c r="B3072" s="306"/>
      <c r="K3072" s="308"/>
      <c r="L3072" s="309"/>
      <c r="M3072" s="310"/>
      <c r="N3072" s="309"/>
      <c r="O3072" s="309"/>
      <c r="P3072" s="309"/>
      <c r="Q3072" s="311"/>
      <c r="R3072" s="312"/>
      <c r="S3072" s="312"/>
      <c r="U3072" s="313"/>
      <c r="V3072" s="305"/>
      <c r="W3072" s="306"/>
      <c r="X3072" s="314"/>
      <c r="AA3072" s="315"/>
      <c r="AB3072" s="315"/>
      <c r="AC3072" s="315"/>
      <c r="AD3072" s="312"/>
      <c r="AE3072" s="316"/>
      <c r="AF3072" s="317"/>
      <c r="AG3072" s="317"/>
      <c r="AH3072" s="311"/>
      <c r="AI3072" s="311"/>
      <c r="AJ3072" s="311"/>
      <c r="AK3072" s="311"/>
      <c r="AL3072" s="311"/>
      <c r="AO3072" s="318"/>
      <c r="AP3072" s="318"/>
      <c r="AQ3072" s="249"/>
      <c r="AR3072" s="249"/>
      <c r="AS3072" s="248"/>
      <c r="AT3072" s="248"/>
      <c r="AU3072" s="248"/>
      <c r="AW3072" s="319"/>
      <c r="AX3072" s="251"/>
      <c r="AY3072" s="248"/>
    </row>
    <row r="3073" spans="1:51" s="307" customFormat="1" ht="16.5" customHeight="1" x14ac:dyDescent="0.25">
      <c r="A3073" s="305"/>
      <c r="B3073" s="306"/>
      <c r="K3073" s="308"/>
      <c r="L3073" s="309"/>
      <c r="M3073" s="310"/>
      <c r="N3073" s="309"/>
      <c r="O3073" s="309"/>
      <c r="P3073" s="309"/>
      <c r="Q3073" s="311"/>
      <c r="R3073" s="312"/>
      <c r="S3073" s="312"/>
      <c r="U3073" s="313"/>
      <c r="V3073" s="305"/>
      <c r="W3073" s="306"/>
      <c r="X3073" s="314"/>
      <c r="AA3073" s="315"/>
      <c r="AB3073" s="315"/>
      <c r="AC3073" s="315"/>
      <c r="AD3073" s="312"/>
      <c r="AE3073" s="316"/>
      <c r="AF3073" s="317"/>
      <c r="AG3073" s="317"/>
      <c r="AH3073" s="311"/>
      <c r="AI3073" s="311"/>
      <c r="AJ3073" s="311"/>
      <c r="AK3073" s="311"/>
      <c r="AL3073" s="311"/>
      <c r="AO3073" s="318"/>
      <c r="AP3073" s="318"/>
      <c r="AQ3073" s="249"/>
      <c r="AR3073" s="249"/>
      <c r="AS3073" s="248"/>
      <c r="AT3073" s="248"/>
      <c r="AU3073" s="248"/>
      <c r="AW3073" s="319"/>
      <c r="AX3073" s="251"/>
      <c r="AY3073" s="248"/>
    </row>
    <row r="3074" spans="1:51" s="307" customFormat="1" ht="16.5" customHeight="1" x14ac:dyDescent="0.25">
      <c r="A3074" s="305"/>
      <c r="B3074" s="306"/>
      <c r="K3074" s="308"/>
      <c r="L3074" s="309"/>
      <c r="M3074" s="310"/>
      <c r="N3074" s="309"/>
      <c r="O3074" s="309"/>
      <c r="P3074" s="309"/>
      <c r="Q3074" s="311"/>
      <c r="R3074" s="312"/>
      <c r="S3074" s="312"/>
      <c r="U3074" s="313"/>
      <c r="V3074" s="305" t="s">
        <v>335</v>
      </c>
      <c r="W3074" s="306">
        <v>143</v>
      </c>
      <c r="X3074" s="314" t="s">
        <v>263</v>
      </c>
      <c r="Y3074" s="307" t="s">
        <v>28</v>
      </c>
      <c r="Z3074" s="307" t="s">
        <v>53</v>
      </c>
      <c r="AA3074" s="315">
        <v>6</v>
      </c>
      <c r="AB3074" s="315">
        <v>13</v>
      </c>
      <c r="AC3074" s="315">
        <v>2</v>
      </c>
      <c r="AD3074" s="312">
        <f>AA3074*AB3074</f>
        <v>78</v>
      </c>
      <c r="AE3074" s="316">
        <v>100</v>
      </c>
      <c r="AF3074" s="317">
        <f>AF3037</f>
        <v>6700</v>
      </c>
      <c r="AG3074" s="317">
        <f>AD3074*AF3074</f>
        <v>522600</v>
      </c>
      <c r="AH3074" s="311">
        <f>SUM(AI3074:AL3074)</f>
        <v>78</v>
      </c>
      <c r="AI3074" s="311"/>
      <c r="AJ3074" s="311">
        <v>78</v>
      </c>
      <c r="AK3074" s="311"/>
      <c r="AL3074" s="311"/>
      <c r="AM3074" s="307">
        <v>3</v>
      </c>
      <c r="AN3074" s="307">
        <f>ค่าเสื่อม!D4</f>
        <v>9</v>
      </c>
      <c r="AO3074" s="318">
        <f>AG3074*AN3074/100</f>
        <v>47034</v>
      </c>
      <c r="AP3074" s="318">
        <f>AG3074-AO3074</f>
        <v>475566</v>
      </c>
      <c r="AQ3074" s="249">
        <f>P3074+AP3074</f>
        <v>475566</v>
      </c>
      <c r="AR3074" s="249">
        <f>AQ3074</f>
        <v>475566</v>
      </c>
      <c r="AS3074" s="248">
        <f>((S3074*O3074)+(AF3074*AK3074)-(AF3074*AK3074*AN3074/100))</f>
        <v>0</v>
      </c>
      <c r="AT3074" s="248">
        <f>AQ3074-AS3074</f>
        <v>475566</v>
      </c>
      <c r="AU3074" s="248">
        <f>AS3074</f>
        <v>0</v>
      </c>
      <c r="AW3074" s="319"/>
      <c r="AX3074" s="251">
        <f>AU3074*AV3074/100</f>
        <v>0</v>
      </c>
      <c r="AY3074" s="248">
        <f>AX3074*10/100</f>
        <v>0</v>
      </c>
    </row>
    <row r="3075" spans="1:51" s="307" customFormat="1" ht="16.5" customHeight="1" x14ac:dyDescent="0.25">
      <c r="A3075" s="305"/>
      <c r="B3075" s="306"/>
      <c r="K3075" s="308"/>
      <c r="L3075" s="309"/>
      <c r="M3075" s="310"/>
      <c r="N3075" s="309"/>
      <c r="O3075" s="309"/>
      <c r="P3075" s="309"/>
      <c r="Q3075" s="311"/>
      <c r="R3075" s="312"/>
      <c r="S3075" s="312"/>
      <c r="U3075" s="313"/>
      <c r="V3075" s="305"/>
      <c r="W3075" s="306"/>
      <c r="X3075" s="314"/>
      <c r="AA3075" s="315"/>
      <c r="AB3075" s="315"/>
      <c r="AC3075" s="315"/>
      <c r="AD3075" s="312"/>
      <c r="AE3075" s="316"/>
      <c r="AF3075" s="317"/>
      <c r="AG3075" s="317"/>
      <c r="AH3075" s="311"/>
      <c r="AI3075" s="311"/>
      <c r="AJ3075" s="311"/>
      <c r="AK3075" s="311"/>
      <c r="AL3075" s="311"/>
      <c r="AO3075" s="318"/>
      <c r="AP3075" s="318"/>
      <c r="AQ3075" s="249"/>
      <c r="AR3075" s="249"/>
      <c r="AS3075" s="248"/>
      <c r="AT3075" s="248"/>
      <c r="AU3075" s="248"/>
      <c r="AW3075" s="319"/>
      <c r="AX3075" s="251"/>
      <c r="AY3075" s="248"/>
    </row>
    <row r="3076" spans="1:51" s="307" customFormat="1" ht="16.5" customHeight="1" x14ac:dyDescent="0.25">
      <c r="A3076" s="305"/>
      <c r="B3076" s="306"/>
      <c r="K3076" s="308"/>
      <c r="L3076" s="309"/>
      <c r="M3076" s="310"/>
      <c r="N3076" s="309"/>
      <c r="O3076" s="309"/>
      <c r="P3076" s="309"/>
      <c r="Q3076" s="311"/>
      <c r="R3076" s="312"/>
      <c r="S3076" s="312"/>
      <c r="U3076" s="313"/>
      <c r="V3076" s="305"/>
      <c r="W3076" s="306"/>
      <c r="X3076" s="314"/>
      <c r="AA3076" s="315"/>
      <c r="AB3076" s="315"/>
      <c r="AC3076" s="315"/>
      <c r="AD3076" s="312"/>
      <c r="AE3076" s="316"/>
      <c r="AF3076" s="317"/>
      <c r="AG3076" s="317"/>
      <c r="AH3076" s="311"/>
      <c r="AI3076" s="311"/>
      <c r="AJ3076" s="311"/>
      <c r="AK3076" s="311"/>
      <c r="AL3076" s="311"/>
      <c r="AO3076" s="318"/>
      <c r="AP3076" s="318"/>
      <c r="AQ3076" s="249"/>
      <c r="AR3076" s="249"/>
      <c r="AS3076" s="248"/>
      <c r="AT3076" s="248"/>
      <c r="AU3076" s="248"/>
      <c r="AW3076" s="319"/>
      <c r="AX3076" s="251"/>
      <c r="AY3076" s="248"/>
    </row>
    <row r="3077" spans="1:51" s="307" customFormat="1" ht="16.5" customHeight="1" x14ac:dyDescent="0.25">
      <c r="A3077" s="305"/>
      <c r="B3077" s="306"/>
      <c r="K3077" s="308"/>
      <c r="L3077" s="309"/>
      <c r="M3077" s="310"/>
      <c r="N3077" s="309"/>
      <c r="O3077" s="309"/>
      <c r="P3077" s="309"/>
      <c r="Q3077" s="311"/>
      <c r="R3077" s="312"/>
      <c r="S3077" s="312"/>
      <c r="U3077" s="313"/>
      <c r="V3077" s="305"/>
      <c r="W3077" s="306"/>
      <c r="X3077" s="314"/>
      <c r="AA3077" s="315"/>
      <c r="AB3077" s="315"/>
      <c r="AC3077" s="315"/>
      <c r="AD3077" s="312"/>
      <c r="AE3077" s="316"/>
      <c r="AF3077" s="317"/>
      <c r="AG3077" s="317"/>
      <c r="AH3077" s="311"/>
      <c r="AI3077" s="311"/>
      <c r="AJ3077" s="311"/>
      <c r="AK3077" s="311"/>
      <c r="AL3077" s="311"/>
      <c r="AO3077" s="318"/>
      <c r="AP3077" s="318"/>
      <c r="AQ3077" s="249"/>
      <c r="AR3077" s="249"/>
      <c r="AS3077" s="248"/>
      <c r="AT3077" s="248"/>
      <c r="AU3077" s="248"/>
      <c r="AW3077" s="319"/>
      <c r="AX3077" s="251"/>
      <c r="AY3077" s="248"/>
    </row>
    <row r="3078" spans="1:51" s="307" customFormat="1" ht="16.5" customHeight="1" x14ac:dyDescent="0.25">
      <c r="A3078" s="305"/>
      <c r="B3078" s="306"/>
      <c r="K3078" s="308"/>
      <c r="L3078" s="309"/>
      <c r="M3078" s="310"/>
      <c r="N3078" s="309"/>
      <c r="O3078" s="309"/>
      <c r="P3078" s="309"/>
      <c r="Q3078" s="311"/>
      <c r="R3078" s="312"/>
      <c r="S3078" s="312"/>
      <c r="U3078" s="313"/>
      <c r="V3078" s="305"/>
      <c r="W3078" s="306"/>
      <c r="X3078" s="314"/>
      <c r="AA3078" s="315"/>
      <c r="AB3078" s="315"/>
      <c r="AC3078" s="315"/>
      <c r="AD3078" s="312"/>
      <c r="AE3078" s="316"/>
      <c r="AF3078" s="317"/>
      <c r="AG3078" s="317"/>
      <c r="AH3078" s="311"/>
      <c r="AI3078" s="311"/>
      <c r="AJ3078" s="311"/>
      <c r="AK3078" s="311"/>
      <c r="AL3078" s="311"/>
      <c r="AO3078" s="318"/>
      <c r="AP3078" s="318"/>
      <c r="AQ3078" s="249"/>
      <c r="AR3078" s="249"/>
      <c r="AS3078" s="248"/>
      <c r="AT3078" s="248"/>
      <c r="AU3078" s="248"/>
      <c r="AW3078" s="319"/>
      <c r="AX3078" s="251"/>
      <c r="AY3078" s="248"/>
    </row>
    <row r="3079" spans="1:51" s="307" customFormat="1" ht="16.5" customHeight="1" x14ac:dyDescent="0.25">
      <c r="A3079" s="305"/>
      <c r="B3079" s="306"/>
      <c r="K3079" s="308"/>
      <c r="L3079" s="309"/>
      <c r="M3079" s="310"/>
      <c r="N3079" s="309"/>
      <c r="O3079" s="309"/>
      <c r="P3079" s="309"/>
      <c r="Q3079" s="311"/>
      <c r="R3079" s="312"/>
      <c r="S3079" s="312"/>
      <c r="U3079" s="313"/>
      <c r="V3079" s="305"/>
      <c r="W3079" s="306"/>
      <c r="X3079" s="314"/>
      <c r="AA3079" s="315"/>
      <c r="AB3079" s="315"/>
      <c r="AC3079" s="315"/>
      <c r="AD3079" s="312"/>
      <c r="AE3079" s="316"/>
      <c r="AF3079" s="317"/>
      <c r="AG3079" s="317"/>
      <c r="AH3079" s="311"/>
      <c r="AI3079" s="311"/>
      <c r="AJ3079" s="311"/>
      <c r="AK3079" s="311"/>
      <c r="AL3079" s="311"/>
      <c r="AO3079" s="318"/>
      <c r="AP3079" s="318"/>
      <c r="AQ3079" s="249"/>
      <c r="AR3079" s="249"/>
      <c r="AS3079" s="248"/>
      <c r="AT3079" s="248"/>
      <c r="AU3079" s="248"/>
      <c r="AW3079" s="319"/>
      <c r="AX3079" s="251"/>
      <c r="AY3079" s="248"/>
    </row>
    <row r="3080" spans="1:51" s="307" customFormat="1" ht="16.5" customHeight="1" x14ac:dyDescent="0.25">
      <c r="A3080" s="305"/>
      <c r="B3080" s="306"/>
      <c r="K3080" s="308"/>
      <c r="L3080" s="309"/>
      <c r="M3080" s="310"/>
      <c r="N3080" s="309"/>
      <c r="O3080" s="309"/>
      <c r="P3080" s="309"/>
      <c r="Q3080" s="311"/>
      <c r="R3080" s="312"/>
      <c r="S3080" s="312"/>
      <c r="U3080" s="313"/>
      <c r="V3080" s="305"/>
      <c r="W3080" s="306"/>
      <c r="X3080" s="314"/>
      <c r="AA3080" s="315"/>
      <c r="AB3080" s="315"/>
      <c r="AC3080" s="315"/>
      <c r="AD3080" s="312"/>
      <c r="AE3080" s="316"/>
      <c r="AF3080" s="317"/>
      <c r="AG3080" s="317"/>
      <c r="AH3080" s="311"/>
      <c r="AI3080" s="311"/>
      <c r="AJ3080" s="311"/>
      <c r="AK3080" s="311"/>
      <c r="AL3080" s="311"/>
      <c r="AO3080" s="318"/>
      <c r="AP3080" s="318"/>
      <c r="AQ3080" s="249"/>
      <c r="AR3080" s="249"/>
      <c r="AS3080" s="248"/>
      <c r="AT3080" s="248"/>
      <c r="AU3080" s="248"/>
      <c r="AW3080" s="319"/>
      <c r="AX3080" s="251"/>
      <c r="AY3080" s="248"/>
    </row>
    <row r="3081" spans="1:51" s="307" customFormat="1" ht="16.5" customHeight="1" x14ac:dyDescent="0.25">
      <c r="A3081" s="305"/>
      <c r="B3081" s="306"/>
      <c r="K3081" s="308"/>
      <c r="L3081" s="309"/>
      <c r="M3081" s="310"/>
      <c r="N3081" s="309"/>
      <c r="O3081" s="309"/>
      <c r="P3081" s="309"/>
      <c r="Q3081" s="311"/>
      <c r="R3081" s="312"/>
      <c r="S3081" s="312"/>
      <c r="U3081" s="313"/>
      <c r="V3081" s="305"/>
      <c r="W3081" s="306"/>
      <c r="X3081" s="314"/>
      <c r="AA3081" s="315"/>
      <c r="AB3081" s="315"/>
      <c r="AC3081" s="315"/>
      <c r="AD3081" s="312"/>
      <c r="AE3081" s="316"/>
      <c r="AF3081" s="317"/>
      <c r="AG3081" s="317"/>
      <c r="AH3081" s="311"/>
      <c r="AI3081" s="311"/>
      <c r="AJ3081" s="311"/>
      <c r="AK3081" s="311"/>
      <c r="AL3081" s="311"/>
      <c r="AO3081" s="318"/>
      <c r="AP3081" s="318"/>
      <c r="AQ3081" s="249"/>
      <c r="AR3081" s="249"/>
      <c r="AS3081" s="248"/>
      <c r="AT3081" s="248"/>
      <c r="AU3081" s="248"/>
      <c r="AW3081" s="319"/>
      <c r="AX3081" s="251"/>
      <c r="AY3081" s="248"/>
    </row>
    <row r="3082" spans="1:51" s="307" customFormat="1" ht="16.5" customHeight="1" x14ac:dyDescent="0.25">
      <c r="A3082" s="305"/>
      <c r="B3082" s="306"/>
      <c r="K3082" s="308"/>
      <c r="L3082" s="309"/>
      <c r="M3082" s="310"/>
      <c r="N3082" s="309"/>
      <c r="O3082" s="309"/>
      <c r="P3082" s="309"/>
      <c r="Q3082" s="311"/>
      <c r="R3082" s="312"/>
      <c r="S3082" s="312"/>
      <c r="U3082" s="313"/>
      <c r="V3082" s="305"/>
      <c r="W3082" s="306"/>
      <c r="X3082" s="314"/>
      <c r="AA3082" s="315"/>
      <c r="AB3082" s="315"/>
      <c r="AC3082" s="315"/>
      <c r="AD3082" s="312"/>
      <c r="AE3082" s="316"/>
      <c r="AF3082" s="317"/>
      <c r="AG3082" s="317"/>
      <c r="AH3082" s="311"/>
      <c r="AI3082" s="311"/>
      <c r="AJ3082" s="311"/>
      <c r="AK3082" s="311"/>
      <c r="AL3082" s="311"/>
      <c r="AO3082" s="318"/>
      <c r="AP3082" s="318"/>
      <c r="AQ3082" s="249"/>
      <c r="AR3082" s="249"/>
      <c r="AS3082" s="248"/>
      <c r="AT3082" s="248"/>
      <c r="AU3082" s="248"/>
      <c r="AW3082" s="319"/>
      <c r="AX3082" s="251"/>
      <c r="AY3082" s="248"/>
    </row>
    <row r="3083" spans="1:51" s="307" customFormat="1" ht="16.5" customHeight="1" x14ac:dyDescent="0.25">
      <c r="A3083" s="305"/>
      <c r="B3083" s="306"/>
      <c r="K3083" s="308"/>
      <c r="L3083" s="309"/>
      <c r="M3083" s="310"/>
      <c r="N3083" s="309"/>
      <c r="O3083" s="309"/>
      <c r="P3083" s="309"/>
      <c r="Q3083" s="311"/>
      <c r="R3083" s="312"/>
      <c r="S3083" s="312"/>
      <c r="U3083" s="313"/>
      <c r="V3083" s="305"/>
      <c r="W3083" s="306"/>
      <c r="X3083" s="314"/>
      <c r="AA3083" s="315"/>
      <c r="AB3083" s="315"/>
      <c r="AC3083" s="315"/>
      <c r="AD3083" s="312"/>
      <c r="AE3083" s="316"/>
      <c r="AF3083" s="317"/>
      <c r="AG3083" s="317"/>
      <c r="AH3083" s="311"/>
      <c r="AI3083" s="311"/>
      <c r="AJ3083" s="311"/>
      <c r="AK3083" s="311"/>
      <c r="AL3083" s="311"/>
      <c r="AO3083" s="318"/>
      <c r="AP3083" s="318"/>
      <c r="AQ3083" s="249"/>
      <c r="AR3083" s="249"/>
      <c r="AS3083" s="248"/>
      <c r="AT3083" s="248"/>
      <c r="AU3083" s="248"/>
      <c r="AW3083" s="319"/>
      <c r="AX3083" s="251"/>
      <c r="AY3083" s="248"/>
    </row>
    <row r="3084" spans="1:51" s="307" customFormat="1" ht="16.5" customHeight="1" x14ac:dyDescent="0.25">
      <c r="A3084" s="305"/>
      <c r="B3084" s="306"/>
      <c r="K3084" s="308"/>
      <c r="L3084" s="309"/>
      <c r="M3084" s="310"/>
      <c r="N3084" s="309"/>
      <c r="O3084" s="309"/>
      <c r="P3084" s="309"/>
      <c r="Q3084" s="311"/>
      <c r="R3084" s="312"/>
      <c r="S3084" s="312"/>
      <c r="U3084" s="313"/>
      <c r="V3084" s="305"/>
      <c r="W3084" s="306"/>
      <c r="X3084" s="314"/>
      <c r="AA3084" s="315"/>
      <c r="AB3084" s="315"/>
      <c r="AC3084" s="315"/>
      <c r="AD3084" s="312"/>
      <c r="AE3084" s="316"/>
      <c r="AF3084" s="317"/>
      <c r="AG3084" s="317"/>
      <c r="AH3084" s="311"/>
      <c r="AI3084" s="311"/>
      <c r="AJ3084" s="311"/>
      <c r="AK3084" s="311"/>
      <c r="AL3084" s="311"/>
      <c r="AO3084" s="318"/>
      <c r="AP3084" s="318"/>
      <c r="AQ3084" s="249"/>
      <c r="AR3084" s="249"/>
      <c r="AS3084" s="248"/>
      <c r="AT3084" s="248"/>
      <c r="AU3084" s="248"/>
      <c r="AW3084" s="319"/>
      <c r="AX3084" s="251"/>
      <c r="AY3084" s="248"/>
    </row>
    <row r="3085" spans="1:51" s="307" customFormat="1" ht="16.5" customHeight="1" x14ac:dyDescent="0.25">
      <c r="A3085" s="305"/>
      <c r="B3085" s="306"/>
      <c r="K3085" s="308"/>
      <c r="L3085" s="309"/>
      <c r="M3085" s="310"/>
      <c r="N3085" s="309"/>
      <c r="O3085" s="309"/>
      <c r="P3085" s="309"/>
      <c r="Q3085" s="311"/>
      <c r="R3085" s="312"/>
      <c r="S3085" s="312"/>
      <c r="U3085" s="313"/>
      <c r="V3085" s="305"/>
      <c r="W3085" s="306"/>
      <c r="X3085" s="314"/>
      <c r="AA3085" s="315"/>
      <c r="AB3085" s="315"/>
      <c r="AC3085" s="315"/>
      <c r="AD3085" s="312"/>
      <c r="AE3085" s="316"/>
      <c r="AF3085" s="317"/>
      <c r="AG3085" s="317"/>
      <c r="AH3085" s="311"/>
      <c r="AI3085" s="311"/>
      <c r="AJ3085" s="311"/>
      <c r="AK3085" s="311"/>
      <c r="AL3085" s="311"/>
      <c r="AO3085" s="318"/>
      <c r="AP3085" s="318"/>
      <c r="AQ3085" s="249"/>
      <c r="AR3085" s="249"/>
      <c r="AS3085" s="248"/>
      <c r="AT3085" s="248"/>
      <c r="AU3085" s="248"/>
      <c r="AW3085" s="319"/>
      <c r="AX3085" s="251"/>
      <c r="AY3085" s="248"/>
    </row>
    <row r="3086" spans="1:51" s="307" customFormat="1" ht="16.5" customHeight="1" x14ac:dyDescent="0.25">
      <c r="A3086" s="305"/>
      <c r="B3086" s="306"/>
      <c r="K3086" s="308"/>
      <c r="L3086" s="309"/>
      <c r="M3086" s="310"/>
      <c r="N3086" s="309"/>
      <c r="O3086" s="309"/>
      <c r="P3086" s="309"/>
      <c r="Q3086" s="311"/>
      <c r="R3086" s="312"/>
      <c r="S3086" s="312"/>
      <c r="U3086" s="313"/>
      <c r="V3086" s="305"/>
      <c r="W3086" s="306"/>
      <c r="X3086" s="314"/>
      <c r="AA3086" s="315"/>
      <c r="AB3086" s="315"/>
      <c r="AC3086" s="315"/>
      <c r="AD3086" s="312"/>
      <c r="AE3086" s="316"/>
      <c r="AF3086" s="317"/>
      <c r="AG3086" s="317"/>
      <c r="AH3086" s="311"/>
      <c r="AI3086" s="311"/>
      <c r="AJ3086" s="311"/>
      <c r="AK3086" s="311"/>
      <c r="AL3086" s="311"/>
      <c r="AO3086" s="318"/>
      <c r="AP3086" s="318"/>
      <c r="AQ3086" s="249"/>
      <c r="AR3086" s="249"/>
      <c r="AS3086" s="248"/>
      <c r="AT3086" s="248"/>
      <c r="AU3086" s="248"/>
      <c r="AW3086" s="319"/>
      <c r="AX3086" s="251"/>
      <c r="AY3086" s="248"/>
    </row>
    <row r="3087" spans="1:51" s="307" customFormat="1" ht="16.5" customHeight="1" x14ac:dyDescent="0.25">
      <c r="A3087" s="305"/>
      <c r="B3087" s="306"/>
      <c r="K3087" s="308"/>
      <c r="L3087" s="309"/>
      <c r="M3087" s="310"/>
      <c r="N3087" s="309"/>
      <c r="O3087" s="309"/>
      <c r="P3087" s="309"/>
      <c r="Q3087" s="311"/>
      <c r="R3087" s="312"/>
      <c r="S3087" s="312"/>
      <c r="U3087" s="313"/>
      <c r="V3087" s="305"/>
      <c r="W3087" s="306"/>
      <c r="X3087" s="314"/>
      <c r="AA3087" s="315"/>
      <c r="AB3087" s="315"/>
      <c r="AC3087" s="315"/>
      <c r="AD3087" s="312"/>
      <c r="AE3087" s="316"/>
      <c r="AF3087" s="317"/>
      <c r="AG3087" s="317"/>
      <c r="AH3087" s="311"/>
      <c r="AI3087" s="311"/>
      <c r="AJ3087" s="311"/>
      <c r="AK3087" s="311"/>
      <c r="AL3087" s="311"/>
      <c r="AO3087" s="318"/>
      <c r="AP3087" s="318"/>
      <c r="AQ3087" s="249"/>
      <c r="AR3087" s="249"/>
      <c r="AS3087" s="248"/>
      <c r="AT3087" s="248"/>
      <c r="AU3087" s="248"/>
      <c r="AW3087" s="319"/>
      <c r="AX3087" s="251"/>
      <c r="AY3087" s="248"/>
    </row>
    <row r="3088" spans="1:51" s="307" customFormat="1" ht="16.5" customHeight="1" x14ac:dyDescent="0.25">
      <c r="A3088" s="305"/>
      <c r="B3088" s="306"/>
      <c r="K3088" s="308"/>
      <c r="L3088" s="309"/>
      <c r="M3088" s="310"/>
      <c r="N3088" s="309"/>
      <c r="O3088" s="309"/>
      <c r="P3088" s="309"/>
      <c r="Q3088" s="311"/>
      <c r="R3088" s="312"/>
      <c r="S3088" s="312"/>
      <c r="U3088" s="313"/>
      <c r="V3088" s="305"/>
      <c r="W3088" s="306"/>
      <c r="X3088" s="314"/>
      <c r="AA3088" s="315"/>
      <c r="AB3088" s="315"/>
      <c r="AC3088" s="315"/>
      <c r="AD3088" s="312"/>
      <c r="AE3088" s="316"/>
      <c r="AF3088" s="317"/>
      <c r="AG3088" s="317"/>
      <c r="AH3088" s="311"/>
      <c r="AI3088" s="311"/>
      <c r="AJ3088" s="311"/>
      <c r="AK3088" s="311"/>
      <c r="AL3088" s="311"/>
      <c r="AO3088" s="318"/>
      <c r="AP3088" s="318"/>
      <c r="AQ3088" s="249"/>
      <c r="AR3088" s="249"/>
      <c r="AS3088" s="248"/>
      <c r="AT3088" s="248"/>
      <c r="AU3088" s="248"/>
      <c r="AW3088" s="319"/>
      <c r="AX3088" s="251"/>
      <c r="AY3088" s="248"/>
    </row>
    <row r="3089" spans="1:51" s="307" customFormat="1" ht="16.5" customHeight="1" x14ac:dyDescent="0.25">
      <c r="A3089" s="305"/>
      <c r="B3089" s="306"/>
      <c r="K3089" s="308"/>
      <c r="L3089" s="309"/>
      <c r="M3089" s="310"/>
      <c r="N3089" s="309"/>
      <c r="O3089" s="309"/>
      <c r="P3089" s="309"/>
      <c r="Q3089" s="311"/>
      <c r="R3089" s="312"/>
      <c r="S3089" s="312"/>
      <c r="U3089" s="313"/>
      <c r="V3089" s="305"/>
      <c r="W3089" s="306"/>
      <c r="X3089" s="314"/>
      <c r="AA3089" s="315"/>
      <c r="AB3089" s="315"/>
      <c r="AC3089" s="315"/>
      <c r="AD3089" s="312"/>
      <c r="AE3089" s="316"/>
      <c r="AF3089" s="317"/>
      <c r="AG3089" s="317"/>
      <c r="AH3089" s="311"/>
      <c r="AI3089" s="311"/>
      <c r="AJ3089" s="311"/>
      <c r="AK3089" s="311"/>
      <c r="AL3089" s="311"/>
      <c r="AO3089" s="318"/>
      <c r="AP3089" s="318"/>
      <c r="AQ3089" s="249"/>
      <c r="AR3089" s="249"/>
      <c r="AS3089" s="248"/>
      <c r="AT3089" s="248"/>
      <c r="AU3089" s="248"/>
      <c r="AW3089" s="319"/>
      <c r="AX3089" s="251"/>
      <c r="AY3089" s="248"/>
    </row>
    <row r="3090" spans="1:51" s="307" customFormat="1" ht="16.5" customHeight="1" x14ac:dyDescent="0.25">
      <c r="A3090" s="305"/>
      <c r="B3090" s="306"/>
      <c r="K3090" s="308"/>
      <c r="L3090" s="309"/>
      <c r="M3090" s="310"/>
      <c r="N3090" s="309"/>
      <c r="O3090" s="309"/>
      <c r="P3090" s="309"/>
      <c r="Q3090" s="311"/>
      <c r="R3090" s="312"/>
      <c r="S3090" s="312"/>
      <c r="U3090" s="313"/>
      <c r="V3090" s="305"/>
      <c r="W3090" s="306"/>
      <c r="X3090" s="314"/>
      <c r="AA3090" s="315"/>
      <c r="AB3090" s="315"/>
      <c r="AC3090" s="315"/>
      <c r="AD3090" s="312"/>
      <c r="AE3090" s="316"/>
      <c r="AF3090" s="317"/>
      <c r="AG3090" s="317"/>
      <c r="AH3090" s="311"/>
      <c r="AI3090" s="311"/>
      <c r="AJ3090" s="311"/>
      <c r="AK3090" s="311"/>
      <c r="AL3090" s="311"/>
      <c r="AO3090" s="318"/>
      <c r="AP3090" s="318"/>
      <c r="AQ3090" s="249"/>
      <c r="AR3090" s="249"/>
      <c r="AS3090" s="248"/>
      <c r="AT3090" s="248"/>
      <c r="AU3090" s="248"/>
      <c r="AW3090" s="319"/>
      <c r="AX3090" s="251"/>
      <c r="AY3090" s="248"/>
    </row>
    <row r="3091" spans="1:51" s="307" customFormat="1" ht="16.5" customHeight="1" x14ac:dyDescent="0.25">
      <c r="A3091" s="305"/>
      <c r="B3091" s="306"/>
      <c r="K3091" s="308"/>
      <c r="L3091" s="309"/>
      <c r="M3091" s="310"/>
      <c r="N3091" s="309"/>
      <c r="O3091" s="309"/>
      <c r="P3091" s="309"/>
      <c r="Q3091" s="311"/>
      <c r="R3091" s="312"/>
      <c r="S3091" s="312"/>
      <c r="U3091" s="313"/>
      <c r="V3091" s="305"/>
      <c r="W3091" s="306"/>
      <c r="X3091" s="314"/>
      <c r="AA3091" s="315"/>
      <c r="AB3091" s="315"/>
      <c r="AC3091" s="315"/>
      <c r="AD3091" s="312"/>
      <c r="AE3091" s="316"/>
      <c r="AF3091" s="317"/>
      <c r="AG3091" s="317"/>
      <c r="AH3091" s="311"/>
      <c r="AI3091" s="311"/>
      <c r="AJ3091" s="311"/>
      <c r="AK3091" s="311"/>
      <c r="AL3091" s="311"/>
      <c r="AO3091" s="318"/>
      <c r="AP3091" s="318"/>
      <c r="AQ3091" s="249"/>
      <c r="AR3091" s="249"/>
      <c r="AS3091" s="248"/>
      <c r="AT3091" s="248"/>
      <c r="AU3091" s="248"/>
      <c r="AW3091" s="319"/>
      <c r="AX3091" s="251"/>
      <c r="AY3091" s="248"/>
    </row>
    <row r="3092" spans="1:51" s="307" customFormat="1" ht="16.5" customHeight="1" x14ac:dyDescent="0.25">
      <c r="A3092" s="305"/>
      <c r="B3092" s="306"/>
      <c r="K3092" s="308"/>
      <c r="L3092" s="309"/>
      <c r="M3092" s="310"/>
      <c r="N3092" s="309"/>
      <c r="O3092" s="309"/>
      <c r="P3092" s="309"/>
      <c r="Q3092" s="311"/>
      <c r="R3092" s="312"/>
      <c r="S3092" s="312"/>
      <c r="U3092" s="313"/>
      <c r="V3092" s="305"/>
      <c r="W3092" s="306"/>
      <c r="X3092" s="314"/>
      <c r="AA3092" s="315"/>
      <c r="AB3092" s="315"/>
      <c r="AC3092" s="315"/>
      <c r="AD3092" s="312"/>
      <c r="AE3092" s="316"/>
      <c r="AF3092" s="317"/>
      <c r="AG3092" s="317"/>
      <c r="AH3092" s="311"/>
      <c r="AI3092" s="311"/>
      <c r="AJ3092" s="311"/>
      <c r="AK3092" s="311"/>
      <c r="AL3092" s="311"/>
      <c r="AO3092" s="318"/>
      <c r="AP3092" s="318"/>
      <c r="AQ3092" s="249"/>
      <c r="AR3092" s="249"/>
      <c r="AS3092" s="248"/>
      <c r="AT3092" s="248"/>
      <c r="AU3092" s="248"/>
      <c r="AW3092" s="319"/>
      <c r="AX3092" s="251"/>
      <c r="AY3092" s="248"/>
    </row>
    <row r="3093" spans="1:51" s="307" customFormat="1" ht="16.5" customHeight="1" x14ac:dyDescent="0.25">
      <c r="A3093" s="305"/>
      <c r="B3093" s="306"/>
      <c r="K3093" s="308"/>
      <c r="L3093" s="309"/>
      <c r="M3093" s="310"/>
      <c r="N3093" s="309"/>
      <c r="O3093" s="309"/>
      <c r="P3093" s="309"/>
      <c r="Q3093" s="311"/>
      <c r="R3093" s="312"/>
      <c r="S3093" s="312"/>
      <c r="U3093" s="313"/>
      <c r="V3093" s="305"/>
      <c r="W3093" s="306"/>
      <c r="X3093" s="314"/>
      <c r="AA3093" s="315"/>
      <c r="AB3093" s="315"/>
      <c r="AC3093" s="315"/>
      <c r="AD3093" s="312"/>
      <c r="AE3093" s="316"/>
      <c r="AF3093" s="317"/>
      <c r="AG3093" s="317"/>
      <c r="AH3093" s="311"/>
      <c r="AI3093" s="311"/>
      <c r="AJ3093" s="311"/>
      <c r="AK3093" s="311"/>
      <c r="AL3093" s="311"/>
      <c r="AO3093" s="318"/>
      <c r="AP3093" s="318"/>
      <c r="AQ3093" s="249"/>
      <c r="AR3093" s="249"/>
      <c r="AS3093" s="248"/>
      <c r="AT3093" s="248"/>
      <c r="AU3093" s="248"/>
      <c r="AW3093" s="319"/>
      <c r="AX3093" s="251"/>
      <c r="AY3093" s="248"/>
    </row>
    <row r="3094" spans="1:51" s="307" customFormat="1" ht="16.5" customHeight="1" x14ac:dyDescent="0.25">
      <c r="A3094" s="305"/>
      <c r="B3094" s="306"/>
      <c r="K3094" s="308"/>
      <c r="L3094" s="309"/>
      <c r="M3094" s="310"/>
      <c r="N3094" s="309"/>
      <c r="O3094" s="309"/>
      <c r="P3094" s="309"/>
      <c r="Q3094" s="311"/>
      <c r="R3094" s="312"/>
      <c r="S3094" s="312"/>
      <c r="U3094" s="313"/>
      <c r="V3094" s="305"/>
      <c r="W3094" s="306"/>
      <c r="X3094" s="314"/>
      <c r="AA3094" s="315"/>
      <c r="AB3094" s="315"/>
      <c r="AC3094" s="315"/>
      <c r="AD3094" s="312"/>
      <c r="AE3094" s="316"/>
      <c r="AF3094" s="317"/>
      <c r="AG3094" s="317"/>
      <c r="AH3094" s="311"/>
      <c r="AI3094" s="311"/>
      <c r="AJ3094" s="311"/>
      <c r="AK3094" s="311"/>
      <c r="AL3094" s="311"/>
      <c r="AO3094" s="318"/>
      <c r="AP3094" s="318"/>
      <c r="AQ3094" s="249"/>
      <c r="AR3094" s="249"/>
      <c r="AS3094" s="248"/>
      <c r="AT3094" s="248"/>
      <c r="AU3094" s="248"/>
      <c r="AW3094" s="319"/>
      <c r="AX3094" s="251"/>
      <c r="AY3094" s="248"/>
    </row>
    <row r="3095" spans="1:51" s="307" customFormat="1" ht="16.5" customHeight="1" x14ac:dyDescent="0.25">
      <c r="A3095" s="305"/>
      <c r="B3095" s="306"/>
      <c r="K3095" s="308"/>
      <c r="L3095" s="309"/>
      <c r="M3095" s="310"/>
      <c r="N3095" s="309"/>
      <c r="O3095" s="309"/>
      <c r="P3095" s="309"/>
      <c r="Q3095" s="311"/>
      <c r="R3095" s="312"/>
      <c r="S3095" s="312"/>
      <c r="U3095" s="313"/>
      <c r="V3095" s="305"/>
      <c r="W3095" s="306"/>
      <c r="X3095" s="314"/>
      <c r="AA3095" s="315"/>
      <c r="AB3095" s="315"/>
      <c r="AC3095" s="315"/>
      <c r="AD3095" s="312"/>
      <c r="AE3095" s="316"/>
      <c r="AF3095" s="317"/>
      <c r="AG3095" s="317"/>
      <c r="AH3095" s="311"/>
      <c r="AI3095" s="311"/>
      <c r="AJ3095" s="311"/>
      <c r="AK3095" s="311"/>
      <c r="AL3095" s="311"/>
      <c r="AO3095" s="318"/>
      <c r="AP3095" s="318"/>
      <c r="AQ3095" s="249"/>
      <c r="AR3095" s="249"/>
      <c r="AS3095" s="248"/>
      <c r="AT3095" s="248"/>
      <c r="AU3095" s="248"/>
      <c r="AW3095" s="319"/>
      <c r="AX3095" s="251"/>
      <c r="AY3095" s="248"/>
    </row>
    <row r="3096" spans="1:51" s="307" customFormat="1" ht="16.5" customHeight="1" x14ac:dyDescent="0.25">
      <c r="A3096" s="305"/>
      <c r="B3096" s="306"/>
      <c r="K3096" s="308"/>
      <c r="L3096" s="309"/>
      <c r="M3096" s="310"/>
      <c r="N3096" s="309"/>
      <c r="O3096" s="309"/>
      <c r="P3096" s="309"/>
      <c r="Q3096" s="311"/>
      <c r="R3096" s="312"/>
      <c r="S3096" s="312"/>
      <c r="U3096" s="313"/>
      <c r="V3096" s="305"/>
      <c r="W3096" s="306"/>
      <c r="X3096" s="314"/>
      <c r="AA3096" s="315"/>
      <c r="AB3096" s="315"/>
      <c r="AC3096" s="315"/>
      <c r="AD3096" s="312"/>
      <c r="AE3096" s="316"/>
      <c r="AF3096" s="317"/>
      <c r="AG3096" s="317"/>
      <c r="AH3096" s="311"/>
      <c r="AI3096" s="311"/>
      <c r="AJ3096" s="311"/>
      <c r="AK3096" s="311"/>
      <c r="AL3096" s="311"/>
      <c r="AO3096" s="318"/>
      <c r="AP3096" s="318"/>
      <c r="AQ3096" s="249"/>
      <c r="AR3096" s="249"/>
      <c r="AS3096" s="248"/>
      <c r="AT3096" s="248"/>
      <c r="AU3096" s="248"/>
      <c r="AW3096" s="319"/>
      <c r="AX3096" s="251"/>
      <c r="AY3096" s="248"/>
    </row>
    <row r="3097" spans="1:51" s="307" customFormat="1" ht="16.5" customHeight="1" x14ac:dyDescent="0.25">
      <c r="A3097" s="305"/>
      <c r="B3097" s="306"/>
      <c r="K3097" s="308"/>
      <c r="L3097" s="309"/>
      <c r="M3097" s="310"/>
      <c r="N3097" s="309"/>
      <c r="O3097" s="309"/>
      <c r="P3097" s="309"/>
      <c r="Q3097" s="311"/>
      <c r="R3097" s="312"/>
      <c r="S3097" s="312"/>
      <c r="U3097" s="313"/>
      <c r="V3097" s="305"/>
      <c r="W3097" s="306"/>
      <c r="X3097" s="314"/>
      <c r="AA3097" s="315"/>
      <c r="AB3097" s="315"/>
      <c r="AC3097" s="315"/>
      <c r="AD3097" s="312"/>
      <c r="AE3097" s="316"/>
      <c r="AF3097" s="317"/>
      <c r="AG3097" s="317"/>
      <c r="AH3097" s="311"/>
      <c r="AI3097" s="311"/>
      <c r="AJ3097" s="311"/>
      <c r="AK3097" s="311"/>
      <c r="AL3097" s="311"/>
      <c r="AO3097" s="318"/>
      <c r="AP3097" s="318"/>
      <c r="AQ3097" s="249"/>
      <c r="AR3097" s="249"/>
      <c r="AS3097" s="248"/>
      <c r="AT3097" s="248"/>
      <c r="AU3097" s="248"/>
      <c r="AW3097" s="319"/>
      <c r="AX3097" s="251"/>
      <c r="AY3097" s="248"/>
    </row>
    <row r="3098" spans="1:51" s="307" customFormat="1" ht="16.5" customHeight="1" x14ac:dyDescent="0.25">
      <c r="A3098" s="305"/>
      <c r="B3098" s="306"/>
      <c r="K3098" s="308"/>
      <c r="L3098" s="309"/>
      <c r="M3098" s="310"/>
      <c r="N3098" s="309"/>
      <c r="O3098" s="309"/>
      <c r="P3098" s="309"/>
      <c r="Q3098" s="311"/>
      <c r="R3098" s="312"/>
      <c r="S3098" s="312"/>
      <c r="U3098" s="313"/>
      <c r="V3098" s="305"/>
      <c r="W3098" s="306"/>
      <c r="X3098" s="314"/>
      <c r="AA3098" s="315"/>
      <c r="AB3098" s="315"/>
      <c r="AC3098" s="315"/>
      <c r="AD3098" s="312"/>
      <c r="AE3098" s="316"/>
      <c r="AF3098" s="317"/>
      <c r="AG3098" s="317"/>
      <c r="AH3098" s="311"/>
      <c r="AI3098" s="311"/>
      <c r="AJ3098" s="311"/>
      <c r="AK3098" s="311"/>
      <c r="AL3098" s="311"/>
      <c r="AO3098" s="318"/>
      <c r="AP3098" s="318"/>
      <c r="AQ3098" s="249"/>
      <c r="AR3098" s="249"/>
      <c r="AS3098" s="248"/>
      <c r="AT3098" s="248"/>
      <c r="AU3098" s="248"/>
      <c r="AW3098" s="319"/>
      <c r="AX3098" s="251"/>
      <c r="AY3098" s="248"/>
    </row>
    <row r="3099" spans="1:51" s="307" customFormat="1" ht="16.5" customHeight="1" x14ac:dyDescent="0.25">
      <c r="A3099" s="305"/>
      <c r="B3099" s="306"/>
      <c r="K3099" s="308"/>
      <c r="L3099" s="309"/>
      <c r="M3099" s="310"/>
      <c r="N3099" s="309"/>
      <c r="O3099" s="309"/>
      <c r="P3099" s="309"/>
      <c r="Q3099" s="311"/>
      <c r="R3099" s="312"/>
      <c r="S3099" s="312"/>
      <c r="U3099" s="313"/>
      <c r="V3099" s="305"/>
      <c r="W3099" s="306"/>
      <c r="X3099" s="314"/>
      <c r="AA3099" s="315"/>
      <c r="AB3099" s="315"/>
      <c r="AC3099" s="315"/>
      <c r="AD3099" s="312"/>
      <c r="AE3099" s="316"/>
      <c r="AF3099" s="317"/>
      <c r="AG3099" s="317"/>
      <c r="AH3099" s="311"/>
      <c r="AI3099" s="311"/>
      <c r="AJ3099" s="311"/>
      <c r="AK3099" s="311"/>
      <c r="AL3099" s="311"/>
      <c r="AO3099" s="318"/>
      <c r="AP3099" s="318"/>
      <c r="AQ3099" s="249"/>
      <c r="AR3099" s="249"/>
      <c r="AS3099" s="248"/>
      <c r="AT3099" s="248"/>
      <c r="AU3099" s="248"/>
      <c r="AW3099" s="319"/>
      <c r="AX3099" s="251"/>
      <c r="AY3099" s="248"/>
    </row>
    <row r="3100" spans="1:51" s="307" customFormat="1" ht="16.5" customHeight="1" x14ac:dyDescent="0.25">
      <c r="A3100" s="305"/>
      <c r="B3100" s="306"/>
      <c r="K3100" s="308"/>
      <c r="L3100" s="309"/>
      <c r="M3100" s="310"/>
      <c r="N3100" s="309"/>
      <c r="O3100" s="309"/>
      <c r="P3100" s="309"/>
      <c r="Q3100" s="311"/>
      <c r="R3100" s="312"/>
      <c r="S3100" s="312"/>
      <c r="U3100" s="313"/>
      <c r="V3100" s="305"/>
      <c r="W3100" s="306"/>
      <c r="X3100" s="314"/>
      <c r="AA3100" s="315"/>
      <c r="AB3100" s="315"/>
      <c r="AC3100" s="315"/>
      <c r="AD3100" s="312"/>
      <c r="AE3100" s="316"/>
      <c r="AF3100" s="317"/>
      <c r="AG3100" s="317"/>
      <c r="AH3100" s="311"/>
      <c r="AI3100" s="311"/>
      <c r="AJ3100" s="311"/>
      <c r="AK3100" s="311"/>
      <c r="AL3100" s="311"/>
      <c r="AO3100" s="318"/>
      <c r="AP3100" s="318"/>
      <c r="AQ3100" s="249"/>
      <c r="AR3100" s="249"/>
      <c r="AS3100" s="248"/>
      <c r="AT3100" s="248"/>
      <c r="AU3100" s="248"/>
      <c r="AW3100" s="319"/>
      <c r="AX3100" s="251"/>
      <c r="AY3100" s="248"/>
    </row>
    <row r="3101" spans="1:51" s="307" customFormat="1" ht="16.5" customHeight="1" x14ac:dyDescent="0.25">
      <c r="A3101" s="305"/>
      <c r="B3101" s="306"/>
      <c r="K3101" s="308"/>
      <c r="L3101" s="309"/>
      <c r="M3101" s="310"/>
      <c r="N3101" s="309"/>
      <c r="O3101" s="309"/>
      <c r="P3101" s="309"/>
      <c r="Q3101" s="311"/>
      <c r="R3101" s="312"/>
      <c r="S3101" s="312"/>
      <c r="U3101" s="313"/>
      <c r="V3101" s="305"/>
      <c r="W3101" s="306"/>
      <c r="X3101" s="314"/>
      <c r="AA3101" s="315"/>
      <c r="AB3101" s="315"/>
      <c r="AC3101" s="315"/>
      <c r="AD3101" s="312"/>
      <c r="AE3101" s="316"/>
      <c r="AF3101" s="317"/>
      <c r="AG3101" s="317"/>
      <c r="AH3101" s="311"/>
      <c r="AI3101" s="311"/>
      <c r="AJ3101" s="311"/>
      <c r="AK3101" s="311"/>
      <c r="AL3101" s="311"/>
      <c r="AO3101" s="318"/>
      <c r="AP3101" s="318"/>
      <c r="AQ3101" s="249"/>
      <c r="AR3101" s="249"/>
      <c r="AS3101" s="248"/>
      <c r="AT3101" s="248"/>
      <c r="AU3101" s="248"/>
      <c r="AW3101" s="319"/>
      <c r="AX3101" s="251"/>
      <c r="AY3101" s="248"/>
    </row>
    <row r="3102" spans="1:51" s="307" customFormat="1" ht="16.5" customHeight="1" x14ac:dyDescent="0.25">
      <c r="A3102" s="305"/>
      <c r="B3102" s="306"/>
      <c r="K3102" s="308"/>
      <c r="L3102" s="309"/>
      <c r="M3102" s="310"/>
      <c r="N3102" s="309"/>
      <c r="O3102" s="309"/>
      <c r="P3102" s="309"/>
      <c r="Q3102" s="311"/>
      <c r="R3102" s="312"/>
      <c r="S3102" s="312"/>
      <c r="U3102" s="313"/>
      <c r="V3102" s="305"/>
      <c r="W3102" s="306"/>
      <c r="X3102" s="314"/>
      <c r="AA3102" s="315"/>
      <c r="AB3102" s="315"/>
      <c r="AC3102" s="315"/>
      <c r="AD3102" s="312"/>
      <c r="AE3102" s="316"/>
      <c r="AF3102" s="317"/>
      <c r="AG3102" s="317"/>
      <c r="AH3102" s="311"/>
      <c r="AI3102" s="311"/>
      <c r="AJ3102" s="311"/>
      <c r="AK3102" s="311"/>
      <c r="AL3102" s="311"/>
      <c r="AO3102" s="318"/>
      <c r="AP3102" s="318"/>
      <c r="AQ3102" s="249"/>
      <c r="AR3102" s="249"/>
      <c r="AS3102" s="248"/>
      <c r="AT3102" s="248"/>
      <c r="AU3102" s="248"/>
      <c r="AW3102" s="319"/>
      <c r="AX3102" s="251"/>
      <c r="AY3102" s="248"/>
    </row>
    <row r="3103" spans="1:51" s="307" customFormat="1" ht="16.5" customHeight="1" x14ac:dyDescent="0.25">
      <c r="A3103" s="305"/>
      <c r="B3103" s="306"/>
      <c r="K3103" s="308"/>
      <c r="L3103" s="309"/>
      <c r="M3103" s="310"/>
      <c r="N3103" s="309"/>
      <c r="O3103" s="309"/>
      <c r="P3103" s="309"/>
      <c r="Q3103" s="311"/>
      <c r="R3103" s="312"/>
      <c r="S3103" s="312"/>
      <c r="U3103" s="313"/>
      <c r="V3103" s="305"/>
      <c r="W3103" s="306"/>
      <c r="X3103" s="314"/>
      <c r="AA3103" s="315"/>
      <c r="AB3103" s="315"/>
      <c r="AC3103" s="315"/>
      <c r="AD3103" s="312"/>
      <c r="AE3103" s="316"/>
      <c r="AF3103" s="317"/>
      <c r="AG3103" s="317"/>
      <c r="AH3103" s="311"/>
      <c r="AI3103" s="311"/>
      <c r="AJ3103" s="311"/>
      <c r="AK3103" s="311"/>
      <c r="AL3103" s="311"/>
      <c r="AO3103" s="318"/>
      <c r="AP3103" s="318"/>
      <c r="AQ3103" s="249"/>
      <c r="AR3103" s="249"/>
      <c r="AS3103" s="248"/>
      <c r="AT3103" s="248"/>
      <c r="AU3103" s="248"/>
      <c r="AW3103" s="319"/>
      <c r="AX3103" s="251"/>
      <c r="AY3103" s="248"/>
    </row>
    <row r="3104" spans="1:51" s="307" customFormat="1" ht="16.5" customHeight="1" x14ac:dyDescent="0.25">
      <c r="A3104" s="305"/>
      <c r="B3104" s="306"/>
      <c r="K3104" s="308"/>
      <c r="L3104" s="309"/>
      <c r="M3104" s="310"/>
      <c r="N3104" s="309"/>
      <c r="O3104" s="309"/>
      <c r="P3104" s="309"/>
      <c r="Q3104" s="311"/>
      <c r="R3104" s="312"/>
      <c r="S3104" s="312"/>
      <c r="U3104" s="313"/>
      <c r="V3104" s="305"/>
      <c r="W3104" s="306"/>
      <c r="X3104" s="314"/>
      <c r="AA3104" s="315"/>
      <c r="AB3104" s="315"/>
      <c r="AC3104" s="315"/>
      <c r="AD3104" s="312"/>
      <c r="AE3104" s="316"/>
      <c r="AF3104" s="317"/>
      <c r="AG3104" s="317"/>
      <c r="AH3104" s="311"/>
      <c r="AI3104" s="311"/>
      <c r="AJ3104" s="311"/>
      <c r="AK3104" s="311"/>
      <c r="AL3104" s="311"/>
      <c r="AO3104" s="318"/>
      <c r="AP3104" s="318"/>
      <c r="AQ3104" s="249"/>
      <c r="AR3104" s="249"/>
      <c r="AS3104" s="248"/>
      <c r="AT3104" s="248"/>
      <c r="AU3104" s="248"/>
      <c r="AW3104" s="319"/>
      <c r="AX3104" s="251"/>
      <c r="AY3104" s="248"/>
    </row>
    <row r="3105" spans="1:51" s="307" customFormat="1" ht="16.5" customHeight="1" x14ac:dyDescent="0.25">
      <c r="A3105" s="305"/>
      <c r="B3105" s="306"/>
      <c r="K3105" s="308"/>
      <c r="L3105" s="309"/>
      <c r="M3105" s="310"/>
      <c r="N3105" s="309"/>
      <c r="O3105" s="309"/>
      <c r="P3105" s="309"/>
      <c r="Q3105" s="311"/>
      <c r="R3105" s="312"/>
      <c r="S3105" s="312"/>
      <c r="U3105" s="313"/>
      <c r="V3105" s="305"/>
      <c r="W3105" s="306"/>
      <c r="X3105" s="314"/>
      <c r="AA3105" s="315"/>
      <c r="AB3105" s="315"/>
      <c r="AC3105" s="315"/>
      <c r="AD3105" s="312"/>
      <c r="AE3105" s="316"/>
      <c r="AF3105" s="317"/>
      <c r="AG3105" s="317"/>
      <c r="AH3105" s="311"/>
      <c r="AI3105" s="311"/>
      <c r="AJ3105" s="311"/>
      <c r="AK3105" s="311"/>
      <c r="AL3105" s="311"/>
      <c r="AO3105" s="318"/>
      <c r="AP3105" s="318"/>
      <c r="AQ3105" s="249"/>
      <c r="AR3105" s="249"/>
      <c r="AS3105" s="248"/>
      <c r="AT3105" s="248"/>
      <c r="AU3105" s="248"/>
      <c r="AW3105" s="319"/>
      <c r="AX3105" s="251"/>
      <c r="AY3105" s="248"/>
    </row>
    <row r="3106" spans="1:51" s="307" customFormat="1" ht="16.5" customHeight="1" x14ac:dyDescent="0.25">
      <c r="A3106" s="305"/>
      <c r="B3106" s="306"/>
      <c r="K3106" s="308"/>
      <c r="L3106" s="309"/>
      <c r="M3106" s="310"/>
      <c r="N3106" s="309"/>
      <c r="O3106" s="309"/>
      <c r="P3106" s="309"/>
      <c r="Q3106" s="311"/>
      <c r="R3106" s="312"/>
      <c r="S3106" s="312"/>
      <c r="U3106" s="313"/>
      <c r="V3106" s="305"/>
      <c r="W3106" s="306"/>
      <c r="X3106" s="314"/>
      <c r="AA3106" s="315"/>
      <c r="AB3106" s="315"/>
      <c r="AC3106" s="315"/>
      <c r="AD3106" s="312"/>
      <c r="AE3106" s="316"/>
      <c r="AF3106" s="317"/>
      <c r="AG3106" s="317"/>
      <c r="AH3106" s="311"/>
      <c r="AI3106" s="311"/>
      <c r="AJ3106" s="311"/>
      <c r="AK3106" s="311"/>
      <c r="AL3106" s="311"/>
      <c r="AO3106" s="318"/>
      <c r="AP3106" s="318"/>
      <c r="AQ3106" s="249"/>
      <c r="AR3106" s="249"/>
      <c r="AS3106" s="248"/>
      <c r="AT3106" s="248"/>
      <c r="AU3106" s="248"/>
      <c r="AW3106" s="319"/>
      <c r="AX3106" s="251"/>
      <c r="AY3106" s="248"/>
    </row>
    <row r="3107" spans="1:51" s="307" customFormat="1" ht="16.5" customHeight="1" x14ac:dyDescent="0.25">
      <c r="A3107" s="305"/>
      <c r="B3107" s="306"/>
      <c r="K3107" s="308"/>
      <c r="L3107" s="309"/>
      <c r="M3107" s="310"/>
      <c r="N3107" s="309"/>
      <c r="O3107" s="309"/>
      <c r="P3107" s="309"/>
      <c r="Q3107" s="311"/>
      <c r="R3107" s="312"/>
      <c r="S3107" s="312"/>
      <c r="U3107" s="313"/>
      <c r="V3107" s="305"/>
      <c r="W3107" s="306"/>
      <c r="X3107" s="314"/>
      <c r="AA3107" s="315"/>
      <c r="AB3107" s="315"/>
      <c r="AC3107" s="315"/>
      <c r="AD3107" s="312"/>
      <c r="AE3107" s="316"/>
      <c r="AF3107" s="317"/>
      <c r="AG3107" s="317"/>
      <c r="AH3107" s="311"/>
      <c r="AI3107" s="311"/>
      <c r="AJ3107" s="311"/>
      <c r="AK3107" s="311"/>
      <c r="AL3107" s="311"/>
      <c r="AO3107" s="318"/>
      <c r="AP3107" s="318"/>
      <c r="AQ3107" s="249"/>
      <c r="AR3107" s="249"/>
      <c r="AS3107" s="248"/>
      <c r="AT3107" s="248"/>
      <c r="AU3107" s="248"/>
      <c r="AW3107" s="319"/>
      <c r="AX3107" s="251"/>
      <c r="AY3107" s="248"/>
    </row>
    <row r="3108" spans="1:51" s="307" customFormat="1" ht="16.5" customHeight="1" x14ac:dyDescent="0.25">
      <c r="A3108" s="305"/>
      <c r="B3108" s="306"/>
      <c r="K3108" s="308"/>
      <c r="L3108" s="309"/>
      <c r="M3108" s="310"/>
      <c r="N3108" s="309"/>
      <c r="O3108" s="309"/>
      <c r="P3108" s="309"/>
      <c r="Q3108" s="311"/>
      <c r="R3108" s="312"/>
      <c r="S3108" s="312"/>
      <c r="U3108" s="313"/>
      <c r="V3108" s="305"/>
      <c r="W3108" s="306"/>
      <c r="X3108" s="314"/>
      <c r="AA3108" s="315"/>
      <c r="AB3108" s="315"/>
      <c r="AC3108" s="315"/>
      <c r="AD3108" s="312"/>
      <c r="AE3108" s="316"/>
      <c r="AF3108" s="317"/>
      <c r="AG3108" s="317"/>
      <c r="AH3108" s="311"/>
      <c r="AI3108" s="311"/>
      <c r="AJ3108" s="311"/>
      <c r="AK3108" s="311"/>
      <c r="AL3108" s="311"/>
      <c r="AO3108" s="318"/>
      <c r="AP3108" s="318"/>
      <c r="AQ3108" s="249"/>
      <c r="AR3108" s="249"/>
      <c r="AS3108" s="248"/>
      <c r="AT3108" s="248"/>
      <c r="AU3108" s="248"/>
      <c r="AW3108" s="319"/>
      <c r="AX3108" s="251"/>
      <c r="AY3108" s="248"/>
    </row>
    <row r="3109" spans="1:51" s="307" customFormat="1" ht="16.5" customHeight="1" x14ac:dyDescent="0.25">
      <c r="A3109" s="305"/>
      <c r="B3109" s="306"/>
      <c r="K3109" s="308"/>
      <c r="L3109" s="309"/>
      <c r="M3109" s="310"/>
      <c r="N3109" s="309"/>
      <c r="O3109" s="309"/>
      <c r="P3109" s="309"/>
      <c r="Q3109" s="311"/>
      <c r="R3109" s="312"/>
      <c r="S3109" s="312"/>
      <c r="U3109" s="313"/>
      <c r="V3109" s="305"/>
      <c r="W3109" s="306"/>
      <c r="X3109" s="314"/>
      <c r="AA3109" s="315"/>
      <c r="AB3109" s="315"/>
      <c r="AC3109" s="315"/>
      <c r="AD3109" s="312"/>
      <c r="AE3109" s="316"/>
      <c r="AF3109" s="317"/>
      <c r="AG3109" s="317"/>
      <c r="AH3109" s="311"/>
      <c r="AI3109" s="311"/>
      <c r="AJ3109" s="311"/>
      <c r="AK3109" s="311"/>
      <c r="AL3109" s="311"/>
      <c r="AO3109" s="318"/>
      <c r="AP3109" s="318"/>
      <c r="AQ3109" s="249"/>
      <c r="AR3109" s="249"/>
      <c r="AS3109" s="248"/>
      <c r="AT3109" s="248"/>
      <c r="AU3109" s="248"/>
      <c r="AW3109" s="319"/>
      <c r="AX3109" s="251"/>
      <c r="AY3109" s="248"/>
    </row>
    <row r="3110" spans="1:51" s="307" customFormat="1" ht="16.5" customHeight="1" x14ac:dyDescent="0.25">
      <c r="A3110" s="305"/>
      <c r="B3110" s="306"/>
      <c r="K3110" s="308"/>
      <c r="L3110" s="309"/>
      <c r="M3110" s="310"/>
      <c r="N3110" s="309"/>
      <c r="O3110" s="309"/>
      <c r="P3110" s="309"/>
      <c r="Q3110" s="311"/>
      <c r="R3110" s="312"/>
      <c r="S3110" s="312"/>
      <c r="U3110" s="313"/>
      <c r="V3110" s="305"/>
      <c r="W3110" s="306"/>
      <c r="X3110" s="314"/>
      <c r="AA3110" s="315"/>
      <c r="AB3110" s="315"/>
      <c r="AC3110" s="315"/>
      <c r="AD3110" s="312"/>
      <c r="AE3110" s="316"/>
      <c r="AF3110" s="317"/>
      <c r="AG3110" s="317"/>
      <c r="AH3110" s="311"/>
      <c r="AI3110" s="311"/>
      <c r="AJ3110" s="311"/>
      <c r="AK3110" s="311"/>
      <c r="AL3110" s="311"/>
      <c r="AO3110" s="318"/>
      <c r="AP3110" s="318"/>
      <c r="AQ3110" s="249"/>
      <c r="AR3110" s="249"/>
      <c r="AS3110" s="248"/>
      <c r="AT3110" s="248"/>
      <c r="AU3110" s="248"/>
      <c r="AW3110" s="319"/>
      <c r="AX3110" s="251"/>
      <c r="AY3110" s="248"/>
    </row>
    <row r="3111" spans="1:51" s="307" customFormat="1" ht="16.5" customHeight="1" x14ac:dyDescent="0.25">
      <c r="A3111" s="305"/>
      <c r="B3111" s="306"/>
      <c r="K3111" s="308"/>
      <c r="L3111" s="309"/>
      <c r="M3111" s="310"/>
      <c r="N3111" s="309"/>
      <c r="O3111" s="309"/>
      <c r="P3111" s="309"/>
      <c r="Q3111" s="311"/>
      <c r="R3111" s="312"/>
      <c r="S3111" s="312"/>
      <c r="U3111" s="313"/>
      <c r="V3111" s="305" t="s">
        <v>264</v>
      </c>
      <c r="W3111" s="306">
        <v>144</v>
      </c>
      <c r="X3111" s="314" t="s">
        <v>265</v>
      </c>
      <c r="Y3111" s="307" t="s">
        <v>28</v>
      </c>
      <c r="Z3111" s="305" t="s">
        <v>53</v>
      </c>
      <c r="AA3111" s="315">
        <v>13</v>
      </c>
      <c r="AB3111" s="315">
        <v>20</v>
      </c>
      <c r="AC3111" s="315">
        <v>2</v>
      </c>
      <c r="AD3111" s="312">
        <f>AA3111*AB3111</f>
        <v>260</v>
      </c>
      <c r="AE3111" s="316">
        <v>100</v>
      </c>
      <c r="AF3111" s="317">
        <f>AF3074</f>
        <v>6700</v>
      </c>
      <c r="AG3111" s="317">
        <f>AD3111*AF3111</f>
        <v>1742000</v>
      </c>
      <c r="AH3111" s="311">
        <f>SUM(AI3111:AL3111)</f>
        <v>260</v>
      </c>
      <c r="AI3111" s="311"/>
      <c r="AJ3111" s="311">
        <v>260</v>
      </c>
      <c r="AK3111" s="311"/>
      <c r="AL3111" s="311"/>
      <c r="AM3111" s="307">
        <v>5</v>
      </c>
      <c r="AN3111" s="307">
        <f>ค่าเสื่อม!F4</f>
        <v>15</v>
      </c>
      <c r="AO3111" s="318">
        <f>AG3111*AN3111/100</f>
        <v>261300</v>
      </c>
      <c r="AP3111" s="318">
        <f>AG3111-AO3111</f>
        <v>1480700</v>
      </c>
      <c r="AQ3111" s="249">
        <f>P3111+AP3111</f>
        <v>1480700</v>
      </c>
      <c r="AR3111" s="249">
        <f>AQ3111</f>
        <v>1480700</v>
      </c>
      <c r="AS3111" s="248">
        <f>((S3111*O3111)+(AF3111*AK3111)-(AF3111*AK3111*AN3111/100))</f>
        <v>0</v>
      </c>
      <c r="AT3111" s="248">
        <f>AQ3111-AS3111</f>
        <v>1480700</v>
      </c>
      <c r="AU3111" s="248">
        <f>AS3111</f>
        <v>0</v>
      </c>
      <c r="AW3111" s="319"/>
      <c r="AX3111" s="251">
        <f>AU3111*AV3111/100</f>
        <v>0</v>
      </c>
      <c r="AY3111" s="248">
        <f>AX3111*10/100</f>
        <v>0</v>
      </c>
    </row>
    <row r="3112" spans="1:51" s="307" customFormat="1" ht="16.5" customHeight="1" x14ac:dyDescent="0.25">
      <c r="A3112" s="305"/>
      <c r="B3112" s="306"/>
      <c r="K3112" s="308"/>
      <c r="L3112" s="309"/>
      <c r="M3112" s="310"/>
      <c r="N3112" s="309"/>
      <c r="O3112" s="309"/>
      <c r="P3112" s="309"/>
      <c r="Q3112" s="311"/>
      <c r="R3112" s="312"/>
      <c r="S3112" s="312"/>
      <c r="U3112" s="313"/>
      <c r="V3112" s="305"/>
      <c r="W3112" s="306"/>
      <c r="X3112" s="314"/>
      <c r="Z3112" s="305"/>
      <c r="AA3112" s="315"/>
      <c r="AB3112" s="315"/>
      <c r="AC3112" s="315"/>
      <c r="AD3112" s="312"/>
      <c r="AE3112" s="316"/>
      <c r="AF3112" s="317"/>
      <c r="AG3112" s="317"/>
      <c r="AH3112" s="311"/>
      <c r="AI3112" s="311"/>
      <c r="AJ3112" s="311"/>
      <c r="AK3112" s="311"/>
      <c r="AL3112" s="311"/>
      <c r="AO3112" s="318"/>
      <c r="AP3112" s="318"/>
      <c r="AQ3112" s="249"/>
      <c r="AR3112" s="249"/>
      <c r="AS3112" s="248"/>
      <c r="AT3112" s="248"/>
      <c r="AU3112" s="248"/>
      <c r="AW3112" s="319"/>
      <c r="AX3112" s="251"/>
      <c r="AY3112" s="248"/>
    </row>
    <row r="3113" spans="1:51" s="307" customFormat="1" ht="16.5" customHeight="1" x14ac:dyDescent="0.25">
      <c r="A3113" s="305"/>
      <c r="B3113" s="306"/>
      <c r="K3113" s="308"/>
      <c r="L3113" s="309"/>
      <c r="M3113" s="310"/>
      <c r="N3113" s="309"/>
      <c r="O3113" s="309"/>
      <c r="P3113" s="309"/>
      <c r="Q3113" s="311"/>
      <c r="R3113" s="312"/>
      <c r="S3113" s="312"/>
      <c r="U3113" s="313"/>
      <c r="V3113" s="305"/>
      <c r="W3113" s="306"/>
      <c r="X3113" s="314"/>
      <c r="Z3113" s="305"/>
      <c r="AA3113" s="315"/>
      <c r="AB3113" s="315"/>
      <c r="AC3113" s="315"/>
      <c r="AD3113" s="312"/>
      <c r="AE3113" s="316"/>
      <c r="AF3113" s="317"/>
      <c r="AG3113" s="317"/>
      <c r="AH3113" s="311"/>
      <c r="AI3113" s="311"/>
      <c r="AJ3113" s="311"/>
      <c r="AK3113" s="311"/>
      <c r="AL3113" s="311"/>
      <c r="AO3113" s="318"/>
      <c r="AP3113" s="318"/>
      <c r="AQ3113" s="249"/>
      <c r="AR3113" s="249"/>
      <c r="AS3113" s="248"/>
      <c r="AT3113" s="248"/>
      <c r="AU3113" s="248"/>
      <c r="AW3113" s="319"/>
      <c r="AX3113" s="251"/>
      <c r="AY3113" s="248"/>
    </row>
    <row r="3114" spans="1:51" s="307" customFormat="1" ht="16.5" customHeight="1" x14ac:dyDescent="0.25">
      <c r="A3114" s="305"/>
      <c r="B3114" s="306"/>
      <c r="K3114" s="308"/>
      <c r="L3114" s="309"/>
      <c r="M3114" s="310"/>
      <c r="N3114" s="309"/>
      <c r="O3114" s="309"/>
      <c r="P3114" s="309"/>
      <c r="Q3114" s="311"/>
      <c r="R3114" s="312"/>
      <c r="S3114" s="312"/>
      <c r="U3114" s="313"/>
      <c r="V3114" s="305"/>
      <c r="W3114" s="306"/>
      <c r="X3114" s="314"/>
      <c r="Z3114" s="305"/>
      <c r="AA3114" s="315"/>
      <c r="AB3114" s="315"/>
      <c r="AC3114" s="315"/>
      <c r="AD3114" s="312"/>
      <c r="AE3114" s="316"/>
      <c r="AF3114" s="317"/>
      <c r="AG3114" s="317"/>
      <c r="AH3114" s="311"/>
      <c r="AI3114" s="311"/>
      <c r="AJ3114" s="311"/>
      <c r="AK3114" s="311"/>
      <c r="AL3114" s="311"/>
      <c r="AO3114" s="318"/>
      <c r="AP3114" s="318"/>
      <c r="AQ3114" s="249"/>
      <c r="AR3114" s="249"/>
      <c r="AS3114" s="248"/>
      <c r="AT3114" s="248"/>
      <c r="AU3114" s="248"/>
      <c r="AW3114" s="319"/>
      <c r="AX3114" s="251"/>
      <c r="AY3114" s="248"/>
    </row>
    <row r="3115" spans="1:51" s="307" customFormat="1" ht="16.5" customHeight="1" x14ac:dyDescent="0.25">
      <c r="A3115" s="305"/>
      <c r="B3115" s="306"/>
      <c r="K3115" s="308"/>
      <c r="L3115" s="309"/>
      <c r="M3115" s="310"/>
      <c r="N3115" s="309"/>
      <c r="O3115" s="309"/>
      <c r="P3115" s="309"/>
      <c r="Q3115" s="311"/>
      <c r="R3115" s="312"/>
      <c r="S3115" s="312"/>
      <c r="U3115" s="313"/>
      <c r="V3115" s="305"/>
      <c r="W3115" s="306"/>
      <c r="X3115" s="314"/>
      <c r="Z3115" s="305"/>
      <c r="AA3115" s="315"/>
      <c r="AB3115" s="315"/>
      <c r="AC3115" s="315"/>
      <c r="AD3115" s="312"/>
      <c r="AE3115" s="316"/>
      <c r="AF3115" s="317"/>
      <c r="AG3115" s="317"/>
      <c r="AH3115" s="311"/>
      <c r="AI3115" s="311"/>
      <c r="AJ3115" s="311"/>
      <c r="AK3115" s="311"/>
      <c r="AL3115" s="311"/>
      <c r="AO3115" s="318"/>
      <c r="AP3115" s="318"/>
      <c r="AQ3115" s="249"/>
      <c r="AR3115" s="249"/>
      <c r="AS3115" s="248"/>
      <c r="AT3115" s="248"/>
      <c r="AU3115" s="248"/>
      <c r="AW3115" s="319"/>
      <c r="AX3115" s="251"/>
      <c r="AY3115" s="248"/>
    </row>
    <row r="3116" spans="1:51" s="307" customFormat="1" ht="16.5" customHeight="1" x14ac:dyDescent="0.25">
      <c r="A3116" s="305"/>
      <c r="B3116" s="306"/>
      <c r="K3116" s="308"/>
      <c r="L3116" s="309"/>
      <c r="M3116" s="310"/>
      <c r="N3116" s="309"/>
      <c r="O3116" s="309"/>
      <c r="P3116" s="309"/>
      <c r="Q3116" s="311"/>
      <c r="R3116" s="312"/>
      <c r="S3116" s="312"/>
      <c r="U3116" s="313"/>
      <c r="V3116" s="305"/>
      <c r="W3116" s="306"/>
      <c r="X3116" s="314"/>
      <c r="Z3116" s="305"/>
      <c r="AA3116" s="315"/>
      <c r="AB3116" s="315"/>
      <c r="AC3116" s="315"/>
      <c r="AD3116" s="312"/>
      <c r="AE3116" s="316"/>
      <c r="AF3116" s="317"/>
      <c r="AG3116" s="317"/>
      <c r="AH3116" s="311"/>
      <c r="AI3116" s="311"/>
      <c r="AJ3116" s="311"/>
      <c r="AK3116" s="311"/>
      <c r="AL3116" s="311"/>
      <c r="AO3116" s="318"/>
      <c r="AP3116" s="318"/>
      <c r="AQ3116" s="249"/>
      <c r="AR3116" s="249"/>
      <c r="AS3116" s="248"/>
      <c r="AT3116" s="248"/>
      <c r="AU3116" s="248"/>
      <c r="AW3116" s="319"/>
      <c r="AX3116" s="251"/>
      <c r="AY3116" s="248"/>
    </row>
    <row r="3117" spans="1:51" s="307" customFormat="1" ht="16.5" customHeight="1" x14ac:dyDescent="0.25">
      <c r="A3117" s="305"/>
      <c r="B3117" s="306"/>
      <c r="K3117" s="308"/>
      <c r="L3117" s="309"/>
      <c r="M3117" s="310"/>
      <c r="N3117" s="309"/>
      <c r="O3117" s="309"/>
      <c r="P3117" s="309"/>
      <c r="Q3117" s="311"/>
      <c r="R3117" s="312"/>
      <c r="S3117" s="312"/>
      <c r="U3117" s="313"/>
      <c r="V3117" s="305"/>
      <c r="W3117" s="306"/>
      <c r="X3117" s="314"/>
      <c r="Z3117" s="305"/>
      <c r="AA3117" s="315"/>
      <c r="AB3117" s="315"/>
      <c r="AC3117" s="315"/>
      <c r="AD3117" s="312"/>
      <c r="AE3117" s="316"/>
      <c r="AF3117" s="317"/>
      <c r="AG3117" s="317"/>
      <c r="AH3117" s="311"/>
      <c r="AI3117" s="311"/>
      <c r="AJ3117" s="311"/>
      <c r="AK3117" s="311"/>
      <c r="AL3117" s="311"/>
      <c r="AO3117" s="318"/>
      <c r="AP3117" s="318"/>
      <c r="AQ3117" s="249"/>
      <c r="AR3117" s="249"/>
      <c r="AS3117" s="248"/>
      <c r="AT3117" s="248"/>
      <c r="AU3117" s="248"/>
      <c r="AW3117" s="319"/>
      <c r="AX3117" s="251"/>
      <c r="AY3117" s="248"/>
    </row>
    <row r="3118" spans="1:51" s="307" customFormat="1" ht="16.5" customHeight="1" x14ac:dyDescent="0.25">
      <c r="A3118" s="305"/>
      <c r="B3118" s="306"/>
      <c r="K3118" s="308"/>
      <c r="L3118" s="309"/>
      <c r="M3118" s="310"/>
      <c r="N3118" s="309"/>
      <c r="O3118" s="309"/>
      <c r="P3118" s="309"/>
      <c r="Q3118" s="311"/>
      <c r="R3118" s="312"/>
      <c r="S3118" s="312"/>
      <c r="U3118" s="313"/>
      <c r="V3118" s="305"/>
      <c r="W3118" s="306"/>
      <c r="X3118" s="314"/>
      <c r="Z3118" s="305"/>
      <c r="AA3118" s="315"/>
      <c r="AB3118" s="315"/>
      <c r="AC3118" s="315"/>
      <c r="AD3118" s="312"/>
      <c r="AE3118" s="316"/>
      <c r="AF3118" s="317"/>
      <c r="AG3118" s="317"/>
      <c r="AH3118" s="311"/>
      <c r="AI3118" s="311"/>
      <c r="AJ3118" s="311"/>
      <c r="AK3118" s="311"/>
      <c r="AL3118" s="311"/>
      <c r="AO3118" s="318"/>
      <c r="AP3118" s="318"/>
      <c r="AQ3118" s="249"/>
      <c r="AR3118" s="249"/>
      <c r="AS3118" s="248"/>
      <c r="AT3118" s="248"/>
      <c r="AU3118" s="248"/>
      <c r="AW3118" s="319"/>
      <c r="AX3118" s="251"/>
      <c r="AY3118" s="248"/>
    </row>
    <row r="3119" spans="1:51" s="307" customFormat="1" ht="16.5" customHeight="1" x14ac:dyDescent="0.25">
      <c r="A3119" s="305"/>
      <c r="B3119" s="306"/>
      <c r="K3119" s="308"/>
      <c r="L3119" s="309"/>
      <c r="M3119" s="310"/>
      <c r="N3119" s="309"/>
      <c r="O3119" s="309"/>
      <c r="P3119" s="309"/>
      <c r="Q3119" s="311"/>
      <c r="R3119" s="312"/>
      <c r="S3119" s="312"/>
      <c r="U3119" s="313"/>
      <c r="V3119" s="305"/>
      <c r="W3119" s="306"/>
      <c r="X3119" s="314"/>
      <c r="Z3119" s="305"/>
      <c r="AA3119" s="315"/>
      <c r="AB3119" s="315"/>
      <c r="AC3119" s="315"/>
      <c r="AD3119" s="312"/>
      <c r="AE3119" s="316"/>
      <c r="AF3119" s="317"/>
      <c r="AG3119" s="317"/>
      <c r="AH3119" s="311"/>
      <c r="AI3119" s="311"/>
      <c r="AJ3119" s="311"/>
      <c r="AK3119" s="311"/>
      <c r="AL3119" s="311"/>
      <c r="AO3119" s="318"/>
      <c r="AP3119" s="318"/>
      <c r="AQ3119" s="249"/>
      <c r="AR3119" s="249"/>
      <c r="AS3119" s="248"/>
      <c r="AT3119" s="248"/>
      <c r="AU3119" s="248"/>
      <c r="AW3119" s="319"/>
      <c r="AX3119" s="251"/>
      <c r="AY3119" s="248"/>
    </row>
    <row r="3120" spans="1:51" s="307" customFormat="1" ht="16.5" customHeight="1" x14ac:dyDescent="0.25">
      <c r="A3120" s="305"/>
      <c r="B3120" s="306"/>
      <c r="K3120" s="308"/>
      <c r="L3120" s="309"/>
      <c r="M3120" s="310"/>
      <c r="N3120" s="309"/>
      <c r="O3120" s="309"/>
      <c r="P3120" s="309"/>
      <c r="Q3120" s="311"/>
      <c r="R3120" s="312"/>
      <c r="S3120" s="312"/>
      <c r="U3120" s="313"/>
      <c r="V3120" s="305"/>
      <c r="W3120" s="306"/>
      <c r="X3120" s="314"/>
      <c r="Z3120" s="305"/>
      <c r="AA3120" s="315"/>
      <c r="AB3120" s="315"/>
      <c r="AC3120" s="315"/>
      <c r="AD3120" s="312"/>
      <c r="AE3120" s="316"/>
      <c r="AF3120" s="317"/>
      <c r="AG3120" s="317"/>
      <c r="AH3120" s="311"/>
      <c r="AI3120" s="311"/>
      <c r="AJ3120" s="311"/>
      <c r="AK3120" s="311"/>
      <c r="AL3120" s="311"/>
      <c r="AO3120" s="318"/>
      <c r="AP3120" s="318"/>
      <c r="AQ3120" s="249"/>
      <c r="AR3120" s="249"/>
      <c r="AS3120" s="248"/>
      <c r="AT3120" s="248"/>
      <c r="AU3120" s="248"/>
      <c r="AW3120" s="319"/>
      <c r="AX3120" s="251"/>
      <c r="AY3120" s="248"/>
    </row>
    <row r="3121" spans="1:51" s="307" customFormat="1" ht="16.5" customHeight="1" x14ac:dyDescent="0.25">
      <c r="A3121" s="305"/>
      <c r="B3121" s="306"/>
      <c r="K3121" s="308"/>
      <c r="L3121" s="309"/>
      <c r="M3121" s="310"/>
      <c r="N3121" s="309"/>
      <c r="O3121" s="309"/>
      <c r="P3121" s="309"/>
      <c r="Q3121" s="311"/>
      <c r="R3121" s="312"/>
      <c r="S3121" s="312"/>
      <c r="U3121" s="313"/>
      <c r="V3121" s="305"/>
      <c r="W3121" s="306"/>
      <c r="X3121" s="314"/>
      <c r="Z3121" s="305"/>
      <c r="AA3121" s="315"/>
      <c r="AB3121" s="315"/>
      <c r="AC3121" s="315"/>
      <c r="AD3121" s="312"/>
      <c r="AE3121" s="316"/>
      <c r="AF3121" s="317"/>
      <c r="AG3121" s="317"/>
      <c r="AH3121" s="311"/>
      <c r="AI3121" s="311"/>
      <c r="AJ3121" s="311"/>
      <c r="AK3121" s="311"/>
      <c r="AL3121" s="311"/>
      <c r="AO3121" s="318"/>
      <c r="AP3121" s="318"/>
      <c r="AQ3121" s="249"/>
      <c r="AR3121" s="249"/>
      <c r="AS3121" s="248"/>
      <c r="AT3121" s="248"/>
      <c r="AU3121" s="248"/>
      <c r="AW3121" s="319"/>
      <c r="AX3121" s="251"/>
      <c r="AY3121" s="248"/>
    </row>
    <row r="3122" spans="1:51" s="307" customFormat="1" ht="16.5" customHeight="1" x14ac:dyDescent="0.25">
      <c r="A3122" s="305"/>
      <c r="B3122" s="306"/>
      <c r="K3122" s="308"/>
      <c r="L3122" s="309"/>
      <c r="M3122" s="310"/>
      <c r="N3122" s="309"/>
      <c r="O3122" s="309"/>
      <c r="P3122" s="309"/>
      <c r="Q3122" s="311"/>
      <c r="R3122" s="312"/>
      <c r="S3122" s="312"/>
      <c r="U3122" s="313"/>
      <c r="V3122" s="305"/>
      <c r="W3122" s="306"/>
      <c r="X3122" s="314"/>
      <c r="Z3122" s="305"/>
      <c r="AA3122" s="315"/>
      <c r="AB3122" s="315"/>
      <c r="AC3122" s="315"/>
      <c r="AD3122" s="312"/>
      <c r="AE3122" s="316"/>
      <c r="AF3122" s="317"/>
      <c r="AG3122" s="317"/>
      <c r="AH3122" s="311"/>
      <c r="AI3122" s="311"/>
      <c r="AJ3122" s="311"/>
      <c r="AK3122" s="311"/>
      <c r="AL3122" s="311"/>
      <c r="AO3122" s="318"/>
      <c r="AP3122" s="318"/>
      <c r="AQ3122" s="249"/>
      <c r="AR3122" s="249"/>
      <c r="AS3122" s="248"/>
      <c r="AT3122" s="248"/>
      <c r="AU3122" s="248"/>
      <c r="AW3122" s="319"/>
      <c r="AX3122" s="251"/>
      <c r="AY3122" s="248"/>
    </row>
    <row r="3123" spans="1:51" s="307" customFormat="1" ht="16.5" customHeight="1" x14ac:dyDescent="0.25">
      <c r="A3123" s="305"/>
      <c r="B3123" s="306"/>
      <c r="K3123" s="308"/>
      <c r="L3123" s="309"/>
      <c r="M3123" s="310"/>
      <c r="N3123" s="309"/>
      <c r="O3123" s="309"/>
      <c r="P3123" s="309"/>
      <c r="Q3123" s="311"/>
      <c r="R3123" s="312"/>
      <c r="S3123" s="312"/>
      <c r="U3123" s="313"/>
      <c r="V3123" s="305"/>
      <c r="W3123" s="306"/>
      <c r="X3123" s="314"/>
      <c r="Z3123" s="305"/>
      <c r="AA3123" s="315"/>
      <c r="AB3123" s="315"/>
      <c r="AC3123" s="315"/>
      <c r="AD3123" s="312"/>
      <c r="AE3123" s="316"/>
      <c r="AF3123" s="317"/>
      <c r="AG3123" s="317"/>
      <c r="AH3123" s="311"/>
      <c r="AI3123" s="311"/>
      <c r="AJ3123" s="311"/>
      <c r="AK3123" s="311"/>
      <c r="AL3123" s="311"/>
      <c r="AO3123" s="318"/>
      <c r="AP3123" s="318"/>
      <c r="AQ3123" s="249"/>
      <c r="AR3123" s="249"/>
      <c r="AS3123" s="248"/>
      <c r="AT3123" s="248"/>
      <c r="AU3123" s="248"/>
      <c r="AW3123" s="319"/>
      <c r="AX3123" s="251"/>
      <c r="AY3123" s="248"/>
    </row>
    <row r="3124" spans="1:51" s="307" customFormat="1" ht="16.5" customHeight="1" x14ac:dyDescent="0.25">
      <c r="A3124" s="305"/>
      <c r="B3124" s="306"/>
      <c r="K3124" s="308"/>
      <c r="L3124" s="309"/>
      <c r="M3124" s="310"/>
      <c r="N3124" s="309"/>
      <c r="O3124" s="309"/>
      <c r="P3124" s="309"/>
      <c r="Q3124" s="311"/>
      <c r="R3124" s="312"/>
      <c r="S3124" s="312"/>
      <c r="U3124" s="313"/>
      <c r="V3124" s="305"/>
      <c r="W3124" s="306"/>
      <c r="X3124" s="314"/>
      <c r="Z3124" s="305"/>
      <c r="AA3124" s="315"/>
      <c r="AB3124" s="315"/>
      <c r="AC3124" s="315"/>
      <c r="AD3124" s="312"/>
      <c r="AE3124" s="316"/>
      <c r="AF3124" s="317"/>
      <c r="AG3124" s="317"/>
      <c r="AH3124" s="311"/>
      <c r="AI3124" s="311"/>
      <c r="AJ3124" s="311"/>
      <c r="AK3124" s="311"/>
      <c r="AL3124" s="311"/>
      <c r="AO3124" s="318"/>
      <c r="AP3124" s="318"/>
      <c r="AQ3124" s="249"/>
      <c r="AR3124" s="249"/>
      <c r="AS3124" s="248"/>
      <c r="AT3124" s="248"/>
      <c r="AU3124" s="248"/>
      <c r="AW3124" s="319"/>
      <c r="AX3124" s="251"/>
      <c r="AY3124" s="248"/>
    </row>
    <row r="3125" spans="1:51" s="307" customFormat="1" ht="16.5" customHeight="1" x14ac:dyDescent="0.25">
      <c r="A3125" s="305"/>
      <c r="B3125" s="306"/>
      <c r="K3125" s="308"/>
      <c r="L3125" s="309"/>
      <c r="M3125" s="310"/>
      <c r="N3125" s="309"/>
      <c r="O3125" s="309"/>
      <c r="P3125" s="309"/>
      <c r="Q3125" s="311"/>
      <c r="R3125" s="312"/>
      <c r="S3125" s="312"/>
      <c r="U3125" s="313"/>
      <c r="V3125" s="305"/>
      <c r="W3125" s="306"/>
      <c r="X3125" s="314"/>
      <c r="Z3125" s="305"/>
      <c r="AA3125" s="315"/>
      <c r="AB3125" s="315"/>
      <c r="AC3125" s="315"/>
      <c r="AD3125" s="312"/>
      <c r="AE3125" s="316"/>
      <c r="AF3125" s="317"/>
      <c r="AG3125" s="317"/>
      <c r="AH3125" s="311"/>
      <c r="AI3125" s="311"/>
      <c r="AJ3125" s="311"/>
      <c r="AK3125" s="311"/>
      <c r="AL3125" s="311"/>
      <c r="AO3125" s="318"/>
      <c r="AP3125" s="318"/>
      <c r="AQ3125" s="249"/>
      <c r="AR3125" s="249"/>
      <c r="AS3125" s="248"/>
      <c r="AT3125" s="248"/>
      <c r="AU3125" s="248"/>
      <c r="AW3125" s="319"/>
      <c r="AX3125" s="251"/>
      <c r="AY3125" s="248"/>
    </row>
    <row r="3126" spans="1:51" s="307" customFormat="1" ht="16.5" customHeight="1" x14ac:dyDescent="0.25">
      <c r="A3126" s="305"/>
      <c r="B3126" s="306"/>
      <c r="K3126" s="308"/>
      <c r="L3126" s="309"/>
      <c r="M3126" s="310"/>
      <c r="N3126" s="309"/>
      <c r="O3126" s="309"/>
      <c r="P3126" s="309"/>
      <c r="Q3126" s="311"/>
      <c r="R3126" s="312"/>
      <c r="S3126" s="312"/>
      <c r="U3126" s="313"/>
      <c r="V3126" s="305"/>
      <c r="W3126" s="306"/>
      <c r="X3126" s="314"/>
      <c r="Z3126" s="305"/>
      <c r="AA3126" s="315"/>
      <c r="AB3126" s="315"/>
      <c r="AC3126" s="315"/>
      <c r="AD3126" s="312"/>
      <c r="AE3126" s="316"/>
      <c r="AF3126" s="317"/>
      <c r="AG3126" s="317"/>
      <c r="AH3126" s="311"/>
      <c r="AI3126" s="311"/>
      <c r="AJ3126" s="311"/>
      <c r="AK3126" s="311"/>
      <c r="AL3126" s="311"/>
      <c r="AO3126" s="318"/>
      <c r="AP3126" s="318"/>
      <c r="AQ3126" s="249"/>
      <c r="AR3126" s="249"/>
      <c r="AS3126" s="248"/>
      <c r="AT3126" s="248"/>
      <c r="AU3126" s="248"/>
      <c r="AW3126" s="319"/>
      <c r="AX3126" s="251"/>
      <c r="AY3126" s="248"/>
    </row>
    <row r="3127" spans="1:51" s="307" customFormat="1" ht="16.5" customHeight="1" x14ac:dyDescent="0.25">
      <c r="A3127" s="305"/>
      <c r="B3127" s="306"/>
      <c r="K3127" s="308"/>
      <c r="L3127" s="309"/>
      <c r="M3127" s="310"/>
      <c r="N3127" s="309"/>
      <c r="O3127" s="309"/>
      <c r="P3127" s="309"/>
      <c r="Q3127" s="311"/>
      <c r="R3127" s="312"/>
      <c r="S3127" s="312"/>
      <c r="U3127" s="313"/>
      <c r="V3127" s="305"/>
      <c r="W3127" s="306"/>
      <c r="X3127" s="314"/>
      <c r="Z3127" s="305"/>
      <c r="AA3127" s="315"/>
      <c r="AB3127" s="315"/>
      <c r="AC3127" s="315"/>
      <c r="AD3127" s="312"/>
      <c r="AE3127" s="316"/>
      <c r="AF3127" s="317"/>
      <c r="AG3127" s="317"/>
      <c r="AH3127" s="311"/>
      <c r="AI3127" s="311"/>
      <c r="AJ3127" s="311"/>
      <c r="AK3127" s="311"/>
      <c r="AL3127" s="311"/>
      <c r="AO3127" s="318"/>
      <c r="AP3127" s="318"/>
      <c r="AQ3127" s="249"/>
      <c r="AR3127" s="249"/>
      <c r="AS3127" s="248"/>
      <c r="AT3127" s="248"/>
      <c r="AU3127" s="248"/>
      <c r="AW3127" s="319"/>
      <c r="AX3127" s="251"/>
      <c r="AY3127" s="248"/>
    </row>
    <row r="3128" spans="1:51" s="307" customFormat="1" ht="16.5" customHeight="1" x14ac:dyDescent="0.25">
      <c r="A3128" s="305"/>
      <c r="B3128" s="306"/>
      <c r="K3128" s="308"/>
      <c r="L3128" s="309"/>
      <c r="M3128" s="310"/>
      <c r="N3128" s="309"/>
      <c r="O3128" s="309"/>
      <c r="P3128" s="309"/>
      <c r="Q3128" s="311"/>
      <c r="R3128" s="312"/>
      <c r="S3128" s="312"/>
      <c r="U3128" s="313"/>
      <c r="V3128" s="305"/>
      <c r="W3128" s="306"/>
      <c r="X3128" s="314"/>
      <c r="Z3128" s="305"/>
      <c r="AA3128" s="315"/>
      <c r="AB3128" s="315"/>
      <c r="AC3128" s="315"/>
      <c r="AD3128" s="312"/>
      <c r="AE3128" s="316"/>
      <c r="AF3128" s="317"/>
      <c r="AG3128" s="317"/>
      <c r="AH3128" s="311"/>
      <c r="AI3128" s="311"/>
      <c r="AJ3128" s="311"/>
      <c r="AK3128" s="311"/>
      <c r="AL3128" s="311"/>
      <c r="AO3128" s="318"/>
      <c r="AP3128" s="318"/>
      <c r="AQ3128" s="249"/>
      <c r="AR3128" s="249"/>
      <c r="AS3128" s="248"/>
      <c r="AT3128" s="248"/>
      <c r="AU3128" s="248"/>
      <c r="AW3128" s="319"/>
      <c r="AX3128" s="251"/>
      <c r="AY3128" s="248"/>
    </row>
    <row r="3129" spans="1:51" s="307" customFormat="1" ht="16.5" customHeight="1" x14ac:dyDescent="0.25">
      <c r="A3129" s="305"/>
      <c r="B3129" s="306"/>
      <c r="K3129" s="308"/>
      <c r="L3129" s="309"/>
      <c r="M3129" s="310"/>
      <c r="N3129" s="309"/>
      <c r="O3129" s="309"/>
      <c r="P3129" s="309"/>
      <c r="Q3129" s="311"/>
      <c r="R3129" s="312"/>
      <c r="S3129" s="312"/>
      <c r="U3129" s="313"/>
      <c r="V3129" s="305"/>
      <c r="W3129" s="306"/>
      <c r="X3129" s="314"/>
      <c r="Z3129" s="305"/>
      <c r="AA3129" s="315"/>
      <c r="AB3129" s="315"/>
      <c r="AC3129" s="315"/>
      <c r="AD3129" s="312"/>
      <c r="AE3129" s="316"/>
      <c r="AF3129" s="317"/>
      <c r="AG3129" s="317"/>
      <c r="AH3129" s="311"/>
      <c r="AI3129" s="311"/>
      <c r="AJ3129" s="311"/>
      <c r="AK3129" s="311"/>
      <c r="AL3129" s="311"/>
      <c r="AO3129" s="318"/>
      <c r="AP3129" s="318"/>
      <c r="AQ3129" s="249"/>
      <c r="AR3129" s="249"/>
      <c r="AS3129" s="248"/>
      <c r="AT3129" s="248"/>
      <c r="AU3129" s="248"/>
      <c r="AW3129" s="319"/>
      <c r="AX3129" s="251"/>
      <c r="AY3129" s="248"/>
    </row>
    <row r="3130" spans="1:51" s="307" customFormat="1" ht="16.5" customHeight="1" x14ac:dyDescent="0.25">
      <c r="A3130" s="305"/>
      <c r="B3130" s="306"/>
      <c r="K3130" s="308"/>
      <c r="L3130" s="309"/>
      <c r="M3130" s="310"/>
      <c r="N3130" s="309"/>
      <c r="O3130" s="309"/>
      <c r="P3130" s="309"/>
      <c r="Q3130" s="311"/>
      <c r="R3130" s="312"/>
      <c r="S3130" s="312"/>
      <c r="U3130" s="313"/>
      <c r="V3130" s="305"/>
      <c r="W3130" s="306"/>
      <c r="X3130" s="314"/>
      <c r="Z3130" s="305"/>
      <c r="AA3130" s="315"/>
      <c r="AB3130" s="315"/>
      <c r="AC3130" s="315"/>
      <c r="AD3130" s="312"/>
      <c r="AE3130" s="316"/>
      <c r="AF3130" s="317"/>
      <c r="AG3130" s="317"/>
      <c r="AH3130" s="311"/>
      <c r="AI3130" s="311"/>
      <c r="AJ3130" s="311"/>
      <c r="AK3130" s="311"/>
      <c r="AL3130" s="311"/>
      <c r="AO3130" s="318"/>
      <c r="AP3130" s="318"/>
      <c r="AQ3130" s="249"/>
      <c r="AR3130" s="249"/>
      <c r="AS3130" s="248"/>
      <c r="AT3130" s="248"/>
      <c r="AU3130" s="248"/>
      <c r="AW3130" s="319"/>
      <c r="AX3130" s="251"/>
      <c r="AY3130" s="248"/>
    </row>
    <row r="3131" spans="1:51" s="307" customFormat="1" ht="16.5" customHeight="1" x14ac:dyDescent="0.25">
      <c r="A3131" s="305"/>
      <c r="B3131" s="306"/>
      <c r="K3131" s="308"/>
      <c r="L3131" s="309"/>
      <c r="M3131" s="310"/>
      <c r="N3131" s="309"/>
      <c r="O3131" s="309"/>
      <c r="P3131" s="309"/>
      <c r="Q3131" s="311"/>
      <c r="R3131" s="312"/>
      <c r="S3131" s="312"/>
      <c r="U3131" s="313"/>
      <c r="V3131" s="305"/>
      <c r="W3131" s="306"/>
      <c r="X3131" s="314"/>
      <c r="Z3131" s="305"/>
      <c r="AA3131" s="315"/>
      <c r="AB3131" s="315"/>
      <c r="AC3131" s="315"/>
      <c r="AD3131" s="312"/>
      <c r="AE3131" s="316"/>
      <c r="AF3131" s="317"/>
      <c r="AG3131" s="317"/>
      <c r="AH3131" s="311"/>
      <c r="AI3131" s="311"/>
      <c r="AJ3131" s="311"/>
      <c r="AK3131" s="311"/>
      <c r="AL3131" s="311"/>
      <c r="AO3131" s="318"/>
      <c r="AP3131" s="318"/>
      <c r="AQ3131" s="249"/>
      <c r="AR3131" s="249"/>
      <c r="AS3131" s="248"/>
      <c r="AT3131" s="248"/>
      <c r="AU3131" s="248"/>
      <c r="AW3131" s="319"/>
      <c r="AX3131" s="251"/>
      <c r="AY3131" s="248"/>
    </row>
    <row r="3132" spans="1:51" s="307" customFormat="1" ht="16.5" customHeight="1" x14ac:dyDescent="0.25">
      <c r="A3132" s="305"/>
      <c r="B3132" s="306"/>
      <c r="K3132" s="308"/>
      <c r="L3132" s="309"/>
      <c r="M3132" s="310"/>
      <c r="N3132" s="309"/>
      <c r="O3132" s="309"/>
      <c r="P3132" s="309"/>
      <c r="Q3132" s="311"/>
      <c r="R3132" s="312"/>
      <c r="S3132" s="312"/>
      <c r="U3132" s="313"/>
      <c r="V3132" s="305"/>
      <c r="W3132" s="306"/>
      <c r="X3132" s="314"/>
      <c r="Z3132" s="305"/>
      <c r="AA3132" s="315"/>
      <c r="AB3132" s="315"/>
      <c r="AC3132" s="315"/>
      <c r="AD3132" s="312"/>
      <c r="AE3132" s="316"/>
      <c r="AF3132" s="317"/>
      <c r="AG3132" s="317"/>
      <c r="AH3132" s="311"/>
      <c r="AI3132" s="311"/>
      <c r="AJ3132" s="311"/>
      <c r="AK3132" s="311"/>
      <c r="AL3132" s="311"/>
      <c r="AO3132" s="318"/>
      <c r="AP3132" s="318"/>
      <c r="AQ3132" s="249"/>
      <c r="AR3132" s="249"/>
      <c r="AS3132" s="248"/>
      <c r="AT3132" s="248"/>
      <c r="AU3132" s="248"/>
      <c r="AW3132" s="319"/>
      <c r="AX3132" s="251"/>
      <c r="AY3132" s="248"/>
    </row>
    <row r="3133" spans="1:51" s="307" customFormat="1" ht="16.5" customHeight="1" x14ac:dyDescent="0.25">
      <c r="A3133" s="305"/>
      <c r="B3133" s="306"/>
      <c r="K3133" s="308"/>
      <c r="L3133" s="309"/>
      <c r="M3133" s="310"/>
      <c r="N3133" s="309"/>
      <c r="O3133" s="309"/>
      <c r="P3133" s="309"/>
      <c r="Q3133" s="311"/>
      <c r="R3133" s="312"/>
      <c r="S3133" s="312"/>
      <c r="U3133" s="313"/>
      <c r="V3133" s="305"/>
      <c r="W3133" s="306"/>
      <c r="X3133" s="314"/>
      <c r="Z3133" s="305"/>
      <c r="AA3133" s="315"/>
      <c r="AB3133" s="315"/>
      <c r="AC3133" s="315"/>
      <c r="AD3133" s="312"/>
      <c r="AE3133" s="316"/>
      <c r="AF3133" s="317"/>
      <c r="AG3133" s="317"/>
      <c r="AH3133" s="311"/>
      <c r="AI3133" s="311"/>
      <c r="AJ3133" s="311"/>
      <c r="AK3133" s="311"/>
      <c r="AL3133" s="311"/>
      <c r="AO3133" s="318"/>
      <c r="AP3133" s="318"/>
      <c r="AQ3133" s="249"/>
      <c r="AR3133" s="249"/>
      <c r="AS3133" s="248"/>
      <c r="AT3133" s="248"/>
      <c r="AU3133" s="248"/>
      <c r="AW3133" s="319"/>
      <c r="AX3133" s="251"/>
      <c r="AY3133" s="248"/>
    </row>
    <row r="3134" spans="1:51" s="307" customFormat="1" ht="16.5" customHeight="1" x14ac:dyDescent="0.25">
      <c r="A3134" s="305"/>
      <c r="B3134" s="306"/>
      <c r="K3134" s="308"/>
      <c r="L3134" s="309"/>
      <c r="M3134" s="310"/>
      <c r="N3134" s="309"/>
      <c r="O3134" s="309"/>
      <c r="P3134" s="309"/>
      <c r="Q3134" s="311"/>
      <c r="R3134" s="312"/>
      <c r="S3134" s="312"/>
      <c r="U3134" s="313"/>
      <c r="V3134" s="305"/>
      <c r="W3134" s="306"/>
      <c r="X3134" s="314"/>
      <c r="Z3134" s="305"/>
      <c r="AA3134" s="315"/>
      <c r="AB3134" s="315"/>
      <c r="AC3134" s="315"/>
      <c r="AD3134" s="312"/>
      <c r="AE3134" s="316"/>
      <c r="AF3134" s="317"/>
      <c r="AG3134" s="317"/>
      <c r="AH3134" s="311"/>
      <c r="AI3134" s="311"/>
      <c r="AJ3134" s="311"/>
      <c r="AK3134" s="311"/>
      <c r="AL3134" s="311"/>
      <c r="AO3134" s="318"/>
      <c r="AP3134" s="318"/>
      <c r="AQ3134" s="249"/>
      <c r="AR3134" s="249"/>
      <c r="AS3134" s="248"/>
      <c r="AT3134" s="248"/>
      <c r="AU3134" s="248"/>
      <c r="AW3134" s="319"/>
      <c r="AX3134" s="251"/>
      <c r="AY3134" s="248"/>
    </row>
    <row r="3135" spans="1:51" s="307" customFormat="1" ht="16.5" customHeight="1" x14ac:dyDescent="0.25">
      <c r="A3135" s="305"/>
      <c r="B3135" s="306"/>
      <c r="K3135" s="308"/>
      <c r="L3135" s="309"/>
      <c r="M3135" s="310"/>
      <c r="N3135" s="309"/>
      <c r="O3135" s="309"/>
      <c r="P3135" s="309"/>
      <c r="Q3135" s="311"/>
      <c r="R3135" s="312"/>
      <c r="S3135" s="312"/>
      <c r="U3135" s="313"/>
      <c r="V3135" s="305"/>
      <c r="W3135" s="306"/>
      <c r="X3135" s="314"/>
      <c r="Z3135" s="305"/>
      <c r="AA3135" s="315"/>
      <c r="AB3135" s="315"/>
      <c r="AC3135" s="315"/>
      <c r="AD3135" s="312"/>
      <c r="AE3135" s="316"/>
      <c r="AF3135" s="317"/>
      <c r="AG3135" s="317"/>
      <c r="AH3135" s="311"/>
      <c r="AI3135" s="311"/>
      <c r="AJ3135" s="311"/>
      <c r="AK3135" s="311"/>
      <c r="AL3135" s="311"/>
      <c r="AO3135" s="318"/>
      <c r="AP3135" s="318"/>
      <c r="AQ3135" s="249"/>
      <c r="AR3135" s="249"/>
      <c r="AS3135" s="248"/>
      <c r="AT3135" s="248"/>
      <c r="AU3135" s="248"/>
      <c r="AW3135" s="319"/>
      <c r="AX3135" s="251"/>
      <c r="AY3135" s="248"/>
    </row>
    <row r="3136" spans="1:51" s="307" customFormat="1" ht="16.5" customHeight="1" x14ac:dyDescent="0.25">
      <c r="A3136" s="305"/>
      <c r="B3136" s="306"/>
      <c r="K3136" s="308"/>
      <c r="L3136" s="309"/>
      <c r="M3136" s="310"/>
      <c r="N3136" s="309"/>
      <c r="O3136" s="309"/>
      <c r="P3136" s="309"/>
      <c r="Q3136" s="311"/>
      <c r="R3136" s="312"/>
      <c r="S3136" s="312"/>
      <c r="U3136" s="313"/>
      <c r="V3136" s="305"/>
      <c r="W3136" s="306"/>
      <c r="X3136" s="314"/>
      <c r="Z3136" s="305"/>
      <c r="AA3136" s="315"/>
      <c r="AB3136" s="315"/>
      <c r="AC3136" s="315"/>
      <c r="AD3136" s="312"/>
      <c r="AE3136" s="316"/>
      <c r="AF3136" s="317"/>
      <c r="AG3136" s="317"/>
      <c r="AH3136" s="311"/>
      <c r="AI3136" s="311"/>
      <c r="AJ3136" s="311"/>
      <c r="AK3136" s="311"/>
      <c r="AL3136" s="311"/>
      <c r="AO3136" s="318"/>
      <c r="AP3136" s="318"/>
      <c r="AQ3136" s="249"/>
      <c r="AR3136" s="249"/>
      <c r="AS3136" s="248"/>
      <c r="AT3136" s="248"/>
      <c r="AU3136" s="248"/>
      <c r="AW3136" s="319"/>
      <c r="AX3136" s="251"/>
      <c r="AY3136" s="248"/>
    </row>
    <row r="3137" spans="1:51" s="307" customFormat="1" ht="16.5" customHeight="1" x14ac:dyDescent="0.25">
      <c r="A3137" s="305"/>
      <c r="B3137" s="306"/>
      <c r="K3137" s="308"/>
      <c r="L3137" s="309"/>
      <c r="M3137" s="310"/>
      <c r="N3137" s="309"/>
      <c r="O3137" s="309"/>
      <c r="P3137" s="309"/>
      <c r="Q3137" s="311"/>
      <c r="R3137" s="312"/>
      <c r="S3137" s="312"/>
      <c r="U3137" s="313"/>
      <c r="V3137" s="305"/>
      <c r="W3137" s="306"/>
      <c r="X3137" s="314"/>
      <c r="Z3137" s="305"/>
      <c r="AA3137" s="315"/>
      <c r="AB3137" s="315"/>
      <c r="AC3137" s="315"/>
      <c r="AD3137" s="312"/>
      <c r="AE3137" s="316"/>
      <c r="AF3137" s="317"/>
      <c r="AG3137" s="317"/>
      <c r="AH3137" s="311"/>
      <c r="AI3137" s="311"/>
      <c r="AJ3137" s="311"/>
      <c r="AK3137" s="311"/>
      <c r="AL3137" s="311"/>
      <c r="AO3137" s="318"/>
      <c r="AP3137" s="318"/>
      <c r="AQ3137" s="249"/>
      <c r="AR3137" s="249"/>
      <c r="AS3137" s="248"/>
      <c r="AT3137" s="248"/>
      <c r="AU3137" s="248"/>
      <c r="AW3137" s="319"/>
      <c r="AX3137" s="251"/>
      <c r="AY3137" s="248"/>
    </row>
    <row r="3138" spans="1:51" s="307" customFormat="1" ht="16.5" customHeight="1" x14ac:dyDescent="0.25">
      <c r="A3138" s="305"/>
      <c r="B3138" s="306"/>
      <c r="K3138" s="308"/>
      <c r="L3138" s="309"/>
      <c r="M3138" s="310"/>
      <c r="N3138" s="309"/>
      <c r="O3138" s="309"/>
      <c r="P3138" s="309"/>
      <c r="Q3138" s="311"/>
      <c r="R3138" s="312"/>
      <c r="S3138" s="312"/>
      <c r="U3138" s="313"/>
      <c r="V3138" s="305"/>
      <c r="W3138" s="306"/>
      <c r="X3138" s="314"/>
      <c r="Z3138" s="305"/>
      <c r="AA3138" s="315"/>
      <c r="AB3138" s="315"/>
      <c r="AC3138" s="315"/>
      <c r="AD3138" s="312"/>
      <c r="AE3138" s="316"/>
      <c r="AF3138" s="317"/>
      <c r="AG3138" s="317"/>
      <c r="AH3138" s="311"/>
      <c r="AI3138" s="311"/>
      <c r="AJ3138" s="311"/>
      <c r="AK3138" s="311"/>
      <c r="AL3138" s="311"/>
      <c r="AO3138" s="318"/>
      <c r="AP3138" s="318"/>
      <c r="AQ3138" s="249"/>
      <c r="AR3138" s="249"/>
      <c r="AS3138" s="248"/>
      <c r="AT3138" s="248"/>
      <c r="AU3138" s="248"/>
      <c r="AW3138" s="319"/>
      <c r="AX3138" s="251"/>
      <c r="AY3138" s="248"/>
    </row>
    <row r="3139" spans="1:51" s="307" customFormat="1" ht="16.5" customHeight="1" x14ac:dyDescent="0.25">
      <c r="A3139" s="305"/>
      <c r="B3139" s="306"/>
      <c r="K3139" s="308"/>
      <c r="L3139" s="309"/>
      <c r="M3139" s="310"/>
      <c r="N3139" s="309"/>
      <c r="O3139" s="309"/>
      <c r="P3139" s="309"/>
      <c r="Q3139" s="311"/>
      <c r="R3139" s="312"/>
      <c r="S3139" s="312"/>
      <c r="U3139" s="313"/>
      <c r="V3139" s="305"/>
      <c r="W3139" s="306"/>
      <c r="X3139" s="314"/>
      <c r="Z3139" s="305"/>
      <c r="AA3139" s="315"/>
      <c r="AB3139" s="315"/>
      <c r="AC3139" s="315"/>
      <c r="AD3139" s="312"/>
      <c r="AE3139" s="316"/>
      <c r="AF3139" s="317"/>
      <c r="AG3139" s="317"/>
      <c r="AH3139" s="311"/>
      <c r="AI3139" s="311"/>
      <c r="AJ3139" s="311"/>
      <c r="AK3139" s="311"/>
      <c r="AL3139" s="311"/>
      <c r="AO3139" s="318"/>
      <c r="AP3139" s="318"/>
      <c r="AQ3139" s="249"/>
      <c r="AR3139" s="249"/>
      <c r="AS3139" s="248"/>
      <c r="AT3139" s="248"/>
      <c r="AU3139" s="248"/>
      <c r="AW3139" s="319"/>
      <c r="AX3139" s="251"/>
      <c r="AY3139" s="248"/>
    </row>
    <row r="3140" spans="1:51" s="307" customFormat="1" ht="16.5" customHeight="1" x14ac:dyDescent="0.25">
      <c r="A3140" s="305"/>
      <c r="B3140" s="306"/>
      <c r="K3140" s="308"/>
      <c r="L3140" s="309"/>
      <c r="M3140" s="310"/>
      <c r="N3140" s="309"/>
      <c r="O3140" s="309"/>
      <c r="P3140" s="309"/>
      <c r="Q3140" s="311"/>
      <c r="R3140" s="312"/>
      <c r="S3140" s="312"/>
      <c r="U3140" s="313"/>
      <c r="V3140" s="305"/>
      <c r="W3140" s="306"/>
      <c r="X3140" s="314"/>
      <c r="Z3140" s="305"/>
      <c r="AA3140" s="315"/>
      <c r="AB3140" s="315"/>
      <c r="AC3140" s="315"/>
      <c r="AD3140" s="312"/>
      <c r="AE3140" s="316"/>
      <c r="AF3140" s="317"/>
      <c r="AG3140" s="317"/>
      <c r="AH3140" s="311"/>
      <c r="AI3140" s="311"/>
      <c r="AJ3140" s="311"/>
      <c r="AK3140" s="311"/>
      <c r="AL3140" s="311"/>
      <c r="AO3140" s="318"/>
      <c r="AP3140" s="318"/>
      <c r="AQ3140" s="249"/>
      <c r="AR3140" s="249"/>
      <c r="AS3140" s="248"/>
      <c r="AT3140" s="248"/>
      <c r="AU3140" s="248"/>
      <c r="AW3140" s="319"/>
      <c r="AX3140" s="251"/>
      <c r="AY3140" s="248"/>
    </row>
    <row r="3141" spans="1:51" s="307" customFormat="1" ht="16.5" customHeight="1" x14ac:dyDescent="0.25">
      <c r="A3141" s="305"/>
      <c r="B3141" s="306"/>
      <c r="K3141" s="308"/>
      <c r="L3141" s="309"/>
      <c r="M3141" s="310"/>
      <c r="N3141" s="309"/>
      <c r="O3141" s="309"/>
      <c r="P3141" s="309"/>
      <c r="Q3141" s="311"/>
      <c r="R3141" s="312"/>
      <c r="S3141" s="312"/>
      <c r="U3141" s="313"/>
      <c r="V3141" s="305"/>
      <c r="W3141" s="306"/>
      <c r="X3141" s="314"/>
      <c r="Z3141" s="305"/>
      <c r="AA3141" s="315"/>
      <c r="AB3141" s="315"/>
      <c r="AC3141" s="315"/>
      <c r="AD3141" s="312"/>
      <c r="AE3141" s="316"/>
      <c r="AF3141" s="317"/>
      <c r="AG3141" s="317"/>
      <c r="AH3141" s="311"/>
      <c r="AI3141" s="311"/>
      <c r="AJ3141" s="311"/>
      <c r="AK3141" s="311"/>
      <c r="AL3141" s="311"/>
      <c r="AO3141" s="318"/>
      <c r="AP3141" s="318"/>
      <c r="AQ3141" s="249"/>
      <c r="AR3141" s="249"/>
      <c r="AS3141" s="248"/>
      <c r="AT3141" s="248"/>
      <c r="AU3141" s="248"/>
      <c r="AW3141" s="319"/>
      <c r="AX3141" s="251"/>
      <c r="AY3141" s="248"/>
    </row>
    <row r="3142" spans="1:51" s="307" customFormat="1" ht="16.5" customHeight="1" x14ac:dyDescent="0.25">
      <c r="A3142" s="305"/>
      <c r="B3142" s="306"/>
      <c r="K3142" s="308"/>
      <c r="L3142" s="309"/>
      <c r="M3142" s="310"/>
      <c r="N3142" s="309"/>
      <c r="O3142" s="309"/>
      <c r="P3142" s="309"/>
      <c r="Q3142" s="311"/>
      <c r="R3142" s="312"/>
      <c r="S3142" s="312"/>
      <c r="U3142" s="313"/>
      <c r="V3142" s="305"/>
      <c r="W3142" s="306"/>
      <c r="X3142" s="314"/>
      <c r="Z3142" s="305"/>
      <c r="AA3142" s="315"/>
      <c r="AB3142" s="315"/>
      <c r="AC3142" s="315"/>
      <c r="AD3142" s="312"/>
      <c r="AE3142" s="316"/>
      <c r="AF3142" s="317"/>
      <c r="AG3142" s="317"/>
      <c r="AH3142" s="311"/>
      <c r="AI3142" s="311"/>
      <c r="AJ3142" s="311"/>
      <c r="AK3142" s="311"/>
      <c r="AL3142" s="311"/>
      <c r="AO3142" s="318"/>
      <c r="AP3142" s="318"/>
      <c r="AQ3142" s="249"/>
      <c r="AR3142" s="249"/>
      <c r="AS3142" s="248"/>
      <c r="AT3142" s="248"/>
      <c r="AU3142" s="248"/>
      <c r="AW3142" s="319"/>
      <c r="AX3142" s="251"/>
      <c r="AY3142" s="248"/>
    </row>
    <row r="3143" spans="1:51" s="307" customFormat="1" ht="16.5" customHeight="1" x14ac:dyDescent="0.25">
      <c r="A3143" s="305"/>
      <c r="B3143" s="306"/>
      <c r="K3143" s="308"/>
      <c r="L3143" s="309"/>
      <c r="M3143" s="310"/>
      <c r="N3143" s="309"/>
      <c r="O3143" s="309"/>
      <c r="P3143" s="309"/>
      <c r="Q3143" s="311"/>
      <c r="R3143" s="312"/>
      <c r="S3143" s="312"/>
      <c r="U3143" s="313"/>
      <c r="V3143" s="305"/>
      <c r="W3143" s="306"/>
      <c r="X3143" s="314"/>
      <c r="Z3143" s="305"/>
      <c r="AA3143" s="315"/>
      <c r="AB3143" s="315"/>
      <c r="AC3143" s="315"/>
      <c r="AD3143" s="312"/>
      <c r="AE3143" s="316"/>
      <c r="AF3143" s="317"/>
      <c r="AG3143" s="317"/>
      <c r="AH3143" s="311"/>
      <c r="AI3143" s="311"/>
      <c r="AJ3143" s="311"/>
      <c r="AK3143" s="311"/>
      <c r="AL3143" s="311"/>
      <c r="AO3143" s="318"/>
      <c r="AP3143" s="318"/>
      <c r="AQ3143" s="249"/>
      <c r="AR3143" s="249"/>
      <c r="AS3143" s="248"/>
      <c r="AT3143" s="248"/>
      <c r="AU3143" s="248"/>
      <c r="AW3143" s="319"/>
      <c r="AX3143" s="251"/>
      <c r="AY3143" s="248"/>
    </row>
    <row r="3144" spans="1:51" s="307" customFormat="1" ht="16.5" customHeight="1" x14ac:dyDescent="0.25">
      <c r="A3144" s="305"/>
      <c r="B3144" s="306"/>
      <c r="K3144" s="308"/>
      <c r="L3144" s="309"/>
      <c r="M3144" s="310"/>
      <c r="N3144" s="309"/>
      <c r="O3144" s="309"/>
      <c r="P3144" s="309"/>
      <c r="Q3144" s="311"/>
      <c r="R3144" s="312"/>
      <c r="S3144" s="312"/>
      <c r="U3144" s="313"/>
      <c r="V3144" s="305"/>
      <c r="W3144" s="306"/>
      <c r="X3144" s="314"/>
      <c r="Z3144" s="305"/>
      <c r="AA3144" s="315"/>
      <c r="AB3144" s="315"/>
      <c r="AC3144" s="315"/>
      <c r="AD3144" s="312"/>
      <c r="AE3144" s="316"/>
      <c r="AF3144" s="317"/>
      <c r="AG3144" s="317"/>
      <c r="AH3144" s="311"/>
      <c r="AI3144" s="311"/>
      <c r="AJ3144" s="311"/>
      <c r="AK3144" s="311"/>
      <c r="AL3144" s="311"/>
      <c r="AO3144" s="318"/>
      <c r="AP3144" s="318"/>
      <c r="AQ3144" s="249"/>
      <c r="AR3144" s="249"/>
      <c r="AS3144" s="248"/>
      <c r="AT3144" s="248"/>
      <c r="AU3144" s="248"/>
      <c r="AW3144" s="319"/>
      <c r="AX3144" s="251"/>
      <c r="AY3144" s="248"/>
    </row>
    <row r="3145" spans="1:51" s="307" customFormat="1" ht="16.5" customHeight="1" x14ac:dyDescent="0.25">
      <c r="A3145" s="305"/>
      <c r="B3145" s="306"/>
      <c r="K3145" s="308"/>
      <c r="L3145" s="309"/>
      <c r="M3145" s="310"/>
      <c r="N3145" s="309"/>
      <c r="O3145" s="309"/>
      <c r="P3145" s="309"/>
      <c r="Q3145" s="311"/>
      <c r="R3145" s="312"/>
      <c r="S3145" s="312"/>
      <c r="U3145" s="313"/>
      <c r="V3145" s="305"/>
      <c r="W3145" s="306"/>
      <c r="X3145" s="314"/>
      <c r="Z3145" s="305"/>
      <c r="AA3145" s="315"/>
      <c r="AB3145" s="315"/>
      <c r="AC3145" s="315"/>
      <c r="AD3145" s="312"/>
      <c r="AE3145" s="316"/>
      <c r="AF3145" s="317"/>
      <c r="AG3145" s="317"/>
      <c r="AH3145" s="311"/>
      <c r="AI3145" s="311"/>
      <c r="AJ3145" s="311"/>
      <c r="AK3145" s="311"/>
      <c r="AL3145" s="311"/>
      <c r="AO3145" s="318"/>
      <c r="AP3145" s="318"/>
      <c r="AQ3145" s="249"/>
      <c r="AR3145" s="249"/>
      <c r="AS3145" s="248"/>
      <c r="AT3145" s="248"/>
      <c r="AU3145" s="248"/>
      <c r="AW3145" s="319"/>
      <c r="AX3145" s="251"/>
      <c r="AY3145" s="248"/>
    </row>
    <row r="3146" spans="1:51" s="307" customFormat="1" ht="16.5" customHeight="1" x14ac:dyDescent="0.25">
      <c r="A3146" s="305"/>
      <c r="B3146" s="306"/>
      <c r="K3146" s="308"/>
      <c r="L3146" s="309"/>
      <c r="M3146" s="310"/>
      <c r="N3146" s="309"/>
      <c r="O3146" s="309"/>
      <c r="P3146" s="309"/>
      <c r="Q3146" s="311"/>
      <c r="R3146" s="312"/>
      <c r="S3146" s="312"/>
      <c r="U3146" s="313"/>
      <c r="V3146" s="305"/>
      <c r="W3146" s="306"/>
      <c r="X3146" s="314"/>
      <c r="Z3146" s="305"/>
      <c r="AA3146" s="315"/>
      <c r="AB3146" s="315"/>
      <c r="AC3146" s="315"/>
      <c r="AD3146" s="312"/>
      <c r="AE3146" s="316"/>
      <c r="AF3146" s="317"/>
      <c r="AG3146" s="317"/>
      <c r="AH3146" s="311"/>
      <c r="AI3146" s="311"/>
      <c r="AJ3146" s="311"/>
      <c r="AK3146" s="311"/>
      <c r="AL3146" s="311"/>
      <c r="AO3146" s="318"/>
      <c r="AP3146" s="318"/>
      <c r="AQ3146" s="249"/>
      <c r="AR3146" s="249"/>
      <c r="AS3146" s="248"/>
      <c r="AT3146" s="248"/>
      <c r="AU3146" s="248"/>
      <c r="AW3146" s="319"/>
      <c r="AX3146" s="251"/>
      <c r="AY3146" s="248"/>
    </row>
    <row r="3147" spans="1:51" s="307" customFormat="1" ht="16.5" customHeight="1" x14ac:dyDescent="0.25">
      <c r="A3147" s="305"/>
      <c r="B3147" s="306"/>
      <c r="K3147" s="308"/>
      <c r="L3147" s="309"/>
      <c r="M3147" s="310"/>
      <c r="N3147" s="309"/>
      <c r="O3147" s="309"/>
      <c r="P3147" s="309"/>
      <c r="Q3147" s="311"/>
      <c r="R3147" s="312"/>
      <c r="S3147" s="312"/>
      <c r="U3147" s="313"/>
      <c r="V3147" s="305"/>
      <c r="W3147" s="306"/>
      <c r="X3147" s="314"/>
      <c r="Z3147" s="305"/>
      <c r="AA3147" s="315"/>
      <c r="AB3147" s="315"/>
      <c r="AC3147" s="315"/>
      <c r="AD3147" s="312"/>
      <c r="AE3147" s="316"/>
      <c r="AF3147" s="317"/>
      <c r="AG3147" s="317"/>
      <c r="AH3147" s="311"/>
      <c r="AI3147" s="311"/>
      <c r="AJ3147" s="311"/>
      <c r="AK3147" s="311"/>
      <c r="AL3147" s="311"/>
      <c r="AO3147" s="318"/>
      <c r="AP3147" s="318"/>
      <c r="AQ3147" s="249"/>
      <c r="AR3147" s="249"/>
      <c r="AS3147" s="248"/>
      <c r="AT3147" s="248"/>
      <c r="AU3147" s="248"/>
      <c r="AW3147" s="319"/>
      <c r="AX3147" s="251"/>
      <c r="AY3147" s="248"/>
    </row>
    <row r="3148" spans="1:51" s="276" customFormat="1" ht="16.5" customHeight="1" x14ac:dyDescent="0.25">
      <c r="A3148" s="283" t="s">
        <v>266</v>
      </c>
      <c r="B3148" s="274">
        <v>79</v>
      </c>
      <c r="C3148" s="276" t="s">
        <v>5</v>
      </c>
      <c r="D3148" s="276">
        <v>20409</v>
      </c>
      <c r="E3148" s="276">
        <v>65</v>
      </c>
      <c r="F3148" s="276">
        <v>725</v>
      </c>
      <c r="G3148" s="276" t="s">
        <v>245</v>
      </c>
      <c r="H3148" s="276">
        <v>1</v>
      </c>
      <c r="I3148" s="276">
        <v>0</v>
      </c>
      <c r="J3148" s="276">
        <v>0</v>
      </c>
      <c r="K3148" s="277">
        <f>H3148*400+I3148*100+J3148</f>
        <v>400</v>
      </c>
      <c r="L3148" s="278">
        <f>SUM(Q3148:U3148)</f>
        <v>400</v>
      </c>
      <c r="M3148" s="279">
        <v>5</v>
      </c>
      <c r="N3148" s="278">
        <f>L3148</f>
        <v>400</v>
      </c>
      <c r="O3148" s="278">
        <v>175</v>
      </c>
      <c r="P3148" s="278">
        <f>N3148*O3148</f>
        <v>70000</v>
      </c>
      <c r="Q3148" s="280"/>
      <c r="R3148" s="281">
        <v>397.75</v>
      </c>
      <c r="S3148" s="281">
        <v>2.25</v>
      </c>
      <c r="U3148" s="282"/>
      <c r="V3148" s="283"/>
      <c r="W3148" s="274"/>
      <c r="X3148" s="291"/>
      <c r="Z3148" s="283"/>
      <c r="AA3148" s="285"/>
      <c r="AB3148" s="285"/>
      <c r="AC3148" s="285"/>
      <c r="AD3148" s="281"/>
      <c r="AE3148" s="287"/>
      <c r="AF3148" s="288"/>
      <c r="AG3148" s="288"/>
      <c r="AH3148" s="280"/>
      <c r="AI3148" s="280"/>
      <c r="AJ3148" s="280"/>
      <c r="AK3148" s="280"/>
      <c r="AL3148" s="280"/>
      <c r="AO3148" s="290"/>
      <c r="AP3148" s="290"/>
      <c r="AQ3148" s="199">
        <f>P3148+AP3148</f>
        <v>70000</v>
      </c>
      <c r="AR3148" s="199">
        <f>AQ3148</f>
        <v>70000</v>
      </c>
      <c r="AS3148" s="198">
        <f>((S3148*O3148)+(AF3148*AK3148)-(AF3148*AK3148*AN3148/100))</f>
        <v>393.75</v>
      </c>
      <c r="AT3148" s="198">
        <f>AQ3148-AS3148</f>
        <v>69606.25</v>
      </c>
      <c r="AU3148" s="198">
        <f>AS3148</f>
        <v>393.75</v>
      </c>
      <c r="AV3148" s="276">
        <f>อัตราภาษี!J5</f>
        <v>0.3</v>
      </c>
      <c r="AW3148" s="156" t="s">
        <v>1811</v>
      </c>
      <c r="AX3148" s="201">
        <f>AU3148*AV3148/100</f>
        <v>1.1812499999999999</v>
      </c>
      <c r="AY3148" s="198">
        <f>AX3148*10/100</f>
        <v>0.11812499999999999</v>
      </c>
    </row>
    <row r="3149" spans="1:51" s="307" customFormat="1" ht="16.5" customHeight="1" x14ac:dyDescent="0.25">
      <c r="A3149" s="305"/>
      <c r="B3149" s="306"/>
      <c r="K3149" s="308"/>
      <c r="L3149" s="309"/>
      <c r="M3149" s="310"/>
      <c r="N3149" s="309"/>
      <c r="O3149" s="309"/>
      <c r="P3149" s="309"/>
      <c r="Q3149" s="311"/>
      <c r="R3149" s="312"/>
      <c r="S3149" s="312"/>
      <c r="U3149" s="313"/>
      <c r="V3149" s="305"/>
      <c r="W3149" s="306"/>
      <c r="X3149" s="314"/>
      <c r="Z3149" s="305"/>
      <c r="AA3149" s="315"/>
      <c r="AB3149" s="315"/>
      <c r="AC3149" s="315"/>
      <c r="AD3149" s="312"/>
      <c r="AE3149" s="316"/>
      <c r="AF3149" s="317"/>
      <c r="AG3149" s="317"/>
      <c r="AH3149" s="311"/>
      <c r="AI3149" s="311"/>
      <c r="AJ3149" s="311"/>
      <c r="AK3149" s="311"/>
      <c r="AL3149" s="311"/>
      <c r="AO3149" s="318"/>
      <c r="AP3149" s="318"/>
      <c r="AQ3149" s="249"/>
      <c r="AR3149" s="249"/>
      <c r="AS3149" s="248"/>
      <c r="AT3149" s="248"/>
      <c r="AU3149" s="248"/>
      <c r="AW3149" s="319"/>
      <c r="AX3149" s="251"/>
      <c r="AY3149" s="248"/>
    </row>
    <row r="3150" spans="1:51" s="307" customFormat="1" ht="16.5" customHeight="1" x14ac:dyDescent="0.25">
      <c r="A3150" s="305"/>
      <c r="B3150" s="306"/>
      <c r="K3150" s="308"/>
      <c r="L3150" s="309"/>
      <c r="M3150" s="310"/>
      <c r="N3150" s="309"/>
      <c r="O3150" s="309"/>
      <c r="P3150" s="309"/>
      <c r="Q3150" s="311"/>
      <c r="R3150" s="312"/>
      <c r="S3150" s="312"/>
      <c r="U3150" s="313"/>
      <c r="V3150" s="305"/>
      <c r="W3150" s="306"/>
      <c r="X3150" s="314"/>
      <c r="Z3150" s="305"/>
      <c r="AA3150" s="315"/>
      <c r="AB3150" s="315"/>
      <c r="AC3150" s="315"/>
      <c r="AD3150" s="312"/>
      <c r="AE3150" s="316"/>
      <c r="AF3150" s="317"/>
      <c r="AG3150" s="317"/>
      <c r="AH3150" s="311"/>
      <c r="AI3150" s="311"/>
      <c r="AJ3150" s="311"/>
      <c r="AK3150" s="311"/>
      <c r="AL3150" s="311"/>
      <c r="AO3150" s="318"/>
      <c r="AP3150" s="318"/>
      <c r="AQ3150" s="249"/>
      <c r="AR3150" s="249"/>
      <c r="AS3150" s="248"/>
      <c r="AT3150" s="248"/>
      <c r="AU3150" s="248"/>
      <c r="AW3150" s="319"/>
      <c r="AX3150" s="251"/>
      <c r="AY3150" s="248"/>
    </row>
    <row r="3151" spans="1:51" s="307" customFormat="1" ht="16.5" customHeight="1" x14ac:dyDescent="0.25">
      <c r="A3151" s="305"/>
      <c r="B3151" s="306"/>
      <c r="K3151" s="308"/>
      <c r="L3151" s="309"/>
      <c r="M3151" s="310"/>
      <c r="N3151" s="309"/>
      <c r="O3151" s="309"/>
      <c r="P3151" s="309"/>
      <c r="Q3151" s="311"/>
      <c r="R3151" s="312"/>
      <c r="S3151" s="312"/>
      <c r="U3151" s="313"/>
      <c r="V3151" s="305"/>
      <c r="W3151" s="306"/>
      <c r="X3151" s="314"/>
      <c r="Z3151" s="305"/>
      <c r="AA3151" s="315"/>
      <c r="AB3151" s="315"/>
      <c r="AC3151" s="315"/>
      <c r="AD3151" s="312"/>
      <c r="AE3151" s="316"/>
      <c r="AF3151" s="317"/>
      <c r="AG3151" s="317"/>
      <c r="AH3151" s="311"/>
      <c r="AI3151" s="311"/>
      <c r="AJ3151" s="311"/>
      <c r="AK3151" s="311"/>
      <c r="AL3151" s="311"/>
      <c r="AO3151" s="318"/>
      <c r="AP3151" s="318"/>
      <c r="AQ3151" s="249"/>
      <c r="AR3151" s="249"/>
      <c r="AS3151" s="248"/>
      <c r="AT3151" s="248"/>
      <c r="AU3151" s="248"/>
      <c r="AW3151" s="319"/>
      <c r="AX3151" s="251"/>
      <c r="AY3151" s="248"/>
    </row>
    <row r="3152" spans="1:51" s="307" customFormat="1" ht="16.5" customHeight="1" x14ac:dyDescent="0.25">
      <c r="A3152" s="305"/>
      <c r="B3152" s="306"/>
      <c r="K3152" s="308"/>
      <c r="L3152" s="309"/>
      <c r="M3152" s="310"/>
      <c r="N3152" s="309"/>
      <c r="O3152" s="309"/>
      <c r="P3152" s="309"/>
      <c r="Q3152" s="311"/>
      <c r="R3152" s="312"/>
      <c r="S3152" s="312"/>
      <c r="U3152" s="313"/>
      <c r="V3152" s="305"/>
      <c r="W3152" s="306"/>
      <c r="X3152" s="314"/>
      <c r="Z3152" s="305"/>
      <c r="AA3152" s="315"/>
      <c r="AB3152" s="315"/>
      <c r="AC3152" s="315"/>
      <c r="AD3152" s="312"/>
      <c r="AE3152" s="316"/>
      <c r="AF3152" s="317"/>
      <c r="AG3152" s="317"/>
      <c r="AH3152" s="311"/>
      <c r="AI3152" s="311"/>
      <c r="AJ3152" s="311"/>
      <c r="AK3152" s="311"/>
      <c r="AL3152" s="311"/>
      <c r="AO3152" s="318"/>
      <c r="AP3152" s="318"/>
      <c r="AQ3152" s="249"/>
      <c r="AR3152" s="249"/>
      <c r="AS3152" s="248"/>
      <c r="AT3152" s="248"/>
      <c r="AU3152" s="248"/>
      <c r="AW3152" s="319"/>
      <c r="AX3152" s="251"/>
      <c r="AY3152" s="248"/>
    </row>
    <row r="3153" spans="1:51" s="307" customFormat="1" ht="16.5" customHeight="1" x14ac:dyDescent="0.25">
      <c r="A3153" s="305"/>
      <c r="B3153" s="306"/>
      <c r="K3153" s="308"/>
      <c r="L3153" s="309"/>
      <c r="M3153" s="310"/>
      <c r="N3153" s="309"/>
      <c r="O3153" s="309"/>
      <c r="P3153" s="309"/>
      <c r="Q3153" s="311"/>
      <c r="R3153" s="312"/>
      <c r="S3153" s="312"/>
      <c r="U3153" s="313"/>
      <c r="V3153" s="305"/>
      <c r="W3153" s="306"/>
      <c r="X3153" s="314"/>
      <c r="Z3153" s="305"/>
      <c r="AA3153" s="315"/>
      <c r="AB3153" s="315"/>
      <c r="AC3153" s="315"/>
      <c r="AD3153" s="312"/>
      <c r="AE3153" s="316"/>
      <c r="AF3153" s="317"/>
      <c r="AG3153" s="317"/>
      <c r="AH3153" s="311"/>
      <c r="AI3153" s="311"/>
      <c r="AJ3153" s="311"/>
      <c r="AK3153" s="311"/>
      <c r="AL3153" s="311"/>
      <c r="AO3153" s="318"/>
      <c r="AP3153" s="318"/>
      <c r="AQ3153" s="249"/>
      <c r="AR3153" s="249"/>
      <c r="AS3153" s="248"/>
      <c r="AT3153" s="248"/>
      <c r="AU3153" s="248"/>
      <c r="AW3153" s="319"/>
      <c r="AX3153" s="251"/>
      <c r="AY3153" s="248"/>
    </row>
    <row r="3154" spans="1:51" s="307" customFormat="1" ht="16.5" customHeight="1" x14ac:dyDescent="0.25">
      <c r="A3154" s="305"/>
      <c r="B3154" s="306"/>
      <c r="K3154" s="308"/>
      <c r="L3154" s="309"/>
      <c r="M3154" s="310"/>
      <c r="N3154" s="309"/>
      <c r="O3154" s="309"/>
      <c r="P3154" s="309"/>
      <c r="Q3154" s="311"/>
      <c r="R3154" s="312"/>
      <c r="S3154" s="312"/>
      <c r="U3154" s="313"/>
      <c r="V3154" s="305"/>
      <c r="W3154" s="306"/>
      <c r="X3154" s="314"/>
      <c r="Z3154" s="305"/>
      <c r="AA3154" s="315"/>
      <c r="AB3154" s="315"/>
      <c r="AC3154" s="315"/>
      <c r="AD3154" s="312"/>
      <c r="AE3154" s="316"/>
      <c r="AF3154" s="317"/>
      <c r="AG3154" s="317"/>
      <c r="AH3154" s="311"/>
      <c r="AI3154" s="311"/>
      <c r="AJ3154" s="311"/>
      <c r="AK3154" s="311"/>
      <c r="AL3154" s="311"/>
      <c r="AO3154" s="318"/>
      <c r="AP3154" s="318"/>
      <c r="AQ3154" s="249"/>
      <c r="AR3154" s="249"/>
      <c r="AS3154" s="248"/>
      <c r="AT3154" s="248"/>
      <c r="AU3154" s="248"/>
      <c r="AW3154" s="319"/>
      <c r="AX3154" s="251"/>
      <c r="AY3154" s="248"/>
    </row>
    <row r="3155" spans="1:51" s="307" customFormat="1" ht="16.5" customHeight="1" x14ac:dyDescent="0.25">
      <c r="A3155" s="305"/>
      <c r="B3155" s="306"/>
      <c r="K3155" s="308"/>
      <c r="L3155" s="309"/>
      <c r="M3155" s="310"/>
      <c r="N3155" s="309"/>
      <c r="O3155" s="309"/>
      <c r="P3155" s="309"/>
      <c r="Q3155" s="311"/>
      <c r="R3155" s="312"/>
      <c r="S3155" s="312"/>
      <c r="U3155" s="313"/>
      <c r="V3155" s="305"/>
      <c r="W3155" s="306"/>
      <c r="X3155" s="314"/>
      <c r="Z3155" s="305"/>
      <c r="AA3155" s="315"/>
      <c r="AB3155" s="315"/>
      <c r="AC3155" s="315"/>
      <c r="AD3155" s="312"/>
      <c r="AE3155" s="316"/>
      <c r="AF3155" s="317"/>
      <c r="AG3155" s="317"/>
      <c r="AH3155" s="311"/>
      <c r="AI3155" s="311"/>
      <c r="AJ3155" s="311"/>
      <c r="AK3155" s="311"/>
      <c r="AL3155" s="311"/>
      <c r="AO3155" s="318"/>
      <c r="AP3155" s="318"/>
      <c r="AQ3155" s="249"/>
      <c r="AR3155" s="249"/>
      <c r="AS3155" s="248"/>
      <c r="AT3155" s="248"/>
      <c r="AU3155" s="248"/>
      <c r="AW3155" s="319"/>
      <c r="AX3155" s="251"/>
      <c r="AY3155" s="248"/>
    </row>
    <row r="3156" spans="1:51" s="307" customFormat="1" ht="16.5" customHeight="1" x14ac:dyDescent="0.25">
      <c r="A3156" s="305"/>
      <c r="B3156" s="306"/>
      <c r="K3156" s="308"/>
      <c r="L3156" s="309"/>
      <c r="M3156" s="310"/>
      <c r="N3156" s="309"/>
      <c r="O3156" s="309"/>
      <c r="P3156" s="309"/>
      <c r="Q3156" s="311"/>
      <c r="R3156" s="312"/>
      <c r="S3156" s="312"/>
      <c r="U3156" s="313"/>
      <c r="V3156" s="305"/>
      <c r="W3156" s="306"/>
      <c r="X3156" s="314"/>
      <c r="Z3156" s="305"/>
      <c r="AA3156" s="315"/>
      <c r="AB3156" s="315"/>
      <c r="AC3156" s="315"/>
      <c r="AD3156" s="312"/>
      <c r="AE3156" s="316"/>
      <c r="AF3156" s="317"/>
      <c r="AG3156" s="317"/>
      <c r="AH3156" s="311"/>
      <c r="AI3156" s="311"/>
      <c r="AJ3156" s="311"/>
      <c r="AK3156" s="311"/>
      <c r="AL3156" s="311"/>
      <c r="AO3156" s="318"/>
      <c r="AP3156" s="318"/>
      <c r="AQ3156" s="249"/>
      <c r="AR3156" s="249"/>
      <c r="AS3156" s="248"/>
      <c r="AT3156" s="248"/>
      <c r="AU3156" s="248"/>
      <c r="AW3156" s="319"/>
      <c r="AX3156" s="251"/>
      <c r="AY3156" s="248"/>
    </row>
    <row r="3157" spans="1:51" s="307" customFormat="1" ht="16.5" customHeight="1" x14ac:dyDescent="0.25">
      <c r="A3157" s="305"/>
      <c r="B3157" s="306"/>
      <c r="K3157" s="308"/>
      <c r="L3157" s="309"/>
      <c r="M3157" s="310"/>
      <c r="N3157" s="309"/>
      <c r="O3157" s="309"/>
      <c r="P3157" s="309"/>
      <c r="Q3157" s="311"/>
      <c r="R3157" s="312"/>
      <c r="S3157" s="312"/>
      <c r="U3157" s="313"/>
      <c r="V3157" s="305"/>
      <c r="W3157" s="306"/>
      <c r="X3157" s="314"/>
      <c r="Z3157" s="305"/>
      <c r="AA3157" s="315"/>
      <c r="AB3157" s="315"/>
      <c r="AC3157" s="315"/>
      <c r="AD3157" s="312"/>
      <c r="AE3157" s="316"/>
      <c r="AF3157" s="317"/>
      <c r="AG3157" s="317"/>
      <c r="AH3157" s="311"/>
      <c r="AI3157" s="311"/>
      <c r="AJ3157" s="311"/>
      <c r="AK3157" s="311"/>
      <c r="AL3157" s="311"/>
      <c r="AO3157" s="318"/>
      <c r="AP3157" s="318"/>
      <c r="AQ3157" s="249"/>
      <c r="AR3157" s="249"/>
      <c r="AS3157" s="248"/>
      <c r="AT3157" s="248"/>
      <c r="AU3157" s="248"/>
      <c r="AW3157" s="319"/>
      <c r="AX3157" s="251"/>
      <c r="AY3157" s="248"/>
    </row>
    <row r="3158" spans="1:51" s="307" customFormat="1" ht="16.5" customHeight="1" x14ac:dyDescent="0.25">
      <c r="A3158" s="305"/>
      <c r="B3158" s="306"/>
      <c r="K3158" s="308"/>
      <c r="L3158" s="309"/>
      <c r="M3158" s="310"/>
      <c r="N3158" s="309"/>
      <c r="O3158" s="309"/>
      <c r="P3158" s="309"/>
      <c r="Q3158" s="311"/>
      <c r="R3158" s="312"/>
      <c r="S3158" s="312"/>
      <c r="U3158" s="313"/>
      <c r="V3158" s="305"/>
      <c r="W3158" s="306"/>
      <c r="X3158" s="314"/>
      <c r="Z3158" s="305"/>
      <c r="AA3158" s="315"/>
      <c r="AB3158" s="315"/>
      <c r="AC3158" s="315"/>
      <c r="AD3158" s="312"/>
      <c r="AE3158" s="316"/>
      <c r="AF3158" s="317"/>
      <c r="AG3158" s="317"/>
      <c r="AH3158" s="311"/>
      <c r="AI3158" s="311"/>
      <c r="AJ3158" s="311"/>
      <c r="AK3158" s="311"/>
      <c r="AL3158" s="311"/>
      <c r="AO3158" s="318"/>
      <c r="AP3158" s="318"/>
      <c r="AQ3158" s="249"/>
      <c r="AR3158" s="249"/>
      <c r="AS3158" s="248"/>
      <c r="AT3158" s="248"/>
      <c r="AU3158" s="248"/>
      <c r="AW3158" s="319"/>
      <c r="AX3158" s="251"/>
      <c r="AY3158" s="248"/>
    </row>
    <row r="3159" spans="1:51" s="307" customFormat="1" ht="16.5" customHeight="1" x14ac:dyDescent="0.25">
      <c r="A3159" s="305"/>
      <c r="B3159" s="306"/>
      <c r="K3159" s="308"/>
      <c r="L3159" s="309"/>
      <c r="M3159" s="310"/>
      <c r="N3159" s="309"/>
      <c r="O3159" s="309"/>
      <c r="P3159" s="309"/>
      <c r="Q3159" s="311"/>
      <c r="R3159" s="312"/>
      <c r="S3159" s="312"/>
      <c r="U3159" s="313"/>
      <c r="V3159" s="305"/>
      <c r="W3159" s="306"/>
      <c r="X3159" s="314"/>
      <c r="Z3159" s="305"/>
      <c r="AA3159" s="315"/>
      <c r="AB3159" s="315"/>
      <c r="AC3159" s="315"/>
      <c r="AD3159" s="312"/>
      <c r="AE3159" s="316"/>
      <c r="AF3159" s="317"/>
      <c r="AG3159" s="317"/>
      <c r="AH3159" s="311"/>
      <c r="AI3159" s="311"/>
      <c r="AJ3159" s="311"/>
      <c r="AK3159" s="311"/>
      <c r="AL3159" s="311"/>
      <c r="AO3159" s="318"/>
      <c r="AP3159" s="318"/>
      <c r="AQ3159" s="249"/>
      <c r="AR3159" s="249"/>
      <c r="AS3159" s="248"/>
      <c r="AT3159" s="248"/>
      <c r="AU3159" s="248"/>
      <c r="AW3159" s="319"/>
      <c r="AX3159" s="251"/>
      <c r="AY3159" s="248"/>
    </row>
    <row r="3160" spans="1:51" s="307" customFormat="1" ht="16.5" customHeight="1" x14ac:dyDescent="0.25">
      <c r="A3160" s="305"/>
      <c r="B3160" s="306"/>
      <c r="K3160" s="308"/>
      <c r="L3160" s="309"/>
      <c r="M3160" s="310"/>
      <c r="N3160" s="309"/>
      <c r="O3160" s="309"/>
      <c r="P3160" s="309"/>
      <c r="Q3160" s="311"/>
      <c r="R3160" s="312"/>
      <c r="S3160" s="312"/>
      <c r="U3160" s="313"/>
      <c r="V3160" s="305"/>
      <c r="W3160" s="306"/>
      <c r="X3160" s="314"/>
      <c r="Z3160" s="305"/>
      <c r="AA3160" s="315"/>
      <c r="AB3160" s="315"/>
      <c r="AC3160" s="315"/>
      <c r="AD3160" s="312"/>
      <c r="AE3160" s="316"/>
      <c r="AF3160" s="317"/>
      <c r="AG3160" s="317"/>
      <c r="AH3160" s="311"/>
      <c r="AI3160" s="311"/>
      <c r="AJ3160" s="311"/>
      <c r="AK3160" s="311"/>
      <c r="AL3160" s="311"/>
      <c r="AO3160" s="318"/>
      <c r="AP3160" s="318"/>
      <c r="AQ3160" s="249"/>
      <c r="AR3160" s="249"/>
      <c r="AS3160" s="248"/>
      <c r="AT3160" s="248"/>
      <c r="AU3160" s="248"/>
      <c r="AW3160" s="319"/>
      <c r="AX3160" s="251"/>
      <c r="AY3160" s="248"/>
    </row>
    <row r="3161" spans="1:51" s="307" customFormat="1" ht="16.5" customHeight="1" x14ac:dyDescent="0.25">
      <c r="A3161" s="305"/>
      <c r="B3161" s="306"/>
      <c r="K3161" s="308"/>
      <c r="L3161" s="309"/>
      <c r="M3161" s="310"/>
      <c r="N3161" s="309"/>
      <c r="O3161" s="309"/>
      <c r="P3161" s="309"/>
      <c r="Q3161" s="311"/>
      <c r="R3161" s="312"/>
      <c r="S3161" s="312"/>
      <c r="U3161" s="313"/>
      <c r="V3161" s="305"/>
      <c r="W3161" s="306"/>
      <c r="X3161" s="314"/>
      <c r="Z3161" s="305"/>
      <c r="AA3161" s="315"/>
      <c r="AB3161" s="315"/>
      <c r="AC3161" s="315"/>
      <c r="AD3161" s="312"/>
      <c r="AE3161" s="316"/>
      <c r="AF3161" s="317"/>
      <c r="AG3161" s="317"/>
      <c r="AH3161" s="311"/>
      <c r="AI3161" s="311"/>
      <c r="AJ3161" s="311"/>
      <c r="AK3161" s="311"/>
      <c r="AL3161" s="311"/>
      <c r="AO3161" s="318"/>
      <c r="AP3161" s="318"/>
      <c r="AQ3161" s="249"/>
      <c r="AR3161" s="249"/>
      <c r="AS3161" s="248"/>
      <c r="AT3161" s="248"/>
      <c r="AU3161" s="248"/>
      <c r="AW3161" s="319"/>
      <c r="AX3161" s="251"/>
      <c r="AY3161" s="248"/>
    </row>
    <row r="3162" spans="1:51" s="307" customFormat="1" ht="16.5" customHeight="1" x14ac:dyDescent="0.25">
      <c r="A3162" s="305"/>
      <c r="B3162" s="306"/>
      <c r="K3162" s="308"/>
      <c r="L3162" s="309"/>
      <c r="M3162" s="310"/>
      <c r="N3162" s="309"/>
      <c r="O3162" s="309"/>
      <c r="P3162" s="309"/>
      <c r="Q3162" s="311"/>
      <c r="R3162" s="312"/>
      <c r="S3162" s="312"/>
      <c r="U3162" s="313"/>
      <c r="V3162" s="305"/>
      <c r="W3162" s="306"/>
      <c r="X3162" s="314"/>
      <c r="Z3162" s="305"/>
      <c r="AA3162" s="315"/>
      <c r="AB3162" s="315"/>
      <c r="AC3162" s="315"/>
      <c r="AD3162" s="312"/>
      <c r="AE3162" s="316"/>
      <c r="AF3162" s="317"/>
      <c r="AG3162" s="317"/>
      <c r="AH3162" s="311"/>
      <c r="AI3162" s="311"/>
      <c r="AJ3162" s="311"/>
      <c r="AK3162" s="311"/>
      <c r="AL3162" s="311"/>
      <c r="AO3162" s="318"/>
      <c r="AP3162" s="318"/>
      <c r="AQ3162" s="249"/>
      <c r="AR3162" s="249"/>
      <c r="AS3162" s="248"/>
      <c r="AT3162" s="248"/>
      <c r="AU3162" s="248"/>
      <c r="AW3162" s="319"/>
      <c r="AX3162" s="251"/>
      <c r="AY3162" s="248"/>
    </row>
    <row r="3163" spans="1:51" s="307" customFormat="1" ht="16.5" customHeight="1" x14ac:dyDescent="0.25">
      <c r="A3163" s="305"/>
      <c r="B3163" s="306"/>
      <c r="K3163" s="308"/>
      <c r="L3163" s="309"/>
      <c r="M3163" s="310"/>
      <c r="N3163" s="309"/>
      <c r="O3163" s="309"/>
      <c r="P3163" s="309"/>
      <c r="Q3163" s="311"/>
      <c r="R3163" s="312"/>
      <c r="S3163" s="312"/>
      <c r="U3163" s="313"/>
      <c r="V3163" s="305"/>
      <c r="W3163" s="306"/>
      <c r="X3163" s="314"/>
      <c r="Z3163" s="305"/>
      <c r="AA3163" s="315"/>
      <c r="AB3163" s="315"/>
      <c r="AC3163" s="315"/>
      <c r="AD3163" s="312"/>
      <c r="AE3163" s="316"/>
      <c r="AF3163" s="317"/>
      <c r="AG3163" s="317"/>
      <c r="AH3163" s="311"/>
      <c r="AI3163" s="311"/>
      <c r="AJ3163" s="311"/>
      <c r="AK3163" s="311"/>
      <c r="AL3163" s="311"/>
      <c r="AO3163" s="318"/>
      <c r="AP3163" s="318"/>
      <c r="AQ3163" s="249"/>
      <c r="AR3163" s="249"/>
      <c r="AS3163" s="248"/>
      <c r="AT3163" s="248"/>
      <c r="AU3163" s="248"/>
      <c r="AW3163" s="319"/>
      <c r="AX3163" s="251"/>
      <c r="AY3163" s="248"/>
    </row>
    <row r="3164" spans="1:51" s="307" customFormat="1" ht="16.5" customHeight="1" x14ac:dyDescent="0.25">
      <c r="A3164" s="305"/>
      <c r="B3164" s="306"/>
      <c r="K3164" s="308"/>
      <c r="L3164" s="309"/>
      <c r="M3164" s="310"/>
      <c r="N3164" s="309"/>
      <c r="O3164" s="309"/>
      <c r="P3164" s="309"/>
      <c r="Q3164" s="311"/>
      <c r="R3164" s="312"/>
      <c r="S3164" s="312"/>
      <c r="U3164" s="313"/>
      <c r="V3164" s="305"/>
      <c r="W3164" s="306"/>
      <c r="X3164" s="314"/>
      <c r="Z3164" s="305"/>
      <c r="AA3164" s="315"/>
      <c r="AB3164" s="315"/>
      <c r="AC3164" s="315"/>
      <c r="AD3164" s="312"/>
      <c r="AE3164" s="316"/>
      <c r="AF3164" s="317"/>
      <c r="AG3164" s="317"/>
      <c r="AH3164" s="311"/>
      <c r="AI3164" s="311"/>
      <c r="AJ3164" s="311"/>
      <c r="AK3164" s="311"/>
      <c r="AL3164" s="311"/>
      <c r="AO3164" s="318"/>
      <c r="AP3164" s="318"/>
      <c r="AQ3164" s="249"/>
      <c r="AR3164" s="249"/>
      <c r="AS3164" s="248"/>
      <c r="AT3164" s="248"/>
      <c r="AU3164" s="248"/>
      <c r="AW3164" s="319"/>
      <c r="AX3164" s="251"/>
      <c r="AY3164" s="248"/>
    </row>
    <row r="3165" spans="1:51" s="307" customFormat="1" ht="16.5" customHeight="1" x14ac:dyDescent="0.25">
      <c r="A3165" s="305"/>
      <c r="B3165" s="306"/>
      <c r="K3165" s="308"/>
      <c r="L3165" s="309"/>
      <c r="M3165" s="310"/>
      <c r="N3165" s="309"/>
      <c r="O3165" s="309"/>
      <c r="P3165" s="309"/>
      <c r="Q3165" s="311"/>
      <c r="R3165" s="312"/>
      <c r="S3165" s="312"/>
      <c r="U3165" s="313"/>
      <c r="V3165" s="305"/>
      <c r="W3165" s="306"/>
      <c r="X3165" s="314"/>
      <c r="Z3165" s="305"/>
      <c r="AA3165" s="315"/>
      <c r="AB3165" s="315"/>
      <c r="AC3165" s="315"/>
      <c r="AD3165" s="312"/>
      <c r="AE3165" s="316"/>
      <c r="AF3165" s="317"/>
      <c r="AG3165" s="317"/>
      <c r="AH3165" s="311"/>
      <c r="AI3165" s="311"/>
      <c r="AJ3165" s="311"/>
      <c r="AK3165" s="311"/>
      <c r="AL3165" s="311"/>
      <c r="AO3165" s="318"/>
      <c r="AP3165" s="318"/>
      <c r="AQ3165" s="249"/>
      <c r="AR3165" s="249"/>
      <c r="AS3165" s="248"/>
      <c r="AT3165" s="248"/>
      <c r="AU3165" s="248"/>
      <c r="AW3165" s="319"/>
      <c r="AX3165" s="251"/>
      <c r="AY3165" s="248"/>
    </row>
    <row r="3166" spans="1:51" s="307" customFormat="1" ht="16.5" customHeight="1" x14ac:dyDescent="0.25">
      <c r="A3166" s="305"/>
      <c r="B3166" s="306"/>
      <c r="K3166" s="308"/>
      <c r="L3166" s="309"/>
      <c r="M3166" s="310"/>
      <c r="N3166" s="309"/>
      <c r="O3166" s="309"/>
      <c r="P3166" s="309"/>
      <c r="Q3166" s="311"/>
      <c r="R3166" s="312"/>
      <c r="S3166" s="312"/>
      <c r="U3166" s="313"/>
      <c r="V3166" s="305"/>
      <c r="W3166" s="306"/>
      <c r="X3166" s="314"/>
      <c r="Z3166" s="305"/>
      <c r="AA3166" s="315"/>
      <c r="AB3166" s="315"/>
      <c r="AC3166" s="315"/>
      <c r="AD3166" s="312"/>
      <c r="AE3166" s="316"/>
      <c r="AF3166" s="317"/>
      <c r="AG3166" s="317"/>
      <c r="AH3166" s="311"/>
      <c r="AI3166" s="311"/>
      <c r="AJ3166" s="311"/>
      <c r="AK3166" s="311"/>
      <c r="AL3166" s="311"/>
      <c r="AO3166" s="318"/>
      <c r="AP3166" s="318"/>
      <c r="AQ3166" s="249"/>
      <c r="AR3166" s="249"/>
      <c r="AS3166" s="248"/>
      <c r="AT3166" s="248"/>
      <c r="AU3166" s="248"/>
      <c r="AW3166" s="319"/>
      <c r="AX3166" s="251"/>
      <c r="AY3166" s="248"/>
    </row>
    <row r="3167" spans="1:51" s="307" customFormat="1" ht="16.5" customHeight="1" x14ac:dyDescent="0.25">
      <c r="A3167" s="305"/>
      <c r="B3167" s="306"/>
      <c r="K3167" s="308"/>
      <c r="L3167" s="309"/>
      <c r="M3167" s="310"/>
      <c r="N3167" s="309"/>
      <c r="O3167" s="309"/>
      <c r="P3167" s="309"/>
      <c r="Q3167" s="311"/>
      <c r="R3167" s="312"/>
      <c r="S3167" s="312"/>
      <c r="U3167" s="313"/>
      <c r="V3167" s="305"/>
      <c r="W3167" s="306"/>
      <c r="X3167" s="314"/>
      <c r="Z3167" s="305"/>
      <c r="AA3167" s="315"/>
      <c r="AB3167" s="315"/>
      <c r="AC3167" s="315"/>
      <c r="AD3167" s="312"/>
      <c r="AE3167" s="316"/>
      <c r="AF3167" s="317"/>
      <c r="AG3167" s="317"/>
      <c r="AH3167" s="311"/>
      <c r="AI3167" s="311"/>
      <c r="AJ3167" s="311"/>
      <c r="AK3167" s="311"/>
      <c r="AL3167" s="311"/>
      <c r="AO3167" s="318"/>
      <c r="AP3167" s="318"/>
      <c r="AQ3167" s="249"/>
      <c r="AR3167" s="249"/>
      <c r="AS3167" s="248"/>
      <c r="AT3167" s="248"/>
      <c r="AU3167" s="248"/>
      <c r="AW3167" s="319"/>
      <c r="AX3167" s="251"/>
      <c r="AY3167" s="248"/>
    </row>
    <row r="3168" spans="1:51" s="307" customFormat="1" ht="16.5" customHeight="1" x14ac:dyDescent="0.25">
      <c r="A3168" s="305"/>
      <c r="B3168" s="306"/>
      <c r="K3168" s="308"/>
      <c r="L3168" s="309"/>
      <c r="M3168" s="310"/>
      <c r="N3168" s="309"/>
      <c r="O3168" s="309"/>
      <c r="P3168" s="309"/>
      <c r="Q3168" s="311"/>
      <c r="R3168" s="312"/>
      <c r="S3168" s="312"/>
      <c r="U3168" s="313"/>
      <c r="V3168" s="305"/>
      <c r="W3168" s="306"/>
      <c r="X3168" s="314"/>
      <c r="Z3168" s="305"/>
      <c r="AA3168" s="315"/>
      <c r="AB3168" s="315"/>
      <c r="AC3168" s="315"/>
      <c r="AD3168" s="312"/>
      <c r="AE3168" s="316"/>
      <c r="AF3168" s="317"/>
      <c r="AG3168" s="317"/>
      <c r="AH3168" s="311"/>
      <c r="AI3168" s="311"/>
      <c r="AJ3168" s="311"/>
      <c r="AK3168" s="311"/>
      <c r="AL3168" s="311"/>
      <c r="AO3168" s="318"/>
      <c r="AP3168" s="318"/>
      <c r="AQ3168" s="249"/>
      <c r="AR3168" s="249"/>
      <c r="AS3168" s="248"/>
      <c r="AT3168" s="248"/>
      <c r="AU3168" s="248"/>
      <c r="AW3168" s="319"/>
      <c r="AX3168" s="251"/>
      <c r="AY3168" s="248"/>
    </row>
    <row r="3169" spans="1:51" s="307" customFormat="1" ht="16.5" customHeight="1" x14ac:dyDescent="0.25">
      <c r="A3169" s="305"/>
      <c r="B3169" s="306"/>
      <c r="K3169" s="308"/>
      <c r="L3169" s="309"/>
      <c r="M3169" s="310"/>
      <c r="N3169" s="309"/>
      <c r="O3169" s="309"/>
      <c r="P3169" s="309"/>
      <c r="Q3169" s="311"/>
      <c r="R3169" s="312"/>
      <c r="S3169" s="312"/>
      <c r="U3169" s="313"/>
      <c r="V3169" s="305"/>
      <c r="W3169" s="306"/>
      <c r="X3169" s="314"/>
      <c r="Z3169" s="305"/>
      <c r="AA3169" s="315"/>
      <c r="AB3169" s="315"/>
      <c r="AC3169" s="315"/>
      <c r="AD3169" s="312"/>
      <c r="AE3169" s="316"/>
      <c r="AF3169" s="317"/>
      <c r="AG3169" s="317"/>
      <c r="AH3169" s="311"/>
      <c r="AI3169" s="311"/>
      <c r="AJ3169" s="311"/>
      <c r="AK3169" s="311"/>
      <c r="AL3169" s="311"/>
      <c r="AO3169" s="318"/>
      <c r="AP3169" s="318"/>
      <c r="AQ3169" s="249"/>
      <c r="AR3169" s="249"/>
      <c r="AS3169" s="248"/>
      <c r="AT3169" s="248"/>
      <c r="AU3169" s="248"/>
      <c r="AW3169" s="319"/>
      <c r="AX3169" s="251"/>
      <c r="AY3169" s="248"/>
    </row>
    <row r="3170" spans="1:51" s="307" customFormat="1" ht="16.5" customHeight="1" x14ac:dyDescent="0.25">
      <c r="A3170" s="305"/>
      <c r="B3170" s="306"/>
      <c r="K3170" s="308"/>
      <c r="L3170" s="309"/>
      <c r="M3170" s="310"/>
      <c r="N3170" s="309"/>
      <c r="O3170" s="309"/>
      <c r="P3170" s="309"/>
      <c r="Q3170" s="311"/>
      <c r="R3170" s="312"/>
      <c r="S3170" s="312"/>
      <c r="U3170" s="313"/>
      <c r="V3170" s="305"/>
      <c r="W3170" s="306"/>
      <c r="X3170" s="314"/>
      <c r="Z3170" s="305"/>
      <c r="AA3170" s="315"/>
      <c r="AB3170" s="315"/>
      <c r="AC3170" s="315"/>
      <c r="AD3170" s="312"/>
      <c r="AE3170" s="316"/>
      <c r="AF3170" s="317"/>
      <c r="AG3170" s="317"/>
      <c r="AH3170" s="311"/>
      <c r="AI3170" s="311"/>
      <c r="AJ3170" s="311"/>
      <c r="AK3170" s="311"/>
      <c r="AL3170" s="311"/>
      <c r="AO3170" s="318"/>
      <c r="AP3170" s="318"/>
      <c r="AQ3170" s="249"/>
      <c r="AR3170" s="249"/>
      <c r="AS3170" s="248"/>
      <c r="AT3170" s="248"/>
      <c r="AU3170" s="248"/>
      <c r="AW3170" s="319"/>
      <c r="AX3170" s="251"/>
      <c r="AY3170" s="248"/>
    </row>
    <row r="3171" spans="1:51" s="307" customFormat="1" ht="16.5" customHeight="1" x14ac:dyDescent="0.25">
      <c r="A3171" s="305"/>
      <c r="B3171" s="306"/>
      <c r="K3171" s="308"/>
      <c r="L3171" s="309"/>
      <c r="M3171" s="310"/>
      <c r="N3171" s="309"/>
      <c r="O3171" s="309"/>
      <c r="P3171" s="309"/>
      <c r="Q3171" s="311"/>
      <c r="R3171" s="312"/>
      <c r="S3171" s="312"/>
      <c r="U3171" s="313"/>
      <c r="V3171" s="305"/>
      <c r="W3171" s="306"/>
      <c r="X3171" s="314"/>
      <c r="Z3171" s="305"/>
      <c r="AA3171" s="315"/>
      <c r="AB3171" s="315"/>
      <c r="AC3171" s="315"/>
      <c r="AD3171" s="312"/>
      <c r="AE3171" s="316"/>
      <c r="AF3171" s="317"/>
      <c r="AG3171" s="317"/>
      <c r="AH3171" s="311"/>
      <c r="AI3171" s="311"/>
      <c r="AJ3171" s="311"/>
      <c r="AK3171" s="311"/>
      <c r="AL3171" s="311"/>
      <c r="AO3171" s="318"/>
      <c r="AP3171" s="318"/>
      <c r="AQ3171" s="249"/>
      <c r="AR3171" s="249"/>
      <c r="AS3171" s="248"/>
      <c r="AT3171" s="248"/>
      <c r="AU3171" s="248"/>
      <c r="AW3171" s="319"/>
      <c r="AX3171" s="251"/>
      <c r="AY3171" s="248"/>
    </row>
    <row r="3172" spans="1:51" s="307" customFormat="1" ht="16.5" customHeight="1" x14ac:dyDescent="0.25">
      <c r="A3172" s="305"/>
      <c r="B3172" s="306"/>
      <c r="K3172" s="308"/>
      <c r="L3172" s="309"/>
      <c r="M3172" s="310"/>
      <c r="N3172" s="309"/>
      <c r="O3172" s="309"/>
      <c r="P3172" s="309"/>
      <c r="Q3172" s="311"/>
      <c r="R3172" s="312"/>
      <c r="S3172" s="312"/>
      <c r="U3172" s="313"/>
      <c r="V3172" s="305"/>
      <c r="W3172" s="306"/>
      <c r="X3172" s="314"/>
      <c r="Z3172" s="305"/>
      <c r="AA3172" s="315"/>
      <c r="AB3172" s="315"/>
      <c r="AC3172" s="315"/>
      <c r="AD3172" s="312"/>
      <c r="AE3172" s="316"/>
      <c r="AF3172" s="317"/>
      <c r="AG3172" s="317"/>
      <c r="AH3172" s="311"/>
      <c r="AI3172" s="311"/>
      <c r="AJ3172" s="311"/>
      <c r="AK3172" s="311"/>
      <c r="AL3172" s="311"/>
      <c r="AO3172" s="318"/>
      <c r="AP3172" s="318"/>
      <c r="AQ3172" s="249"/>
      <c r="AR3172" s="249"/>
      <c r="AS3172" s="248"/>
      <c r="AT3172" s="248"/>
      <c r="AU3172" s="248"/>
      <c r="AW3172" s="319"/>
      <c r="AX3172" s="251"/>
      <c r="AY3172" s="248"/>
    </row>
    <row r="3173" spans="1:51" s="307" customFormat="1" ht="16.5" customHeight="1" x14ac:dyDescent="0.25">
      <c r="A3173" s="305"/>
      <c r="B3173" s="306"/>
      <c r="K3173" s="308"/>
      <c r="L3173" s="309"/>
      <c r="M3173" s="310"/>
      <c r="N3173" s="309"/>
      <c r="O3173" s="309"/>
      <c r="P3173" s="309"/>
      <c r="Q3173" s="311"/>
      <c r="R3173" s="312"/>
      <c r="S3173" s="312"/>
      <c r="U3173" s="313"/>
      <c r="V3173" s="305"/>
      <c r="W3173" s="306"/>
      <c r="X3173" s="314"/>
      <c r="Z3173" s="305"/>
      <c r="AA3173" s="315"/>
      <c r="AB3173" s="315"/>
      <c r="AC3173" s="315"/>
      <c r="AD3173" s="312"/>
      <c r="AE3173" s="316"/>
      <c r="AF3173" s="317"/>
      <c r="AG3173" s="317"/>
      <c r="AH3173" s="311"/>
      <c r="AI3173" s="311"/>
      <c r="AJ3173" s="311"/>
      <c r="AK3173" s="311"/>
      <c r="AL3173" s="311"/>
      <c r="AO3173" s="318"/>
      <c r="AP3173" s="318"/>
      <c r="AQ3173" s="249"/>
      <c r="AR3173" s="249"/>
      <c r="AS3173" s="248"/>
      <c r="AT3173" s="248"/>
      <c r="AU3173" s="248"/>
      <c r="AW3173" s="319"/>
      <c r="AX3173" s="251"/>
      <c r="AY3173" s="248"/>
    </row>
    <row r="3174" spans="1:51" s="307" customFormat="1" ht="16.5" customHeight="1" x14ac:dyDescent="0.25">
      <c r="A3174" s="305"/>
      <c r="B3174" s="306"/>
      <c r="K3174" s="308"/>
      <c r="L3174" s="309"/>
      <c r="M3174" s="310"/>
      <c r="N3174" s="309"/>
      <c r="O3174" s="309"/>
      <c r="P3174" s="309"/>
      <c r="Q3174" s="311"/>
      <c r="R3174" s="312"/>
      <c r="S3174" s="312"/>
      <c r="U3174" s="313"/>
      <c r="V3174" s="305"/>
      <c r="W3174" s="306"/>
      <c r="X3174" s="314"/>
      <c r="Z3174" s="305"/>
      <c r="AA3174" s="315"/>
      <c r="AB3174" s="315"/>
      <c r="AC3174" s="315"/>
      <c r="AD3174" s="312"/>
      <c r="AE3174" s="316"/>
      <c r="AF3174" s="317"/>
      <c r="AG3174" s="317"/>
      <c r="AH3174" s="311"/>
      <c r="AI3174" s="311"/>
      <c r="AJ3174" s="311"/>
      <c r="AK3174" s="311"/>
      <c r="AL3174" s="311"/>
      <c r="AO3174" s="318"/>
      <c r="AP3174" s="318"/>
      <c r="AQ3174" s="249"/>
      <c r="AR3174" s="249"/>
      <c r="AS3174" s="248"/>
      <c r="AT3174" s="248"/>
      <c r="AU3174" s="248"/>
      <c r="AW3174" s="319"/>
      <c r="AX3174" s="251"/>
      <c r="AY3174" s="248"/>
    </row>
    <row r="3175" spans="1:51" s="307" customFormat="1" ht="16.5" customHeight="1" x14ac:dyDescent="0.25">
      <c r="A3175" s="305"/>
      <c r="B3175" s="306"/>
      <c r="K3175" s="308"/>
      <c r="L3175" s="309"/>
      <c r="M3175" s="310"/>
      <c r="N3175" s="309"/>
      <c r="O3175" s="309"/>
      <c r="P3175" s="309"/>
      <c r="Q3175" s="311"/>
      <c r="R3175" s="312"/>
      <c r="S3175" s="312"/>
      <c r="U3175" s="313"/>
      <c r="V3175" s="305"/>
      <c r="W3175" s="306"/>
      <c r="X3175" s="314"/>
      <c r="Z3175" s="305"/>
      <c r="AA3175" s="315"/>
      <c r="AB3175" s="315"/>
      <c r="AC3175" s="315"/>
      <c r="AD3175" s="312"/>
      <c r="AE3175" s="316"/>
      <c r="AF3175" s="317"/>
      <c r="AG3175" s="317"/>
      <c r="AH3175" s="311"/>
      <c r="AI3175" s="311"/>
      <c r="AJ3175" s="311"/>
      <c r="AK3175" s="311"/>
      <c r="AL3175" s="311"/>
      <c r="AO3175" s="318"/>
      <c r="AP3175" s="318"/>
      <c r="AQ3175" s="249"/>
      <c r="AR3175" s="249"/>
      <c r="AS3175" s="248"/>
      <c r="AT3175" s="248"/>
      <c r="AU3175" s="248"/>
      <c r="AW3175" s="319"/>
      <c r="AX3175" s="251"/>
      <c r="AY3175" s="248"/>
    </row>
    <row r="3176" spans="1:51" s="307" customFormat="1" ht="16.5" customHeight="1" x14ac:dyDescent="0.25">
      <c r="A3176" s="305"/>
      <c r="B3176" s="306"/>
      <c r="K3176" s="308"/>
      <c r="L3176" s="309"/>
      <c r="M3176" s="310"/>
      <c r="N3176" s="309"/>
      <c r="O3176" s="309"/>
      <c r="P3176" s="309"/>
      <c r="Q3176" s="311"/>
      <c r="R3176" s="312"/>
      <c r="S3176" s="312"/>
      <c r="U3176" s="313"/>
      <c r="V3176" s="305"/>
      <c r="W3176" s="306"/>
      <c r="X3176" s="314"/>
      <c r="Z3176" s="305"/>
      <c r="AA3176" s="315"/>
      <c r="AB3176" s="315"/>
      <c r="AC3176" s="315"/>
      <c r="AD3176" s="312"/>
      <c r="AE3176" s="316"/>
      <c r="AF3176" s="317"/>
      <c r="AG3176" s="317"/>
      <c r="AH3176" s="311"/>
      <c r="AI3176" s="311"/>
      <c r="AJ3176" s="311"/>
      <c r="AK3176" s="311"/>
      <c r="AL3176" s="311"/>
      <c r="AO3176" s="318"/>
      <c r="AP3176" s="318"/>
      <c r="AQ3176" s="249"/>
      <c r="AR3176" s="249"/>
      <c r="AS3176" s="248"/>
      <c r="AT3176" s="248"/>
      <c r="AU3176" s="248"/>
      <c r="AW3176" s="319"/>
      <c r="AX3176" s="251"/>
      <c r="AY3176" s="248"/>
    </row>
    <row r="3177" spans="1:51" s="307" customFormat="1" ht="16.5" customHeight="1" x14ac:dyDescent="0.25">
      <c r="A3177" s="305"/>
      <c r="B3177" s="306"/>
      <c r="K3177" s="308"/>
      <c r="L3177" s="309"/>
      <c r="M3177" s="310"/>
      <c r="N3177" s="309"/>
      <c r="O3177" s="309"/>
      <c r="P3177" s="309"/>
      <c r="Q3177" s="311"/>
      <c r="R3177" s="312"/>
      <c r="S3177" s="312"/>
      <c r="U3177" s="313"/>
      <c r="V3177" s="305"/>
      <c r="W3177" s="306"/>
      <c r="X3177" s="314"/>
      <c r="Z3177" s="305"/>
      <c r="AA3177" s="315"/>
      <c r="AB3177" s="315"/>
      <c r="AC3177" s="315"/>
      <c r="AD3177" s="312"/>
      <c r="AE3177" s="316"/>
      <c r="AF3177" s="317"/>
      <c r="AG3177" s="317"/>
      <c r="AH3177" s="311"/>
      <c r="AI3177" s="311"/>
      <c r="AJ3177" s="311"/>
      <c r="AK3177" s="311"/>
      <c r="AL3177" s="311"/>
      <c r="AO3177" s="318"/>
      <c r="AP3177" s="318"/>
      <c r="AQ3177" s="249"/>
      <c r="AR3177" s="249"/>
      <c r="AS3177" s="248"/>
      <c r="AT3177" s="248"/>
      <c r="AU3177" s="248"/>
      <c r="AW3177" s="319"/>
      <c r="AX3177" s="251"/>
      <c r="AY3177" s="248"/>
    </row>
    <row r="3178" spans="1:51" s="307" customFormat="1" ht="16.5" customHeight="1" x14ac:dyDescent="0.25">
      <c r="A3178" s="305"/>
      <c r="B3178" s="306"/>
      <c r="K3178" s="308"/>
      <c r="L3178" s="309"/>
      <c r="M3178" s="310"/>
      <c r="N3178" s="309"/>
      <c r="O3178" s="309"/>
      <c r="P3178" s="309"/>
      <c r="Q3178" s="311"/>
      <c r="R3178" s="312"/>
      <c r="S3178" s="312"/>
      <c r="U3178" s="313"/>
      <c r="V3178" s="305"/>
      <c r="W3178" s="306"/>
      <c r="X3178" s="314"/>
      <c r="Z3178" s="305"/>
      <c r="AA3178" s="315"/>
      <c r="AB3178" s="315"/>
      <c r="AC3178" s="315"/>
      <c r="AD3178" s="312"/>
      <c r="AE3178" s="316"/>
      <c r="AF3178" s="317"/>
      <c r="AG3178" s="317"/>
      <c r="AH3178" s="311"/>
      <c r="AI3178" s="311"/>
      <c r="AJ3178" s="311"/>
      <c r="AK3178" s="311"/>
      <c r="AL3178" s="311"/>
      <c r="AO3178" s="318"/>
      <c r="AP3178" s="318"/>
      <c r="AQ3178" s="249"/>
      <c r="AR3178" s="249"/>
      <c r="AS3178" s="248"/>
      <c r="AT3178" s="248"/>
      <c r="AU3178" s="248"/>
      <c r="AW3178" s="319"/>
      <c r="AX3178" s="251"/>
      <c r="AY3178" s="248"/>
    </row>
    <row r="3179" spans="1:51" s="307" customFormat="1" ht="16.5" customHeight="1" x14ac:dyDescent="0.25">
      <c r="A3179" s="305"/>
      <c r="B3179" s="306"/>
      <c r="K3179" s="308"/>
      <c r="L3179" s="309"/>
      <c r="M3179" s="310"/>
      <c r="N3179" s="309"/>
      <c r="O3179" s="309"/>
      <c r="P3179" s="309"/>
      <c r="Q3179" s="311"/>
      <c r="R3179" s="312"/>
      <c r="S3179" s="312"/>
      <c r="U3179" s="313"/>
      <c r="V3179" s="305"/>
      <c r="W3179" s="306"/>
      <c r="X3179" s="314"/>
      <c r="Z3179" s="305"/>
      <c r="AA3179" s="315"/>
      <c r="AB3179" s="315"/>
      <c r="AC3179" s="315"/>
      <c r="AD3179" s="312"/>
      <c r="AE3179" s="316"/>
      <c r="AF3179" s="317"/>
      <c r="AG3179" s="317"/>
      <c r="AH3179" s="311"/>
      <c r="AI3179" s="311"/>
      <c r="AJ3179" s="311"/>
      <c r="AK3179" s="311"/>
      <c r="AL3179" s="311"/>
      <c r="AO3179" s="318"/>
      <c r="AP3179" s="318"/>
      <c r="AQ3179" s="249"/>
      <c r="AR3179" s="249"/>
      <c r="AS3179" s="248"/>
      <c r="AT3179" s="248"/>
      <c r="AU3179" s="248"/>
      <c r="AW3179" s="319"/>
      <c r="AX3179" s="251"/>
      <c r="AY3179" s="248"/>
    </row>
    <row r="3180" spans="1:51" s="307" customFormat="1" ht="16.5" customHeight="1" x14ac:dyDescent="0.25">
      <c r="A3180" s="305"/>
      <c r="B3180" s="306"/>
      <c r="K3180" s="308"/>
      <c r="L3180" s="309"/>
      <c r="M3180" s="310"/>
      <c r="N3180" s="309"/>
      <c r="O3180" s="309"/>
      <c r="P3180" s="309"/>
      <c r="Q3180" s="311"/>
      <c r="R3180" s="312"/>
      <c r="S3180" s="312"/>
      <c r="U3180" s="313"/>
      <c r="V3180" s="305"/>
      <c r="W3180" s="306"/>
      <c r="X3180" s="314"/>
      <c r="Z3180" s="305"/>
      <c r="AA3180" s="315"/>
      <c r="AB3180" s="315"/>
      <c r="AC3180" s="315"/>
      <c r="AD3180" s="312"/>
      <c r="AE3180" s="316"/>
      <c r="AF3180" s="317"/>
      <c r="AG3180" s="317"/>
      <c r="AH3180" s="311"/>
      <c r="AI3180" s="311"/>
      <c r="AJ3180" s="311"/>
      <c r="AK3180" s="311"/>
      <c r="AL3180" s="311"/>
      <c r="AO3180" s="318"/>
      <c r="AP3180" s="318"/>
      <c r="AQ3180" s="249"/>
      <c r="AR3180" s="249"/>
      <c r="AS3180" s="248"/>
      <c r="AT3180" s="248"/>
      <c r="AU3180" s="248"/>
      <c r="AW3180" s="319"/>
      <c r="AX3180" s="251"/>
      <c r="AY3180" s="248"/>
    </row>
    <row r="3181" spans="1:51" s="307" customFormat="1" ht="16.5" customHeight="1" x14ac:dyDescent="0.25">
      <c r="A3181" s="305"/>
      <c r="B3181" s="306"/>
      <c r="K3181" s="308"/>
      <c r="L3181" s="309"/>
      <c r="M3181" s="310"/>
      <c r="N3181" s="309"/>
      <c r="O3181" s="309"/>
      <c r="P3181" s="309"/>
      <c r="Q3181" s="311"/>
      <c r="R3181" s="312"/>
      <c r="S3181" s="312"/>
      <c r="U3181" s="313"/>
      <c r="V3181" s="305"/>
      <c r="W3181" s="306"/>
      <c r="X3181" s="314"/>
      <c r="Z3181" s="305"/>
      <c r="AA3181" s="315"/>
      <c r="AB3181" s="315"/>
      <c r="AC3181" s="315"/>
      <c r="AD3181" s="312"/>
      <c r="AE3181" s="316"/>
      <c r="AF3181" s="317"/>
      <c r="AG3181" s="317"/>
      <c r="AH3181" s="311"/>
      <c r="AI3181" s="311"/>
      <c r="AJ3181" s="311"/>
      <c r="AK3181" s="311"/>
      <c r="AL3181" s="311"/>
      <c r="AO3181" s="318"/>
      <c r="AP3181" s="318"/>
      <c r="AQ3181" s="249"/>
      <c r="AR3181" s="249"/>
      <c r="AS3181" s="248"/>
      <c r="AT3181" s="248"/>
      <c r="AU3181" s="248"/>
      <c r="AW3181" s="319"/>
      <c r="AX3181" s="251"/>
      <c r="AY3181" s="248"/>
    </row>
    <row r="3182" spans="1:51" s="307" customFormat="1" ht="16.5" customHeight="1" x14ac:dyDescent="0.25">
      <c r="A3182" s="305"/>
      <c r="B3182" s="306"/>
      <c r="K3182" s="308"/>
      <c r="L3182" s="309"/>
      <c r="M3182" s="310"/>
      <c r="N3182" s="309"/>
      <c r="O3182" s="309"/>
      <c r="P3182" s="309"/>
      <c r="Q3182" s="311"/>
      <c r="R3182" s="312"/>
      <c r="S3182" s="312"/>
      <c r="U3182" s="313"/>
      <c r="V3182" s="305"/>
      <c r="W3182" s="306"/>
      <c r="X3182" s="314"/>
      <c r="Z3182" s="305"/>
      <c r="AA3182" s="315"/>
      <c r="AB3182" s="315"/>
      <c r="AC3182" s="315"/>
      <c r="AD3182" s="312"/>
      <c r="AE3182" s="316"/>
      <c r="AF3182" s="317"/>
      <c r="AG3182" s="317"/>
      <c r="AH3182" s="311"/>
      <c r="AI3182" s="311"/>
      <c r="AJ3182" s="311"/>
      <c r="AK3182" s="311"/>
      <c r="AL3182" s="311"/>
      <c r="AO3182" s="318"/>
      <c r="AP3182" s="318"/>
      <c r="AQ3182" s="249"/>
      <c r="AR3182" s="249"/>
      <c r="AS3182" s="248"/>
      <c r="AT3182" s="248"/>
      <c r="AU3182" s="248"/>
      <c r="AW3182" s="319"/>
      <c r="AX3182" s="251"/>
      <c r="AY3182" s="248"/>
    </row>
    <row r="3183" spans="1:51" s="307" customFormat="1" ht="16.5" customHeight="1" x14ac:dyDescent="0.25">
      <c r="A3183" s="305"/>
      <c r="B3183" s="306"/>
      <c r="K3183" s="308"/>
      <c r="L3183" s="309"/>
      <c r="M3183" s="310"/>
      <c r="N3183" s="309"/>
      <c r="O3183" s="309"/>
      <c r="P3183" s="309"/>
      <c r="Q3183" s="311"/>
      <c r="R3183" s="312"/>
      <c r="S3183" s="312"/>
      <c r="U3183" s="313"/>
      <c r="V3183" s="305"/>
      <c r="W3183" s="306"/>
      <c r="X3183" s="314"/>
      <c r="Z3183" s="305"/>
      <c r="AA3183" s="315"/>
      <c r="AB3183" s="315"/>
      <c r="AC3183" s="315"/>
      <c r="AD3183" s="312"/>
      <c r="AE3183" s="316"/>
      <c r="AF3183" s="317"/>
      <c r="AG3183" s="317"/>
      <c r="AH3183" s="311"/>
      <c r="AI3183" s="311"/>
      <c r="AJ3183" s="311"/>
      <c r="AK3183" s="311"/>
      <c r="AL3183" s="311"/>
      <c r="AO3183" s="318"/>
      <c r="AP3183" s="318"/>
      <c r="AQ3183" s="249"/>
      <c r="AR3183" s="249"/>
      <c r="AS3183" s="248"/>
      <c r="AT3183" s="248"/>
      <c r="AU3183" s="248"/>
      <c r="AW3183" s="319"/>
      <c r="AX3183" s="251"/>
      <c r="AY3183" s="248"/>
    </row>
    <row r="3184" spans="1:51" s="307" customFormat="1" ht="16.5" customHeight="1" x14ac:dyDescent="0.25">
      <c r="A3184" s="305"/>
      <c r="B3184" s="306"/>
      <c r="K3184" s="308"/>
      <c r="L3184" s="309"/>
      <c r="M3184" s="310"/>
      <c r="N3184" s="309"/>
      <c r="O3184" s="309"/>
      <c r="P3184" s="309"/>
      <c r="Q3184" s="311"/>
      <c r="R3184" s="312"/>
      <c r="S3184" s="312"/>
      <c r="U3184" s="313"/>
      <c r="V3184" s="305"/>
      <c r="W3184" s="306"/>
      <c r="X3184" s="314"/>
      <c r="Z3184" s="305"/>
      <c r="AA3184" s="315"/>
      <c r="AB3184" s="315"/>
      <c r="AC3184" s="315"/>
      <c r="AD3184" s="312"/>
      <c r="AE3184" s="316"/>
      <c r="AF3184" s="317"/>
      <c r="AG3184" s="317"/>
      <c r="AH3184" s="311"/>
      <c r="AI3184" s="311"/>
      <c r="AJ3184" s="311"/>
      <c r="AK3184" s="311"/>
      <c r="AL3184" s="311"/>
      <c r="AO3184" s="318"/>
      <c r="AP3184" s="318"/>
      <c r="AQ3184" s="249"/>
      <c r="AR3184" s="249"/>
      <c r="AS3184" s="248"/>
      <c r="AT3184" s="248"/>
      <c r="AU3184" s="248"/>
      <c r="AW3184" s="319"/>
      <c r="AX3184" s="251"/>
      <c r="AY3184" s="248"/>
    </row>
    <row r="3185" spans="1:51" s="307" customFormat="1" ht="16.5" customHeight="1" x14ac:dyDescent="0.25">
      <c r="A3185" s="305"/>
      <c r="B3185" s="306"/>
      <c r="K3185" s="308"/>
      <c r="L3185" s="309"/>
      <c r="M3185" s="310"/>
      <c r="N3185" s="309"/>
      <c r="O3185" s="309"/>
      <c r="P3185" s="309"/>
      <c r="Q3185" s="311"/>
      <c r="R3185" s="312"/>
      <c r="S3185" s="312"/>
      <c r="U3185" s="313"/>
      <c r="V3185" s="305" t="s">
        <v>322</v>
      </c>
      <c r="W3185" s="306">
        <v>145</v>
      </c>
      <c r="X3185" s="314" t="s">
        <v>323</v>
      </c>
      <c r="Y3185" s="307" t="s">
        <v>28</v>
      </c>
      <c r="Z3185" s="307" t="s">
        <v>41</v>
      </c>
      <c r="AA3185" s="315"/>
      <c r="AB3185" s="315"/>
      <c r="AC3185" s="315">
        <v>2</v>
      </c>
      <c r="AD3185" s="312">
        <f>AD3186+AD3187</f>
        <v>252</v>
      </c>
      <c r="AE3185" s="316">
        <v>100</v>
      </c>
      <c r="AF3185" s="317">
        <f>AF3111</f>
        <v>6700</v>
      </c>
      <c r="AG3185" s="317">
        <f>AD3185*AF3185</f>
        <v>1688400</v>
      </c>
      <c r="AH3185" s="311">
        <f>SUM(AI3185:AL3185)</f>
        <v>252</v>
      </c>
      <c r="AI3185" s="311"/>
      <c r="AJ3185" s="311">
        <f>AJ3186+AJ3187</f>
        <v>252</v>
      </c>
      <c r="AK3185" s="311"/>
      <c r="AL3185" s="311"/>
      <c r="AM3185" s="307">
        <v>25</v>
      </c>
      <c r="AN3185" s="307">
        <f>ค่าเสื่อม!W3</f>
        <v>85</v>
      </c>
      <c r="AO3185" s="318">
        <f>AG3185*AN3185/100</f>
        <v>1435140</v>
      </c>
      <c r="AP3185" s="318">
        <f>AG3185-AO3185</f>
        <v>253260</v>
      </c>
      <c r="AQ3185" s="249">
        <f>P3185+AP3185</f>
        <v>253260</v>
      </c>
      <c r="AR3185" s="249">
        <f>AQ3185</f>
        <v>253260</v>
      </c>
      <c r="AS3185" s="248">
        <f>((S3185*O3185)+(AF3185*AK3185)-(AF3185*AK3185*AN3185/100))</f>
        <v>0</v>
      </c>
      <c r="AT3185" s="248">
        <f>AQ3185-AS3185</f>
        <v>253260</v>
      </c>
      <c r="AU3185" s="248">
        <f>AS3185</f>
        <v>0</v>
      </c>
      <c r="AW3185" s="319"/>
      <c r="AX3185" s="251">
        <f>AU3185*AV3185/100</f>
        <v>0</v>
      </c>
      <c r="AY3185" s="248">
        <f>AX3185*10/100</f>
        <v>0</v>
      </c>
    </row>
    <row r="3186" spans="1:51" s="307" customFormat="1" ht="16.5" customHeight="1" x14ac:dyDescent="0.25">
      <c r="A3186" s="305"/>
      <c r="B3186" s="306"/>
      <c r="K3186" s="308"/>
      <c r="L3186" s="309"/>
      <c r="M3186" s="310"/>
      <c r="N3186" s="309"/>
      <c r="O3186" s="309"/>
      <c r="P3186" s="309"/>
      <c r="Q3186" s="311"/>
      <c r="R3186" s="312"/>
      <c r="S3186" s="312"/>
      <c r="U3186" s="313"/>
      <c r="V3186" s="305"/>
      <c r="W3186" s="306"/>
      <c r="X3186" s="314"/>
      <c r="Z3186" s="305" t="s">
        <v>42</v>
      </c>
      <c r="AA3186" s="315">
        <v>6</v>
      </c>
      <c r="AB3186" s="315">
        <v>21</v>
      </c>
      <c r="AC3186" s="315">
        <v>2</v>
      </c>
      <c r="AD3186" s="312">
        <f>AA3186*AB3186</f>
        <v>126</v>
      </c>
      <c r="AE3186" s="316">
        <v>50</v>
      </c>
      <c r="AF3186" s="317">
        <f>AF3185</f>
        <v>6700</v>
      </c>
      <c r="AG3186" s="317">
        <f>AD3186*AF3186</f>
        <v>844200</v>
      </c>
      <c r="AH3186" s="311">
        <f>SUM(AI3186:AL3186)</f>
        <v>126</v>
      </c>
      <c r="AI3186" s="311"/>
      <c r="AJ3186" s="311">
        <v>126</v>
      </c>
      <c r="AK3186" s="311"/>
      <c r="AL3186" s="311"/>
      <c r="AN3186" s="307">
        <f>AN3185</f>
        <v>85</v>
      </c>
      <c r="AO3186" s="318">
        <f>AG3186*AN3186/100</f>
        <v>717570</v>
      </c>
      <c r="AP3186" s="318">
        <f>AG3186-AO3186</f>
        <v>126630</v>
      </c>
      <c r="AQ3186" s="249">
        <f>P3186+AP3186</f>
        <v>126630</v>
      </c>
      <c r="AR3186" s="249">
        <f>AQ3186</f>
        <v>126630</v>
      </c>
      <c r="AS3186" s="248">
        <f>((S3186*O3186)+(AF3186*AK3186)-(AF3186*AK3186*AN3186/100))</f>
        <v>0</v>
      </c>
      <c r="AT3186" s="248">
        <f>AQ3186-AS3186</f>
        <v>126630</v>
      </c>
      <c r="AU3186" s="248">
        <f>AS3186</f>
        <v>0</v>
      </c>
      <c r="AW3186" s="319"/>
      <c r="AX3186" s="251">
        <f>AU3186*AV3186/100</f>
        <v>0</v>
      </c>
      <c r="AY3186" s="248">
        <f>AX3186*10/100</f>
        <v>0</v>
      </c>
    </row>
    <row r="3187" spans="1:51" s="307" customFormat="1" ht="16.5" customHeight="1" x14ac:dyDescent="0.25">
      <c r="A3187" s="305"/>
      <c r="B3187" s="306"/>
      <c r="K3187" s="308"/>
      <c r="L3187" s="309"/>
      <c r="M3187" s="310"/>
      <c r="N3187" s="309"/>
      <c r="O3187" s="309"/>
      <c r="P3187" s="309"/>
      <c r="Q3187" s="311"/>
      <c r="R3187" s="312"/>
      <c r="S3187" s="312"/>
      <c r="U3187" s="313"/>
      <c r="V3187" s="305"/>
      <c r="W3187" s="306"/>
      <c r="X3187" s="314"/>
      <c r="Z3187" s="305" t="s">
        <v>43</v>
      </c>
      <c r="AA3187" s="315">
        <v>6</v>
      </c>
      <c r="AB3187" s="315">
        <v>21</v>
      </c>
      <c r="AC3187" s="315">
        <v>2</v>
      </c>
      <c r="AD3187" s="312">
        <f>AA3187*AB3187</f>
        <v>126</v>
      </c>
      <c r="AE3187" s="316">
        <v>50</v>
      </c>
      <c r="AF3187" s="317">
        <f>AF3186</f>
        <v>6700</v>
      </c>
      <c r="AG3187" s="317">
        <f>AD3187*AF3187</f>
        <v>844200</v>
      </c>
      <c r="AH3187" s="311">
        <f>SUM(AI3187:AL3187)</f>
        <v>126</v>
      </c>
      <c r="AI3187" s="311"/>
      <c r="AJ3187" s="311">
        <v>126</v>
      </c>
      <c r="AK3187" s="311"/>
      <c r="AL3187" s="311"/>
      <c r="AN3187" s="307">
        <f>AN3186</f>
        <v>85</v>
      </c>
      <c r="AO3187" s="318">
        <f>AG3187*AN3187/100</f>
        <v>717570</v>
      </c>
      <c r="AP3187" s="318">
        <f>AG3187-AO3187</f>
        <v>126630</v>
      </c>
      <c r="AQ3187" s="249">
        <f>P3187+AP3187</f>
        <v>126630</v>
      </c>
      <c r="AR3187" s="249">
        <f>AQ3187</f>
        <v>126630</v>
      </c>
      <c r="AS3187" s="248">
        <f>((S3187*O3187)+(AF3187*AK3187)-(AF3187*AK3187*AN3187/100))</f>
        <v>0</v>
      </c>
      <c r="AT3187" s="248">
        <f>AQ3187-AS3187</f>
        <v>126630</v>
      </c>
      <c r="AU3187" s="248">
        <f>AS3187</f>
        <v>0</v>
      </c>
      <c r="AW3187" s="319"/>
      <c r="AX3187" s="251">
        <f>AU3187*AV3187/100</f>
        <v>0</v>
      </c>
      <c r="AY3187" s="248">
        <f>AX3187*10/100</f>
        <v>0</v>
      </c>
    </row>
    <row r="3188" spans="1:51" s="307" customFormat="1" ht="16.5" customHeight="1" x14ac:dyDescent="0.25">
      <c r="A3188" s="305"/>
      <c r="B3188" s="306"/>
      <c r="K3188" s="308"/>
      <c r="L3188" s="309"/>
      <c r="M3188" s="310"/>
      <c r="N3188" s="309"/>
      <c r="O3188" s="309"/>
      <c r="P3188" s="309"/>
      <c r="Q3188" s="311"/>
      <c r="R3188" s="312"/>
      <c r="S3188" s="312"/>
      <c r="U3188" s="313"/>
      <c r="V3188" s="305"/>
      <c r="W3188" s="306">
        <v>146</v>
      </c>
      <c r="X3188" s="314"/>
      <c r="Y3188" s="307" t="s">
        <v>34</v>
      </c>
      <c r="Z3188" s="307" t="s">
        <v>7</v>
      </c>
      <c r="AA3188" s="315">
        <v>4</v>
      </c>
      <c r="AB3188" s="315">
        <v>21</v>
      </c>
      <c r="AC3188" s="315">
        <v>2</v>
      </c>
      <c r="AD3188" s="312">
        <f>AA3188*AB3188</f>
        <v>84</v>
      </c>
      <c r="AE3188" s="316">
        <v>100</v>
      </c>
      <c r="AF3188" s="317">
        <f>AF3002</f>
        <v>2600</v>
      </c>
      <c r="AG3188" s="317">
        <f>AD3188*AF3188</f>
        <v>218400</v>
      </c>
      <c r="AH3188" s="311">
        <f>SUM(AI3188:AL3188)</f>
        <v>84</v>
      </c>
      <c r="AI3188" s="311"/>
      <c r="AJ3188" s="311">
        <v>84</v>
      </c>
      <c r="AK3188" s="311"/>
      <c r="AL3188" s="311"/>
      <c r="AM3188" s="307">
        <v>25</v>
      </c>
      <c r="AN3188" s="307">
        <f>ค่าเสื่อม!T4</f>
        <v>93</v>
      </c>
      <c r="AO3188" s="318">
        <f>AG3188*AN3188/100</f>
        <v>203112</v>
      </c>
      <c r="AP3188" s="318">
        <f>AG3188-AO3188</f>
        <v>15288</v>
      </c>
      <c r="AQ3188" s="249">
        <f>P3188+AP3188</f>
        <v>15288</v>
      </c>
      <c r="AR3188" s="249">
        <f>AQ3188</f>
        <v>15288</v>
      </c>
      <c r="AS3188" s="248">
        <f>((S3188*O3188)+(AF3188*AK3188)-(AF3188*AK3188*AN3188/100))</f>
        <v>0</v>
      </c>
      <c r="AT3188" s="248">
        <f>AQ3188-AS3188</f>
        <v>15288</v>
      </c>
      <c r="AU3188" s="248">
        <f>AS3188</f>
        <v>0</v>
      </c>
      <c r="AW3188" s="319"/>
      <c r="AX3188" s="251">
        <f>AU3188*AV3188/100</f>
        <v>0</v>
      </c>
      <c r="AY3188" s="248">
        <f>AX3188*10/100</f>
        <v>0</v>
      </c>
    </row>
    <row r="3189" spans="1:51" s="307" customFormat="1" ht="16.5" customHeight="1" x14ac:dyDescent="0.25">
      <c r="A3189" s="305"/>
      <c r="B3189" s="306"/>
      <c r="K3189" s="308"/>
      <c r="L3189" s="309"/>
      <c r="M3189" s="310"/>
      <c r="N3189" s="309"/>
      <c r="O3189" s="309"/>
      <c r="P3189" s="309"/>
      <c r="Q3189" s="311"/>
      <c r="R3189" s="312"/>
      <c r="S3189" s="312"/>
      <c r="U3189" s="313"/>
      <c r="V3189" s="305"/>
      <c r="W3189" s="306"/>
      <c r="X3189" s="314"/>
      <c r="AA3189" s="315"/>
      <c r="AB3189" s="315"/>
      <c r="AC3189" s="315"/>
      <c r="AD3189" s="312"/>
      <c r="AE3189" s="316"/>
      <c r="AF3189" s="317"/>
      <c r="AG3189" s="317"/>
      <c r="AH3189" s="311"/>
      <c r="AI3189" s="311"/>
      <c r="AJ3189" s="311"/>
      <c r="AK3189" s="311"/>
      <c r="AL3189" s="311"/>
      <c r="AO3189" s="318"/>
      <c r="AP3189" s="318"/>
      <c r="AQ3189" s="249"/>
      <c r="AR3189" s="249"/>
      <c r="AS3189" s="248"/>
      <c r="AT3189" s="248"/>
      <c r="AU3189" s="248"/>
      <c r="AW3189" s="319"/>
      <c r="AX3189" s="251"/>
      <c r="AY3189" s="248"/>
    </row>
    <row r="3190" spans="1:51" s="307" customFormat="1" ht="16.5" customHeight="1" x14ac:dyDescent="0.25">
      <c r="A3190" s="305"/>
      <c r="B3190" s="306"/>
      <c r="K3190" s="308"/>
      <c r="L3190" s="309"/>
      <c r="M3190" s="310"/>
      <c r="N3190" s="309"/>
      <c r="O3190" s="309"/>
      <c r="P3190" s="309"/>
      <c r="Q3190" s="311"/>
      <c r="R3190" s="312"/>
      <c r="S3190" s="312"/>
      <c r="U3190" s="313"/>
      <c r="V3190" s="305"/>
      <c r="W3190" s="306"/>
      <c r="X3190" s="314"/>
      <c r="AA3190" s="315"/>
      <c r="AB3190" s="315"/>
      <c r="AC3190" s="315"/>
      <c r="AD3190" s="312"/>
      <c r="AE3190" s="316"/>
      <c r="AF3190" s="317"/>
      <c r="AG3190" s="317"/>
      <c r="AH3190" s="311"/>
      <c r="AI3190" s="311"/>
      <c r="AJ3190" s="311"/>
      <c r="AK3190" s="311"/>
      <c r="AL3190" s="311"/>
      <c r="AO3190" s="318"/>
      <c r="AP3190" s="318"/>
      <c r="AQ3190" s="249"/>
      <c r="AR3190" s="249"/>
      <c r="AS3190" s="248"/>
      <c r="AT3190" s="248"/>
      <c r="AU3190" s="248"/>
      <c r="AW3190" s="319"/>
      <c r="AX3190" s="251"/>
      <c r="AY3190" s="248"/>
    </row>
    <row r="3191" spans="1:51" s="307" customFormat="1" ht="16.5" customHeight="1" x14ac:dyDescent="0.25">
      <c r="A3191" s="305"/>
      <c r="B3191" s="306"/>
      <c r="K3191" s="308"/>
      <c r="L3191" s="309"/>
      <c r="M3191" s="310"/>
      <c r="N3191" s="309"/>
      <c r="O3191" s="309"/>
      <c r="P3191" s="309"/>
      <c r="Q3191" s="311"/>
      <c r="R3191" s="312"/>
      <c r="S3191" s="312"/>
      <c r="U3191" s="313"/>
      <c r="V3191" s="305"/>
      <c r="W3191" s="306"/>
      <c r="X3191" s="314"/>
      <c r="AA3191" s="315"/>
      <c r="AB3191" s="315"/>
      <c r="AC3191" s="315"/>
      <c r="AD3191" s="312"/>
      <c r="AE3191" s="316"/>
      <c r="AF3191" s="317"/>
      <c r="AG3191" s="317"/>
      <c r="AH3191" s="311"/>
      <c r="AI3191" s="311"/>
      <c r="AJ3191" s="311"/>
      <c r="AK3191" s="311"/>
      <c r="AL3191" s="311"/>
      <c r="AO3191" s="318"/>
      <c r="AP3191" s="318"/>
      <c r="AQ3191" s="249"/>
      <c r="AR3191" s="249"/>
      <c r="AS3191" s="248"/>
      <c r="AT3191" s="248"/>
      <c r="AU3191" s="248"/>
      <c r="AW3191" s="319"/>
      <c r="AX3191" s="251"/>
      <c r="AY3191" s="248"/>
    </row>
    <row r="3192" spans="1:51" s="307" customFormat="1" ht="16.5" customHeight="1" x14ac:dyDescent="0.25">
      <c r="A3192" s="305"/>
      <c r="B3192" s="306"/>
      <c r="K3192" s="308"/>
      <c r="L3192" s="309"/>
      <c r="M3192" s="310"/>
      <c r="N3192" s="309"/>
      <c r="O3192" s="309"/>
      <c r="P3192" s="309"/>
      <c r="Q3192" s="311"/>
      <c r="R3192" s="312"/>
      <c r="S3192" s="312"/>
      <c r="U3192" s="313"/>
      <c r="V3192" s="305"/>
      <c r="W3192" s="306"/>
      <c r="X3192" s="314"/>
      <c r="AA3192" s="315"/>
      <c r="AB3192" s="315"/>
      <c r="AC3192" s="315"/>
      <c r="AD3192" s="312"/>
      <c r="AE3192" s="316"/>
      <c r="AF3192" s="317"/>
      <c r="AG3192" s="317"/>
      <c r="AH3192" s="311"/>
      <c r="AI3192" s="311"/>
      <c r="AJ3192" s="311"/>
      <c r="AK3192" s="311"/>
      <c r="AL3192" s="311"/>
      <c r="AO3192" s="318"/>
      <c r="AP3192" s="318"/>
      <c r="AQ3192" s="249"/>
      <c r="AR3192" s="249"/>
      <c r="AS3192" s="248"/>
      <c r="AT3192" s="248"/>
      <c r="AU3192" s="248"/>
      <c r="AW3192" s="319"/>
      <c r="AX3192" s="251"/>
      <c r="AY3192" s="248"/>
    </row>
    <row r="3193" spans="1:51" s="307" customFormat="1" ht="16.5" customHeight="1" x14ac:dyDescent="0.25">
      <c r="A3193" s="305"/>
      <c r="B3193" s="306"/>
      <c r="K3193" s="308"/>
      <c r="L3193" s="309"/>
      <c r="M3193" s="310"/>
      <c r="N3193" s="309"/>
      <c r="O3193" s="309"/>
      <c r="P3193" s="309"/>
      <c r="Q3193" s="311"/>
      <c r="R3193" s="312"/>
      <c r="S3193" s="312"/>
      <c r="U3193" s="313"/>
      <c r="V3193" s="305"/>
      <c r="W3193" s="306"/>
      <c r="X3193" s="314"/>
      <c r="AA3193" s="315"/>
      <c r="AB3193" s="315"/>
      <c r="AC3193" s="315"/>
      <c r="AD3193" s="312"/>
      <c r="AE3193" s="316"/>
      <c r="AF3193" s="317"/>
      <c r="AG3193" s="317"/>
      <c r="AH3193" s="311"/>
      <c r="AI3193" s="311"/>
      <c r="AJ3193" s="311"/>
      <c r="AK3193" s="311"/>
      <c r="AL3193" s="311"/>
      <c r="AO3193" s="318"/>
      <c r="AP3193" s="318"/>
      <c r="AQ3193" s="249"/>
      <c r="AR3193" s="249"/>
      <c r="AS3193" s="248"/>
      <c r="AT3193" s="248"/>
      <c r="AU3193" s="248"/>
      <c r="AW3193" s="319"/>
      <c r="AX3193" s="251"/>
      <c r="AY3193" s="248"/>
    </row>
    <row r="3194" spans="1:51" s="307" customFormat="1" ht="16.5" customHeight="1" x14ac:dyDescent="0.25">
      <c r="A3194" s="305"/>
      <c r="B3194" s="306"/>
      <c r="K3194" s="308"/>
      <c r="L3194" s="309"/>
      <c r="M3194" s="310"/>
      <c r="N3194" s="309"/>
      <c r="O3194" s="309"/>
      <c r="P3194" s="309"/>
      <c r="Q3194" s="311"/>
      <c r="R3194" s="312"/>
      <c r="S3194" s="312"/>
      <c r="U3194" s="313"/>
      <c r="V3194" s="305"/>
      <c r="W3194" s="306"/>
      <c r="X3194" s="314"/>
      <c r="AA3194" s="315"/>
      <c r="AB3194" s="315"/>
      <c r="AC3194" s="315"/>
      <c r="AD3194" s="312"/>
      <c r="AE3194" s="316"/>
      <c r="AF3194" s="317"/>
      <c r="AG3194" s="317"/>
      <c r="AH3194" s="311"/>
      <c r="AI3194" s="311"/>
      <c r="AJ3194" s="311"/>
      <c r="AK3194" s="311"/>
      <c r="AL3194" s="311"/>
      <c r="AO3194" s="318"/>
      <c r="AP3194" s="318"/>
      <c r="AQ3194" s="249"/>
      <c r="AR3194" s="249"/>
      <c r="AS3194" s="248"/>
      <c r="AT3194" s="248"/>
      <c r="AU3194" s="248"/>
      <c r="AW3194" s="319"/>
      <c r="AX3194" s="251"/>
      <c r="AY3194" s="248"/>
    </row>
    <row r="3195" spans="1:51" s="307" customFormat="1" ht="16.5" customHeight="1" x14ac:dyDescent="0.25">
      <c r="A3195" s="305"/>
      <c r="B3195" s="306"/>
      <c r="K3195" s="308"/>
      <c r="L3195" s="309"/>
      <c r="M3195" s="310"/>
      <c r="N3195" s="309"/>
      <c r="O3195" s="309"/>
      <c r="P3195" s="309"/>
      <c r="Q3195" s="311"/>
      <c r="R3195" s="312"/>
      <c r="S3195" s="312"/>
      <c r="U3195" s="313"/>
      <c r="V3195" s="305"/>
      <c r="W3195" s="306"/>
      <c r="X3195" s="314"/>
      <c r="AA3195" s="315"/>
      <c r="AB3195" s="315"/>
      <c r="AC3195" s="315"/>
      <c r="AD3195" s="312"/>
      <c r="AE3195" s="316"/>
      <c r="AF3195" s="317"/>
      <c r="AG3195" s="317"/>
      <c r="AH3195" s="311"/>
      <c r="AI3195" s="311"/>
      <c r="AJ3195" s="311"/>
      <c r="AK3195" s="311"/>
      <c r="AL3195" s="311"/>
      <c r="AO3195" s="318"/>
      <c r="AP3195" s="318"/>
      <c r="AQ3195" s="249"/>
      <c r="AR3195" s="249"/>
      <c r="AS3195" s="248"/>
      <c r="AT3195" s="248"/>
      <c r="AU3195" s="248"/>
      <c r="AW3195" s="319"/>
      <c r="AX3195" s="251"/>
      <c r="AY3195" s="248"/>
    </row>
    <row r="3196" spans="1:51" s="307" customFormat="1" ht="16.5" customHeight="1" x14ac:dyDescent="0.25">
      <c r="A3196" s="305"/>
      <c r="B3196" s="306"/>
      <c r="K3196" s="308"/>
      <c r="L3196" s="309"/>
      <c r="M3196" s="310"/>
      <c r="N3196" s="309"/>
      <c r="O3196" s="309"/>
      <c r="P3196" s="309"/>
      <c r="Q3196" s="311"/>
      <c r="R3196" s="312"/>
      <c r="S3196" s="312"/>
      <c r="U3196" s="313"/>
      <c r="V3196" s="305"/>
      <c r="W3196" s="306"/>
      <c r="X3196" s="314"/>
      <c r="AA3196" s="315"/>
      <c r="AB3196" s="315"/>
      <c r="AC3196" s="315"/>
      <c r="AD3196" s="312"/>
      <c r="AE3196" s="316"/>
      <c r="AF3196" s="317"/>
      <c r="AG3196" s="317"/>
      <c r="AH3196" s="311"/>
      <c r="AI3196" s="311"/>
      <c r="AJ3196" s="311"/>
      <c r="AK3196" s="311"/>
      <c r="AL3196" s="311"/>
      <c r="AO3196" s="318"/>
      <c r="AP3196" s="318"/>
      <c r="AQ3196" s="249"/>
      <c r="AR3196" s="249"/>
      <c r="AS3196" s="248"/>
      <c r="AT3196" s="248"/>
      <c r="AU3196" s="248"/>
      <c r="AW3196" s="319"/>
      <c r="AX3196" s="251"/>
      <c r="AY3196" s="248"/>
    </row>
    <row r="3197" spans="1:51" s="307" customFormat="1" ht="16.5" customHeight="1" x14ac:dyDescent="0.25">
      <c r="A3197" s="305"/>
      <c r="B3197" s="306"/>
      <c r="K3197" s="308"/>
      <c r="L3197" s="309"/>
      <c r="M3197" s="310"/>
      <c r="N3197" s="309"/>
      <c r="O3197" s="309"/>
      <c r="P3197" s="309"/>
      <c r="Q3197" s="311"/>
      <c r="R3197" s="312"/>
      <c r="S3197" s="312"/>
      <c r="U3197" s="313"/>
      <c r="V3197" s="305"/>
      <c r="W3197" s="306"/>
      <c r="X3197" s="314"/>
      <c r="AA3197" s="315"/>
      <c r="AB3197" s="315"/>
      <c r="AC3197" s="315"/>
      <c r="AD3197" s="312"/>
      <c r="AE3197" s="316"/>
      <c r="AF3197" s="317"/>
      <c r="AG3197" s="317"/>
      <c r="AH3197" s="311"/>
      <c r="AI3197" s="311"/>
      <c r="AJ3197" s="311"/>
      <c r="AK3197" s="311"/>
      <c r="AL3197" s="311"/>
      <c r="AO3197" s="318"/>
      <c r="AP3197" s="318"/>
      <c r="AQ3197" s="249"/>
      <c r="AR3197" s="249"/>
      <c r="AS3197" s="248"/>
      <c r="AT3197" s="248"/>
      <c r="AU3197" s="248"/>
      <c r="AW3197" s="319"/>
      <c r="AX3197" s="251"/>
      <c r="AY3197" s="248"/>
    </row>
    <row r="3198" spans="1:51" s="307" customFormat="1" ht="16.5" customHeight="1" x14ac:dyDescent="0.25">
      <c r="A3198" s="305"/>
      <c r="B3198" s="306"/>
      <c r="K3198" s="308"/>
      <c r="L3198" s="309"/>
      <c r="M3198" s="310"/>
      <c r="N3198" s="309"/>
      <c r="O3198" s="309"/>
      <c r="P3198" s="309"/>
      <c r="Q3198" s="311"/>
      <c r="R3198" s="312"/>
      <c r="S3198" s="312"/>
      <c r="U3198" s="313"/>
      <c r="V3198" s="305"/>
      <c r="W3198" s="306"/>
      <c r="X3198" s="314"/>
      <c r="AA3198" s="315"/>
      <c r="AB3198" s="315"/>
      <c r="AC3198" s="315"/>
      <c r="AD3198" s="312"/>
      <c r="AE3198" s="316"/>
      <c r="AF3198" s="317"/>
      <c r="AG3198" s="317"/>
      <c r="AH3198" s="311"/>
      <c r="AI3198" s="311"/>
      <c r="AJ3198" s="311"/>
      <c r="AK3198" s="311"/>
      <c r="AL3198" s="311"/>
      <c r="AO3198" s="318"/>
      <c r="AP3198" s="318"/>
      <c r="AQ3198" s="249"/>
      <c r="AR3198" s="249"/>
      <c r="AS3198" s="248"/>
      <c r="AT3198" s="248"/>
      <c r="AU3198" s="248"/>
      <c r="AW3198" s="319"/>
      <c r="AX3198" s="251"/>
      <c r="AY3198" s="248"/>
    </row>
    <row r="3199" spans="1:51" s="307" customFormat="1" ht="16.5" customHeight="1" x14ac:dyDescent="0.25">
      <c r="A3199" s="305"/>
      <c r="B3199" s="306"/>
      <c r="K3199" s="308"/>
      <c r="L3199" s="309"/>
      <c r="M3199" s="310"/>
      <c r="N3199" s="309"/>
      <c r="O3199" s="309"/>
      <c r="P3199" s="309"/>
      <c r="Q3199" s="311"/>
      <c r="R3199" s="312"/>
      <c r="S3199" s="312"/>
      <c r="U3199" s="313"/>
      <c r="V3199" s="305"/>
      <c r="W3199" s="306"/>
      <c r="X3199" s="314"/>
      <c r="AA3199" s="315"/>
      <c r="AB3199" s="315"/>
      <c r="AC3199" s="315"/>
      <c r="AD3199" s="312"/>
      <c r="AE3199" s="316"/>
      <c r="AF3199" s="317"/>
      <c r="AG3199" s="317"/>
      <c r="AH3199" s="311"/>
      <c r="AI3199" s="311"/>
      <c r="AJ3199" s="311"/>
      <c r="AK3199" s="311"/>
      <c r="AL3199" s="311"/>
      <c r="AO3199" s="318"/>
      <c r="AP3199" s="318"/>
      <c r="AQ3199" s="249"/>
      <c r="AR3199" s="249"/>
      <c r="AS3199" s="248"/>
      <c r="AT3199" s="248"/>
      <c r="AU3199" s="248"/>
      <c r="AW3199" s="319"/>
      <c r="AX3199" s="251"/>
      <c r="AY3199" s="248"/>
    </row>
    <row r="3200" spans="1:51" s="307" customFormat="1" ht="16.5" customHeight="1" x14ac:dyDescent="0.25">
      <c r="A3200" s="305"/>
      <c r="B3200" s="306"/>
      <c r="K3200" s="308"/>
      <c r="L3200" s="309"/>
      <c r="M3200" s="310"/>
      <c r="N3200" s="309"/>
      <c r="O3200" s="309"/>
      <c r="P3200" s="309"/>
      <c r="Q3200" s="311"/>
      <c r="R3200" s="312"/>
      <c r="S3200" s="312"/>
      <c r="U3200" s="313"/>
      <c r="V3200" s="305"/>
      <c r="W3200" s="306"/>
      <c r="X3200" s="314"/>
      <c r="AA3200" s="315"/>
      <c r="AB3200" s="315"/>
      <c r="AC3200" s="315"/>
      <c r="AD3200" s="312"/>
      <c r="AE3200" s="316"/>
      <c r="AF3200" s="317"/>
      <c r="AG3200" s="317"/>
      <c r="AH3200" s="311"/>
      <c r="AI3200" s="311"/>
      <c r="AJ3200" s="311"/>
      <c r="AK3200" s="311"/>
      <c r="AL3200" s="311"/>
      <c r="AO3200" s="318"/>
      <c r="AP3200" s="318"/>
      <c r="AQ3200" s="249"/>
      <c r="AR3200" s="249"/>
      <c r="AS3200" s="248"/>
      <c r="AT3200" s="248"/>
      <c r="AU3200" s="248"/>
      <c r="AW3200" s="319"/>
      <c r="AX3200" s="251"/>
      <c r="AY3200" s="248"/>
    </row>
    <row r="3201" spans="1:51" s="307" customFormat="1" ht="16.5" customHeight="1" x14ac:dyDescent="0.25">
      <c r="A3201" s="305"/>
      <c r="B3201" s="306"/>
      <c r="K3201" s="308"/>
      <c r="L3201" s="309"/>
      <c r="M3201" s="310"/>
      <c r="N3201" s="309"/>
      <c r="O3201" s="309"/>
      <c r="P3201" s="309"/>
      <c r="Q3201" s="311"/>
      <c r="R3201" s="312"/>
      <c r="S3201" s="312"/>
      <c r="U3201" s="313"/>
      <c r="V3201" s="305"/>
      <c r="W3201" s="306"/>
      <c r="X3201" s="314"/>
      <c r="AA3201" s="315"/>
      <c r="AB3201" s="315"/>
      <c r="AC3201" s="315"/>
      <c r="AD3201" s="312"/>
      <c r="AE3201" s="316"/>
      <c r="AF3201" s="317"/>
      <c r="AG3201" s="317"/>
      <c r="AH3201" s="311"/>
      <c r="AI3201" s="311"/>
      <c r="AJ3201" s="311"/>
      <c r="AK3201" s="311"/>
      <c r="AL3201" s="311"/>
      <c r="AO3201" s="318"/>
      <c r="AP3201" s="318"/>
      <c r="AQ3201" s="249"/>
      <c r="AR3201" s="249"/>
      <c r="AS3201" s="248"/>
      <c r="AT3201" s="248"/>
      <c r="AU3201" s="248"/>
      <c r="AW3201" s="319"/>
      <c r="AX3201" s="251"/>
      <c r="AY3201" s="248"/>
    </row>
    <row r="3202" spans="1:51" s="307" customFormat="1" ht="16.5" customHeight="1" x14ac:dyDescent="0.25">
      <c r="A3202" s="305"/>
      <c r="B3202" s="306"/>
      <c r="K3202" s="308"/>
      <c r="L3202" s="309"/>
      <c r="M3202" s="310"/>
      <c r="N3202" s="309"/>
      <c r="O3202" s="309"/>
      <c r="P3202" s="309"/>
      <c r="Q3202" s="311"/>
      <c r="R3202" s="312"/>
      <c r="S3202" s="312"/>
      <c r="U3202" s="313"/>
      <c r="V3202" s="305"/>
      <c r="W3202" s="306"/>
      <c r="X3202" s="314"/>
      <c r="AA3202" s="315"/>
      <c r="AB3202" s="315"/>
      <c r="AC3202" s="315"/>
      <c r="AD3202" s="312"/>
      <c r="AE3202" s="316"/>
      <c r="AF3202" s="317"/>
      <c r="AG3202" s="317"/>
      <c r="AH3202" s="311"/>
      <c r="AI3202" s="311"/>
      <c r="AJ3202" s="311"/>
      <c r="AK3202" s="311"/>
      <c r="AL3202" s="311"/>
      <c r="AO3202" s="318"/>
      <c r="AP3202" s="318"/>
      <c r="AQ3202" s="249"/>
      <c r="AR3202" s="249"/>
      <c r="AS3202" s="248"/>
      <c r="AT3202" s="248"/>
      <c r="AU3202" s="248"/>
      <c r="AW3202" s="319"/>
      <c r="AX3202" s="251"/>
      <c r="AY3202" s="248"/>
    </row>
    <row r="3203" spans="1:51" s="307" customFormat="1" ht="16.5" customHeight="1" x14ac:dyDescent="0.25">
      <c r="A3203" s="305"/>
      <c r="B3203" s="306"/>
      <c r="K3203" s="308"/>
      <c r="L3203" s="309"/>
      <c r="M3203" s="310"/>
      <c r="N3203" s="309"/>
      <c r="O3203" s="309"/>
      <c r="P3203" s="309"/>
      <c r="Q3203" s="311"/>
      <c r="R3203" s="312"/>
      <c r="S3203" s="312"/>
      <c r="U3203" s="313"/>
      <c r="V3203" s="305"/>
      <c r="W3203" s="306"/>
      <c r="X3203" s="314"/>
      <c r="AA3203" s="315"/>
      <c r="AB3203" s="315"/>
      <c r="AC3203" s="315"/>
      <c r="AD3203" s="312"/>
      <c r="AE3203" s="316"/>
      <c r="AF3203" s="317"/>
      <c r="AG3203" s="317"/>
      <c r="AH3203" s="311"/>
      <c r="AI3203" s="311"/>
      <c r="AJ3203" s="311"/>
      <c r="AK3203" s="311"/>
      <c r="AL3203" s="311"/>
      <c r="AO3203" s="318"/>
      <c r="AP3203" s="318"/>
      <c r="AQ3203" s="249"/>
      <c r="AR3203" s="249"/>
      <c r="AS3203" s="248"/>
      <c r="AT3203" s="248"/>
      <c r="AU3203" s="248"/>
      <c r="AW3203" s="319"/>
      <c r="AX3203" s="251"/>
      <c r="AY3203" s="248"/>
    </row>
    <row r="3204" spans="1:51" s="307" customFormat="1" ht="16.5" customHeight="1" x14ac:dyDescent="0.25">
      <c r="A3204" s="305"/>
      <c r="B3204" s="306"/>
      <c r="K3204" s="308"/>
      <c r="L3204" s="309"/>
      <c r="M3204" s="310"/>
      <c r="N3204" s="309"/>
      <c r="O3204" s="309"/>
      <c r="P3204" s="309"/>
      <c r="Q3204" s="311"/>
      <c r="R3204" s="312"/>
      <c r="S3204" s="312"/>
      <c r="U3204" s="313"/>
      <c r="V3204" s="305"/>
      <c r="W3204" s="306"/>
      <c r="X3204" s="314"/>
      <c r="AA3204" s="315"/>
      <c r="AB3204" s="315"/>
      <c r="AC3204" s="315"/>
      <c r="AD3204" s="312"/>
      <c r="AE3204" s="316"/>
      <c r="AF3204" s="317"/>
      <c r="AG3204" s="317"/>
      <c r="AH3204" s="311"/>
      <c r="AI3204" s="311"/>
      <c r="AJ3204" s="311"/>
      <c r="AK3204" s="311"/>
      <c r="AL3204" s="311"/>
      <c r="AO3204" s="318"/>
      <c r="AP3204" s="318"/>
      <c r="AQ3204" s="249"/>
      <c r="AR3204" s="249"/>
      <c r="AS3204" s="248"/>
      <c r="AT3204" s="248"/>
      <c r="AU3204" s="248"/>
      <c r="AW3204" s="319"/>
      <c r="AX3204" s="251"/>
      <c r="AY3204" s="248"/>
    </row>
    <row r="3205" spans="1:51" s="307" customFormat="1" ht="16.5" customHeight="1" x14ac:dyDescent="0.25">
      <c r="A3205" s="305"/>
      <c r="B3205" s="306"/>
      <c r="K3205" s="308"/>
      <c r="L3205" s="309"/>
      <c r="M3205" s="310"/>
      <c r="N3205" s="309"/>
      <c r="O3205" s="309"/>
      <c r="P3205" s="309"/>
      <c r="Q3205" s="311"/>
      <c r="R3205" s="312"/>
      <c r="S3205" s="312"/>
      <c r="U3205" s="313"/>
      <c r="V3205" s="305"/>
      <c r="W3205" s="306"/>
      <c r="X3205" s="314"/>
      <c r="AA3205" s="315"/>
      <c r="AB3205" s="315"/>
      <c r="AC3205" s="315"/>
      <c r="AD3205" s="312"/>
      <c r="AE3205" s="316"/>
      <c r="AF3205" s="317"/>
      <c r="AG3205" s="317"/>
      <c r="AH3205" s="311"/>
      <c r="AI3205" s="311"/>
      <c r="AJ3205" s="311"/>
      <c r="AK3205" s="311"/>
      <c r="AL3205" s="311"/>
      <c r="AO3205" s="318"/>
      <c r="AP3205" s="318"/>
      <c r="AQ3205" s="249"/>
      <c r="AR3205" s="249"/>
      <c r="AS3205" s="248"/>
      <c r="AT3205" s="248"/>
      <c r="AU3205" s="248"/>
      <c r="AW3205" s="319"/>
      <c r="AX3205" s="251"/>
      <c r="AY3205" s="248"/>
    </row>
    <row r="3206" spans="1:51" s="307" customFormat="1" ht="16.5" customHeight="1" x14ac:dyDescent="0.25">
      <c r="A3206" s="305"/>
      <c r="B3206" s="306"/>
      <c r="K3206" s="308"/>
      <c r="L3206" s="309"/>
      <c r="M3206" s="310"/>
      <c r="N3206" s="309"/>
      <c r="O3206" s="309"/>
      <c r="P3206" s="309"/>
      <c r="Q3206" s="311"/>
      <c r="R3206" s="312"/>
      <c r="S3206" s="312"/>
      <c r="U3206" s="313"/>
      <c r="V3206" s="305"/>
      <c r="W3206" s="306"/>
      <c r="X3206" s="314"/>
      <c r="AA3206" s="315"/>
      <c r="AB3206" s="315"/>
      <c r="AC3206" s="315"/>
      <c r="AD3206" s="312"/>
      <c r="AE3206" s="316"/>
      <c r="AF3206" s="317"/>
      <c r="AG3206" s="317"/>
      <c r="AH3206" s="311"/>
      <c r="AI3206" s="311"/>
      <c r="AJ3206" s="311"/>
      <c r="AK3206" s="311"/>
      <c r="AL3206" s="311"/>
      <c r="AO3206" s="318"/>
      <c r="AP3206" s="318"/>
      <c r="AQ3206" s="249"/>
      <c r="AR3206" s="249"/>
      <c r="AS3206" s="248"/>
      <c r="AT3206" s="248"/>
      <c r="AU3206" s="248"/>
      <c r="AW3206" s="319"/>
      <c r="AX3206" s="251"/>
      <c r="AY3206" s="248"/>
    </row>
    <row r="3207" spans="1:51" s="307" customFormat="1" ht="16.5" customHeight="1" x14ac:dyDescent="0.25">
      <c r="A3207" s="305"/>
      <c r="B3207" s="306"/>
      <c r="K3207" s="308"/>
      <c r="L3207" s="309"/>
      <c r="M3207" s="310"/>
      <c r="N3207" s="309"/>
      <c r="O3207" s="309"/>
      <c r="P3207" s="309"/>
      <c r="Q3207" s="311"/>
      <c r="R3207" s="312"/>
      <c r="S3207" s="312"/>
      <c r="U3207" s="313"/>
      <c r="V3207" s="305"/>
      <c r="W3207" s="306"/>
      <c r="X3207" s="314"/>
      <c r="AA3207" s="315"/>
      <c r="AB3207" s="315"/>
      <c r="AC3207" s="315"/>
      <c r="AD3207" s="312"/>
      <c r="AE3207" s="316"/>
      <c r="AF3207" s="317"/>
      <c r="AG3207" s="317"/>
      <c r="AH3207" s="311"/>
      <c r="AI3207" s="311"/>
      <c r="AJ3207" s="311"/>
      <c r="AK3207" s="311"/>
      <c r="AL3207" s="311"/>
      <c r="AO3207" s="318"/>
      <c r="AP3207" s="318"/>
      <c r="AQ3207" s="249"/>
      <c r="AR3207" s="249"/>
      <c r="AS3207" s="248"/>
      <c r="AT3207" s="248"/>
      <c r="AU3207" s="248"/>
      <c r="AW3207" s="319"/>
      <c r="AX3207" s="251"/>
      <c r="AY3207" s="248"/>
    </row>
    <row r="3208" spans="1:51" s="307" customFormat="1" ht="16.5" customHeight="1" x14ac:dyDescent="0.25">
      <c r="A3208" s="305"/>
      <c r="B3208" s="306"/>
      <c r="K3208" s="308"/>
      <c r="L3208" s="309"/>
      <c r="M3208" s="310"/>
      <c r="N3208" s="309"/>
      <c r="O3208" s="309"/>
      <c r="P3208" s="309"/>
      <c r="Q3208" s="311"/>
      <c r="R3208" s="312"/>
      <c r="S3208" s="312"/>
      <c r="U3208" s="313"/>
      <c r="V3208" s="305"/>
      <c r="W3208" s="306"/>
      <c r="X3208" s="314"/>
      <c r="AA3208" s="315"/>
      <c r="AB3208" s="315"/>
      <c r="AC3208" s="315"/>
      <c r="AD3208" s="312"/>
      <c r="AE3208" s="316"/>
      <c r="AF3208" s="317"/>
      <c r="AG3208" s="317"/>
      <c r="AH3208" s="311"/>
      <c r="AI3208" s="311"/>
      <c r="AJ3208" s="311"/>
      <c r="AK3208" s="311"/>
      <c r="AL3208" s="311"/>
      <c r="AO3208" s="318"/>
      <c r="AP3208" s="318"/>
      <c r="AQ3208" s="249"/>
      <c r="AR3208" s="249"/>
      <c r="AS3208" s="248"/>
      <c r="AT3208" s="248"/>
      <c r="AU3208" s="248"/>
      <c r="AW3208" s="319"/>
      <c r="AX3208" s="251"/>
      <c r="AY3208" s="248"/>
    </row>
    <row r="3209" spans="1:51" s="307" customFormat="1" ht="16.5" customHeight="1" x14ac:dyDescent="0.25">
      <c r="A3209" s="305"/>
      <c r="B3209" s="306"/>
      <c r="K3209" s="308"/>
      <c r="L3209" s="309"/>
      <c r="M3209" s="310"/>
      <c r="N3209" s="309"/>
      <c r="O3209" s="309"/>
      <c r="P3209" s="309"/>
      <c r="Q3209" s="311"/>
      <c r="R3209" s="312"/>
      <c r="S3209" s="312"/>
      <c r="U3209" s="313"/>
      <c r="V3209" s="305"/>
      <c r="W3209" s="306"/>
      <c r="X3209" s="314"/>
      <c r="AA3209" s="315"/>
      <c r="AB3209" s="315"/>
      <c r="AC3209" s="315"/>
      <c r="AD3209" s="312"/>
      <c r="AE3209" s="316"/>
      <c r="AF3209" s="317"/>
      <c r="AG3209" s="317"/>
      <c r="AH3209" s="311"/>
      <c r="AI3209" s="311"/>
      <c r="AJ3209" s="311"/>
      <c r="AK3209" s="311"/>
      <c r="AL3209" s="311"/>
      <c r="AO3209" s="318"/>
      <c r="AP3209" s="318"/>
      <c r="AQ3209" s="249"/>
      <c r="AR3209" s="249"/>
      <c r="AS3209" s="248"/>
      <c r="AT3209" s="248"/>
      <c r="AU3209" s="248"/>
      <c r="AW3209" s="319"/>
      <c r="AX3209" s="251"/>
      <c r="AY3209" s="248"/>
    </row>
    <row r="3210" spans="1:51" s="307" customFormat="1" ht="16.5" customHeight="1" x14ac:dyDescent="0.25">
      <c r="A3210" s="305"/>
      <c r="B3210" s="306"/>
      <c r="K3210" s="308"/>
      <c r="L3210" s="309"/>
      <c r="M3210" s="310"/>
      <c r="N3210" s="309"/>
      <c r="O3210" s="309"/>
      <c r="P3210" s="309"/>
      <c r="Q3210" s="311"/>
      <c r="R3210" s="312"/>
      <c r="S3210" s="312"/>
      <c r="U3210" s="313"/>
      <c r="V3210" s="305"/>
      <c r="W3210" s="306"/>
      <c r="X3210" s="314"/>
      <c r="AA3210" s="315"/>
      <c r="AB3210" s="315"/>
      <c r="AC3210" s="315"/>
      <c r="AD3210" s="312"/>
      <c r="AE3210" s="316"/>
      <c r="AF3210" s="317"/>
      <c r="AG3210" s="317"/>
      <c r="AH3210" s="311"/>
      <c r="AI3210" s="311"/>
      <c r="AJ3210" s="311"/>
      <c r="AK3210" s="311"/>
      <c r="AL3210" s="311"/>
      <c r="AO3210" s="318"/>
      <c r="AP3210" s="318"/>
      <c r="AQ3210" s="249"/>
      <c r="AR3210" s="249"/>
      <c r="AS3210" s="248"/>
      <c r="AT3210" s="248"/>
      <c r="AU3210" s="248"/>
      <c r="AW3210" s="319"/>
      <c r="AX3210" s="251"/>
      <c r="AY3210" s="248"/>
    </row>
    <row r="3211" spans="1:51" s="307" customFormat="1" ht="16.5" customHeight="1" x14ac:dyDescent="0.25">
      <c r="A3211" s="305"/>
      <c r="B3211" s="306"/>
      <c r="K3211" s="308"/>
      <c r="L3211" s="309"/>
      <c r="M3211" s="310"/>
      <c r="N3211" s="309"/>
      <c r="O3211" s="309"/>
      <c r="P3211" s="309"/>
      <c r="Q3211" s="311"/>
      <c r="R3211" s="312"/>
      <c r="S3211" s="312"/>
      <c r="U3211" s="313"/>
      <c r="V3211" s="305"/>
      <c r="W3211" s="306"/>
      <c r="X3211" s="314"/>
      <c r="AA3211" s="315"/>
      <c r="AB3211" s="315"/>
      <c r="AC3211" s="315"/>
      <c r="AD3211" s="312"/>
      <c r="AE3211" s="316"/>
      <c r="AF3211" s="317"/>
      <c r="AG3211" s="317"/>
      <c r="AH3211" s="311"/>
      <c r="AI3211" s="311"/>
      <c r="AJ3211" s="311"/>
      <c r="AK3211" s="311"/>
      <c r="AL3211" s="311"/>
      <c r="AO3211" s="318"/>
      <c r="AP3211" s="318"/>
      <c r="AQ3211" s="249"/>
      <c r="AR3211" s="249"/>
      <c r="AS3211" s="248"/>
      <c r="AT3211" s="248"/>
      <c r="AU3211" s="248"/>
      <c r="AW3211" s="319"/>
      <c r="AX3211" s="251"/>
      <c r="AY3211" s="248"/>
    </row>
    <row r="3212" spans="1:51" s="307" customFormat="1" ht="16.5" customHeight="1" x14ac:dyDescent="0.25">
      <c r="A3212" s="305"/>
      <c r="B3212" s="306"/>
      <c r="K3212" s="308"/>
      <c r="L3212" s="309"/>
      <c r="M3212" s="310"/>
      <c r="N3212" s="309"/>
      <c r="O3212" s="309"/>
      <c r="P3212" s="309"/>
      <c r="Q3212" s="311"/>
      <c r="R3212" s="312"/>
      <c r="S3212" s="312"/>
      <c r="U3212" s="313"/>
      <c r="V3212" s="305"/>
      <c r="W3212" s="306"/>
      <c r="X3212" s="314"/>
      <c r="AA3212" s="315"/>
      <c r="AB3212" s="315"/>
      <c r="AC3212" s="315"/>
      <c r="AD3212" s="312"/>
      <c r="AE3212" s="316"/>
      <c r="AF3212" s="317"/>
      <c r="AG3212" s="317"/>
      <c r="AH3212" s="311"/>
      <c r="AI3212" s="311"/>
      <c r="AJ3212" s="311"/>
      <c r="AK3212" s="311"/>
      <c r="AL3212" s="311"/>
      <c r="AO3212" s="318"/>
      <c r="AP3212" s="318"/>
      <c r="AQ3212" s="249"/>
      <c r="AR3212" s="249"/>
      <c r="AS3212" s="248"/>
      <c r="AT3212" s="248"/>
      <c r="AU3212" s="248"/>
      <c r="AW3212" s="319"/>
      <c r="AX3212" s="251"/>
      <c r="AY3212" s="248"/>
    </row>
    <row r="3213" spans="1:51" s="307" customFormat="1" ht="16.5" customHeight="1" x14ac:dyDescent="0.25">
      <c r="A3213" s="305"/>
      <c r="B3213" s="306"/>
      <c r="K3213" s="308"/>
      <c r="L3213" s="309"/>
      <c r="M3213" s="310"/>
      <c r="N3213" s="309"/>
      <c r="O3213" s="309"/>
      <c r="P3213" s="309"/>
      <c r="Q3213" s="311"/>
      <c r="R3213" s="312"/>
      <c r="S3213" s="312"/>
      <c r="U3213" s="313"/>
      <c r="V3213" s="305"/>
      <c r="W3213" s="306"/>
      <c r="X3213" s="314"/>
      <c r="AA3213" s="315"/>
      <c r="AB3213" s="315"/>
      <c r="AC3213" s="315"/>
      <c r="AD3213" s="312"/>
      <c r="AE3213" s="316"/>
      <c r="AF3213" s="317"/>
      <c r="AG3213" s="317"/>
      <c r="AH3213" s="311"/>
      <c r="AI3213" s="311"/>
      <c r="AJ3213" s="311"/>
      <c r="AK3213" s="311"/>
      <c r="AL3213" s="311"/>
      <c r="AO3213" s="318"/>
      <c r="AP3213" s="318"/>
      <c r="AQ3213" s="249"/>
      <c r="AR3213" s="249"/>
      <c r="AS3213" s="248"/>
      <c r="AT3213" s="248"/>
      <c r="AU3213" s="248"/>
      <c r="AW3213" s="319"/>
      <c r="AX3213" s="251"/>
      <c r="AY3213" s="248"/>
    </row>
    <row r="3214" spans="1:51" s="307" customFormat="1" ht="16.5" customHeight="1" x14ac:dyDescent="0.25">
      <c r="A3214" s="305"/>
      <c r="B3214" s="306"/>
      <c r="K3214" s="308"/>
      <c r="L3214" s="309"/>
      <c r="M3214" s="310"/>
      <c r="N3214" s="309"/>
      <c r="O3214" s="309"/>
      <c r="P3214" s="309"/>
      <c r="Q3214" s="311"/>
      <c r="R3214" s="312"/>
      <c r="S3214" s="312"/>
      <c r="U3214" s="313"/>
      <c r="V3214" s="305"/>
      <c r="W3214" s="306"/>
      <c r="X3214" s="314"/>
      <c r="AA3214" s="315"/>
      <c r="AB3214" s="315"/>
      <c r="AC3214" s="315"/>
      <c r="AD3214" s="312"/>
      <c r="AE3214" s="316"/>
      <c r="AF3214" s="317"/>
      <c r="AG3214" s="317"/>
      <c r="AH3214" s="311"/>
      <c r="AI3214" s="311"/>
      <c r="AJ3214" s="311"/>
      <c r="AK3214" s="311"/>
      <c r="AL3214" s="311"/>
      <c r="AO3214" s="318"/>
      <c r="AP3214" s="318"/>
      <c r="AQ3214" s="249"/>
      <c r="AR3214" s="249"/>
      <c r="AS3214" s="248"/>
      <c r="AT3214" s="248"/>
      <c r="AU3214" s="248"/>
      <c r="AW3214" s="319"/>
      <c r="AX3214" s="251"/>
      <c r="AY3214" s="248"/>
    </row>
    <row r="3215" spans="1:51" s="307" customFormat="1" ht="16.5" customHeight="1" x14ac:dyDescent="0.25">
      <c r="A3215" s="305"/>
      <c r="B3215" s="306"/>
      <c r="K3215" s="308"/>
      <c r="L3215" s="309"/>
      <c r="M3215" s="310"/>
      <c r="N3215" s="309"/>
      <c r="O3215" s="309"/>
      <c r="P3215" s="309"/>
      <c r="Q3215" s="311"/>
      <c r="R3215" s="312"/>
      <c r="S3215" s="312"/>
      <c r="U3215" s="313"/>
      <c r="V3215" s="305"/>
      <c r="W3215" s="306"/>
      <c r="X3215" s="314"/>
      <c r="AA3215" s="315"/>
      <c r="AB3215" s="315"/>
      <c r="AC3215" s="315"/>
      <c r="AD3215" s="312"/>
      <c r="AE3215" s="316"/>
      <c r="AF3215" s="317"/>
      <c r="AG3215" s="317"/>
      <c r="AH3215" s="311"/>
      <c r="AI3215" s="311"/>
      <c r="AJ3215" s="311"/>
      <c r="AK3215" s="311"/>
      <c r="AL3215" s="311"/>
      <c r="AO3215" s="318"/>
      <c r="AP3215" s="318"/>
      <c r="AQ3215" s="249"/>
      <c r="AR3215" s="249"/>
      <c r="AS3215" s="248"/>
      <c r="AT3215" s="248"/>
      <c r="AU3215" s="248"/>
      <c r="AW3215" s="319"/>
      <c r="AX3215" s="251"/>
      <c r="AY3215" s="248"/>
    </row>
    <row r="3216" spans="1:51" s="307" customFormat="1" ht="16.5" customHeight="1" x14ac:dyDescent="0.25">
      <c r="A3216" s="305"/>
      <c r="B3216" s="306"/>
      <c r="K3216" s="308"/>
      <c r="L3216" s="309"/>
      <c r="M3216" s="310"/>
      <c r="N3216" s="309"/>
      <c r="O3216" s="309"/>
      <c r="P3216" s="309"/>
      <c r="Q3216" s="311"/>
      <c r="R3216" s="312"/>
      <c r="S3216" s="312"/>
      <c r="U3216" s="313"/>
      <c r="V3216" s="305"/>
      <c r="W3216" s="306"/>
      <c r="X3216" s="314"/>
      <c r="AA3216" s="315"/>
      <c r="AB3216" s="315"/>
      <c r="AC3216" s="315"/>
      <c r="AD3216" s="312"/>
      <c r="AE3216" s="316"/>
      <c r="AF3216" s="317"/>
      <c r="AG3216" s="317"/>
      <c r="AH3216" s="311"/>
      <c r="AI3216" s="311"/>
      <c r="AJ3216" s="311"/>
      <c r="AK3216" s="311"/>
      <c r="AL3216" s="311"/>
      <c r="AO3216" s="318"/>
      <c r="AP3216" s="318"/>
      <c r="AQ3216" s="249"/>
      <c r="AR3216" s="249"/>
      <c r="AS3216" s="248"/>
      <c r="AT3216" s="248"/>
      <c r="AU3216" s="248"/>
      <c r="AW3216" s="319"/>
      <c r="AX3216" s="251"/>
      <c r="AY3216" s="248"/>
    </row>
    <row r="3217" spans="1:51" s="307" customFormat="1" ht="16.5" customHeight="1" x14ac:dyDescent="0.25">
      <c r="A3217" s="305"/>
      <c r="B3217" s="306"/>
      <c r="K3217" s="308"/>
      <c r="L3217" s="309"/>
      <c r="M3217" s="310"/>
      <c r="N3217" s="309"/>
      <c r="O3217" s="309"/>
      <c r="P3217" s="309"/>
      <c r="Q3217" s="311"/>
      <c r="R3217" s="312"/>
      <c r="S3217" s="312"/>
      <c r="U3217" s="313"/>
      <c r="V3217" s="305"/>
      <c r="W3217" s="306"/>
      <c r="X3217" s="314"/>
      <c r="AA3217" s="315"/>
      <c r="AB3217" s="315"/>
      <c r="AC3217" s="315"/>
      <c r="AD3217" s="312"/>
      <c r="AE3217" s="316"/>
      <c r="AF3217" s="317"/>
      <c r="AG3217" s="317"/>
      <c r="AH3217" s="311"/>
      <c r="AI3217" s="311"/>
      <c r="AJ3217" s="311"/>
      <c r="AK3217" s="311"/>
      <c r="AL3217" s="311"/>
      <c r="AO3217" s="318"/>
      <c r="AP3217" s="318"/>
      <c r="AQ3217" s="249"/>
      <c r="AR3217" s="249"/>
      <c r="AS3217" s="248"/>
      <c r="AT3217" s="248"/>
      <c r="AU3217" s="248"/>
      <c r="AW3217" s="319"/>
      <c r="AX3217" s="251"/>
      <c r="AY3217" s="248"/>
    </row>
    <row r="3218" spans="1:51" s="307" customFormat="1" ht="16.5" customHeight="1" x14ac:dyDescent="0.25">
      <c r="A3218" s="305"/>
      <c r="B3218" s="306"/>
      <c r="K3218" s="308"/>
      <c r="L3218" s="309"/>
      <c r="M3218" s="310"/>
      <c r="N3218" s="309"/>
      <c r="O3218" s="309"/>
      <c r="P3218" s="309"/>
      <c r="Q3218" s="311"/>
      <c r="R3218" s="312"/>
      <c r="S3218" s="312"/>
      <c r="U3218" s="313"/>
      <c r="V3218" s="305"/>
      <c r="W3218" s="306"/>
      <c r="X3218" s="314"/>
      <c r="AA3218" s="315"/>
      <c r="AB3218" s="315"/>
      <c r="AC3218" s="315"/>
      <c r="AD3218" s="312"/>
      <c r="AE3218" s="316"/>
      <c r="AF3218" s="317"/>
      <c r="AG3218" s="317"/>
      <c r="AH3218" s="311"/>
      <c r="AI3218" s="311"/>
      <c r="AJ3218" s="311"/>
      <c r="AK3218" s="311"/>
      <c r="AL3218" s="311"/>
      <c r="AO3218" s="318"/>
      <c r="AP3218" s="318"/>
      <c r="AQ3218" s="249"/>
      <c r="AR3218" s="249"/>
      <c r="AS3218" s="248"/>
      <c r="AT3218" s="248"/>
      <c r="AU3218" s="248"/>
      <c r="AW3218" s="319"/>
      <c r="AX3218" s="251"/>
      <c r="AY3218" s="248"/>
    </row>
    <row r="3219" spans="1:51" s="307" customFormat="1" ht="16.5" customHeight="1" x14ac:dyDescent="0.25">
      <c r="A3219" s="305"/>
      <c r="B3219" s="306"/>
      <c r="K3219" s="308"/>
      <c r="L3219" s="309"/>
      <c r="M3219" s="310"/>
      <c r="N3219" s="309"/>
      <c r="O3219" s="309"/>
      <c r="P3219" s="309"/>
      <c r="Q3219" s="311"/>
      <c r="R3219" s="312"/>
      <c r="S3219" s="312"/>
      <c r="U3219" s="313"/>
      <c r="V3219" s="305"/>
      <c r="W3219" s="306"/>
      <c r="X3219" s="314"/>
      <c r="AA3219" s="315"/>
      <c r="AB3219" s="315"/>
      <c r="AC3219" s="315"/>
      <c r="AD3219" s="312"/>
      <c r="AE3219" s="316"/>
      <c r="AF3219" s="317"/>
      <c r="AG3219" s="317"/>
      <c r="AH3219" s="311"/>
      <c r="AI3219" s="311"/>
      <c r="AJ3219" s="311"/>
      <c r="AK3219" s="311"/>
      <c r="AL3219" s="311"/>
      <c r="AO3219" s="318"/>
      <c r="AP3219" s="318"/>
      <c r="AQ3219" s="249"/>
      <c r="AR3219" s="249"/>
      <c r="AS3219" s="248"/>
      <c r="AT3219" s="248"/>
      <c r="AU3219" s="248"/>
      <c r="AW3219" s="319"/>
      <c r="AX3219" s="251"/>
      <c r="AY3219" s="248"/>
    </row>
    <row r="3220" spans="1:51" s="307" customFormat="1" ht="16.5" customHeight="1" x14ac:dyDescent="0.25">
      <c r="A3220" s="305"/>
      <c r="B3220" s="306"/>
      <c r="K3220" s="308"/>
      <c r="L3220" s="309"/>
      <c r="M3220" s="310"/>
      <c r="N3220" s="309"/>
      <c r="O3220" s="309"/>
      <c r="P3220" s="309"/>
      <c r="Q3220" s="311"/>
      <c r="R3220" s="312"/>
      <c r="S3220" s="312"/>
      <c r="U3220" s="313"/>
      <c r="V3220" s="305"/>
      <c r="W3220" s="306"/>
      <c r="X3220" s="314"/>
      <c r="AA3220" s="315"/>
      <c r="AB3220" s="315"/>
      <c r="AC3220" s="315"/>
      <c r="AD3220" s="312"/>
      <c r="AE3220" s="316"/>
      <c r="AF3220" s="317"/>
      <c r="AG3220" s="317"/>
      <c r="AH3220" s="311"/>
      <c r="AI3220" s="311"/>
      <c r="AJ3220" s="311"/>
      <c r="AK3220" s="311"/>
      <c r="AL3220" s="311"/>
      <c r="AO3220" s="318"/>
      <c r="AP3220" s="318"/>
      <c r="AQ3220" s="249"/>
      <c r="AR3220" s="249"/>
      <c r="AS3220" s="248"/>
      <c r="AT3220" s="248"/>
      <c r="AU3220" s="248"/>
      <c r="AW3220" s="319"/>
      <c r="AX3220" s="251"/>
      <c r="AY3220" s="248"/>
    </row>
    <row r="3221" spans="1:51" s="307" customFormat="1" ht="16.5" customHeight="1" x14ac:dyDescent="0.25">
      <c r="A3221" s="305"/>
      <c r="B3221" s="306"/>
      <c r="K3221" s="308"/>
      <c r="L3221" s="309"/>
      <c r="M3221" s="310"/>
      <c r="N3221" s="309"/>
      <c r="O3221" s="309"/>
      <c r="P3221" s="309"/>
      <c r="Q3221" s="311"/>
      <c r="R3221" s="312"/>
      <c r="S3221" s="312"/>
      <c r="U3221" s="313"/>
      <c r="V3221" s="305"/>
      <c r="W3221" s="306"/>
      <c r="X3221" s="314"/>
      <c r="AA3221" s="315"/>
      <c r="AB3221" s="315"/>
      <c r="AC3221" s="315"/>
      <c r="AD3221" s="312"/>
      <c r="AE3221" s="316"/>
      <c r="AF3221" s="317"/>
      <c r="AG3221" s="317"/>
      <c r="AH3221" s="311"/>
      <c r="AI3221" s="311"/>
      <c r="AJ3221" s="311"/>
      <c r="AK3221" s="311"/>
      <c r="AL3221" s="311"/>
      <c r="AO3221" s="318"/>
      <c r="AP3221" s="318"/>
      <c r="AQ3221" s="249"/>
      <c r="AR3221" s="249"/>
      <c r="AS3221" s="248"/>
      <c r="AT3221" s="248"/>
      <c r="AU3221" s="248"/>
      <c r="AW3221" s="319"/>
      <c r="AX3221" s="251"/>
      <c r="AY3221" s="248"/>
    </row>
    <row r="3222" spans="1:51" s="276" customFormat="1" ht="16.5" customHeight="1" x14ac:dyDescent="0.25">
      <c r="A3222" s="283"/>
      <c r="B3222" s="274"/>
      <c r="K3222" s="277"/>
      <c r="L3222" s="278"/>
      <c r="M3222" s="279"/>
      <c r="N3222" s="278"/>
      <c r="O3222" s="278"/>
      <c r="P3222" s="278"/>
      <c r="Q3222" s="280"/>
      <c r="R3222" s="281"/>
      <c r="S3222" s="281"/>
      <c r="U3222" s="282"/>
      <c r="V3222" s="283" t="s">
        <v>267</v>
      </c>
      <c r="W3222" s="274">
        <v>147</v>
      </c>
      <c r="X3222" s="291" t="s">
        <v>268</v>
      </c>
      <c r="Y3222" s="276" t="s">
        <v>28</v>
      </c>
      <c r="Z3222" s="276" t="s">
        <v>41</v>
      </c>
      <c r="AA3222" s="285"/>
      <c r="AB3222" s="285"/>
      <c r="AC3222" s="285">
        <v>2</v>
      </c>
      <c r="AD3222" s="281">
        <f>AD3223+AD3224</f>
        <v>288</v>
      </c>
      <c r="AE3222" s="287">
        <v>100</v>
      </c>
      <c r="AF3222" s="288">
        <f>AF3187</f>
        <v>6700</v>
      </c>
      <c r="AG3222" s="288">
        <f>AD3222*AF3222</f>
        <v>1929600</v>
      </c>
      <c r="AH3222" s="280">
        <f>SUM(AI3222:AL3222)</f>
        <v>288</v>
      </c>
      <c r="AI3222" s="280"/>
      <c r="AJ3222" s="280">
        <f>AJ3223+AJ3224</f>
        <v>288</v>
      </c>
      <c r="AK3222" s="280"/>
      <c r="AL3222" s="280"/>
      <c r="AM3222" s="276">
        <v>6</v>
      </c>
      <c r="AN3222" s="276">
        <f>ค่าเสื่อม!G3</f>
        <v>14</v>
      </c>
      <c r="AO3222" s="290">
        <f>AG3222*AN3222/100</f>
        <v>270144</v>
      </c>
      <c r="AP3222" s="290">
        <f>AG3222-AO3222</f>
        <v>1659456</v>
      </c>
      <c r="AQ3222" s="199">
        <f>P3222+AP3222</f>
        <v>1659456</v>
      </c>
      <c r="AR3222" s="199">
        <f>AQ3222</f>
        <v>1659456</v>
      </c>
      <c r="AS3222" s="198">
        <f>((S3222*O3222)+(AF3222*AK3222)-(AF3222*AK3222*AN3222/100))</f>
        <v>0</v>
      </c>
      <c r="AT3222" s="198">
        <f>AQ3222-AS3222</f>
        <v>1659456</v>
      </c>
      <c r="AU3222" s="198">
        <f>AS3222</f>
        <v>0</v>
      </c>
      <c r="AW3222" s="156"/>
      <c r="AX3222" s="201">
        <f>AU3222*AV3222/100</f>
        <v>0</v>
      </c>
      <c r="AY3222" s="198">
        <f>AX3222*10/100</f>
        <v>0</v>
      </c>
    </row>
    <row r="3223" spans="1:51" s="276" customFormat="1" ht="16.5" customHeight="1" x14ac:dyDescent="0.25">
      <c r="A3223" s="283"/>
      <c r="B3223" s="274"/>
      <c r="K3223" s="277"/>
      <c r="L3223" s="278"/>
      <c r="M3223" s="279"/>
      <c r="N3223" s="278"/>
      <c r="O3223" s="278"/>
      <c r="P3223" s="278"/>
      <c r="Q3223" s="280"/>
      <c r="R3223" s="281"/>
      <c r="S3223" s="281"/>
      <c r="U3223" s="282"/>
      <c r="V3223" s="283"/>
      <c r="W3223" s="274"/>
      <c r="X3223" s="291"/>
      <c r="Z3223" s="283" t="s">
        <v>42</v>
      </c>
      <c r="AA3223" s="285">
        <v>12</v>
      </c>
      <c r="AB3223" s="285">
        <v>12</v>
      </c>
      <c r="AC3223" s="285">
        <v>2</v>
      </c>
      <c r="AD3223" s="281">
        <f>AA3223*AB3223</f>
        <v>144</v>
      </c>
      <c r="AE3223" s="287">
        <v>50</v>
      </c>
      <c r="AF3223" s="288">
        <f>AF3222</f>
        <v>6700</v>
      </c>
      <c r="AG3223" s="288">
        <f>AD3223*AF3223</f>
        <v>964800</v>
      </c>
      <c r="AH3223" s="280">
        <f>SUM(AI3223:AL3223)</f>
        <v>144</v>
      </c>
      <c r="AI3223" s="280"/>
      <c r="AJ3223" s="280">
        <v>144</v>
      </c>
      <c r="AK3223" s="280"/>
      <c r="AL3223" s="280"/>
      <c r="AN3223" s="276">
        <f>AN3222</f>
        <v>14</v>
      </c>
      <c r="AO3223" s="290">
        <f>AG3223*AN3223/100</f>
        <v>135072</v>
      </c>
      <c r="AP3223" s="290">
        <f>AG3223-AO3223</f>
        <v>829728</v>
      </c>
      <c r="AQ3223" s="199">
        <f>P3223+AP3223</f>
        <v>829728</v>
      </c>
      <c r="AR3223" s="199">
        <f>AQ3223</f>
        <v>829728</v>
      </c>
      <c r="AS3223" s="198">
        <f>((S3223*O3223)+(AF3223*AK3223)-(AF3223*AK3223*AN3223/100))</f>
        <v>0</v>
      </c>
      <c r="AT3223" s="198">
        <f>AQ3223-AS3223</f>
        <v>829728</v>
      </c>
      <c r="AU3223" s="198">
        <f>AS3223</f>
        <v>0</v>
      </c>
      <c r="AW3223" s="156"/>
      <c r="AX3223" s="201">
        <f>AU3223*AV3223/100</f>
        <v>0</v>
      </c>
      <c r="AY3223" s="198">
        <f>AX3223*10/100</f>
        <v>0</v>
      </c>
    </row>
    <row r="3224" spans="1:51" s="276" customFormat="1" ht="16.5" customHeight="1" x14ac:dyDescent="0.25">
      <c r="A3224" s="283"/>
      <c r="B3224" s="274"/>
      <c r="K3224" s="277"/>
      <c r="L3224" s="278"/>
      <c r="M3224" s="279"/>
      <c r="N3224" s="278"/>
      <c r="O3224" s="278"/>
      <c r="P3224" s="278"/>
      <c r="Q3224" s="280"/>
      <c r="R3224" s="281"/>
      <c r="S3224" s="281"/>
      <c r="U3224" s="282"/>
      <c r="V3224" s="283"/>
      <c r="W3224" s="274"/>
      <c r="X3224" s="291"/>
      <c r="Z3224" s="283" t="s">
        <v>154</v>
      </c>
      <c r="AA3224" s="285">
        <v>12</v>
      </c>
      <c r="AB3224" s="285">
        <v>12</v>
      </c>
      <c r="AC3224" s="285">
        <v>2</v>
      </c>
      <c r="AD3224" s="281">
        <f>AA3224*AB3224</f>
        <v>144</v>
      </c>
      <c r="AE3224" s="287">
        <v>50</v>
      </c>
      <c r="AF3224" s="288">
        <f>AF3223</f>
        <v>6700</v>
      </c>
      <c r="AG3224" s="288">
        <f>AD3224*AF3224</f>
        <v>964800</v>
      </c>
      <c r="AH3224" s="280">
        <f>SUM(AI3224:AL3224)</f>
        <v>144</v>
      </c>
      <c r="AI3224" s="280"/>
      <c r="AJ3224" s="280">
        <v>144</v>
      </c>
      <c r="AK3224" s="280"/>
      <c r="AL3224" s="280"/>
      <c r="AN3224" s="276">
        <f>AN3223</f>
        <v>14</v>
      </c>
      <c r="AO3224" s="290">
        <f>AG3224*AN3224/100</f>
        <v>135072</v>
      </c>
      <c r="AP3224" s="290">
        <f>AG3224-AO3224</f>
        <v>829728</v>
      </c>
      <c r="AQ3224" s="199">
        <f>P3224+AP3224</f>
        <v>829728</v>
      </c>
      <c r="AR3224" s="199">
        <f>AQ3224</f>
        <v>829728</v>
      </c>
      <c r="AS3224" s="198">
        <f>((S3224*O3224)+(AF3224*AK3224)-(AF3224*AK3224*AN3224/100))</f>
        <v>0</v>
      </c>
      <c r="AT3224" s="198">
        <f>AQ3224-AS3224</f>
        <v>829728</v>
      </c>
      <c r="AU3224" s="198">
        <f>AS3224</f>
        <v>0</v>
      </c>
      <c r="AW3224" s="156"/>
      <c r="AX3224" s="201">
        <f>AU3224*AV3224/100</f>
        <v>0</v>
      </c>
      <c r="AY3224" s="198">
        <f>AX3224*10/100</f>
        <v>0</v>
      </c>
    </row>
    <row r="3225" spans="1:51" s="276" customFormat="1" ht="16.5" customHeight="1" x14ac:dyDescent="0.25">
      <c r="A3225" s="283"/>
      <c r="B3225" s="274"/>
      <c r="K3225" s="277"/>
      <c r="L3225" s="278"/>
      <c r="M3225" s="279"/>
      <c r="N3225" s="278"/>
      <c r="O3225" s="278"/>
      <c r="P3225" s="278"/>
      <c r="Q3225" s="280"/>
      <c r="R3225" s="281"/>
      <c r="S3225" s="281"/>
      <c r="U3225" s="282"/>
      <c r="V3225" s="283"/>
      <c r="W3225" s="274">
        <v>148</v>
      </c>
      <c r="X3225" s="291"/>
      <c r="Y3225" s="276" t="s">
        <v>34</v>
      </c>
      <c r="Z3225" s="276" t="s">
        <v>7</v>
      </c>
      <c r="AA3225" s="285">
        <v>3</v>
      </c>
      <c r="AB3225" s="285">
        <v>9</v>
      </c>
      <c r="AC3225" s="285">
        <v>2</v>
      </c>
      <c r="AD3225" s="281">
        <f>AA3225*AB3225</f>
        <v>27</v>
      </c>
      <c r="AE3225" s="287">
        <v>100</v>
      </c>
      <c r="AF3225" s="288">
        <f>AF3188</f>
        <v>2600</v>
      </c>
      <c r="AG3225" s="288">
        <f>AD3225*AF3225</f>
        <v>70200</v>
      </c>
      <c r="AH3225" s="280">
        <f>SUM(AI3225:AL3225)</f>
        <v>27</v>
      </c>
      <c r="AI3225" s="280"/>
      <c r="AJ3225" s="280">
        <v>27</v>
      </c>
      <c r="AK3225" s="280"/>
      <c r="AL3225" s="280"/>
      <c r="AM3225" s="276">
        <v>6</v>
      </c>
      <c r="AN3225" s="276">
        <f>ค่าเสื่อม!G4</f>
        <v>20</v>
      </c>
      <c r="AO3225" s="290">
        <f>AG3225*AN3225/100</f>
        <v>14040</v>
      </c>
      <c r="AP3225" s="290">
        <f>AG3225-AO3225</f>
        <v>56160</v>
      </c>
      <c r="AQ3225" s="199">
        <f>P3225+AP3225</f>
        <v>56160</v>
      </c>
      <c r="AR3225" s="199">
        <f>AQ3225</f>
        <v>56160</v>
      </c>
      <c r="AS3225" s="198">
        <f>((S3225*O3225)+(AF3225*AK3225)-(AF3225*AK3225*AN3225/100))</f>
        <v>0</v>
      </c>
      <c r="AT3225" s="198">
        <f>AQ3225-AS3225</f>
        <v>56160</v>
      </c>
      <c r="AU3225" s="198">
        <f>AS3225</f>
        <v>0</v>
      </c>
      <c r="AW3225" s="156"/>
      <c r="AX3225" s="201">
        <f>AU3225*AV3225/100</f>
        <v>0</v>
      </c>
      <c r="AY3225" s="198">
        <f>AX3225*10/100</f>
        <v>0</v>
      </c>
    </row>
    <row r="3226" spans="1:51" s="276" customFormat="1" ht="16.5" customHeight="1" x14ac:dyDescent="0.25">
      <c r="A3226" s="283"/>
      <c r="B3226" s="274"/>
      <c r="K3226" s="277"/>
      <c r="L3226" s="278"/>
      <c r="M3226" s="279"/>
      <c r="N3226" s="278"/>
      <c r="O3226" s="278"/>
      <c r="P3226" s="278"/>
      <c r="Q3226" s="280"/>
      <c r="R3226" s="281"/>
      <c r="S3226" s="281"/>
      <c r="U3226" s="282"/>
      <c r="V3226" s="283"/>
      <c r="W3226" s="274">
        <v>149</v>
      </c>
      <c r="X3226" s="284"/>
      <c r="Y3226" s="276" t="s">
        <v>28</v>
      </c>
      <c r="Z3226" s="276" t="s">
        <v>7</v>
      </c>
      <c r="AA3226" s="285">
        <v>3</v>
      </c>
      <c r="AB3226" s="285">
        <v>3</v>
      </c>
      <c r="AC3226" s="285">
        <v>3</v>
      </c>
      <c r="AD3226" s="281">
        <f>AA3226*AB3226</f>
        <v>9</v>
      </c>
      <c r="AE3226" s="287">
        <v>100</v>
      </c>
      <c r="AF3226" s="288">
        <f>AF3224</f>
        <v>6700</v>
      </c>
      <c r="AG3226" s="288">
        <f>AD3226*AF3226</f>
        <v>60300</v>
      </c>
      <c r="AH3226" s="280">
        <f>SUM(AI3226:AL3226)</f>
        <v>9</v>
      </c>
      <c r="AI3226" s="280"/>
      <c r="AJ3226" s="280"/>
      <c r="AK3226" s="280">
        <v>9</v>
      </c>
      <c r="AL3226" s="280"/>
      <c r="AM3226" s="276">
        <v>4</v>
      </c>
      <c r="AN3226" s="276">
        <f>ค่าเสื่อม!E4</f>
        <v>12</v>
      </c>
      <c r="AO3226" s="290">
        <f>AG3226*AN3226/100</f>
        <v>7236</v>
      </c>
      <c r="AP3226" s="290">
        <f>AG3226-AO3226</f>
        <v>53064</v>
      </c>
      <c r="AQ3226" s="199">
        <f>P3226+AP3226</f>
        <v>53064</v>
      </c>
      <c r="AR3226" s="199">
        <f>AQ3226</f>
        <v>53064</v>
      </c>
      <c r="AS3226" s="198">
        <f>((S3226*O3226)+(AF3226*AK3226)-(AF3226*AK3226*AN3226/100))</f>
        <v>53064</v>
      </c>
      <c r="AT3226" s="198">
        <f>AQ3226-AS3226</f>
        <v>0</v>
      </c>
      <c r="AU3226" s="198">
        <f>AS3226</f>
        <v>53064</v>
      </c>
      <c r="AV3226" s="276">
        <f>อัตราภาษี!J5</f>
        <v>0.3</v>
      </c>
      <c r="AW3226" s="156" t="s">
        <v>176</v>
      </c>
      <c r="AX3226" s="201">
        <f>AU3226*AV3226/100</f>
        <v>159.19199999999998</v>
      </c>
      <c r="AY3226" s="198">
        <f>AX3226*10/100</f>
        <v>15.919199999999998</v>
      </c>
    </row>
    <row r="3227" spans="1:51" s="307" customFormat="1" ht="16.5" customHeight="1" x14ac:dyDescent="0.25">
      <c r="A3227" s="305"/>
      <c r="B3227" s="306"/>
      <c r="K3227" s="308"/>
      <c r="L3227" s="309"/>
      <c r="M3227" s="310"/>
      <c r="N3227" s="309"/>
      <c r="O3227" s="309"/>
      <c r="P3227" s="309"/>
      <c r="Q3227" s="311"/>
      <c r="R3227" s="312"/>
      <c r="S3227" s="312"/>
      <c r="U3227" s="313"/>
      <c r="V3227" s="305"/>
      <c r="W3227" s="306"/>
      <c r="X3227" s="425"/>
      <c r="AA3227" s="315"/>
      <c r="AB3227" s="315"/>
      <c r="AC3227" s="315"/>
      <c r="AD3227" s="312"/>
      <c r="AE3227" s="316"/>
      <c r="AF3227" s="317"/>
      <c r="AG3227" s="317"/>
      <c r="AH3227" s="311"/>
      <c r="AI3227" s="311"/>
      <c r="AJ3227" s="311"/>
      <c r="AK3227" s="311"/>
      <c r="AL3227" s="311"/>
      <c r="AO3227" s="318"/>
      <c r="AP3227" s="318"/>
      <c r="AQ3227" s="249"/>
      <c r="AR3227" s="249"/>
      <c r="AS3227" s="248"/>
      <c r="AT3227" s="248"/>
      <c r="AU3227" s="248"/>
      <c r="AW3227" s="319"/>
      <c r="AX3227" s="251"/>
      <c r="AY3227" s="248"/>
    </row>
    <row r="3228" spans="1:51" s="307" customFormat="1" ht="16.5" customHeight="1" x14ac:dyDescent="0.25">
      <c r="A3228" s="305"/>
      <c r="B3228" s="306"/>
      <c r="K3228" s="308"/>
      <c r="L3228" s="309"/>
      <c r="M3228" s="310"/>
      <c r="N3228" s="309"/>
      <c r="O3228" s="309"/>
      <c r="P3228" s="309"/>
      <c r="Q3228" s="311"/>
      <c r="R3228" s="312"/>
      <c r="S3228" s="312"/>
      <c r="U3228" s="313"/>
      <c r="V3228" s="305"/>
      <c r="W3228" s="306"/>
      <c r="X3228" s="425"/>
      <c r="AA3228" s="315"/>
      <c r="AB3228" s="315"/>
      <c r="AC3228" s="315"/>
      <c r="AD3228" s="312"/>
      <c r="AE3228" s="316"/>
      <c r="AF3228" s="317"/>
      <c r="AG3228" s="317"/>
      <c r="AH3228" s="311"/>
      <c r="AI3228" s="311"/>
      <c r="AJ3228" s="311"/>
      <c r="AK3228" s="311"/>
      <c r="AL3228" s="311"/>
      <c r="AO3228" s="318"/>
      <c r="AP3228" s="318"/>
      <c r="AQ3228" s="249"/>
      <c r="AR3228" s="249"/>
      <c r="AS3228" s="248"/>
      <c r="AT3228" s="248"/>
      <c r="AU3228" s="248"/>
      <c r="AW3228" s="319"/>
      <c r="AX3228" s="251"/>
      <c r="AY3228" s="248"/>
    </row>
    <row r="3229" spans="1:51" s="307" customFormat="1" ht="16.5" customHeight="1" x14ac:dyDescent="0.25">
      <c r="A3229" s="305"/>
      <c r="B3229" s="306"/>
      <c r="K3229" s="308"/>
      <c r="L3229" s="309"/>
      <c r="M3229" s="310"/>
      <c r="N3229" s="309"/>
      <c r="O3229" s="309"/>
      <c r="P3229" s="309"/>
      <c r="Q3229" s="311"/>
      <c r="R3229" s="312"/>
      <c r="S3229" s="312"/>
      <c r="U3229" s="313"/>
      <c r="V3229" s="305"/>
      <c r="W3229" s="306"/>
      <c r="X3229" s="425"/>
      <c r="AA3229" s="315"/>
      <c r="AB3229" s="315"/>
      <c r="AC3229" s="315"/>
      <c r="AD3229" s="312"/>
      <c r="AE3229" s="316"/>
      <c r="AF3229" s="317"/>
      <c r="AG3229" s="317"/>
      <c r="AH3229" s="311"/>
      <c r="AI3229" s="311"/>
      <c r="AJ3229" s="311"/>
      <c r="AK3229" s="311"/>
      <c r="AL3229" s="311"/>
      <c r="AO3229" s="318"/>
      <c r="AP3229" s="318"/>
      <c r="AQ3229" s="249"/>
      <c r="AR3229" s="249"/>
      <c r="AS3229" s="248"/>
      <c r="AT3229" s="248"/>
      <c r="AU3229" s="248"/>
      <c r="AW3229" s="319"/>
      <c r="AX3229" s="251"/>
      <c r="AY3229" s="248"/>
    </row>
    <row r="3230" spans="1:51" s="307" customFormat="1" ht="16.5" customHeight="1" x14ac:dyDescent="0.25">
      <c r="A3230" s="305"/>
      <c r="B3230" s="306"/>
      <c r="K3230" s="308"/>
      <c r="L3230" s="309"/>
      <c r="M3230" s="310"/>
      <c r="N3230" s="309"/>
      <c r="O3230" s="309"/>
      <c r="P3230" s="309"/>
      <c r="Q3230" s="311"/>
      <c r="R3230" s="312"/>
      <c r="S3230" s="312"/>
      <c r="U3230" s="313"/>
      <c r="V3230" s="305"/>
      <c r="W3230" s="306"/>
      <c r="X3230" s="425"/>
      <c r="AA3230" s="315"/>
      <c r="AB3230" s="315"/>
      <c r="AC3230" s="315"/>
      <c r="AD3230" s="312"/>
      <c r="AE3230" s="316"/>
      <c r="AF3230" s="317"/>
      <c r="AG3230" s="317"/>
      <c r="AH3230" s="311"/>
      <c r="AI3230" s="311"/>
      <c r="AJ3230" s="311"/>
      <c r="AK3230" s="311"/>
      <c r="AL3230" s="311"/>
      <c r="AO3230" s="318"/>
      <c r="AP3230" s="318"/>
      <c r="AQ3230" s="249"/>
      <c r="AR3230" s="249"/>
      <c r="AS3230" s="248"/>
      <c r="AT3230" s="248"/>
      <c r="AU3230" s="248"/>
      <c r="AW3230" s="319"/>
      <c r="AX3230" s="251"/>
      <c r="AY3230" s="248"/>
    </row>
    <row r="3231" spans="1:51" s="307" customFormat="1" ht="16.5" customHeight="1" x14ac:dyDescent="0.25">
      <c r="A3231" s="305"/>
      <c r="B3231" s="306"/>
      <c r="K3231" s="308"/>
      <c r="L3231" s="309"/>
      <c r="M3231" s="310"/>
      <c r="N3231" s="309"/>
      <c r="O3231" s="309"/>
      <c r="P3231" s="309"/>
      <c r="Q3231" s="311"/>
      <c r="R3231" s="312"/>
      <c r="S3231" s="312"/>
      <c r="U3231" s="313"/>
      <c r="V3231" s="305"/>
      <c r="W3231" s="306"/>
      <c r="X3231" s="425"/>
      <c r="AA3231" s="315"/>
      <c r="AB3231" s="315"/>
      <c r="AC3231" s="315"/>
      <c r="AD3231" s="312"/>
      <c r="AE3231" s="316"/>
      <c r="AF3231" s="317"/>
      <c r="AG3231" s="317"/>
      <c r="AH3231" s="311"/>
      <c r="AI3231" s="311"/>
      <c r="AJ3231" s="311"/>
      <c r="AK3231" s="311"/>
      <c r="AL3231" s="311"/>
      <c r="AO3231" s="318"/>
      <c r="AP3231" s="318"/>
      <c r="AQ3231" s="249"/>
      <c r="AR3231" s="249"/>
      <c r="AS3231" s="248"/>
      <c r="AT3231" s="248"/>
      <c r="AU3231" s="248"/>
      <c r="AW3231" s="319"/>
      <c r="AX3231" s="251"/>
      <c r="AY3231" s="248"/>
    </row>
    <row r="3232" spans="1:51" s="307" customFormat="1" ht="16.5" customHeight="1" x14ac:dyDescent="0.25">
      <c r="A3232" s="305"/>
      <c r="B3232" s="306"/>
      <c r="K3232" s="308"/>
      <c r="L3232" s="309"/>
      <c r="M3232" s="310"/>
      <c r="N3232" s="309"/>
      <c r="O3232" s="309"/>
      <c r="P3232" s="309"/>
      <c r="Q3232" s="311"/>
      <c r="R3232" s="312"/>
      <c r="S3232" s="312"/>
      <c r="U3232" s="313"/>
      <c r="V3232" s="305"/>
      <c r="W3232" s="306"/>
      <c r="X3232" s="425"/>
      <c r="AA3232" s="315"/>
      <c r="AB3232" s="315"/>
      <c r="AC3232" s="315"/>
      <c r="AD3232" s="312"/>
      <c r="AE3232" s="316"/>
      <c r="AF3232" s="317"/>
      <c r="AG3232" s="317"/>
      <c r="AH3232" s="311"/>
      <c r="AI3232" s="311"/>
      <c r="AJ3232" s="311"/>
      <c r="AK3232" s="311"/>
      <c r="AL3232" s="311"/>
      <c r="AO3232" s="318"/>
      <c r="AP3232" s="318"/>
      <c r="AQ3232" s="249"/>
      <c r="AR3232" s="249"/>
      <c r="AS3232" s="248"/>
      <c r="AT3232" s="248"/>
      <c r="AU3232" s="248"/>
      <c r="AW3232" s="319"/>
      <c r="AX3232" s="251"/>
      <c r="AY3232" s="248"/>
    </row>
    <row r="3233" spans="1:51" s="307" customFormat="1" ht="16.5" customHeight="1" x14ac:dyDescent="0.25">
      <c r="A3233" s="305"/>
      <c r="B3233" s="306"/>
      <c r="K3233" s="308"/>
      <c r="L3233" s="309"/>
      <c r="M3233" s="310"/>
      <c r="N3233" s="309"/>
      <c r="O3233" s="309"/>
      <c r="P3233" s="309"/>
      <c r="Q3233" s="311"/>
      <c r="R3233" s="312"/>
      <c r="S3233" s="312"/>
      <c r="U3233" s="313"/>
      <c r="V3233" s="305"/>
      <c r="W3233" s="306"/>
      <c r="X3233" s="425"/>
      <c r="AA3233" s="315"/>
      <c r="AB3233" s="315"/>
      <c r="AC3233" s="315"/>
      <c r="AD3233" s="312"/>
      <c r="AE3233" s="316"/>
      <c r="AF3233" s="317"/>
      <c r="AG3233" s="317"/>
      <c r="AH3233" s="311"/>
      <c r="AI3233" s="311"/>
      <c r="AJ3233" s="311"/>
      <c r="AK3233" s="311"/>
      <c r="AL3233" s="311"/>
      <c r="AO3233" s="318"/>
      <c r="AP3233" s="318"/>
      <c r="AQ3233" s="249"/>
      <c r="AR3233" s="249"/>
      <c r="AS3233" s="248"/>
      <c r="AT3233" s="248"/>
      <c r="AU3233" s="248"/>
      <c r="AW3233" s="319"/>
      <c r="AX3233" s="251"/>
      <c r="AY3233" s="248"/>
    </row>
    <row r="3234" spans="1:51" s="307" customFormat="1" ht="16.5" customHeight="1" x14ac:dyDescent="0.25">
      <c r="A3234" s="305"/>
      <c r="B3234" s="306"/>
      <c r="K3234" s="308"/>
      <c r="L3234" s="309"/>
      <c r="M3234" s="310"/>
      <c r="N3234" s="309"/>
      <c r="O3234" s="309"/>
      <c r="P3234" s="309"/>
      <c r="Q3234" s="311"/>
      <c r="R3234" s="312"/>
      <c r="S3234" s="312"/>
      <c r="U3234" s="313"/>
      <c r="V3234" s="305"/>
      <c r="W3234" s="306"/>
      <c r="X3234" s="425"/>
      <c r="AA3234" s="315"/>
      <c r="AB3234" s="315"/>
      <c r="AC3234" s="315"/>
      <c r="AD3234" s="312"/>
      <c r="AE3234" s="316"/>
      <c r="AF3234" s="317"/>
      <c r="AG3234" s="317"/>
      <c r="AH3234" s="311"/>
      <c r="AI3234" s="311"/>
      <c r="AJ3234" s="311"/>
      <c r="AK3234" s="311"/>
      <c r="AL3234" s="311"/>
      <c r="AO3234" s="318"/>
      <c r="AP3234" s="318"/>
      <c r="AQ3234" s="249"/>
      <c r="AR3234" s="249"/>
      <c r="AS3234" s="248"/>
      <c r="AT3234" s="248"/>
      <c r="AU3234" s="248"/>
      <c r="AW3234" s="319"/>
      <c r="AX3234" s="251"/>
      <c r="AY3234" s="248"/>
    </row>
    <row r="3235" spans="1:51" s="307" customFormat="1" ht="16.5" customHeight="1" x14ac:dyDescent="0.25">
      <c r="A3235" s="305"/>
      <c r="B3235" s="306"/>
      <c r="K3235" s="308"/>
      <c r="L3235" s="309"/>
      <c r="M3235" s="310"/>
      <c r="N3235" s="309"/>
      <c r="O3235" s="309"/>
      <c r="P3235" s="309"/>
      <c r="Q3235" s="311"/>
      <c r="R3235" s="312"/>
      <c r="S3235" s="312"/>
      <c r="U3235" s="313"/>
      <c r="V3235" s="305"/>
      <c r="W3235" s="306"/>
      <c r="X3235" s="425"/>
      <c r="AA3235" s="315"/>
      <c r="AB3235" s="315"/>
      <c r="AC3235" s="315"/>
      <c r="AD3235" s="312"/>
      <c r="AE3235" s="316"/>
      <c r="AF3235" s="317"/>
      <c r="AG3235" s="317"/>
      <c r="AH3235" s="311"/>
      <c r="AI3235" s="311"/>
      <c r="AJ3235" s="311"/>
      <c r="AK3235" s="311"/>
      <c r="AL3235" s="311"/>
      <c r="AO3235" s="318"/>
      <c r="AP3235" s="318"/>
      <c r="AQ3235" s="249"/>
      <c r="AR3235" s="249"/>
      <c r="AS3235" s="248"/>
      <c r="AT3235" s="248"/>
      <c r="AU3235" s="248"/>
      <c r="AW3235" s="319"/>
      <c r="AX3235" s="251"/>
      <c r="AY3235" s="248"/>
    </row>
    <row r="3236" spans="1:51" s="307" customFormat="1" ht="16.5" customHeight="1" x14ac:dyDescent="0.25">
      <c r="A3236" s="305"/>
      <c r="B3236" s="306"/>
      <c r="K3236" s="308"/>
      <c r="L3236" s="309"/>
      <c r="M3236" s="310"/>
      <c r="N3236" s="309"/>
      <c r="O3236" s="309"/>
      <c r="P3236" s="309"/>
      <c r="Q3236" s="311"/>
      <c r="R3236" s="312"/>
      <c r="S3236" s="312"/>
      <c r="U3236" s="313"/>
      <c r="V3236" s="305"/>
      <c r="W3236" s="306"/>
      <c r="X3236" s="425"/>
      <c r="AA3236" s="315"/>
      <c r="AB3236" s="315"/>
      <c r="AC3236" s="315"/>
      <c r="AD3236" s="312"/>
      <c r="AE3236" s="316"/>
      <c r="AF3236" s="317"/>
      <c r="AG3236" s="317"/>
      <c r="AH3236" s="311"/>
      <c r="AI3236" s="311"/>
      <c r="AJ3236" s="311"/>
      <c r="AK3236" s="311"/>
      <c r="AL3236" s="311"/>
      <c r="AO3236" s="318"/>
      <c r="AP3236" s="318"/>
      <c r="AQ3236" s="249"/>
      <c r="AR3236" s="249"/>
      <c r="AS3236" s="248"/>
      <c r="AT3236" s="248"/>
      <c r="AU3236" s="248"/>
      <c r="AW3236" s="319"/>
      <c r="AX3236" s="251"/>
      <c r="AY3236" s="248"/>
    </row>
    <row r="3237" spans="1:51" s="307" customFormat="1" ht="16.5" customHeight="1" x14ac:dyDescent="0.25">
      <c r="A3237" s="305"/>
      <c r="B3237" s="306"/>
      <c r="K3237" s="308"/>
      <c r="L3237" s="309"/>
      <c r="M3237" s="310"/>
      <c r="N3237" s="309"/>
      <c r="O3237" s="309"/>
      <c r="P3237" s="309"/>
      <c r="Q3237" s="311"/>
      <c r="R3237" s="312"/>
      <c r="S3237" s="312"/>
      <c r="U3237" s="313"/>
      <c r="V3237" s="305"/>
      <c r="W3237" s="306"/>
      <c r="X3237" s="425"/>
      <c r="AA3237" s="315"/>
      <c r="AB3237" s="315"/>
      <c r="AC3237" s="315"/>
      <c r="AD3237" s="312"/>
      <c r="AE3237" s="316"/>
      <c r="AF3237" s="317"/>
      <c r="AG3237" s="317"/>
      <c r="AH3237" s="311"/>
      <c r="AI3237" s="311"/>
      <c r="AJ3237" s="311"/>
      <c r="AK3237" s="311"/>
      <c r="AL3237" s="311"/>
      <c r="AO3237" s="318"/>
      <c r="AP3237" s="318"/>
      <c r="AQ3237" s="249"/>
      <c r="AR3237" s="249"/>
      <c r="AS3237" s="248"/>
      <c r="AT3237" s="248"/>
      <c r="AU3237" s="248"/>
      <c r="AW3237" s="319"/>
      <c r="AX3237" s="251"/>
      <c r="AY3237" s="248"/>
    </row>
    <row r="3238" spans="1:51" s="307" customFormat="1" ht="16.5" customHeight="1" x14ac:dyDescent="0.25">
      <c r="A3238" s="305"/>
      <c r="B3238" s="306"/>
      <c r="K3238" s="308"/>
      <c r="L3238" s="309"/>
      <c r="M3238" s="310"/>
      <c r="N3238" s="309"/>
      <c r="O3238" s="309"/>
      <c r="P3238" s="309"/>
      <c r="Q3238" s="311"/>
      <c r="R3238" s="312"/>
      <c r="S3238" s="312"/>
      <c r="U3238" s="313"/>
      <c r="V3238" s="305"/>
      <c r="W3238" s="306"/>
      <c r="X3238" s="425"/>
      <c r="AA3238" s="315"/>
      <c r="AB3238" s="315"/>
      <c r="AC3238" s="315"/>
      <c r="AD3238" s="312"/>
      <c r="AE3238" s="316"/>
      <c r="AF3238" s="317"/>
      <c r="AG3238" s="317"/>
      <c r="AH3238" s="311"/>
      <c r="AI3238" s="311"/>
      <c r="AJ3238" s="311"/>
      <c r="AK3238" s="311"/>
      <c r="AL3238" s="311"/>
      <c r="AO3238" s="318"/>
      <c r="AP3238" s="318"/>
      <c r="AQ3238" s="249"/>
      <c r="AR3238" s="249"/>
      <c r="AS3238" s="248"/>
      <c r="AT3238" s="248"/>
      <c r="AU3238" s="248"/>
      <c r="AW3238" s="319"/>
      <c r="AX3238" s="251"/>
      <c r="AY3238" s="248"/>
    </row>
    <row r="3239" spans="1:51" s="307" customFormat="1" ht="16.5" customHeight="1" x14ac:dyDescent="0.25">
      <c r="A3239" s="305"/>
      <c r="B3239" s="306"/>
      <c r="K3239" s="308"/>
      <c r="L3239" s="309"/>
      <c r="M3239" s="310"/>
      <c r="N3239" s="309"/>
      <c r="O3239" s="309"/>
      <c r="P3239" s="309"/>
      <c r="Q3239" s="311"/>
      <c r="R3239" s="312"/>
      <c r="S3239" s="312"/>
      <c r="U3239" s="313"/>
      <c r="V3239" s="305"/>
      <c r="W3239" s="306"/>
      <c r="X3239" s="425"/>
      <c r="AA3239" s="315"/>
      <c r="AB3239" s="315"/>
      <c r="AC3239" s="315"/>
      <c r="AD3239" s="312"/>
      <c r="AE3239" s="316"/>
      <c r="AF3239" s="317"/>
      <c r="AG3239" s="317"/>
      <c r="AH3239" s="311"/>
      <c r="AI3239" s="311"/>
      <c r="AJ3239" s="311"/>
      <c r="AK3239" s="311"/>
      <c r="AL3239" s="311"/>
      <c r="AO3239" s="318"/>
      <c r="AP3239" s="318"/>
      <c r="AQ3239" s="249"/>
      <c r="AR3239" s="249"/>
      <c r="AS3239" s="248"/>
      <c r="AT3239" s="248"/>
      <c r="AU3239" s="248"/>
      <c r="AW3239" s="319"/>
      <c r="AX3239" s="251"/>
      <c r="AY3239" s="248"/>
    </row>
    <row r="3240" spans="1:51" s="307" customFormat="1" ht="16.5" customHeight="1" x14ac:dyDescent="0.25">
      <c r="A3240" s="305"/>
      <c r="B3240" s="306"/>
      <c r="K3240" s="308"/>
      <c r="L3240" s="309"/>
      <c r="M3240" s="310"/>
      <c r="N3240" s="309"/>
      <c r="O3240" s="309"/>
      <c r="P3240" s="309"/>
      <c r="Q3240" s="311"/>
      <c r="R3240" s="312"/>
      <c r="S3240" s="312"/>
      <c r="U3240" s="313"/>
      <c r="V3240" s="305"/>
      <c r="W3240" s="306"/>
      <c r="X3240" s="425"/>
      <c r="AA3240" s="315"/>
      <c r="AB3240" s="315"/>
      <c r="AC3240" s="315"/>
      <c r="AD3240" s="312"/>
      <c r="AE3240" s="316"/>
      <c r="AF3240" s="317"/>
      <c r="AG3240" s="317"/>
      <c r="AH3240" s="311"/>
      <c r="AI3240" s="311"/>
      <c r="AJ3240" s="311"/>
      <c r="AK3240" s="311"/>
      <c r="AL3240" s="311"/>
      <c r="AO3240" s="318"/>
      <c r="AP3240" s="318"/>
      <c r="AQ3240" s="249"/>
      <c r="AR3240" s="249"/>
      <c r="AS3240" s="248"/>
      <c r="AT3240" s="248"/>
      <c r="AU3240" s="248"/>
      <c r="AW3240" s="319"/>
      <c r="AX3240" s="251"/>
      <c r="AY3240" s="248"/>
    </row>
    <row r="3241" spans="1:51" s="307" customFormat="1" ht="16.5" customHeight="1" x14ac:dyDescent="0.25">
      <c r="A3241" s="305"/>
      <c r="B3241" s="306"/>
      <c r="K3241" s="308"/>
      <c r="L3241" s="309"/>
      <c r="M3241" s="310"/>
      <c r="N3241" s="309"/>
      <c r="O3241" s="309"/>
      <c r="P3241" s="309"/>
      <c r="Q3241" s="311"/>
      <c r="R3241" s="312"/>
      <c r="S3241" s="312"/>
      <c r="U3241" s="313"/>
      <c r="V3241" s="305"/>
      <c r="W3241" s="306"/>
      <c r="X3241" s="425"/>
      <c r="AA3241" s="315"/>
      <c r="AB3241" s="315"/>
      <c r="AC3241" s="315"/>
      <c r="AD3241" s="312"/>
      <c r="AE3241" s="316"/>
      <c r="AF3241" s="317"/>
      <c r="AG3241" s="317"/>
      <c r="AH3241" s="311"/>
      <c r="AI3241" s="311"/>
      <c r="AJ3241" s="311"/>
      <c r="AK3241" s="311"/>
      <c r="AL3241" s="311"/>
      <c r="AO3241" s="318"/>
      <c r="AP3241" s="318"/>
      <c r="AQ3241" s="249"/>
      <c r="AR3241" s="249"/>
      <c r="AS3241" s="248"/>
      <c r="AT3241" s="248"/>
      <c r="AU3241" s="248"/>
      <c r="AW3241" s="319"/>
      <c r="AX3241" s="251"/>
      <c r="AY3241" s="248"/>
    </row>
    <row r="3242" spans="1:51" s="307" customFormat="1" ht="16.5" customHeight="1" x14ac:dyDescent="0.25">
      <c r="A3242" s="305"/>
      <c r="B3242" s="306"/>
      <c r="K3242" s="308"/>
      <c r="L3242" s="309"/>
      <c r="M3242" s="310"/>
      <c r="N3242" s="309"/>
      <c r="O3242" s="309"/>
      <c r="P3242" s="309"/>
      <c r="Q3242" s="311"/>
      <c r="R3242" s="312"/>
      <c r="S3242" s="312"/>
      <c r="U3242" s="313"/>
      <c r="V3242" s="305"/>
      <c r="W3242" s="306"/>
      <c r="X3242" s="425"/>
      <c r="AA3242" s="315"/>
      <c r="AB3242" s="315"/>
      <c r="AC3242" s="315"/>
      <c r="AD3242" s="312"/>
      <c r="AE3242" s="316"/>
      <c r="AF3242" s="317"/>
      <c r="AG3242" s="317"/>
      <c r="AH3242" s="311"/>
      <c r="AI3242" s="311"/>
      <c r="AJ3242" s="311"/>
      <c r="AK3242" s="311"/>
      <c r="AL3242" s="311"/>
      <c r="AO3242" s="318"/>
      <c r="AP3242" s="318"/>
      <c r="AQ3242" s="249"/>
      <c r="AR3242" s="249"/>
      <c r="AS3242" s="248"/>
      <c r="AT3242" s="248"/>
      <c r="AU3242" s="248"/>
      <c r="AW3242" s="319"/>
      <c r="AX3242" s="251"/>
      <c r="AY3242" s="248"/>
    </row>
    <row r="3243" spans="1:51" s="307" customFormat="1" ht="16.5" customHeight="1" x14ac:dyDescent="0.25">
      <c r="A3243" s="305"/>
      <c r="B3243" s="306"/>
      <c r="K3243" s="308"/>
      <c r="L3243" s="309"/>
      <c r="M3243" s="310"/>
      <c r="N3243" s="309"/>
      <c r="O3243" s="309"/>
      <c r="P3243" s="309"/>
      <c r="Q3243" s="311"/>
      <c r="R3243" s="312"/>
      <c r="S3243" s="312"/>
      <c r="U3243" s="313"/>
      <c r="V3243" s="305"/>
      <c r="W3243" s="306"/>
      <c r="X3243" s="425"/>
      <c r="AA3243" s="315"/>
      <c r="AB3243" s="315"/>
      <c r="AC3243" s="315"/>
      <c r="AD3243" s="312"/>
      <c r="AE3243" s="316"/>
      <c r="AF3243" s="317"/>
      <c r="AG3243" s="317"/>
      <c r="AH3243" s="311"/>
      <c r="AI3243" s="311"/>
      <c r="AJ3243" s="311"/>
      <c r="AK3243" s="311"/>
      <c r="AL3243" s="311"/>
      <c r="AO3243" s="318"/>
      <c r="AP3243" s="318"/>
      <c r="AQ3243" s="249"/>
      <c r="AR3243" s="249"/>
      <c r="AS3243" s="248"/>
      <c r="AT3243" s="248"/>
      <c r="AU3243" s="248"/>
      <c r="AW3243" s="319"/>
      <c r="AX3243" s="251"/>
      <c r="AY3243" s="248"/>
    </row>
    <row r="3244" spans="1:51" s="307" customFormat="1" ht="16.5" customHeight="1" x14ac:dyDescent="0.25">
      <c r="A3244" s="305"/>
      <c r="B3244" s="306"/>
      <c r="K3244" s="308"/>
      <c r="L3244" s="309"/>
      <c r="M3244" s="310"/>
      <c r="N3244" s="309"/>
      <c r="O3244" s="309"/>
      <c r="P3244" s="309"/>
      <c r="Q3244" s="311"/>
      <c r="R3244" s="312"/>
      <c r="S3244" s="312"/>
      <c r="U3244" s="313"/>
      <c r="V3244" s="305"/>
      <c r="W3244" s="306"/>
      <c r="X3244" s="425"/>
      <c r="AA3244" s="315"/>
      <c r="AB3244" s="315"/>
      <c r="AC3244" s="315"/>
      <c r="AD3244" s="312"/>
      <c r="AE3244" s="316"/>
      <c r="AF3244" s="317"/>
      <c r="AG3244" s="317"/>
      <c r="AH3244" s="311"/>
      <c r="AI3244" s="311"/>
      <c r="AJ3244" s="311"/>
      <c r="AK3244" s="311"/>
      <c r="AL3244" s="311"/>
      <c r="AO3244" s="318"/>
      <c r="AP3244" s="318"/>
      <c r="AQ3244" s="249"/>
      <c r="AR3244" s="249"/>
      <c r="AS3244" s="248"/>
      <c r="AT3244" s="248"/>
      <c r="AU3244" s="248"/>
      <c r="AW3244" s="319"/>
      <c r="AX3244" s="251"/>
      <c r="AY3244" s="248"/>
    </row>
    <row r="3245" spans="1:51" s="307" customFormat="1" ht="16.5" customHeight="1" x14ac:dyDescent="0.25">
      <c r="A3245" s="305"/>
      <c r="B3245" s="306"/>
      <c r="K3245" s="308"/>
      <c r="L3245" s="309"/>
      <c r="M3245" s="310"/>
      <c r="N3245" s="309"/>
      <c r="O3245" s="309"/>
      <c r="P3245" s="309"/>
      <c r="Q3245" s="311"/>
      <c r="R3245" s="312"/>
      <c r="S3245" s="312"/>
      <c r="U3245" s="313"/>
      <c r="V3245" s="305"/>
      <c r="W3245" s="306"/>
      <c r="X3245" s="425"/>
      <c r="AA3245" s="315"/>
      <c r="AB3245" s="315"/>
      <c r="AC3245" s="315"/>
      <c r="AD3245" s="312"/>
      <c r="AE3245" s="316"/>
      <c r="AF3245" s="317"/>
      <c r="AG3245" s="317"/>
      <c r="AH3245" s="311"/>
      <c r="AI3245" s="311"/>
      <c r="AJ3245" s="311"/>
      <c r="AK3245" s="311"/>
      <c r="AL3245" s="311"/>
      <c r="AO3245" s="318"/>
      <c r="AP3245" s="318"/>
      <c r="AQ3245" s="249"/>
      <c r="AR3245" s="249"/>
      <c r="AS3245" s="248"/>
      <c r="AT3245" s="248"/>
      <c r="AU3245" s="248"/>
      <c r="AW3245" s="319"/>
      <c r="AX3245" s="251"/>
      <c r="AY3245" s="248"/>
    </row>
    <row r="3246" spans="1:51" s="307" customFormat="1" ht="16.5" customHeight="1" x14ac:dyDescent="0.25">
      <c r="A3246" s="305"/>
      <c r="B3246" s="306"/>
      <c r="K3246" s="308"/>
      <c r="L3246" s="309"/>
      <c r="M3246" s="310"/>
      <c r="N3246" s="309"/>
      <c r="O3246" s="309"/>
      <c r="P3246" s="309"/>
      <c r="Q3246" s="311"/>
      <c r="R3246" s="312"/>
      <c r="S3246" s="312"/>
      <c r="U3246" s="313"/>
      <c r="V3246" s="305"/>
      <c r="W3246" s="306"/>
      <c r="X3246" s="425"/>
      <c r="AA3246" s="315"/>
      <c r="AB3246" s="315"/>
      <c r="AC3246" s="315"/>
      <c r="AD3246" s="312"/>
      <c r="AE3246" s="316"/>
      <c r="AF3246" s="317"/>
      <c r="AG3246" s="317"/>
      <c r="AH3246" s="311"/>
      <c r="AI3246" s="311"/>
      <c r="AJ3246" s="311"/>
      <c r="AK3246" s="311"/>
      <c r="AL3246" s="311"/>
      <c r="AO3246" s="318"/>
      <c r="AP3246" s="318"/>
      <c r="AQ3246" s="249"/>
      <c r="AR3246" s="249"/>
      <c r="AS3246" s="248"/>
      <c r="AT3246" s="248"/>
      <c r="AU3246" s="248"/>
      <c r="AW3246" s="319"/>
      <c r="AX3246" s="251"/>
      <c r="AY3246" s="248"/>
    </row>
    <row r="3247" spans="1:51" s="307" customFormat="1" ht="16.5" customHeight="1" x14ac:dyDescent="0.25">
      <c r="A3247" s="305"/>
      <c r="B3247" s="306"/>
      <c r="K3247" s="308"/>
      <c r="L3247" s="309"/>
      <c r="M3247" s="310"/>
      <c r="N3247" s="309"/>
      <c r="O3247" s="309"/>
      <c r="P3247" s="309"/>
      <c r="Q3247" s="311"/>
      <c r="R3247" s="312"/>
      <c r="S3247" s="312"/>
      <c r="U3247" s="313"/>
      <c r="V3247" s="305"/>
      <c r="W3247" s="306"/>
      <c r="X3247" s="425"/>
      <c r="AA3247" s="315"/>
      <c r="AB3247" s="315"/>
      <c r="AC3247" s="315"/>
      <c r="AD3247" s="312"/>
      <c r="AE3247" s="316"/>
      <c r="AF3247" s="317"/>
      <c r="AG3247" s="317"/>
      <c r="AH3247" s="311"/>
      <c r="AI3247" s="311"/>
      <c r="AJ3247" s="311"/>
      <c r="AK3247" s="311"/>
      <c r="AL3247" s="311"/>
      <c r="AO3247" s="318"/>
      <c r="AP3247" s="318"/>
      <c r="AQ3247" s="249"/>
      <c r="AR3247" s="249"/>
      <c r="AS3247" s="248"/>
      <c r="AT3247" s="248"/>
      <c r="AU3247" s="248"/>
      <c r="AW3247" s="319"/>
      <c r="AX3247" s="251"/>
      <c r="AY3247" s="248"/>
    </row>
    <row r="3248" spans="1:51" s="307" customFormat="1" ht="16.5" customHeight="1" x14ac:dyDescent="0.25">
      <c r="A3248" s="305"/>
      <c r="B3248" s="306"/>
      <c r="K3248" s="308"/>
      <c r="L3248" s="309"/>
      <c r="M3248" s="310"/>
      <c r="N3248" s="309"/>
      <c r="O3248" s="309"/>
      <c r="P3248" s="309"/>
      <c r="Q3248" s="311"/>
      <c r="R3248" s="312"/>
      <c r="S3248" s="312"/>
      <c r="U3248" s="313"/>
      <c r="V3248" s="305"/>
      <c r="W3248" s="306"/>
      <c r="X3248" s="425"/>
      <c r="AA3248" s="315"/>
      <c r="AB3248" s="315"/>
      <c r="AC3248" s="315"/>
      <c r="AD3248" s="312"/>
      <c r="AE3248" s="316"/>
      <c r="AF3248" s="317"/>
      <c r="AG3248" s="317"/>
      <c r="AH3248" s="311"/>
      <c r="AI3248" s="311"/>
      <c r="AJ3248" s="311"/>
      <c r="AK3248" s="311"/>
      <c r="AL3248" s="311"/>
      <c r="AO3248" s="318"/>
      <c r="AP3248" s="318"/>
      <c r="AQ3248" s="249"/>
      <c r="AR3248" s="249"/>
      <c r="AS3248" s="248"/>
      <c r="AT3248" s="248"/>
      <c r="AU3248" s="248"/>
      <c r="AW3248" s="319"/>
      <c r="AX3248" s="251"/>
      <c r="AY3248" s="248"/>
    </row>
    <row r="3249" spans="1:51" s="307" customFormat="1" ht="16.5" customHeight="1" x14ac:dyDescent="0.25">
      <c r="A3249" s="305"/>
      <c r="B3249" s="306"/>
      <c r="K3249" s="308"/>
      <c r="L3249" s="309"/>
      <c r="M3249" s="310"/>
      <c r="N3249" s="309"/>
      <c r="O3249" s="309"/>
      <c r="P3249" s="309"/>
      <c r="Q3249" s="311"/>
      <c r="R3249" s="312"/>
      <c r="S3249" s="312"/>
      <c r="U3249" s="313"/>
      <c r="V3249" s="305"/>
      <c r="W3249" s="306"/>
      <c r="X3249" s="425"/>
      <c r="AA3249" s="315"/>
      <c r="AB3249" s="315"/>
      <c r="AC3249" s="315"/>
      <c r="AD3249" s="312"/>
      <c r="AE3249" s="316"/>
      <c r="AF3249" s="317"/>
      <c r="AG3249" s="317"/>
      <c r="AH3249" s="311"/>
      <c r="AI3249" s="311"/>
      <c r="AJ3249" s="311"/>
      <c r="AK3249" s="311"/>
      <c r="AL3249" s="311"/>
      <c r="AO3249" s="318"/>
      <c r="AP3249" s="318"/>
      <c r="AQ3249" s="249"/>
      <c r="AR3249" s="249"/>
      <c r="AS3249" s="248"/>
      <c r="AT3249" s="248"/>
      <c r="AU3249" s="248"/>
      <c r="AW3249" s="319"/>
      <c r="AX3249" s="251"/>
      <c r="AY3249" s="248"/>
    </row>
    <row r="3250" spans="1:51" s="307" customFormat="1" ht="16.5" customHeight="1" x14ac:dyDescent="0.25">
      <c r="A3250" s="305"/>
      <c r="B3250" s="306"/>
      <c r="K3250" s="308"/>
      <c r="L3250" s="309"/>
      <c r="M3250" s="310"/>
      <c r="N3250" s="309"/>
      <c r="O3250" s="309"/>
      <c r="P3250" s="309"/>
      <c r="Q3250" s="311"/>
      <c r="R3250" s="312"/>
      <c r="S3250" s="312"/>
      <c r="U3250" s="313"/>
      <c r="V3250" s="305"/>
      <c r="W3250" s="306"/>
      <c r="X3250" s="425"/>
      <c r="AA3250" s="315"/>
      <c r="AB3250" s="315"/>
      <c r="AC3250" s="315"/>
      <c r="AD3250" s="312"/>
      <c r="AE3250" s="316"/>
      <c r="AF3250" s="317"/>
      <c r="AG3250" s="317"/>
      <c r="AH3250" s="311"/>
      <c r="AI3250" s="311"/>
      <c r="AJ3250" s="311"/>
      <c r="AK3250" s="311"/>
      <c r="AL3250" s="311"/>
      <c r="AO3250" s="318"/>
      <c r="AP3250" s="318"/>
      <c r="AQ3250" s="249"/>
      <c r="AR3250" s="249"/>
      <c r="AS3250" s="248"/>
      <c r="AT3250" s="248"/>
      <c r="AU3250" s="248"/>
      <c r="AW3250" s="319"/>
      <c r="AX3250" s="251"/>
      <c r="AY3250" s="248"/>
    </row>
    <row r="3251" spans="1:51" s="307" customFormat="1" ht="16.5" customHeight="1" x14ac:dyDescent="0.25">
      <c r="A3251" s="305"/>
      <c r="B3251" s="306"/>
      <c r="K3251" s="308"/>
      <c r="L3251" s="309"/>
      <c r="M3251" s="310"/>
      <c r="N3251" s="309"/>
      <c r="O3251" s="309"/>
      <c r="P3251" s="309"/>
      <c r="Q3251" s="311"/>
      <c r="R3251" s="312"/>
      <c r="S3251" s="312"/>
      <c r="U3251" s="313"/>
      <c r="V3251" s="305"/>
      <c r="W3251" s="306"/>
      <c r="X3251" s="425"/>
      <c r="AA3251" s="315"/>
      <c r="AB3251" s="315"/>
      <c r="AC3251" s="315"/>
      <c r="AD3251" s="312"/>
      <c r="AE3251" s="316"/>
      <c r="AF3251" s="317"/>
      <c r="AG3251" s="317"/>
      <c r="AH3251" s="311"/>
      <c r="AI3251" s="311"/>
      <c r="AJ3251" s="311"/>
      <c r="AK3251" s="311"/>
      <c r="AL3251" s="311"/>
      <c r="AO3251" s="318"/>
      <c r="AP3251" s="318"/>
      <c r="AQ3251" s="249"/>
      <c r="AR3251" s="249"/>
      <c r="AS3251" s="248"/>
      <c r="AT3251" s="248"/>
      <c r="AU3251" s="248"/>
      <c r="AW3251" s="319"/>
      <c r="AX3251" s="251"/>
      <c r="AY3251" s="248"/>
    </row>
    <row r="3252" spans="1:51" s="307" customFormat="1" ht="16.5" customHeight="1" x14ac:dyDescent="0.25">
      <c r="A3252" s="305"/>
      <c r="B3252" s="306"/>
      <c r="K3252" s="308"/>
      <c r="L3252" s="309"/>
      <c r="M3252" s="310"/>
      <c r="N3252" s="309"/>
      <c r="O3252" s="309"/>
      <c r="P3252" s="309"/>
      <c r="Q3252" s="311"/>
      <c r="R3252" s="312"/>
      <c r="S3252" s="312"/>
      <c r="U3252" s="313"/>
      <c r="V3252" s="305"/>
      <c r="W3252" s="306"/>
      <c r="X3252" s="425"/>
      <c r="AA3252" s="315"/>
      <c r="AB3252" s="315"/>
      <c r="AC3252" s="315"/>
      <c r="AD3252" s="312"/>
      <c r="AE3252" s="316"/>
      <c r="AF3252" s="317"/>
      <c r="AG3252" s="317"/>
      <c r="AH3252" s="311"/>
      <c r="AI3252" s="311"/>
      <c r="AJ3252" s="311"/>
      <c r="AK3252" s="311"/>
      <c r="AL3252" s="311"/>
      <c r="AO3252" s="318"/>
      <c r="AP3252" s="318"/>
      <c r="AQ3252" s="249"/>
      <c r="AR3252" s="249"/>
      <c r="AS3252" s="248"/>
      <c r="AT3252" s="248"/>
      <c r="AU3252" s="248"/>
      <c r="AW3252" s="319"/>
      <c r="AX3252" s="251"/>
      <c r="AY3252" s="248"/>
    </row>
    <row r="3253" spans="1:51" s="307" customFormat="1" ht="16.5" customHeight="1" x14ac:dyDescent="0.25">
      <c r="A3253" s="305"/>
      <c r="B3253" s="306"/>
      <c r="K3253" s="308"/>
      <c r="L3253" s="309"/>
      <c r="M3253" s="310"/>
      <c r="N3253" s="309"/>
      <c r="O3253" s="309"/>
      <c r="P3253" s="309"/>
      <c r="Q3253" s="311"/>
      <c r="R3253" s="312"/>
      <c r="S3253" s="312"/>
      <c r="U3253" s="313"/>
      <c r="V3253" s="305"/>
      <c r="W3253" s="306"/>
      <c r="X3253" s="425"/>
      <c r="AA3253" s="315"/>
      <c r="AB3253" s="315"/>
      <c r="AC3253" s="315"/>
      <c r="AD3253" s="312"/>
      <c r="AE3253" s="316"/>
      <c r="AF3253" s="317"/>
      <c r="AG3253" s="317"/>
      <c r="AH3253" s="311"/>
      <c r="AI3253" s="311"/>
      <c r="AJ3253" s="311"/>
      <c r="AK3253" s="311"/>
      <c r="AL3253" s="311"/>
      <c r="AO3253" s="318"/>
      <c r="AP3253" s="318"/>
      <c r="AQ3253" s="249"/>
      <c r="AR3253" s="249"/>
      <c r="AS3253" s="248"/>
      <c r="AT3253" s="248"/>
      <c r="AU3253" s="248"/>
      <c r="AW3253" s="319"/>
      <c r="AX3253" s="251"/>
      <c r="AY3253" s="248"/>
    </row>
    <row r="3254" spans="1:51" s="307" customFormat="1" ht="16.5" customHeight="1" x14ac:dyDescent="0.25">
      <c r="A3254" s="305"/>
      <c r="B3254" s="306"/>
      <c r="K3254" s="308"/>
      <c r="L3254" s="309"/>
      <c r="M3254" s="310"/>
      <c r="N3254" s="309"/>
      <c r="O3254" s="309"/>
      <c r="P3254" s="309"/>
      <c r="Q3254" s="311"/>
      <c r="R3254" s="312"/>
      <c r="S3254" s="312"/>
      <c r="U3254" s="313"/>
      <c r="V3254" s="305"/>
      <c r="W3254" s="306"/>
      <c r="X3254" s="425"/>
      <c r="AA3254" s="315"/>
      <c r="AB3254" s="315"/>
      <c r="AC3254" s="315"/>
      <c r="AD3254" s="312"/>
      <c r="AE3254" s="316"/>
      <c r="AF3254" s="317"/>
      <c r="AG3254" s="317"/>
      <c r="AH3254" s="311"/>
      <c r="AI3254" s="311"/>
      <c r="AJ3254" s="311"/>
      <c r="AK3254" s="311"/>
      <c r="AL3254" s="311"/>
      <c r="AO3254" s="318"/>
      <c r="AP3254" s="318"/>
      <c r="AQ3254" s="249"/>
      <c r="AR3254" s="249"/>
      <c r="AS3254" s="248"/>
      <c r="AT3254" s="248"/>
      <c r="AU3254" s="248"/>
      <c r="AW3254" s="319"/>
      <c r="AX3254" s="251"/>
      <c r="AY3254" s="248"/>
    </row>
    <row r="3255" spans="1:51" s="307" customFormat="1" ht="16.5" customHeight="1" x14ac:dyDescent="0.25">
      <c r="A3255" s="305"/>
      <c r="B3255" s="306"/>
      <c r="K3255" s="308"/>
      <c r="L3255" s="309"/>
      <c r="M3255" s="310"/>
      <c r="N3255" s="309"/>
      <c r="O3255" s="309"/>
      <c r="P3255" s="309"/>
      <c r="Q3255" s="311"/>
      <c r="R3255" s="312"/>
      <c r="S3255" s="312"/>
      <c r="U3255" s="313"/>
      <c r="V3255" s="305"/>
      <c r="W3255" s="306"/>
      <c r="X3255" s="425"/>
      <c r="AA3255" s="315"/>
      <c r="AB3255" s="315"/>
      <c r="AC3255" s="315"/>
      <c r="AD3255" s="312"/>
      <c r="AE3255" s="316"/>
      <c r="AF3255" s="317"/>
      <c r="AG3255" s="317"/>
      <c r="AH3255" s="311"/>
      <c r="AI3255" s="311"/>
      <c r="AJ3255" s="311"/>
      <c r="AK3255" s="311"/>
      <c r="AL3255" s="311"/>
      <c r="AO3255" s="318"/>
      <c r="AP3255" s="318"/>
      <c r="AQ3255" s="249"/>
      <c r="AR3255" s="249"/>
      <c r="AS3255" s="248"/>
      <c r="AT3255" s="248"/>
      <c r="AU3255" s="248"/>
      <c r="AW3255" s="319"/>
      <c r="AX3255" s="251"/>
      <c r="AY3255" s="248"/>
    </row>
    <row r="3256" spans="1:51" s="307" customFormat="1" ht="16.5" customHeight="1" x14ac:dyDescent="0.25">
      <c r="A3256" s="305"/>
      <c r="B3256" s="306"/>
      <c r="K3256" s="308"/>
      <c r="L3256" s="309"/>
      <c r="M3256" s="310"/>
      <c r="N3256" s="309"/>
      <c r="O3256" s="309"/>
      <c r="P3256" s="309"/>
      <c r="Q3256" s="311"/>
      <c r="R3256" s="312"/>
      <c r="S3256" s="312"/>
      <c r="U3256" s="313"/>
      <c r="V3256" s="305"/>
      <c r="W3256" s="306"/>
      <c r="X3256" s="425"/>
      <c r="AA3256" s="315"/>
      <c r="AB3256" s="315"/>
      <c r="AC3256" s="315"/>
      <c r="AD3256" s="312"/>
      <c r="AE3256" s="316"/>
      <c r="AF3256" s="317"/>
      <c r="AG3256" s="317"/>
      <c r="AH3256" s="311"/>
      <c r="AI3256" s="311"/>
      <c r="AJ3256" s="311"/>
      <c r="AK3256" s="311"/>
      <c r="AL3256" s="311"/>
      <c r="AO3256" s="318"/>
      <c r="AP3256" s="318"/>
      <c r="AQ3256" s="249"/>
      <c r="AR3256" s="249"/>
      <c r="AS3256" s="248"/>
      <c r="AT3256" s="248"/>
      <c r="AU3256" s="248"/>
      <c r="AW3256" s="319"/>
      <c r="AX3256" s="251"/>
      <c r="AY3256" s="248"/>
    </row>
    <row r="3257" spans="1:51" s="307" customFormat="1" ht="16.5" customHeight="1" x14ac:dyDescent="0.25">
      <c r="A3257" s="305"/>
      <c r="B3257" s="306"/>
      <c r="K3257" s="308"/>
      <c r="L3257" s="309"/>
      <c r="M3257" s="310"/>
      <c r="N3257" s="309"/>
      <c r="O3257" s="309"/>
      <c r="P3257" s="309"/>
      <c r="Q3257" s="311"/>
      <c r="R3257" s="312"/>
      <c r="S3257" s="312"/>
      <c r="U3257" s="313"/>
      <c r="V3257" s="305"/>
      <c r="W3257" s="306"/>
      <c r="X3257" s="425"/>
      <c r="AA3257" s="315"/>
      <c r="AB3257" s="315"/>
      <c r="AC3257" s="315"/>
      <c r="AD3257" s="312"/>
      <c r="AE3257" s="316"/>
      <c r="AF3257" s="317"/>
      <c r="AG3257" s="317"/>
      <c r="AH3257" s="311"/>
      <c r="AI3257" s="311"/>
      <c r="AJ3257" s="311"/>
      <c r="AK3257" s="311"/>
      <c r="AL3257" s="311"/>
      <c r="AO3257" s="318"/>
      <c r="AP3257" s="318"/>
      <c r="AQ3257" s="249"/>
      <c r="AR3257" s="249"/>
      <c r="AS3257" s="248"/>
      <c r="AT3257" s="248"/>
      <c r="AU3257" s="248"/>
      <c r="AW3257" s="319"/>
      <c r="AX3257" s="251"/>
      <c r="AY3257" s="248"/>
    </row>
    <row r="3258" spans="1:51" s="307" customFormat="1" ht="16.5" customHeight="1" x14ac:dyDescent="0.25">
      <c r="A3258" s="305"/>
      <c r="B3258" s="306"/>
      <c r="K3258" s="308"/>
      <c r="L3258" s="309"/>
      <c r="M3258" s="310"/>
      <c r="N3258" s="309"/>
      <c r="O3258" s="309"/>
      <c r="P3258" s="309"/>
      <c r="Q3258" s="311"/>
      <c r="R3258" s="312"/>
      <c r="S3258" s="312"/>
      <c r="U3258" s="313"/>
      <c r="V3258" s="305"/>
      <c r="W3258" s="306"/>
      <c r="X3258" s="425"/>
      <c r="AA3258" s="315"/>
      <c r="AB3258" s="315"/>
      <c r="AC3258" s="315"/>
      <c r="AD3258" s="312"/>
      <c r="AE3258" s="316"/>
      <c r="AF3258" s="317"/>
      <c r="AG3258" s="317"/>
      <c r="AH3258" s="311"/>
      <c r="AI3258" s="311"/>
      <c r="AJ3258" s="311"/>
      <c r="AK3258" s="311"/>
      <c r="AL3258" s="311"/>
      <c r="AO3258" s="318"/>
      <c r="AP3258" s="318"/>
      <c r="AQ3258" s="249"/>
      <c r="AR3258" s="249"/>
      <c r="AS3258" s="248"/>
      <c r="AT3258" s="248"/>
      <c r="AU3258" s="248"/>
      <c r="AW3258" s="319"/>
      <c r="AX3258" s="251"/>
      <c r="AY3258" s="248"/>
    </row>
    <row r="3259" spans="1:51" s="276" customFormat="1" ht="16.5" customHeight="1" x14ac:dyDescent="0.25">
      <c r="A3259" s="283"/>
      <c r="B3259" s="274"/>
      <c r="K3259" s="277"/>
      <c r="L3259" s="278"/>
      <c r="M3259" s="279"/>
      <c r="N3259" s="278"/>
      <c r="O3259" s="278"/>
      <c r="P3259" s="278"/>
      <c r="Q3259" s="280"/>
      <c r="R3259" s="281"/>
      <c r="S3259" s="281"/>
      <c r="U3259" s="282"/>
      <c r="V3259" s="283" t="s">
        <v>270</v>
      </c>
      <c r="W3259" s="274">
        <v>150</v>
      </c>
      <c r="X3259" s="284" t="s">
        <v>271</v>
      </c>
      <c r="Y3259" s="276" t="s">
        <v>28</v>
      </c>
      <c r="Z3259" s="276" t="s">
        <v>41</v>
      </c>
      <c r="AA3259" s="285"/>
      <c r="AB3259" s="285"/>
      <c r="AC3259" s="285">
        <v>5</v>
      </c>
      <c r="AD3259" s="281">
        <v>722</v>
      </c>
      <c r="AE3259" s="287">
        <v>100</v>
      </c>
      <c r="AF3259" s="288">
        <f>AF3226</f>
        <v>6700</v>
      </c>
      <c r="AG3259" s="288">
        <f>AD3259*AF3259</f>
        <v>4837400</v>
      </c>
      <c r="AH3259" s="280">
        <v>722</v>
      </c>
      <c r="AI3259" s="280"/>
      <c r="AJ3259" s="280">
        <v>608</v>
      </c>
      <c r="AK3259" s="280">
        <v>114</v>
      </c>
      <c r="AL3259" s="280"/>
      <c r="AM3259" s="276">
        <v>25</v>
      </c>
      <c r="AN3259" s="276">
        <f>ค่าเสื่อม!W3</f>
        <v>85</v>
      </c>
      <c r="AO3259" s="290">
        <f>AG3259*AN3259/100</f>
        <v>4111790</v>
      </c>
      <c r="AP3259" s="290">
        <f>AG3259-AO3259</f>
        <v>725610</v>
      </c>
      <c r="AQ3259" s="199">
        <f>AP3259</f>
        <v>725610</v>
      </c>
      <c r="AR3259" s="199">
        <f>AQ3259</f>
        <v>725610</v>
      </c>
      <c r="AS3259" s="198">
        <f>((S3259*O3259)+(AF3259*AK3259)-(AF3259*AK3259*AN3259/100))</f>
        <v>114570</v>
      </c>
      <c r="AT3259" s="198">
        <f>AQ3259-AS3259</f>
        <v>611040</v>
      </c>
      <c r="AU3259" s="198">
        <f>AS3259</f>
        <v>114570</v>
      </c>
      <c r="AV3259" s="276">
        <f>อัตราภาษี!J5</f>
        <v>0.3</v>
      </c>
      <c r="AW3259" s="156" t="s">
        <v>272</v>
      </c>
      <c r="AX3259" s="201">
        <f>AU3259*AV3259/100</f>
        <v>343.71</v>
      </c>
      <c r="AY3259" s="198">
        <f>AX3259*10/100</f>
        <v>34.371000000000002</v>
      </c>
    </row>
    <row r="3260" spans="1:51" s="276" customFormat="1" ht="16.5" customHeight="1" x14ac:dyDescent="0.25">
      <c r="A3260" s="283"/>
      <c r="B3260" s="274"/>
      <c r="K3260" s="277"/>
      <c r="L3260" s="278"/>
      <c r="M3260" s="279"/>
      <c r="N3260" s="278"/>
      <c r="O3260" s="278"/>
      <c r="P3260" s="278"/>
      <c r="Q3260" s="280"/>
      <c r="R3260" s="281"/>
      <c r="S3260" s="281"/>
      <c r="U3260" s="282"/>
      <c r="V3260" s="283"/>
      <c r="W3260" s="274"/>
      <c r="X3260" s="284"/>
      <c r="Z3260" s="283" t="s">
        <v>42</v>
      </c>
      <c r="AA3260" s="285">
        <v>19</v>
      </c>
      <c r="AB3260" s="285">
        <v>19</v>
      </c>
      <c r="AC3260" s="285">
        <v>5</v>
      </c>
      <c r="AD3260" s="281">
        <f>AA3260*AB3260</f>
        <v>361</v>
      </c>
      <c r="AE3260" s="286">
        <v>34.21</v>
      </c>
      <c r="AF3260" s="288">
        <f>AF3259</f>
        <v>6700</v>
      </c>
      <c r="AG3260" s="288">
        <f>AD3260*AF3260</f>
        <v>2418700</v>
      </c>
      <c r="AH3260" s="280">
        <f>SUM(AI3260:AL3260)</f>
        <v>361</v>
      </c>
      <c r="AI3260" s="280"/>
      <c r="AJ3260" s="280">
        <v>247</v>
      </c>
      <c r="AK3260" s="280">
        <v>114</v>
      </c>
      <c r="AL3260" s="280"/>
      <c r="AN3260" s="276">
        <f>AN3259</f>
        <v>85</v>
      </c>
      <c r="AO3260" s="290">
        <f>AG3260*AN3260/100</f>
        <v>2055895</v>
      </c>
      <c r="AP3260" s="290">
        <f>AG3260-AO3260</f>
        <v>362805</v>
      </c>
      <c r="AQ3260" s="199">
        <f>P3260+AP3260</f>
        <v>362805</v>
      </c>
      <c r="AR3260" s="199">
        <f>AQ3260</f>
        <v>362805</v>
      </c>
      <c r="AS3260" s="198">
        <f>((S3260*O3260)+(AF3260*AK3260)-(AF3260*AK3260*AN3260/100))</f>
        <v>114570</v>
      </c>
      <c r="AT3260" s="198">
        <f>AQ3260-AS3260</f>
        <v>248235</v>
      </c>
      <c r="AU3260" s="198">
        <f>AS3260</f>
        <v>114570</v>
      </c>
      <c r="AW3260" s="156"/>
      <c r="AX3260" s="201">
        <f>AU3260*AV3260/100</f>
        <v>0</v>
      </c>
      <c r="AY3260" s="198">
        <f>AX3260*10/100</f>
        <v>0</v>
      </c>
    </row>
    <row r="3261" spans="1:51" s="324" customFormat="1" ht="16.5" customHeight="1" x14ac:dyDescent="0.25">
      <c r="A3261" s="330"/>
      <c r="B3261" s="323"/>
      <c r="K3261" s="338"/>
      <c r="L3261" s="327"/>
      <c r="M3261" s="326"/>
      <c r="N3261" s="327"/>
      <c r="O3261" s="327"/>
      <c r="P3261" s="327"/>
      <c r="Q3261" s="289"/>
      <c r="R3261" s="286"/>
      <c r="S3261" s="286"/>
      <c r="U3261" s="329"/>
      <c r="V3261" s="330"/>
      <c r="W3261" s="323"/>
      <c r="X3261" s="340"/>
      <c r="Z3261" s="330" t="s">
        <v>42</v>
      </c>
      <c r="AA3261" s="332"/>
      <c r="AB3261" s="332"/>
      <c r="AC3261" s="332"/>
      <c r="AD3261" s="286">
        <v>114</v>
      </c>
      <c r="AE3261" s="286">
        <v>15.79</v>
      </c>
      <c r="AF3261" s="325"/>
      <c r="AG3261" s="325"/>
      <c r="AH3261" s="289">
        <v>114</v>
      </c>
      <c r="AI3261" s="289"/>
      <c r="AJ3261" s="289"/>
      <c r="AK3261" s="289">
        <v>114</v>
      </c>
      <c r="AL3261" s="289"/>
      <c r="AO3261" s="333"/>
      <c r="AP3261" s="333"/>
      <c r="AQ3261" s="199"/>
      <c r="AR3261" s="199"/>
      <c r="AS3261" s="214">
        <v>114570</v>
      </c>
      <c r="AT3261" s="214"/>
      <c r="AU3261" s="214">
        <v>114570</v>
      </c>
      <c r="AW3261" s="334"/>
      <c r="AX3261" s="215"/>
      <c r="AY3261" s="214"/>
    </row>
    <row r="3262" spans="1:51" s="276" customFormat="1" ht="16.5" customHeight="1" x14ac:dyDescent="0.25">
      <c r="A3262" s="283"/>
      <c r="B3262" s="274"/>
      <c r="K3262" s="277"/>
      <c r="L3262" s="278"/>
      <c r="M3262" s="279"/>
      <c r="N3262" s="278"/>
      <c r="O3262" s="278"/>
      <c r="P3262" s="278"/>
      <c r="Q3262" s="280"/>
      <c r="R3262" s="281"/>
      <c r="S3262" s="281"/>
      <c r="U3262" s="282"/>
      <c r="V3262" s="283"/>
      <c r="W3262" s="274"/>
      <c r="X3262" s="284"/>
      <c r="Z3262" s="283" t="s">
        <v>43</v>
      </c>
      <c r="AA3262" s="285">
        <v>19</v>
      </c>
      <c r="AB3262" s="285">
        <v>19</v>
      </c>
      <c r="AC3262" s="285">
        <v>2</v>
      </c>
      <c r="AD3262" s="281">
        <f>AA3262*AB3262</f>
        <v>361</v>
      </c>
      <c r="AE3262" s="286">
        <v>50</v>
      </c>
      <c r="AF3262" s="288">
        <f>AF3260</f>
        <v>6700</v>
      </c>
      <c r="AG3262" s="288">
        <f>AD3262*AF3262</f>
        <v>2418700</v>
      </c>
      <c r="AH3262" s="280">
        <f>SUM(AI3262:AL3262)</f>
        <v>361</v>
      </c>
      <c r="AI3262" s="280"/>
      <c r="AJ3262" s="280">
        <v>361</v>
      </c>
      <c r="AK3262" s="280"/>
      <c r="AL3262" s="280"/>
      <c r="AN3262" s="276">
        <f>AN3260</f>
        <v>85</v>
      </c>
      <c r="AO3262" s="290">
        <f>AG3262*AN3262/100</f>
        <v>2055895</v>
      </c>
      <c r="AP3262" s="290">
        <f>AG3262-AO3262</f>
        <v>362805</v>
      </c>
      <c r="AQ3262" s="199">
        <f>P3262+AP3262</f>
        <v>362805</v>
      </c>
      <c r="AR3262" s="199">
        <f>AQ3262</f>
        <v>362805</v>
      </c>
      <c r="AS3262" s="198">
        <f>((S3262*O3262)+(AF3262*AK3262)-(AF3262*AK3262*AN3262/100))</f>
        <v>0</v>
      </c>
      <c r="AT3262" s="198">
        <f>AQ3262-AS3262</f>
        <v>362805</v>
      </c>
      <c r="AU3262" s="198">
        <f>AS3262</f>
        <v>0</v>
      </c>
      <c r="AW3262" s="156"/>
      <c r="AX3262" s="201">
        <f>AU3262*AV3262/100</f>
        <v>0</v>
      </c>
      <c r="AY3262" s="198">
        <f>AX3262*10/100</f>
        <v>0</v>
      </c>
    </row>
    <row r="3263" spans="1:51" s="276" customFormat="1" ht="16.5" customHeight="1" x14ac:dyDescent="0.25">
      <c r="A3263" s="283"/>
      <c r="B3263" s="274"/>
      <c r="K3263" s="277"/>
      <c r="L3263" s="278"/>
      <c r="M3263" s="279"/>
      <c r="N3263" s="278"/>
      <c r="O3263" s="278"/>
      <c r="P3263" s="278"/>
      <c r="Q3263" s="280"/>
      <c r="R3263" s="281"/>
      <c r="S3263" s="281"/>
      <c r="U3263" s="282"/>
      <c r="V3263" s="283"/>
      <c r="W3263" s="274">
        <v>151</v>
      </c>
      <c r="X3263" s="284"/>
      <c r="Y3263" s="276" t="s">
        <v>34</v>
      </c>
      <c r="Z3263" s="276" t="s">
        <v>6</v>
      </c>
      <c r="AA3263" s="285">
        <v>6</v>
      </c>
      <c r="AB3263" s="285">
        <v>6</v>
      </c>
      <c r="AC3263" s="285">
        <v>2</v>
      </c>
      <c r="AD3263" s="281">
        <f>AA3263*AB3263</f>
        <v>36</v>
      </c>
      <c r="AE3263" s="287">
        <v>100</v>
      </c>
      <c r="AF3263" s="288">
        <f>AF3188</f>
        <v>2600</v>
      </c>
      <c r="AG3263" s="288">
        <f>AD3263*AF3263</f>
        <v>93600</v>
      </c>
      <c r="AH3263" s="280">
        <f>SUM(AI3263:AL3263)</f>
        <v>36</v>
      </c>
      <c r="AI3263" s="280"/>
      <c r="AJ3263" s="280">
        <v>36</v>
      </c>
      <c r="AK3263" s="280"/>
      <c r="AL3263" s="280"/>
      <c r="AM3263" s="276">
        <v>24</v>
      </c>
      <c r="AN3263" s="276">
        <f>ค่าเสื่อม!Y2</f>
        <v>38</v>
      </c>
      <c r="AO3263" s="290">
        <f>AG3263*AN3263/100</f>
        <v>35568</v>
      </c>
      <c r="AP3263" s="290">
        <f>AG3263-AO3263</f>
        <v>58032</v>
      </c>
      <c r="AQ3263" s="199">
        <f>P3263+AP3263</f>
        <v>58032</v>
      </c>
      <c r="AR3263" s="199">
        <f>AQ3263</f>
        <v>58032</v>
      </c>
      <c r="AS3263" s="198">
        <f>((S3263*O3263)+(AF3263*AK3263)-(AF3263*AK3263*AN3263/100))</f>
        <v>0</v>
      </c>
      <c r="AT3263" s="198">
        <f>AQ3263-AS3263</f>
        <v>58032</v>
      </c>
      <c r="AU3263" s="198">
        <f>AS3263</f>
        <v>0</v>
      </c>
      <c r="AW3263" s="156"/>
      <c r="AX3263" s="201">
        <f>AU3263*AV3263/100</f>
        <v>0</v>
      </c>
      <c r="AY3263" s="198">
        <f>AX3263*10/100</f>
        <v>0</v>
      </c>
    </row>
    <row r="3264" spans="1:51" s="307" customFormat="1" ht="16.5" customHeight="1" x14ac:dyDescent="0.25">
      <c r="A3264" s="305"/>
      <c r="B3264" s="306"/>
      <c r="K3264" s="308"/>
      <c r="L3264" s="309"/>
      <c r="M3264" s="310"/>
      <c r="N3264" s="309"/>
      <c r="O3264" s="309"/>
      <c r="P3264" s="309"/>
      <c r="Q3264" s="311"/>
      <c r="R3264" s="312"/>
      <c r="S3264" s="312"/>
      <c r="U3264" s="313"/>
      <c r="V3264" s="305"/>
      <c r="W3264" s="306"/>
      <c r="X3264" s="425"/>
      <c r="AA3264" s="315"/>
      <c r="AB3264" s="315"/>
      <c r="AC3264" s="315"/>
      <c r="AD3264" s="312"/>
      <c r="AE3264" s="316"/>
      <c r="AF3264" s="317"/>
      <c r="AG3264" s="317"/>
      <c r="AH3264" s="311"/>
      <c r="AI3264" s="311"/>
      <c r="AJ3264" s="311"/>
      <c r="AK3264" s="311"/>
      <c r="AL3264" s="311"/>
      <c r="AO3264" s="318"/>
      <c r="AP3264" s="318"/>
      <c r="AQ3264" s="249"/>
      <c r="AR3264" s="249"/>
      <c r="AS3264" s="248"/>
      <c r="AT3264" s="248"/>
      <c r="AU3264" s="248"/>
      <c r="AW3264" s="319"/>
      <c r="AX3264" s="251"/>
      <c r="AY3264" s="248"/>
    </row>
    <row r="3265" spans="1:51" s="307" customFormat="1" ht="16.5" customHeight="1" x14ac:dyDescent="0.25">
      <c r="A3265" s="305"/>
      <c r="B3265" s="306"/>
      <c r="K3265" s="308"/>
      <c r="L3265" s="309"/>
      <c r="M3265" s="310"/>
      <c r="N3265" s="309"/>
      <c r="O3265" s="309"/>
      <c r="P3265" s="309"/>
      <c r="Q3265" s="311"/>
      <c r="R3265" s="312"/>
      <c r="S3265" s="312"/>
      <c r="U3265" s="313"/>
      <c r="V3265" s="305"/>
      <c r="W3265" s="306"/>
      <c r="X3265" s="425"/>
      <c r="AA3265" s="315"/>
      <c r="AB3265" s="315"/>
      <c r="AC3265" s="315"/>
      <c r="AD3265" s="312"/>
      <c r="AE3265" s="316"/>
      <c r="AF3265" s="317"/>
      <c r="AG3265" s="317"/>
      <c r="AH3265" s="311"/>
      <c r="AI3265" s="311"/>
      <c r="AJ3265" s="311"/>
      <c r="AK3265" s="311"/>
      <c r="AL3265" s="311"/>
      <c r="AO3265" s="318"/>
      <c r="AP3265" s="318"/>
      <c r="AQ3265" s="249"/>
      <c r="AR3265" s="249"/>
      <c r="AS3265" s="248"/>
      <c r="AT3265" s="248"/>
      <c r="AU3265" s="248"/>
      <c r="AW3265" s="319"/>
      <c r="AX3265" s="251"/>
      <c r="AY3265" s="248"/>
    </row>
    <row r="3266" spans="1:51" s="307" customFormat="1" ht="16.5" customHeight="1" x14ac:dyDescent="0.25">
      <c r="A3266" s="305"/>
      <c r="B3266" s="306"/>
      <c r="K3266" s="308"/>
      <c r="L3266" s="309"/>
      <c r="M3266" s="310"/>
      <c r="N3266" s="309"/>
      <c r="O3266" s="309"/>
      <c r="P3266" s="309"/>
      <c r="Q3266" s="311"/>
      <c r="R3266" s="312"/>
      <c r="S3266" s="312"/>
      <c r="U3266" s="313"/>
      <c r="V3266" s="305"/>
      <c r="W3266" s="306"/>
      <c r="X3266" s="425"/>
      <c r="AA3266" s="315"/>
      <c r="AB3266" s="315"/>
      <c r="AC3266" s="315"/>
      <c r="AD3266" s="312"/>
      <c r="AE3266" s="316"/>
      <c r="AF3266" s="317"/>
      <c r="AG3266" s="317"/>
      <c r="AH3266" s="311"/>
      <c r="AI3266" s="311"/>
      <c r="AJ3266" s="311"/>
      <c r="AK3266" s="311"/>
      <c r="AL3266" s="311"/>
      <c r="AO3266" s="318"/>
      <c r="AP3266" s="318"/>
      <c r="AQ3266" s="249"/>
      <c r="AR3266" s="249"/>
      <c r="AS3266" s="248"/>
      <c r="AT3266" s="248"/>
      <c r="AU3266" s="248"/>
      <c r="AW3266" s="319"/>
      <c r="AX3266" s="251"/>
      <c r="AY3266" s="248"/>
    </row>
    <row r="3267" spans="1:51" s="307" customFormat="1" ht="16.5" customHeight="1" x14ac:dyDescent="0.25">
      <c r="A3267" s="305"/>
      <c r="B3267" s="306"/>
      <c r="K3267" s="308"/>
      <c r="L3267" s="309"/>
      <c r="M3267" s="310"/>
      <c r="N3267" s="309"/>
      <c r="O3267" s="309"/>
      <c r="P3267" s="309"/>
      <c r="Q3267" s="311"/>
      <c r="R3267" s="312"/>
      <c r="S3267" s="312"/>
      <c r="U3267" s="313"/>
      <c r="V3267" s="305"/>
      <c r="W3267" s="306"/>
      <c r="X3267" s="425"/>
      <c r="AA3267" s="315"/>
      <c r="AB3267" s="315"/>
      <c r="AC3267" s="315"/>
      <c r="AD3267" s="312"/>
      <c r="AE3267" s="316"/>
      <c r="AF3267" s="317"/>
      <c r="AG3267" s="317"/>
      <c r="AH3267" s="311"/>
      <c r="AI3267" s="311"/>
      <c r="AJ3267" s="311"/>
      <c r="AK3267" s="311"/>
      <c r="AL3267" s="311"/>
      <c r="AO3267" s="318"/>
      <c r="AP3267" s="318"/>
      <c r="AQ3267" s="249"/>
      <c r="AR3267" s="249"/>
      <c r="AS3267" s="248"/>
      <c r="AT3267" s="248"/>
      <c r="AU3267" s="248"/>
      <c r="AW3267" s="319"/>
      <c r="AX3267" s="251"/>
      <c r="AY3267" s="248"/>
    </row>
    <row r="3268" spans="1:51" s="307" customFormat="1" ht="16.5" customHeight="1" x14ac:dyDescent="0.25">
      <c r="A3268" s="305"/>
      <c r="B3268" s="306"/>
      <c r="K3268" s="308"/>
      <c r="L3268" s="309"/>
      <c r="M3268" s="310"/>
      <c r="N3268" s="309"/>
      <c r="O3268" s="309"/>
      <c r="P3268" s="309"/>
      <c r="Q3268" s="311"/>
      <c r="R3268" s="312"/>
      <c r="S3268" s="312"/>
      <c r="U3268" s="313"/>
      <c r="V3268" s="305"/>
      <c r="W3268" s="306"/>
      <c r="X3268" s="425"/>
      <c r="AA3268" s="315"/>
      <c r="AB3268" s="315"/>
      <c r="AC3268" s="315"/>
      <c r="AD3268" s="312"/>
      <c r="AE3268" s="316"/>
      <c r="AF3268" s="317"/>
      <c r="AG3268" s="317"/>
      <c r="AH3268" s="311"/>
      <c r="AI3268" s="311"/>
      <c r="AJ3268" s="311"/>
      <c r="AK3268" s="311"/>
      <c r="AL3268" s="311"/>
      <c r="AO3268" s="318"/>
      <c r="AP3268" s="318"/>
      <c r="AQ3268" s="249"/>
      <c r="AR3268" s="249"/>
      <c r="AS3268" s="248"/>
      <c r="AT3268" s="248"/>
      <c r="AU3268" s="248"/>
      <c r="AW3268" s="319"/>
      <c r="AX3268" s="251"/>
      <c r="AY3268" s="248"/>
    </row>
    <row r="3269" spans="1:51" s="307" customFormat="1" ht="16.5" customHeight="1" x14ac:dyDescent="0.25">
      <c r="A3269" s="305"/>
      <c r="B3269" s="306"/>
      <c r="K3269" s="308"/>
      <c r="L3269" s="309"/>
      <c r="M3269" s="310"/>
      <c r="N3269" s="309"/>
      <c r="O3269" s="309"/>
      <c r="P3269" s="309"/>
      <c r="Q3269" s="311"/>
      <c r="R3269" s="312"/>
      <c r="S3269" s="312"/>
      <c r="U3269" s="313"/>
      <c r="V3269" s="305"/>
      <c r="W3269" s="306"/>
      <c r="X3269" s="425"/>
      <c r="AA3269" s="315"/>
      <c r="AB3269" s="315"/>
      <c r="AC3269" s="315"/>
      <c r="AD3269" s="312"/>
      <c r="AE3269" s="316"/>
      <c r="AF3269" s="317"/>
      <c r="AG3269" s="317"/>
      <c r="AH3269" s="311"/>
      <c r="AI3269" s="311"/>
      <c r="AJ3269" s="311"/>
      <c r="AK3269" s="311"/>
      <c r="AL3269" s="311"/>
      <c r="AO3269" s="318"/>
      <c r="AP3269" s="318"/>
      <c r="AQ3269" s="249"/>
      <c r="AR3269" s="249"/>
      <c r="AS3269" s="248"/>
      <c r="AT3269" s="248"/>
      <c r="AU3269" s="248"/>
      <c r="AW3269" s="319"/>
      <c r="AX3269" s="251"/>
      <c r="AY3269" s="248"/>
    </row>
    <row r="3270" spans="1:51" s="307" customFormat="1" ht="16.5" customHeight="1" x14ac:dyDescent="0.25">
      <c r="A3270" s="305"/>
      <c r="B3270" s="306"/>
      <c r="K3270" s="308"/>
      <c r="L3270" s="309"/>
      <c r="M3270" s="310"/>
      <c r="N3270" s="309"/>
      <c r="O3270" s="309"/>
      <c r="P3270" s="309"/>
      <c r="Q3270" s="311"/>
      <c r="R3270" s="312"/>
      <c r="S3270" s="312"/>
      <c r="U3270" s="313"/>
      <c r="V3270" s="305"/>
      <c r="W3270" s="306"/>
      <c r="X3270" s="425"/>
      <c r="AA3270" s="315"/>
      <c r="AB3270" s="315"/>
      <c r="AC3270" s="315"/>
      <c r="AD3270" s="312"/>
      <c r="AE3270" s="316"/>
      <c r="AF3270" s="317"/>
      <c r="AG3270" s="317"/>
      <c r="AH3270" s="311"/>
      <c r="AI3270" s="311"/>
      <c r="AJ3270" s="311"/>
      <c r="AK3270" s="311"/>
      <c r="AL3270" s="311"/>
      <c r="AO3270" s="318"/>
      <c r="AP3270" s="318"/>
      <c r="AQ3270" s="249"/>
      <c r="AR3270" s="249"/>
      <c r="AS3270" s="248"/>
      <c r="AT3270" s="248"/>
      <c r="AU3270" s="248"/>
      <c r="AW3270" s="319"/>
      <c r="AX3270" s="251"/>
      <c r="AY3270" s="248"/>
    </row>
    <row r="3271" spans="1:51" s="307" customFormat="1" ht="16.5" customHeight="1" x14ac:dyDescent="0.25">
      <c r="A3271" s="305"/>
      <c r="B3271" s="306"/>
      <c r="K3271" s="308"/>
      <c r="L3271" s="309"/>
      <c r="M3271" s="310"/>
      <c r="N3271" s="309"/>
      <c r="O3271" s="309"/>
      <c r="P3271" s="309"/>
      <c r="Q3271" s="311"/>
      <c r="R3271" s="312"/>
      <c r="S3271" s="312"/>
      <c r="U3271" s="313"/>
      <c r="V3271" s="305"/>
      <c r="W3271" s="306"/>
      <c r="X3271" s="425"/>
      <c r="AA3271" s="315"/>
      <c r="AB3271" s="315"/>
      <c r="AC3271" s="315"/>
      <c r="AD3271" s="312"/>
      <c r="AE3271" s="316"/>
      <c r="AF3271" s="317"/>
      <c r="AG3271" s="317"/>
      <c r="AH3271" s="311"/>
      <c r="AI3271" s="311"/>
      <c r="AJ3271" s="311"/>
      <c r="AK3271" s="311"/>
      <c r="AL3271" s="311"/>
      <c r="AO3271" s="318"/>
      <c r="AP3271" s="318"/>
      <c r="AQ3271" s="249"/>
      <c r="AR3271" s="249"/>
      <c r="AS3271" s="248"/>
      <c r="AT3271" s="248"/>
      <c r="AU3271" s="248"/>
      <c r="AW3271" s="319"/>
      <c r="AX3271" s="251"/>
      <c r="AY3271" s="248"/>
    </row>
    <row r="3272" spans="1:51" s="307" customFormat="1" ht="16.5" customHeight="1" x14ac:dyDescent="0.25">
      <c r="A3272" s="305"/>
      <c r="B3272" s="306"/>
      <c r="K3272" s="308"/>
      <c r="L3272" s="309"/>
      <c r="M3272" s="310"/>
      <c r="N3272" s="309"/>
      <c r="O3272" s="309"/>
      <c r="P3272" s="309"/>
      <c r="Q3272" s="311"/>
      <c r="R3272" s="312"/>
      <c r="S3272" s="312"/>
      <c r="U3272" s="313"/>
      <c r="V3272" s="305"/>
      <c r="W3272" s="306"/>
      <c r="X3272" s="425"/>
      <c r="AA3272" s="315"/>
      <c r="AB3272" s="315"/>
      <c r="AC3272" s="315"/>
      <c r="AD3272" s="312"/>
      <c r="AE3272" s="316"/>
      <c r="AF3272" s="317"/>
      <c r="AG3272" s="317"/>
      <c r="AH3272" s="311"/>
      <c r="AI3272" s="311"/>
      <c r="AJ3272" s="311"/>
      <c r="AK3272" s="311"/>
      <c r="AL3272" s="311"/>
      <c r="AO3272" s="318"/>
      <c r="AP3272" s="318"/>
      <c r="AQ3272" s="249"/>
      <c r="AR3272" s="249"/>
      <c r="AS3272" s="248"/>
      <c r="AT3272" s="248"/>
      <c r="AU3272" s="248"/>
      <c r="AW3272" s="319"/>
      <c r="AX3272" s="251"/>
      <c r="AY3272" s="248"/>
    </row>
    <row r="3273" spans="1:51" s="307" customFormat="1" ht="16.5" customHeight="1" x14ac:dyDescent="0.25">
      <c r="A3273" s="305"/>
      <c r="B3273" s="306"/>
      <c r="K3273" s="308"/>
      <c r="L3273" s="309"/>
      <c r="M3273" s="310"/>
      <c r="N3273" s="309"/>
      <c r="O3273" s="309"/>
      <c r="P3273" s="309"/>
      <c r="Q3273" s="311"/>
      <c r="R3273" s="312"/>
      <c r="S3273" s="312"/>
      <c r="U3273" s="313"/>
      <c r="V3273" s="305"/>
      <c r="W3273" s="306"/>
      <c r="X3273" s="425"/>
      <c r="AA3273" s="315"/>
      <c r="AB3273" s="315"/>
      <c r="AC3273" s="315"/>
      <c r="AD3273" s="312"/>
      <c r="AE3273" s="316"/>
      <c r="AF3273" s="317"/>
      <c r="AG3273" s="317"/>
      <c r="AH3273" s="311"/>
      <c r="AI3273" s="311"/>
      <c r="AJ3273" s="311"/>
      <c r="AK3273" s="311"/>
      <c r="AL3273" s="311"/>
      <c r="AO3273" s="318"/>
      <c r="AP3273" s="318"/>
      <c r="AQ3273" s="249"/>
      <c r="AR3273" s="249"/>
      <c r="AS3273" s="248"/>
      <c r="AT3273" s="248"/>
      <c r="AU3273" s="248"/>
      <c r="AW3273" s="319"/>
      <c r="AX3273" s="251"/>
      <c r="AY3273" s="248"/>
    </row>
    <row r="3274" spans="1:51" s="307" customFormat="1" ht="16.5" customHeight="1" x14ac:dyDescent="0.25">
      <c r="A3274" s="305"/>
      <c r="B3274" s="306"/>
      <c r="K3274" s="308"/>
      <c r="L3274" s="309"/>
      <c r="M3274" s="310"/>
      <c r="N3274" s="309"/>
      <c r="O3274" s="309"/>
      <c r="P3274" s="309"/>
      <c r="Q3274" s="311"/>
      <c r="R3274" s="312"/>
      <c r="S3274" s="312"/>
      <c r="U3274" s="313"/>
      <c r="V3274" s="305"/>
      <c r="W3274" s="306"/>
      <c r="X3274" s="425"/>
      <c r="AA3274" s="315"/>
      <c r="AB3274" s="315"/>
      <c r="AC3274" s="315"/>
      <c r="AD3274" s="312"/>
      <c r="AE3274" s="316"/>
      <c r="AF3274" s="317"/>
      <c r="AG3274" s="317"/>
      <c r="AH3274" s="311"/>
      <c r="AI3274" s="311"/>
      <c r="AJ3274" s="311"/>
      <c r="AK3274" s="311"/>
      <c r="AL3274" s="311"/>
      <c r="AO3274" s="318"/>
      <c r="AP3274" s="318"/>
      <c r="AQ3274" s="249"/>
      <c r="AR3274" s="249"/>
      <c r="AS3274" s="248"/>
      <c r="AT3274" s="248"/>
      <c r="AU3274" s="248"/>
      <c r="AW3274" s="319"/>
      <c r="AX3274" s="251"/>
      <c r="AY3274" s="248"/>
    </row>
    <row r="3275" spans="1:51" s="307" customFormat="1" ht="16.5" customHeight="1" x14ac:dyDescent="0.25">
      <c r="A3275" s="305"/>
      <c r="B3275" s="306"/>
      <c r="K3275" s="308"/>
      <c r="L3275" s="309"/>
      <c r="M3275" s="310"/>
      <c r="N3275" s="309"/>
      <c r="O3275" s="309"/>
      <c r="P3275" s="309"/>
      <c r="Q3275" s="311"/>
      <c r="R3275" s="312"/>
      <c r="S3275" s="312"/>
      <c r="U3275" s="313"/>
      <c r="V3275" s="305"/>
      <c r="W3275" s="306"/>
      <c r="X3275" s="425"/>
      <c r="AA3275" s="315"/>
      <c r="AB3275" s="315"/>
      <c r="AC3275" s="315"/>
      <c r="AD3275" s="312"/>
      <c r="AE3275" s="316"/>
      <c r="AF3275" s="317"/>
      <c r="AG3275" s="317"/>
      <c r="AH3275" s="311"/>
      <c r="AI3275" s="311"/>
      <c r="AJ3275" s="311"/>
      <c r="AK3275" s="311"/>
      <c r="AL3275" s="311"/>
      <c r="AO3275" s="318"/>
      <c r="AP3275" s="318"/>
      <c r="AQ3275" s="249"/>
      <c r="AR3275" s="249"/>
      <c r="AS3275" s="248"/>
      <c r="AT3275" s="248"/>
      <c r="AU3275" s="248"/>
      <c r="AW3275" s="319"/>
      <c r="AX3275" s="251"/>
      <c r="AY3275" s="248"/>
    </row>
    <row r="3276" spans="1:51" s="307" customFormat="1" ht="16.5" customHeight="1" x14ac:dyDescent="0.25">
      <c r="A3276" s="305"/>
      <c r="B3276" s="306"/>
      <c r="K3276" s="308"/>
      <c r="L3276" s="309"/>
      <c r="M3276" s="310"/>
      <c r="N3276" s="309"/>
      <c r="O3276" s="309"/>
      <c r="P3276" s="309"/>
      <c r="Q3276" s="311"/>
      <c r="R3276" s="312"/>
      <c r="S3276" s="312"/>
      <c r="U3276" s="313"/>
      <c r="V3276" s="305"/>
      <c r="W3276" s="306"/>
      <c r="X3276" s="425"/>
      <c r="AA3276" s="315"/>
      <c r="AB3276" s="315"/>
      <c r="AC3276" s="315"/>
      <c r="AD3276" s="312"/>
      <c r="AE3276" s="316"/>
      <c r="AF3276" s="317"/>
      <c r="AG3276" s="317"/>
      <c r="AH3276" s="311"/>
      <c r="AI3276" s="311"/>
      <c r="AJ3276" s="311"/>
      <c r="AK3276" s="311"/>
      <c r="AL3276" s="311"/>
      <c r="AO3276" s="318"/>
      <c r="AP3276" s="318"/>
      <c r="AQ3276" s="249"/>
      <c r="AR3276" s="249"/>
      <c r="AS3276" s="248"/>
      <c r="AT3276" s="248"/>
      <c r="AU3276" s="248"/>
      <c r="AW3276" s="319"/>
      <c r="AX3276" s="251"/>
      <c r="AY3276" s="248"/>
    </row>
    <row r="3277" spans="1:51" s="307" customFormat="1" ht="16.5" customHeight="1" x14ac:dyDescent="0.25">
      <c r="A3277" s="305"/>
      <c r="B3277" s="306"/>
      <c r="K3277" s="308"/>
      <c r="L3277" s="309"/>
      <c r="M3277" s="310"/>
      <c r="N3277" s="309"/>
      <c r="O3277" s="309"/>
      <c r="P3277" s="309"/>
      <c r="Q3277" s="311"/>
      <c r="R3277" s="312"/>
      <c r="S3277" s="312"/>
      <c r="U3277" s="313"/>
      <c r="V3277" s="305"/>
      <c r="W3277" s="306"/>
      <c r="X3277" s="425"/>
      <c r="AA3277" s="315"/>
      <c r="AB3277" s="315"/>
      <c r="AC3277" s="315"/>
      <c r="AD3277" s="312"/>
      <c r="AE3277" s="316"/>
      <c r="AF3277" s="317"/>
      <c r="AG3277" s="317"/>
      <c r="AH3277" s="311"/>
      <c r="AI3277" s="311"/>
      <c r="AJ3277" s="311"/>
      <c r="AK3277" s="311"/>
      <c r="AL3277" s="311"/>
      <c r="AO3277" s="318"/>
      <c r="AP3277" s="318"/>
      <c r="AQ3277" s="249"/>
      <c r="AR3277" s="249"/>
      <c r="AS3277" s="248"/>
      <c r="AT3277" s="248"/>
      <c r="AU3277" s="248"/>
      <c r="AW3277" s="319"/>
      <c r="AX3277" s="251"/>
      <c r="AY3277" s="248"/>
    </row>
    <row r="3278" spans="1:51" s="307" customFormat="1" ht="16.5" customHeight="1" x14ac:dyDescent="0.25">
      <c r="A3278" s="305"/>
      <c r="B3278" s="306"/>
      <c r="K3278" s="308"/>
      <c r="L3278" s="309"/>
      <c r="M3278" s="310"/>
      <c r="N3278" s="309"/>
      <c r="O3278" s="309"/>
      <c r="P3278" s="309"/>
      <c r="Q3278" s="311"/>
      <c r="R3278" s="312"/>
      <c r="S3278" s="312"/>
      <c r="U3278" s="313"/>
      <c r="V3278" s="305"/>
      <c r="W3278" s="306"/>
      <c r="X3278" s="425"/>
      <c r="AA3278" s="315"/>
      <c r="AB3278" s="315"/>
      <c r="AC3278" s="315"/>
      <c r="AD3278" s="312"/>
      <c r="AE3278" s="316"/>
      <c r="AF3278" s="317"/>
      <c r="AG3278" s="317"/>
      <c r="AH3278" s="311"/>
      <c r="AI3278" s="311"/>
      <c r="AJ3278" s="311"/>
      <c r="AK3278" s="311"/>
      <c r="AL3278" s="311"/>
      <c r="AO3278" s="318"/>
      <c r="AP3278" s="318"/>
      <c r="AQ3278" s="249"/>
      <c r="AR3278" s="249"/>
      <c r="AS3278" s="248"/>
      <c r="AT3278" s="248"/>
      <c r="AU3278" s="248"/>
      <c r="AW3278" s="319"/>
      <c r="AX3278" s="251"/>
      <c r="AY3278" s="248"/>
    </row>
    <row r="3279" spans="1:51" s="307" customFormat="1" ht="16.5" customHeight="1" x14ac:dyDescent="0.25">
      <c r="A3279" s="305"/>
      <c r="B3279" s="306"/>
      <c r="K3279" s="308"/>
      <c r="L3279" s="309"/>
      <c r="M3279" s="310"/>
      <c r="N3279" s="309"/>
      <c r="O3279" s="309"/>
      <c r="P3279" s="309"/>
      <c r="Q3279" s="311"/>
      <c r="R3279" s="312"/>
      <c r="S3279" s="312"/>
      <c r="U3279" s="313"/>
      <c r="V3279" s="305"/>
      <c r="W3279" s="306"/>
      <c r="X3279" s="425"/>
      <c r="AA3279" s="315"/>
      <c r="AB3279" s="315"/>
      <c r="AC3279" s="315"/>
      <c r="AD3279" s="312"/>
      <c r="AE3279" s="316"/>
      <c r="AF3279" s="317"/>
      <c r="AG3279" s="317"/>
      <c r="AH3279" s="311"/>
      <c r="AI3279" s="311"/>
      <c r="AJ3279" s="311"/>
      <c r="AK3279" s="311"/>
      <c r="AL3279" s="311"/>
      <c r="AO3279" s="318"/>
      <c r="AP3279" s="318"/>
      <c r="AQ3279" s="249"/>
      <c r="AR3279" s="249"/>
      <c r="AS3279" s="248"/>
      <c r="AT3279" s="248"/>
      <c r="AU3279" s="248"/>
      <c r="AW3279" s="319"/>
      <c r="AX3279" s="251"/>
      <c r="AY3279" s="248"/>
    </row>
    <row r="3280" spans="1:51" s="307" customFormat="1" ht="16.5" customHeight="1" x14ac:dyDescent="0.25">
      <c r="A3280" s="305"/>
      <c r="B3280" s="306"/>
      <c r="K3280" s="308"/>
      <c r="L3280" s="309"/>
      <c r="M3280" s="310"/>
      <c r="N3280" s="309"/>
      <c r="O3280" s="309"/>
      <c r="P3280" s="309"/>
      <c r="Q3280" s="311"/>
      <c r="R3280" s="312"/>
      <c r="S3280" s="312"/>
      <c r="U3280" s="313"/>
      <c r="V3280" s="305"/>
      <c r="W3280" s="306"/>
      <c r="X3280" s="425"/>
      <c r="AA3280" s="315"/>
      <c r="AB3280" s="315"/>
      <c r="AC3280" s="315"/>
      <c r="AD3280" s="312"/>
      <c r="AE3280" s="316"/>
      <c r="AF3280" s="317"/>
      <c r="AG3280" s="317"/>
      <c r="AH3280" s="311"/>
      <c r="AI3280" s="311"/>
      <c r="AJ3280" s="311"/>
      <c r="AK3280" s="311"/>
      <c r="AL3280" s="311"/>
      <c r="AO3280" s="318"/>
      <c r="AP3280" s="318"/>
      <c r="AQ3280" s="249"/>
      <c r="AR3280" s="249"/>
      <c r="AS3280" s="248"/>
      <c r="AT3280" s="248"/>
      <c r="AU3280" s="248"/>
      <c r="AW3280" s="319"/>
      <c r="AX3280" s="251"/>
      <c r="AY3280" s="248"/>
    </row>
    <row r="3281" spans="1:51" s="307" customFormat="1" ht="16.5" customHeight="1" x14ac:dyDescent="0.25">
      <c r="A3281" s="305"/>
      <c r="B3281" s="306"/>
      <c r="K3281" s="308"/>
      <c r="L3281" s="309"/>
      <c r="M3281" s="310"/>
      <c r="N3281" s="309"/>
      <c r="O3281" s="309"/>
      <c r="P3281" s="309"/>
      <c r="Q3281" s="311"/>
      <c r="R3281" s="312"/>
      <c r="S3281" s="312"/>
      <c r="U3281" s="313"/>
      <c r="V3281" s="305"/>
      <c r="W3281" s="306"/>
      <c r="X3281" s="425"/>
      <c r="AA3281" s="315"/>
      <c r="AB3281" s="315"/>
      <c r="AC3281" s="315"/>
      <c r="AD3281" s="312"/>
      <c r="AE3281" s="316"/>
      <c r="AF3281" s="317"/>
      <c r="AG3281" s="317"/>
      <c r="AH3281" s="311"/>
      <c r="AI3281" s="311"/>
      <c r="AJ3281" s="311"/>
      <c r="AK3281" s="311"/>
      <c r="AL3281" s="311"/>
      <c r="AO3281" s="318"/>
      <c r="AP3281" s="318"/>
      <c r="AQ3281" s="249"/>
      <c r="AR3281" s="249"/>
      <c r="AS3281" s="248"/>
      <c r="AT3281" s="248"/>
      <c r="AU3281" s="248"/>
      <c r="AW3281" s="319"/>
      <c r="AX3281" s="251"/>
      <c r="AY3281" s="248"/>
    </row>
    <row r="3282" spans="1:51" s="307" customFormat="1" ht="16.5" customHeight="1" x14ac:dyDescent="0.25">
      <c r="A3282" s="305"/>
      <c r="B3282" s="306"/>
      <c r="K3282" s="308"/>
      <c r="L3282" s="309"/>
      <c r="M3282" s="310"/>
      <c r="N3282" s="309"/>
      <c r="O3282" s="309"/>
      <c r="P3282" s="309"/>
      <c r="Q3282" s="311"/>
      <c r="R3282" s="312"/>
      <c r="S3282" s="312"/>
      <c r="U3282" s="313"/>
      <c r="V3282" s="305"/>
      <c r="W3282" s="306"/>
      <c r="X3282" s="425"/>
      <c r="AA3282" s="315"/>
      <c r="AB3282" s="315"/>
      <c r="AC3282" s="315"/>
      <c r="AD3282" s="312"/>
      <c r="AE3282" s="316"/>
      <c r="AF3282" s="317"/>
      <c r="AG3282" s="317"/>
      <c r="AH3282" s="311"/>
      <c r="AI3282" s="311"/>
      <c r="AJ3282" s="311"/>
      <c r="AK3282" s="311"/>
      <c r="AL3282" s="311"/>
      <c r="AO3282" s="318"/>
      <c r="AP3282" s="318"/>
      <c r="AQ3282" s="249"/>
      <c r="AR3282" s="249"/>
      <c r="AS3282" s="248"/>
      <c r="AT3282" s="248"/>
      <c r="AU3282" s="248"/>
      <c r="AW3282" s="319"/>
      <c r="AX3282" s="251"/>
      <c r="AY3282" s="248"/>
    </row>
    <row r="3283" spans="1:51" s="307" customFormat="1" ht="16.5" customHeight="1" x14ac:dyDescent="0.25">
      <c r="A3283" s="305"/>
      <c r="B3283" s="306"/>
      <c r="K3283" s="308"/>
      <c r="L3283" s="309"/>
      <c r="M3283" s="310"/>
      <c r="N3283" s="309"/>
      <c r="O3283" s="309"/>
      <c r="P3283" s="309"/>
      <c r="Q3283" s="311"/>
      <c r="R3283" s="312"/>
      <c r="S3283" s="312"/>
      <c r="U3283" s="313"/>
      <c r="V3283" s="305"/>
      <c r="W3283" s="306"/>
      <c r="X3283" s="425"/>
      <c r="AA3283" s="315"/>
      <c r="AB3283" s="315"/>
      <c r="AC3283" s="315"/>
      <c r="AD3283" s="312"/>
      <c r="AE3283" s="316"/>
      <c r="AF3283" s="317"/>
      <c r="AG3283" s="317"/>
      <c r="AH3283" s="311"/>
      <c r="AI3283" s="311"/>
      <c r="AJ3283" s="311"/>
      <c r="AK3283" s="311"/>
      <c r="AL3283" s="311"/>
      <c r="AO3283" s="318"/>
      <c r="AP3283" s="318"/>
      <c r="AQ3283" s="249"/>
      <c r="AR3283" s="249"/>
      <c r="AS3283" s="248"/>
      <c r="AT3283" s="248"/>
      <c r="AU3283" s="248"/>
      <c r="AW3283" s="319"/>
      <c r="AX3283" s="251"/>
      <c r="AY3283" s="248"/>
    </row>
    <row r="3284" spans="1:51" s="307" customFormat="1" ht="16.5" customHeight="1" x14ac:dyDescent="0.25">
      <c r="A3284" s="305"/>
      <c r="B3284" s="306"/>
      <c r="K3284" s="308"/>
      <c r="L3284" s="309"/>
      <c r="M3284" s="310"/>
      <c r="N3284" s="309"/>
      <c r="O3284" s="309"/>
      <c r="P3284" s="309"/>
      <c r="Q3284" s="311"/>
      <c r="R3284" s="312"/>
      <c r="S3284" s="312"/>
      <c r="U3284" s="313"/>
      <c r="V3284" s="305"/>
      <c r="W3284" s="306"/>
      <c r="X3284" s="425"/>
      <c r="AA3284" s="315"/>
      <c r="AB3284" s="315"/>
      <c r="AC3284" s="315"/>
      <c r="AD3284" s="312"/>
      <c r="AE3284" s="316"/>
      <c r="AF3284" s="317"/>
      <c r="AG3284" s="317"/>
      <c r="AH3284" s="311"/>
      <c r="AI3284" s="311"/>
      <c r="AJ3284" s="311"/>
      <c r="AK3284" s="311"/>
      <c r="AL3284" s="311"/>
      <c r="AO3284" s="318"/>
      <c r="AP3284" s="318"/>
      <c r="AQ3284" s="249"/>
      <c r="AR3284" s="249"/>
      <c r="AS3284" s="248"/>
      <c r="AT3284" s="248"/>
      <c r="AU3284" s="248"/>
      <c r="AW3284" s="319"/>
      <c r="AX3284" s="251"/>
      <c r="AY3284" s="248"/>
    </row>
    <row r="3285" spans="1:51" s="307" customFormat="1" ht="16.5" customHeight="1" x14ac:dyDescent="0.25">
      <c r="A3285" s="305"/>
      <c r="B3285" s="306"/>
      <c r="K3285" s="308"/>
      <c r="L3285" s="309"/>
      <c r="M3285" s="310"/>
      <c r="N3285" s="309"/>
      <c r="O3285" s="309"/>
      <c r="P3285" s="309"/>
      <c r="Q3285" s="311"/>
      <c r="R3285" s="312"/>
      <c r="S3285" s="312"/>
      <c r="U3285" s="313"/>
      <c r="V3285" s="305"/>
      <c r="W3285" s="306"/>
      <c r="X3285" s="425"/>
      <c r="AA3285" s="315"/>
      <c r="AB3285" s="315"/>
      <c r="AC3285" s="315"/>
      <c r="AD3285" s="312"/>
      <c r="AE3285" s="316"/>
      <c r="AF3285" s="317"/>
      <c r="AG3285" s="317"/>
      <c r="AH3285" s="311"/>
      <c r="AI3285" s="311"/>
      <c r="AJ3285" s="311"/>
      <c r="AK3285" s="311"/>
      <c r="AL3285" s="311"/>
      <c r="AO3285" s="318"/>
      <c r="AP3285" s="318"/>
      <c r="AQ3285" s="249"/>
      <c r="AR3285" s="249"/>
      <c r="AS3285" s="248"/>
      <c r="AT3285" s="248"/>
      <c r="AU3285" s="248"/>
      <c r="AW3285" s="319"/>
      <c r="AX3285" s="251"/>
      <c r="AY3285" s="248"/>
    </row>
    <row r="3286" spans="1:51" s="307" customFormat="1" ht="16.5" customHeight="1" x14ac:dyDescent="0.25">
      <c r="A3286" s="305"/>
      <c r="B3286" s="306"/>
      <c r="K3286" s="308"/>
      <c r="L3286" s="309"/>
      <c r="M3286" s="310"/>
      <c r="N3286" s="309"/>
      <c r="O3286" s="309"/>
      <c r="P3286" s="309"/>
      <c r="Q3286" s="311"/>
      <c r="R3286" s="312"/>
      <c r="S3286" s="312"/>
      <c r="U3286" s="313"/>
      <c r="V3286" s="305"/>
      <c r="W3286" s="306"/>
      <c r="X3286" s="425"/>
      <c r="AA3286" s="315"/>
      <c r="AB3286" s="315"/>
      <c r="AC3286" s="315"/>
      <c r="AD3286" s="312"/>
      <c r="AE3286" s="316"/>
      <c r="AF3286" s="317"/>
      <c r="AG3286" s="317"/>
      <c r="AH3286" s="311"/>
      <c r="AI3286" s="311"/>
      <c r="AJ3286" s="311"/>
      <c r="AK3286" s="311"/>
      <c r="AL3286" s="311"/>
      <c r="AO3286" s="318"/>
      <c r="AP3286" s="318"/>
      <c r="AQ3286" s="249"/>
      <c r="AR3286" s="249"/>
      <c r="AS3286" s="248"/>
      <c r="AT3286" s="248"/>
      <c r="AU3286" s="248"/>
      <c r="AW3286" s="319"/>
      <c r="AX3286" s="251"/>
      <c r="AY3286" s="248"/>
    </row>
    <row r="3287" spans="1:51" s="307" customFormat="1" ht="16.5" customHeight="1" x14ac:dyDescent="0.25">
      <c r="A3287" s="305"/>
      <c r="B3287" s="306"/>
      <c r="K3287" s="308"/>
      <c r="L3287" s="309"/>
      <c r="M3287" s="310"/>
      <c r="N3287" s="309"/>
      <c r="O3287" s="309"/>
      <c r="P3287" s="309"/>
      <c r="Q3287" s="311"/>
      <c r="R3287" s="312"/>
      <c r="S3287" s="312"/>
      <c r="U3287" s="313"/>
      <c r="V3287" s="305"/>
      <c r="W3287" s="306"/>
      <c r="X3287" s="425"/>
      <c r="AA3287" s="315"/>
      <c r="AB3287" s="315"/>
      <c r="AC3287" s="315"/>
      <c r="AD3287" s="312"/>
      <c r="AE3287" s="316"/>
      <c r="AF3287" s="317"/>
      <c r="AG3287" s="317"/>
      <c r="AH3287" s="311"/>
      <c r="AI3287" s="311"/>
      <c r="AJ3287" s="311"/>
      <c r="AK3287" s="311"/>
      <c r="AL3287" s="311"/>
      <c r="AO3287" s="318"/>
      <c r="AP3287" s="318"/>
      <c r="AQ3287" s="249"/>
      <c r="AR3287" s="249"/>
      <c r="AS3287" s="248"/>
      <c r="AT3287" s="248"/>
      <c r="AU3287" s="248"/>
      <c r="AW3287" s="319"/>
      <c r="AX3287" s="251"/>
      <c r="AY3287" s="248"/>
    </row>
    <row r="3288" spans="1:51" s="307" customFormat="1" ht="16.5" customHeight="1" x14ac:dyDescent="0.25">
      <c r="A3288" s="305"/>
      <c r="B3288" s="306"/>
      <c r="K3288" s="308"/>
      <c r="L3288" s="309"/>
      <c r="M3288" s="310"/>
      <c r="N3288" s="309"/>
      <c r="O3288" s="309"/>
      <c r="P3288" s="309"/>
      <c r="Q3288" s="311"/>
      <c r="R3288" s="312"/>
      <c r="S3288" s="312"/>
      <c r="U3288" s="313"/>
      <c r="V3288" s="305"/>
      <c r="W3288" s="306"/>
      <c r="X3288" s="425"/>
      <c r="AA3288" s="315"/>
      <c r="AB3288" s="315"/>
      <c r="AC3288" s="315"/>
      <c r="AD3288" s="312"/>
      <c r="AE3288" s="316"/>
      <c r="AF3288" s="317"/>
      <c r="AG3288" s="317"/>
      <c r="AH3288" s="311"/>
      <c r="AI3288" s="311"/>
      <c r="AJ3288" s="311"/>
      <c r="AK3288" s="311"/>
      <c r="AL3288" s="311"/>
      <c r="AO3288" s="318"/>
      <c r="AP3288" s="318"/>
      <c r="AQ3288" s="249"/>
      <c r="AR3288" s="249"/>
      <c r="AS3288" s="248"/>
      <c r="AT3288" s="248"/>
      <c r="AU3288" s="248"/>
      <c r="AW3288" s="319"/>
      <c r="AX3288" s="251"/>
      <c r="AY3288" s="248"/>
    </row>
    <row r="3289" spans="1:51" s="307" customFormat="1" ht="16.5" customHeight="1" x14ac:dyDescent="0.25">
      <c r="A3289" s="305"/>
      <c r="B3289" s="306"/>
      <c r="K3289" s="308"/>
      <c r="L3289" s="309"/>
      <c r="M3289" s="310"/>
      <c r="N3289" s="309"/>
      <c r="O3289" s="309"/>
      <c r="P3289" s="309"/>
      <c r="Q3289" s="311"/>
      <c r="R3289" s="312"/>
      <c r="S3289" s="312"/>
      <c r="U3289" s="313"/>
      <c r="V3289" s="305"/>
      <c r="W3289" s="306"/>
      <c r="X3289" s="425"/>
      <c r="AA3289" s="315"/>
      <c r="AB3289" s="315"/>
      <c r="AC3289" s="315"/>
      <c r="AD3289" s="312"/>
      <c r="AE3289" s="316"/>
      <c r="AF3289" s="317"/>
      <c r="AG3289" s="317"/>
      <c r="AH3289" s="311"/>
      <c r="AI3289" s="311"/>
      <c r="AJ3289" s="311"/>
      <c r="AK3289" s="311"/>
      <c r="AL3289" s="311"/>
      <c r="AO3289" s="318"/>
      <c r="AP3289" s="318"/>
      <c r="AQ3289" s="249"/>
      <c r="AR3289" s="249"/>
      <c r="AS3289" s="248"/>
      <c r="AT3289" s="248"/>
      <c r="AU3289" s="248"/>
      <c r="AW3289" s="319"/>
      <c r="AX3289" s="251"/>
      <c r="AY3289" s="248"/>
    </row>
    <row r="3290" spans="1:51" s="307" customFormat="1" ht="16.5" customHeight="1" x14ac:dyDescent="0.25">
      <c r="A3290" s="305"/>
      <c r="B3290" s="306"/>
      <c r="K3290" s="308"/>
      <c r="L3290" s="309"/>
      <c r="M3290" s="310"/>
      <c r="N3290" s="309"/>
      <c r="O3290" s="309"/>
      <c r="P3290" s="309"/>
      <c r="Q3290" s="311"/>
      <c r="R3290" s="312"/>
      <c r="S3290" s="312"/>
      <c r="U3290" s="313"/>
      <c r="V3290" s="305"/>
      <c r="W3290" s="306"/>
      <c r="X3290" s="425"/>
      <c r="AA3290" s="315"/>
      <c r="AB3290" s="315"/>
      <c r="AC3290" s="315"/>
      <c r="AD3290" s="312"/>
      <c r="AE3290" s="316"/>
      <c r="AF3290" s="317"/>
      <c r="AG3290" s="317"/>
      <c r="AH3290" s="311"/>
      <c r="AI3290" s="311"/>
      <c r="AJ3290" s="311"/>
      <c r="AK3290" s="311"/>
      <c r="AL3290" s="311"/>
      <c r="AO3290" s="318"/>
      <c r="AP3290" s="318"/>
      <c r="AQ3290" s="249"/>
      <c r="AR3290" s="249"/>
      <c r="AS3290" s="248"/>
      <c r="AT3290" s="248"/>
      <c r="AU3290" s="248"/>
      <c r="AW3290" s="319"/>
      <c r="AX3290" s="251"/>
      <c r="AY3290" s="248"/>
    </row>
    <row r="3291" spans="1:51" s="307" customFormat="1" ht="16.5" customHeight="1" x14ac:dyDescent="0.25">
      <c r="A3291" s="305"/>
      <c r="B3291" s="306"/>
      <c r="K3291" s="308"/>
      <c r="L3291" s="309"/>
      <c r="M3291" s="310"/>
      <c r="N3291" s="309"/>
      <c r="O3291" s="309"/>
      <c r="P3291" s="309"/>
      <c r="Q3291" s="311"/>
      <c r="R3291" s="312"/>
      <c r="S3291" s="312"/>
      <c r="U3291" s="313"/>
      <c r="V3291" s="305"/>
      <c r="W3291" s="306"/>
      <c r="X3291" s="425"/>
      <c r="AA3291" s="315"/>
      <c r="AB3291" s="315"/>
      <c r="AC3291" s="315"/>
      <c r="AD3291" s="312"/>
      <c r="AE3291" s="316"/>
      <c r="AF3291" s="317"/>
      <c r="AG3291" s="317"/>
      <c r="AH3291" s="311"/>
      <c r="AI3291" s="311"/>
      <c r="AJ3291" s="311"/>
      <c r="AK3291" s="311"/>
      <c r="AL3291" s="311"/>
      <c r="AO3291" s="318"/>
      <c r="AP3291" s="318"/>
      <c r="AQ3291" s="249"/>
      <c r="AR3291" s="249"/>
      <c r="AS3291" s="248"/>
      <c r="AT3291" s="248"/>
      <c r="AU3291" s="248"/>
      <c r="AW3291" s="319"/>
      <c r="AX3291" s="251"/>
      <c r="AY3291" s="248"/>
    </row>
    <row r="3292" spans="1:51" s="307" customFormat="1" ht="16.5" customHeight="1" x14ac:dyDescent="0.25">
      <c r="A3292" s="305"/>
      <c r="B3292" s="306"/>
      <c r="K3292" s="308"/>
      <c r="L3292" s="309"/>
      <c r="M3292" s="310"/>
      <c r="N3292" s="309"/>
      <c r="O3292" s="309"/>
      <c r="P3292" s="309"/>
      <c r="Q3292" s="311"/>
      <c r="R3292" s="312"/>
      <c r="S3292" s="312"/>
      <c r="U3292" s="313"/>
      <c r="V3292" s="305"/>
      <c r="W3292" s="306"/>
      <c r="X3292" s="425"/>
      <c r="AA3292" s="315"/>
      <c r="AB3292" s="315"/>
      <c r="AC3292" s="315"/>
      <c r="AD3292" s="312"/>
      <c r="AE3292" s="316"/>
      <c r="AF3292" s="317"/>
      <c r="AG3292" s="317"/>
      <c r="AH3292" s="311"/>
      <c r="AI3292" s="311"/>
      <c r="AJ3292" s="311"/>
      <c r="AK3292" s="311"/>
      <c r="AL3292" s="311"/>
      <c r="AO3292" s="318"/>
      <c r="AP3292" s="318"/>
      <c r="AQ3292" s="249"/>
      <c r="AR3292" s="249"/>
      <c r="AS3292" s="248"/>
      <c r="AT3292" s="248"/>
      <c r="AU3292" s="248"/>
      <c r="AW3292" s="319"/>
      <c r="AX3292" s="251"/>
      <c r="AY3292" s="248"/>
    </row>
    <row r="3293" spans="1:51" s="307" customFormat="1" ht="16.5" customHeight="1" x14ac:dyDescent="0.25">
      <c r="A3293" s="305"/>
      <c r="B3293" s="306"/>
      <c r="K3293" s="308"/>
      <c r="L3293" s="309"/>
      <c r="M3293" s="310"/>
      <c r="N3293" s="309"/>
      <c r="O3293" s="309"/>
      <c r="P3293" s="309"/>
      <c r="Q3293" s="311"/>
      <c r="R3293" s="312"/>
      <c r="S3293" s="312"/>
      <c r="U3293" s="313"/>
      <c r="V3293" s="305"/>
      <c r="W3293" s="306"/>
      <c r="X3293" s="425"/>
      <c r="AA3293" s="315"/>
      <c r="AB3293" s="315"/>
      <c r="AC3293" s="315"/>
      <c r="AD3293" s="312"/>
      <c r="AE3293" s="316"/>
      <c r="AF3293" s="317"/>
      <c r="AG3293" s="317"/>
      <c r="AH3293" s="311"/>
      <c r="AI3293" s="311"/>
      <c r="AJ3293" s="311"/>
      <c r="AK3293" s="311"/>
      <c r="AL3293" s="311"/>
      <c r="AO3293" s="318"/>
      <c r="AP3293" s="318"/>
      <c r="AQ3293" s="249"/>
      <c r="AR3293" s="249"/>
      <c r="AS3293" s="248"/>
      <c r="AT3293" s="248"/>
      <c r="AU3293" s="248"/>
      <c r="AW3293" s="319"/>
      <c r="AX3293" s="251"/>
      <c r="AY3293" s="248"/>
    </row>
    <row r="3294" spans="1:51" s="307" customFormat="1" ht="16.5" customHeight="1" x14ac:dyDescent="0.25">
      <c r="A3294" s="305"/>
      <c r="B3294" s="306"/>
      <c r="K3294" s="308"/>
      <c r="L3294" s="309"/>
      <c r="M3294" s="310"/>
      <c r="N3294" s="309"/>
      <c r="O3294" s="309"/>
      <c r="P3294" s="309"/>
      <c r="Q3294" s="311"/>
      <c r="R3294" s="312"/>
      <c r="S3294" s="312"/>
      <c r="U3294" s="313"/>
      <c r="V3294" s="305"/>
      <c r="W3294" s="306"/>
      <c r="X3294" s="425"/>
      <c r="AA3294" s="315"/>
      <c r="AB3294" s="315"/>
      <c r="AC3294" s="315"/>
      <c r="AD3294" s="312"/>
      <c r="AE3294" s="316"/>
      <c r="AF3294" s="317"/>
      <c r="AG3294" s="317"/>
      <c r="AH3294" s="311"/>
      <c r="AI3294" s="311"/>
      <c r="AJ3294" s="311"/>
      <c r="AK3294" s="311"/>
      <c r="AL3294" s="311"/>
      <c r="AO3294" s="318"/>
      <c r="AP3294" s="318"/>
      <c r="AQ3294" s="249"/>
      <c r="AR3294" s="249"/>
      <c r="AS3294" s="248"/>
      <c r="AT3294" s="248"/>
      <c r="AU3294" s="248"/>
      <c r="AW3294" s="319"/>
      <c r="AX3294" s="251"/>
      <c r="AY3294" s="248"/>
    </row>
    <row r="3295" spans="1:51" s="307" customFormat="1" ht="16.5" customHeight="1" x14ac:dyDescent="0.25">
      <c r="A3295" s="305"/>
      <c r="B3295" s="306"/>
      <c r="K3295" s="308"/>
      <c r="L3295" s="309"/>
      <c r="M3295" s="310"/>
      <c r="N3295" s="309"/>
      <c r="O3295" s="309"/>
      <c r="P3295" s="309"/>
      <c r="Q3295" s="311"/>
      <c r="R3295" s="312"/>
      <c r="S3295" s="312"/>
      <c r="U3295" s="313"/>
      <c r="V3295" s="305"/>
      <c r="W3295" s="306"/>
      <c r="X3295" s="425"/>
      <c r="AA3295" s="315"/>
      <c r="AB3295" s="315"/>
      <c r="AC3295" s="315"/>
      <c r="AD3295" s="312"/>
      <c r="AE3295" s="316"/>
      <c r="AF3295" s="317"/>
      <c r="AG3295" s="317"/>
      <c r="AH3295" s="311"/>
      <c r="AI3295" s="311"/>
      <c r="AJ3295" s="311"/>
      <c r="AK3295" s="311"/>
      <c r="AL3295" s="311"/>
      <c r="AO3295" s="318"/>
      <c r="AP3295" s="318"/>
      <c r="AQ3295" s="249"/>
      <c r="AR3295" s="249"/>
      <c r="AS3295" s="248"/>
      <c r="AT3295" s="248"/>
      <c r="AU3295" s="248"/>
      <c r="AW3295" s="319"/>
      <c r="AX3295" s="251"/>
      <c r="AY3295" s="248"/>
    </row>
    <row r="3296" spans="1:51" s="307" customFormat="1" ht="16.5" customHeight="1" x14ac:dyDescent="0.25">
      <c r="A3296" s="305"/>
      <c r="B3296" s="306"/>
      <c r="K3296" s="317"/>
      <c r="L3296" s="309">
        <f>SUM(Q3296:U3296)</f>
        <v>0</v>
      </c>
      <c r="M3296" s="310"/>
      <c r="N3296" s="317"/>
      <c r="O3296" s="317"/>
      <c r="P3296" s="309">
        <f>N3296*O3296</f>
        <v>0</v>
      </c>
      <c r="Q3296" s="311"/>
      <c r="R3296" s="312"/>
      <c r="S3296" s="312"/>
      <c r="U3296" s="313"/>
      <c r="V3296" s="305" t="s">
        <v>273</v>
      </c>
      <c r="W3296" s="306">
        <v>152</v>
      </c>
      <c r="X3296" s="425" t="s">
        <v>274</v>
      </c>
      <c r="Y3296" s="307" t="s">
        <v>28</v>
      </c>
      <c r="Z3296" s="307" t="s">
        <v>53</v>
      </c>
      <c r="AA3296" s="315">
        <v>10</v>
      </c>
      <c r="AB3296" s="315">
        <v>17</v>
      </c>
      <c r="AC3296" s="315">
        <v>2</v>
      </c>
      <c r="AD3296" s="312">
        <f>AA3296*AB3296</f>
        <v>170</v>
      </c>
      <c r="AE3296" s="316">
        <v>100</v>
      </c>
      <c r="AF3296" s="317">
        <f>AF3262</f>
        <v>6700</v>
      </c>
      <c r="AG3296" s="317">
        <f>AD3296*AF3296</f>
        <v>1139000</v>
      </c>
      <c r="AH3296" s="311">
        <f>SUM(AI3296:AL3296)</f>
        <v>170</v>
      </c>
      <c r="AI3296" s="311"/>
      <c r="AJ3296" s="311">
        <v>170</v>
      </c>
      <c r="AK3296" s="311"/>
      <c r="AL3296" s="311"/>
      <c r="AM3296" s="307">
        <v>12</v>
      </c>
      <c r="AN3296" s="307">
        <f>ค่าเสื่อม!M4</f>
        <v>50</v>
      </c>
      <c r="AO3296" s="318">
        <f>AG3296*AN3296/100</f>
        <v>569500</v>
      </c>
      <c r="AP3296" s="318">
        <f>AG3296-AO3296</f>
        <v>569500</v>
      </c>
      <c r="AQ3296" s="249">
        <f>P3296+AP3296</f>
        <v>569500</v>
      </c>
      <c r="AR3296" s="249">
        <f>AQ3296</f>
        <v>569500</v>
      </c>
      <c r="AS3296" s="248">
        <f>((S3296*O3296)+(AF3296*AK3296)-(AF3296*AK3296*AN3296/100))</f>
        <v>0</v>
      </c>
      <c r="AT3296" s="248">
        <f>AQ3296-AS3296</f>
        <v>569500</v>
      </c>
      <c r="AU3296" s="248">
        <f>AS3296</f>
        <v>0</v>
      </c>
      <c r="AW3296" s="319"/>
      <c r="AX3296" s="251">
        <f>AU3296*AV3296/100</f>
        <v>0</v>
      </c>
      <c r="AY3296" s="248">
        <f>AX3296*10/100</f>
        <v>0</v>
      </c>
    </row>
    <row r="3297" spans="1:51" s="307" customFormat="1" ht="16.5" customHeight="1" x14ac:dyDescent="0.25">
      <c r="A3297" s="305"/>
      <c r="B3297" s="306"/>
      <c r="K3297" s="317"/>
      <c r="L3297" s="309">
        <f>SUM(Q3297:U3297)</f>
        <v>0</v>
      </c>
      <c r="M3297" s="310"/>
      <c r="N3297" s="317"/>
      <c r="O3297" s="317"/>
      <c r="P3297" s="309">
        <f>N3297*O3297</f>
        <v>0</v>
      </c>
      <c r="Q3297" s="311"/>
      <c r="R3297" s="312"/>
      <c r="S3297" s="312"/>
      <c r="U3297" s="313"/>
      <c r="V3297" s="305"/>
      <c r="W3297" s="306">
        <v>153</v>
      </c>
      <c r="X3297" s="425"/>
      <c r="Y3297" s="307" t="s">
        <v>34</v>
      </c>
      <c r="Z3297" s="307" t="s">
        <v>7</v>
      </c>
      <c r="AA3297" s="315">
        <v>5</v>
      </c>
      <c r="AB3297" s="315">
        <v>7</v>
      </c>
      <c r="AC3297" s="315">
        <v>2</v>
      </c>
      <c r="AD3297" s="312">
        <f>AA3297*AB3297</f>
        <v>35</v>
      </c>
      <c r="AE3297" s="316">
        <v>100</v>
      </c>
      <c r="AF3297" s="317">
        <f>AF3263</f>
        <v>2600</v>
      </c>
      <c r="AG3297" s="317">
        <f>AD3297*AF3297</f>
        <v>91000</v>
      </c>
      <c r="AH3297" s="311">
        <f>SUM(AI3297:AL3297)</f>
        <v>35</v>
      </c>
      <c r="AI3297" s="311"/>
      <c r="AJ3297" s="311">
        <v>35</v>
      </c>
      <c r="AK3297" s="311"/>
      <c r="AL3297" s="311"/>
      <c r="AM3297" s="307">
        <v>10</v>
      </c>
      <c r="AN3297" s="307">
        <f>ค่าเสื่อม!K4</f>
        <v>40</v>
      </c>
      <c r="AO3297" s="318">
        <f>AG3297*AN3297/100</f>
        <v>36400</v>
      </c>
      <c r="AP3297" s="318">
        <f>AG3297-AO3297</f>
        <v>54600</v>
      </c>
      <c r="AQ3297" s="249">
        <f>P3297+AP3297</f>
        <v>54600</v>
      </c>
      <c r="AR3297" s="249">
        <f>AQ3297</f>
        <v>54600</v>
      </c>
      <c r="AS3297" s="248">
        <f>((S3297*O3297)+(AF3297*AK3297)-(AF3297*AK3297*AN3297/100))</f>
        <v>0</v>
      </c>
      <c r="AT3297" s="248">
        <f>AQ3297-AS3297</f>
        <v>54600</v>
      </c>
      <c r="AU3297" s="248">
        <f>AS3297</f>
        <v>0</v>
      </c>
      <c r="AW3297" s="319"/>
      <c r="AX3297" s="251">
        <f>AU3297*AV3297/100</f>
        <v>0</v>
      </c>
      <c r="AY3297" s="248">
        <f>AX3297*10/100</f>
        <v>0</v>
      </c>
    </row>
    <row r="3298" spans="1:51" s="307" customFormat="1" ht="16.5" customHeight="1" x14ac:dyDescent="0.25">
      <c r="A3298" s="305"/>
      <c r="B3298" s="306"/>
      <c r="K3298" s="317"/>
      <c r="L3298" s="309"/>
      <c r="M3298" s="310"/>
      <c r="N3298" s="317"/>
      <c r="O3298" s="317"/>
      <c r="P3298" s="309"/>
      <c r="Q3298" s="311"/>
      <c r="R3298" s="312"/>
      <c r="S3298" s="312"/>
      <c r="U3298" s="313"/>
      <c r="V3298" s="305"/>
      <c r="W3298" s="306"/>
      <c r="X3298" s="425"/>
      <c r="AA3298" s="315"/>
      <c r="AB3298" s="315"/>
      <c r="AC3298" s="315"/>
      <c r="AD3298" s="312"/>
      <c r="AE3298" s="316"/>
      <c r="AF3298" s="317"/>
      <c r="AG3298" s="317"/>
      <c r="AH3298" s="311"/>
      <c r="AI3298" s="311"/>
      <c r="AJ3298" s="311"/>
      <c r="AK3298" s="311"/>
      <c r="AL3298" s="311"/>
      <c r="AO3298" s="318"/>
      <c r="AP3298" s="318"/>
      <c r="AQ3298" s="249"/>
      <c r="AR3298" s="249"/>
      <c r="AS3298" s="248"/>
      <c r="AT3298" s="248"/>
      <c r="AU3298" s="248"/>
      <c r="AW3298" s="319"/>
      <c r="AX3298" s="251"/>
      <c r="AY3298" s="248"/>
    </row>
    <row r="3299" spans="1:51" s="307" customFormat="1" ht="16.5" customHeight="1" x14ac:dyDescent="0.25">
      <c r="A3299" s="305"/>
      <c r="B3299" s="306"/>
      <c r="K3299" s="317"/>
      <c r="L3299" s="309"/>
      <c r="M3299" s="310"/>
      <c r="N3299" s="317"/>
      <c r="O3299" s="317"/>
      <c r="P3299" s="309"/>
      <c r="Q3299" s="311"/>
      <c r="R3299" s="312"/>
      <c r="S3299" s="312"/>
      <c r="U3299" s="313"/>
      <c r="V3299" s="305"/>
      <c r="W3299" s="306"/>
      <c r="X3299" s="425"/>
      <c r="AA3299" s="315"/>
      <c r="AB3299" s="315"/>
      <c r="AC3299" s="315"/>
      <c r="AD3299" s="312"/>
      <c r="AE3299" s="316"/>
      <c r="AF3299" s="317"/>
      <c r="AG3299" s="317"/>
      <c r="AH3299" s="311"/>
      <c r="AI3299" s="311"/>
      <c r="AJ3299" s="311"/>
      <c r="AK3299" s="311"/>
      <c r="AL3299" s="311"/>
      <c r="AO3299" s="318"/>
      <c r="AP3299" s="318"/>
      <c r="AQ3299" s="249"/>
      <c r="AR3299" s="249"/>
      <c r="AS3299" s="248"/>
      <c r="AT3299" s="248"/>
      <c r="AU3299" s="248"/>
      <c r="AW3299" s="319"/>
      <c r="AX3299" s="251"/>
      <c r="AY3299" s="248"/>
    </row>
    <row r="3300" spans="1:51" s="307" customFormat="1" ht="16.5" customHeight="1" x14ac:dyDescent="0.25">
      <c r="A3300" s="305"/>
      <c r="B3300" s="306"/>
      <c r="K3300" s="317"/>
      <c r="L3300" s="309"/>
      <c r="M3300" s="310"/>
      <c r="N3300" s="317"/>
      <c r="O3300" s="317"/>
      <c r="P3300" s="309"/>
      <c r="Q3300" s="311"/>
      <c r="R3300" s="312"/>
      <c r="S3300" s="312"/>
      <c r="U3300" s="313"/>
      <c r="V3300" s="305"/>
      <c r="W3300" s="306"/>
      <c r="X3300" s="425"/>
      <c r="AA3300" s="315"/>
      <c r="AB3300" s="315"/>
      <c r="AC3300" s="315"/>
      <c r="AD3300" s="312"/>
      <c r="AE3300" s="316"/>
      <c r="AF3300" s="317"/>
      <c r="AG3300" s="317"/>
      <c r="AH3300" s="311"/>
      <c r="AI3300" s="311"/>
      <c r="AJ3300" s="311"/>
      <c r="AK3300" s="311"/>
      <c r="AL3300" s="311"/>
      <c r="AO3300" s="318"/>
      <c r="AP3300" s="318"/>
      <c r="AQ3300" s="249"/>
      <c r="AR3300" s="249"/>
      <c r="AS3300" s="248"/>
      <c r="AT3300" s="248"/>
      <c r="AU3300" s="248"/>
      <c r="AW3300" s="319"/>
      <c r="AX3300" s="251"/>
      <c r="AY3300" s="248"/>
    </row>
    <row r="3301" spans="1:51" s="307" customFormat="1" ht="16.5" customHeight="1" x14ac:dyDescent="0.25">
      <c r="A3301" s="305"/>
      <c r="B3301" s="306"/>
      <c r="K3301" s="317"/>
      <c r="L3301" s="309"/>
      <c r="M3301" s="310"/>
      <c r="N3301" s="317"/>
      <c r="O3301" s="317"/>
      <c r="P3301" s="309"/>
      <c r="Q3301" s="311"/>
      <c r="R3301" s="312"/>
      <c r="S3301" s="312"/>
      <c r="U3301" s="313"/>
      <c r="V3301" s="305"/>
      <c r="W3301" s="306"/>
      <c r="X3301" s="425"/>
      <c r="AA3301" s="315"/>
      <c r="AB3301" s="315"/>
      <c r="AC3301" s="315"/>
      <c r="AD3301" s="312"/>
      <c r="AE3301" s="316"/>
      <c r="AF3301" s="317"/>
      <c r="AG3301" s="317"/>
      <c r="AH3301" s="311"/>
      <c r="AI3301" s="311"/>
      <c r="AJ3301" s="311"/>
      <c r="AK3301" s="311"/>
      <c r="AL3301" s="311"/>
      <c r="AO3301" s="318"/>
      <c r="AP3301" s="318"/>
      <c r="AQ3301" s="249"/>
      <c r="AR3301" s="249"/>
      <c r="AS3301" s="248"/>
      <c r="AT3301" s="248"/>
      <c r="AU3301" s="248"/>
      <c r="AW3301" s="319"/>
      <c r="AX3301" s="251"/>
      <c r="AY3301" s="248"/>
    </row>
    <row r="3302" spans="1:51" s="307" customFormat="1" ht="16.5" customHeight="1" x14ac:dyDescent="0.25">
      <c r="A3302" s="305"/>
      <c r="B3302" s="306"/>
      <c r="K3302" s="317"/>
      <c r="L3302" s="309"/>
      <c r="M3302" s="310"/>
      <c r="N3302" s="317"/>
      <c r="O3302" s="317"/>
      <c r="P3302" s="309"/>
      <c r="Q3302" s="311"/>
      <c r="R3302" s="312"/>
      <c r="S3302" s="312"/>
      <c r="U3302" s="313"/>
      <c r="V3302" s="305"/>
      <c r="W3302" s="306"/>
      <c r="X3302" s="425"/>
      <c r="AA3302" s="315"/>
      <c r="AB3302" s="315"/>
      <c r="AC3302" s="315"/>
      <c r="AD3302" s="312"/>
      <c r="AE3302" s="316"/>
      <c r="AF3302" s="317"/>
      <c r="AG3302" s="317"/>
      <c r="AH3302" s="311"/>
      <c r="AI3302" s="311"/>
      <c r="AJ3302" s="311"/>
      <c r="AK3302" s="311"/>
      <c r="AL3302" s="311"/>
      <c r="AO3302" s="318"/>
      <c r="AP3302" s="318"/>
      <c r="AQ3302" s="249"/>
      <c r="AR3302" s="249"/>
      <c r="AS3302" s="248"/>
      <c r="AT3302" s="248"/>
      <c r="AU3302" s="248"/>
      <c r="AW3302" s="319"/>
      <c r="AX3302" s="251"/>
      <c r="AY3302" s="248"/>
    </row>
    <row r="3303" spans="1:51" s="307" customFormat="1" ht="16.5" customHeight="1" x14ac:dyDescent="0.25">
      <c r="A3303" s="305"/>
      <c r="B3303" s="306"/>
      <c r="K3303" s="317"/>
      <c r="L3303" s="309"/>
      <c r="M3303" s="310"/>
      <c r="N3303" s="317"/>
      <c r="O3303" s="317"/>
      <c r="P3303" s="309"/>
      <c r="Q3303" s="311"/>
      <c r="R3303" s="312"/>
      <c r="S3303" s="312"/>
      <c r="U3303" s="313"/>
      <c r="V3303" s="305"/>
      <c r="W3303" s="306"/>
      <c r="X3303" s="425"/>
      <c r="AA3303" s="315"/>
      <c r="AB3303" s="315"/>
      <c r="AC3303" s="315"/>
      <c r="AD3303" s="312"/>
      <c r="AE3303" s="316"/>
      <c r="AF3303" s="317"/>
      <c r="AG3303" s="317"/>
      <c r="AH3303" s="311"/>
      <c r="AI3303" s="311"/>
      <c r="AJ3303" s="311"/>
      <c r="AK3303" s="311"/>
      <c r="AL3303" s="311"/>
      <c r="AO3303" s="318"/>
      <c r="AP3303" s="318"/>
      <c r="AQ3303" s="249"/>
      <c r="AR3303" s="249"/>
      <c r="AS3303" s="248"/>
      <c r="AT3303" s="248"/>
      <c r="AU3303" s="248"/>
      <c r="AW3303" s="319"/>
      <c r="AX3303" s="251"/>
      <c r="AY3303" s="248"/>
    </row>
    <row r="3304" spans="1:51" s="307" customFormat="1" ht="16.5" customHeight="1" x14ac:dyDescent="0.25">
      <c r="A3304" s="305"/>
      <c r="B3304" s="306"/>
      <c r="K3304" s="317"/>
      <c r="L3304" s="309"/>
      <c r="M3304" s="310"/>
      <c r="N3304" s="317"/>
      <c r="O3304" s="317"/>
      <c r="P3304" s="309"/>
      <c r="Q3304" s="311"/>
      <c r="R3304" s="312"/>
      <c r="S3304" s="312"/>
      <c r="U3304" s="313"/>
      <c r="V3304" s="305"/>
      <c r="W3304" s="306"/>
      <c r="X3304" s="425"/>
      <c r="AA3304" s="315"/>
      <c r="AB3304" s="315"/>
      <c r="AC3304" s="315"/>
      <c r="AD3304" s="312"/>
      <c r="AE3304" s="316"/>
      <c r="AF3304" s="317"/>
      <c r="AG3304" s="317"/>
      <c r="AH3304" s="311"/>
      <c r="AI3304" s="311"/>
      <c r="AJ3304" s="311"/>
      <c r="AK3304" s="311"/>
      <c r="AL3304" s="311"/>
      <c r="AO3304" s="318"/>
      <c r="AP3304" s="318"/>
      <c r="AQ3304" s="249"/>
      <c r="AR3304" s="249"/>
      <c r="AS3304" s="248"/>
      <c r="AT3304" s="248"/>
      <c r="AU3304" s="248"/>
      <c r="AW3304" s="319"/>
      <c r="AX3304" s="251"/>
      <c r="AY3304" s="248"/>
    </row>
    <row r="3305" spans="1:51" s="307" customFormat="1" ht="16.5" customHeight="1" x14ac:dyDescent="0.25">
      <c r="A3305" s="305"/>
      <c r="B3305" s="306"/>
      <c r="K3305" s="317"/>
      <c r="L3305" s="309"/>
      <c r="M3305" s="310"/>
      <c r="N3305" s="317"/>
      <c r="O3305" s="317"/>
      <c r="P3305" s="309"/>
      <c r="Q3305" s="311"/>
      <c r="R3305" s="312"/>
      <c r="S3305" s="312"/>
      <c r="U3305" s="313"/>
      <c r="V3305" s="305"/>
      <c r="W3305" s="306"/>
      <c r="X3305" s="425"/>
      <c r="AA3305" s="315"/>
      <c r="AB3305" s="315"/>
      <c r="AC3305" s="315"/>
      <c r="AD3305" s="312"/>
      <c r="AE3305" s="316"/>
      <c r="AF3305" s="317"/>
      <c r="AG3305" s="317"/>
      <c r="AH3305" s="311"/>
      <c r="AI3305" s="311"/>
      <c r="AJ3305" s="311"/>
      <c r="AK3305" s="311"/>
      <c r="AL3305" s="311"/>
      <c r="AO3305" s="318"/>
      <c r="AP3305" s="318"/>
      <c r="AQ3305" s="249"/>
      <c r="AR3305" s="249"/>
      <c r="AS3305" s="248"/>
      <c r="AT3305" s="248"/>
      <c r="AU3305" s="248"/>
      <c r="AW3305" s="319"/>
      <c r="AX3305" s="251"/>
      <c r="AY3305" s="248"/>
    </row>
    <row r="3306" spans="1:51" s="307" customFormat="1" ht="16.5" customHeight="1" x14ac:dyDescent="0.25">
      <c r="A3306" s="305"/>
      <c r="B3306" s="306"/>
      <c r="K3306" s="317"/>
      <c r="L3306" s="309"/>
      <c r="M3306" s="310"/>
      <c r="N3306" s="317"/>
      <c r="O3306" s="317"/>
      <c r="P3306" s="309"/>
      <c r="Q3306" s="311"/>
      <c r="R3306" s="312"/>
      <c r="S3306" s="312"/>
      <c r="U3306" s="313"/>
      <c r="V3306" s="305"/>
      <c r="W3306" s="306"/>
      <c r="X3306" s="425"/>
      <c r="AA3306" s="315"/>
      <c r="AB3306" s="315"/>
      <c r="AC3306" s="315"/>
      <c r="AD3306" s="312"/>
      <c r="AE3306" s="316"/>
      <c r="AF3306" s="317"/>
      <c r="AG3306" s="317"/>
      <c r="AH3306" s="311"/>
      <c r="AI3306" s="311"/>
      <c r="AJ3306" s="311"/>
      <c r="AK3306" s="311"/>
      <c r="AL3306" s="311"/>
      <c r="AO3306" s="318"/>
      <c r="AP3306" s="318"/>
      <c r="AQ3306" s="249"/>
      <c r="AR3306" s="249"/>
      <c r="AS3306" s="248"/>
      <c r="AT3306" s="248"/>
      <c r="AU3306" s="248"/>
      <c r="AW3306" s="319"/>
      <c r="AX3306" s="251"/>
      <c r="AY3306" s="248"/>
    </row>
    <row r="3307" spans="1:51" s="307" customFormat="1" ht="16.5" customHeight="1" x14ac:dyDescent="0.25">
      <c r="A3307" s="305"/>
      <c r="B3307" s="306"/>
      <c r="K3307" s="317"/>
      <c r="L3307" s="309"/>
      <c r="M3307" s="310"/>
      <c r="N3307" s="317"/>
      <c r="O3307" s="317"/>
      <c r="P3307" s="309"/>
      <c r="Q3307" s="311"/>
      <c r="R3307" s="312"/>
      <c r="S3307" s="312"/>
      <c r="U3307" s="313"/>
      <c r="V3307" s="305"/>
      <c r="W3307" s="306"/>
      <c r="X3307" s="425"/>
      <c r="AA3307" s="315"/>
      <c r="AB3307" s="315"/>
      <c r="AC3307" s="315"/>
      <c r="AD3307" s="312"/>
      <c r="AE3307" s="316"/>
      <c r="AF3307" s="317"/>
      <c r="AG3307" s="317"/>
      <c r="AH3307" s="311"/>
      <c r="AI3307" s="311"/>
      <c r="AJ3307" s="311"/>
      <c r="AK3307" s="311"/>
      <c r="AL3307" s="311"/>
      <c r="AO3307" s="318"/>
      <c r="AP3307" s="318"/>
      <c r="AQ3307" s="249"/>
      <c r="AR3307" s="249"/>
      <c r="AS3307" s="248"/>
      <c r="AT3307" s="248"/>
      <c r="AU3307" s="248"/>
      <c r="AW3307" s="319"/>
      <c r="AX3307" s="251"/>
      <c r="AY3307" s="248"/>
    </row>
    <row r="3308" spans="1:51" s="307" customFormat="1" ht="16.5" customHeight="1" x14ac:dyDescent="0.25">
      <c r="A3308" s="305"/>
      <c r="B3308" s="306"/>
      <c r="K3308" s="317"/>
      <c r="L3308" s="309"/>
      <c r="M3308" s="310"/>
      <c r="N3308" s="317"/>
      <c r="O3308" s="317"/>
      <c r="P3308" s="309"/>
      <c r="Q3308" s="311"/>
      <c r="R3308" s="312"/>
      <c r="S3308" s="312"/>
      <c r="U3308" s="313"/>
      <c r="V3308" s="305"/>
      <c r="W3308" s="306"/>
      <c r="X3308" s="425"/>
      <c r="AA3308" s="315"/>
      <c r="AB3308" s="315"/>
      <c r="AC3308" s="315"/>
      <c r="AD3308" s="312"/>
      <c r="AE3308" s="316"/>
      <c r="AF3308" s="317"/>
      <c r="AG3308" s="317"/>
      <c r="AH3308" s="311"/>
      <c r="AI3308" s="311"/>
      <c r="AJ3308" s="311"/>
      <c r="AK3308" s="311"/>
      <c r="AL3308" s="311"/>
      <c r="AO3308" s="318"/>
      <c r="AP3308" s="318"/>
      <c r="AQ3308" s="249"/>
      <c r="AR3308" s="249"/>
      <c r="AS3308" s="248"/>
      <c r="AT3308" s="248"/>
      <c r="AU3308" s="248"/>
      <c r="AW3308" s="319"/>
      <c r="AX3308" s="251"/>
      <c r="AY3308" s="248"/>
    </row>
    <row r="3309" spans="1:51" s="307" customFormat="1" ht="16.5" customHeight="1" x14ac:dyDescent="0.25">
      <c r="A3309" s="305"/>
      <c r="B3309" s="306"/>
      <c r="K3309" s="317"/>
      <c r="L3309" s="309"/>
      <c r="M3309" s="310"/>
      <c r="N3309" s="317"/>
      <c r="O3309" s="317"/>
      <c r="P3309" s="309"/>
      <c r="Q3309" s="311"/>
      <c r="R3309" s="312"/>
      <c r="S3309" s="312"/>
      <c r="U3309" s="313"/>
      <c r="V3309" s="305"/>
      <c r="W3309" s="306"/>
      <c r="X3309" s="425"/>
      <c r="AA3309" s="315"/>
      <c r="AB3309" s="315"/>
      <c r="AC3309" s="315"/>
      <c r="AD3309" s="312"/>
      <c r="AE3309" s="316"/>
      <c r="AF3309" s="317"/>
      <c r="AG3309" s="317"/>
      <c r="AH3309" s="311"/>
      <c r="AI3309" s="311"/>
      <c r="AJ3309" s="311"/>
      <c r="AK3309" s="311"/>
      <c r="AL3309" s="311"/>
      <c r="AO3309" s="318"/>
      <c r="AP3309" s="318"/>
      <c r="AQ3309" s="249"/>
      <c r="AR3309" s="249"/>
      <c r="AS3309" s="248"/>
      <c r="AT3309" s="248"/>
      <c r="AU3309" s="248"/>
      <c r="AW3309" s="319"/>
      <c r="AX3309" s="251"/>
      <c r="AY3309" s="248"/>
    </row>
    <row r="3310" spans="1:51" s="307" customFormat="1" ht="16.5" customHeight="1" x14ac:dyDescent="0.25">
      <c r="A3310" s="305"/>
      <c r="B3310" s="306"/>
      <c r="K3310" s="317"/>
      <c r="L3310" s="309"/>
      <c r="M3310" s="310"/>
      <c r="N3310" s="317"/>
      <c r="O3310" s="317"/>
      <c r="P3310" s="309"/>
      <c r="Q3310" s="311"/>
      <c r="R3310" s="312"/>
      <c r="S3310" s="312"/>
      <c r="U3310" s="313"/>
      <c r="V3310" s="305"/>
      <c r="W3310" s="306"/>
      <c r="X3310" s="425"/>
      <c r="AA3310" s="315"/>
      <c r="AB3310" s="315"/>
      <c r="AC3310" s="315"/>
      <c r="AD3310" s="312"/>
      <c r="AE3310" s="316"/>
      <c r="AF3310" s="317"/>
      <c r="AG3310" s="317"/>
      <c r="AH3310" s="311"/>
      <c r="AI3310" s="311"/>
      <c r="AJ3310" s="311"/>
      <c r="AK3310" s="311"/>
      <c r="AL3310" s="311"/>
      <c r="AO3310" s="318"/>
      <c r="AP3310" s="318"/>
      <c r="AQ3310" s="249"/>
      <c r="AR3310" s="249"/>
      <c r="AS3310" s="248"/>
      <c r="AT3310" s="248"/>
      <c r="AU3310" s="248"/>
      <c r="AW3310" s="319"/>
      <c r="AX3310" s="251"/>
      <c r="AY3310" s="248"/>
    </row>
    <row r="3311" spans="1:51" s="307" customFormat="1" ht="16.5" customHeight="1" x14ac:dyDescent="0.25">
      <c r="A3311" s="305"/>
      <c r="B3311" s="306"/>
      <c r="K3311" s="317"/>
      <c r="L3311" s="309"/>
      <c r="M3311" s="310"/>
      <c r="N3311" s="317"/>
      <c r="O3311" s="317"/>
      <c r="P3311" s="309"/>
      <c r="Q3311" s="311"/>
      <c r="R3311" s="312"/>
      <c r="S3311" s="312"/>
      <c r="U3311" s="313"/>
      <c r="V3311" s="305"/>
      <c r="W3311" s="306"/>
      <c r="X3311" s="425"/>
      <c r="AA3311" s="315"/>
      <c r="AB3311" s="315"/>
      <c r="AC3311" s="315"/>
      <c r="AD3311" s="312"/>
      <c r="AE3311" s="316"/>
      <c r="AF3311" s="317"/>
      <c r="AG3311" s="317"/>
      <c r="AH3311" s="311"/>
      <c r="AI3311" s="311"/>
      <c r="AJ3311" s="311"/>
      <c r="AK3311" s="311"/>
      <c r="AL3311" s="311"/>
      <c r="AO3311" s="318"/>
      <c r="AP3311" s="318"/>
      <c r="AQ3311" s="249"/>
      <c r="AR3311" s="249"/>
      <c r="AS3311" s="248"/>
      <c r="AT3311" s="248"/>
      <c r="AU3311" s="248"/>
      <c r="AW3311" s="319"/>
      <c r="AX3311" s="251"/>
      <c r="AY3311" s="248"/>
    </row>
    <row r="3312" spans="1:51" s="307" customFormat="1" ht="16.5" customHeight="1" x14ac:dyDescent="0.25">
      <c r="A3312" s="305"/>
      <c r="B3312" s="306"/>
      <c r="K3312" s="317"/>
      <c r="L3312" s="309"/>
      <c r="M3312" s="310"/>
      <c r="N3312" s="317"/>
      <c r="O3312" s="317"/>
      <c r="P3312" s="309"/>
      <c r="Q3312" s="311"/>
      <c r="R3312" s="312"/>
      <c r="S3312" s="312"/>
      <c r="U3312" s="313"/>
      <c r="V3312" s="305"/>
      <c r="W3312" s="306"/>
      <c r="X3312" s="425"/>
      <c r="AA3312" s="315"/>
      <c r="AB3312" s="315"/>
      <c r="AC3312" s="315"/>
      <c r="AD3312" s="312"/>
      <c r="AE3312" s="316"/>
      <c r="AF3312" s="317"/>
      <c r="AG3312" s="317"/>
      <c r="AH3312" s="311"/>
      <c r="AI3312" s="311"/>
      <c r="AJ3312" s="311"/>
      <c r="AK3312" s="311"/>
      <c r="AL3312" s="311"/>
      <c r="AO3312" s="318"/>
      <c r="AP3312" s="318"/>
      <c r="AQ3312" s="249"/>
      <c r="AR3312" s="249"/>
      <c r="AS3312" s="248"/>
      <c r="AT3312" s="248"/>
      <c r="AU3312" s="248"/>
      <c r="AW3312" s="319"/>
      <c r="AX3312" s="251"/>
      <c r="AY3312" s="248"/>
    </row>
    <row r="3313" spans="1:51" s="307" customFormat="1" ht="16.5" customHeight="1" x14ac:dyDescent="0.25">
      <c r="A3313" s="305"/>
      <c r="B3313" s="306"/>
      <c r="K3313" s="317"/>
      <c r="L3313" s="309"/>
      <c r="M3313" s="310"/>
      <c r="N3313" s="317"/>
      <c r="O3313" s="317"/>
      <c r="P3313" s="309"/>
      <c r="Q3313" s="311"/>
      <c r="R3313" s="312"/>
      <c r="S3313" s="312"/>
      <c r="U3313" s="313"/>
      <c r="V3313" s="305"/>
      <c r="W3313" s="306"/>
      <c r="X3313" s="425"/>
      <c r="AA3313" s="315"/>
      <c r="AB3313" s="315"/>
      <c r="AC3313" s="315"/>
      <c r="AD3313" s="312"/>
      <c r="AE3313" s="316"/>
      <c r="AF3313" s="317"/>
      <c r="AG3313" s="317"/>
      <c r="AH3313" s="311"/>
      <c r="AI3313" s="311"/>
      <c r="AJ3313" s="311"/>
      <c r="AK3313" s="311"/>
      <c r="AL3313" s="311"/>
      <c r="AO3313" s="318"/>
      <c r="AP3313" s="318"/>
      <c r="AQ3313" s="249"/>
      <c r="AR3313" s="249"/>
      <c r="AS3313" s="248"/>
      <c r="AT3313" s="248"/>
      <c r="AU3313" s="248"/>
      <c r="AW3313" s="319"/>
      <c r="AX3313" s="251"/>
      <c r="AY3313" s="248"/>
    </row>
    <row r="3314" spans="1:51" s="307" customFormat="1" ht="16.5" customHeight="1" x14ac:dyDescent="0.25">
      <c r="A3314" s="305"/>
      <c r="B3314" s="306"/>
      <c r="K3314" s="317"/>
      <c r="L3314" s="309"/>
      <c r="M3314" s="310"/>
      <c r="N3314" s="317"/>
      <c r="O3314" s="317"/>
      <c r="P3314" s="309"/>
      <c r="Q3314" s="311"/>
      <c r="R3314" s="312"/>
      <c r="S3314" s="312"/>
      <c r="U3314" s="313"/>
      <c r="V3314" s="305"/>
      <c r="W3314" s="306"/>
      <c r="X3314" s="425"/>
      <c r="AA3314" s="315"/>
      <c r="AB3314" s="315"/>
      <c r="AC3314" s="315"/>
      <c r="AD3314" s="312"/>
      <c r="AE3314" s="316"/>
      <c r="AF3314" s="317"/>
      <c r="AG3314" s="317"/>
      <c r="AH3314" s="311"/>
      <c r="AI3314" s="311"/>
      <c r="AJ3314" s="311"/>
      <c r="AK3314" s="311"/>
      <c r="AL3314" s="311"/>
      <c r="AO3314" s="318"/>
      <c r="AP3314" s="318"/>
      <c r="AQ3314" s="249"/>
      <c r="AR3314" s="249"/>
      <c r="AS3314" s="248"/>
      <c r="AT3314" s="248"/>
      <c r="AU3314" s="248"/>
      <c r="AW3314" s="319"/>
      <c r="AX3314" s="251"/>
      <c r="AY3314" s="248"/>
    </row>
    <row r="3315" spans="1:51" s="307" customFormat="1" ht="16.5" customHeight="1" x14ac:dyDescent="0.25">
      <c r="A3315" s="305"/>
      <c r="B3315" s="306"/>
      <c r="K3315" s="317"/>
      <c r="L3315" s="309"/>
      <c r="M3315" s="310"/>
      <c r="N3315" s="317"/>
      <c r="O3315" s="317"/>
      <c r="P3315" s="309"/>
      <c r="Q3315" s="311"/>
      <c r="R3315" s="312"/>
      <c r="S3315" s="312"/>
      <c r="U3315" s="313"/>
      <c r="V3315" s="305"/>
      <c r="W3315" s="306"/>
      <c r="X3315" s="425"/>
      <c r="AA3315" s="315"/>
      <c r="AB3315" s="315"/>
      <c r="AC3315" s="315"/>
      <c r="AD3315" s="312"/>
      <c r="AE3315" s="316"/>
      <c r="AF3315" s="317"/>
      <c r="AG3315" s="317"/>
      <c r="AH3315" s="311"/>
      <c r="AI3315" s="311"/>
      <c r="AJ3315" s="311"/>
      <c r="AK3315" s="311"/>
      <c r="AL3315" s="311"/>
      <c r="AO3315" s="318"/>
      <c r="AP3315" s="318"/>
      <c r="AQ3315" s="249"/>
      <c r="AR3315" s="249"/>
      <c r="AS3315" s="248"/>
      <c r="AT3315" s="248"/>
      <c r="AU3315" s="248"/>
      <c r="AW3315" s="319"/>
      <c r="AX3315" s="251"/>
      <c r="AY3315" s="248"/>
    </row>
    <row r="3316" spans="1:51" s="307" customFormat="1" ht="16.5" customHeight="1" x14ac:dyDescent="0.25">
      <c r="A3316" s="305"/>
      <c r="B3316" s="306"/>
      <c r="K3316" s="317"/>
      <c r="L3316" s="309"/>
      <c r="M3316" s="310"/>
      <c r="N3316" s="317"/>
      <c r="O3316" s="317"/>
      <c r="P3316" s="309"/>
      <c r="Q3316" s="311"/>
      <c r="R3316" s="312"/>
      <c r="S3316" s="312"/>
      <c r="U3316" s="313"/>
      <c r="V3316" s="305"/>
      <c r="W3316" s="306"/>
      <c r="X3316" s="425"/>
      <c r="AA3316" s="315"/>
      <c r="AB3316" s="315"/>
      <c r="AC3316" s="315"/>
      <c r="AD3316" s="312"/>
      <c r="AE3316" s="316"/>
      <c r="AF3316" s="317"/>
      <c r="AG3316" s="317"/>
      <c r="AH3316" s="311"/>
      <c r="AI3316" s="311"/>
      <c r="AJ3316" s="311"/>
      <c r="AK3316" s="311"/>
      <c r="AL3316" s="311"/>
      <c r="AO3316" s="318"/>
      <c r="AP3316" s="318"/>
      <c r="AQ3316" s="249"/>
      <c r="AR3316" s="249"/>
      <c r="AS3316" s="248"/>
      <c r="AT3316" s="248"/>
      <c r="AU3316" s="248"/>
      <c r="AW3316" s="319"/>
      <c r="AX3316" s="251"/>
      <c r="AY3316" s="248"/>
    </row>
    <row r="3317" spans="1:51" s="307" customFormat="1" ht="16.5" customHeight="1" x14ac:dyDescent="0.25">
      <c r="A3317" s="305"/>
      <c r="B3317" s="306"/>
      <c r="K3317" s="317"/>
      <c r="L3317" s="309"/>
      <c r="M3317" s="310"/>
      <c r="N3317" s="317"/>
      <c r="O3317" s="317"/>
      <c r="P3317" s="309"/>
      <c r="Q3317" s="311"/>
      <c r="R3317" s="312"/>
      <c r="S3317" s="312"/>
      <c r="U3317" s="313"/>
      <c r="V3317" s="305"/>
      <c r="W3317" s="306"/>
      <c r="X3317" s="425"/>
      <c r="AA3317" s="315"/>
      <c r="AB3317" s="315"/>
      <c r="AC3317" s="315"/>
      <c r="AD3317" s="312"/>
      <c r="AE3317" s="316"/>
      <c r="AF3317" s="317"/>
      <c r="AG3317" s="317"/>
      <c r="AH3317" s="311"/>
      <c r="AI3317" s="311"/>
      <c r="AJ3317" s="311"/>
      <c r="AK3317" s="311"/>
      <c r="AL3317" s="311"/>
      <c r="AO3317" s="318"/>
      <c r="AP3317" s="318"/>
      <c r="AQ3317" s="249"/>
      <c r="AR3317" s="249"/>
      <c r="AS3317" s="248"/>
      <c r="AT3317" s="248"/>
      <c r="AU3317" s="248"/>
      <c r="AW3317" s="319"/>
      <c r="AX3317" s="251"/>
      <c r="AY3317" s="248"/>
    </row>
    <row r="3318" spans="1:51" s="307" customFormat="1" ht="16.5" customHeight="1" x14ac:dyDescent="0.25">
      <c r="A3318" s="305"/>
      <c r="B3318" s="306"/>
      <c r="K3318" s="317"/>
      <c r="L3318" s="309"/>
      <c r="M3318" s="310"/>
      <c r="N3318" s="317"/>
      <c r="O3318" s="317"/>
      <c r="P3318" s="309"/>
      <c r="Q3318" s="311"/>
      <c r="R3318" s="312"/>
      <c r="S3318" s="312"/>
      <c r="U3318" s="313"/>
      <c r="V3318" s="305"/>
      <c r="W3318" s="306"/>
      <c r="X3318" s="425"/>
      <c r="AA3318" s="315"/>
      <c r="AB3318" s="315"/>
      <c r="AC3318" s="315"/>
      <c r="AD3318" s="312"/>
      <c r="AE3318" s="316"/>
      <c r="AF3318" s="317"/>
      <c r="AG3318" s="317"/>
      <c r="AH3318" s="311"/>
      <c r="AI3318" s="311"/>
      <c r="AJ3318" s="311"/>
      <c r="AK3318" s="311"/>
      <c r="AL3318" s="311"/>
      <c r="AO3318" s="318"/>
      <c r="AP3318" s="318"/>
      <c r="AQ3318" s="249"/>
      <c r="AR3318" s="249"/>
      <c r="AS3318" s="248"/>
      <c r="AT3318" s="248"/>
      <c r="AU3318" s="248"/>
      <c r="AW3318" s="319"/>
      <c r="AX3318" s="251"/>
      <c r="AY3318" s="248"/>
    </row>
    <row r="3319" spans="1:51" s="307" customFormat="1" ht="16.5" customHeight="1" x14ac:dyDescent="0.25">
      <c r="A3319" s="305"/>
      <c r="B3319" s="306"/>
      <c r="K3319" s="317"/>
      <c r="L3319" s="309"/>
      <c r="M3319" s="310"/>
      <c r="N3319" s="317"/>
      <c r="O3319" s="317"/>
      <c r="P3319" s="309"/>
      <c r="Q3319" s="311"/>
      <c r="R3319" s="312"/>
      <c r="S3319" s="312"/>
      <c r="U3319" s="313"/>
      <c r="V3319" s="305"/>
      <c r="W3319" s="306"/>
      <c r="X3319" s="425"/>
      <c r="AA3319" s="315"/>
      <c r="AB3319" s="315"/>
      <c r="AC3319" s="315"/>
      <c r="AD3319" s="312"/>
      <c r="AE3319" s="316"/>
      <c r="AF3319" s="317"/>
      <c r="AG3319" s="317"/>
      <c r="AH3319" s="311"/>
      <c r="AI3319" s="311"/>
      <c r="AJ3319" s="311"/>
      <c r="AK3319" s="311"/>
      <c r="AL3319" s="311"/>
      <c r="AO3319" s="318"/>
      <c r="AP3319" s="318"/>
      <c r="AQ3319" s="249"/>
      <c r="AR3319" s="249"/>
      <c r="AS3319" s="248"/>
      <c r="AT3319" s="248"/>
      <c r="AU3319" s="248"/>
      <c r="AW3319" s="319"/>
      <c r="AX3319" s="251"/>
      <c r="AY3319" s="248"/>
    </row>
    <row r="3320" spans="1:51" s="307" customFormat="1" ht="16.5" customHeight="1" x14ac:dyDescent="0.25">
      <c r="A3320" s="305"/>
      <c r="B3320" s="306"/>
      <c r="K3320" s="317"/>
      <c r="L3320" s="309"/>
      <c r="M3320" s="310"/>
      <c r="N3320" s="317"/>
      <c r="O3320" s="317"/>
      <c r="P3320" s="309"/>
      <c r="Q3320" s="311"/>
      <c r="R3320" s="312"/>
      <c r="S3320" s="312"/>
      <c r="U3320" s="313"/>
      <c r="V3320" s="305"/>
      <c r="W3320" s="306"/>
      <c r="X3320" s="425"/>
      <c r="AA3320" s="315"/>
      <c r="AB3320" s="315"/>
      <c r="AC3320" s="315"/>
      <c r="AD3320" s="312"/>
      <c r="AE3320" s="316"/>
      <c r="AF3320" s="317"/>
      <c r="AG3320" s="317"/>
      <c r="AH3320" s="311"/>
      <c r="AI3320" s="311"/>
      <c r="AJ3320" s="311"/>
      <c r="AK3320" s="311"/>
      <c r="AL3320" s="311"/>
      <c r="AO3320" s="318"/>
      <c r="AP3320" s="318"/>
      <c r="AQ3320" s="249"/>
      <c r="AR3320" s="249"/>
      <c r="AS3320" s="248"/>
      <c r="AT3320" s="248"/>
      <c r="AU3320" s="248"/>
      <c r="AW3320" s="319"/>
      <c r="AX3320" s="251"/>
      <c r="AY3320" s="248"/>
    </row>
    <row r="3321" spans="1:51" s="307" customFormat="1" ht="16.5" customHeight="1" x14ac:dyDescent="0.25">
      <c r="A3321" s="305"/>
      <c r="B3321" s="306"/>
      <c r="K3321" s="317"/>
      <c r="L3321" s="309"/>
      <c r="M3321" s="310"/>
      <c r="N3321" s="317"/>
      <c r="O3321" s="317"/>
      <c r="P3321" s="309"/>
      <c r="Q3321" s="311"/>
      <c r="R3321" s="312"/>
      <c r="S3321" s="312"/>
      <c r="U3321" s="313"/>
      <c r="V3321" s="305"/>
      <c r="W3321" s="306"/>
      <c r="X3321" s="425"/>
      <c r="AA3321" s="315"/>
      <c r="AB3321" s="315"/>
      <c r="AC3321" s="315"/>
      <c r="AD3321" s="312"/>
      <c r="AE3321" s="316"/>
      <c r="AF3321" s="317"/>
      <c r="AG3321" s="317"/>
      <c r="AH3321" s="311"/>
      <c r="AI3321" s="311"/>
      <c r="AJ3321" s="311"/>
      <c r="AK3321" s="311"/>
      <c r="AL3321" s="311"/>
      <c r="AO3321" s="318"/>
      <c r="AP3321" s="318"/>
      <c r="AQ3321" s="249"/>
      <c r="AR3321" s="249"/>
      <c r="AS3321" s="248"/>
      <c r="AT3321" s="248"/>
      <c r="AU3321" s="248"/>
      <c r="AW3321" s="319"/>
      <c r="AX3321" s="251"/>
      <c r="AY3321" s="248"/>
    </row>
    <row r="3322" spans="1:51" s="307" customFormat="1" ht="16.5" customHeight="1" x14ac:dyDescent="0.25">
      <c r="A3322" s="305"/>
      <c r="B3322" s="306"/>
      <c r="K3322" s="317"/>
      <c r="L3322" s="309"/>
      <c r="M3322" s="310"/>
      <c r="N3322" s="317"/>
      <c r="O3322" s="317"/>
      <c r="P3322" s="309"/>
      <c r="Q3322" s="311"/>
      <c r="R3322" s="312"/>
      <c r="S3322" s="312"/>
      <c r="U3322" s="313"/>
      <c r="V3322" s="305"/>
      <c r="W3322" s="306"/>
      <c r="X3322" s="425"/>
      <c r="AA3322" s="315"/>
      <c r="AB3322" s="315"/>
      <c r="AC3322" s="315"/>
      <c r="AD3322" s="312"/>
      <c r="AE3322" s="316"/>
      <c r="AF3322" s="317"/>
      <c r="AG3322" s="317"/>
      <c r="AH3322" s="311"/>
      <c r="AI3322" s="311"/>
      <c r="AJ3322" s="311"/>
      <c r="AK3322" s="311"/>
      <c r="AL3322" s="311"/>
      <c r="AO3322" s="318"/>
      <c r="AP3322" s="318"/>
      <c r="AQ3322" s="249"/>
      <c r="AR3322" s="249"/>
      <c r="AS3322" s="248"/>
      <c r="AT3322" s="248"/>
      <c r="AU3322" s="248"/>
      <c r="AW3322" s="319"/>
      <c r="AX3322" s="251"/>
      <c r="AY3322" s="248"/>
    </row>
    <row r="3323" spans="1:51" s="307" customFormat="1" ht="16.5" customHeight="1" x14ac:dyDescent="0.25">
      <c r="A3323" s="305"/>
      <c r="B3323" s="306"/>
      <c r="K3323" s="317"/>
      <c r="L3323" s="309"/>
      <c r="M3323" s="310"/>
      <c r="N3323" s="317"/>
      <c r="O3323" s="317"/>
      <c r="P3323" s="309"/>
      <c r="Q3323" s="311"/>
      <c r="R3323" s="312"/>
      <c r="S3323" s="312"/>
      <c r="U3323" s="313"/>
      <c r="V3323" s="305"/>
      <c r="W3323" s="306"/>
      <c r="X3323" s="425"/>
      <c r="AA3323" s="315"/>
      <c r="AB3323" s="315"/>
      <c r="AC3323" s="315"/>
      <c r="AD3323" s="312"/>
      <c r="AE3323" s="316"/>
      <c r="AF3323" s="317"/>
      <c r="AG3323" s="317"/>
      <c r="AH3323" s="311"/>
      <c r="AI3323" s="311"/>
      <c r="AJ3323" s="311"/>
      <c r="AK3323" s="311"/>
      <c r="AL3323" s="311"/>
      <c r="AO3323" s="318"/>
      <c r="AP3323" s="318"/>
      <c r="AQ3323" s="249"/>
      <c r="AR3323" s="249"/>
      <c r="AS3323" s="248"/>
      <c r="AT3323" s="248"/>
      <c r="AU3323" s="248"/>
      <c r="AW3323" s="319"/>
      <c r="AX3323" s="251"/>
      <c r="AY3323" s="248"/>
    </row>
    <row r="3324" spans="1:51" s="307" customFormat="1" ht="16.5" customHeight="1" x14ac:dyDescent="0.25">
      <c r="A3324" s="305"/>
      <c r="B3324" s="306"/>
      <c r="K3324" s="317"/>
      <c r="L3324" s="309"/>
      <c r="M3324" s="310"/>
      <c r="N3324" s="317"/>
      <c r="O3324" s="317"/>
      <c r="P3324" s="309"/>
      <c r="Q3324" s="311"/>
      <c r="R3324" s="312"/>
      <c r="S3324" s="312"/>
      <c r="U3324" s="313"/>
      <c r="V3324" s="305"/>
      <c r="W3324" s="306"/>
      <c r="X3324" s="425"/>
      <c r="AA3324" s="315"/>
      <c r="AB3324" s="315"/>
      <c r="AC3324" s="315"/>
      <c r="AD3324" s="312"/>
      <c r="AE3324" s="316"/>
      <c r="AF3324" s="317"/>
      <c r="AG3324" s="317"/>
      <c r="AH3324" s="311"/>
      <c r="AI3324" s="311"/>
      <c r="AJ3324" s="311"/>
      <c r="AK3324" s="311"/>
      <c r="AL3324" s="311"/>
      <c r="AO3324" s="318"/>
      <c r="AP3324" s="318"/>
      <c r="AQ3324" s="249"/>
      <c r="AR3324" s="249"/>
      <c r="AS3324" s="248"/>
      <c r="AT3324" s="248"/>
      <c r="AU3324" s="248"/>
      <c r="AW3324" s="319"/>
      <c r="AX3324" s="251"/>
      <c r="AY3324" s="248"/>
    </row>
    <row r="3325" spans="1:51" s="307" customFormat="1" ht="16.5" customHeight="1" x14ac:dyDescent="0.25">
      <c r="A3325" s="305"/>
      <c r="B3325" s="306"/>
      <c r="K3325" s="317"/>
      <c r="L3325" s="309"/>
      <c r="M3325" s="310"/>
      <c r="N3325" s="317"/>
      <c r="O3325" s="317"/>
      <c r="P3325" s="309"/>
      <c r="Q3325" s="311"/>
      <c r="R3325" s="312"/>
      <c r="S3325" s="312"/>
      <c r="U3325" s="313"/>
      <c r="V3325" s="305"/>
      <c r="W3325" s="306"/>
      <c r="X3325" s="425"/>
      <c r="AA3325" s="315"/>
      <c r="AB3325" s="315"/>
      <c r="AC3325" s="315"/>
      <c r="AD3325" s="312"/>
      <c r="AE3325" s="316"/>
      <c r="AF3325" s="317"/>
      <c r="AG3325" s="317"/>
      <c r="AH3325" s="311"/>
      <c r="AI3325" s="311"/>
      <c r="AJ3325" s="311"/>
      <c r="AK3325" s="311"/>
      <c r="AL3325" s="311"/>
      <c r="AO3325" s="318"/>
      <c r="AP3325" s="318"/>
      <c r="AQ3325" s="249"/>
      <c r="AR3325" s="249"/>
      <c r="AS3325" s="248"/>
      <c r="AT3325" s="248"/>
      <c r="AU3325" s="248"/>
      <c r="AW3325" s="319"/>
      <c r="AX3325" s="251"/>
      <c r="AY3325" s="248"/>
    </row>
    <row r="3326" spans="1:51" s="307" customFormat="1" ht="16.5" customHeight="1" x14ac:dyDescent="0.25">
      <c r="A3326" s="305"/>
      <c r="B3326" s="306"/>
      <c r="K3326" s="317"/>
      <c r="L3326" s="309"/>
      <c r="M3326" s="310"/>
      <c r="N3326" s="317"/>
      <c r="O3326" s="317"/>
      <c r="P3326" s="309"/>
      <c r="Q3326" s="311"/>
      <c r="R3326" s="312"/>
      <c r="S3326" s="312"/>
      <c r="U3326" s="313"/>
      <c r="V3326" s="305"/>
      <c r="W3326" s="306"/>
      <c r="X3326" s="425"/>
      <c r="AA3326" s="315"/>
      <c r="AB3326" s="315"/>
      <c r="AC3326" s="315"/>
      <c r="AD3326" s="312"/>
      <c r="AE3326" s="316"/>
      <c r="AF3326" s="317"/>
      <c r="AG3326" s="317"/>
      <c r="AH3326" s="311"/>
      <c r="AI3326" s="311"/>
      <c r="AJ3326" s="311"/>
      <c r="AK3326" s="311"/>
      <c r="AL3326" s="311"/>
      <c r="AO3326" s="318"/>
      <c r="AP3326" s="318"/>
      <c r="AQ3326" s="249"/>
      <c r="AR3326" s="249"/>
      <c r="AS3326" s="248"/>
      <c r="AT3326" s="248"/>
      <c r="AU3326" s="248"/>
      <c r="AW3326" s="319"/>
      <c r="AX3326" s="251"/>
      <c r="AY3326" s="248"/>
    </row>
    <row r="3327" spans="1:51" s="307" customFormat="1" ht="16.5" customHeight="1" x14ac:dyDescent="0.25">
      <c r="A3327" s="305"/>
      <c r="B3327" s="306"/>
      <c r="K3327" s="317"/>
      <c r="L3327" s="309"/>
      <c r="M3327" s="310"/>
      <c r="N3327" s="317"/>
      <c r="O3327" s="317"/>
      <c r="P3327" s="309"/>
      <c r="Q3327" s="311"/>
      <c r="R3327" s="312"/>
      <c r="S3327" s="312"/>
      <c r="U3327" s="313"/>
      <c r="V3327" s="305"/>
      <c r="W3327" s="306"/>
      <c r="X3327" s="425"/>
      <c r="AA3327" s="315"/>
      <c r="AB3327" s="315"/>
      <c r="AC3327" s="315"/>
      <c r="AD3327" s="312"/>
      <c r="AE3327" s="316"/>
      <c r="AF3327" s="317"/>
      <c r="AG3327" s="317"/>
      <c r="AH3327" s="311"/>
      <c r="AI3327" s="311"/>
      <c r="AJ3327" s="311"/>
      <c r="AK3327" s="311"/>
      <c r="AL3327" s="311"/>
      <c r="AO3327" s="318"/>
      <c r="AP3327" s="318"/>
      <c r="AQ3327" s="249"/>
      <c r="AR3327" s="249"/>
      <c r="AS3327" s="248"/>
      <c r="AT3327" s="248"/>
      <c r="AU3327" s="248"/>
      <c r="AW3327" s="319"/>
      <c r="AX3327" s="251"/>
      <c r="AY3327" s="248"/>
    </row>
    <row r="3328" spans="1:51" s="307" customFormat="1" ht="16.5" customHeight="1" x14ac:dyDescent="0.25">
      <c r="A3328" s="305"/>
      <c r="B3328" s="306"/>
      <c r="K3328" s="317"/>
      <c r="L3328" s="309"/>
      <c r="M3328" s="310"/>
      <c r="N3328" s="317"/>
      <c r="O3328" s="317"/>
      <c r="P3328" s="309"/>
      <c r="Q3328" s="311"/>
      <c r="R3328" s="312"/>
      <c r="S3328" s="312"/>
      <c r="U3328" s="313"/>
      <c r="V3328" s="305"/>
      <c r="W3328" s="306"/>
      <c r="X3328" s="425"/>
      <c r="AA3328" s="315"/>
      <c r="AB3328" s="315"/>
      <c r="AC3328" s="315"/>
      <c r="AD3328" s="312"/>
      <c r="AE3328" s="316"/>
      <c r="AF3328" s="317"/>
      <c r="AG3328" s="317"/>
      <c r="AH3328" s="311"/>
      <c r="AI3328" s="311"/>
      <c r="AJ3328" s="311"/>
      <c r="AK3328" s="311"/>
      <c r="AL3328" s="311"/>
      <c r="AO3328" s="318"/>
      <c r="AP3328" s="318"/>
      <c r="AQ3328" s="249"/>
      <c r="AR3328" s="249"/>
      <c r="AS3328" s="248"/>
      <c r="AT3328" s="248"/>
      <c r="AU3328" s="248"/>
      <c r="AW3328" s="319"/>
      <c r="AX3328" s="251"/>
      <c r="AY3328" s="248"/>
    </row>
    <row r="3329" spans="1:51" s="307" customFormat="1" ht="16.5" customHeight="1" x14ac:dyDescent="0.25">
      <c r="A3329" s="305"/>
      <c r="B3329" s="306"/>
      <c r="K3329" s="317"/>
      <c r="L3329" s="309"/>
      <c r="M3329" s="310"/>
      <c r="N3329" s="317"/>
      <c r="O3329" s="317"/>
      <c r="P3329" s="309"/>
      <c r="Q3329" s="311"/>
      <c r="R3329" s="312"/>
      <c r="S3329" s="312"/>
      <c r="U3329" s="313"/>
      <c r="V3329" s="305"/>
      <c r="W3329" s="306"/>
      <c r="X3329" s="425"/>
      <c r="AA3329" s="315"/>
      <c r="AB3329" s="315"/>
      <c r="AC3329" s="315"/>
      <c r="AD3329" s="312"/>
      <c r="AE3329" s="316"/>
      <c r="AF3329" s="317"/>
      <c r="AG3329" s="317"/>
      <c r="AH3329" s="311"/>
      <c r="AI3329" s="311"/>
      <c r="AJ3329" s="311"/>
      <c r="AK3329" s="311"/>
      <c r="AL3329" s="311"/>
      <c r="AO3329" s="318"/>
      <c r="AP3329" s="318"/>
      <c r="AQ3329" s="249"/>
      <c r="AR3329" s="249"/>
      <c r="AS3329" s="248"/>
      <c r="AT3329" s="248"/>
      <c r="AU3329" s="248"/>
      <c r="AW3329" s="319"/>
      <c r="AX3329" s="251"/>
      <c r="AY3329" s="248"/>
    </row>
    <row r="3330" spans="1:51" s="307" customFormat="1" ht="16.5" customHeight="1" x14ac:dyDescent="0.25">
      <c r="A3330" s="305"/>
      <c r="B3330" s="306"/>
      <c r="K3330" s="317"/>
      <c r="L3330" s="309"/>
      <c r="M3330" s="310"/>
      <c r="N3330" s="317"/>
      <c r="O3330" s="317"/>
      <c r="P3330" s="309"/>
      <c r="Q3330" s="311"/>
      <c r="R3330" s="312"/>
      <c r="S3330" s="312"/>
      <c r="U3330" s="313"/>
      <c r="V3330" s="305"/>
      <c r="W3330" s="306"/>
      <c r="X3330" s="425"/>
      <c r="AA3330" s="315"/>
      <c r="AB3330" s="315"/>
      <c r="AC3330" s="315"/>
      <c r="AD3330" s="312"/>
      <c r="AE3330" s="316"/>
      <c r="AF3330" s="317"/>
      <c r="AG3330" s="317"/>
      <c r="AH3330" s="311"/>
      <c r="AI3330" s="311"/>
      <c r="AJ3330" s="311"/>
      <c r="AK3330" s="311"/>
      <c r="AL3330" s="311"/>
      <c r="AO3330" s="318"/>
      <c r="AP3330" s="318"/>
      <c r="AQ3330" s="249"/>
      <c r="AR3330" s="249"/>
      <c r="AS3330" s="248"/>
      <c r="AT3330" s="248"/>
      <c r="AU3330" s="248"/>
      <c r="AW3330" s="319"/>
      <c r="AX3330" s="251"/>
      <c r="AY3330" s="248"/>
    </row>
    <row r="3331" spans="1:51" s="307" customFormat="1" ht="16.5" customHeight="1" x14ac:dyDescent="0.25">
      <c r="A3331" s="305"/>
      <c r="B3331" s="306"/>
      <c r="K3331" s="317"/>
      <c r="L3331" s="309"/>
      <c r="M3331" s="310"/>
      <c r="N3331" s="317"/>
      <c r="O3331" s="317"/>
      <c r="P3331" s="309"/>
      <c r="Q3331" s="311"/>
      <c r="R3331" s="312"/>
      <c r="S3331" s="312"/>
      <c r="U3331" s="313"/>
      <c r="V3331" s="305"/>
      <c r="W3331" s="306"/>
      <c r="X3331" s="425"/>
      <c r="AA3331" s="315"/>
      <c r="AB3331" s="315"/>
      <c r="AC3331" s="315"/>
      <c r="AD3331" s="312"/>
      <c r="AE3331" s="316"/>
      <c r="AF3331" s="317"/>
      <c r="AG3331" s="317"/>
      <c r="AH3331" s="311"/>
      <c r="AI3331" s="311"/>
      <c r="AJ3331" s="311"/>
      <c r="AK3331" s="311"/>
      <c r="AL3331" s="311"/>
      <c r="AO3331" s="318"/>
      <c r="AP3331" s="318"/>
      <c r="AQ3331" s="249"/>
      <c r="AR3331" s="249"/>
      <c r="AS3331" s="248"/>
      <c r="AT3331" s="248"/>
      <c r="AU3331" s="248"/>
      <c r="AW3331" s="319"/>
      <c r="AX3331" s="251"/>
      <c r="AY3331" s="248"/>
    </row>
    <row r="3332" spans="1:51" s="307" customFormat="1" ht="16.5" customHeight="1" x14ac:dyDescent="0.25">
      <c r="A3332" s="305"/>
      <c r="B3332" s="306"/>
      <c r="K3332" s="317"/>
      <c r="L3332" s="309"/>
      <c r="M3332" s="310"/>
      <c r="N3332" s="317"/>
      <c r="O3332" s="317"/>
      <c r="P3332" s="309"/>
      <c r="Q3332" s="311"/>
      <c r="R3332" s="312"/>
      <c r="S3332" s="312"/>
      <c r="U3332" s="313"/>
      <c r="V3332" s="305"/>
      <c r="W3332" s="306"/>
      <c r="X3332" s="425"/>
      <c r="AA3332" s="315"/>
      <c r="AB3332" s="315"/>
      <c r="AC3332" s="315"/>
      <c r="AD3332" s="312"/>
      <c r="AE3332" s="316"/>
      <c r="AF3332" s="317"/>
      <c r="AG3332" s="317"/>
      <c r="AH3332" s="311"/>
      <c r="AI3332" s="311"/>
      <c r="AJ3332" s="311"/>
      <c r="AK3332" s="311"/>
      <c r="AL3332" s="311"/>
      <c r="AO3332" s="318"/>
      <c r="AP3332" s="318"/>
      <c r="AQ3332" s="249"/>
      <c r="AR3332" s="249"/>
      <c r="AS3332" s="248"/>
      <c r="AT3332" s="248"/>
      <c r="AU3332" s="248"/>
      <c r="AW3332" s="319"/>
      <c r="AX3332" s="251"/>
      <c r="AY3332" s="248"/>
    </row>
    <row r="3333" spans="1:51" s="307" customFormat="1" ht="16.5" customHeight="1" x14ac:dyDescent="0.25">
      <c r="A3333" s="305"/>
      <c r="B3333" s="306"/>
      <c r="K3333" s="317"/>
      <c r="L3333" s="309"/>
      <c r="M3333" s="310"/>
      <c r="N3333" s="317"/>
      <c r="O3333" s="317"/>
      <c r="P3333" s="309"/>
      <c r="Q3333" s="311"/>
      <c r="R3333" s="312"/>
      <c r="S3333" s="312"/>
      <c r="U3333" s="313"/>
      <c r="V3333" s="305" t="s">
        <v>275</v>
      </c>
      <c r="W3333" s="306">
        <v>154</v>
      </c>
      <c r="X3333" s="425">
        <v>41</v>
      </c>
      <c r="Y3333" s="307" t="s">
        <v>28</v>
      </c>
      <c r="Z3333" s="307" t="s">
        <v>41</v>
      </c>
      <c r="AA3333" s="315"/>
      <c r="AB3333" s="315"/>
      <c r="AC3333" s="315">
        <v>2</v>
      </c>
      <c r="AD3333" s="312">
        <v>264</v>
      </c>
      <c r="AE3333" s="316">
        <v>100</v>
      </c>
      <c r="AF3333" s="317">
        <f>AF3296</f>
        <v>6700</v>
      </c>
      <c r="AG3333" s="317">
        <f>AD3333*AF3333</f>
        <v>1768800</v>
      </c>
      <c r="AH3333" s="311">
        <v>264</v>
      </c>
      <c r="AI3333" s="311"/>
      <c r="AJ3333" s="311"/>
      <c r="AK3333" s="311"/>
      <c r="AL3333" s="311"/>
      <c r="AM3333" s="307">
        <v>22</v>
      </c>
      <c r="AN3333" s="307">
        <f>ค่าเสื่อม!W3</f>
        <v>85</v>
      </c>
      <c r="AO3333" s="318">
        <f>AG3333*AN3333/100</f>
        <v>1503480</v>
      </c>
      <c r="AP3333" s="318">
        <f>AG3333-AO3333</f>
        <v>265320</v>
      </c>
      <c r="AQ3333" s="249">
        <f>P3333+AP3333</f>
        <v>265320</v>
      </c>
      <c r="AR3333" s="249">
        <f>AQ3333</f>
        <v>265320</v>
      </c>
      <c r="AS3333" s="248">
        <f>((S3333*O3333)+(AF3333*AK3333)-(AF3333*AK3333*AN3333/100))</f>
        <v>0</v>
      </c>
      <c r="AT3333" s="248">
        <f>AQ3333-AS3333</f>
        <v>265320</v>
      </c>
      <c r="AU3333" s="248">
        <f>AS3333</f>
        <v>0</v>
      </c>
      <c r="AW3333" s="319"/>
      <c r="AX3333" s="251">
        <f>AU3333*AV3333/100</f>
        <v>0</v>
      </c>
      <c r="AY3333" s="248">
        <f>AX3333*10/100</f>
        <v>0</v>
      </c>
    </row>
    <row r="3334" spans="1:51" s="307" customFormat="1" ht="16.5" customHeight="1" x14ac:dyDescent="0.25">
      <c r="A3334" s="305"/>
      <c r="B3334" s="306"/>
      <c r="K3334" s="317"/>
      <c r="L3334" s="309"/>
      <c r="M3334" s="310"/>
      <c r="N3334" s="317"/>
      <c r="O3334" s="317"/>
      <c r="P3334" s="309"/>
      <c r="Q3334" s="311"/>
      <c r="R3334" s="312"/>
      <c r="S3334" s="312"/>
      <c r="U3334" s="313"/>
      <c r="V3334" s="305"/>
      <c r="W3334" s="306"/>
      <c r="X3334" s="425"/>
      <c r="Z3334" s="305" t="s">
        <v>42</v>
      </c>
      <c r="AA3334" s="315">
        <v>11</v>
      </c>
      <c r="AB3334" s="315">
        <v>12</v>
      </c>
      <c r="AC3334" s="315">
        <v>2</v>
      </c>
      <c r="AD3334" s="312">
        <f>AA3334*AB3334</f>
        <v>132</v>
      </c>
      <c r="AE3334" s="316">
        <v>50</v>
      </c>
      <c r="AF3334" s="317">
        <f>AF3333</f>
        <v>6700</v>
      </c>
      <c r="AG3334" s="317">
        <f>AD3334*AF3334</f>
        <v>884400</v>
      </c>
      <c r="AH3334" s="311">
        <f>SUM(AI3334:AL3334)</f>
        <v>132</v>
      </c>
      <c r="AI3334" s="311"/>
      <c r="AJ3334" s="311">
        <v>132</v>
      </c>
      <c r="AK3334" s="311"/>
      <c r="AL3334" s="311"/>
      <c r="AN3334" s="307">
        <f>AN3333</f>
        <v>85</v>
      </c>
      <c r="AO3334" s="318">
        <f>AG3334*AN3334/100</f>
        <v>751740</v>
      </c>
      <c r="AP3334" s="318">
        <f>AG3334-AO3334</f>
        <v>132660</v>
      </c>
      <c r="AQ3334" s="249">
        <f>P3334+AP3334</f>
        <v>132660</v>
      </c>
      <c r="AR3334" s="249">
        <f>AQ3334</f>
        <v>132660</v>
      </c>
      <c r="AS3334" s="248">
        <f>((S3334*O3334)+(AF3334*AK3334)-(AF3334*AK3334*AN3334/100))</f>
        <v>0</v>
      </c>
      <c r="AT3334" s="248">
        <f>AQ3334-AS3334</f>
        <v>132660</v>
      </c>
      <c r="AU3334" s="248">
        <f>AS3334</f>
        <v>0</v>
      </c>
      <c r="AW3334" s="319"/>
      <c r="AX3334" s="251">
        <f>AU3334*AV3334/100</f>
        <v>0</v>
      </c>
      <c r="AY3334" s="248">
        <f>AX3334*10/100</f>
        <v>0</v>
      </c>
    </row>
    <row r="3335" spans="1:51" s="307" customFormat="1" ht="16.5" customHeight="1" x14ac:dyDescent="0.25">
      <c r="A3335" s="305"/>
      <c r="B3335" s="306"/>
      <c r="K3335" s="317"/>
      <c r="L3335" s="309"/>
      <c r="M3335" s="310"/>
      <c r="N3335" s="317"/>
      <c r="O3335" s="317"/>
      <c r="P3335" s="309"/>
      <c r="Q3335" s="311"/>
      <c r="R3335" s="312"/>
      <c r="S3335" s="312"/>
      <c r="U3335" s="313"/>
      <c r="V3335" s="305"/>
      <c r="W3335" s="306"/>
      <c r="X3335" s="425"/>
      <c r="Z3335" s="305" t="s">
        <v>43</v>
      </c>
      <c r="AA3335" s="315">
        <v>11</v>
      </c>
      <c r="AB3335" s="315">
        <v>12</v>
      </c>
      <c r="AC3335" s="315">
        <v>2</v>
      </c>
      <c r="AD3335" s="312">
        <f>AA3335*AB3335</f>
        <v>132</v>
      </c>
      <c r="AE3335" s="316">
        <v>50</v>
      </c>
      <c r="AF3335" s="317">
        <f>AF3334</f>
        <v>6700</v>
      </c>
      <c r="AG3335" s="317">
        <f>AD3335*AF3335</f>
        <v>884400</v>
      </c>
      <c r="AH3335" s="311">
        <f>SUM(AI3335:AL3335)</f>
        <v>132</v>
      </c>
      <c r="AI3335" s="311"/>
      <c r="AJ3335" s="311">
        <v>132</v>
      </c>
      <c r="AK3335" s="311"/>
      <c r="AL3335" s="311"/>
      <c r="AN3335" s="307">
        <f>AN3334</f>
        <v>85</v>
      </c>
      <c r="AO3335" s="318">
        <f>AG3335*AN3335/100</f>
        <v>751740</v>
      </c>
      <c r="AP3335" s="318">
        <f>AG3335-AO3335</f>
        <v>132660</v>
      </c>
      <c r="AQ3335" s="249">
        <f>P3335+AP3335</f>
        <v>132660</v>
      </c>
      <c r="AR3335" s="249">
        <f>AQ3335</f>
        <v>132660</v>
      </c>
      <c r="AS3335" s="248">
        <f>((S3335*O3335)+(AF3335*AK3335)-(AF3335*AK3335*AN3335/100))</f>
        <v>0</v>
      </c>
      <c r="AT3335" s="248">
        <f>AQ3335-AS3335</f>
        <v>132660</v>
      </c>
      <c r="AU3335" s="248">
        <f>AS3335</f>
        <v>0</v>
      </c>
      <c r="AW3335" s="319"/>
      <c r="AX3335" s="251">
        <f>AU3335*AV3335/100</f>
        <v>0</v>
      </c>
      <c r="AY3335" s="248">
        <f>AX3335*10/100</f>
        <v>0</v>
      </c>
    </row>
    <row r="3336" spans="1:51" s="307" customFormat="1" ht="16.5" customHeight="1" x14ac:dyDescent="0.25">
      <c r="A3336" s="305"/>
      <c r="B3336" s="306"/>
      <c r="K3336" s="317"/>
      <c r="L3336" s="309"/>
      <c r="M3336" s="310"/>
      <c r="N3336" s="317"/>
      <c r="O3336" s="317"/>
      <c r="P3336" s="309"/>
      <c r="Q3336" s="311"/>
      <c r="R3336" s="312"/>
      <c r="S3336" s="312"/>
      <c r="U3336" s="313"/>
      <c r="V3336" s="305"/>
      <c r="W3336" s="306"/>
      <c r="X3336" s="425"/>
      <c r="Z3336" s="305"/>
      <c r="AA3336" s="315"/>
      <c r="AB3336" s="315"/>
      <c r="AC3336" s="315"/>
      <c r="AD3336" s="312"/>
      <c r="AE3336" s="316"/>
      <c r="AF3336" s="317"/>
      <c r="AG3336" s="317"/>
      <c r="AH3336" s="311"/>
      <c r="AI3336" s="311"/>
      <c r="AJ3336" s="311"/>
      <c r="AK3336" s="311"/>
      <c r="AL3336" s="311"/>
      <c r="AO3336" s="318"/>
      <c r="AP3336" s="318"/>
      <c r="AQ3336" s="249"/>
      <c r="AR3336" s="249"/>
      <c r="AS3336" s="248"/>
      <c r="AT3336" s="248"/>
      <c r="AU3336" s="248"/>
      <c r="AW3336" s="319"/>
      <c r="AX3336" s="251"/>
      <c r="AY3336" s="248"/>
    </row>
    <row r="3337" spans="1:51" s="307" customFormat="1" ht="16.5" customHeight="1" x14ac:dyDescent="0.25">
      <c r="A3337" s="305"/>
      <c r="B3337" s="306"/>
      <c r="K3337" s="317"/>
      <c r="L3337" s="309"/>
      <c r="M3337" s="310"/>
      <c r="N3337" s="317"/>
      <c r="O3337" s="317"/>
      <c r="P3337" s="309"/>
      <c r="Q3337" s="311"/>
      <c r="R3337" s="312"/>
      <c r="S3337" s="312"/>
      <c r="U3337" s="313"/>
      <c r="V3337" s="305"/>
      <c r="W3337" s="306"/>
      <c r="X3337" s="425"/>
      <c r="Z3337" s="305"/>
      <c r="AA3337" s="315"/>
      <c r="AB3337" s="315"/>
      <c r="AC3337" s="315"/>
      <c r="AD3337" s="312"/>
      <c r="AE3337" s="316"/>
      <c r="AF3337" s="317"/>
      <c r="AG3337" s="317"/>
      <c r="AH3337" s="311"/>
      <c r="AI3337" s="311"/>
      <c r="AJ3337" s="311"/>
      <c r="AK3337" s="311"/>
      <c r="AL3337" s="311"/>
      <c r="AO3337" s="318"/>
      <c r="AP3337" s="318"/>
      <c r="AQ3337" s="249"/>
      <c r="AR3337" s="249"/>
      <c r="AS3337" s="248"/>
      <c r="AT3337" s="248"/>
      <c r="AU3337" s="248"/>
      <c r="AW3337" s="319"/>
      <c r="AX3337" s="251"/>
      <c r="AY3337" s="248"/>
    </row>
    <row r="3338" spans="1:51" s="307" customFormat="1" ht="16.5" customHeight="1" x14ac:dyDescent="0.25">
      <c r="A3338" s="305"/>
      <c r="B3338" s="306"/>
      <c r="K3338" s="317"/>
      <c r="L3338" s="309"/>
      <c r="M3338" s="310"/>
      <c r="N3338" s="317"/>
      <c r="O3338" s="317"/>
      <c r="P3338" s="309"/>
      <c r="Q3338" s="311"/>
      <c r="R3338" s="312"/>
      <c r="S3338" s="312"/>
      <c r="U3338" s="313"/>
      <c r="V3338" s="305"/>
      <c r="W3338" s="306"/>
      <c r="X3338" s="425"/>
      <c r="Z3338" s="305"/>
      <c r="AA3338" s="315"/>
      <c r="AB3338" s="315"/>
      <c r="AC3338" s="315"/>
      <c r="AD3338" s="312"/>
      <c r="AE3338" s="316"/>
      <c r="AF3338" s="317"/>
      <c r="AG3338" s="317"/>
      <c r="AH3338" s="311"/>
      <c r="AI3338" s="311"/>
      <c r="AJ3338" s="311"/>
      <c r="AK3338" s="311"/>
      <c r="AL3338" s="311"/>
      <c r="AO3338" s="318"/>
      <c r="AP3338" s="318"/>
      <c r="AQ3338" s="249"/>
      <c r="AR3338" s="249"/>
      <c r="AS3338" s="248"/>
      <c r="AT3338" s="248"/>
      <c r="AU3338" s="248"/>
      <c r="AW3338" s="319"/>
      <c r="AX3338" s="251"/>
      <c r="AY3338" s="248"/>
    </row>
    <row r="3339" spans="1:51" s="307" customFormat="1" ht="16.5" customHeight="1" x14ac:dyDescent="0.25">
      <c r="A3339" s="305"/>
      <c r="B3339" s="306"/>
      <c r="K3339" s="317"/>
      <c r="L3339" s="309"/>
      <c r="M3339" s="310"/>
      <c r="N3339" s="317"/>
      <c r="O3339" s="317"/>
      <c r="P3339" s="309"/>
      <c r="Q3339" s="311"/>
      <c r="R3339" s="312"/>
      <c r="S3339" s="312"/>
      <c r="U3339" s="313"/>
      <c r="V3339" s="305"/>
      <c r="W3339" s="306"/>
      <c r="X3339" s="425"/>
      <c r="Z3339" s="305"/>
      <c r="AA3339" s="315"/>
      <c r="AB3339" s="315"/>
      <c r="AC3339" s="315"/>
      <c r="AD3339" s="312"/>
      <c r="AE3339" s="316"/>
      <c r="AF3339" s="317"/>
      <c r="AG3339" s="317"/>
      <c r="AH3339" s="311"/>
      <c r="AI3339" s="311"/>
      <c r="AJ3339" s="311"/>
      <c r="AK3339" s="311"/>
      <c r="AL3339" s="311"/>
      <c r="AO3339" s="318"/>
      <c r="AP3339" s="318"/>
      <c r="AQ3339" s="249"/>
      <c r="AR3339" s="249"/>
      <c r="AS3339" s="248"/>
      <c r="AT3339" s="248"/>
      <c r="AU3339" s="248"/>
      <c r="AW3339" s="319"/>
      <c r="AX3339" s="251"/>
      <c r="AY3339" s="248"/>
    </row>
    <row r="3340" spans="1:51" s="307" customFormat="1" ht="16.5" customHeight="1" x14ac:dyDescent="0.25">
      <c r="A3340" s="305"/>
      <c r="B3340" s="306"/>
      <c r="K3340" s="317"/>
      <c r="L3340" s="309"/>
      <c r="M3340" s="310"/>
      <c r="N3340" s="317"/>
      <c r="O3340" s="317"/>
      <c r="P3340" s="309"/>
      <c r="Q3340" s="311"/>
      <c r="R3340" s="312"/>
      <c r="S3340" s="312"/>
      <c r="U3340" s="313"/>
      <c r="V3340" s="305"/>
      <c r="W3340" s="306"/>
      <c r="X3340" s="425"/>
      <c r="Z3340" s="305"/>
      <c r="AA3340" s="315"/>
      <c r="AB3340" s="315"/>
      <c r="AC3340" s="315"/>
      <c r="AD3340" s="312"/>
      <c r="AE3340" s="316"/>
      <c r="AF3340" s="317"/>
      <c r="AG3340" s="317"/>
      <c r="AH3340" s="311"/>
      <c r="AI3340" s="311"/>
      <c r="AJ3340" s="311"/>
      <c r="AK3340" s="311"/>
      <c r="AL3340" s="311"/>
      <c r="AO3340" s="318"/>
      <c r="AP3340" s="318"/>
      <c r="AQ3340" s="249"/>
      <c r="AR3340" s="249"/>
      <c r="AS3340" s="248"/>
      <c r="AT3340" s="248"/>
      <c r="AU3340" s="248"/>
      <c r="AW3340" s="319"/>
      <c r="AX3340" s="251"/>
      <c r="AY3340" s="248"/>
    </row>
    <row r="3341" spans="1:51" s="307" customFormat="1" ht="16.5" customHeight="1" x14ac:dyDescent="0.25">
      <c r="A3341" s="305"/>
      <c r="B3341" s="306"/>
      <c r="K3341" s="317"/>
      <c r="L3341" s="309"/>
      <c r="M3341" s="310"/>
      <c r="N3341" s="317"/>
      <c r="O3341" s="317"/>
      <c r="P3341" s="309"/>
      <c r="Q3341" s="311"/>
      <c r="R3341" s="312"/>
      <c r="S3341" s="312"/>
      <c r="U3341" s="313"/>
      <c r="V3341" s="305"/>
      <c r="W3341" s="306"/>
      <c r="X3341" s="425"/>
      <c r="Z3341" s="305"/>
      <c r="AA3341" s="315"/>
      <c r="AB3341" s="315"/>
      <c r="AC3341" s="315"/>
      <c r="AD3341" s="312"/>
      <c r="AE3341" s="316"/>
      <c r="AF3341" s="317"/>
      <c r="AG3341" s="317"/>
      <c r="AH3341" s="311"/>
      <c r="AI3341" s="311"/>
      <c r="AJ3341" s="311"/>
      <c r="AK3341" s="311"/>
      <c r="AL3341" s="311"/>
      <c r="AO3341" s="318"/>
      <c r="AP3341" s="318"/>
      <c r="AQ3341" s="249"/>
      <c r="AR3341" s="249"/>
      <c r="AS3341" s="248"/>
      <c r="AT3341" s="248"/>
      <c r="AU3341" s="248"/>
      <c r="AW3341" s="319"/>
      <c r="AX3341" s="251"/>
      <c r="AY3341" s="248"/>
    </row>
    <row r="3342" spans="1:51" s="307" customFormat="1" ht="16.5" customHeight="1" x14ac:dyDescent="0.25">
      <c r="A3342" s="305"/>
      <c r="B3342" s="306"/>
      <c r="K3342" s="317"/>
      <c r="L3342" s="309"/>
      <c r="M3342" s="310"/>
      <c r="N3342" s="317"/>
      <c r="O3342" s="317"/>
      <c r="P3342" s="309"/>
      <c r="Q3342" s="311"/>
      <c r="R3342" s="312"/>
      <c r="S3342" s="312"/>
      <c r="U3342" s="313"/>
      <c r="V3342" s="305"/>
      <c r="W3342" s="306"/>
      <c r="X3342" s="425"/>
      <c r="Z3342" s="305"/>
      <c r="AA3342" s="315"/>
      <c r="AB3342" s="315"/>
      <c r="AC3342" s="315"/>
      <c r="AD3342" s="312"/>
      <c r="AE3342" s="316"/>
      <c r="AF3342" s="317"/>
      <c r="AG3342" s="317"/>
      <c r="AH3342" s="311"/>
      <c r="AI3342" s="311"/>
      <c r="AJ3342" s="311"/>
      <c r="AK3342" s="311"/>
      <c r="AL3342" s="311"/>
      <c r="AO3342" s="318"/>
      <c r="AP3342" s="318"/>
      <c r="AQ3342" s="249"/>
      <c r="AR3342" s="249"/>
      <c r="AS3342" s="248"/>
      <c r="AT3342" s="248"/>
      <c r="AU3342" s="248"/>
      <c r="AW3342" s="319"/>
      <c r="AX3342" s="251"/>
      <c r="AY3342" s="248"/>
    </row>
    <row r="3343" spans="1:51" s="307" customFormat="1" ht="16.5" customHeight="1" x14ac:dyDescent="0.25">
      <c r="A3343" s="305"/>
      <c r="B3343" s="306"/>
      <c r="K3343" s="317"/>
      <c r="L3343" s="309"/>
      <c r="M3343" s="310"/>
      <c r="N3343" s="317"/>
      <c r="O3343" s="317"/>
      <c r="P3343" s="309"/>
      <c r="Q3343" s="311"/>
      <c r="R3343" s="312"/>
      <c r="S3343" s="312"/>
      <c r="U3343" s="313"/>
      <c r="V3343" s="305"/>
      <c r="W3343" s="306"/>
      <c r="X3343" s="425"/>
      <c r="Z3343" s="305"/>
      <c r="AA3343" s="315"/>
      <c r="AB3343" s="315"/>
      <c r="AC3343" s="315"/>
      <c r="AD3343" s="312"/>
      <c r="AE3343" s="316"/>
      <c r="AF3343" s="317"/>
      <c r="AG3343" s="317"/>
      <c r="AH3343" s="311"/>
      <c r="AI3343" s="311"/>
      <c r="AJ3343" s="311"/>
      <c r="AK3343" s="311"/>
      <c r="AL3343" s="311"/>
      <c r="AO3343" s="318"/>
      <c r="AP3343" s="318"/>
      <c r="AQ3343" s="249"/>
      <c r="AR3343" s="249"/>
      <c r="AS3343" s="248"/>
      <c r="AT3343" s="248"/>
      <c r="AU3343" s="248"/>
      <c r="AW3343" s="319"/>
      <c r="AX3343" s="251"/>
      <c r="AY3343" s="248"/>
    </row>
    <row r="3344" spans="1:51" s="307" customFormat="1" ht="16.5" customHeight="1" x14ac:dyDescent="0.25">
      <c r="A3344" s="305"/>
      <c r="B3344" s="306"/>
      <c r="K3344" s="317"/>
      <c r="L3344" s="309"/>
      <c r="M3344" s="310"/>
      <c r="N3344" s="317"/>
      <c r="O3344" s="317"/>
      <c r="P3344" s="309"/>
      <c r="Q3344" s="311"/>
      <c r="R3344" s="312"/>
      <c r="S3344" s="312"/>
      <c r="U3344" s="313"/>
      <c r="V3344" s="305"/>
      <c r="W3344" s="306"/>
      <c r="X3344" s="425"/>
      <c r="Z3344" s="305"/>
      <c r="AA3344" s="315"/>
      <c r="AB3344" s="315"/>
      <c r="AC3344" s="315"/>
      <c r="AD3344" s="312"/>
      <c r="AE3344" s="316"/>
      <c r="AF3344" s="317"/>
      <c r="AG3344" s="317"/>
      <c r="AH3344" s="311"/>
      <c r="AI3344" s="311"/>
      <c r="AJ3344" s="311"/>
      <c r="AK3344" s="311"/>
      <c r="AL3344" s="311"/>
      <c r="AO3344" s="318"/>
      <c r="AP3344" s="318"/>
      <c r="AQ3344" s="249"/>
      <c r="AR3344" s="249"/>
      <c r="AS3344" s="248"/>
      <c r="AT3344" s="248"/>
      <c r="AU3344" s="248"/>
      <c r="AW3344" s="319"/>
      <c r="AX3344" s="251"/>
      <c r="AY3344" s="248"/>
    </row>
    <row r="3345" spans="1:51" s="307" customFormat="1" ht="16.5" customHeight="1" x14ac:dyDescent="0.25">
      <c r="A3345" s="305"/>
      <c r="B3345" s="306"/>
      <c r="K3345" s="317"/>
      <c r="L3345" s="309"/>
      <c r="M3345" s="310"/>
      <c r="N3345" s="317"/>
      <c r="O3345" s="317"/>
      <c r="P3345" s="309"/>
      <c r="Q3345" s="311"/>
      <c r="R3345" s="312"/>
      <c r="S3345" s="312"/>
      <c r="U3345" s="313"/>
      <c r="V3345" s="305"/>
      <c r="W3345" s="306"/>
      <c r="X3345" s="425"/>
      <c r="Z3345" s="305"/>
      <c r="AA3345" s="315"/>
      <c r="AB3345" s="315"/>
      <c r="AC3345" s="315"/>
      <c r="AD3345" s="312"/>
      <c r="AE3345" s="316"/>
      <c r="AF3345" s="317"/>
      <c r="AG3345" s="317"/>
      <c r="AH3345" s="311"/>
      <c r="AI3345" s="311"/>
      <c r="AJ3345" s="311"/>
      <c r="AK3345" s="311"/>
      <c r="AL3345" s="311"/>
      <c r="AO3345" s="318"/>
      <c r="AP3345" s="318"/>
      <c r="AQ3345" s="249"/>
      <c r="AR3345" s="249"/>
      <c r="AS3345" s="248"/>
      <c r="AT3345" s="248"/>
      <c r="AU3345" s="248"/>
      <c r="AW3345" s="319"/>
      <c r="AX3345" s="251"/>
      <c r="AY3345" s="248"/>
    </row>
    <row r="3346" spans="1:51" s="307" customFormat="1" ht="16.5" customHeight="1" x14ac:dyDescent="0.25">
      <c r="A3346" s="305"/>
      <c r="B3346" s="306"/>
      <c r="K3346" s="317"/>
      <c r="L3346" s="309"/>
      <c r="M3346" s="310"/>
      <c r="N3346" s="317"/>
      <c r="O3346" s="317"/>
      <c r="P3346" s="309"/>
      <c r="Q3346" s="311"/>
      <c r="R3346" s="312"/>
      <c r="S3346" s="312"/>
      <c r="U3346" s="313"/>
      <c r="V3346" s="305"/>
      <c r="W3346" s="306"/>
      <c r="X3346" s="425"/>
      <c r="Z3346" s="305"/>
      <c r="AA3346" s="315"/>
      <c r="AB3346" s="315"/>
      <c r="AC3346" s="315"/>
      <c r="AD3346" s="312"/>
      <c r="AE3346" s="316"/>
      <c r="AF3346" s="317"/>
      <c r="AG3346" s="317"/>
      <c r="AH3346" s="311"/>
      <c r="AI3346" s="311"/>
      <c r="AJ3346" s="311"/>
      <c r="AK3346" s="311"/>
      <c r="AL3346" s="311"/>
      <c r="AO3346" s="318"/>
      <c r="AP3346" s="318"/>
      <c r="AQ3346" s="249"/>
      <c r="AR3346" s="249"/>
      <c r="AS3346" s="248"/>
      <c r="AT3346" s="248"/>
      <c r="AU3346" s="248"/>
      <c r="AW3346" s="319"/>
      <c r="AX3346" s="251"/>
      <c r="AY3346" s="248"/>
    </row>
    <row r="3347" spans="1:51" s="307" customFormat="1" ht="16.5" customHeight="1" x14ac:dyDescent="0.25">
      <c r="A3347" s="305"/>
      <c r="B3347" s="306"/>
      <c r="K3347" s="317"/>
      <c r="L3347" s="309"/>
      <c r="M3347" s="310"/>
      <c r="N3347" s="317"/>
      <c r="O3347" s="317"/>
      <c r="P3347" s="309"/>
      <c r="Q3347" s="311"/>
      <c r="R3347" s="312"/>
      <c r="S3347" s="312"/>
      <c r="U3347" s="313"/>
      <c r="V3347" s="305"/>
      <c r="W3347" s="306"/>
      <c r="X3347" s="425"/>
      <c r="Z3347" s="305"/>
      <c r="AA3347" s="315"/>
      <c r="AB3347" s="315"/>
      <c r="AC3347" s="315"/>
      <c r="AD3347" s="312"/>
      <c r="AE3347" s="316"/>
      <c r="AF3347" s="317"/>
      <c r="AG3347" s="317"/>
      <c r="AH3347" s="311"/>
      <c r="AI3347" s="311"/>
      <c r="AJ3347" s="311"/>
      <c r="AK3347" s="311"/>
      <c r="AL3347" s="311"/>
      <c r="AO3347" s="318"/>
      <c r="AP3347" s="318"/>
      <c r="AQ3347" s="249"/>
      <c r="AR3347" s="249"/>
      <c r="AS3347" s="248"/>
      <c r="AT3347" s="248"/>
      <c r="AU3347" s="248"/>
      <c r="AW3347" s="319"/>
      <c r="AX3347" s="251"/>
      <c r="AY3347" s="248"/>
    </row>
    <row r="3348" spans="1:51" s="307" customFormat="1" ht="16.5" customHeight="1" x14ac:dyDescent="0.25">
      <c r="A3348" s="305"/>
      <c r="B3348" s="306"/>
      <c r="K3348" s="317"/>
      <c r="L3348" s="309"/>
      <c r="M3348" s="310"/>
      <c r="N3348" s="317"/>
      <c r="O3348" s="317"/>
      <c r="P3348" s="309"/>
      <c r="Q3348" s="311"/>
      <c r="R3348" s="312"/>
      <c r="S3348" s="312"/>
      <c r="U3348" s="313"/>
      <c r="V3348" s="305"/>
      <c r="W3348" s="306"/>
      <c r="X3348" s="425"/>
      <c r="Z3348" s="305"/>
      <c r="AA3348" s="315"/>
      <c r="AB3348" s="315"/>
      <c r="AC3348" s="315"/>
      <c r="AD3348" s="312"/>
      <c r="AE3348" s="316"/>
      <c r="AF3348" s="317"/>
      <c r="AG3348" s="317"/>
      <c r="AH3348" s="311"/>
      <c r="AI3348" s="311"/>
      <c r="AJ3348" s="311"/>
      <c r="AK3348" s="311"/>
      <c r="AL3348" s="311"/>
      <c r="AO3348" s="318"/>
      <c r="AP3348" s="318"/>
      <c r="AQ3348" s="249"/>
      <c r="AR3348" s="249"/>
      <c r="AS3348" s="248"/>
      <c r="AT3348" s="248"/>
      <c r="AU3348" s="248"/>
      <c r="AW3348" s="319"/>
      <c r="AX3348" s="251"/>
      <c r="AY3348" s="248"/>
    </row>
    <row r="3349" spans="1:51" s="307" customFormat="1" ht="16.5" customHeight="1" x14ac:dyDescent="0.25">
      <c r="A3349" s="305"/>
      <c r="B3349" s="306"/>
      <c r="K3349" s="317"/>
      <c r="L3349" s="309"/>
      <c r="M3349" s="310"/>
      <c r="N3349" s="317"/>
      <c r="O3349" s="317"/>
      <c r="P3349" s="309"/>
      <c r="Q3349" s="311"/>
      <c r="R3349" s="312"/>
      <c r="S3349" s="312"/>
      <c r="U3349" s="313"/>
      <c r="V3349" s="305"/>
      <c r="W3349" s="306"/>
      <c r="X3349" s="425"/>
      <c r="Z3349" s="305"/>
      <c r="AA3349" s="315"/>
      <c r="AB3349" s="315"/>
      <c r="AC3349" s="315"/>
      <c r="AD3349" s="312"/>
      <c r="AE3349" s="316"/>
      <c r="AF3349" s="317"/>
      <c r="AG3349" s="317"/>
      <c r="AH3349" s="311"/>
      <c r="AI3349" s="311"/>
      <c r="AJ3349" s="311"/>
      <c r="AK3349" s="311"/>
      <c r="AL3349" s="311"/>
      <c r="AO3349" s="318"/>
      <c r="AP3349" s="318"/>
      <c r="AQ3349" s="249"/>
      <c r="AR3349" s="249"/>
      <c r="AS3349" s="248"/>
      <c r="AT3349" s="248"/>
      <c r="AU3349" s="248"/>
      <c r="AW3349" s="319"/>
      <c r="AX3349" s="251"/>
      <c r="AY3349" s="248"/>
    </row>
    <row r="3350" spans="1:51" s="307" customFormat="1" ht="16.5" customHeight="1" x14ac:dyDescent="0.25">
      <c r="A3350" s="305"/>
      <c r="B3350" s="306"/>
      <c r="K3350" s="317"/>
      <c r="L3350" s="309"/>
      <c r="M3350" s="310"/>
      <c r="N3350" s="317"/>
      <c r="O3350" s="317"/>
      <c r="P3350" s="309"/>
      <c r="Q3350" s="311"/>
      <c r="R3350" s="312"/>
      <c r="S3350" s="312"/>
      <c r="U3350" s="313"/>
      <c r="V3350" s="305"/>
      <c r="W3350" s="306"/>
      <c r="X3350" s="425"/>
      <c r="Z3350" s="305"/>
      <c r="AA3350" s="315"/>
      <c r="AB3350" s="315"/>
      <c r="AC3350" s="315"/>
      <c r="AD3350" s="312"/>
      <c r="AE3350" s="316"/>
      <c r="AF3350" s="317"/>
      <c r="AG3350" s="317"/>
      <c r="AH3350" s="311"/>
      <c r="AI3350" s="311"/>
      <c r="AJ3350" s="311"/>
      <c r="AK3350" s="311"/>
      <c r="AL3350" s="311"/>
      <c r="AO3350" s="318"/>
      <c r="AP3350" s="318"/>
      <c r="AQ3350" s="249"/>
      <c r="AR3350" s="249"/>
      <c r="AS3350" s="248"/>
      <c r="AT3350" s="248"/>
      <c r="AU3350" s="248"/>
      <c r="AW3350" s="319"/>
      <c r="AX3350" s="251"/>
      <c r="AY3350" s="248"/>
    </row>
    <row r="3351" spans="1:51" s="307" customFormat="1" ht="16.5" customHeight="1" x14ac:dyDescent="0.25">
      <c r="A3351" s="305"/>
      <c r="B3351" s="306"/>
      <c r="K3351" s="317"/>
      <c r="L3351" s="309"/>
      <c r="M3351" s="310"/>
      <c r="N3351" s="317"/>
      <c r="O3351" s="317"/>
      <c r="P3351" s="309"/>
      <c r="Q3351" s="311"/>
      <c r="R3351" s="312"/>
      <c r="S3351" s="312"/>
      <c r="U3351" s="313"/>
      <c r="V3351" s="305"/>
      <c r="W3351" s="306"/>
      <c r="X3351" s="425"/>
      <c r="Z3351" s="305"/>
      <c r="AA3351" s="315"/>
      <c r="AB3351" s="315"/>
      <c r="AC3351" s="315"/>
      <c r="AD3351" s="312"/>
      <c r="AE3351" s="316"/>
      <c r="AF3351" s="317"/>
      <c r="AG3351" s="317"/>
      <c r="AH3351" s="311"/>
      <c r="AI3351" s="311"/>
      <c r="AJ3351" s="311"/>
      <c r="AK3351" s="311"/>
      <c r="AL3351" s="311"/>
      <c r="AO3351" s="318"/>
      <c r="AP3351" s="318"/>
      <c r="AQ3351" s="249"/>
      <c r="AR3351" s="249"/>
      <c r="AS3351" s="248"/>
      <c r="AT3351" s="248"/>
      <c r="AU3351" s="248"/>
      <c r="AW3351" s="319"/>
      <c r="AX3351" s="251"/>
      <c r="AY3351" s="248"/>
    </row>
    <row r="3352" spans="1:51" s="307" customFormat="1" ht="16.5" customHeight="1" x14ac:dyDescent="0.25">
      <c r="A3352" s="305"/>
      <c r="B3352" s="306"/>
      <c r="K3352" s="317"/>
      <c r="L3352" s="309"/>
      <c r="M3352" s="310"/>
      <c r="N3352" s="317"/>
      <c r="O3352" s="317"/>
      <c r="P3352" s="309"/>
      <c r="Q3352" s="311"/>
      <c r="R3352" s="312"/>
      <c r="S3352" s="312"/>
      <c r="U3352" s="313"/>
      <c r="V3352" s="305"/>
      <c r="W3352" s="306"/>
      <c r="X3352" s="425"/>
      <c r="Z3352" s="305"/>
      <c r="AA3352" s="315"/>
      <c r="AB3352" s="315"/>
      <c r="AC3352" s="315"/>
      <c r="AD3352" s="312"/>
      <c r="AE3352" s="316"/>
      <c r="AF3352" s="317"/>
      <c r="AG3352" s="317"/>
      <c r="AH3352" s="311"/>
      <c r="AI3352" s="311"/>
      <c r="AJ3352" s="311"/>
      <c r="AK3352" s="311"/>
      <c r="AL3352" s="311"/>
      <c r="AO3352" s="318"/>
      <c r="AP3352" s="318"/>
      <c r="AQ3352" s="249"/>
      <c r="AR3352" s="249"/>
      <c r="AS3352" s="248"/>
      <c r="AT3352" s="248"/>
      <c r="AU3352" s="248"/>
      <c r="AW3352" s="319"/>
      <c r="AX3352" s="251"/>
      <c r="AY3352" s="248"/>
    </row>
    <row r="3353" spans="1:51" s="307" customFormat="1" ht="16.5" customHeight="1" x14ac:dyDescent="0.25">
      <c r="A3353" s="305"/>
      <c r="B3353" s="306"/>
      <c r="K3353" s="317"/>
      <c r="L3353" s="309"/>
      <c r="M3353" s="310"/>
      <c r="N3353" s="317"/>
      <c r="O3353" s="317"/>
      <c r="P3353" s="309"/>
      <c r="Q3353" s="311"/>
      <c r="R3353" s="312"/>
      <c r="S3353" s="312"/>
      <c r="U3353" s="313"/>
      <c r="V3353" s="305"/>
      <c r="W3353" s="306"/>
      <c r="X3353" s="425"/>
      <c r="Z3353" s="305"/>
      <c r="AA3353" s="315"/>
      <c r="AB3353" s="315"/>
      <c r="AC3353" s="315"/>
      <c r="AD3353" s="312"/>
      <c r="AE3353" s="316"/>
      <c r="AF3353" s="317"/>
      <c r="AG3353" s="317"/>
      <c r="AH3353" s="311"/>
      <c r="AI3353" s="311"/>
      <c r="AJ3353" s="311"/>
      <c r="AK3353" s="311"/>
      <c r="AL3353" s="311"/>
      <c r="AO3353" s="318"/>
      <c r="AP3353" s="318"/>
      <c r="AQ3353" s="249"/>
      <c r="AR3353" s="249"/>
      <c r="AS3353" s="248"/>
      <c r="AT3353" s="248"/>
      <c r="AU3353" s="248"/>
      <c r="AW3353" s="319"/>
      <c r="AX3353" s="251"/>
      <c r="AY3353" s="248"/>
    </row>
    <row r="3354" spans="1:51" s="307" customFormat="1" ht="16.5" customHeight="1" x14ac:dyDescent="0.25">
      <c r="A3354" s="305"/>
      <c r="B3354" s="306"/>
      <c r="K3354" s="317"/>
      <c r="L3354" s="309"/>
      <c r="M3354" s="310"/>
      <c r="N3354" s="317"/>
      <c r="O3354" s="317"/>
      <c r="P3354" s="309"/>
      <c r="Q3354" s="311"/>
      <c r="R3354" s="312"/>
      <c r="S3354" s="312"/>
      <c r="U3354" s="313"/>
      <c r="V3354" s="305"/>
      <c r="W3354" s="306"/>
      <c r="X3354" s="425"/>
      <c r="Z3354" s="305"/>
      <c r="AA3354" s="315"/>
      <c r="AB3354" s="315"/>
      <c r="AC3354" s="315"/>
      <c r="AD3354" s="312"/>
      <c r="AE3354" s="316"/>
      <c r="AF3354" s="317"/>
      <c r="AG3354" s="317"/>
      <c r="AH3354" s="311"/>
      <c r="AI3354" s="311"/>
      <c r="AJ3354" s="311"/>
      <c r="AK3354" s="311"/>
      <c r="AL3354" s="311"/>
      <c r="AO3354" s="318"/>
      <c r="AP3354" s="318"/>
      <c r="AQ3354" s="249"/>
      <c r="AR3354" s="249"/>
      <c r="AS3354" s="248"/>
      <c r="AT3354" s="248"/>
      <c r="AU3354" s="248"/>
      <c r="AW3354" s="319"/>
      <c r="AX3354" s="251"/>
      <c r="AY3354" s="248"/>
    </row>
    <row r="3355" spans="1:51" s="307" customFormat="1" ht="16.5" customHeight="1" x14ac:dyDescent="0.25">
      <c r="A3355" s="305"/>
      <c r="B3355" s="306"/>
      <c r="K3355" s="317"/>
      <c r="L3355" s="309"/>
      <c r="M3355" s="310"/>
      <c r="N3355" s="317"/>
      <c r="O3355" s="317"/>
      <c r="P3355" s="309"/>
      <c r="Q3355" s="311"/>
      <c r="R3355" s="312"/>
      <c r="S3355" s="312"/>
      <c r="U3355" s="313"/>
      <c r="V3355" s="305"/>
      <c r="W3355" s="306"/>
      <c r="X3355" s="425"/>
      <c r="Z3355" s="305"/>
      <c r="AA3355" s="315"/>
      <c r="AB3355" s="315"/>
      <c r="AC3355" s="315"/>
      <c r="AD3355" s="312"/>
      <c r="AE3355" s="316"/>
      <c r="AF3355" s="317"/>
      <c r="AG3355" s="317"/>
      <c r="AH3355" s="311"/>
      <c r="AI3355" s="311"/>
      <c r="AJ3355" s="311"/>
      <c r="AK3355" s="311"/>
      <c r="AL3355" s="311"/>
      <c r="AO3355" s="318"/>
      <c r="AP3355" s="318"/>
      <c r="AQ3355" s="249"/>
      <c r="AR3355" s="249"/>
      <c r="AS3355" s="248"/>
      <c r="AT3355" s="248"/>
      <c r="AU3355" s="248"/>
      <c r="AW3355" s="319"/>
      <c r="AX3355" s="251"/>
      <c r="AY3355" s="248"/>
    </row>
    <row r="3356" spans="1:51" s="307" customFormat="1" ht="16.5" customHeight="1" x14ac:dyDescent="0.25">
      <c r="A3356" s="305"/>
      <c r="B3356" s="306"/>
      <c r="K3356" s="317"/>
      <c r="L3356" s="309"/>
      <c r="M3356" s="310"/>
      <c r="N3356" s="317"/>
      <c r="O3356" s="317"/>
      <c r="P3356" s="309"/>
      <c r="Q3356" s="311"/>
      <c r="R3356" s="312"/>
      <c r="S3356" s="312"/>
      <c r="U3356" s="313"/>
      <c r="V3356" s="305"/>
      <c r="W3356" s="306"/>
      <c r="X3356" s="425"/>
      <c r="Z3356" s="305"/>
      <c r="AA3356" s="315"/>
      <c r="AB3356" s="315"/>
      <c r="AC3356" s="315"/>
      <c r="AD3356" s="312"/>
      <c r="AE3356" s="316"/>
      <c r="AF3356" s="317"/>
      <c r="AG3356" s="317"/>
      <c r="AH3356" s="311"/>
      <c r="AI3356" s="311"/>
      <c r="AJ3356" s="311"/>
      <c r="AK3356" s="311"/>
      <c r="AL3356" s="311"/>
      <c r="AO3356" s="318"/>
      <c r="AP3356" s="318"/>
      <c r="AQ3356" s="249"/>
      <c r="AR3356" s="249"/>
      <c r="AS3356" s="248"/>
      <c r="AT3356" s="248"/>
      <c r="AU3356" s="248"/>
      <c r="AW3356" s="319"/>
      <c r="AX3356" s="251"/>
      <c r="AY3356" s="248"/>
    </row>
    <row r="3357" spans="1:51" s="307" customFormat="1" ht="16.5" customHeight="1" x14ac:dyDescent="0.25">
      <c r="A3357" s="305"/>
      <c r="B3357" s="306"/>
      <c r="K3357" s="317"/>
      <c r="L3357" s="309"/>
      <c r="M3357" s="310"/>
      <c r="N3357" s="317"/>
      <c r="O3357" s="317"/>
      <c r="P3357" s="309"/>
      <c r="Q3357" s="311"/>
      <c r="R3357" s="312"/>
      <c r="S3357" s="312"/>
      <c r="U3357" s="313"/>
      <c r="V3357" s="305"/>
      <c r="W3357" s="306"/>
      <c r="X3357" s="425"/>
      <c r="Z3357" s="305"/>
      <c r="AA3357" s="315"/>
      <c r="AB3357" s="315"/>
      <c r="AC3357" s="315"/>
      <c r="AD3357" s="312"/>
      <c r="AE3357" s="316"/>
      <c r="AF3357" s="317"/>
      <c r="AG3357" s="317"/>
      <c r="AH3357" s="311"/>
      <c r="AI3357" s="311"/>
      <c r="AJ3357" s="311"/>
      <c r="AK3357" s="311"/>
      <c r="AL3357" s="311"/>
      <c r="AO3357" s="318"/>
      <c r="AP3357" s="318"/>
      <c r="AQ3357" s="249"/>
      <c r="AR3357" s="249"/>
      <c r="AS3357" s="248"/>
      <c r="AT3357" s="248"/>
      <c r="AU3357" s="248"/>
      <c r="AW3357" s="319"/>
      <c r="AX3357" s="251"/>
      <c r="AY3357" s="248"/>
    </row>
    <row r="3358" spans="1:51" s="307" customFormat="1" ht="16.5" customHeight="1" x14ac:dyDescent="0.25">
      <c r="A3358" s="305"/>
      <c r="B3358" s="306"/>
      <c r="K3358" s="317"/>
      <c r="L3358" s="309"/>
      <c r="M3358" s="310"/>
      <c r="N3358" s="317"/>
      <c r="O3358" s="317"/>
      <c r="P3358" s="309"/>
      <c r="Q3358" s="311"/>
      <c r="R3358" s="312"/>
      <c r="S3358" s="312"/>
      <c r="U3358" s="313"/>
      <c r="V3358" s="305"/>
      <c r="W3358" s="306"/>
      <c r="X3358" s="425"/>
      <c r="Z3358" s="305"/>
      <c r="AA3358" s="315"/>
      <c r="AB3358" s="315"/>
      <c r="AC3358" s="315"/>
      <c r="AD3358" s="312"/>
      <c r="AE3358" s="316"/>
      <c r="AF3358" s="317"/>
      <c r="AG3358" s="317"/>
      <c r="AH3358" s="311"/>
      <c r="AI3358" s="311"/>
      <c r="AJ3358" s="311"/>
      <c r="AK3358" s="311"/>
      <c r="AL3358" s="311"/>
      <c r="AO3358" s="318"/>
      <c r="AP3358" s="318"/>
      <c r="AQ3358" s="249"/>
      <c r="AR3358" s="249"/>
      <c r="AS3358" s="248"/>
      <c r="AT3358" s="248"/>
      <c r="AU3358" s="248"/>
      <c r="AW3358" s="319"/>
      <c r="AX3358" s="251"/>
      <c r="AY3358" s="248"/>
    </row>
    <row r="3359" spans="1:51" s="307" customFormat="1" ht="16.5" customHeight="1" x14ac:dyDescent="0.25">
      <c r="A3359" s="305"/>
      <c r="B3359" s="306"/>
      <c r="K3359" s="317"/>
      <c r="L3359" s="309"/>
      <c r="M3359" s="310"/>
      <c r="N3359" s="317"/>
      <c r="O3359" s="317"/>
      <c r="P3359" s="309"/>
      <c r="Q3359" s="311"/>
      <c r="R3359" s="312"/>
      <c r="S3359" s="312"/>
      <c r="U3359" s="313"/>
      <c r="V3359" s="305"/>
      <c r="W3359" s="306"/>
      <c r="X3359" s="425"/>
      <c r="Z3359" s="305"/>
      <c r="AA3359" s="315"/>
      <c r="AB3359" s="315"/>
      <c r="AC3359" s="315"/>
      <c r="AD3359" s="312"/>
      <c r="AE3359" s="316"/>
      <c r="AF3359" s="317"/>
      <c r="AG3359" s="317"/>
      <c r="AH3359" s="311"/>
      <c r="AI3359" s="311"/>
      <c r="AJ3359" s="311"/>
      <c r="AK3359" s="311"/>
      <c r="AL3359" s="311"/>
      <c r="AO3359" s="318"/>
      <c r="AP3359" s="318"/>
      <c r="AQ3359" s="249"/>
      <c r="AR3359" s="249"/>
      <c r="AS3359" s="248"/>
      <c r="AT3359" s="248"/>
      <c r="AU3359" s="248"/>
      <c r="AW3359" s="319"/>
      <c r="AX3359" s="251"/>
      <c r="AY3359" s="248"/>
    </row>
    <row r="3360" spans="1:51" s="307" customFormat="1" ht="16.5" customHeight="1" x14ac:dyDescent="0.25">
      <c r="A3360" s="305"/>
      <c r="B3360" s="306"/>
      <c r="K3360" s="317"/>
      <c r="L3360" s="309"/>
      <c r="M3360" s="310"/>
      <c r="N3360" s="317"/>
      <c r="O3360" s="317"/>
      <c r="P3360" s="309"/>
      <c r="Q3360" s="311"/>
      <c r="R3360" s="312"/>
      <c r="S3360" s="312"/>
      <c r="U3360" s="313"/>
      <c r="V3360" s="305"/>
      <c r="W3360" s="306"/>
      <c r="X3360" s="425"/>
      <c r="Z3360" s="305"/>
      <c r="AA3360" s="315"/>
      <c r="AB3360" s="315"/>
      <c r="AC3360" s="315"/>
      <c r="AD3360" s="312"/>
      <c r="AE3360" s="316"/>
      <c r="AF3360" s="317"/>
      <c r="AG3360" s="317"/>
      <c r="AH3360" s="311"/>
      <c r="AI3360" s="311"/>
      <c r="AJ3360" s="311"/>
      <c r="AK3360" s="311"/>
      <c r="AL3360" s="311"/>
      <c r="AO3360" s="318"/>
      <c r="AP3360" s="318"/>
      <c r="AQ3360" s="249"/>
      <c r="AR3360" s="249"/>
      <c r="AS3360" s="248"/>
      <c r="AT3360" s="248"/>
      <c r="AU3360" s="248"/>
      <c r="AW3360" s="319"/>
      <c r="AX3360" s="251"/>
      <c r="AY3360" s="248"/>
    </row>
    <row r="3361" spans="1:51" s="307" customFormat="1" ht="16.5" customHeight="1" x14ac:dyDescent="0.25">
      <c r="A3361" s="305"/>
      <c r="B3361" s="306"/>
      <c r="K3361" s="317"/>
      <c r="L3361" s="309"/>
      <c r="M3361" s="310"/>
      <c r="N3361" s="317"/>
      <c r="O3361" s="317"/>
      <c r="P3361" s="309"/>
      <c r="Q3361" s="311"/>
      <c r="R3361" s="312"/>
      <c r="S3361" s="312"/>
      <c r="U3361" s="313"/>
      <c r="V3361" s="305"/>
      <c r="W3361" s="306"/>
      <c r="X3361" s="425"/>
      <c r="Z3361" s="305"/>
      <c r="AA3361" s="315"/>
      <c r="AB3361" s="315"/>
      <c r="AC3361" s="315"/>
      <c r="AD3361" s="312"/>
      <c r="AE3361" s="316"/>
      <c r="AF3361" s="317"/>
      <c r="AG3361" s="317"/>
      <c r="AH3361" s="311"/>
      <c r="AI3361" s="311"/>
      <c r="AJ3361" s="311"/>
      <c r="AK3361" s="311"/>
      <c r="AL3361" s="311"/>
      <c r="AO3361" s="318"/>
      <c r="AP3361" s="318"/>
      <c r="AQ3361" s="249"/>
      <c r="AR3361" s="249"/>
      <c r="AS3361" s="248"/>
      <c r="AT3361" s="248"/>
      <c r="AU3361" s="248"/>
      <c r="AW3361" s="319"/>
      <c r="AX3361" s="251"/>
      <c r="AY3361" s="248"/>
    </row>
    <row r="3362" spans="1:51" s="307" customFormat="1" ht="16.5" customHeight="1" x14ac:dyDescent="0.25">
      <c r="A3362" s="305"/>
      <c r="B3362" s="306"/>
      <c r="K3362" s="317"/>
      <c r="L3362" s="309"/>
      <c r="M3362" s="310"/>
      <c r="N3362" s="317"/>
      <c r="O3362" s="317"/>
      <c r="P3362" s="309"/>
      <c r="Q3362" s="311"/>
      <c r="R3362" s="312"/>
      <c r="S3362" s="312"/>
      <c r="U3362" s="313"/>
      <c r="V3362" s="305"/>
      <c r="W3362" s="306"/>
      <c r="X3362" s="425"/>
      <c r="Z3362" s="305"/>
      <c r="AA3362" s="315"/>
      <c r="AB3362" s="315"/>
      <c r="AC3362" s="315"/>
      <c r="AD3362" s="312"/>
      <c r="AE3362" s="316"/>
      <c r="AF3362" s="317"/>
      <c r="AG3362" s="317"/>
      <c r="AH3362" s="311"/>
      <c r="AI3362" s="311"/>
      <c r="AJ3362" s="311"/>
      <c r="AK3362" s="311"/>
      <c r="AL3362" s="311"/>
      <c r="AO3362" s="318"/>
      <c r="AP3362" s="318"/>
      <c r="AQ3362" s="249"/>
      <c r="AR3362" s="249"/>
      <c r="AS3362" s="248"/>
      <c r="AT3362" s="248"/>
      <c r="AU3362" s="248"/>
      <c r="AW3362" s="319"/>
      <c r="AX3362" s="251"/>
      <c r="AY3362" s="248"/>
    </row>
    <row r="3363" spans="1:51" s="307" customFormat="1" ht="16.5" customHeight="1" x14ac:dyDescent="0.25">
      <c r="A3363" s="305"/>
      <c r="B3363" s="306"/>
      <c r="K3363" s="317"/>
      <c r="L3363" s="309"/>
      <c r="M3363" s="310"/>
      <c r="N3363" s="317"/>
      <c r="O3363" s="317"/>
      <c r="P3363" s="309"/>
      <c r="Q3363" s="311"/>
      <c r="R3363" s="312"/>
      <c r="S3363" s="312"/>
      <c r="U3363" s="313"/>
      <c r="V3363" s="305"/>
      <c r="W3363" s="306"/>
      <c r="X3363" s="425"/>
      <c r="Z3363" s="305"/>
      <c r="AA3363" s="315"/>
      <c r="AB3363" s="315"/>
      <c r="AC3363" s="315"/>
      <c r="AD3363" s="312"/>
      <c r="AE3363" s="316"/>
      <c r="AF3363" s="317"/>
      <c r="AG3363" s="317"/>
      <c r="AH3363" s="311"/>
      <c r="AI3363" s="311"/>
      <c r="AJ3363" s="311"/>
      <c r="AK3363" s="311"/>
      <c r="AL3363" s="311"/>
      <c r="AO3363" s="318"/>
      <c r="AP3363" s="318"/>
      <c r="AQ3363" s="249"/>
      <c r="AR3363" s="249"/>
      <c r="AS3363" s="248"/>
      <c r="AT3363" s="248"/>
      <c r="AU3363" s="248"/>
      <c r="AW3363" s="319"/>
      <c r="AX3363" s="251"/>
      <c r="AY3363" s="248"/>
    </row>
    <row r="3364" spans="1:51" s="307" customFormat="1" ht="16.5" customHeight="1" x14ac:dyDescent="0.25">
      <c r="A3364" s="305"/>
      <c r="B3364" s="306"/>
      <c r="K3364" s="317"/>
      <c r="L3364" s="309"/>
      <c r="M3364" s="310"/>
      <c r="N3364" s="317"/>
      <c r="O3364" s="317"/>
      <c r="P3364" s="309"/>
      <c r="Q3364" s="311"/>
      <c r="R3364" s="312"/>
      <c r="S3364" s="312"/>
      <c r="U3364" s="313"/>
      <c r="V3364" s="305"/>
      <c r="W3364" s="306"/>
      <c r="X3364" s="425"/>
      <c r="Z3364" s="305"/>
      <c r="AA3364" s="315"/>
      <c r="AB3364" s="315"/>
      <c r="AC3364" s="315"/>
      <c r="AD3364" s="312"/>
      <c r="AE3364" s="316"/>
      <c r="AF3364" s="317"/>
      <c r="AG3364" s="317"/>
      <c r="AH3364" s="311"/>
      <c r="AI3364" s="311"/>
      <c r="AJ3364" s="311"/>
      <c r="AK3364" s="311"/>
      <c r="AL3364" s="311"/>
      <c r="AO3364" s="318"/>
      <c r="AP3364" s="318"/>
      <c r="AQ3364" s="249"/>
      <c r="AR3364" s="249"/>
      <c r="AS3364" s="248"/>
      <c r="AT3364" s="248"/>
      <c r="AU3364" s="248"/>
      <c r="AW3364" s="319"/>
      <c r="AX3364" s="251"/>
      <c r="AY3364" s="248"/>
    </row>
    <row r="3365" spans="1:51" s="307" customFormat="1" ht="16.5" customHeight="1" x14ac:dyDescent="0.25">
      <c r="A3365" s="305"/>
      <c r="B3365" s="306"/>
      <c r="K3365" s="317"/>
      <c r="L3365" s="309"/>
      <c r="M3365" s="310"/>
      <c r="N3365" s="317"/>
      <c r="O3365" s="317"/>
      <c r="P3365" s="309"/>
      <c r="Q3365" s="311"/>
      <c r="R3365" s="312"/>
      <c r="S3365" s="312"/>
      <c r="U3365" s="313"/>
      <c r="V3365" s="305"/>
      <c r="W3365" s="306"/>
      <c r="X3365" s="425"/>
      <c r="Z3365" s="305"/>
      <c r="AA3365" s="315"/>
      <c r="AB3365" s="315"/>
      <c r="AC3365" s="315"/>
      <c r="AD3365" s="312"/>
      <c r="AE3365" s="316"/>
      <c r="AF3365" s="317"/>
      <c r="AG3365" s="317"/>
      <c r="AH3365" s="311"/>
      <c r="AI3365" s="311"/>
      <c r="AJ3365" s="311"/>
      <c r="AK3365" s="311"/>
      <c r="AL3365" s="311"/>
      <c r="AO3365" s="318"/>
      <c r="AP3365" s="318"/>
      <c r="AQ3365" s="249"/>
      <c r="AR3365" s="249"/>
      <c r="AS3365" s="248"/>
      <c r="AT3365" s="248"/>
      <c r="AU3365" s="248"/>
      <c r="AW3365" s="319"/>
      <c r="AX3365" s="251"/>
      <c r="AY3365" s="248"/>
    </row>
    <row r="3366" spans="1:51" s="307" customFormat="1" ht="16.5" customHeight="1" x14ac:dyDescent="0.25">
      <c r="A3366" s="305"/>
      <c r="B3366" s="306"/>
      <c r="K3366" s="317"/>
      <c r="L3366" s="309"/>
      <c r="M3366" s="310"/>
      <c r="N3366" s="317"/>
      <c r="O3366" s="317"/>
      <c r="P3366" s="309"/>
      <c r="Q3366" s="311"/>
      <c r="R3366" s="312"/>
      <c r="S3366" s="312"/>
      <c r="U3366" s="313"/>
      <c r="V3366" s="305"/>
      <c r="W3366" s="306"/>
      <c r="X3366" s="425"/>
      <c r="Z3366" s="305"/>
      <c r="AA3366" s="315"/>
      <c r="AB3366" s="315"/>
      <c r="AC3366" s="315"/>
      <c r="AD3366" s="312"/>
      <c r="AE3366" s="316"/>
      <c r="AF3366" s="317"/>
      <c r="AG3366" s="317"/>
      <c r="AH3366" s="311"/>
      <c r="AI3366" s="311"/>
      <c r="AJ3366" s="311"/>
      <c r="AK3366" s="311"/>
      <c r="AL3366" s="311"/>
      <c r="AO3366" s="318"/>
      <c r="AP3366" s="318"/>
      <c r="AQ3366" s="249"/>
      <c r="AR3366" s="249"/>
      <c r="AS3366" s="248"/>
      <c r="AT3366" s="248"/>
      <c r="AU3366" s="248"/>
      <c r="AW3366" s="319"/>
      <c r="AX3366" s="251"/>
      <c r="AY3366" s="248"/>
    </row>
    <row r="3367" spans="1:51" s="307" customFormat="1" ht="16.5" customHeight="1" x14ac:dyDescent="0.25">
      <c r="A3367" s="305"/>
      <c r="B3367" s="306"/>
      <c r="K3367" s="317"/>
      <c r="L3367" s="309"/>
      <c r="M3367" s="310"/>
      <c r="N3367" s="317"/>
      <c r="O3367" s="317"/>
      <c r="P3367" s="309"/>
      <c r="Q3367" s="311"/>
      <c r="R3367" s="312"/>
      <c r="S3367" s="312"/>
      <c r="U3367" s="313"/>
      <c r="V3367" s="305"/>
      <c r="W3367" s="306"/>
      <c r="X3367" s="425"/>
      <c r="Z3367" s="305"/>
      <c r="AA3367" s="315"/>
      <c r="AB3367" s="315"/>
      <c r="AC3367" s="315"/>
      <c r="AD3367" s="312"/>
      <c r="AE3367" s="316"/>
      <c r="AF3367" s="317"/>
      <c r="AG3367" s="317"/>
      <c r="AH3367" s="311"/>
      <c r="AI3367" s="311"/>
      <c r="AJ3367" s="311"/>
      <c r="AK3367" s="311"/>
      <c r="AL3367" s="311"/>
      <c r="AO3367" s="318"/>
      <c r="AP3367" s="318"/>
      <c r="AQ3367" s="249"/>
      <c r="AR3367" s="249"/>
      <c r="AS3367" s="248"/>
      <c r="AT3367" s="248"/>
      <c r="AU3367" s="248"/>
      <c r="AW3367" s="319"/>
      <c r="AX3367" s="251"/>
      <c r="AY3367" s="248"/>
    </row>
    <row r="3368" spans="1:51" s="307" customFormat="1" ht="16.5" customHeight="1" x14ac:dyDescent="0.25">
      <c r="A3368" s="305"/>
      <c r="B3368" s="306"/>
      <c r="K3368" s="317"/>
      <c r="L3368" s="309"/>
      <c r="M3368" s="310"/>
      <c r="N3368" s="317"/>
      <c r="O3368" s="317"/>
      <c r="P3368" s="309"/>
      <c r="Q3368" s="311"/>
      <c r="R3368" s="312"/>
      <c r="S3368" s="312"/>
      <c r="U3368" s="313"/>
      <c r="V3368" s="305"/>
      <c r="W3368" s="306"/>
      <c r="X3368" s="425"/>
      <c r="Z3368" s="305"/>
      <c r="AA3368" s="315"/>
      <c r="AB3368" s="315"/>
      <c r="AC3368" s="315"/>
      <c r="AD3368" s="312"/>
      <c r="AE3368" s="316"/>
      <c r="AF3368" s="317"/>
      <c r="AG3368" s="317"/>
      <c r="AH3368" s="311"/>
      <c r="AI3368" s="311"/>
      <c r="AJ3368" s="311"/>
      <c r="AK3368" s="311"/>
      <c r="AL3368" s="311"/>
      <c r="AO3368" s="318"/>
      <c r="AP3368" s="318"/>
      <c r="AQ3368" s="249"/>
      <c r="AR3368" s="249"/>
      <c r="AS3368" s="248"/>
      <c r="AT3368" s="248"/>
      <c r="AU3368" s="248"/>
      <c r="AW3368" s="319"/>
      <c r="AX3368" s="251"/>
      <c r="AY3368" s="248"/>
    </row>
    <row r="3369" spans="1:51" s="307" customFormat="1" ht="16.5" customHeight="1" x14ac:dyDescent="0.25">
      <c r="A3369" s="305"/>
      <c r="B3369" s="306"/>
      <c r="K3369" s="317"/>
      <c r="L3369" s="309"/>
      <c r="M3369" s="310"/>
      <c r="N3369" s="317"/>
      <c r="O3369" s="317"/>
      <c r="P3369" s="309"/>
      <c r="Q3369" s="311"/>
      <c r="R3369" s="312"/>
      <c r="S3369" s="312"/>
      <c r="U3369" s="313"/>
      <c r="V3369" s="305"/>
      <c r="W3369" s="306"/>
      <c r="X3369" s="425"/>
      <c r="Z3369" s="305"/>
      <c r="AA3369" s="315"/>
      <c r="AB3369" s="315"/>
      <c r="AC3369" s="315"/>
      <c r="AD3369" s="312"/>
      <c r="AE3369" s="316"/>
      <c r="AF3369" s="317"/>
      <c r="AG3369" s="317"/>
      <c r="AH3369" s="311"/>
      <c r="AI3369" s="311"/>
      <c r="AJ3369" s="311"/>
      <c r="AK3369" s="311"/>
      <c r="AL3369" s="311"/>
      <c r="AO3369" s="318"/>
      <c r="AP3369" s="318"/>
      <c r="AQ3369" s="249"/>
      <c r="AR3369" s="249"/>
      <c r="AS3369" s="248"/>
      <c r="AT3369" s="248"/>
      <c r="AU3369" s="248"/>
      <c r="AW3369" s="319"/>
      <c r="AX3369" s="251"/>
      <c r="AY3369" s="248"/>
    </row>
    <row r="3370" spans="1:51" s="276" customFormat="1" ht="16.5" customHeight="1" x14ac:dyDescent="0.25">
      <c r="A3370" s="283" t="s">
        <v>269</v>
      </c>
      <c r="B3370" s="274">
        <v>80</v>
      </c>
      <c r="C3370" s="276" t="s">
        <v>5</v>
      </c>
      <c r="D3370" s="276">
        <v>24333</v>
      </c>
      <c r="E3370" s="276">
        <v>136</v>
      </c>
      <c r="F3370" s="276">
        <v>1025</v>
      </c>
      <c r="G3370" s="276" t="s">
        <v>245</v>
      </c>
      <c r="H3370" s="276">
        <v>16</v>
      </c>
      <c r="I3370" s="276">
        <v>3</v>
      </c>
      <c r="J3370" s="276">
        <v>63</v>
      </c>
      <c r="K3370" s="277">
        <f>H3370*400+I3370*100+J3370</f>
        <v>6763</v>
      </c>
      <c r="L3370" s="278">
        <f>SUM(Q3370:U3370)</f>
        <v>6763</v>
      </c>
      <c r="M3370" s="279">
        <v>5</v>
      </c>
      <c r="N3370" s="278">
        <f>L3370</f>
        <v>6763</v>
      </c>
      <c r="O3370" s="278">
        <v>125</v>
      </c>
      <c r="P3370" s="278">
        <f>N3370*O3370</f>
        <v>845375</v>
      </c>
      <c r="Q3370" s="280">
        <v>4363</v>
      </c>
      <c r="R3370" s="281">
        <v>2371.5</v>
      </c>
      <c r="S3370" s="281">
        <v>28.5</v>
      </c>
      <c r="U3370" s="282"/>
      <c r="V3370" s="283" t="s">
        <v>269</v>
      </c>
      <c r="W3370" s="274">
        <v>155</v>
      </c>
      <c r="X3370" s="284">
        <v>1</v>
      </c>
      <c r="Y3370" s="276" t="s">
        <v>28</v>
      </c>
      <c r="Z3370" s="276" t="s">
        <v>53</v>
      </c>
      <c r="AA3370" s="285">
        <v>9</v>
      </c>
      <c r="AB3370" s="285">
        <v>13</v>
      </c>
      <c r="AC3370" s="285">
        <v>2</v>
      </c>
      <c r="AD3370" s="281">
        <f>AA3370*AB3370</f>
        <v>117</v>
      </c>
      <c r="AE3370" s="287">
        <v>100</v>
      </c>
      <c r="AF3370" s="288">
        <f>AF3335</f>
        <v>6700</v>
      </c>
      <c r="AG3370" s="288">
        <f>AD3370*AF3370</f>
        <v>783900</v>
      </c>
      <c r="AH3370" s="280">
        <f>SUM(AI3370:AL3370)</f>
        <v>117</v>
      </c>
      <c r="AI3370" s="280"/>
      <c r="AJ3370" s="280">
        <v>117</v>
      </c>
      <c r="AK3370" s="280"/>
      <c r="AL3370" s="280"/>
      <c r="AM3370" s="276">
        <v>20</v>
      </c>
      <c r="AN3370" s="276">
        <f>ค่าเสื่อม!T4</f>
        <v>93</v>
      </c>
      <c r="AO3370" s="290">
        <f>AG3370*AN3370/100</f>
        <v>729027</v>
      </c>
      <c r="AP3370" s="290">
        <f>AG3370-AO3370</f>
        <v>54873</v>
      </c>
      <c r="AQ3370" s="199">
        <f>P3370+AP3370</f>
        <v>900248</v>
      </c>
      <c r="AR3370" s="199">
        <f>AQ3370</f>
        <v>900248</v>
      </c>
      <c r="AS3370" s="198">
        <v>3562</v>
      </c>
      <c r="AT3370" s="198">
        <f>AQ3370-AS3370</f>
        <v>896686</v>
      </c>
      <c r="AU3370" s="198">
        <f>AS3370</f>
        <v>3562</v>
      </c>
      <c r="AV3370" s="276">
        <f>อัตราภาษี!J5</f>
        <v>0.3</v>
      </c>
      <c r="AW3370" s="156" t="s">
        <v>1812</v>
      </c>
      <c r="AX3370" s="201">
        <f>AU3370*AV3370/100</f>
        <v>10.686</v>
      </c>
      <c r="AY3370" s="198">
        <f>AX3370*10/100</f>
        <v>1.0686</v>
      </c>
    </row>
    <row r="3371" spans="1:51" s="307" customFormat="1" ht="16.5" customHeight="1" x14ac:dyDescent="0.25">
      <c r="A3371" s="305"/>
      <c r="B3371" s="306"/>
      <c r="K3371" s="308"/>
      <c r="L3371" s="309"/>
      <c r="M3371" s="310"/>
      <c r="N3371" s="309"/>
      <c r="O3371" s="309"/>
      <c r="P3371" s="309"/>
      <c r="Q3371" s="311"/>
      <c r="R3371" s="312"/>
      <c r="S3371" s="312"/>
      <c r="U3371" s="313"/>
      <c r="V3371" s="305"/>
      <c r="W3371" s="306"/>
      <c r="X3371" s="425"/>
      <c r="AA3371" s="315"/>
      <c r="AB3371" s="315"/>
      <c r="AC3371" s="315"/>
      <c r="AD3371" s="312"/>
      <c r="AE3371" s="316"/>
      <c r="AF3371" s="317"/>
      <c r="AG3371" s="317"/>
      <c r="AH3371" s="311"/>
      <c r="AI3371" s="311"/>
      <c r="AJ3371" s="311"/>
      <c r="AK3371" s="311"/>
      <c r="AL3371" s="311"/>
      <c r="AO3371" s="318"/>
      <c r="AP3371" s="318"/>
      <c r="AQ3371" s="249"/>
      <c r="AR3371" s="249"/>
      <c r="AS3371" s="248"/>
      <c r="AT3371" s="248"/>
      <c r="AU3371" s="248"/>
      <c r="AW3371" s="319"/>
      <c r="AX3371" s="251"/>
      <c r="AY3371" s="248"/>
    </row>
    <row r="3372" spans="1:51" s="307" customFormat="1" ht="16.5" customHeight="1" x14ac:dyDescent="0.25">
      <c r="A3372" s="305"/>
      <c r="B3372" s="306"/>
      <c r="K3372" s="308"/>
      <c r="L3372" s="309"/>
      <c r="M3372" s="310"/>
      <c r="N3372" s="309"/>
      <c r="O3372" s="309"/>
      <c r="P3372" s="309"/>
      <c r="Q3372" s="311"/>
      <c r="R3372" s="312"/>
      <c r="S3372" s="312"/>
      <c r="U3372" s="313"/>
      <c r="V3372" s="305"/>
      <c r="W3372" s="306"/>
      <c r="X3372" s="425"/>
      <c r="AA3372" s="315"/>
      <c r="AB3372" s="315"/>
      <c r="AC3372" s="315"/>
      <c r="AD3372" s="312"/>
      <c r="AE3372" s="316"/>
      <c r="AF3372" s="317"/>
      <c r="AG3372" s="317"/>
      <c r="AH3372" s="311"/>
      <c r="AI3372" s="311"/>
      <c r="AJ3372" s="311"/>
      <c r="AK3372" s="311"/>
      <c r="AL3372" s="311"/>
      <c r="AO3372" s="318"/>
      <c r="AP3372" s="318"/>
      <c r="AQ3372" s="249"/>
      <c r="AR3372" s="249"/>
      <c r="AS3372" s="248"/>
      <c r="AT3372" s="248"/>
      <c r="AU3372" s="248"/>
      <c r="AW3372" s="319"/>
      <c r="AX3372" s="251"/>
      <c r="AY3372" s="248"/>
    </row>
    <row r="3373" spans="1:51" s="307" customFormat="1" ht="16.5" customHeight="1" x14ac:dyDescent="0.25">
      <c r="A3373" s="305"/>
      <c r="B3373" s="306"/>
      <c r="K3373" s="308"/>
      <c r="L3373" s="309"/>
      <c r="M3373" s="310"/>
      <c r="N3373" s="309"/>
      <c r="O3373" s="309"/>
      <c r="P3373" s="309"/>
      <c r="Q3373" s="311"/>
      <c r="R3373" s="312"/>
      <c r="S3373" s="312"/>
      <c r="U3373" s="313"/>
      <c r="V3373" s="305"/>
      <c r="W3373" s="306"/>
      <c r="X3373" s="425"/>
      <c r="AA3373" s="315"/>
      <c r="AB3373" s="315"/>
      <c r="AC3373" s="315"/>
      <c r="AD3373" s="312"/>
      <c r="AE3373" s="316"/>
      <c r="AF3373" s="317"/>
      <c r="AG3373" s="317"/>
      <c r="AH3373" s="311"/>
      <c r="AI3373" s="311"/>
      <c r="AJ3373" s="311"/>
      <c r="AK3373" s="311"/>
      <c r="AL3373" s="311"/>
      <c r="AO3373" s="318"/>
      <c r="AP3373" s="318"/>
      <c r="AQ3373" s="249"/>
      <c r="AR3373" s="249"/>
      <c r="AS3373" s="248"/>
      <c r="AT3373" s="248"/>
      <c r="AU3373" s="248"/>
      <c r="AW3373" s="319"/>
      <c r="AX3373" s="251"/>
      <c r="AY3373" s="248"/>
    </row>
    <row r="3374" spans="1:51" s="307" customFormat="1" ht="16.5" customHeight="1" x14ac:dyDescent="0.25">
      <c r="A3374" s="305"/>
      <c r="B3374" s="306"/>
      <c r="K3374" s="308"/>
      <c r="L3374" s="309"/>
      <c r="M3374" s="310"/>
      <c r="N3374" s="309"/>
      <c r="O3374" s="309"/>
      <c r="P3374" s="309"/>
      <c r="Q3374" s="311"/>
      <c r="R3374" s="312"/>
      <c r="S3374" s="312"/>
      <c r="U3374" s="313"/>
      <c r="V3374" s="305"/>
      <c r="W3374" s="306"/>
      <c r="X3374" s="425"/>
      <c r="AA3374" s="315"/>
      <c r="AB3374" s="315"/>
      <c r="AC3374" s="315"/>
      <c r="AD3374" s="312"/>
      <c r="AE3374" s="316"/>
      <c r="AF3374" s="317"/>
      <c r="AG3374" s="317"/>
      <c r="AH3374" s="311"/>
      <c r="AI3374" s="311"/>
      <c r="AJ3374" s="311"/>
      <c r="AK3374" s="311"/>
      <c r="AL3374" s="311"/>
      <c r="AO3374" s="318"/>
      <c r="AP3374" s="318"/>
      <c r="AQ3374" s="249"/>
      <c r="AR3374" s="249"/>
      <c r="AS3374" s="248"/>
      <c r="AT3374" s="248"/>
      <c r="AU3374" s="248"/>
      <c r="AW3374" s="319"/>
      <c r="AX3374" s="251"/>
      <c r="AY3374" s="248"/>
    </row>
    <row r="3375" spans="1:51" s="307" customFormat="1" ht="16.5" customHeight="1" x14ac:dyDescent="0.25">
      <c r="A3375" s="305"/>
      <c r="B3375" s="306"/>
      <c r="K3375" s="308"/>
      <c r="L3375" s="309"/>
      <c r="M3375" s="310"/>
      <c r="N3375" s="309"/>
      <c r="O3375" s="309"/>
      <c r="P3375" s="309"/>
      <c r="Q3375" s="311"/>
      <c r="R3375" s="312"/>
      <c r="S3375" s="312"/>
      <c r="U3375" s="313"/>
      <c r="V3375" s="305"/>
      <c r="W3375" s="306"/>
      <c r="X3375" s="425"/>
      <c r="AA3375" s="315"/>
      <c r="AB3375" s="315"/>
      <c r="AC3375" s="315"/>
      <c r="AD3375" s="312"/>
      <c r="AE3375" s="316"/>
      <c r="AF3375" s="317"/>
      <c r="AG3375" s="317"/>
      <c r="AH3375" s="311"/>
      <c r="AI3375" s="311"/>
      <c r="AJ3375" s="311"/>
      <c r="AK3375" s="311"/>
      <c r="AL3375" s="311"/>
      <c r="AO3375" s="318"/>
      <c r="AP3375" s="318"/>
      <c r="AQ3375" s="249"/>
      <c r="AR3375" s="249"/>
      <c r="AS3375" s="248"/>
      <c r="AT3375" s="248"/>
      <c r="AU3375" s="248"/>
      <c r="AW3375" s="319"/>
      <c r="AX3375" s="251"/>
      <c r="AY3375" s="248"/>
    </row>
    <row r="3376" spans="1:51" s="307" customFormat="1" ht="16.5" customHeight="1" x14ac:dyDescent="0.25">
      <c r="A3376" s="305"/>
      <c r="B3376" s="306"/>
      <c r="K3376" s="308"/>
      <c r="L3376" s="309"/>
      <c r="M3376" s="310"/>
      <c r="N3376" s="309"/>
      <c r="O3376" s="309"/>
      <c r="P3376" s="309"/>
      <c r="Q3376" s="311"/>
      <c r="R3376" s="312"/>
      <c r="S3376" s="312"/>
      <c r="U3376" s="313"/>
      <c r="V3376" s="305"/>
      <c r="W3376" s="306"/>
      <c r="X3376" s="425"/>
      <c r="AA3376" s="315"/>
      <c r="AB3376" s="315"/>
      <c r="AC3376" s="315"/>
      <c r="AD3376" s="312"/>
      <c r="AE3376" s="316"/>
      <c r="AF3376" s="317"/>
      <c r="AG3376" s="317"/>
      <c r="AH3376" s="311"/>
      <c r="AI3376" s="311"/>
      <c r="AJ3376" s="311"/>
      <c r="AK3376" s="311"/>
      <c r="AL3376" s="311"/>
      <c r="AO3376" s="318"/>
      <c r="AP3376" s="318"/>
      <c r="AQ3376" s="249"/>
      <c r="AR3376" s="249"/>
      <c r="AS3376" s="248"/>
      <c r="AT3376" s="248"/>
      <c r="AU3376" s="248"/>
      <c r="AW3376" s="319"/>
      <c r="AX3376" s="251"/>
      <c r="AY3376" s="248"/>
    </row>
    <row r="3377" spans="1:51" s="307" customFormat="1" ht="16.5" customHeight="1" x14ac:dyDescent="0.25">
      <c r="A3377" s="305"/>
      <c r="B3377" s="306"/>
      <c r="K3377" s="308"/>
      <c r="L3377" s="309"/>
      <c r="M3377" s="310"/>
      <c r="N3377" s="309"/>
      <c r="O3377" s="309"/>
      <c r="P3377" s="309"/>
      <c r="Q3377" s="311"/>
      <c r="R3377" s="312"/>
      <c r="S3377" s="312"/>
      <c r="U3377" s="313"/>
      <c r="V3377" s="305"/>
      <c r="W3377" s="306"/>
      <c r="X3377" s="425"/>
      <c r="AA3377" s="315"/>
      <c r="AB3377" s="315"/>
      <c r="AC3377" s="315"/>
      <c r="AD3377" s="312"/>
      <c r="AE3377" s="316"/>
      <c r="AF3377" s="317"/>
      <c r="AG3377" s="317"/>
      <c r="AH3377" s="311"/>
      <c r="AI3377" s="311"/>
      <c r="AJ3377" s="311"/>
      <c r="AK3377" s="311"/>
      <c r="AL3377" s="311"/>
      <c r="AO3377" s="318"/>
      <c r="AP3377" s="318"/>
      <c r="AQ3377" s="249"/>
      <c r="AR3377" s="249"/>
      <c r="AS3377" s="248"/>
      <c r="AT3377" s="248"/>
      <c r="AU3377" s="248"/>
      <c r="AW3377" s="319"/>
      <c r="AX3377" s="251"/>
      <c r="AY3377" s="248"/>
    </row>
    <row r="3378" spans="1:51" s="307" customFormat="1" ht="16.5" customHeight="1" x14ac:dyDescent="0.25">
      <c r="A3378" s="305"/>
      <c r="B3378" s="306"/>
      <c r="K3378" s="308"/>
      <c r="L3378" s="309"/>
      <c r="M3378" s="310"/>
      <c r="N3378" s="309"/>
      <c r="O3378" s="309"/>
      <c r="P3378" s="309"/>
      <c r="Q3378" s="311"/>
      <c r="R3378" s="312"/>
      <c r="S3378" s="312"/>
      <c r="U3378" s="313"/>
      <c r="V3378" s="305"/>
      <c r="W3378" s="306"/>
      <c r="X3378" s="425"/>
      <c r="AA3378" s="315"/>
      <c r="AB3378" s="315"/>
      <c r="AC3378" s="315"/>
      <c r="AD3378" s="312"/>
      <c r="AE3378" s="316"/>
      <c r="AF3378" s="317"/>
      <c r="AG3378" s="317"/>
      <c r="AH3378" s="311"/>
      <c r="AI3378" s="311"/>
      <c r="AJ3378" s="311"/>
      <c r="AK3378" s="311"/>
      <c r="AL3378" s="311"/>
      <c r="AO3378" s="318"/>
      <c r="AP3378" s="318"/>
      <c r="AQ3378" s="249"/>
      <c r="AR3378" s="249"/>
      <c r="AS3378" s="248"/>
      <c r="AT3378" s="248"/>
      <c r="AU3378" s="248"/>
      <c r="AW3378" s="319"/>
      <c r="AX3378" s="251"/>
      <c r="AY3378" s="248"/>
    </row>
    <row r="3379" spans="1:51" s="307" customFormat="1" ht="16.5" customHeight="1" x14ac:dyDescent="0.25">
      <c r="A3379" s="305"/>
      <c r="B3379" s="306"/>
      <c r="K3379" s="308"/>
      <c r="L3379" s="309"/>
      <c r="M3379" s="310"/>
      <c r="N3379" s="309"/>
      <c r="O3379" s="309"/>
      <c r="P3379" s="309"/>
      <c r="Q3379" s="311"/>
      <c r="R3379" s="312"/>
      <c r="S3379" s="312"/>
      <c r="U3379" s="313"/>
      <c r="V3379" s="305"/>
      <c r="W3379" s="306"/>
      <c r="X3379" s="425"/>
      <c r="AA3379" s="315"/>
      <c r="AB3379" s="315"/>
      <c r="AC3379" s="315"/>
      <c r="AD3379" s="312"/>
      <c r="AE3379" s="316"/>
      <c r="AF3379" s="317"/>
      <c r="AG3379" s="317"/>
      <c r="AH3379" s="311"/>
      <c r="AI3379" s="311"/>
      <c r="AJ3379" s="311"/>
      <c r="AK3379" s="311"/>
      <c r="AL3379" s="311"/>
      <c r="AO3379" s="318"/>
      <c r="AP3379" s="318"/>
      <c r="AQ3379" s="249"/>
      <c r="AR3379" s="249"/>
      <c r="AS3379" s="248"/>
      <c r="AT3379" s="248"/>
      <c r="AU3379" s="248"/>
      <c r="AW3379" s="319"/>
      <c r="AX3379" s="251"/>
      <c r="AY3379" s="248"/>
    </row>
    <row r="3380" spans="1:51" s="307" customFormat="1" ht="16.5" customHeight="1" x14ac:dyDescent="0.25">
      <c r="A3380" s="305"/>
      <c r="B3380" s="306"/>
      <c r="K3380" s="308"/>
      <c r="L3380" s="309"/>
      <c r="M3380" s="310"/>
      <c r="N3380" s="309"/>
      <c r="O3380" s="309"/>
      <c r="P3380" s="309"/>
      <c r="Q3380" s="311"/>
      <c r="R3380" s="312"/>
      <c r="S3380" s="312"/>
      <c r="U3380" s="313"/>
      <c r="V3380" s="305"/>
      <c r="W3380" s="306"/>
      <c r="X3380" s="425"/>
      <c r="AA3380" s="315"/>
      <c r="AB3380" s="315"/>
      <c r="AC3380" s="315"/>
      <c r="AD3380" s="312"/>
      <c r="AE3380" s="316"/>
      <c r="AF3380" s="317"/>
      <c r="AG3380" s="317"/>
      <c r="AH3380" s="311"/>
      <c r="AI3380" s="311"/>
      <c r="AJ3380" s="311"/>
      <c r="AK3380" s="311"/>
      <c r="AL3380" s="311"/>
      <c r="AO3380" s="318"/>
      <c r="AP3380" s="318"/>
      <c r="AQ3380" s="249"/>
      <c r="AR3380" s="249"/>
      <c r="AS3380" s="248"/>
      <c r="AT3380" s="248"/>
      <c r="AU3380" s="248"/>
      <c r="AW3380" s="319"/>
      <c r="AX3380" s="251"/>
      <c r="AY3380" s="248"/>
    </row>
    <row r="3381" spans="1:51" s="307" customFormat="1" ht="16.5" customHeight="1" x14ac:dyDescent="0.25">
      <c r="A3381" s="305"/>
      <c r="B3381" s="306"/>
      <c r="K3381" s="308"/>
      <c r="L3381" s="309"/>
      <c r="M3381" s="310"/>
      <c r="N3381" s="309"/>
      <c r="O3381" s="309"/>
      <c r="P3381" s="309"/>
      <c r="Q3381" s="311"/>
      <c r="R3381" s="312"/>
      <c r="S3381" s="312"/>
      <c r="U3381" s="313"/>
      <c r="V3381" s="305"/>
      <c r="W3381" s="306"/>
      <c r="X3381" s="425"/>
      <c r="AA3381" s="315"/>
      <c r="AB3381" s="315"/>
      <c r="AC3381" s="315"/>
      <c r="AD3381" s="312"/>
      <c r="AE3381" s="316"/>
      <c r="AF3381" s="317"/>
      <c r="AG3381" s="317"/>
      <c r="AH3381" s="311"/>
      <c r="AI3381" s="311"/>
      <c r="AJ3381" s="311"/>
      <c r="AK3381" s="311"/>
      <c r="AL3381" s="311"/>
      <c r="AO3381" s="318"/>
      <c r="AP3381" s="318"/>
      <c r="AQ3381" s="249"/>
      <c r="AR3381" s="249"/>
      <c r="AS3381" s="248"/>
      <c r="AT3381" s="248"/>
      <c r="AU3381" s="248"/>
      <c r="AW3381" s="319"/>
      <c r="AX3381" s="251"/>
      <c r="AY3381" s="248"/>
    </row>
    <row r="3382" spans="1:51" s="307" customFormat="1" ht="16.5" customHeight="1" x14ac:dyDescent="0.25">
      <c r="A3382" s="305"/>
      <c r="B3382" s="306"/>
      <c r="K3382" s="308"/>
      <c r="L3382" s="309"/>
      <c r="M3382" s="310"/>
      <c r="N3382" s="309"/>
      <c r="O3382" s="309"/>
      <c r="P3382" s="309"/>
      <c r="Q3382" s="311"/>
      <c r="R3382" s="312"/>
      <c r="S3382" s="312"/>
      <c r="U3382" s="313"/>
      <c r="V3382" s="305"/>
      <c r="W3382" s="306"/>
      <c r="X3382" s="425"/>
      <c r="AA3382" s="315"/>
      <c r="AB3382" s="315"/>
      <c r="AC3382" s="315"/>
      <c r="AD3382" s="312"/>
      <c r="AE3382" s="316"/>
      <c r="AF3382" s="317"/>
      <c r="AG3382" s="317"/>
      <c r="AH3382" s="311"/>
      <c r="AI3382" s="311"/>
      <c r="AJ3382" s="311"/>
      <c r="AK3382" s="311"/>
      <c r="AL3382" s="311"/>
      <c r="AO3382" s="318"/>
      <c r="AP3382" s="318"/>
      <c r="AQ3382" s="249"/>
      <c r="AR3382" s="249"/>
      <c r="AS3382" s="248"/>
      <c r="AT3382" s="248"/>
      <c r="AU3382" s="248"/>
      <c r="AW3382" s="319"/>
      <c r="AX3382" s="251"/>
      <c r="AY3382" s="248"/>
    </row>
    <row r="3383" spans="1:51" s="307" customFormat="1" ht="16.5" customHeight="1" x14ac:dyDescent="0.25">
      <c r="A3383" s="305"/>
      <c r="B3383" s="306"/>
      <c r="K3383" s="308"/>
      <c r="L3383" s="309"/>
      <c r="M3383" s="310"/>
      <c r="N3383" s="309"/>
      <c r="O3383" s="309"/>
      <c r="P3383" s="309"/>
      <c r="Q3383" s="311"/>
      <c r="R3383" s="312"/>
      <c r="S3383" s="312"/>
      <c r="U3383" s="313"/>
      <c r="V3383" s="305"/>
      <c r="W3383" s="306"/>
      <c r="X3383" s="425"/>
      <c r="AA3383" s="315"/>
      <c r="AB3383" s="315"/>
      <c r="AC3383" s="315"/>
      <c r="AD3383" s="312"/>
      <c r="AE3383" s="316"/>
      <c r="AF3383" s="317"/>
      <c r="AG3383" s="317"/>
      <c r="AH3383" s="311"/>
      <c r="AI3383" s="311"/>
      <c r="AJ3383" s="311"/>
      <c r="AK3383" s="311"/>
      <c r="AL3383" s="311"/>
      <c r="AO3383" s="318"/>
      <c r="AP3383" s="318"/>
      <c r="AQ3383" s="249"/>
      <c r="AR3383" s="249"/>
      <c r="AS3383" s="248"/>
      <c r="AT3383" s="248"/>
      <c r="AU3383" s="248"/>
      <c r="AW3383" s="319"/>
      <c r="AX3383" s="251"/>
      <c r="AY3383" s="248"/>
    </row>
    <row r="3384" spans="1:51" s="307" customFormat="1" ht="16.5" customHeight="1" x14ac:dyDescent="0.25">
      <c r="A3384" s="305"/>
      <c r="B3384" s="306"/>
      <c r="K3384" s="308"/>
      <c r="L3384" s="309"/>
      <c r="M3384" s="310"/>
      <c r="N3384" s="309"/>
      <c r="O3384" s="309"/>
      <c r="P3384" s="309"/>
      <c r="Q3384" s="311"/>
      <c r="R3384" s="312"/>
      <c r="S3384" s="312"/>
      <c r="U3384" s="313"/>
      <c r="V3384" s="305"/>
      <c r="W3384" s="306"/>
      <c r="X3384" s="425"/>
      <c r="AA3384" s="315"/>
      <c r="AB3384" s="315"/>
      <c r="AC3384" s="315"/>
      <c r="AD3384" s="312"/>
      <c r="AE3384" s="316"/>
      <c r="AF3384" s="317"/>
      <c r="AG3384" s="317"/>
      <c r="AH3384" s="311"/>
      <c r="AI3384" s="311"/>
      <c r="AJ3384" s="311"/>
      <c r="AK3384" s="311"/>
      <c r="AL3384" s="311"/>
      <c r="AO3384" s="318"/>
      <c r="AP3384" s="318"/>
      <c r="AQ3384" s="249"/>
      <c r="AR3384" s="249"/>
      <c r="AS3384" s="248"/>
      <c r="AT3384" s="248"/>
      <c r="AU3384" s="248"/>
      <c r="AW3384" s="319"/>
      <c r="AX3384" s="251"/>
      <c r="AY3384" s="248"/>
    </row>
    <row r="3385" spans="1:51" s="307" customFormat="1" ht="16.5" customHeight="1" x14ac:dyDescent="0.25">
      <c r="A3385" s="305"/>
      <c r="B3385" s="306"/>
      <c r="K3385" s="308"/>
      <c r="L3385" s="309"/>
      <c r="M3385" s="310"/>
      <c r="N3385" s="309"/>
      <c r="O3385" s="309"/>
      <c r="P3385" s="309"/>
      <c r="Q3385" s="311"/>
      <c r="R3385" s="312"/>
      <c r="S3385" s="312"/>
      <c r="U3385" s="313"/>
      <c r="V3385" s="305"/>
      <c r="W3385" s="306"/>
      <c r="X3385" s="425"/>
      <c r="AA3385" s="315"/>
      <c r="AB3385" s="315"/>
      <c r="AC3385" s="315"/>
      <c r="AD3385" s="312"/>
      <c r="AE3385" s="316"/>
      <c r="AF3385" s="317"/>
      <c r="AG3385" s="317"/>
      <c r="AH3385" s="311"/>
      <c r="AI3385" s="311"/>
      <c r="AJ3385" s="311"/>
      <c r="AK3385" s="311"/>
      <c r="AL3385" s="311"/>
      <c r="AO3385" s="318"/>
      <c r="AP3385" s="318"/>
      <c r="AQ3385" s="249"/>
      <c r="AR3385" s="249"/>
      <c r="AS3385" s="248"/>
      <c r="AT3385" s="248"/>
      <c r="AU3385" s="248"/>
      <c r="AW3385" s="319"/>
      <c r="AX3385" s="251"/>
      <c r="AY3385" s="248"/>
    </row>
    <row r="3386" spans="1:51" s="307" customFormat="1" ht="16.5" customHeight="1" x14ac:dyDescent="0.25">
      <c r="A3386" s="305"/>
      <c r="B3386" s="306"/>
      <c r="K3386" s="308"/>
      <c r="L3386" s="309"/>
      <c r="M3386" s="310"/>
      <c r="N3386" s="309"/>
      <c r="O3386" s="309"/>
      <c r="P3386" s="309"/>
      <c r="Q3386" s="311"/>
      <c r="R3386" s="312"/>
      <c r="S3386" s="312"/>
      <c r="U3386" s="313"/>
      <c r="V3386" s="305"/>
      <c r="W3386" s="306"/>
      <c r="X3386" s="425"/>
      <c r="AA3386" s="315"/>
      <c r="AB3386" s="315"/>
      <c r="AC3386" s="315"/>
      <c r="AD3386" s="312"/>
      <c r="AE3386" s="316"/>
      <c r="AF3386" s="317"/>
      <c r="AG3386" s="317"/>
      <c r="AH3386" s="311"/>
      <c r="AI3386" s="311"/>
      <c r="AJ3386" s="311"/>
      <c r="AK3386" s="311"/>
      <c r="AL3386" s="311"/>
      <c r="AO3386" s="318"/>
      <c r="AP3386" s="318"/>
      <c r="AQ3386" s="249"/>
      <c r="AR3386" s="249"/>
      <c r="AS3386" s="248"/>
      <c r="AT3386" s="248"/>
      <c r="AU3386" s="248"/>
      <c r="AW3386" s="319"/>
      <c r="AX3386" s="251"/>
      <c r="AY3386" s="248"/>
    </row>
    <row r="3387" spans="1:51" s="307" customFormat="1" ht="16.5" customHeight="1" x14ac:dyDescent="0.25">
      <c r="A3387" s="305"/>
      <c r="B3387" s="306"/>
      <c r="K3387" s="308"/>
      <c r="L3387" s="309"/>
      <c r="M3387" s="310"/>
      <c r="N3387" s="309"/>
      <c r="O3387" s="309"/>
      <c r="P3387" s="309"/>
      <c r="Q3387" s="311"/>
      <c r="R3387" s="312"/>
      <c r="S3387" s="312"/>
      <c r="U3387" s="313"/>
      <c r="V3387" s="305"/>
      <c r="W3387" s="306"/>
      <c r="X3387" s="425"/>
      <c r="AA3387" s="315"/>
      <c r="AB3387" s="315"/>
      <c r="AC3387" s="315"/>
      <c r="AD3387" s="312"/>
      <c r="AE3387" s="316"/>
      <c r="AF3387" s="317"/>
      <c r="AG3387" s="317"/>
      <c r="AH3387" s="311"/>
      <c r="AI3387" s="311"/>
      <c r="AJ3387" s="311"/>
      <c r="AK3387" s="311"/>
      <c r="AL3387" s="311"/>
      <c r="AO3387" s="318"/>
      <c r="AP3387" s="318"/>
      <c r="AQ3387" s="249"/>
      <c r="AR3387" s="249"/>
      <c r="AS3387" s="248"/>
      <c r="AT3387" s="248"/>
      <c r="AU3387" s="248"/>
      <c r="AW3387" s="319"/>
      <c r="AX3387" s="251"/>
      <c r="AY3387" s="248"/>
    </row>
    <row r="3388" spans="1:51" s="307" customFormat="1" ht="16.5" customHeight="1" x14ac:dyDescent="0.25">
      <c r="A3388" s="305"/>
      <c r="B3388" s="306"/>
      <c r="K3388" s="308"/>
      <c r="L3388" s="309"/>
      <c r="M3388" s="310"/>
      <c r="N3388" s="309"/>
      <c r="O3388" s="309"/>
      <c r="P3388" s="309"/>
      <c r="Q3388" s="311"/>
      <c r="R3388" s="312"/>
      <c r="S3388" s="312"/>
      <c r="U3388" s="313"/>
      <c r="V3388" s="305"/>
      <c r="W3388" s="306"/>
      <c r="X3388" s="425"/>
      <c r="AA3388" s="315"/>
      <c r="AB3388" s="315"/>
      <c r="AC3388" s="315"/>
      <c r="AD3388" s="312"/>
      <c r="AE3388" s="316"/>
      <c r="AF3388" s="317"/>
      <c r="AG3388" s="317"/>
      <c r="AH3388" s="311"/>
      <c r="AI3388" s="311"/>
      <c r="AJ3388" s="311"/>
      <c r="AK3388" s="311"/>
      <c r="AL3388" s="311"/>
      <c r="AO3388" s="318"/>
      <c r="AP3388" s="318"/>
      <c r="AQ3388" s="249"/>
      <c r="AR3388" s="249"/>
      <c r="AS3388" s="248"/>
      <c r="AT3388" s="248"/>
      <c r="AU3388" s="248"/>
      <c r="AW3388" s="319"/>
      <c r="AX3388" s="251"/>
      <c r="AY3388" s="248"/>
    </row>
    <row r="3389" spans="1:51" s="307" customFormat="1" ht="16.5" customHeight="1" x14ac:dyDescent="0.25">
      <c r="A3389" s="305"/>
      <c r="B3389" s="306"/>
      <c r="K3389" s="308"/>
      <c r="L3389" s="309"/>
      <c r="M3389" s="310"/>
      <c r="N3389" s="309"/>
      <c r="O3389" s="309"/>
      <c r="P3389" s="309"/>
      <c r="Q3389" s="311"/>
      <c r="R3389" s="312"/>
      <c r="S3389" s="312"/>
      <c r="U3389" s="313"/>
      <c r="V3389" s="305"/>
      <c r="W3389" s="306"/>
      <c r="X3389" s="425"/>
      <c r="AA3389" s="315"/>
      <c r="AB3389" s="315"/>
      <c r="AC3389" s="315"/>
      <c r="AD3389" s="312"/>
      <c r="AE3389" s="316"/>
      <c r="AF3389" s="317"/>
      <c r="AG3389" s="317"/>
      <c r="AH3389" s="311"/>
      <c r="AI3389" s="311"/>
      <c r="AJ3389" s="311"/>
      <c r="AK3389" s="311"/>
      <c r="AL3389" s="311"/>
      <c r="AO3389" s="318"/>
      <c r="AP3389" s="318"/>
      <c r="AQ3389" s="249"/>
      <c r="AR3389" s="249"/>
      <c r="AS3389" s="248"/>
      <c r="AT3389" s="248"/>
      <c r="AU3389" s="248"/>
      <c r="AW3389" s="319"/>
      <c r="AX3389" s="251"/>
      <c r="AY3389" s="248"/>
    </row>
    <row r="3390" spans="1:51" s="307" customFormat="1" ht="16.5" customHeight="1" x14ac:dyDescent="0.25">
      <c r="A3390" s="305"/>
      <c r="B3390" s="306"/>
      <c r="K3390" s="308"/>
      <c r="L3390" s="309"/>
      <c r="M3390" s="310"/>
      <c r="N3390" s="309"/>
      <c r="O3390" s="309"/>
      <c r="P3390" s="309"/>
      <c r="Q3390" s="311"/>
      <c r="R3390" s="312"/>
      <c r="S3390" s="312"/>
      <c r="U3390" s="313"/>
      <c r="V3390" s="305"/>
      <c r="W3390" s="306"/>
      <c r="X3390" s="425"/>
      <c r="AA3390" s="315"/>
      <c r="AB3390" s="315"/>
      <c r="AC3390" s="315"/>
      <c r="AD3390" s="312"/>
      <c r="AE3390" s="316"/>
      <c r="AF3390" s="317"/>
      <c r="AG3390" s="317"/>
      <c r="AH3390" s="311"/>
      <c r="AI3390" s="311"/>
      <c r="AJ3390" s="311"/>
      <c r="AK3390" s="311"/>
      <c r="AL3390" s="311"/>
      <c r="AO3390" s="318"/>
      <c r="AP3390" s="318"/>
      <c r="AQ3390" s="249"/>
      <c r="AR3390" s="249"/>
      <c r="AS3390" s="248"/>
      <c r="AT3390" s="248"/>
      <c r="AU3390" s="248"/>
      <c r="AW3390" s="319"/>
      <c r="AX3390" s="251"/>
      <c r="AY3390" s="248"/>
    </row>
    <row r="3391" spans="1:51" s="307" customFormat="1" ht="16.5" customHeight="1" x14ac:dyDescent="0.25">
      <c r="A3391" s="305"/>
      <c r="B3391" s="306"/>
      <c r="K3391" s="308"/>
      <c r="L3391" s="309"/>
      <c r="M3391" s="310"/>
      <c r="N3391" s="309"/>
      <c r="O3391" s="309"/>
      <c r="P3391" s="309"/>
      <c r="Q3391" s="311"/>
      <c r="R3391" s="312"/>
      <c r="S3391" s="312"/>
      <c r="U3391" s="313"/>
      <c r="V3391" s="305"/>
      <c r="W3391" s="306"/>
      <c r="X3391" s="425"/>
      <c r="AA3391" s="315"/>
      <c r="AB3391" s="315"/>
      <c r="AC3391" s="315"/>
      <c r="AD3391" s="312"/>
      <c r="AE3391" s="316"/>
      <c r="AF3391" s="317"/>
      <c r="AG3391" s="317"/>
      <c r="AH3391" s="311"/>
      <c r="AI3391" s="311"/>
      <c r="AJ3391" s="311"/>
      <c r="AK3391" s="311"/>
      <c r="AL3391" s="311"/>
      <c r="AO3391" s="318"/>
      <c r="AP3391" s="318"/>
      <c r="AQ3391" s="249"/>
      <c r="AR3391" s="249"/>
      <c r="AS3391" s="248"/>
      <c r="AT3391" s="248"/>
      <c r="AU3391" s="248"/>
      <c r="AW3391" s="319"/>
      <c r="AX3391" s="251"/>
      <c r="AY3391" s="248"/>
    </row>
    <row r="3392" spans="1:51" s="307" customFormat="1" ht="16.5" customHeight="1" x14ac:dyDescent="0.25">
      <c r="A3392" s="305"/>
      <c r="B3392" s="306"/>
      <c r="K3392" s="308"/>
      <c r="L3392" s="309"/>
      <c r="M3392" s="310"/>
      <c r="N3392" s="309"/>
      <c r="O3392" s="309"/>
      <c r="P3392" s="309"/>
      <c r="Q3392" s="311"/>
      <c r="R3392" s="312"/>
      <c r="S3392" s="312"/>
      <c r="U3392" s="313"/>
      <c r="V3392" s="305"/>
      <c r="W3392" s="306"/>
      <c r="X3392" s="425"/>
      <c r="AA3392" s="315"/>
      <c r="AB3392" s="315"/>
      <c r="AC3392" s="315"/>
      <c r="AD3392" s="312"/>
      <c r="AE3392" s="316"/>
      <c r="AF3392" s="317"/>
      <c r="AG3392" s="317"/>
      <c r="AH3392" s="311"/>
      <c r="AI3392" s="311"/>
      <c r="AJ3392" s="311"/>
      <c r="AK3392" s="311"/>
      <c r="AL3392" s="311"/>
      <c r="AO3392" s="318"/>
      <c r="AP3392" s="318"/>
      <c r="AQ3392" s="249"/>
      <c r="AR3392" s="249"/>
      <c r="AS3392" s="248"/>
      <c r="AT3392" s="248"/>
      <c r="AU3392" s="248"/>
      <c r="AW3392" s="319"/>
      <c r="AX3392" s="251"/>
      <c r="AY3392" s="248"/>
    </row>
    <row r="3393" spans="1:51" s="307" customFormat="1" ht="16.5" customHeight="1" x14ac:dyDescent="0.25">
      <c r="A3393" s="305"/>
      <c r="B3393" s="306"/>
      <c r="K3393" s="308"/>
      <c r="L3393" s="309"/>
      <c r="M3393" s="310"/>
      <c r="N3393" s="309"/>
      <c r="O3393" s="309"/>
      <c r="P3393" s="309"/>
      <c r="Q3393" s="311"/>
      <c r="R3393" s="312"/>
      <c r="S3393" s="312"/>
      <c r="U3393" s="313"/>
      <c r="V3393" s="305"/>
      <c r="W3393" s="306"/>
      <c r="X3393" s="425"/>
      <c r="AA3393" s="315"/>
      <c r="AB3393" s="315"/>
      <c r="AC3393" s="315"/>
      <c r="AD3393" s="312"/>
      <c r="AE3393" s="316"/>
      <c r="AF3393" s="317"/>
      <c r="AG3393" s="317"/>
      <c r="AH3393" s="311"/>
      <c r="AI3393" s="311"/>
      <c r="AJ3393" s="311"/>
      <c r="AK3393" s="311"/>
      <c r="AL3393" s="311"/>
      <c r="AO3393" s="318"/>
      <c r="AP3393" s="318"/>
      <c r="AQ3393" s="249"/>
      <c r="AR3393" s="249"/>
      <c r="AS3393" s="248"/>
      <c r="AT3393" s="248"/>
      <c r="AU3393" s="248"/>
      <c r="AW3393" s="319"/>
      <c r="AX3393" s="251"/>
      <c r="AY3393" s="248"/>
    </row>
    <row r="3394" spans="1:51" s="307" customFormat="1" ht="16.5" customHeight="1" x14ac:dyDescent="0.25">
      <c r="A3394" s="305"/>
      <c r="B3394" s="306"/>
      <c r="K3394" s="308"/>
      <c r="L3394" s="309"/>
      <c r="M3394" s="310"/>
      <c r="N3394" s="309"/>
      <c r="O3394" s="309"/>
      <c r="P3394" s="309"/>
      <c r="Q3394" s="311"/>
      <c r="R3394" s="312"/>
      <c r="S3394" s="312"/>
      <c r="U3394" s="313"/>
      <c r="V3394" s="305"/>
      <c r="W3394" s="306"/>
      <c r="X3394" s="425"/>
      <c r="AA3394" s="315"/>
      <c r="AB3394" s="315"/>
      <c r="AC3394" s="315"/>
      <c r="AD3394" s="312"/>
      <c r="AE3394" s="316"/>
      <c r="AF3394" s="317"/>
      <c r="AG3394" s="317"/>
      <c r="AH3394" s="311"/>
      <c r="AI3394" s="311"/>
      <c r="AJ3394" s="311"/>
      <c r="AK3394" s="311"/>
      <c r="AL3394" s="311"/>
      <c r="AO3394" s="318"/>
      <c r="AP3394" s="318"/>
      <c r="AQ3394" s="249"/>
      <c r="AR3394" s="249"/>
      <c r="AS3394" s="248"/>
      <c r="AT3394" s="248"/>
      <c r="AU3394" s="248"/>
      <c r="AW3394" s="319"/>
      <c r="AX3394" s="251"/>
      <c r="AY3394" s="248"/>
    </row>
    <row r="3395" spans="1:51" s="307" customFormat="1" ht="16.5" customHeight="1" x14ac:dyDescent="0.25">
      <c r="A3395" s="305"/>
      <c r="B3395" s="306"/>
      <c r="K3395" s="308"/>
      <c r="L3395" s="309"/>
      <c r="M3395" s="310"/>
      <c r="N3395" s="309"/>
      <c r="O3395" s="309"/>
      <c r="P3395" s="309"/>
      <c r="Q3395" s="311"/>
      <c r="R3395" s="312"/>
      <c r="S3395" s="312"/>
      <c r="U3395" s="313"/>
      <c r="V3395" s="305"/>
      <c r="W3395" s="306"/>
      <c r="X3395" s="425"/>
      <c r="AA3395" s="315"/>
      <c r="AB3395" s="315"/>
      <c r="AC3395" s="315"/>
      <c r="AD3395" s="312"/>
      <c r="AE3395" s="316"/>
      <c r="AF3395" s="317"/>
      <c r="AG3395" s="317"/>
      <c r="AH3395" s="311"/>
      <c r="AI3395" s="311"/>
      <c r="AJ3395" s="311"/>
      <c r="AK3395" s="311"/>
      <c r="AL3395" s="311"/>
      <c r="AO3395" s="318"/>
      <c r="AP3395" s="318"/>
      <c r="AQ3395" s="249"/>
      <c r="AR3395" s="249"/>
      <c r="AS3395" s="248"/>
      <c r="AT3395" s="248"/>
      <c r="AU3395" s="248"/>
      <c r="AW3395" s="319"/>
      <c r="AX3395" s="251"/>
      <c r="AY3395" s="248"/>
    </row>
    <row r="3396" spans="1:51" s="307" customFormat="1" ht="16.5" customHeight="1" x14ac:dyDescent="0.25">
      <c r="A3396" s="305"/>
      <c r="B3396" s="306"/>
      <c r="K3396" s="308"/>
      <c r="L3396" s="309"/>
      <c r="M3396" s="310"/>
      <c r="N3396" s="309"/>
      <c r="O3396" s="309"/>
      <c r="P3396" s="309"/>
      <c r="Q3396" s="311"/>
      <c r="R3396" s="312"/>
      <c r="S3396" s="312"/>
      <c r="U3396" s="313"/>
      <c r="V3396" s="305"/>
      <c r="W3396" s="306"/>
      <c r="X3396" s="425"/>
      <c r="AA3396" s="315"/>
      <c r="AB3396" s="315"/>
      <c r="AC3396" s="315"/>
      <c r="AD3396" s="312"/>
      <c r="AE3396" s="316"/>
      <c r="AF3396" s="317"/>
      <c r="AG3396" s="317"/>
      <c r="AH3396" s="311"/>
      <c r="AI3396" s="311"/>
      <c r="AJ3396" s="311"/>
      <c r="AK3396" s="311"/>
      <c r="AL3396" s="311"/>
      <c r="AO3396" s="318"/>
      <c r="AP3396" s="318"/>
      <c r="AQ3396" s="249"/>
      <c r="AR3396" s="249"/>
      <c r="AS3396" s="248"/>
      <c r="AT3396" s="248"/>
      <c r="AU3396" s="248"/>
      <c r="AW3396" s="319"/>
      <c r="AX3396" s="251"/>
      <c r="AY3396" s="248"/>
    </row>
    <row r="3397" spans="1:51" s="307" customFormat="1" ht="16.5" customHeight="1" x14ac:dyDescent="0.25">
      <c r="A3397" s="305"/>
      <c r="B3397" s="306"/>
      <c r="K3397" s="308"/>
      <c r="L3397" s="309"/>
      <c r="M3397" s="310"/>
      <c r="N3397" s="309"/>
      <c r="O3397" s="309"/>
      <c r="P3397" s="309"/>
      <c r="Q3397" s="311"/>
      <c r="R3397" s="312"/>
      <c r="S3397" s="312"/>
      <c r="U3397" s="313"/>
      <c r="V3397" s="305"/>
      <c r="W3397" s="306"/>
      <c r="X3397" s="425"/>
      <c r="AA3397" s="315"/>
      <c r="AB3397" s="315"/>
      <c r="AC3397" s="315"/>
      <c r="AD3397" s="312"/>
      <c r="AE3397" s="316"/>
      <c r="AF3397" s="317"/>
      <c r="AG3397" s="317"/>
      <c r="AH3397" s="311"/>
      <c r="AI3397" s="311"/>
      <c r="AJ3397" s="311"/>
      <c r="AK3397" s="311"/>
      <c r="AL3397" s="311"/>
      <c r="AO3397" s="318"/>
      <c r="AP3397" s="318"/>
      <c r="AQ3397" s="249"/>
      <c r="AR3397" s="249"/>
      <c r="AS3397" s="248"/>
      <c r="AT3397" s="248"/>
      <c r="AU3397" s="248"/>
      <c r="AW3397" s="319"/>
      <c r="AX3397" s="251"/>
      <c r="AY3397" s="248"/>
    </row>
    <row r="3398" spans="1:51" s="307" customFormat="1" ht="16.5" customHeight="1" x14ac:dyDescent="0.25">
      <c r="A3398" s="305"/>
      <c r="B3398" s="306"/>
      <c r="K3398" s="308"/>
      <c r="L3398" s="309"/>
      <c r="M3398" s="310"/>
      <c r="N3398" s="309"/>
      <c r="O3398" s="309"/>
      <c r="P3398" s="309"/>
      <c r="Q3398" s="311"/>
      <c r="R3398" s="312"/>
      <c r="S3398" s="312"/>
      <c r="U3398" s="313"/>
      <c r="V3398" s="305"/>
      <c r="W3398" s="306"/>
      <c r="X3398" s="425"/>
      <c r="AA3398" s="315"/>
      <c r="AB3398" s="315"/>
      <c r="AC3398" s="315"/>
      <c r="AD3398" s="312"/>
      <c r="AE3398" s="316"/>
      <c r="AF3398" s="317"/>
      <c r="AG3398" s="317"/>
      <c r="AH3398" s="311"/>
      <c r="AI3398" s="311"/>
      <c r="AJ3398" s="311"/>
      <c r="AK3398" s="311"/>
      <c r="AL3398" s="311"/>
      <c r="AO3398" s="318"/>
      <c r="AP3398" s="318"/>
      <c r="AQ3398" s="249"/>
      <c r="AR3398" s="249"/>
      <c r="AS3398" s="248"/>
      <c r="AT3398" s="248"/>
      <c r="AU3398" s="248"/>
      <c r="AW3398" s="319"/>
      <c r="AX3398" s="251"/>
      <c r="AY3398" s="248"/>
    </row>
    <row r="3399" spans="1:51" s="307" customFormat="1" ht="16.5" customHeight="1" x14ac:dyDescent="0.25">
      <c r="A3399" s="305"/>
      <c r="B3399" s="306"/>
      <c r="K3399" s="308"/>
      <c r="L3399" s="309"/>
      <c r="M3399" s="310"/>
      <c r="N3399" s="309"/>
      <c r="O3399" s="309"/>
      <c r="P3399" s="309"/>
      <c r="Q3399" s="311"/>
      <c r="R3399" s="312"/>
      <c r="S3399" s="312"/>
      <c r="U3399" s="313"/>
      <c r="V3399" s="305"/>
      <c r="W3399" s="306"/>
      <c r="X3399" s="425"/>
      <c r="AA3399" s="315"/>
      <c r="AB3399" s="315"/>
      <c r="AC3399" s="315"/>
      <c r="AD3399" s="312"/>
      <c r="AE3399" s="316"/>
      <c r="AF3399" s="317"/>
      <c r="AG3399" s="317"/>
      <c r="AH3399" s="311"/>
      <c r="AI3399" s="311"/>
      <c r="AJ3399" s="311"/>
      <c r="AK3399" s="311"/>
      <c r="AL3399" s="311"/>
      <c r="AO3399" s="318"/>
      <c r="AP3399" s="318"/>
      <c r="AQ3399" s="249"/>
      <c r="AR3399" s="249"/>
      <c r="AS3399" s="248"/>
      <c r="AT3399" s="248"/>
      <c r="AU3399" s="248"/>
      <c r="AW3399" s="319"/>
      <c r="AX3399" s="251"/>
      <c r="AY3399" s="248"/>
    </row>
    <row r="3400" spans="1:51" s="307" customFormat="1" ht="16.5" customHeight="1" x14ac:dyDescent="0.25">
      <c r="A3400" s="305"/>
      <c r="B3400" s="306"/>
      <c r="K3400" s="308"/>
      <c r="L3400" s="309"/>
      <c r="M3400" s="310"/>
      <c r="N3400" s="309"/>
      <c r="O3400" s="309"/>
      <c r="P3400" s="309"/>
      <c r="Q3400" s="311"/>
      <c r="R3400" s="312"/>
      <c r="S3400" s="312"/>
      <c r="U3400" s="313"/>
      <c r="V3400" s="305"/>
      <c r="W3400" s="306"/>
      <c r="X3400" s="425"/>
      <c r="AA3400" s="315"/>
      <c r="AB3400" s="315"/>
      <c r="AC3400" s="315"/>
      <c r="AD3400" s="312"/>
      <c r="AE3400" s="316"/>
      <c r="AF3400" s="317"/>
      <c r="AG3400" s="317"/>
      <c r="AH3400" s="311"/>
      <c r="AI3400" s="311"/>
      <c r="AJ3400" s="311"/>
      <c r="AK3400" s="311"/>
      <c r="AL3400" s="311"/>
      <c r="AO3400" s="318"/>
      <c r="AP3400" s="318"/>
      <c r="AQ3400" s="249"/>
      <c r="AR3400" s="249"/>
      <c r="AS3400" s="248"/>
      <c r="AT3400" s="248"/>
      <c r="AU3400" s="248"/>
      <c r="AW3400" s="319"/>
      <c r="AX3400" s="251"/>
      <c r="AY3400" s="248"/>
    </row>
    <row r="3401" spans="1:51" s="307" customFormat="1" ht="16.5" customHeight="1" x14ac:dyDescent="0.25">
      <c r="A3401" s="305"/>
      <c r="B3401" s="306"/>
      <c r="K3401" s="308"/>
      <c r="L3401" s="309"/>
      <c r="M3401" s="310"/>
      <c r="N3401" s="309"/>
      <c r="O3401" s="309"/>
      <c r="P3401" s="309"/>
      <c r="Q3401" s="311"/>
      <c r="R3401" s="312"/>
      <c r="S3401" s="312"/>
      <c r="U3401" s="313"/>
      <c r="V3401" s="305"/>
      <c r="W3401" s="306"/>
      <c r="X3401" s="425"/>
      <c r="AA3401" s="315"/>
      <c r="AB3401" s="315"/>
      <c r="AC3401" s="315"/>
      <c r="AD3401" s="312"/>
      <c r="AE3401" s="316"/>
      <c r="AF3401" s="317"/>
      <c r="AG3401" s="317"/>
      <c r="AH3401" s="311"/>
      <c r="AI3401" s="311"/>
      <c r="AJ3401" s="311"/>
      <c r="AK3401" s="311"/>
      <c r="AL3401" s="311"/>
      <c r="AO3401" s="318"/>
      <c r="AP3401" s="318"/>
      <c r="AQ3401" s="249"/>
      <c r="AR3401" s="249"/>
      <c r="AS3401" s="248"/>
      <c r="AT3401" s="248"/>
      <c r="AU3401" s="248"/>
      <c r="AW3401" s="319"/>
      <c r="AX3401" s="251"/>
      <c r="AY3401" s="248"/>
    </row>
    <row r="3402" spans="1:51" s="307" customFormat="1" ht="16.5" customHeight="1" x14ac:dyDescent="0.25">
      <c r="A3402" s="305"/>
      <c r="B3402" s="306"/>
      <c r="K3402" s="308"/>
      <c r="L3402" s="309"/>
      <c r="M3402" s="310"/>
      <c r="N3402" s="309"/>
      <c r="O3402" s="309"/>
      <c r="P3402" s="309"/>
      <c r="Q3402" s="311"/>
      <c r="R3402" s="312"/>
      <c r="S3402" s="312"/>
      <c r="U3402" s="313"/>
      <c r="V3402" s="305"/>
      <c r="W3402" s="306"/>
      <c r="X3402" s="425"/>
      <c r="AA3402" s="315"/>
      <c r="AB3402" s="315"/>
      <c r="AC3402" s="315"/>
      <c r="AD3402" s="312"/>
      <c r="AE3402" s="316"/>
      <c r="AF3402" s="317"/>
      <c r="AG3402" s="317"/>
      <c r="AH3402" s="311"/>
      <c r="AI3402" s="311"/>
      <c r="AJ3402" s="311"/>
      <c r="AK3402" s="311"/>
      <c r="AL3402" s="311"/>
      <c r="AO3402" s="318"/>
      <c r="AP3402" s="318"/>
      <c r="AQ3402" s="249"/>
      <c r="AR3402" s="249"/>
      <c r="AS3402" s="248"/>
      <c r="AT3402" s="248"/>
      <c r="AU3402" s="248"/>
      <c r="AW3402" s="319"/>
      <c r="AX3402" s="251"/>
      <c r="AY3402" s="248"/>
    </row>
    <row r="3403" spans="1:51" s="307" customFormat="1" ht="16.5" customHeight="1" x14ac:dyDescent="0.25">
      <c r="A3403" s="305"/>
      <c r="B3403" s="306"/>
      <c r="K3403" s="308"/>
      <c r="L3403" s="309"/>
      <c r="M3403" s="310"/>
      <c r="N3403" s="309"/>
      <c r="O3403" s="309"/>
      <c r="P3403" s="309"/>
      <c r="Q3403" s="311"/>
      <c r="R3403" s="312"/>
      <c r="S3403" s="312"/>
      <c r="U3403" s="313"/>
      <c r="V3403" s="305"/>
      <c r="W3403" s="306"/>
      <c r="X3403" s="425"/>
      <c r="AA3403" s="315"/>
      <c r="AB3403" s="315"/>
      <c r="AC3403" s="315"/>
      <c r="AD3403" s="312"/>
      <c r="AE3403" s="316"/>
      <c r="AF3403" s="317"/>
      <c r="AG3403" s="317"/>
      <c r="AH3403" s="311"/>
      <c r="AI3403" s="311"/>
      <c r="AJ3403" s="311"/>
      <c r="AK3403" s="311"/>
      <c r="AL3403" s="311"/>
      <c r="AO3403" s="318"/>
      <c r="AP3403" s="318"/>
      <c r="AQ3403" s="249"/>
      <c r="AR3403" s="249"/>
      <c r="AS3403" s="248"/>
      <c r="AT3403" s="248"/>
      <c r="AU3403" s="248"/>
      <c r="AW3403" s="319"/>
      <c r="AX3403" s="251"/>
      <c r="AY3403" s="248"/>
    </row>
    <row r="3404" spans="1:51" s="307" customFormat="1" ht="16.5" customHeight="1" x14ac:dyDescent="0.25">
      <c r="A3404" s="305"/>
      <c r="B3404" s="306"/>
      <c r="K3404" s="308"/>
      <c r="L3404" s="309"/>
      <c r="M3404" s="310"/>
      <c r="N3404" s="309"/>
      <c r="O3404" s="309"/>
      <c r="P3404" s="309"/>
      <c r="Q3404" s="311"/>
      <c r="R3404" s="312"/>
      <c r="S3404" s="312"/>
      <c r="U3404" s="313"/>
      <c r="V3404" s="305"/>
      <c r="W3404" s="306"/>
      <c r="X3404" s="425"/>
      <c r="AA3404" s="315"/>
      <c r="AB3404" s="315"/>
      <c r="AC3404" s="315"/>
      <c r="AD3404" s="312"/>
      <c r="AE3404" s="316"/>
      <c r="AF3404" s="317"/>
      <c r="AG3404" s="317"/>
      <c r="AH3404" s="311"/>
      <c r="AI3404" s="311"/>
      <c r="AJ3404" s="311"/>
      <c r="AK3404" s="311"/>
      <c r="AL3404" s="311"/>
      <c r="AO3404" s="318"/>
      <c r="AP3404" s="318"/>
      <c r="AQ3404" s="249"/>
      <c r="AR3404" s="249"/>
      <c r="AS3404" s="248"/>
      <c r="AT3404" s="248"/>
      <c r="AU3404" s="248"/>
      <c r="AW3404" s="319"/>
      <c r="AX3404" s="251"/>
      <c r="AY3404" s="248"/>
    </row>
    <row r="3405" spans="1:51" s="307" customFormat="1" ht="16.5" customHeight="1" x14ac:dyDescent="0.25">
      <c r="A3405" s="305"/>
      <c r="B3405" s="306"/>
      <c r="K3405" s="308"/>
      <c r="L3405" s="309"/>
      <c r="M3405" s="310"/>
      <c r="N3405" s="309"/>
      <c r="O3405" s="309"/>
      <c r="P3405" s="309"/>
      <c r="Q3405" s="311"/>
      <c r="R3405" s="312"/>
      <c r="S3405" s="312"/>
      <c r="U3405" s="313"/>
      <c r="V3405" s="305"/>
      <c r="W3405" s="306"/>
      <c r="X3405" s="425"/>
      <c r="AA3405" s="315"/>
      <c r="AB3405" s="315"/>
      <c r="AC3405" s="315"/>
      <c r="AD3405" s="312"/>
      <c r="AE3405" s="316"/>
      <c r="AF3405" s="317"/>
      <c r="AG3405" s="317"/>
      <c r="AH3405" s="311"/>
      <c r="AI3405" s="311"/>
      <c r="AJ3405" s="311"/>
      <c r="AK3405" s="311"/>
      <c r="AL3405" s="311"/>
      <c r="AO3405" s="318"/>
      <c r="AP3405" s="318"/>
      <c r="AQ3405" s="249"/>
      <c r="AR3405" s="249"/>
      <c r="AS3405" s="248"/>
      <c r="AT3405" s="248"/>
      <c r="AU3405" s="248"/>
      <c r="AW3405" s="319"/>
      <c r="AX3405" s="251"/>
      <c r="AY3405" s="248"/>
    </row>
    <row r="3406" spans="1:51" s="307" customFormat="1" ht="16.5" customHeight="1" x14ac:dyDescent="0.25">
      <c r="A3406" s="305"/>
      <c r="B3406" s="306"/>
      <c r="K3406" s="308"/>
      <c r="L3406" s="309"/>
      <c r="M3406" s="310"/>
      <c r="N3406" s="309"/>
      <c r="O3406" s="309"/>
      <c r="P3406" s="309"/>
      <c r="Q3406" s="311"/>
      <c r="R3406" s="312"/>
      <c r="S3406" s="312"/>
      <c r="U3406" s="313"/>
      <c r="V3406" s="305"/>
      <c r="W3406" s="306"/>
      <c r="X3406" s="425"/>
      <c r="AA3406" s="315"/>
      <c r="AB3406" s="315"/>
      <c r="AC3406" s="315"/>
      <c r="AD3406" s="312"/>
      <c r="AE3406" s="316"/>
      <c r="AF3406" s="317"/>
      <c r="AG3406" s="317"/>
      <c r="AH3406" s="311"/>
      <c r="AI3406" s="311"/>
      <c r="AJ3406" s="311"/>
      <c r="AK3406" s="311"/>
      <c r="AL3406" s="311"/>
      <c r="AO3406" s="318"/>
      <c r="AP3406" s="318"/>
      <c r="AQ3406" s="249"/>
      <c r="AR3406" s="249"/>
      <c r="AS3406" s="248"/>
      <c r="AT3406" s="248"/>
      <c r="AU3406" s="248"/>
      <c r="AW3406" s="319"/>
      <c r="AX3406" s="251"/>
      <c r="AY3406" s="248"/>
    </row>
    <row r="3407" spans="1:51" s="307" customFormat="1" ht="16.5" customHeight="1" x14ac:dyDescent="0.25">
      <c r="A3407" s="305"/>
      <c r="B3407" s="306"/>
      <c r="K3407" s="317"/>
      <c r="L3407" s="309"/>
      <c r="M3407" s="310"/>
      <c r="N3407" s="317"/>
      <c r="O3407" s="317"/>
      <c r="P3407" s="309"/>
      <c r="Q3407" s="311"/>
      <c r="R3407" s="312"/>
      <c r="S3407" s="312"/>
      <c r="U3407" s="313"/>
      <c r="V3407" s="305" t="s">
        <v>266</v>
      </c>
      <c r="W3407" s="306">
        <v>156</v>
      </c>
      <c r="X3407" s="425" t="s">
        <v>276</v>
      </c>
      <c r="Y3407" s="307" t="s">
        <v>28</v>
      </c>
      <c r="Z3407" s="307" t="s">
        <v>41</v>
      </c>
      <c r="AA3407" s="315"/>
      <c r="AB3407" s="315"/>
      <c r="AC3407" s="315">
        <v>2</v>
      </c>
      <c r="AD3407" s="312">
        <v>264</v>
      </c>
      <c r="AE3407" s="316">
        <v>100</v>
      </c>
      <c r="AF3407" s="317">
        <f>AF3370</f>
        <v>6700</v>
      </c>
      <c r="AG3407" s="317">
        <f>AD3407*AF3407</f>
        <v>1768800</v>
      </c>
      <c r="AH3407" s="311">
        <v>264</v>
      </c>
      <c r="AI3407" s="311"/>
      <c r="AJ3407" s="311"/>
      <c r="AK3407" s="311"/>
      <c r="AL3407" s="311"/>
      <c r="AM3407" s="307">
        <v>20</v>
      </c>
      <c r="AN3407" s="307">
        <f>ค่าเสื่อม!U3</f>
        <v>75</v>
      </c>
      <c r="AO3407" s="318">
        <f>AG3407*AN3407/100</f>
        <v>1326600</v>
      </c>
      <c r="AP3407" s="318">
        <f>AG3407-AO3407</f>
        <v>442200</v>
      </c>
      <c r="AQ3407" s="249">
        <f>P3407+AP3407</f>
        <v>442200</v>
      </c>
      <c r="AR3407" s="249">
        <f>AQ3407</f>
        <v>442200</v>
      </c>
      <c r="AS3407" s="248">
        <f>((S3407*O3407)+(AF3407*AK3407)-(AF3407*AK3407*AN3407/100))</f>
        <v>0</v>
      </c>
      <c r="AT3407" s="248">
        <f>AQ3407-AS3407</f>
        <v>442200</v>
      </c>
      <c r="AU3407" s="248">
        <f>AS3407</f>
        <v>0</v>
      </c>
      <c r="AW3407" s="319"/>
      <c r="AX3407" s="251">
        <f>AU3407*AV3407/100</f>
        <v>0</v>
      </c>
      <c r="AY3407" s="248">
        <f>AX3407*10/100</f>
        <v>0</v>
      </c>
    </row>
    <row r="3408" spans="1:51" s="307" customFormat="1" ht="16.5" customHeight="1" x14ac:dyDescent="0.25">
      <c r="A3408" s="305"/>
      <c r="B3408" s="306"/>
      <c r="K3408" s="317"/>
      <c r="L3408" s="309"/>
      <c r="M3408" s="310"/>
      <c r="N3408" s="317"/>
      <c r="O3408" s="317"/>
      <c r="P3408" s="309"/>
      <c r="Q3408" s="311"/>
      <c r="R3408" s="312"/>
      <c r="S3408" s="312"/>
      <c r="U3408" s="313"/>
      <c r="V3408" s="305"/>
      <c r="W3408" s="306"/>
      <c r="X3408" s="425"/>
      <c r="Z3408" s="305" t="s">
        <v>42</v>
      </c>
      <c r="AA3408" s="315">
        <v>11</v>
      </c>
      <c r="AB3408" s="315">
        <v>12</v>
      </c>
      <c r="AC3408" s="315">
        <v>2</v>
      </c>
      <c r="AD3408" s="312">
        <f>AA3408*AB3408</f>
        <v>132</v>
      </c>
      <c r="AE3408" s="316">
        <v>50</v>
      </c>
      <c r="AF3408" s="317">
        <f>AF3407</f>
        <v>6700</v>
      </c>
      <c r="AG3408" s="317">
        <f>AD3408*AF3408</f>
        <v>884400</v>
      </c>
      <c r="AH3408" s="311">
        <f>SUM(AI3408:AL3408)</f>
        <v>132</v>
      </c>
      <c r="AI3408" s="311"/>
      <c r="AJ3408" s="311">
        <v>132</v>
      </c>
      <c r="AK3408" s="311"/>
      <c r="AL3408" s="311"/>
      <c r="AN3408" s="307">
        <f>AN3407</f>
        <v>75</v>
      </c>
      <c r="AO3408" s="318">
        <f>AG3408*AN3408/100</f>
        <v>663300</v>
      </c>
      <c r="AP3408" s="318">
        <f>AG3408-AO3408</f>
        <v>221100</v>
      </c>
      <c r="AQ3408" s="249">
        <f>P3408+AP3408</f>
        <v>221100</v>
      </c>
      <c r="AR3408" s="249">
        <f>AQ3408</f>
        <v>221100</v>
      </c>
      <c r="AS3408" s="248">
        <f>((S3408*O3408)+(AF3408*AK3408)-(AF3408*AK3408*AN3408/100))</f>
        <v>0</v>
      </c>
      <c r="AT3408" s="248">
        <f>AQ3408-AS3408</f>
        <v>221100</v>
      </c>
      <c r="AU3408" s="248">
        <f>AS3408</f>
        <v>0</v>
      </c>
      <c r="AW3408" s="319"/>
      <c r="AX3408" s="251">
        <f>AU3408*AV3408/100</f>
        <v>0</v>
      </c>
      <c r="AY3408" s="248">
        <f>AX3408*10/100</f>
        <v>0</v>
      </c>
    </row>
    <row r="3409" spans="1:51" s="307" customFormat="1" ht="16.5" customHeight="1" x14ac:dyDescent="0.25">
      <c r="A3409" s="305"/>
      <c r="B3409" s="306"/>
      <c r="K3409" s="317"/>
      <c r="L3409" s="309"/>
      <c r="M3409" s="310"/>
      <c r="N3409" s="317"/>
      <c r="O3409" s="317"/>
      <c r="P3409" s="309"/>
      <c r="Q3409" s="311"/>
      <c r="R3409" s="312"/>
      <c r="S3409" s="312"/>
      <c r="U3409" s="313"/>
      <c r="V3409" s="305"/>
      <c r="W3409" s="306"/>
      <c r="X3409" s="425"/>
      <c r="Z3409" s="305" t="s">
        <v>43</v>
      </c>
      <c r="AA3409" s="315">
        <v>11</v>
      </c>
      <c r="AB3409" s="315">
        <v>12</v>
      </c>
      <c r="AC3409" s="315">
        <v>2</v>
      </c>
      <c r="AD3409" s="312">
        <f>AA3409*AB3409</f>
        <v>132</v>
      </c>
      <c r="AE3409" s="316">
        <v>50</v>
      </c>
      <c r="AF3409" s="317">
        <f>AF3408</f>
        <v>6700</v>
      </c>
      <c r="AG3409" s="317">
        <f>AD3409*AF3409</f>
        <v>884400</v>
      </c>
      <c r="AH3409" s="311">
        <f>SUM(AI3409:AL3409)</f>
        <v>132</v>
      </c>
      <c r="AI3409" s="311"/>
      <c r="AJ3409" s="311">
        <v>132</v>
      </c>
      <c r="AK3409" s="311"/>
      <c r="AL3409" s="311"/>
      <c r="AN3409" s="307">
        <f>AN3408</f>
        <v>75</v>
      </c>
      <c r="AO3409" s="318">
        <f>AG3409*AN3409/100</f>
        <v>663300</v>
      </c>
      <c r="AP3409" s="318">
        <f>AG3409-AO3409</f>
        <v>221100</v>
      </c>
      <c r="AQ3409" s="249">
        <f>P3409+AP3409</f>
        <v>221100</v>
      </c>
      <c r="AR3409" s="249">
        <f>AQ3409</f>
        <v>221100</v>
      </c>
      <c r="AS3409" s="248">
        <f>((S3409*O3409)+(AF3409*AK3409)-(AF3409*AK3409*AN3409/100))</f>
        <v>0</v>
      </c>
      <c r="AT3409" s="248">
        <f>AQ3409-AS3409</f>
        <v>221100</v>
      </c>
      <c r="AU3409" s="248">
        <f>AS3409</f>
        <v>0</v>
      </c>
      <c r="AW3409" s="319"/>
      <c r="AX3409" s="251">
        <f>AU3409*AV3409/100</f>
        <v>0</v>
      </c>
      <c r="AY3409" s="248">
        <f>AX3409*10/100</f>
        <v>0</v>
      </c>
    </row>
    <row r="3410" spans="1:51" s="307" customFormat="1" ht="16.5" customHeight="1" x14ac:dyDescent="0.25">
      <c r="A3410" s="305"/>
      <c r="B3410" s="306"/>
      <c r="K3410" s="317"/>
      <c r="L3410" s="309"/>
      <c r="M3410" s="310"/>
      <c r="N3410" s="317"/>
      <c r="O3410" s="317"/>
      <c r="P3410" s="309"/>
      <c r="Q3410" s="311"/>
      <c r="R3410" s="312"/>
      <c r="S3410" s="312"/>
      <c r="U3410" s="313"/>
      <c r="V3410" s="305"/>
      <c r="W3410" s="306"/>
      <c r="X3410" s="425"/>
      <c r="Z3410" s="305"/>
      <c r="AA3410" s="315"/>
      <c r="AB3410" s="315"/>
      <c r="AC3410" s="315"/>
      <c r="AD3410" s="312"/>
      <c r="AE3410" s="316"/>
      <c r="AF3410" s="317"/>
      <c r="AG3410" s="317"/>
      <c r="AH3410" s="311"/>
      <c r="AI3410" s="311"/>
      <c r="AJ3410" s="311"/>
      <c r="AK3410" s="311"/>
      <c r="AL3410" s="311"/>
      <c r="AO3410" s="318"/>
      <c r="AP3410" s="318"/>
      <c r="AQ3410" s="249"/>
      <c r="AR3410" s="249"/>
      <c r="AS3410" s="248"/>
      <c r="AT3410" s="248"/>
      <c r="AU3410" s="248"/>
      <c r="AW3410" s="319"/>
      <c r="AX3410" s="251"/>
      <c r="AY3410" s="248"/>
    </row>
    <row r="3411" spans="1:51" s="307" customFormat="1" ht="16.5" customHeight="1" x14ac:dyDescent="0.25">
      <c r="A3411" s="305"/>
      <c r="B3411" s="306"/>
      <c r="K3411" s="317"/>
      <c r="L3411" s="309"/>
      <c r="M3411" s="310"/>
      <c r="N3411" s="317"/>
      <c r="O3411" s="317"/>
      <c r="P3411" s="309"/>
      <c r="Q3411" s="311"/>
      <c r="R3411" s="312"/>
      <c r="S3411" s="312"/>
      <c r="U3411" s="313"/>
      <c r="V3411" s="305"/>
      <c r="W3411" s="306"/>
      <c r="X3411" s="425"/>
      <c r="Z3411" s="305"/>
      <c r="AA3411" s="315"/>
      <c r="AB3411" s="315"/>
      <c r="AC3411" s="315"/>
      <c r="AD3411" s="312"/>
      <c r="AE3411" s="316"/>
      <c r="AF3411" s="317"/>
      <c r="AG3411" s="317"/>
      <c r="AH3411" s="311"/>
      <c r="AI3411" s="311"/>
      <c r="AJ3411" s="311"/>
      <c r="AK3411" s="311"/>
      <c r="AL3411" s="311"/>
      <c r="AO3411" s="318"/>
      <c r="AP3411" s="318"/>
      <c r="AQ3411" s="249"/>
      <c r="AR3411" s="249"/>
      <c r="AS3411" s="248"/>
      <c r="AT3411" s="248"/>
      <c r="AU3411" s="248"/>
      <c r="AW3411" s="319"/>
      <c r="AX3411" s="251"/>
      <c r="AY3411" s="248"/>
    </row>
    <row r="3412" spans="1:51" s="307" customFormat="1" ht="16.5" customHeight="1" x14ac:dyDescent="0.25">
      <c r="A3412" s="305"/>
      <c r="B3412" s="306"/>
      <c r="K3412" s="317"/>
      <c r="L3412" s="309"/>
      <c r="M3412" s="310"/>
      <c r="N3412" s="317"/>
      <c r="O3412" s="317"/>
      <c r="P3412" s="309"/>
      <c r="Q3412" s="311"/>
      <c r="R3412" s="312"/>
      <c r="S3412" s="312"/>
      <c r="U3412" s="313"/>
      <c r="V3412" s="305"/>
      <c r="W3412" s="306"/>
      <c r="X3412" s="425"/>
      <c r="Z3412" s="305"/>
      <c r="AA3412" s="315"/>
      <c r="AB3412" s="315"/>
      <c r="AC3412" s="315"/>
      <c r="AD3412" s="312"/>
      <c r="AE3412" s="316"/>
      <c r="AF3412" s="317"/>
      <c r="AG3412" s="317"/>
      <c r="AH3412" s="311"/>
      <c r="AI3412" s="311"/>
      <c r="AJ3412" s="311"/>
      <c r="AK3412" s="311"/>
      <c r="AL3412" s="311"/>
      <c r="AO3412" s="318"/>
      <c r="AP3412" s="318"/>
      <c r="AQ3412" s="249"/>
      <c r="AR3412" s="249"/>
      <c r="AS3412" s="248"/>
      <c r="AT3412" s="248"/>
      <c r="AU3412" s="248"/>
      <c r="AW3412" s="319"/>
      <c r="AX3412" s="251"/>
      <c r="AY3412" s="248"/>
    </row>
    <row r="3413" spans="1:51" s="307" customFormat="1" ht="16.5" customHeight="1" x14ac:dyDescent="0.25">
      <c r="A3413" s="305"/>
      <c r="B3413" s="306"/>
      <c r="K3413" s="317"/>
      <c r="L3413" s="309"/>
      <c r="M3413" s="310"/>
      <c r="N3413" s="317"/>
      <c r="O3413" s="317"/>
      <c r="P3413" s="309"/>
      <c r="Q3413" s="311"/>
      <c r="R3413" s="312"/>
      <c r="S3413" s="312"/>
      <c r="U3413" s="313"/>
      <c r="V3413" s="305"/>
      <c r="W3413" s="306"/>
      <c r="X3413" s="425"/>
      <c r="Z3413" s="305"/>
      <c r="AA3413" s="315"/>
      <c r="AB3413" s="315"/>
      <c r="AC3413" s="315"/>
      <c r="AD3413" s="312"/>
      <c r="AE3413" s="316"/>
      <c r="AF3413" s="317"/>
      <c r="AG3413" s="317"/>
      <c r="AH3413" s="311"/>
      <c r="AI3413" s="311"/>
      <c r="AJ3413" s="311"/>
      <c r="AK3413" s="311"/>
      <c r="AL3413" s="311"/>
      <c r="AO3413" s="318"/>
      <c r="AP3413" s="318"/>
      <c r="AQ3413" s="249"/>
      <c r="AR3413" s="249"/>
      <c r="AS3413" s="248"/>
      <c r="AT3413" s="248"/>
      <c r="AU3413" s="248"/>
      <c r="AW3413" s="319"/>
      <c r="AX3413" s="251"/>
      <c r="AY3413" s="248"/>
    </row>
    <row r="3414" spans="1:51" s="307" customFormat="1" ht="16.5" customHeight="1" x14ac:dyDescent="0.25">
      <c r="A3414" s="305"/>
      <c r="B3414" s="306"/>
      <c r="K3414" s="317"/>
      <c r="L3414" s="309"/>
      <c r="M3414" s="310"/>
      <c r="N3414" s="317"/>
      <c r="O3414" s="317"/>
      <c r="P3414" s="309"/>
      <c r="Q3414" s="311"/>
      <c r="R3414" s="312"/>
      <c r="S3414" s="312"/>
      <c r="U3414" s="313"/>
      <c r="V3414" s="305"/>
      <c r="W3414" s="306"/>
      <c r="X3414" s="425"/>
      <c r="Z3414" s="305"/>
      <c r="AA3414" s="315"/>
      <c r="AB3414" s="315"/>
      <c r="AC3414" s="315"/>
      <c r="AD3414" s="312"/>
      <c r="AE3414" s="316"/>
      <c r="AF3414" s="317"/>
      <c r="AG3414" s="317"/>
      <c r="AH3414" s="311"/>
      <c r="AI3414" s="311"/>
      <c r="AJ3414" s="311"/>
      <c r="AK3414" s="311"/>
      <c r="AL3414" s="311"/>
      <c r="AO3414" s="318"/>
      <c r="AP3414" s="318"/>
      <c r="AQ3414" s="249"/>
      <c r="AR3414" s="249"/>
      <c r="AS3414" s="248"/>
      <c r="AT3414" s="248"/>
      <c r="AU3414" s="248"/>
      <c r="AW3414" s="319"/>
      <c r="AX3414" s="251"/>
      <c r="AY3414" s="248"/>
    </row>
    <row r="3415" spans="1:51" s="307" customFormat="1" ht="16.5" customHeight="1" x14ac:dyDescent="0.25">
      <c r="A3415" s="305"/>
      <c r="B3415" s="306"/>
      <c r="K3415" s="317"/>
      <c r="L3415" s="309"/>
      <c r="M3415" s="310"/>
      <c r="N3415" s="317"/>
      <c r="O3415" s="317"/>
      <c r="P3415" s="309"/>
      <c r="Q3415" s="311"/>
      <c r="R3415" s="312"/>
      <c r="S3415" s="312"/>
      <c r="U3415" s="313"/>
      <c r="V3415" s="305"/>
      <c r="W3415" s="306"/>
      <c r="X3415" s="425"/>
      <c r="Z3415" s="305"/>
      <c r="AA3415" s="315"/>
      <c r="AB3415" s="315"/>
      <c r="AC3415" s="315"/>
      <c r="AD3415" s="312"/>
      <c r="AE3415" s="316"/>
      <c r="AF3415" s="317"/>
      <c r="AG3415" s="317"/>
      <c r="AH3415" s="311"/>
      <c r="AI3415" s="311"/>
      <c r="AJ3415" s="311"/>
      <c r="AK3415" s="311"/>
      <c r="AL3415" s="311"/>
      <c r="AO3415" s="318"/>
      <c r="AP3415" s="318"/>
      <c r="AQ3415" s="249"/>
      <c r="AR3415" s="249"/>
      <c r="AS3415" s="248"/>
      <c r="AT3415" s="248"/>
      <c r="AU3415" s="248"/>
      <c r="AW3415" s="319"/>
      <c r="AX3415" s="251"/>
      <c r="AY3415" s="248"/>
    </row>
    <row r="3416" spans="1:51" s="307" customFormat="1" ht="16.5" customHeight="1" x14ac:dyDescent="0.25">
      <c r="A3416" s="305"/>
      <c r="B3416" s="306"/>
      <c r="K3416" s="317"/>
      <c r="L3416" s="309"/>
      <c r="M3416" s="310"/>
      <c r="N3416" s="317"/>
      <c r="O3416" s="317"/>
      <c r="P3416" s="309"/>
      <c r="Q3416" s="311"/>
      <c r="R3416" s="312"/>
      <c r="S3416" s="312"/>
      <c r="U3416" s="313"/>
      <c r="V3416" s="305"/>
      <c r="W3416" s="306"/>
      <c r="X3416" s="425"/>
      <c r="Z3416" s="305"/>
      <c r="AA3416" s="315"/>
      <c r="AB3416" s="315"/>
      <c r="AC3416" s="315"/>
      <c r="AD3416" s="312"/>
      <c r="AE3416" s="316"/>
      <c r="AF3416" s="317"/>
      <c r="AG3416" s="317"/>
      <c r="AH3416" s="311"/>
      <c r="AI3416" s="311"/>
      <c r="AJ3416" s="311"/>
      <c r="AK3416" s="311"/>
      <c r="AL3416" s="311"/>
      <c r="AO3416" s="318"/>
      <c r="AP3416" s="318"/>
      <c r="AQ3416" s="249"/>
      <c r="AR3416" s="249"/>
      <c r="AS3416" s="248"/>
      <c r="AT3416" s="248"/>
      <c r="AU3416" s="248"/>
      <c r="AW3416" s="319"/>
      <c r="AX3416" s="251"/>
      <c r="AY3416" s="248"/>
    </row>
    <row r="3417" spans="1:51" s="307" customFormat="1" ht="16.5" customHeight="1" x14ac:dyDescent="0.25">
      <c r="A3417" s="305"/>
      <c r="B3417" s="306"/>
      <c r="K3417" s="317"/>
      <c r="L3417" s="309"/>
      <c r="M3417" s="310"/>
      <c r="N3417" s="317"/>
      <c r="O3417" s="317"/>
      <c r="P3417" s="309"/>
      <c r="Q3417" s="311"/>
      <c r="R3417" s="312"/>
      <c r="S3417" s="312"/>
      <c r="U3417" s="313"/>
      <c r="V3417" s="305"/>
      <c r="W3417" s="306"/>
      <c r="X3417" s="425"/>
      <c r="Z3417" s="305"/>
      <c r="AA3417" s="315"/>
      <c r="AB3417" s="315"/>
      <c r="AC3417" s="315"/>
      <c r="AD3417" s="312"/>
      <c r="AE3417" s="316"/>
      <c r="AF3417" s="317"/>
      <c r="AG3417" s="317"/>
      <c r="AH3417" s="311"/>
      <c r="AI3417" s="311"/>
      <c r="AJ3417" s="311"/>
      <c r="AK3417" s="311"/>
      <c r="AL3417" s="311"/>
      <c r="AO3417" s="318"/>
      <c r="AP3417" s="318"/>
      <c r="AQ3417" s="249"/>
      <c r="AR3417" s="249"/>
      <c r="AS3417" s="248"/>
      <c r="AT3417" s="248"/>
      <c r="AU3417" s="248"/>
      <c r="AW3417" s="319"/>
      <c r="AX3417" s="251"/>
      <c r="AY3417" s="248"/>
    </row>
    <row r="3418" spans="1:51" s="307" customFormat="1" ht="16.5" customHeight="1" x14ac:dyDescent="0.25">
      <c r="A3418" s="305"/>
      <c r="B3418" s="306"/>
      <c r="K3418" s="317"/>
      <c r="L3418" s="309"/>
      <c r="M3418" s="310"/>
      <c r="N3418" s="317"/>
      <c r="O3418" s="317"/>
      <c r="P3418" s="309"/>
      <c r="Q3418" s="311"/>
      <c r="R3418" s="312"/>
      <c r="S3418" s="312"/>
      <c r="U3418" s="313"/>
      <c r="V3418" s="305"/>
      <c r="W3418" s="306"/>
      <c r="X3418" s="425"/>
      <c r="Z3418" s="305"/>
      <c r="AA3418" s="315"/>
      <c r="AB3418" s="315"/>
      <c r="AC3418" s="315"/>
      <c r="AD3418" s="312"/>
      <c r="AE3418" s="316"/>
      <c r="AF3418" s="317"/>
      <c r="AG3418" s="317"/>
      <c r="AH3418" s="311"/>
      <c r="AI3418" s="311"/>
      <c r="AJ3418" s="311"/>
      <c r="AK3418" s="311"/>
      <c r="AL3418" s="311"/>
      <c r="AO3418" s="318"/>
      <c r="AP3418" s="318"/>
      <c r="AQ3418" s="249"/>
      <c r="AR3418" s="249"/>
      <c r="AS3418" s="248"/>
      <c r="AT3418" s="248"/>
      <c r="AU3418" s="248"/>
      <c r="AW3418" s="319"/>
      <c r="AX3418" s="251"/>
      <c r="AY3418" s="248"/>
    </row>
    <row r="3419" spans="1:51" s="307" customFormat="1" ht="16.5" customHeight="1" x14ac:dyDescent="0.25">
      <c r="A3419" s="305"/>
      <c r="B3419" s="306"/>
      <c r="K3419" s="317"/>
      <c r="L3419" s="309"/>
      <c r="M3419" s="310"/>
      <c r="N3419" s="317"/>
      <c r="O3419" s="317"/>
      <c r="P3419" s="309"/>
      <c r="Q3419" s="311"/>
      <c r="R3419" s="312"/>
      <c r="S3419" s="312"/>
      <c r="U3419" s="313"/>
      <c r="V3419" s="305"/>
      <c r="W3419" s="306"/>
      <c r="X3419" s="425"/>
      <c r="Z3419" s="305"/>
      <c r="AA3419" s="315"/>
      <c r="AB3419" s="315"/>
      <c r="AC3419" s="315"/>
      <c r="AD3419" s="312"/>
      <c r="AE3419" s="316"/>
      <c r="AF3419" s="317"/>
      <c r="AG3419" s="317"/>
      <c r="AH3419" s="311"/>
      <c r="AI3419" s="311"/>
      <c r="AJ3419" s="311"/>
      <c r="AK3419" s="311"/>
      <c r="AL3419" s="311"/>
      <c r="AO3419" s="318"/>
      <c r="AP3419" s="318"/>
      <c r="AQ3419" s="249"/>
      <c r="AR3419" s="249"/>
      <c r="AS3419" s="248"/>
      <c r="AT3419" s="248"/>
      <c r="AU3419" s="248"/>
      <c r="AW3419" s="319"/>
      <c r="AX3419" s="251"/>
      <c r="AY3419" s="248"/>
    </row>
    <row r="3420" spans="1:51" s="307" customFormat="1" ht="16.5" customHeight="1" x14ac:dyDescent="0.25">
      <c r="A3420" s="305"/>
      <c r="B3420" s="306"/>
      <c r="K3420" s="317"/>
      <c r="L3420" s="309"/>
      <c r="M3420" s="310"/>
      <c r="N3420" s="317"/>
      <c r="O3420" s="317"/>
      <c r="P3420" s="309"/>
      <c r="Q3420" s="311"/>
      <c r="R3420" s="312"/>
      <c r="S3420" s="312"/>
      <c r="U3420" s="313"/>
      <c r="V3420" s="305"/>
      <c r="W3420" s="306"/>
      <c r="X3420" s="425"/>
      <c r="Z3420" s="305"/>
      <c r="AA3420" s="315"/>
      <c r="AB3420" s="315"/>
      <c r="AC3420" s="315"/>
      <c r="AD3420" s="312"/>
      <c r="AE3420" s="316"/>
      <c r="AF3420" s="317"/>
      <c r="AG3420" s="317"/>
      <c r="AH3420" s="311"/>
      <c r="AI3420" s="311"/>
      <c r="AJ3420" s="311"/>
      <c r="AK3420" s="311"/>
      <c r="AL3420" s="311"/>
      <c r="AO3420" s="318"/>
      <c r="AP3420" s="318"/>
      <c r="AQ3420" s="249"/>
      <c r="AR3420" s="249"/>
      <c r="AS3420" s="248"/>
      <c r="AT3420" s="248"/>
      <c r="AU3420" s="248"/>
      <c r="AW3420" s="319"/>
      <c r="AX3420" s="251"/>
      <c r="AY3420" s="248"/>
    </row>
    <row r="3421" spans="1:51" s="307" customFormat="1" ht="16.5" customHeight="1" x14ac:dyDescent="0.25">
      <c r="A3421" s="305"/>
      <c r="B3421" s="306"/>
      <c r="K3421" s="317"/>
      <c r="L3421" s="309"/>
      <c r="M3421" s="310"/>
      <c r="N3421" s="317"/>
      <c r="O3421" s="317"/>
      <c r="P3421" s="309"/>
      <c r="Q3421" s="311"/>
      <c r="R3421" s="312"/>
      <c r="S3421" s="312"/>
      <c r="U3421" s="313"/>
      <c r="V3421" s="305"/>
      <c r="W3421" s="306"/>
      <c r="X3421" s="425"/>
      <c r="Z3421" s="305"/>
      <c r="AA3421" s="315"/>
      <c r="AB3421" s="315"/>
      <c r="AC3421" s="315"/>
      <c r="AD3421" s="312"/>
      <c r="AE3421" s="316"/>
      <c r="AF3421" s="317"/>
      <c r="AG3421" s="317"/>
      <c r="AH3421" s="311"/>
      <c r="AI3421" s="311"/>
      <c r="AJ3421" s="311"/>
      <c r="AK3421" s="311"/>
      <c r="AL3421" s="311"/>
      <c r="AO3421" s="318"/>
      <c r="AP3421" s="318"/>
      <c r="AQ3421" s="249"/>
      <c r="AR3421" s="249"/>
      <c r="AS3421" s="248"/>
      <c r="AT3421" s="248"/>
      <c r="AU3421" s="248"/>
      <c r="AW3421" s="319"/>
      <c r="AX3421" s="251"/>
      <c r="AY3421" s="248"/>
    </row>
    <row r="3422" spans="1:51" s="307" customFormat="1" ht="16.5" customHeight="1" x14ac:dyDescent="0.25">
      <c r="A3422" s="305"/>
      <c r="B3422" s="306"/>
      <c r="K3422" s="317"/>
      <c r="L3422" s="309"/>
      <c r="M3422" s="310"/>
      <c r="N3422" s="317"/>
      <c r="O3422" s="317"/>
      <c r="P3422" s="309"/>
      <c r="Q3422" s="311"/>
      <c r="R3422" s="312"/>
      <c r="S3422" s="312"/>
      <c r="U3422" s="313"/>
      <c r="V3422" s="305"/>
      <c r="W3422" s="306"/>
      <c r="X3422" s="425"/>
      <c r="Z3422" s="305"/>
      <c r="AA3422" s="315"/>
      <c r="AB3422" s="315"/>
      <c r="AC3422" s="315"/>
      <c r="AD3422" s="312"/>
      <c r="AE3422" s="316"/>
      <c r="AF3422" s="317"/>
      <c r="AG3422" s="317"/>
      <c r="AH3422" s="311"/>
      <c r="AI3422" s="311"/>
      <c r="AJ3422" s="311"/>
      <c r="AK3422" s="311"/>
      <c r="AL3422" s="311"/>
      <c r="AO3422" s="318"/>
      <c r="AP3422" s="318"/>
      <c r="AQ3422" s="249"/>
      <c r="AR3422" s="249"/>
      <c r="AS3422" s="248"/>
      <c r="AT3422" s="248"/>
      <c r="AU3422" s="248"/>
      <c r="AW3422" s="319"/>
      <c r="AX3422" s="251"/>
      <c r="AY3422" s="248"/>
    </row>
    <row r="3423" spans="1:51" s="307" customFormat="1" ht="16.5" customHeight="1" x14ac:dyDescent="0.25">
      <c r="A3423" s="305"/>
      <c r="B3423" s="306"/>
      <c r="K3423" s="317"/>
      <c r="L3423" s="309"/>
      <c r="M3423" s="310"/>
      <c r="N3423" s="317"/>
      <c r="O3423" s="317"/>
      <c r="P3423" s="309"/>
      <c r="Q3423" s="311"/>
      <c r="R3423" s="312"/>
      <c r="S3423" s="312"/>
      <c r="U3423" s="313"/>
      <c r="V3423" s="305"/>
      <c r="W3423" s="306"/>
      <c r="X3423" s="425"/>
      <c r="Z3423" s="305"/>
      <c r="AA3423" s="315"/>
      <c r="AB3423" s="315"/>
      <c r="AC3423" s="315"/>
      <c r="AD3423" s="312"/>
      <c r="AE3423" s="316"/>
      <c r="AF3423" s="317"/>
      <c r="AG3423" s="317"/>
      <c r="AH3423" s="311"/>
      <c r="AI3423" s="311"/>
      <c r="AJ3423" s="311"/>
      <c r="AK3423" s="311"/>
      <c r="AL3423" s="311"/>
      <c r="AO3423" s="318"/>
      <c r="AP3423" s="318"/>
      <c r="AQ3423" s="249"/>
      <c r="AR3423" s="249"/>
      <c r="AS3423" s="248"/>
      <c r="AT3423" s="248"/>
      <c r="AU3423" s="248"/>
      <c r="AW3423" s="319"/>
      <c r="AX3423" s="251"/>
      <c r="AY3423" s="248"/>
    </row>
    <row r="3424" spans="1:51" s="307" customFormat="1" ht="16.5" customHeight="1" x14ac:dyDescent="0.25">
      <c r="A3424" s="305"/>
      <c r="B3424" s="306"/>
      <c r="K3424" s="317"/>
      <c r="L3424" s="309"/>
      <c r="M3424" s="310"/>
      <c r="N3424" s="317"/>
      <c r="O3424" s="317"/>
      <c r="P3424" s="309"/>
      <c r="Q3424" s="311"/>
      <c r="R3424" s="312"/>
      <c r="S3424" s="312"/>
      <c r="U3424" s="313"/>
      <c r="V3424" s="305"/>
      <c r="W3424" s="306"/>
      <c r="X3424" s="425"/>
      <c r="Z3424" s="305"/>
      <c r="AA3424" s="315"/>
      <c r="AB3424" s="315"/>
      <c r="AC3424" s="315"/>
      <c r="AD3424" s="312"/>
      <c r="AE3424" s="316"/>
      <c r="AF3424" s="317"/>
      <c r="AG3424" s="317"/>
      <c r="AH3424" s="311"/>
      <c r="AI3424" s="311"/>
      <c r="AJ3424" s="311"/>
      <c r="AK3424" s="311"/>
      <c r="AL3424" s="311"/>
      <c r="AO3424" s="318"/>
      <c r="AP3424" s="318"/>
      <c r="AQ3424" s="249"/>
      <c r="AR3424" s="249"/>
      <c r="AS3424" s="248"/>
      <c r="AT3424" s="248"/>
      <c r="AU3424" s="248"/>
      <c r="AW3424" s="319"/>
      <c r="AX3424" s="251"/>
      <c r="AY3424" s="248"/>
    </row>
    <row r="3425" spans="1:51" s="307" customFormat="1" ht="16.5" customHeight="1" x14ac:dyDescent="0.25">
      <c r="A3425" s="305"/>
      <c r="B3425" s="306"/>
      <c r="K3425" s="317"/>
      <c r="L3425" s="309"/>
      <c r="M3425" s="310"/>
      <c r="N3425" s="317"/>
      <c r="O3425" s="317"/>
      <c r="P3425" s="309"/>
      <c r="Q3425" s="311"/>
      <c r="R3425" s="312"/>
      <c r="S3425" s="312"/>
      <c r="U3425" s="313"/>
      <c r="V3425" s="305"/>
      <c r="W3425" s="306"/>
      <c r="X3425" s="425"/>
      <c r="Z3425" s="305"/>
      <c r="AA3425" s="315"/>
      <c r="AB3425" s="315"/>
      <c r="AC3425" s="315"/>
      <c r="AD3425" s="312"/>
      <c r="AE3425" s="316"/>
      <c r="AF3425" s="317"/>
      <c r="AG3425" s="317"/>
      <c r="AH3425" s="311"/>
      <c r="AI3425" s="311"/>
      <c r="AJ3425" s="311"/>
      <c r="AK3425" s="311"/>
      <c r="AL3425" s="311"/>
      <c r="AO3425" s="318"/>
      <c r="AP3425" s="318"/>
      <c r="AQ3425" s="249"/>
      <c r="AR3425" s="249"/>
      <c r="AS3425" s="248"/>
      <c r="AT3425" s="248"/>
      <c r="AU3425" s="248"/>
      <c r="AW3425" s="319"/>
      <c r="AX3425" s="251"/>
      <c r="AY3425" s="248"/>
    </row>
    <row r="3426" spans="1:51" s="307" customFormat="1" ht="16.5" customHeight="1" x14ac:dyDescent="0.25">
      <c r="A3426" s="305"/>
      <c r="B3426" s="306"/>
      <c r="K3426" s="317"/>
      <c r="L3426" s="309"/>
      <c r="M3426" s="310"/>
      <c r="N3426" s="317"/>
      <c r="O3426" s="317"/>
      <c r="P3426" s="309"/>
      <c r="Q3426" s="311"/>
      <c r="R3426" s="312"/>
      <c r="S3426" s="312"/>
      <c r="U3426" s="313"/>
      <c r="V3426" s="305"/>
      <c r="W3426" s="306"/>
      <c r="X3426" s="425"/>
      <c r="Z3426" s="305"/>
      <c r="AA3426" s="315"/>
      <c r="AB3426" s="315"/>
      <c r="AC3426" s="315"/>
      <c r="AD3426" s="312"/>
      <c r="AE3426" s="316"/>
      <c r="AF3426" s="317"/>
      <c r="AG3426" s="317"/>
      <c r="AH3426" s="311"/>
      <c r="AI3426" s="311"/>
      <c r="AJ3426" s="311"/>
      <c r="AK3426" s="311"/>
      <c r="AL3426" s="311"/>
      <c r="AO3426" s="318"/>
      <c r="AP3426" s="318"/>
      <c r="AQ3426" s="249"/>
      <c r="AR3426" s="249"/>
      <c r="AS3426" s="248"/>
      <c r="AT3426" s="248"/>
      <c r="AU3426" s="248"/>
      <c r="AW3426" s="319"/>
      <c r="AX3426" s="251"/>
      <c r="AY3426" s="248"/>
    </row>
    <row r="3427" spans="1:51" s="307" customFormat="1" ht="16.5" customHeight="1" x14ac:dyDescent="0.25">
      <c r="A3427" s="305"/>
      <c r="B3427" s="306"/>
      <c r="K3427" s="317"/>
      <c r="L3427" s="309"/>
      <c r="M3427" s="310"/>
      <c r="N3427" s="317"/>
      <c r="O3427" s="317"/>
      <c r="P3427" s="309"/>
      <c r="Q3427" s="311"/>
      <c r="R3427" s="312"/>
      <c r="S3427" s="312"/>
      <c r="U3427" s="313"/>
      <c r="V3427" s="305"/>
      <c r="W3427" s="306"/>
      <c r="X3427" s="425"/>
      <c r="Z3427" s="305"/>
      <c r="AA3427" s="315"/>
      <c r="AB3427" s="315"/>
      <c r="AC3427" s="315"/>
      <c r="AD3427" s="312"/>
      <c r="AE3427" s="316"/>
      <c r="AF3427" s="317"/>
      <c r="AG3427" s="317"/>
      <c r="AH3427" s="311"/>
      <c r="AI3427" s="311"/>
      <c r="AJ3427" s="311"/>
      <c r="AK3427" s="311"/>
      <c r="AL3427" s="311"/>
      <c r="AO3427" s="318"/>
      <c r="AP3427" s="318"/>
      <c r="AQ3427" s="249"/>
      <c r="AR3427" s="249"/>
      <c r="AS3427" s="248"/>
      <c r="AT3427" s="248"/>
      <c r="AU3427" s="248"/>
      <c r="AW3427" s="319"/>
      <c r="AX3427" s="251"/>
      <c r="AY3427" s="248"/>
    </row>
    <row r="3428" spans="1:51" s="307" customFormat="1" ht="16.5" customHeight="1" x14ac:dyDescent="0.25">
      <c r="A3428" s="305"/>
      <c r="B3428" s="306"/>
      <c r="K3428" s="317"/>
      <c r="L3428" s="309"/>
      <c r="M3428" s="310"/>
      <c r="N3428" s="317"/>
      <c r="O3428" s="317"/>
      <c r="P3428" s="309"/>
      <c r="Q3428" s="311"/>
      <c r="R3428" s="312"/>
      <c r="S3428" s="312"/>
      <c r="U3428" s="313"/>
      <c r="V3428" s="305"/>
      <c r="W3428" s="306"/>
      <c r="X3428" s="425"/>
      <c r="Z3428" s="305"/>
      <c r="AA3428" s="315"/>
      <c r="AB3428" s="315"/>
      <c r="AC3428" s="315"/>
      <c r="AD3428" s="312"/>
      <c r="AE3428" s="316"/>
      <c r="AF3428" s="317"/>
      <c r="AG3428" s="317"/>
      <c r="AH3428" s="311"/>
      <c r="AI3428" s="311"/>
      <c r="AJ3428" s="311"/>
      <c r="AK3428" s="311"/>
      <c r="AL3428" s="311"/>
      <c r="AO3428" s="318"/>
      <c r="AP3428" s="318"/>
      <c r="AQ3428" s="249"/>
      <c r="AR3428" s="249"/>
      <c r="AS3428" s="248"/>
      <c r="AT3428" s="248"/>
      <c r="AU3428" s="248"/>
      <c r="AW3428" s="319"/>
      <c r="AX3428" s="251"/>
      <c r="AY3428" s="248"/>
    </row>
    <row r="3429" spans="1:51" s="307" customFormat="1" ht="16.5" customHeight="1" x14ac:dyDescent="0.25">
      <c r="A3429" s="305"/>
      <c r="B3429" s="306"/>
      <c r="K3429" s="317"/>
      <c r="L3429" s="309"/>
      <c r="M3429" s="310"/>
      <c r="N3429" s="317"/>
      <c r="O3429" s="317"/>
      <c r="P3429" s="309"/>
      <c r="Q3429" s="311"/>
      <c r="R3429" s="312"/>
      <c r="S3429" s="312"/>
      <c r="U3429" s="313"/>
      <c r="V3429" s="305"/>
      <c r="W3429" s="306"/>
      <c r="X3429" s="425"/>
      <c r="Z3429" s="305"/>
      <c r="AA3429" s="315"/>
      <c r="AB3429" s="315"/>
      <c r="AC3429" s="315"/>
      <c r="AD3429" s="312"/>
      <c r="AE3429" s="316"/>
      <c r="AF3429" s="317"/>
      <c r="AG3429" s="317"/>
      <c r="AH3429" s="311"/>
      <c r="AI3429" s="311"/>
      <c r="AJ3429" s="311"/>
      <c r="AK3429" s="311"/>
      <c r="AL3429" s="311"/>
      <c r="AO3429" s="318"/>
      <c r="AP3429" s="318"/>
      <c r="AQ3429" s="249"/>
      <c r="AR3429" s="249"/>
      <c r="AS3429" s="248"/>
      <c r="AT3429" s="248"/>
      <c r="AU3429" s="248"/>
      <c r="AW3429" s="319"/>
      <c r="AX3429" s="251"/>
      <c r="AY3429" s="248"/>
    </row>
    <row r="3430" spans="1:51" s="307" customFormat="1" ht="16.5" customHeight="1" x14ac:dyDescent="0.25">
      <c r="A3430" s="305"/>
      <c r="B3430" s="306"/>
      <c r="K3430" s="317"/>
      <c r="L3430" s="309"/>
      <c r="M3430" s="310"/>
      <c r="N3430" s="317"/>
      <c r="O3430" s="317"/>
      <c r="P3430" s="309"/>
      <c r="Q3430" s="311"/>
      <c r="R3430" s="312"/>
      <c r="S3430" s="312"/>
      <c r="U3430" s="313"/>
      <c r="V3430" s="305"/>
      <c r="W3430" s="306"/>
      <c r="X3430" s="425"/>
      <c r="Z3430" s="305"/>
      <c r="AA3430" s="315"/>
      <c r="AB3430" s="315"/>
      <c r="AC3430" s="315"/>
      <c r="AD3430" s="312"/>
      <c r="AE3430" s="316"/>
      <c r="AF3430" s="317"/>
      <c r="AG3430" s="317"/>
      <c r="AH3430" s="311"/>
      <c r="AI3430" s="311"/>
      <c r="AJ3430" s="311"/>
      <c r="AK3430" s="311"/>
      <c r="AL3430" s="311"/>
      <c r="AO3430" s="318"/>
      <c r="AP3430" s="318"/>
      <c r="AQ3430" s="249"/>
      <c r="AR3430" s="249"/>
      <c r="AS3430" s="248"/>
      <c r="AT3430" s="248"/>
      <c r="AU3430" s="248"/>
      <c r="AW3430" s="319"/>
      <c r="AX3430" s="251"/>
      <c r="AY3430" s="248"/>
    </row>
    <row r="3431" spans="1:51" s="307" customFormat="1" ht="16.5" customHeight="1" x14ac:dyDescent="0.25">
      <c r="A3431" s="305"/>
      <c r="B3431" s="306"/>
      <c r="K3431" s="317"/>
      <c r="L3431" s="309"/>
      <c r="M3431" s="310"/>
      <c r="N3431" s="317"/>
      <c r="O3431" s="317"/>
      <c r="P3431" s="309"/>
      <c r="Q3431" s="311"/>
      <c r="R3431" s="312"/>
      <c r="S3431" s="312"/>
      <c r="U3431" s="313"/>
      <c r="V3431" s="305"/>
      <c r="W3431" s="306"/>
      <c r="X3431" s="425"/>
      <c r="Z3431" s="305"/>
      <c r="AA3431" s="315"/>
      <c r="AB3431" s="315"/>
      <c r="AC3431" s="315"/>
      <c r="AD3431" s="312"/>
      <c r="AE3431" s="316"/>
      <c r="AF3431" s="317"/>
      <c r="AG3431" s="317"/>
      <c r="AH3431" s="311"/>
      <c r="AI3431" s="311"/>
      <c r="AJ3431" s="311"/>
      <c r="AK3431" s="311"/>
      <c r="AL3431" s="311"/>
      <c r="AO3431" s="318"/>
      <c r="AP3431" s="318"/>
      <c r="AQ3431" s="249"/>
      <c r="AR3431" s="249"/>
      <c r="AS3431" s="248"/>
      <c r="AT3431" s="248"/>
      <c r="AU3431" s="248"/>
      <c r="AW3431" s="319"/>
      <c r="AX3431" s="251"/>
      <c r="AY3431" s="248"/>
    </row>
    <row r="3432" spans="1:51" s="307" customFormat="1" ht="16.5" customHeight="1" x14ac:dyDescent="0.25">
      <c r="A3432" s="305"/>
      <c r="B3432" s="306"/>
      <c r="K3432" s="317"/>
      <c r="L3432" s="309"/>
      <c r="M3432" s="310"/>
      <c r="N3432" s="317"/>
      <c r="O3432" s="317"/>
      <c r="P3432" s="309"/>
      <c r="Q3432" s="311"/>
      <c r="R3432" s="312"/>
      <c r="S3432" s="312"/>
      <c r="U3432" s="313"/>
      <c r="V3432" s="305"/>
      <c r="W3432" s="306"/>
      <c r="X3432" s="425"/>
      <c r="Z3432" s="305"/>
      <c r="AA3432" s="315"/>
      <c r="AB3432" s="315"/>
      <c r="AC3432" s="315"/>
      <c r="AD3432" s="312"/>
      <c r="AE3432" s="316"/>
      <c r="AF3432" s="317"/>
      <c r="AG3432" s="317"/>
      <c r="AH3432" s="311"/>
      <c r="AI3432" s="311"/>
      <c r="AJ3432" s="311"/>
      <c r="AK3432" s="311"/>
      <c r="AL3432" s="311"/>
      <c r="AO3432" s="318"/>
      <c r="AP3432" s="318"/>
      <c r="AQ3432" s="249"/>
      <c r="AR3432" s="249"/>
      <c r="AS3432" s="248"/>
      <c r="AT3432" s="248"/>
      <c r="AU3432" s="248"/>
      <c r="AW3432" s="319"/>
      <c r="AX3432" s="251"/>
      <c r="AY3432" s="248"/>
    </row>
    <row r="3433" spans="1:51" s="307" customFormat="1" ht="16.5" customHeight="1" x14ac:dyDescent="0.25">
      <c r="A3433" s="305"/>
      <c r="B3433" s="306"/>
      <c r="K3433" s="317"/>
      <c r="L3433" s="309"/>
      <c r="M3433" s="310"/>
      <c r="N3433" s="317"/>
      <c r="O3433" s="317"/>
      <c r="P3433" s="309"/>
      <c r="Q3433" s="311"/>
      <c r="R3433" s="312"/>
      <c r="S3433" s="312"/>
      <c r="U3433" s="313"/>
      <c r="V3433" s="305"/>
      <c r="W3433" s="306"/>
      <c r="X3433" s="425"/>
      <c r="Z3433" s="305"/>
      <c r="AA3433" s="315"/>
      <c r="AB3433" s="315"/>
      <c r="AC3433" s="315"/>
      <c r="AD3433" s="312"/>
      <c r="AE3433" s="316"/>
      <c r="AF3433" s="317"/>
      <c r="AG3433" s="317"/>
      <c r="AH3433" s="311"/>
      <c r="AI3433" s="311"/>
      <c r="AJ3433" s="311"/>
      <c r="AK3433" s="311"/>
      <c r="AL3433" s="311"/>
      <c r="AO3433" s="318"/>
      <c r="AP3433" s="318"/>
      <c r="AQ3433" s="249"/>
      <c r="AR3433" s="249"/>
      <c r="AS3433" s="248"/>
      <c r="AT3433" s="248"/>
      <c r="AU3433" s="248"/>
      <c r="AW3433" s="319"/>
      <c r="AX3433" s="251"/>
      <c r="AY3433" s="248"/>
    </row>
    <row r="3434" spans="1:51" s="307" customFormat="1" ht="16.5" customHeight="1" x14ac:dyDescent="0.25">
      <c r="A3434" s="305"/>
      <c r="B3434" s="306"/>
      <c r="K3434" s="317"/>
      <c r="L3434" s="309"/>
      <c r="M3434" s="310"/>
      <c r="N3434" s="317"/>
      <c r="O3434" s="317"/>
      <c r="P3434" s="309"/>
      <c r="Q3434" s="311"/>
      <c r="R3434" s="312"/>
      <c r="S3434" s="312"/>
      <c r="U3434" s="313"/>
      <c r="V3434" s="305"/>
      <c r="W3434" s="306"/>
      <c r="X3434" s="425"/>
      <c r="Z3434" s="305"/>
      <c r="AA3434" s="315"/>
      <c r="AB3434" s="315"/>
      <c r="AC3434" s="315"/>
      <c r="AD3434" s="312"/>
      <c r="AE3434" s="316"/>
      <c r="AF3434" s="317"/>
      <c r="AG3434" s="317"/>
      <c r="AH3434" s="311"/>
      <c r="AI3434" s="311"/>
      <c r="AJ3434" s="311"/>
      <c r="AK3434" s="311"/>
      <c r="AL3434" s="311"/>
      <c r="AO3434" s="318"/>
      <c r="AP3434" s="318"/>
      <c r="AQ3434" s="249"/>
      <c r="AR3434" s="249"/>
      <c r="AS3434" s="248"/>
      <c r="AT3434" s="248"/>
      <c r="AU3434" s="248"/>
      <c r="AW3434" s="319"/>
      <c r="AX3434" s="251"/>
      <c r="AY3434" s="248"/>
    </row>
    <row r="3435" spans="1:51" s="307" customFormat="1" ht="16.5" customHeight="1" x14ac:dyDescent="0.25">
      <c r="A3435" s="305"/>
      <c r="B3435" s="306"/>
      <c r="K3435" s="317"/>
      <c r="L3435" s="309"/>
      <c r="M3435" s="310"/>
      <c r="N3435" s="317"/>
      <c r="O3435" s="317"/>
      <c r="P3435" s="309"/>
      <c r="Q3435" s="311"/>
      <c r="R3435" s="312"/>
      <c r="S3435" s="312"/>
      <c r="U3435" s="313"/>
      <c r="V3435" s="305"/>
      <c r="W3435" s="306"/>
      <c r="X3435" s="425"/>
      <c r="Z3435" s="305"/>
      <c r="AA3435" s="315"/>
      <c r="AB3435" s="315"/>
      <c r="AC3435" s="315"/>
      <c r="AD3435" s="312"/>
      <c r="AE3435" s="316"/>
      <c r="AF3435" s="317"/>
      <c r="AG3435" s="317"/>
      <c r="AH3435" s="311"/>
      <c r="AI3435" s="311"/>
      <c r="AJ3435" s="311"/>
      <c r="AK3435" s="311"/>
      <c r="AL3435" s="311"/>
      <c r="AO3435" s="318"/>
      <c r="AP3435" s="318"/>
      <c r="AQ3435" s="249"/>
      <c r="AR3435" s="249"/>
      <c r="AS3435" s="248"/>
      <c r="AT3435" s="248"/>
      <c r="AU3435" s="248"/>
      <c r="AW3435" s="319"/>
      <c r="AX3435" s="251"/>
      <c r="AY3435" s="248"/>
    </row>
    <row r="3436" spans="1:51" s="307" customFormat="1" ht="16.5" customHeight="1" x14ac:dyDescent="0.25">
      <c r="A3436" s="305"/>
      <c r="B3436" s="306"/>
      <c r="K3436" s="317"/>
      <c r="L3436" s="309"/>
      <c r="M3436" s="310"/>
      <c r="N3436" s="317"/>
      <c r="O3436" s="317"/>
      <c r="P3436" s="309"/>
      <c r="Q3436" s="311"/>
      <c r="R3436" s="312"/>
      <c r="S3436" s="312"/>
      <c r="U3436" s="313"/>
      <c r="V3436" s="305"/>
      <c r="W3436" s="306"/>
      <c r="X3436" s="425"/>
      <c r="Z3436" s="305"/>
      <c r="AA3436" s="315"/>
      <c r="AB3436" s="315"/>
      <c r="AC3436" s="315"/>
      <c r="AD3436" s="312"/>
      <c r="AE3436" s="316"/>
      <c r="AF3436" s="317"/>
      <c r="AG3436" s="317"/>
      <c r="AH3436" s="311"/>
      <c r="AI3436" s="311"/>
      <c r="AJ3436" s="311"/>
      <c r="AK3436" s="311"/>
      <c r="AL3436" s="311"/>
      <c r="AO3436" s="318"/>
      <c r="AP3436" s="318"/>
      <c r="AQ3436" s="249"/>
      <c r="AR3436" s="249"/>
      <c r="AS3436" s="248"/>
      <c r="AT3436" s="248"/>
      <c r="AU3436" s="248"/>
      <c r="AW3436" s="319"/>
      <c r="AX3436" s="251"/>
      <c r="AY3436" s="248"/>
    </row>
    <row r="3437" spans="1:51" s="307" customFormat="1" ht="16.5" customHeight="1" x14ac:dyDescent="0.25">
      <c r="A3437" s="305"/>
      <c r="B3437" s="306"/>
      <c r="K3437" s="317"/>
      <c r="L3437" s="309"/>
      <c r="M3437" s="310"/>
      <c r="N3437" s="317"/>
      <c r="O3437" s="317"/>
      <c r="P3437" s="309"/>
      <c r="Q3437" s="311"/>
      <c r="R3437" s="312"/>
      <c r="S3437" s="312"/>
      <c r="U3437" s="313"/>
      <c r="V3437" s="305"/>
      <c r="W3437" s="306"/>
      <c r="X3437" s="425"/>
      <c r="Z3437" s="305"/>
      <c r="AA3437" s="315"/>
      <c r="AB3437" s="315"/>
      <c r="AC3437" s="315"/>
      <c r="AD3437" s="312"/>
      <c r="AE3437" s="316"/>
      <c r="AF3437" s="317"/>
      <c r="AG3437" s="317"/>
      <c r="AH3437" s="311"/>
      <c r="AI3437" s="311"/>
      <c r="AJ3437" s="311"/>
      <c r="AK3437" s="311"/>
      <c r="AL3437" s="311"/>
      <c r="AO3437" s="318"/>
      <c r="AP3437" s="318"/>
      <c r="AQ3437" s="249"/>
      <c r="AR3437" s="249"/>
      <c r="AS3437" s="248"/>
      <c r="AT3437" s="248"/>
      <c r="AU3437" s="248"/>
      <c r="AW3437" s="319"/>
      <c r="AX3437" s="251"/>
      <c r="AY3437" s="248"/>
    </row>
    <row r="3438" spans="1:51" s="307" customFormat="1" ht="16.5" customHeight="1" x14ac:dyDescent="0.25">
      <c r="A3438" s="305"/>
      <c r="B3438" s="306"/>
      <c r="K3438" s="317"/>
      <c r="L3438" s="309"/>
      <c r="M3438" s="310"/>
      <c r="N3438" s="317"/>
      <c r="O3438" s="317"/>
      <c r="P3438" s="309"/>
      <c r="Q3438" s="311"/>
      <c r="R3438" s="312"/>
      <c r="S3438" s="312"/>
      <c r="U3438" s="313"/>
      <c r="V3438" s="305"/>
      <c r="W3438" s="306"/>
      <c r="X3438" s="425"/>
      <c r="Z3438" s="305"/>
      <c r="AA3438" s="315"/>
      <c r="AB3438" s="315"/>
      <c r="AC3438" s="315"/>
      <c r="AD3438" s="312"/>
      <c r="AE3438" s="316"/>
      <c r="AF3438" s="317"/>
      <c r="AG3438" s="317"/>
      <c r="AH3438" s="311"/>
      <c r="AI3438" s="311"/>
      <c r="AJ3438" s="311"/>
      <c r="AK3438" s="311"/>
      <c r="AL3438" s="311"/>
      <c r="AO3438" s="318"/>
      <c r="AP3438" s="318"/>
      <c r="AQ3438" s="249"/>
      <c r="AR3438" s="249"/>
      <c r="AS3438" s="248"/>
      <c r="AT3438" s="248"/>
      <c r="AU3438" s="248"/>
      <c r="AW3438" s="319"/>
      <c r="AX3438" s="251"/>
      <c r="AY3438" s="248"/>
    </row>
    <row r="3439" spans="1:51" s="307" customFormat="1" ht="16.5" customHeight="1" x14ac:dyDescent="0.25">
      <c r="A3439" s="305"/>
      <c r="B3439" s="306"/>
      <c r="K3439" s="317"/>
      <c r="L3439" s="309"/>
      <c r="M3439" s="310"/>
      <c r="N3439" s="317"/>
      <c r="O3439" s="317"/>
      <c r="P3439" s="309"/>
      <c r="Q3439" s="311"/>
      <c r="R3439" s="312"/>
      <c r="S3439" s="312"/>
      <c r="U3439" s="313"/>
      <c r="V3439" s="305"/>
      <c r="W3439" s="306"/>
      <c r="X3439" s="425"/>
      <c r="Z3439" s="305"/>
      <c r="AA3439" s="315"/>
      <c r="AB3439" s="315"/>
      <c r="AC3439" s="315"/>
      <c r="AD3439" s="312"/>
      <c r="AE3439" s="316"/>
      <c r="AF3439" s="317"/>
      <c r="AG3439" s="317"/>
      <c r="AH3439" s="311"/>
      <c r="AI3439" s="311"/>
      <c r="AJ3439" s="311"/>
      <c r="AK3439" s="311"/>
      <c r="AL3439" s="311"/>
      <c r="AO3439" s="318"/>
      <c r="AP3439" s="318"/>
      <c r="AQ3439" s="249"/>
      <c r="AR3439" s="249"/>
      <c r="AS3439" s="248"/>
      <c r="AT3439" s="248"/>
      <c r="AU3439" s="248"/>
      <c r="AW3439" s="319"/>
      <c r="AX3439" s="251"/>
      <c r="AY3439" s="248"/>
    </row>
    <row r="3440" spans="1:51" s="307" customFormat="1" ht="16.5" customHeight="1" x14ac:dyDescent="0.25">
      <c r="A3440" s="305"/>
      <c r="B3440" s="306"/>
      <c r="K3440" s="317"/>
      <c r="L3440" s="309"/>
      <c r="M3440" s="310"/>
      <c r="N3440" s="317"/>
      <c r="O3440" s="317"/>
      <c r="P3440" s="309"/>
      <c r="Q3440" s="311"/>
      <c r="R3440" s="312"/>
      <c r="S3440" s="312"/>
      <c r="U3440" s="313"/>
      <c r="V3440" s="305"/>
      <c r="W3440" s="306"/>
      <c r="X3440" s="425"/>
      <c r="Z3440" s="305"/>
      <c r="AA3440" s="315"/>
      <c r="AB3440" s="315"/>
      <c r="AC3440" s="315"/>
      <c r="AD3440" s="312"/>
      <c r="AE3440" s="316"/>
      <c r="AF3440" s="317"/>
      <c r="AG3440" s="317"/>
      <c r="AH3440" s="311"/>
      <c r="AI3440" s="311"/>
      <c r="AJ3440" s="311"/>
      <c r="AK3440" s="311"/>
      <c r="AL3440" s="311"/>
      <c r="AO3440" s="318"/>
      <c r="AP3440" s="318"/>
      <c r="AQ3440" s="249"/>
      <c r="AR3440" s="249"/>
      <c r="AS3440" s="248"/>
      <c r="AT3440" s="248"/>
      <c r="AU3440" s="248"/>
      <c r="AW3440" s="319"/>
      <c r="AX3440" s="251"/>
      <c r="AY3440" s="248"/>
    </row>
    <row r="3441" spans="1:51" s="307" customFormat="1" ht="16.5" customHeight="1" x14ac:dyDescent="0.25">
      <c r="A3441" s="305"/>
      <c r="B3441" s="306"/>
      <c r="K3441" s="317"/>
      <c r="L3441" s="309"/>
      <c r="M3441" s="310"/>
      <c r="N3441" s="317"/>
      <c r="O3441" s="317"/>
      <c r="P3441" s="309"/>
      <c r="Q3441" s="311"/>
      <c r="R3441" s="312"/>
      <c r="S3441" s="312"/>
      <c r="U3441" s="313"/>
      <c r="V3441" s="305"/>
      <c r="W3441" s="306"/>
      <c r="X3441" s="425"/>
      <c r="Z3441" s="305"/>
      <c r="AA3441" s="315"/>
      <c r="AB3441" s="315"/>
      <c r="AC3441" s="315"/>
      <c r="AD3441" s="312"/>
      <c r="AE3441" s="316"/>
      <c r="AF3441" s="317"/>
      <c r="AG3441" s="317"/>
      <c r="AH3441" s="311"/>
      <c r="AI3441" s="311"/>
      <c r="AJ3441" s="311"/>
      <c r="AK3441" s="311"/>
      <c r="AL3441" s="311"/>
      <c r="AO3441" s="318"/>
      <c r="AP3441" s="318"/>
      <c r="AQ3441" s="249"/>
      <c r="AR3441" s="249"/>
      <c r="AS3441" s="248"/>
      <c r="AT3441" s="248"/>
      <c r="AU3441" s="248"/>
      <c r="AW3441" s="319"/>
      <c r="AX3441" s="251"/>
      <c r="AY3441" s="248"/>
    </row>
    <row r="3442" spans="1:51" s="307" customFormat="1" ht="16.5" customHeight="1" x14ac:dyDescent="0.25">
      <c r="A3442" s="305"/>
      <c r="B3442" s="306"/>
      <c r="K3442" s="317"/>
      <c r="L3442" s="309"/>
      <c r="M3442" s="310"/>
      <c r="N3442" s="317"/>
      <c r="O3442" s="317"/>
      <c r="P3442" s="309"/>
      <c r="Q3442" s="311"/>
      <c r="R3442" s="312"/>
      <c r="S3442" s="312"/>
      <c r="U3442" s="313"/>
      <c r="V3442" s="305"/>
      <c r="W3442" s="306"/>
      <c r="X3442" s="425"/>
      <c r="Z3442" s="305"/>
      <c r="AA3442" s="315"/>
      <c r="AB3442" s="315"/>
      <c r="AC3442" s="315"/>
      <c r="AD3442" s="312"/>
      <c r="AE3442" s="316"/>
      <c r="AF3442" s="317"/>
      <c r="AG3442" s="317"/>
      <c r="AH3442" s="311"/>
      <c r="AI3442" s="311"/>
      <c r="AJ3442" s="311"/>
      <c r="AK3442" s="311"/>
      <c r="AL3442" s="311"/>
      <c r="AO3442" s="318"/>
      <c r="AP3442" s="318"/>
      <c r="AQ3442" s="249"/>
      <c r="AR3442" s="249"/>
      <c r="AS3442" s="248"/>
      <c r="AT3442" s="248"/>
      <c r="AU3442" s="248"/>
      <c r="AW3442" s="319"/>
      <c r="AX3442" s="251"/>
      <c r="AY3442" s="248"/>
    </row>
    <row r="3443" spans="1:51" s="307" customFormat="1" ht="16.5" customHeight="1" x14ac:dyDescent="0.25">
      <c r="A3443" s="305"/>
      <c r="B3443" s="306"/>
      <c r="K3443" s="317"/>
      <c r="L3443" s="309"/>
      <c r="M3443" s="310"/>
      <c r="N3443" s="317"/>
      <c r="O3443" s="317"/>
      <c r="P3443" s="309"/>
      <c r="Q3443" s="311"/>
      <c r="R3443" s="312"/>
      <c r="S3443" s="312"/>
      <c r="U3443" s="313"/>
      <c r="V3443" s="305"/>
      <c r="W3443" s="306"/>
      <c r="X3443" s="425"/>
      <c r="Z3443" s="305"/>
      <c r="AA3443" s="315"/>
      <c r="AB3443" s="315"/>
      <c r="AC3443" s="315"/>
      <c r="AD3443" s="312"/>
      <c r="AE3443" s="316"/>
      <c r="AF3443" s="317"/>
      <c r="AG3443" s="317"/>
      <c r="AH3443" s="311"/>
      <c r="AI3443" s="311"/>
      <c r="AJ3443" s="311"/>
      <c r="AK3443" s="311"/>
      <c r="AL3443" s="311"/>
      <c r="AO3443" s="318"/>
      <c r="AP3443" s="318"/>
      <c r="AQ3443" s="249"/>
      <c r="AR3443" s="249"/>
      <c r="AS3443" s="248"/>
      <c r="AT3443" s="248"/>
      <c r="AU3443" s="248"/>
      <c r="AW3443" s="319"/>
      <c r="AX3443" s="251"/>
      <c r="AY3443" s="248"/>
    </row>
    <row r="3444" spans="1:51" s="307" customFormat="1" ht="16.5" customHeight="1" x14ac:dyDescent="0.25">
      <c r="A3444" s="305"/>
      <c r="B3444" s="306"/>
      <c r="K3444" s="317"/>
      <c r="L3444" s="309">
        <f>SUM(Q3444:U3444)</f>
        <v>0</v>
      </c>
      <c r="M3444" s="310"/>
      <c r="N3444" s="317"/>
      <c r="O3444" s="317"/>
      <c r="P3444" s="309">
        <f>N3444*O3444</f>
        <v>0</v>
      </c>
      <c r="Q3444" s="311"/>
      <c r="R3444" s="312"/>
      <c r="S3444" s="312"/>
      <c r="U3444" s="313"/>
      <c r="V3444" s="305" t="s">
        <v>277</v>
      </c>
      <c r="W3444" s="306">
        <v>157</v>
      </c>
      <c r="X3444" s="425">
        <v>66</v>
      </c>
      <c r="Y3444" s="307" t="s">
        <v>28</v>
      </c>
      <c r="Z3444" s="307" t="s">
        <v>41</v>
      </c>
      <c r="AA3444" s="315"/>
      <c r="AB3444" s="315"/>
      <c r="AC3444" s="315">
        <v>2</v>
      </c>
      <c r="AD3444" s="312">
        <v>216</v>
      </c>
      <c r="AE3444" s="316">
        <v>100</v>
      </c>
      <c r="AF3444" s="317">
        <f>AF3409</f>
        <v>6700</v>
      </c>
      <c r="AG3444" s="317">
        <f>AD3444*AF3444</f>
        <v>1447200</v>
      </c>
      <c r="AH3444" s="311">
        <v>216</v>
      </c>
      <c r="AI3444" s="311"/>
      <c r="AJ3444" s="311"/>
      <c r="AK3444" s="311"/>
      <c r="AL3444" s="311"/>
      <c r="AM3444" s="307">
        <v>20</v>
      </c>
      <c r="AN3444" s="307">
        <f>ค่าเสื่อม!U3</f>
        <v>75</v>
      </c>
      <c r="AO3444" s="318">
        <f>AG3444*AN3444/100</f>
        <v>1085400</v>
      </c>
      <c r="AP3444" s="318">
        <f>AG3444-AO3444</f>
        <v>361800</v>
      </c>
      <c r="AQ3444" s="249">
        <f>P3444+AP3444</f>
        <v>361800</v>
      </c>
      <c r="AR3444" s="249">
        <f>AQ3444</f>
        <v>361800</v>
      </c>
      <c r="AS3444" s="248">
        <f>((S3444*O3444)+(AF3444*AK3444)-(AF3444*AK3444*AN3444/100))</f>
        <v>0</v>
      </c>
      <c r="AT3444" s="248">
        <f>AQ3444-AS3444</f>
        <v>361800</v>
      </c>
      <c r="AU3444" s="248">
        <f>AS3444</f>
        <v>0</v>
      </c>
      <c r="AW3444" s="319"/>
      <c r="AX3444" s="251">
        <f>AU3444*AV3444/100</f>
        <v>0</v>
      </c>
      <c r="AY3444" s="248">
        <f>AX3444*10/100</f>
        <v>0</v>
      </c>
    </row>
    <row r="3445" spans="1:51" s="307" customFormat="1" ht="16.5" customHeight="1" x14ac:dyDescent="0.25">
      <c r="A3445" s="305"/>
      <c r="B3445" s="306"/>
      <c r="K3445" s="317"/>
      <c r="L3445" s="309">
        <f>SUM(Q3445:U3445)</f>
        <v>0</v>
      </c>
      <c r="M3445" s="310"/>
      <c r="N3445" s="317"/>
      <c r="O3445" s="317"/>
      <c r="P3445" s="309">
        <f>N3445*O3445</f>
        <v>0</v>
      </c>
      <c r="Q3445" s="311"/>
      <c r="R3445" s="312"/>
      <c r="S3445" s="312"/>
      <c r="U3445" s="313"/>
      <c r="V3445" s="305"/>
      <c r="W3445" s="306"/>
      <c r="X3445" s="425"/>
      <c r="Z3445" s="305" t="s">
        <v>42</v>
      </c>
      <c r="AA3445" s="315">
        <v>9</v>
      </c>
      <c r="AB3445" s="315">
        <v>12</v>
      </c>
      <c r="AC3445" s="315">
        <v>2</v>
      </c>
      <c r="AD3445" s="312">
        <f>AA3445*AB3445</f>
        <v>108</v>
      </c>
      <c r="AE3445" s="316">
        <v>50</v>
      </c>
      <c r="AF3445" s="317">
        <f>AF3444</f>
        <v>6700</v>
      </c>
      <c r="AG3445" s="317">
        <f>AD3445*AF3445</f>
        <v>723600</v>
      </c>
      <c r="AH3445" s="311">
        <f>SUM(AI3445:AL3445)</f>
        <v>108</v>
      </c>
      <c r="AI3445" s="311"/>
      <c r="AJ3445" s="311">
        <v>108</v>
      </c>
      <c r="AK3445" s="311"/>
      <c r="AL3445" s="311"/>
      <c r="AN3445" s="307">
        <f>AN3444</f>
        <v>75</v>
      </c>
      <c r="AO3445" s="318">
        <f>AG3445*AN3445/100</f>
        <v>542700</v>
      </c>
      <c r="AP3445" s="318">
        <f>AG3445-AO3445</f>
        <v>180900</v>
      </c>
      <c r="AQ3445" s="249">
        <f>P3445+AP3445</f>
        <v>180900</v>
      </c>
      <c r="AR3445" s="249">
        <f>AQ3445</f>
        <v>180900</v>
      </c>
      <c r="AS3445" s="248">
        <f>((S3445*O3445)+(AF3445*AK3445)-(AF3445*AK3445*AN3445/100))</f>
        <v>0</v>
      </c>
      <c r="AT3445" s="248">
        <f>AQ3445-AS3445</f>
        <v>180900</v>
      </c>
      <c r="AU3445" s="248">
        <f>AS3445</f>
        <v>0</v>
      </c>
      <c r="AW3445" s="319"/>
      <c r="AX3445" s="251">
        <f>AU3445*AV3445/100</f>
        <v>0</v>
      </c>
      <c r="AY3445" s="248">
        <f>AX3445*10/100</f>
        <v>0</v>
      </c>
    </row>
    <row r="3446" spans="1:51" s="307" customFormat="1" ht="16.5" customHeight="1" x14ac:dyDescent="0.25">
      <c r="A3446" s="305"/>
      <c r="B3446" s="306"/>
      <c r="K3446" s="317"/>
      <c r="L3446" s="309">
        <f>SUM(Q3446:U3446)</f>
        <v>0</v>
      </c>
      <c r="M3446" s="310"/>
      <c r="N3446" s="317"/>
      <c r="O3446" s="317"/>
      <c r="P3446" s="309">
        <f>N3446*O3446</f>
        <v>0</v>
      </c>
      <c r="Q3446" s="311"/>
      <c r="R3446" s="312"/>
      <c r="S3446" s="312"/>
      <c r="U3446" s="313"/>
      <c r="V3446" s="305"/>
      <c r="W3446" s="306"/>
      <c r="X3446" s="425"/>
      <c r="Z3446" s="305" t="s">
        <v>43</v>
      </c>
      <c r="AA3446" s="315">
        <v>9</v>
      </c>
      <c r="AB3446" s="315">
        <v>12</v>
      </c>
      <c r="AC3446" s="315">
        <v>2</v>
      </c>
      <c r="AD3446" s="312">
        <f>AA3446*AB3446</f>
        <v>108</v>
      </c>
      <c r="AE3446" s="316">
        <v>50</v>
      </c>
      <c r="AF3446" s="317">
        <f>AF3445</f>
        <v>6700</v>
      </c>
      <c r="AG3446" s="317">
        <f>AD3446*AF3446</f>
        <v>723600</v>
      </c>
      <c r="AH3446" s="311">
        <f>SUM(AI3446:AL3446)</f>
        <v>108</v>
      </c>
      <c r="AI3446" s="311"/>
      <c r="AJ3446" s="311">
        <v>108</v>
      </c>
      <c r="AK3446" s="311"/>
      <c r="AL3446" s="311"/>
      <c r="AN3446" s="307">
        <f>AN3445</f>
        <v>75</v>
      </c>
      <c r="AO3446" s="318">
        <f>AG3446*AN3446/100</f>
        <v>542700</v>
      </c>
      <c r="AP3446" s="318">
        <f>AG3446-AO3446</f>
        <v>180900</v>
      </c>
      <c r="AQ3446" s="249">
        <f>P3446+AP3446</f>
        <v>180900</v>
      </c>
      <c r="AR3446" s="249">
        <f>AQ3446</f>
        <v>180900</v>
      </c>
      <c r="AS3446" s="248">
        <f>((S3446*O3446)+(AF3446*AK3446)-(AF3446*AK3446*AN3446/100))</f>
        <v>0</v>
      </c>
      <c r="AT3446" s="248">
        <f>AQ3446-AS3446</f>
        <v>180900</v>
      </c>
      <c r="AU3446" s="248">
        <f>AS3446</f>
        <v>0</v>
      </c>
      <c r="AW3446" s="319"/>
      <c r="AX3446" s="251">
        <f>AU3446*AV3446/100</f>
        <v>0</v>
      </c>
      <c r="AY3446" s="248">
        <f>AX3446*10/100</f>
        <v>0</v>
      </c>
    </row>
    <row r="3447" spans="1:51" s="307" customFormat="1" ht="16.5" customHeight="1" x14ac:dyDescent="0.25">
      <c r="A3447" s="305"/>
      <c r="B3447" s="306"/>
      <c r="K3447" s="317"/>
      <c r="L3447" s="309"/>
      <c r="M3447" s="310"/>
      <c r="N3447" s="317"/>
      <c r="O3447" s="317"/>
      <c r="P3447" s="309"/>
      <c r="Q3447" s="311"/>
      <c r="R3447" s="312"/>
      <c r="S3447" s="312"/>
      <c r="U3447" s="313"/>
      <c r="V3447" s="305"/>
      <c r="W3447" s="306"/>
      <c r="X3447" s="425"/>
      <c r="Z3447" s="305"/>
      <c r="AA3447" s="315"/>
      <c r="AB3447" s="315"/>
      <c r="AC3447" s="315"/>
      <c r="AD3447" s="312"/>
      <c r="AE3447" s="316"/>
      <c r="AF3447" s="317"/>
      <c r="AG3447" s="317"/>
      <c r="AH3447" s="311"/>
      <c r="AI3447" s="311"/>
      <c r="AJ3447" s="311"/>
      <c r="AK3447" s="311"/>
      <c r="AL3447" s="311"/>
      <c r="AO3447" s="318"/>
      <c r="AP3447" s="318"/>
      <c r="AQ3447" s="249"/>
      <c r="AR3447" s="249"/>
      <c r="AS3447" s="248"/>
      <c r="AT3447" s="248"/>
      <c r="AU3447" s="248"/>
      <c r="AW3447" s="319"/>
      <c r="AX3447" s="251"/>
      <c r="AY3447" s="248"/>
    </row>
    <row r="3448" spans="1:51" s="307" customFormat="1" ht="16.5" customHeight="1" x14ac:dyDescent="0.25">
      <c r="A3448" s="305"/>
      <c r="B3448" s="306"/>
      <c r="K3448" s="317"/>
      <c r="L3448" s="309"/>
      <c r="M3448" s="310"/>
      <c r="N3448" s="317"/>
      <c r="O3448" s="317"/>
      <c r="P3448" s="309"/>
      <c r="Q3448" s="311"/>
      <c r="R3448" s="312"/>
      <c r="S3448" s="312"/>
      <c r="U3448" s="313"/>
      <c r="V3448" s="305"/>
      <c r="W3448" s="306"/>
      <c r="X3448" s="425"/>
      <c r="Z3448" s="305"/>
      <c r="AA3448" s="315"/>
      <c r="AB3448" s="315"/>
      <c r="AC3448" s="315"/>
      <c r="AD3448" s="312"/>
      <c r="AE3448" s="316"/>
      <c r="AF3448" s="317"/>
      <c r="AG3448" s="317"/>
      <c r="AH3448" s="311"/>
      <c r="AI3448" s="311"/>
      <c r="AJ3448" s="311"/>
      <c r="AK3448" s="311"/>
      <c r="AL3448" s="311"/>
      <c r="AO3448" s="318"/>
      <c r="AP3448" s="318"/>
      <c r="AQ3448" s="249"/>
      <c r="AR3448" s="249"/>
      <c r="AS3448" s="248"/>
      <c r="AT3448" s="248"/>
      <c r="AU3448" s="248"/>
      <c r="AW3448" s="319"/>
      <c r="AX3448" s="251"/>
      <c r="AY3448" s="248"/>
    </row>
    <row r="3449" spans="1:51" s="307" customFormat="1" ht="16.5" customHeight="1" x14ac:dyDescent="0.25">
      <c r="A3449" s="305"/>
      <c r="B3449" s="306"/>
      <c r="K3449" s="317"/>
      <c r="L3449" s="309"/>
      <c r="M3449" s="310"/>
      <c r="N3449" s="317"/>
      <c r="O3449" s="317"/>
      <c r="P3449" s="309"/>
      <c r="Q3449" s="311"/>
      <c r="R3449" s="312"/>
      <c r="S3449" s="312"/>
      <c r="U3449" s="313"/>
      <c r="V3449" s="305"/>
      <c r="W3449" s="306"/>
      <c r="X3449" s="425"/>
      <c r="Z3449" s="305"/>
      <c r="AA3449" s="315"/>
      <c r="AB3449" s="315"/>
      <c r="AC3449" s="315"/>
      <c r="AD3449" s="312"/>
      <c r="AE3449" s="316"/>
      <c r="AF3449" s="317"/>
      <c r="AG3449" s="317"/>
      <c r="AH3449" s="311"/>
      <c r="AI3449" s="311"/>
      <c r="AJ3449" s="311"/>
      <c r="AK3449" s="311"/>
      <c r="AL3449" s="311"/>
      <c r="AO3449" s="318"/>
      <c r="AP3449" s="318"/>
      <c r="AQ3449" s="249"/>
      <c r="AR3449" s="249"/>
      <c r="AS3449" s="248"/>
      <c r="AT3449" s="248"/>
      <c r="AU3449" s="248"/>
      <c r="AW3449" s="319"/>
      <c r="AX3449" s="251"/>
      <c r="AY3449" s="248"/>
    </row>
    <row r="3450" spans="1:51" s="307" customFormat="1" ht="16.5" customHeight="1" x14ac:dyDescent="0.25">
      <c r="A3450" s="305"/>
      <c r="B3450" s="306"/>
      <c r="K3450" s="317"/>
      <c r="L3450" s="309"/>
      <c r="M3450" s="310"/>
      <c r="N3450" s="317"/>
      <c r="O3450" s="317"/>
      <c r="P3450" s="309"/>
      <c r="Q3450" s="311"/>
      <c r="R3450" s="312"/>
      <c r="S3450" s="312"/>
      <c r="U3450" s="313"/>
      <c r="V3450" s="305"/>
      <c r="W3450" s="306"/>
      <c r="X3450" s="425"/>
      <c r="Z3450" s="305"/>
      <c r="AA3450" s="315"/>
      <c r="AB3450" s="315"/>
      <c r="AC3450" s="315"/>
      <c r="AD3450" s="312"/>
      <c r="AE3450" s="316"/>
      <c r="AF3450" s="317"/>
      <c r="AG3450" s="317"/>
      <c r="AH3450" s="311"/>
      <c r="AI3450" s="311"/>
      <c r="AJ3450" s="311"/>
      <c r="AK3450" s="311"/>
      <c r="AL3450" s="311"/>
      <c r="AO3450" s="318"/>
      <c r="AP3450" s="318"/>
      <c r="AQ3450" s="249"/>
      <c r="AR3450" s="249"/>
      <c r="AS3450" s="248"/>
      <c r="AT3450" s="248"/>
      <c r="AU3450" s="248"/>
      <c r="AW3450" s="319"/>
      <c r="AX3450" s="251"/>
      <c r="AY3450" s="248"/>
    </row>
    <row r="3451" spans="1:51" s="307" customFormat="1" ht="16.5" customHeight="1" x14ac:dyDescent="0.25">
      <c r="A3451" s="305"/>
      <c r="B3451" s="306"/>
      <c r="K3451" s="317"/>
      <c r="L3451" s="309"/>
      <c r="M3451" s="310"/>
      <c r="N3451" s="317"/>
      <c r="O3451" s="317"/>
      <c r="P3451" s="309"/>
      <c r="Q3451" s="311"/>
      <c r="R3451" s="312"/>
      <c r="S3451" s="312"/>
      <c r="U3451" s="313"/>
      <c r="V3451" s="305"/>
      <c r="W3451" s="306"/>
      <c r="X3451" s="425"/>
      <c r="Z3451" s="305"/>
      <c r="AA3451" s="315"/>
      <c r="AB3451" s="315"/>
      <c r="AC3451" s="315"/>
      <c r="AD3451" s="312"/>
      <c r="AE3451" s="316"/>
      <c r="AF3451" s="317"/>
      <c r="AG3451" s="317"/>
      <c r="AH3451" s="311"/>
      <c r="AI3451" s="311"/>
      <c r="AJ3451" s="311"/>
      <c r="AK3451" s="311"/>
      <c r="AL3451" s="311"/>
      <c r="AO3451" s="318"/>
      <c r="AP3451" s="318"/>
      <c r="AQ3451" s="249"/>
      <c r="AR3451" s="249"/>
      <c r="AS3451" s="248"/>
      <c r="AT3451" s="248"/>
      <c r="AU3451" s="248"/>
      <c r="AW3451" s="319"/>
      <c r="AX3451" s="251"/>
      <c r="AY3451" s="248"/>
    </row>
    <row r="3452" spans="1:51" s="307" customFormat="1" ht="16.5" customHeight="1" x14ac:dyDescent="0.25">
      <c r="A3452" s="305"/>
      <c r="B3452" s="306"/>
      <c r="K3452" s="317"/>
      <c r="L3452" s="309"/>
      <c r="M3452" s="310"/>
      <c r="N3452" s="317"/>
      <c r="O3452" s="317"/>
      <c r="P3452" s="309"/>
      <c r="Q3452" s="311"/>
      <c r="R3452" s="312"/>
      <c r="S3452" s="312"/>
      <c r="U3452" s="313"/>
      <c r="V3452" s="305"/>
      <c r="W3452" s="306"/>
      <c r="X3452" s="425"/>
      <c r="Z3452" s="305"/>
      <c r="AA3452" s="315"/>
      <c r="AB3452" s="315"/>
      <c r="AC3452" s="315"/>
      <c r="AD3452" s="312"/>
      <c r="AE3452" s="316"/>
      <c r="AF3452" s="317"/>
      <c r="AG3452" s="317"/>
      <c r="AH3452" s="311"/>
      <c r="AI3452" s="311"/>
      <c r="AJ3452" s="311"/>
      <c r="AK3452" s="311"/>
      <c r="AL3452" s="311"/>
      <c r="AO3452" s="318"/>
      <c r="AP3452" s="318"/>
      <c r="AQ3452" s="249"/>
      <c r="AR3452" s="249"/>
      <c r="AS3452" s="248"/>
      <c r="AT3452" s="248"/>
      <c r="AU3452" s="248"/>
      <c r="AW3452" s="319"/>
      <c r="AX3452" s="251"/>
      <c r="AY3452" s="248"/>
    </row>
    <row r="3453" spans="1:51" s="307" customFormat="1" ht="16.5" customHeight="1" x14ac:dyDescent="0.25">
      <c r="A3453" s="305"/>
      <c r="B3453" s="306"/>
      <c r="K3453" s="317"/>
      <c r="L3453" s="309"/>
      <c r="M3453" s="310"/>
      <c r="N3453" s="317"/>
      <c r="O3453" s="317"/>
      <c r="P3453" s="309"/>
      <c r="Q3453" s="311"/>
      <c r="R3453" s="312"/>
      <c r="S3453" s="312"/>
      <c r="U3453" s="313"/>
      <c r="V3453" s="305"/>
      <c r="W3453" s="306"/>
      <c r="X3453" s="425"/>
      <c r="Z3453" s="305"/>
      <c r="AA3453" s="315"/>
      <c r="AB3453" s="315"/>
      <c r="AC3453" s="315"/>
      <c r="AD3453" s="312"/>
      <c r="AE3453" s="316"/>
      <c r="AF3453" s="317"/>
      <c r="AG3453" s="317"/>
      <c r="AH3453" s="311"/>
      <c r="AI3453" s="311"/>
      <c r="AJ3453" s="311"/>
      <c r="AK3453" s="311"/>
      <c r="AL3453" s="311"/>
      <c r="AO3453" s="318"/>
      <c r="AP3453" s="318"/>
      <c r="AQ3453" s="249"/>
      <c r="AR3453" s="249"/>
      <c r="AS3453" s="248"/>
      <c r="AT3453" s="248"/>
      <c r="AU3453" s="248"/>
      <c r="AW3453" s="319"/>
      <c r="AX3453" s="251"/>
      <c r="AY3453" s="248"/>
    </row>
    <row r="3454" spans="1:51" s="307" customFormat="1" ht="16.5" customHeight="1" x14ac:dyDescent="0.25">
      <c r="A3454" s="305"/>
      <c r="B3454" s="306"/>
      <c r="K3454" s="317"/>
      <c r="L3454" s="309"/>
      <c r="M3454" s="310"/>
      <c r="N3454" s="317"/>
      <c r="O3454" s="317"/>
      <c r="P3454" s="309"/>
      <c r="Q3454" s="311"/>
      <c r="R3454" s="312"/>
      <c r="S3454" s="312"/>
      <c r="U3454" s="313"/>
      <c r="V3454" s="305"/>
      <c r="W3454" s="306"/>
      <c r="X3454" s="425"/>
      <c r="Z3454" s="305"/>
      <c r="AA3454" s="315"/>
      <c r="AB3454" s="315"/>
      <c r="AC3454" s="315"/>
      <c r="AD3454" s="312"/>
      <c r="AE3454" s="316"/>
      <c r="AF3454" s="317"/>
      <c r="AG3454" s="317"/>
      <c r="AH3454" s="311"/>
      <c r="AI3454" s="311"/>
      <c r="AJ3454" s="311"/>
      <c r="AK3454" s="311"/>
      <c r="AL3454" s="311"/>
      <c r="AO3454" s="318"/>
      <c r="AP3454" s="318"/>
      <c r="AQ3454" s="249"/>
      <c r="AR3454" s="249"/>
      <c r="AS3454" s="248"/>
      <c r="AT3454" s="248"/>
      <c r="AU3454" s="248"/>
      <c r="AW3454" s="319"/>
      <c r="AX3454" s="251"/>
      <c r="AY3454" s="248"/>
    </row>
    <row r="3455" spans="1:51" s="307" customFormat="1" ht="16.5" customHeight="1" x14ac:dyDescent="0.25">
      <c r="A3455" s="305"/>
      <c r="B3455" s="306"/>
      <c r="K3455" s="317"/>
      <c r="L3455" s="309"/>
      <c r="M3455" s="310"/>
      <c r="N3455" s="317"/>
      <c r="O3455" s="317"/>
      <c r="P3455" s="309"/>
      <c r="Q3455" s="311"/>
      <c r="R3455" s="312"/>
      <c r="S3455" s="312"/>
      <c r="U3455" s="313"/>
      <c r="V3455" s="305"/>
      <c r="W3455" s="306"/>
      <c r="X3455" s="425"/>
      <c r="Z3455" s="305"/>
      <c r="AA3455" s="315"/>
      <c r="AB3455" s="315"/>
      <c r="AC3455" s="315"/>
      <c r="AD3455" s="312"/>
      <c r="AE3455" s="316"/>
      <c r="AF3455" s="317"/>
      <c r="AG3455" s="317"/>
      <c r="AH3455" s="311"/>
      <c r="AI3455" s="311"/>
      <c r="AJ3455" s="311"/>
      <c r="AK3455" s="311"/>
      <c r="AL3455" s="311"/>
      <c r="AO3455" s="318"/>
      <c r="AP3455" s="318"/>
      <c r="AQ3455" s="249"/>
      <c r="AR3455" s="249"/>
      <c r="AS3455" s="248"/>
      <c r="AT3455" s="248"/>
      <c r="AU3455" s="248"/>
      <c r="AW3455" s="319"/>
      <c r="AX3455" s="251"/>
      <c r="AY3455" s="248"/>
    </row>
    <row r="3456" spans="1:51" s="307" customFormat="1" ht="16.5" customHeight="1" x14ac:dyDescent="0.25">
      <c r="A3456" s="305"/>
      <c r="B3456" s="306"/>
      <c r="K3456" s="317"/>
      <c r="L3456" s="309"/>
      <c r="M3456" s="310"/>
      <c r="N3456" s="317"/>
      <c r="O3456" s="317"/>
      <c r="P3456" s="309"/>
      <c r="Q3456" s="311"/>
      <c r="R3456" s="312"/>
      <c r="S3456" s="312"/>
      <c r="U3456" s="313"/>
      <c r="V3456" s="305"/>
      <c r="W3456" s="306"/>
      <c r="X3456" s="425"/>
      <c r="Z3456" s="305"/>
      <c r="AA3456" s="315"/>
      <c r="AB3456" s="315"/>
      <c r="AC3456" s="315"/>
      <c r="AD3456" s="312"/>
      <c r="AE3456" s="316"/>
      <c r="AF3456" s="317"/>
      <c r="AG3456" s="317"/>
      <c r="AH3456" s="311"/>
      <c r="AI3456" s="311"/>
      <c r="AJ3456" s="311"/>
      <c r="AK3456" s="311"/>
      <c r="AL3456" s="311"/>
      <c r="AO3456" s="318"/>
      <c r="AP3456" s="318"/>
      <c r="AQ3456" s="249"/>
      <c r="AR3456" s="249"/>
      <c r="AS3456" s="248"/>
      <c r="AT3456" s="248"/>
      <c r="AU3456" s="248"/>
      <c r="AW3456" s="319"/>
      <c r="AX3456" s="251"/>
      <c r="AY3456" s="248"/>
    </row>
    <row r="3457" spans="1:51" s="307" customFormat="1" ht="16.5" customHeight="1" x14ac:dyDescent="0.25">
      <c r="A3457" s="305"/>
      <c r="B3457" s="306"/>
      <c r="K3457" s="317"/>
      <c r="L3457" s="309"/>
      <c r="M3457" s="310"/>
      <c r="N3457" s="317"/>
      <c r="O3457" s="317"/>
      <c r="P3457" s="309"/>
      <c r="Q3457" s="311"/>
      <c r="R3457" s="312"/>
      <c r="S3457" s="312"/>
      <c r="U3457" s="313"/>
      <c r="V3457" s="305"/>
      <c r="W3457" s="306"/>
      <c r="X3457" s="425"/>
      <c r="Z3457" s="305"/>
      <c r="AA3457" s="315"/>
      <c r="AB3457" s="315"/>
      <c r="AC3457" s="315"/>
      <c r="AD3457" s="312"/>
      <c r="AE3457" s="316"/>
      <c r="AF3457" s="317"/>
      <c r="AG3457" s="317"/>
      <c r="AH3457" s="311"/>
      <c r="AI3457" s="311"/>
      <c r="AJ3457" s="311"/>
      <c r="AK3457" s="311"/>
      <c r="AL3457" s="311"/>
      <c r="AO3457" s="318"/>
      <c r="AP3457" s="318"/>
      <c r="AQ3457" s="249"/>
      <c r="AR3457" s="249"/>
      <c r="AS3457" s="248"/>
      <c r="AT3457" s="248"/>
      <c r="AU3457" s="248"/>
      <c r="AW3457" s="319"/>
      <c r="AX3457" s="251"/>
      <c r="AY3457" s="248"/>
    </row>
    <row r="3458" spans="1:51" s="307" customFormat="1" ht="16.5" customHeight="1" x14ac:dyDescent="0.25">
      <c r="A3458" s="305"/>
      <c r="B3458" s="306"/>
      <c r="K3458" s="317"/>
      <c r="L3458" s="309"/>
      <c r="M3458" s="310"/>
      <c r="N3458" s="317"/>
      <c r="O3458" s="317"/>
      <c r="P3458" s="309"/>
      <c r="Q3458" s="311"/>
      <c r="R3458" s="312"/>
      <c r="S3458" s="312"/>
      <c r="U3458" s="313"/>
      <c r="V3458" s="305"/>
      <c r="W3458" s="306"/>
      <c r="X3458" s="425"/>
      <c r="Z3458" s="305"/>
      <c r="AA3458" s="315"/>
      <c r="AB3458" s="315"/>
      <c r="AC3458" s="315"/>
      <c r="AD3458" s="312"/>
      <c r="AE3458" s="316"/>
      <c r="AF3458" s="317"/>
      <c r="AG3458" s="317"/>
      <c r="AH3458" s="311"/>
      <c r="AI3458" s="311"/>
      <c r="AJ3458" s="311"/>
      <c r="AK3458" s="311"/>
      <c r="AL3458" s="311"/>
      <c r="AO3458" s="318"/>
      <c r="AP3458" s="318"/>
      <c r="AQ3458" s="249"/>
      <c r="AR3458" s="249"/>
      <c r="AS3458" s="248"/>
      <c r="AT3458" s="248"/>
      <c r="AU3458" s="248"/>
      <c r="AW3458" s="319"/>
      <c r="AX3458" s="251"/>
      <c r="AY3458" s="248"/>
    </row>
    <row r="3459" spans="1:51" s="307" customFormat="1" ht="16.5" customHeight="1" x14ac:dyDescent="0.25">
      <c r="A3459" s="305"/>
      <c r="B3459" s="306"/>
      <c r="K3459" s="317"/>
      <c r="L3459" s="309"/>
      <c r="M3459" s="310"/>
      <c r="N3459" s="317"/>
      <c r="O3459" s="317"/>
      <c r="P3459" s="309"/>
      <c r="Q3459" s="311"/>
      <c r="R3459" s="312"/>
      <c r="S3459" s="312"/>
      <c r="U3459" s="313"/>
      <c r="V3459" s="305"/>
      <c r="W3459" s="306"/>
      <c r="X3459" s="425"/>
      <c r="Z3459" s="305"/>
      <c r="AA3459" s="315"/>
      <c r="AB3459" s="315"/>
      <c r="AC3459" s="315"/>
      <c r="AD3459" s="312"/>
      <c r="AE3459" s="316"/>
      <c r="AF3459" s="317"/>
      <c r="AG3459" s="317"/>
      <c r="AH3459" s="311"/>
      <c r="AI3459" s="311"/>
      <c r="AJ3459" s="311"/>
      <c r="AK3459" s="311"/>
      <c r="AL3459" s="311"/>
      <c r="AO3459" s="318"/>
      <c r="AP3459" s="318"/>
      <c r="AQ3459" s="249"/>
      <c r="AR3459" s="249"/>
      <c r="AS3459" s="248"/>
      <c r="AT3459" s="248"/>
      <c r="AU3459" s="248"/>
      <c r="AW3459" s="319"/>
      <c r="AX3459" s="251"/>
      <c r="AY3459" s="248"/>
    </row>
    <row r="3460" spans="1:51" s="307" customFormat="1" ht="16.5" customHeight="1" x14ac:dyDescent="0.25">
      <c r="A3460" s="305"/>
      <c r="B3460" s="306"/>
      <c r="K3460" s="317"/>
      <c r="L3460" s="309"/>
      <c r="M3460" s="310"/>
      <c r="N3460" s="317"/>
      <c r="O3460" s="317"/>
      <c r="P3460" s="309"/>
      <c r="Q3460" s="311"/>
      <c r="R3460" s="312"/>
      <c r="S3460" s="312"/>
      <c r="U3460" s="313"/>
      <c r="V3460" s="305"/>
      <c r="W3460" s="306"/>
      <c r="X3460" s="425"/>
      <c r="Z3460" s="305"/>
      <c r="AA3460" s="315"/>
      <c r="AB3460" s="315"/>
      <c r="AC3460" s="315"/>
      <c r="AD3460" s="312"/>
      <c r="AE3460" s="316"/>
      <c r="AF3460" s="317"/>
      <c r="AG3460" s="317"/>
      <c r="AH3460" s="311"/>
      <c r="AI3460" s="311"/>
      <c r="AJ3460" s="311"/>
      <c r="AK3460" s="311"/>
      <c r="AL3460" s="311"/>
      <c r="AO3460" s="318"/>
      <c r="AP3460" s="318"/>
      <c r="AQ3460" s="249"/>
      <c r="AR3460" s="249"/>
      <c r="AS3460" s="248"/>
      <c r="AT3460" s="248"/>
      <c r="AU3460" s="248"/>
      <c r="AW3460" s="319"/>
      <c r="AX3460" s="251"/>
      <c r="AY3460" s="248"/>
    </row>
    <row r="3461" spans="1:51" s="307" customFormat="1" ht="16.5" customHeight="1" x14ac:dyDescent="0.25">
      <c r="A3461" s="305"/>
      <c r="B3461" s="306"/>
      <c r="K3461" s="317"/>
      <c r="L3461" s="309"/>
      <c r="M3461" s="310"/>
      <c r="N3461" s="317"/>
      <c r="O3461" s="317"/>
      <c r="P3461" s="309"/>
      <c r="Q3461" s="311"/>
      <c r="R3461" s="312"/>
      <c r="S3461" s="312"/>
      <c r="U3461" s="313"/>
      <c r="V3461" s="305"/>
      <c r="W3461" s="306"/>
      <c r="X3461" s="425"/>
      <c r="Z3461" s="305"/>
      <c r="AA3461" s="315"/>
      <c r="AB3461" s="315"/>
      <c r="AC3461" s="315"/>
      <c r="AD3461" s="312"/>
      <c r="AE3461" s="316"/>
      <c r="AF3461" s="317"/>
      <c r="AG3461" s="317"/>
      <c r="AH3461" s="311"/>
      <c r="AI3461" s="311"/>
      <c r="AJ3461" s="311"/>
      <c r="AK3461" s="311"/>
      <c r="AL3461" s="311"/>
      <c r="AO3461" s="318"/>
      <c r="AP3461" s="318"/>
      <c r="AQ3461" s="249"/>
      <c r="AR3461" s="249"/>
      <c r="AS3461" s="248"/>
      <c r="AT3461" s="248"/>
      <c r="AU3461" s="248"/>
      <c r="AW3461" s="319"/>
      <c r="AX3461" s="251"/>
      <c r="AY3461" s="248"/>
    </row>
    <row r="3462" spans="1:51" s="307" customFormat="1" ht="16.5" customHeight="1" x14ac:dyDescent="0.25">
      <c r="A3462" s="305"/>
      <c r="B3462" s="306"/>
      <c r="K3462" s="317"/>
      <c r="L3462" s="309"/>
      <c r="M3462" s="310"/>
      <c r="N3462" s="317"/>
      <c r="O3462" s="317"/>
      <c r="P3462" s="309"/>
      <c r="Q3462" s="311"/>
      <c r="R3462" s="312"/>
      <c r="S3462" s="312"/>
      <c r="U3462" s="313"/>
      <c r="V3462" s="305"/>
      <c r="W3462" s="306"/>
      <c r="X3462" s="425"/>
      <c r="Z3462" s="305"/>
      <c r="AA3462" s="315"/>
      <c r="AB3462" s="315"/>
      <c r="AC3462" s="315"/>
      <c r="AD3462" s="312"/>
      <c r="AE3462" s="316"/>
      <c r="AF3462" s="317"/>
      <c r="AG3462" s="317"/>
      <c r="AH3462" s="311"/>
      <c r="AI3462" s="311"/>
      <c r="AJ3462" s="311"/>
      <c r="AK3462" s="311"/>
      <c r="AL3462" s="311"/>
      <c r="AO3462" s="318"/>
      <c r="AP3462" s="318"/>
      <c r="AQ3462" s="249"/>
      <c r="AR3462" s="249"/>
      <c r="AS3462" s="248"/>
      <c r="AT3462" s="248"/>
      <c r="AU3462" s="248"/>
      <c r="AW3462" s="319"/>
      <c r="AX3462" s="251"/>
      <c r="AY3462" s="248"/>
    </row>
    <row r="3463" spans="1:51" s="307" customFormat="1" ht="16.5" customHeight="1" x14ac:dyDescent="0.25">
      <c r="A3463" s="305"/>
      <c r="B3463" s="306"/>
      <c r="K3463" s="317"/>
      <c r="L3463" s="309"/>
      <c r="M3463" s="310"/>
      <c r="N3463" s="317"/>
      <c r="O3463" s="317"/>
      <c r="P3463" s="309"/>
      <c r="Q3463" s="311"/>
      <c r="R3463" s="312"/>
      <c r="S3463" s="312"/>
      <c r="U3463" s="313"/>
      <c r="V3463" s="305"/>
      <c r="W3463" s="306"/>
      <c r="X3463" s="425"/>
      <c r="Z3463" s="305"/>
      <c r="AA3463" s="315"/>
      <c r="AB3463" s="315"/>
      <c r="AC3463" s="315"/>
      <c r="AD3463" s="312"/>
      <c r="AE3463" s="316"/>
      <c r="AF3463" s="317"/>
      <c r="AG3463" s="317"/>
      <c r="AH3463" s="311"/>
      <c r="AI3463" s="311"/>
      <c r="AJ3463" s="311"/>
      <c r="AK3463" s="311"/>
      <c r="AL3463" s="311"/>
      <c r="AO3463" s="318"/>
      <c r="AP3463" s="318"/>
      <c r="AQ3463" s="249"/>
      <c r="AR3463" s="249"/>
      <c r="AS3463" s="248"/>
      <c r="AT3463" s="248"/>
      <c r="AU3463" s="248"/>
      <c r="AW3463" s="319"/>
      <c r="AX3463" s="251"/>
      <c r="AY3463" s="248"/>
    </row>
    <row r="3464" spans="1:51" s="307" customFormat="1" ht="16.5" customHeight="1" x14ac:dyDescent="0.25">
      <c r="A3464" s="305"/>
      <c r="B3464" s="306"/>
      <c r="K3464" s="317"/>
      <c r="L3464" s="309"/>
      <c r="M3464" s="310"/>
      <c r="N3464" s="317"/>
      <c r="O3464" s="317"/>
      <c r="P3464" s="309"/>
      <c r="Q3464" s="311"/>
      <c r="R3464" s="312"/>
      <c r="S3464" s="312"/>
      <c r="U3464" s="313"/>
      <c r="V3464" s="305"/>
      <c r="W3464" s="306"/>
      <c r="X3464" s="425"/>
      <c r="Z3464" s="305"/>
      <c r="AA3464" s="315"/>
      <c r="AB3464" s="315"/>
      <c r="AC3464" s="315"/>
      <c r="AD3464" s="312"/>
      <c r="AE3464" s="316"/>
      <c r="AF3464" s="317"/>
      <c r="AG3464" s="317"/>
      <c r="AH3464" s="311"/>
      <c r="AI3464" s="311"/>
      <c r="AJ3464" s="311"/>
      <c r="AK3464" s="311"/>
      <c r="AL3464" s="311"/>
      <c r="AO3464" s="318"/>
      <c r="AP3464" s="318"/>
      <c r="AQ3464" s="249"/>
      <c r="AR3464" s="249"/>
      <c r="AS3464" s="248"/>
      <c r="AT3464" s="248"/>
      <c r="AU3464" s="248"/>
      <c r="AW3464" s="319"/>
      <c r="AX3464" s="251"/>
      <c r="AY3464" s="248"/>
    </row>
    <row r="3465" spans="1:51" s="307" customFormat="1" ht="16.5" customHeight="1" x14ac:dyDescent="0.25">
      <c r="A3465" s="305"/>
      <c r="B3465" s="306"/>
      <c r="K3465" s="317"/>
      <c r="L3465" s="309"/>
      <c r="M3465" s="310"/>
      <c r="N3465" s="317"/>
      <c r="O3465" s="317"/>
      <c r="P3465" s="309"/>
      <c r="Q3465" s="311"/>
      <c r="R3465" s="312"/>
      <c r="S3465" s="312"/>
      <c r="U3465" s="313"/>
      <c r="V3465" s="305"/>
      <c r="W3465" s="306"/>
      <c r="X3465" s="425"/>
      <c r="Z3465" s="305"/>
      <c r="AA3465" s="315"/>
      <c r="AB3465" s="315"/>
      <c r="AC3465" s="315"/>
      <c r="AD3465" s="312"/>
      <c r="AE3465" s="316"/>
      <c r="AF3465" s="317"/>
      <c r="AG3465" s="317"/>
      <c r="AH3465" s="311"/>
      <c r="AI3465" s="311"/>
      <c r="AJ3465" s="311"/>
      <c r="AK3465" s="311"/>
      <c r="AL3465" s="311"/>
      <c r="AO3465" s="318"/>
      <c r="AP3465" s="318"/>
      <c r="AQ3465" s="249"/>
      <c r="AR3465" s="249"/>
      <c r="AS3465" s="248"/>
      <c r="AT3465" s="248"/>
      <c r="AU3465" s="248"/>
      <c r="AW3465" s="319"/>
      <c r="AX3465" s="251"/>
      <c r="AY3465" s="248"/>
    </row>
    <row r="3466" spans="1:51" s="307" customFormat="1" ht="16.5" customHeight="1" x14ac:dyDescent="0.25">
      <c r="A3466" s="305"/>
      <c r="B3466" s="306"/>
      <c r="K3466" s="317"/>
      <c r="L3466" s="309"/>
      <c r="M3466" s="310"/>
      <c r="N3466" s="317"/>
      <c r="O3466" s="317"/>
      <c r="P3466" s="309"/>
      <c r="Q3466" s="311"/>
      <c r="R3466" s="312"/>
      <c r="S3466" s="312"/>
      <c r="U3466" s="313"/>
      <c r="V3466" s="305"/>
      <c r="W3466" s="306"/>
      <c r="X3466" s="425"/>
      <c r="Z3466" s="305"/>
      <c r="AA3466" s="315"/>
      <c r="AB3466" s="315"/>
      <c r="AC3466" s="315"/>
      <c r="AD3466" s="312"/>
      <c r="AE3466" s="316"/>
      <c r="AF3466" s="317"/>
      <c r="AG3466" s="317"/>
      <c r="AH3466" s="311"/>
      <c r="AI3466" s="311"/>
      <c r="AJ3466" s="311"/>
      <c r="AK3466" s="311"/>
      <c r="AL3466" s="311"/>
      <c r="AO3466" s="318"/>
      <c r="AP3466" s="318"/>
      <c r="AQ3466" s="249"/>
      <c r="AR3466" s="249"/>
      <c r="AS3466" s="248"/>
      <c r="AT3466" s="248"/>
      <c r="AU3466" s="248"/>
      <c r="AW3466" s="319"/>
      <c r="AX3466" s="251"/>
      <c r="AY3466" s="248"/>
    </row>
    <row r="3467" spans="1:51" s="307" customFormat="1" ht="16.5" customHeight="1" x14ac:dyDescent="0.25">
      <c r="A3467" s="305"/>
      <c r="B3467" s="306"/>
      <c r="K3467" s="317"/>
      <c r="L3467" s="309"/>
      <c r="M3467" s="310"/>
      <c r="N3467" s="317"/>
      <c r="O3467" s="317"/>
      <c r="P3467" s="309"/>
      <c r="Q3467" s="311"/>
      <c r="R3467" s="312"/>
      <c r="S3467" s="312"/>
      <c r="U3467" s="313"/>
      <c r="V3467" s="305"/>
      <c r="W3467" s="306"/>
      <c r="X3467" s="425"/>
      <c r="Z3467" s="305"/>
      <c r="AA3467" s="315"/>
      <c r="AB3467" s="315"/>
      <c r="AC3467" s="315"/>
      <c r="AD3467" s="312"/>
      <c r="AE3467" s="316"/>
      <c r="AF3467" s="317"/>
      <c r="AG3467" s="317"/>
      <c r="AH3467" s="311"/>
      <c r="AI3467" s="311"/>
      <c r="AJ3467" s="311"/>
      <c r="AK3467" s="311"/>
      <c r="AL3467" s="311"/>
      <c r="AO3467" s="318"/>
      <c r="AP3467" s="318"/>
      <c r="AQ3467" s="249"/>
      <c r="AR3467" s="249"/>
      <c r="AS3467" s="248"/>
      <c r="AT3467" s="248"/>
      <c r="AU3467" s="248"/>
      <c r="AW3467" s="319"/>
      <c r="AX3467" s="251"/>
      <c r="AY3467" s="248"/>
    </row>
    <row r="3468" spans="1:51" s="307" customFormat="1" ht="16.5" customHeight="1" x14ac:dyDescent="0.25">
      <c r="A3468" s="305"/>
      <c r="B3468" s="306"/>
      <c r="K3468" s="317"/>
      <c r="L3468" s="309"/>
      <c r="M3468" s="310"/>
      <c r="N3468" s="317"/>
      <c r="O3468" s="317"/>
      <c r="P3468" s="309"/>
      <c r="Q3468" s="311"/>
      <c r="R3468" s="312"/>
      <c r="S3468" s="312"/>
      <c r="U3468" s="313"/>
      <c r="V3468" s="305"/>
      <c r="W3468" s="306"/>
      <c r="X3468" s="425"/>
      <c r="Z3468" s="305"/>
      <c r="AA3468" s="315"/>
      <c r="AB3468" s="315"/>
      <c r="AC3468" s="315"/>
      <c r="AD3468" s="312"/>
      <c r="AE3468" s="316"/>
      <c r="AF3468" s="317"/>
      <c r="AG3468" s="317"/>
      <c r="AH3468" s="311"/>
      <c r="AI3468" s="311"/>
      <c r="AJ3468" s="311"/>
      <c r="AK3468" s="311"/>
      <c r="AL3468" s="311"/>
      <c r="AO3468" s="318"/>
      <c r="AP3468" s="318"/>
      <c r="AQ3468" s="249"/>
      <c r="AR3468" s="249"/>
      <c r="AS3468" s="248"/>
      <c r="AT3468" s="248"/>
      <c r="AU3468" s="248"/>
      <c r="AW3468" s="319"/>
      <c r="AX3468" s="251"/>
      <c r="AY3468" s="248"/>
    </row>
    <row r="3469" spans="1:51" s="307" customFormat="1" ht="16.5" customHeight="1" x14ac:dyDescent="0.25">
      <c r="A3469" s="305"/>
      <c r="B3469" s="306"/>
      <c r="K3469" s="317"/>
      <c r="L3469" s="309"/>
      <c r="M3469" s="310"/>
      <c r="N3469" s="317"/>
      <c r="O3469" s="317"/>
      <c r="P3469" s="309"/>
      <c r="Q3469" s="311"/>
      <c r="R3469" s="312"/>
      <c r="S3469" s="312"/>
      <c r="U3469" s="313"/>
      <c r="V3469" s="305"/>
      <c r="W3469" s="306"/>
      <c r="X3469" s="425"/>
      <c r="Z3469" s="305"/>
      <c r="AA3469" s="315"/>
      <c r="AB3469" s="315"/>
      <c r="AC3469" s="315"/>
      <c r="AD3469" s="312"/>
      <c r="AE3469" s="316"/>
      <c r="AF3469" s="317"/>
      <c r="AG3469" s="317"/>
      <c r="AH3469" s="311"/>
      <c r="AI3469" s="311"/>
      <c r="AJ3469" s="311"/>
      <c r="AK3469" s="311"/>
      <c r="AL3469" s="311"/>
      <c r="AO3469" s="318"/>
      <c r="AP3469" s="318"/>
      <c r="AQ3469" s="249"/>
      <c r="AR3469" s="249"/>
      <c r="AS3469" s="248"/>
      <c r="AT3469" s="248"/>
      <c r="AU3469" s="248"/>
      <c r="AW3469" s="319"/>
      <c r="AX3469" s="251"/>
      <c r="AY3469" s="248"/>
    </row>
    <row r="3470" spans="1:51" s="307" customFormat="1" ht="16.5" customHeight="1" x14ac:dyDescent="0.25">
      <c r="A3470" s="305"/>
      <c r="B3470" s="306"/>
      <c r="K3470" s="317"/>
      <c r="L3470" s="309"/>
      <c r="M3470" s="310"/>
      <c r="N3470" s="317"/>
      <c r="O3470" s="317"/>
      <c r="P3470" s="309"/>
      <c r="Q3470" s="311"/>
      <c r="R3470" s="312"/>
      <c r="S3470" s="312"/>
      <c r="U3470" s="313"/>
      <c r="V3470" s="305"/>
      <c r="W3470" s="306"/>
      <c r="X3470" s="425"/>
      <c r="Z3470" s="305"/>
      <c r="AA3470" s="315"/>
      <c r="AB3470" s="315"/>
      <c r="AC3470" s="315"/>
      <c r="AD3470" s="312"/>
      <c r="AE3470" s="316"/>
      <c r="AF3470" s="317"/>
      <c r="AG3470" s="317"/>
      <c r="AH3470" s="311"/>
      <c r="AI3470" s="311"/>
      <c r="AJ3470" s="311"/>
      <c r="AK3470" s="311"/>
      <c r="AL3470" s="311"/>
      <c r="AO3470" s="318"/>
      <c r="AP3470" s="318"/>
      <c r="AQ3470" s="249"/>
      <c r="AR3470" s="249"/>
      <c r="AS3470" s="248"/>
      <c r="AT3470" s="248"/>
      <c r="AU3470" s="248"/>
      <c r="AW3470" s="319"/>
      <c r="AX3470" s="251"/>
      <c r="AY3470" s="248"/>
    </row>
    <row r="3471" spans="1:51" s="307" customFormat="1" ht="16.5" customHeight="1" x14ac:dyDescent="0.25">
      <c r="A3471" s="305"/>
      <c r="B3471" s="306"/>
      <c r="K3471" s="317"/>
      <c r="L3471" s="309"/>
      <c r="M3471" s="310"/>
      <c r="N3471" s="317"/>
      <c r="O3471" s="317"/>
      <c r="P3471" s="309"/>
      <c r="Q3471" s="311"/>
      <c r="R3471" s="312"/>
      <c r="S3471" s="312"/>
      <c r="U3471" s="313"/>
      <c r="V3471" s="305"/>
      <c r="W3471" s="306"/>
      <c r="X3471" s="425"/>
      <c r="Z3471" s="305"/>
      <c r="AA3471" s="315"/>
      <c r="AB3471" s="315"/>
      <c r="AC3471" s="315"/>
      <c r="AD3471" s="312"/>
      <c r="AE3471" s="316"/>
      <c r="AF3471" s="317"/>
      <c r="AG3471" s="317"/>
      <c r="AH3471" s="311"/>
      <c r="AI3471" s="311"/>
      <c r="AJ3471" s="311"/>
      <c r="AK3471" s="311"/>
      <c r="AL3471" s="311"/>
      <c r="AO3471" s="318"/>
      <c r="AP3471" s="318"/>
      <c r="AQ3471" s="249"/>
      <c r="AR3471" s="249"/>
      <c r="AS3471" s="248"/>
      <c r="AT3471" s="248"/>
      <c r="AU3471" s="248"/>
      <c r="AW3471" s="319"/>
      <c r="AX3471" s="251"/>
      <c r="AY3471" s="248"/>
    </row>
    <row r="3472" spans="1:51" s="307" customFormat="1" ht="16.5" customHeight="1" x14ac:dyDescent="0.25">
      <c r="A3472" s="305"/>
      <c r="B3472" s="306"/>
      <c r="K3472" s="317"/>
      <c r="L3472" s="309"/>
      <c r="M3472" s="310"/>
      <c r="N3472" s="317"/>
      <c r="O3472" s="317"/>
      <c r="P3472" s="309"/>
      <c r="Q3472" s="311"/>
      <c r="R3472" s="312"/>
      <c r="S3472" s="312"/>
      <c r="U3472" s="313"/>
      <c r="V3472" s="305"/>
      <c r="W3472" s="306"/>
      <c r="X3472" s="425"/>
      <c r="Z3472" s="305"/>
      <c r="AA3472" s="315"/>
      <c r="AB3472" s="315"/>
      <c r="AC3472" s="315"/>
      <c r="AD3472" s="312"/>
      <c r="AE3472" s="316"/>
      <c r="AF3472" s="317"/>
      <c r="AG3472" s="317"/>
      <c r="AH3472" s="311"/>
      <c r="AI3472" s="311"/>
      <c r="AJ3472" s="311"/>
      <c r="AK3472" s="311"/>
      <c r="AL3472" s="311"/>
      <c r="AO3472" s="318"/>
      <c r="AP3472" s="318"/>
      <c r="AQ3472" s="249"/>
      <c r="AR3472" s="249"/>
      <c r="AS3472" s="248"/>
      <c r="AT3472" s="248"/>
      <c r="AU3472" s="248"/>
      <c r="AW3472" s="319"/>
      <c r="AX3472" s="251"/>
      <c r="AY3472" s="248"/>
    </row>
    <row r="3473" spans="1:51" s="307" customFormat="1" ht="16.5" customHeight="1" x14ac:dyDescent="0.25">
      <c r="A3473" s="305"/>
      <c r="B3473" s="306"/>
      <c r="K3473" s="317"/>
      <c r="L3473" s="309"/>
      <c r="M3473" s="310"/>
      <c r="N3473" s="317"/>
      <c r="O3473" s="317"/>
      <c r="P3473" s="309"/>
      <c r="Q3473" s="311"/>
      <c r="R3473" s="312"/>
      <c r="S3473" s="312"/>
      <c r="U3473" s="313"/>
      <c r="V3473" s="305"/>
      <c r="W3473" s="306"/>
      <c r="X3473" s="425"/>
      <c r="Z3473" s="305"/>
      <c r="AA3473" s="315"/>
      <c r="AB3473" s="315"/>
      <c r="AC3473" s="315"/>
      <c r="AD3473" s="312"/>
      <c r="AE3473" s="316"/>
      <c r="AF3473" s="317"/>
      <c r="AG3473" s="317"/>
      <c r="AH3473" s="311"/>
      <c r="AI3473" s="311"/>
      <c r="AJ3473" s="311"/>
      <c r="AK3473" s="311"/>
      <c r="AL3473" s="311"/>
      <c r="AO3473" s="318"/>
      <c r="AP3473" s="318"/>
      <c r="AQ3473" s="249"/>
      <c r="AR3473" s="249"/>
      <c r="AS3473" s="248"/>
      <c r="AT3473" s="248"/>
      <c r="AU3473" s="248"/>
      <c r="AW3473" s="319"/>
      <c r="AX3473" s="251"/>
      <c r="AY3473" s="248"/>
    </row>
    <row r="3474" spans="1:51" s="307" customFormat="1" ht="16.5" customHeight="1" x14ac:dyDescent="0.25">
      <c r="A3474" s="305"/>
      <c r="B3474" s="306"/>
      <c r="K3474" s="317"/>
      <c r="L3474" s="309"/>
      <c r="M3474" s="310"/>
      <c r="N3474" s="317"/>
      <c r="O3474" s="317"/>
      <c r="P3474" s="309"/>
      <c r="Q3474" s="311"/>
      <c r="R3474" s="312"/>
      <c r="S3474" s="312"/>
      <c r="U3474" s="313"/>
      <c r="V3474" s="305"/>
      <c r="W3474" s="306"/>
      <c r="X3474" s="425"/>
      <c r="Z3474" s="305"/>
      <c r="AA3474" s="315"/>
      <c r="AB3474" s="315"/>
      <c r="AC3474" s="315"/>
      <c r="AD3474" s="312"/>
      <c r="AE3474" s="316"/>
      <c r="AF3474" s="317"/>
      <c r="AG3474" s="317"/>
      <c r="AH3474" s="311"/>
      <c r="AI3474" s="311"/>
      <c r="AJ3474" s="311"/>
      <c r="AK3474" s="311"/>
      <c r="AL3474" s="311"/>
      <c r="AO3474" s="318"/>
      <c r="AP3474" s="318"/>
      <c r="AQ3474" s="249"/>
      <c r="AR3474" s="249"/>
      <c r="AS3474" s="248"/>
      <c r="AT3474" s="248"/>
      <c r="AU3474" s="248"/>
      <c r="AW3474" s="319"/>
      <c r="AX3474" s="251"/>
      <c r="AY3474" s="248"/>
    </row>
    <row r="3475" spans="1:51" s="307" customFormat="1" ht="16.5" customHeight="1" x14ac:dyDescent="0.25">
      <c r="A3475" s="305"/>
      <c r="B3475" s="306"/>
      <c r="K3475" s="317"/>
      <c r="L3475" s="309"/>
      <c r="M3475" s="310"/>
      <c r="N3475" s="317"/>
      <c r="O3475" s="317"/>
      <c r="P3475" s="309"/>
      <c r="Q3475" s="311"/>
      <c r="R3475" s="312"/>
      <c r="S3475" s="312"/>
      <c r="U3475" s="313"/>
      <c r="V3475" s="305"/>
      <c r="W3475" s="306"/>
      <c r="X3475" s="425"/>
      <c r="Z3475" s="305"/>
      <c r="AA3475" s="315"/>
      <c r="AB3475" s="315"/>
      <c r="AC3475" s="315"/>
      <c r="AD3475" s="312"/>
      <c r="AE3475" s="316"/>
      <c r="AF3475" s="317"/>
      <c r="AG3475" s="317"/>
      <c r="AH3475" s="311"/>
      <c r="AI3475" s="311"/>
      <c r="AJ3475" s="311"/>
      <c r="AK3475" s="311"/>
      <c r="AL3475" s="311"/>
      <c r="AO3475" s="318"/>
      <c r="AP3475" s="318"/>
      <c r="AQ3475" s="249"/>
      <c r="AR3475" s="249"/>
      <c r="AS3475" s="248"/>
      <c r="AT3475" s="248"/>
      <c r="AU3475" s="248"/>
      <c r="AW3475" s="319"/>
      <c r="AX3475" s="251"/>
      <c r="AY3475" s="248"/>
    </row>
    <row r="3476" spans="1:51" s="307" customFormat="1" ht="16.5" customHeight="1" x14ac:dyDescent="0.25">
      <c r="A3476" s="305"/>
      <c r="B3476" s="306"/>
      <c r="K3476" s="317"/>
      <c r="L3476" s="309"/>
      <c r="M3476" s="310"/>
      <c r="N3476" s="317"/>
      <c r="O3476" s="317"/>
      <c r="P3476" s="309"/>
      <c r="Q3476" s="311"/>
      <c r="R3476" s="312"/>
      <c r="S3476" s="312"/>
      <c r="U3476" s="313"/>
      <c r="V3476" s="305"/>
      <c r="W3476" s="306"/>
      <c r="X3476" s="425"/>
      <c r="Z3476" s="305"/>
      <c r="AA3476" s="315"/>
      <c r="AB3476" s="315"/>
      <c r="AC3476" s="315"/>
      <c r="AD3476" s="312"/>
      <c r="AE3476" s="316"/>
      <c r="AF3476" s="317"/>
      <c r="AG3476" s="317"/>
      <c r="AH3476" s="311"/>
      <c r="AI3476" s="311"/>
      <c r="AJ3476" s="311"/>
      <c r="AK3476" s="311"/>
      <c r="AL3476" s="311"/>
      <c r="AO3476" s="318"/>
      <c r="AP3476" s="318"/>
      <c r="AQ3476" s="249"/>
      <c r="AR3476" s="249"/>
      <c r="AS3476" s="248"/>
      <c r="AT3476" s="248"/>
      <c r="AU3476" s="248"/>
      <c r="AW3476" s="319"/>
      <c r="AX3476" s="251"/>
      <c r="AY3476" s="248"/>
    </row>
    <row r="3477" spans="1:51" s="307" customFormat="1" ht="16.5" customHeight="1" x14ac:dyDescent="0.25">
      <c r="A3477" s="305"/>
      <c r="B3477" s="306"/>
      <c r="K3477" s="317"/>
      <c r="L3477" s="309"/>
      <c r="M3477" s="310"/>
      <c r="N3477" s="317"/>
      <c r="O3477" s="317"/>
      <c r="P3477" s="309"/>
      <c r="Q3477" s="311"/>
      <c r="R3477" s="312"/>
      <c r="S3477" s="312"/>
      <c r="U3477" s="313"/>
      <c r="V3477" s="305"/>
      <c r="W3477" s="306"/>
      <c r="X3477" s="425"/>
      <c r="Z3477" s="305"/>
      <c r="AA3477" s="315"/>
      <c r="AB3477" s="315"/>
      <c r="AC3477" s="315"/>
      <c r="AD3477" s="312"/>
      <c r="AE3477" s="316"/>
      <c r="AF3477" s="317"/>
      <c r="AG3477" s="317"/>
      <c r="AH3477" s="311"/>
      <c r="AI3477" s="311"/>
      <c r="AJ3477" s="311"/>
      <c r="AK3477" s="311"/>
      <c r="AL3477" s="311"/>
      <c r="AO3477" s="318"/>
      <c r="AP3477" s="318"/>
      <c r="AQ3477" s="249"/>
      <c r="AR3477" s="249"/>
      <c r="AS3477" s="248"/>
      <c r="AT3477" s="248"/>
      <c r="AU3477" s="248"/>
      <c r="AW3477" s="319"/>
      <c r="AX3477" s="251"/>
      <c r="AY3477" s="248"/>
    </row>
    <row r="3478" spans="1:51" s="307" customFormat="1" ht="16.5" customHeight="1" x14ac:dyDescent="0.25">
      <c r="A3478" s="305"/>
      <c r="B3478" s="306"/>
      <c r="K3478" s="317"/>
      <c r="L3478" s="309"/>
      <c r="M3478" s="310"/>
      <c r="N3478" s="317"/>
      <c r="O3478" s="317"/>
      <c r="P3478" s="309"/>
      <c r="Q3478" s="311"/>
      <c r="R3478" s="312"/>
      <c r="S3478" s="312"/>
      <c r="U3478" s="313"/>
      <c r="V3478" s="305"/>
      <c r="W3478" s="306"/>
      <c r="X3478" s="425"/>
      <c r="Z3478" s="305"/>
      <c r="AA3478" s="315"/>
      <c r="AB3478" s="315"/>
      <c r="AC3478" s="315"/>
      <c r="AD3478" s="312"/>
      <c r="AE3478" s="316"/>
      <c r="AF3478" s="317"/>
      <c r="AG3478" s="317"/>
      <c r="AH3478" s="311"/>
      <c r="AI3478" s="311"/>
      <c r="AJ3478" s="311"/>
      <c r="AK3478" s="311"/>
      <c r="AL3478" s="311"/>
      <c r="AO3478" s="318"/>
      <c r="AP3478" s="318"/>
      <c r="AQ3478" s="249"/>
      <c r="AR3478" s="249"/>
      <c r="AS3478" s="248"/>
      <c r="AT3478" s="248"/>
      <c r="AU3478" s="248"/>
      <c r="AW3478" s="319"/>
      <c r="AX3478" s="251"/>
      <c r="AY3478" s="248"/>
    </row>
    <row r="3479" spans="1:51" s="307" customFormat="1" ht="16.5" customHeight="1" x14ac:dyDescent="0.25">
      <c r="A3479" s="305"/>
      <c r="B3479" s="306"/>
      <c r="K3479" s="317"/>
      <c r="L3479" s="309"/>
      <c r="M3479" s="310"/>
      <c r="N3479" s="317"/>
      <c r="O3479" s="317"/>
      <c r="P3479" s="309"/>
      <c r="Q3479" s="311"/>
      <c r="R3479" s="312"/>
      <c r="S3479" s="312"/>
      <c r="U3479" s="313"/>
      <c r="V3479" s="305"/>
      <c r="W3479" s="306"/>
      <c r="X3479" s="425"/>
      <c r="Z3479" s="305"/>
      <c r="AA3479" s="315"/>
      <c r="AB3479" s="315"/>
      <c r="AC3479" s="315"/>
      <c r="AD3479" s="312"/>
      <c r="AE3479" s="316"/>
      <c r="AF3479" s="317"/>
      <c r="AG3479" s="317"/>
      <c r="AH3479" s="311"/>
      <c r="AI3479" s="311"/>
      <c r="AJ3479" s="311"/>
      <c r="AK3479" s="311"/>
      <c r="AL3479" s="311"/>
      <c r="AO3479" s="318"/>
      <c r="AP3479" s="318"/>
      <c r="AQ3479" s="249"/>
      <c r="AR3479" s="249"/>
      <c r="AS3479" s="248"/>
      <c r="AT3479" s="248"/>
      <c r="AU3479" s="248"/>
      <c r="AW3479" s="319"/>
      <c r="AX3479" s="251"/>
      <c r="AY3479" s="248"/>
    </row>
    <row r="3480" spans="1:51" s="307" customFormat="1" ht="16.5" customHeight="1" x14ac:dyDescent="0.25">
      <c r="A3480" s="305"/>
      <c r="B3480" s="306"/>
      <c r="K3480" s="317"/>
      <c r="L3480" s="309"/>
      <c r="M3480" s="310"/>
      <c r="N3480" s="317"/>
      <c r="O3480" s="317"/>
      <c r="P3480" s="309"/>
      <c r="Q3480" s="311"/>
      <c r="R3480" s="312"/>
      <c r="S3480" s="312"/>
      <c r="U3480" s="313"/>
      <c r="V3480" s="305"/>
      <c r="W3480" s="306"/>
      <c r="X3480" s="425"/>
      <c r="Z3480" s="305"/>
      <c r="AA3480" s="315"/>
      <c r="AB3480" s="315"/>
      <c r="AC3480" s="315"/>
      <c r="AD3480" s="312"/>
      <c r="AE3480" s="316"/>
      <c r="AF3480" s="317"/>
      <c r="AG3480" s="317"/>
      <c r="AH3480" s="311"/>
      <c r="AI3480" s="311"/>
      <c r="AJ3480" s="311"/>
      <c r="AK3480" s="311"/>
      <c r="AL3480" s="311"/>
      <c r="AO3480" s="318"/>
      <c r="AP3480" s="318"/>
      <c r="AQ3480" s="249"/>
      <c r="AR3480" s="249"/>
      <c r="AS3480" s="248"/>
      <c r="AT3480" s="248"/>
      <c r="AU3480" s="248"/>
      <c r="AW3480" s="319"/>
      <c r="AX3480" s="251"/>
      <c r="AY3480" s="248"/>
    </row>
    <row r="3481" spans="1:51" s="307" customFormat="1" ht="16.5" customHeight="1" x14ac:dyDescent="0.25">
      <c r="A3481" s="305"/>
      <c r="B3481" s="306"/>
      <c r="K3481" s="317"/>
      <c r="L3481" s="309">
        <f>SUM(Q3481:U3481)</f>
        <v>0</v>
      </c>
      <c r="M3481" s="310"/>
      <c r="N3481" s="317"/>
      <c r="O3481" s="317"/>
      <c r="P3481" s="309">
        <f>N3481*O3481</f>
        <v>0</v>
      </c>
      <c r="Q3481" s="311"/>
      <c r="R3481" s="312"/>
      <c r="S3481" s="312"/>
      <c r="U3481" s="313"/>
      <c r="V3481" s="305" t="s">
        <v>278</v>
      </c>
      <c r="W3481" s="306">
        <v>158</v>
      </c>
      <c r="X3481" s="425" t="s">
        <v>279</v>
      </c>
      <c r="Y3481" s="307" t="s">
        <v>28</v>
      </c>
      <c r="Z3481" s="307" t="s">
        <v>53</v>
      </c>
      <c r="AA3481" s="315">
        <v>9</v>
      </c>
      <c r="AB3481" s="315">
        <v>10</v>
      </c>
      <c r="AC3481" s="315">
        <v>2</v>
      </c>
      <c r="AD3481" s="312">
        <f>AA3481*AB3481</f>
        <v>90</v>
      </c>
      <c r="AE3481" s="316">
        <v>100</v>
      </c>
      <c r="AF3481" s="317">
        <f>AF3446</f>
        <v>6700</v>
      </c>
      <c r="AG3481" s="317">
        <f>AD3481*AF3481</f>
        <v>603000</v>
      </c>
      <c r="AH3481" s="311">
        <f>SUM(AI3481:AL3481)</f>
        <v>90</v>
      </c>
      <c r="AI3481" s="311"/>
      <c r="AJ3481" s="311">
        <v>90</v>
      </c>
      <c r="AK3481" s="311"/>
      <c r="AL3481" s="311"/>
      <c r="AM3481" s="307">
        <v>24</v>
      </c>
      <c r="AN3481" s="307">
        <f>ค่าเสื่อม!T4</f>
        <v>93</v>
      </c>
      <c r="AO3481" s="318">
        <f>AG3481*AN3481/100</f>
        <v>560790</v>
      </c>
      <c r="AP3481" s="318">
        <f>AG3481-AO3481</f>
        <v>42210</v>
      </c>
      <c r="AQ3481" s="249">
        <f>P3481+AP3481</f>
        <v>42210</v>
      </c>
      <c r="AR3481" s="249">
        <f>AQ3481</f>
        <v>42210</v>
      </c>
      <c r="AS3481" s="248">
        <f>((S3481*O3481)+(AF3481*AK3481)-(AF3481*AK3481*AN3481/100))</f>
        <v>0</v>
      </c>
      <c r="AT3481" s="248">
        <f>AQ3481-AS3481</f>
        <v>42210</v>
      </c>
      <c r="AU3481" s="248">
        <f>AS3481</f>
        <v>0</v>
      </c>
      <c r="AW3481" s="319"/>
      <c r="AX3481" s="251">
        <f>AU3481*AV3481/100</f>
        <v>0</v>
      </c>
      <c r="AY3481" s="248">
        <f>AX3481*10/100</f>
        <v>0</v>
      </c>
    </row>
    <row r="3482" spans="1:51" s="307" customFormat="1" ht="16.5" customHeight="1" x14ac:dyDescent="0.25">
      <c r="A3482" s="305"/>
      <c r="B3482" s="306"/>
      <c r="K3482" s="317"/>
      <c r="L3482" s="309"/>
      <c r="M3482" s="310"/>
      <c r="N3482" s="317"/>
      <c r="O3482" s="317"/>
      <c r="P3482" s="309"/>
      <c r="Q3482" s="311"/>
      <c r="R3482" s="312"/>
      <c r="S3482" s="312"/>
      <c r="U3482" s="313"/>
      <c r="V3482" s="305"/>
      <c r="W3482" s="306"/>
      <c r="X3482" s="425"/>
      <c r="AA3482" s="315"/>
      <c r="AB3482" s="315"/>
      <c r="AC3482" s="315"/>
      <c r="AD3482" s="312"/>
      <c r="AE3482" s="316"/>
      <c r="AF3482" s="317"/>
      <c r="AG3482" s="317"/>
      <c r="AH3482" s="311"/>
      <c r="AI3482" s="311"/>
      <c r="AJ3482" s="311"/>
      <c r="AK3482" s="311"/>
      <c r="AL3482" s="311"/>
      <c r="AO3482" s="318"/>
      <c r="AP3482" s="318"/>
      <c r="AQ3482" s="249"/>
      <c r="AR3482" s="249"/>
      <c r="AS3482" s="248"/>
      <c r="AT3482" s="248"/>
      <c r="AU3482" s="248"/>
      <c r="AW3482" s="319"/>
      <c r="AX3482" s="251"/>
      <c r="AY3482" s="248"/>
    </row>
    <row r="3483" spans="1:51" s="307" customFormat="1" ht="16.5" customHeight="1" x14ac:dyDescent="0.25">
      <c r="A3483" s="305"/>
      <c r="B3483" s="306"/>
      <c r="K3483" s="317"/>
      <c r="L3483" s="309"/>
      <c r="M3483" s="310"/>
      <c r="N3483" s="317"/>
      <c r="O3483" s="317"/>
      <c r="P3483" s="309"/>
      <c r="Q3483" s="311"/>
      <c r="R3483" s="312"/>
      <c r="S3483" s="312"/>
      <c r="U3483" s="313"/>
      <c r="V3483" s="305"/>
      <c r="W3483" s="306"/>
      <c r="X3483" s="425"/>
      <c r="AA3483" s="315"/>
      <c r="AB3483" s="315"/>
      <c r="AC3483" s="315"/>
      <c r="AD3483" s="312"/>
      <c r="AE3483" s="316"/>
      <c r="AF3483" s="317"/>
      <c r="AG3483" s="317"/>
      <c r="AH3483" s="311"/>
      <c r="AI3483" s="311"/>
      <c r="AJ3483" s="311"/>
      <c r="AK3483" s="311"/>
      <c r="AL3483" s="311"/>
      <c r="AO3483" s="318"/>
      <c r="AP3483" s="318"/>
      <c r="AQ3483" s="249"/>
      <c r="AR3483" s="249"/>
      <c r="AS3483" s="248"/>
      <c r="AT3483" s="248"/>
      <c r="AU3483" s="248"/>
      <c r="AW3483" s="319"/>
      <c r="AX3483" s="251"/>
      <c r="AY3483" s="248"/>
    </row>
    <row r="3484" spans="1:51" s="307" customFormat="1" ht="16.5" customHeight="1" x14ac:dyDescent="0.25">
      <c r="A3484" s="305"/>
      <c r="B3484" s="306"/>
      <c r="K3484" s="317"/>
      <c r="L3484" s="309"/>
      <c r="M3484" s="310"/>
      <c r="N3484" s="317"/>
      <c r="O3484" s="317"/>
      <c r="P3484" s="309"/>
      <c r="Q3484" s="311"/>
      <c r="R3484" s="312"/>
      <c r="S3484" s="312"/>
      <c r="U3484" s="313"/>
      <c r="V3484" s="305"/>
      <c r="W3484" s="306"/>
      <c r="X3484" s="425"/>
      <c r="AA3484" s="315"/>
      <c r="AB3484" s="315"/>
      <c r="AC3484" s="315"/>
      <c r="AD3484" s="312"/>
      <c r="AE3484" s="316"/>
      <c r="AF3484" s="317"/>
      <c r="AG3484" s="317"/>
      <c r="AH3484" s="311"/>
      <c r="AI3484" s="311"/>
      <c r="AJ3484" s="311"/>
      <c r="AK3484" s="311"/>
      <c r="AL3484" s="311"/>
      <c r="AO3484" s="318"/>
      <c r="AP3484" s="318"/>
      <c r="AQ3484" s="249"/>
      <c r="AR3484" s="249"/>
      <c r="AS3484" s="248"/>
      <c r="AT3484" s="248"/>
      <c r="AU3484" s="248"/>
      <c r="AW3484" s="319"/>
      <c r="AX3484" s="251"/>
      <c r="AY3484" s="248"/>
    </row>
    <row r="3485" spans="1:51" s="307" customFormat="1" ht="16.5" customHeight="1" x14ac:dyDescent="0.25">
      <c r="A3485" s="305"/>
      <c r="B3485" s="306"/>
      <c r="K3485" s="317"/>
      <c r="L3485" s="309"/>
      <c r="M3485" s="310"/>
      <c r="N3485" s="317"/>
      <c r="O3485" s="317"/>
      <c r="P3485" s="309"/>
      <c r="Q3485" s="311"/>
      <c r="R3485" s="312"/>
      <c r="S3485" s="312"/>
      <c r="U3485" s="313"/>
      <c r="V3485" s="305"/>
      <c r="W3485" s="306"/>
      <c r="X3485" s="425"/>
      <c r="AA3485" s="315"/>
      <c r="AB3485" s="315"/>
      <c r="AC3485" s="315"/>
      <c r="AD3485" s="312"/>
      <c r="AE3485" s="316"/>
      <c r="AF3485" s="317"/>
      <c r="AG3485" s="317"/>
      <c r="AH3485" s="311"/>
      <c r="AI3485" s="311"/>
      <c r="AJ3485" s="311"/>
      <c r="AK3485" s="311"/>
      <c r="AL3485" s="311"/>
      <c r="AO3485" s="318"/>
      <c r="AP3485" s="318"/>
      <c r="AQ3485" s="249"/>
      <c r="AR3485" s="249"/>
      <c r="AS3485" s="248"/>
      <c r="AT3485" s="248"/>
      <c r="AU3485" s="248"/>
      <c r="AW3485" s="319"/>
      <c r="AX3485" s="251"/>
      <c r="AY3485" s="248"/>
    </row>
    <row r="3486" spans="1:51" s="307" customFormat="1" ht="16.5" customHeight="1" x14ac:dyDescent="0.25">
      <c r="A3486" s="305"/>
      <c r="B3486" s="306"/>
      <c r="K3486" s="317"/>
      <c r="L3486" s="309"/>
      <c r="M3486" s="310"/>
      <c r="N3486" s="317"/>
      <c r="O3486" s="317"/>
      <c r="P3486" s="309"/>
      <c r="Q3486" s="311"/>
      <c r="R3486" s="312"/>
      <c r="S3486" s="312"/>
      <c r="U3486" s="313"/>
      <c r="V3486" s="305"/>
      <c r="W3486" s="306"/>
      <c r="X3486" s="425"/>
      <c r="AA3486" s="315"/>
      <c r="AB3486" s="315"/>
      <c r="AC3486" s="315"/>
      <c r="AD3486" s="312"/>
      <c r="AE3486" s="316"/>
      <c r="AF3486" s="317"/>
      <c r="AG3486" s="317"/>
      <c r="AH3486" s="311"/>
      <c r="AI3486" s="311"/>
      <c r="AJ3486" s="311"/>
      <c r="AK3486" s="311"/>
      <c r="AL3486" s="311"/>
      <c r="AO3486" s="318"/>
      <c r="AP3486" s="318"/>
      <c r="AQ3486" s="249"/>
      <c r="AR3486" s="249"/>
      <c r="AS3486" s="248"/>
      <c r="AT3486" s="248"/>
      <c r="AU3486" s="248"/>
      <c r="AW3486" s="319"/>
      <c r="AX3486" s="251"/>
      <c r="AY3486" s="248"/>
    </row>
    <row r="3487" spans="1:51" s="307" customFormat="1" ht="16.5" customHeight="1" x14ac:dyDescent="0.25">
      <c r="A3487" s="305"/>
      <c r="B3487" s="306"/>
      <c r="K3487" s="317"/>
      <c r="L3487" s="309"/>
      <c r="M3487" s="310"/>
      <c r="N3487" s="317"/>
      <c r="O3487" s="317"/>
      <c r="P3487" s="309"/>
      <c r="Q3487" s="311"/>
      <c r="R3487" s="312"/>
      <c r="S3487" s="312"/>
      <c r="U3487" s="313"/>
      <c r="V3487" s="305"/>
      <c r="W3487" s="306"/>
      <c r="X3487" s="425"/>
      <c r="AA3487" s="315"/>
      <c r="AB3487" s="315"/>
      <c r="AC3487" s="315"/>
      <c r="AD3487" s="312"/>
      <c r="AE3487" s="316"/>
      <c r="AF3487" s="317"/>
      <c r="AG3487" s="317"/>
      <c r="AH3487" s="311"/>
      <c r="AI3487" s="311"/>
      <c r="AJ3487" s="311"/>
      <c r="AK3487" s="311"/>
      <c r="AL3487" s="311"/>
      <c r="AO3487" s="318"/>
      <c r="AP3487" s="318"/>
      <c r="AQ3487" s="249"/>
      <c r="AR3487" s="249"/>
      <c r="AS3487" s="248"/>
      <c r="AT3487" s="248"/>
      <c r="AU3487" s="248"/>
      <c r="AW3487" s="319"/>
      <c r="AX3487" s="251"/>
      <c r="AY3487" s="248"/>
    </row>
    <row r="3488" spans="1:51" s="307" customFormat="1" ht="16.5" customHeight="1" x14ac:dyDescent="0.25">
      <c r="A3488" s="305"/>
      <c r="B3488" s="306"/>
      <c r="K3488" s="317"/>
      <c r="L3488" s="309"/>
      <c r="M3488" s="310"/>
      <c r="N3488" s="317"/>
      <c r="O3488" s="317"/>
      <c r="P3488" s="309"/>
      <c r="Q3488" s="311"/>
      <c r="R3488" s="312"/>
      <c r="S3488" s="312"/>
      <c r="U3488" s="313"/>
      <c r="V3488" s="305"/>
      <c r="W3488" s="306"/>
      <c r="X3488" s="425"/>
      <c r="AA3488" s="315"/>
      <c r="AB3488" s="315"/>
      <c r="AC3488" s="315"/>
      <c r="AD3488" s="312"/>
      <c r="AE3488" s="316"/>
      <c r="AF3488" s="317"/>
      <c r="AG3488" s="317"/>
      <c r="AH3488" s="311"/>
      <c r="AI3488" s="311"/>
      <c r="AJ3488" s="311"/>
      <c r="AK3488" s="311"/>
      <c r="AL3488" s="311"/>
      <c r="AO3488" s="318"/>
      <c r="AP3488" s="318"/>
      <c r="AQ3488" s="249"/>
      <c r="AR3488" s="249"/>
      <c r="AS3488" s="248"/>
      <c r="AT3488" s="248"/>
      <c r="AU3488" s="248"/>
      <c r="AW3488" s="319"/>
      <c r="AX3488" s="251"/>
      <c r="AY3488" s="248"/>
    </row>
    <row r="3489" spans="1:51" s="307" customFormat="1" ht="16.5" customHeight="1" x14ac:dyDescent="0.25">
      <c r="A3489" s="305"/>
      <c r="B3489" s="306"/>
      <c r="K3489" s="317"/>
      <c r="L3489" s="309"/>
      <c r="M3489" s="310"/>
      <c r="N3489" s="317"/>
      <c r="O3489" s="317"/>
      <c r="P3489" s="309"/>
      <c r="Q3489" s="311"/>
      <c r="R3489" s="312"/>
      <c r="S3489" s="312"/>
      <c r="U3489" s="313"/>
      <c r="V3489" s="305"/>
      <c r="W3489" s="306"/>
      <c r="X3489" s="425"/>
      <c r="AA3489" s="315"/>
      <c r="AB3489" s="315"/>
      <c r="AC3489" s="315"/>
      <c r="AD3489" s="312"/>
      <c r="AE3489" s="316"/>
      <c r="AF3489" s="317"/>
      <c r="AG3489" s="317"/>
      <c r="AH3489" s="311"/>
      <c r="AI3489" s="311"/>
      <c r="AJ3489" s="311"/>
      <c r="AK3489" s="311"/>
      <c r="AL3489" s="311"/>
      <c r="AO3489" s="318"/>
      <c r="AP3489" s="318"/>
      <c r="AQ3489" s="249"/>
      <c r="AR3489" s="249"/>
      <c r="AS3489" s="248"/>
      <c r="AT3489" s="248"/>
      <c r="AU3489" s="248"/>
      <c r="AW3489" s="319"/>
      <c r="AX3489" s="251"/>
      <c r="AY3489" s="248"/>
    </row>
    <row r="3490" spans="1:51" s="307" customFormat="1" ht="16.5" customHeight="1" x14ac:dyDescent="0.25">
      <c r="A3490" s="305"/>
      <c r="B3490" s="306"/>
      <c r="K3490" s="317"/>
      <c r="L3490" s="309"/>
      <c r="M3490" s="310"/>
      <c r="N3490" s="317"/>
      <c r="O3490" s="317"/>
      <c r="P3490" s="309"/>
      <c r="Q3490" s="311"/>
      <c r="R3490" s="312"/>
      <c r="S3490" s="312"/>
      <c r="U3490" s="313"/>
      <c r="V3490" s="305"/>
      <c r="W3490" s="306"/>
      <c r="X3490" s="425"/>
      <c r="AA3490" s="315"/>
      <c r="AB3490" s="315"/>
      <c r="AC3490" s="315"/>
      <c r="AD3490" s="312"/>
      <c r="AE3490" s="316"/>
      <c r="AF3490" s="317"/>
      <c r="AG3490" s="317"/>
      <c r="AH3490" s="311"/>
      <c r="AI3490" s="311"/>
      <c r="AJ3490" s="311"/>
      <c r="AK3490" s="311"/>
      <c r="AL3490" s="311"/>
      <c r="AO3490" s="318"/>
      <c r="AP3490" s="318"/>
      <c r="AQ3490" s="249"/>
      <c r="AR3490" s="249"/>
      <c r="AS3490" s="248"/>
      <c r="AT3490" s="248"/>
      <c r="AU3490" s="248"/>
      <c r="AW3490" s="319"/>
      <c r="AX3490" s="251"/>
      <c r="AY3490" s="248"/>
    </row>
    <row r="3491" spans="1:51" s="307" customFormat="1" ht="16.5" customHeight="1" x14ac:dyDescent="0.25">
      <c r="A3491" s="305"/>
      <c r="B3491" s="306"/>
      <c r="K3491" s="317"/>
      <c r="L3491" s="309"/>
      <c r="M3491" s="310"/>
      <c r="N3491" s="317"/>
      <c r="O3491" s="317"/>
      <c r="P3491" s="309"/>
      <c r="Q3491" s="311"/>
      <c r="R3491" s="312"/>
      <c r="S3491" s="312"/>
      <c r="U3491" s="313"/>
      <c r="V3491" s="305"/>
      <c r="W3491" s="306"/>
      <c r="X3491" s="425"/>
      <c r="AA3491" s="315"/>
      <c r="AB3491" s="315"/>
      <c r="AC3491" s="315"/>
      <c r="AD3491" s="312"/>
      <c r="AE3491" s="316"/>
      <c r="AF3491" s="317"/>
      <c r="AG3491" s="317"/>
      <c r="AH3491" s="311"/>
      <c r="AI3491" s="311"/>
      <c r="AJ3491" s="311"/>
      <c r="AK3491" s="311"/>
      <c r="AL3491" s="311"/>
      <c r="AO3491" s="318"/>
      <c r="AP3491" s="318"/>
      <c r="AQ3491" s="249"/>
      <c r="AR3491" s="249"/>
      <c r="AS3491" s="248"/>
      <c r="AT3491" s="248"/>
      <c r="AU3491" s="248"/>
      <c r="AW3491" s="319"/>
      <c r="AX3491" s="251"/>
      <c r="AY3491" s="248"/>
    </row>
    <row r="3492" spans="1:51" s="307" customFormat="1" ht="16.5" customHeight="1" x14ac:dyDescent="0.25">
      <c r="A3492" s="305"/>
      <c r="B3492" s="306"/>
      <c r="K3492" s="317"/>
      <c r="L3492" s="309"/>
      <c r="M3492" s="310"/>
      <c r="N3492" s="317"/>
      <c r="O3492" s="317"/>
      <c r="P3492" s="309"/>
      <c r="Q3492" s="311"/>
      <c r="R3492" s="312"/>
      <c r="S3492" s="312"/>
      <c r="U3492" s="313"/>
      <c r="V3492" s="305"/>
      <c r="W3492" s="306"/>
      <c r="X3492" s="425"/>
      <c r="AA3492" s="315"/>
      <c r="AB3492" s="315"/>
      <c r="AC3492" s="315"/>
      <c r="AD3492" s="312"/>
      <c r="AE3492" s="316"/>
      <c r="AF3492" s="317"/>
      <c r="AG3492" s="317"/>
      <c r="AH3492" s="311"/>
      <c r="AI3492" s="311"/>
      <c r="AJ3492" s="311"/>
      <c r="AK3492" s="311"/>
      <c r="AL3492" s="311"/>
      <c r="AO3492" s="318"/>
      <c r="AP3492" s="318"/>
      <c r="AQ3492" s="249"/>
      <c r="AR3492" s="249"/>
      <c r="AS3492" s="248"/>
      <c r="AT3492" s="248"/>
      <c r="AU3492" s="248"/>
      <c r="AW3492" s="319"/>
      <c r="AX3492" s="251"/>
      <c r="AY3492" s="248"/>
    </row>
    <row r="3493" spans="1:51" s="307" customFormat="1" ht="16.5" customHeight="1" x14ac:dyDescent="0.25">
      <c r="A3493" s="305"/>
      <c r="B3493" s="306"/>
      <c r="K3493" s="317"/>
      <c r="L3493" s="309"/>
      <c r="M3493" s="310"/>
      <c r="N3493" s="317"/>
      <c r="O3493" s="317"/>
      <c r="P3493" s="309"/>
      <c r="Q3493" s="311"/>
      <c r="R3493" s="312"/>
      <c r="S3493" s="312"/>
      <c r="U3493" s="313"/>
      <c r="V3493" s="305"/>
      <c r="W3493" s="306"/>
      <c r="X3493" s="425"/>
      <c r="AA3493" s="315"/>
      <c r="AB3493" s="315"/>
      <c r="AC3493" s="315"/>
      <c r="AD3493" s="312"/>
      <c r="AE3493" s="316"/>
      <c r="AF3493" s="317"/>
      <c r="AG3493" s="317"/>
      <c r="AH3493" s="311"/>
      <c r="AI3493" s="311"/>
      <c r="AJ3493" s="311"/>
      <c r="AK3493" s="311"/>
      <c r="AL3493" s="311"/>
      <c r="AO3493" s="318"/>
      <c r="AP3493" s="318"/>
      <c r="AQ3493" s="249"/>
      <c r="AR3493" s="249"/>
      <c r="AS3493" s="248"/>
      <c r="AT3493" s="248"/>
      <c r="AU3493" s="248"/>
      <c r="AW3493" s="319"/>
      <c r="AX3493" s="251"/>
      <c r="AY3493" s="248"/>
    </row>
    <row r="3494" spans="1:51" s="307" customFormat="1" ht="16.5" customHeight="1" x14ac:dyDescent="0.25">
      <c r="A3494" s="305"/>
      <c r="B3494" s="306"/>
      <c r="K3494" s="317"/>
      <c r="L3494" s="309"/>
      <c r="M3494" s="310"/>
      <c r="N3494" s="317"/>
      <c r="O3494" s="317"/>
      <c r="P3494" s="309"/>
      <c r="Q3494" s="311"/>
      <c r="R3494" s="312"/>
      <c r="S3494" s="312"/>
      <c r="U3494" s="313"/>
      <c r="V3494" s="305"/>
      <c r="W3494" s="306"/>
      <c r="X3494" s="425"/>
      <c r="AA3494" s="315"/>
      <c r="AB3494" s="315"/>
      <c r="AC3494" s="315"/>
      <c r="AD3494" s="312"/>
      <c r="AE3494" s="316"/>
      <c r="AF3494" s="317"/>
      <c r="AG3494" s="317"/>
      <c r="AH3494" s="311"/>
      <c r="AI3494" s="311"/>
      <c r="AJ3494" s="311"/>
      <c r="AK3494" s="311"/>
      <c r="AL3494" s="311"/>
      <c r="AO3494" s="318"/>
      <c r="AP3494" s="318"/>
      <c r="AQ3494" s="249"/>
      <c r="AR3494" s="249"/>
      <c r="AS3494" s="248"/>
      <c r="AT3494" s="248"/>
      <c r="AU3494" s="248"/>
      <c r="AW3494" s="319"/>
      <c r="AX3494" s="251"/>
      <c r="AY3494" s="248"/>
    </row>
    <row r="3495" spans="1:51" s="307" customFormat="1" ht="16.5" customHeight="1" x14ac:dyDescent="0.25">
      <c r="A3495" s="305"/>
      <c r="B3495" s="306"/>
      <c r="K3495" s="317"/>
      <c r="L3495" s="309"/>
      <c r="M3495" s="310"/>
      <c r="N3495" s="317"/>
      <c r="O3495" s="317"/>
      <c r="P3495" s="309"/>
      <c r="Q3495" s="311"/>
      <c r="R3495" s="312"/>
      <c r="S3495" s="312"/>
      <c r="U3495" s="313"/>
      <c r="V3495" s="305"/>
      <c r="W3495" s="306"/>
      <c r="X3495" s="425"/>
      <c r="AA3495" s="315"/>
      <c r="AB3495" s="315"/>
      <c r="AC3495" s="315"/>
      <c r="AD3495" s="312"/>
      <c r="AE3495" s="316"/>
      <c r="AF3495" s="317"/>
      <c r="AG3495" s="317"/>
      <c r="AH3495" s="311"/>
      <c r="AI3495" s="311"/>
      <c r="AJ3495" s="311"/>
      <c r="AK3495" s="311"/>
      <c r="AL3495" s="311"/>
      <c r="AO3495" s="318"/>
      <c r="AP3495" s="318"/>
      <c r="AQ3495" s="249"/>
      <c r="AR3495" s="249"/>
      <c r="AS3495" s="248"/>
      <c r="AT3495" s="248"/>
      <c r="AU3495" s="248"/>
      <c r="AW3495" s="319"/>
      <c r="AX3495" s="251"/>
      <c r="AY3495" s="248"/>
    </row>
    <row r="3496" spans="1:51" s="307" customFormat="1" ht="16.5" customHeight="1" x14ac:dyDescent="0.25">
      <c r="A3496" s="305"/>
      <c r="B3496" s="306"/>
      <c r="K3496" s="317"/>
      <c r="L3496" s="309"/>
      <c r="M3496" s="310"/>
      <c r="N3496" s="317"/>
      <c r="O3496" s="317"/>
      <c r="P3496" s="309"/>
      <c r="Q3496" s="311"/>
      <c r="R3496" s="312"/>
      <c r="S3496" s="312"/>
      <c r="U3496" s="313"/>
      <c r="V3496" s="305"/>
      <c r="W3496" s="306"/>
      <c r="X3496" s="425"/>
      <c r="AA3496" s="315"/>
      <c r="AB3496" s="315"/>
      <c r="AC3496" s="315"/>
      <c r="AD3496" s="312"/>
      <c r="AE3496" s="316"/>
      <c r="AF3496" s="317"/>
      <c r="AG3496" s="317"/>
      <c r="AH3496" s="311"/>
      <c r="AI3496" s="311"/>
      <c r="AJ3496" s="311"/>
      <c r="AK3496" s="311"/>
      <c r="AL3496" s="311"/>
      <c r="AO3496" s="318"/>
      <c r="AP3496" s="318"/>
      <c r="AQ3496" s="249"/>
      <c r="AR3496" s="249"/>
      <c r="AS3496" s="248"/>
      <c r="AT3496" s="248"/>
      <c r="AU3496" s="248"/>
      <c r="AW3496" s="319"/>
      <c r="AX3496" s="251"/>
      <c r="AY3496" s="248"/>
    </row>
    <row r="3497" spans="1:51" s="307" customFormat="1" ht="16.5" customHeight="1" x14ac:dyDescent="0.25">
      <c r="A3497" s="305"/>
      <c r="B3497" s="306"/>
      <c r="K3497" s="317"/>
      <c r="L3497" s="309"/>
      <c r="M3497" s="310"/>
      <c r="N3497" s="317"/>
      <c r="O3497" s="317"/>
      <c r="P3497" s="309"/>
      <c r="Q3497" s="311"/>
      <c r="R3497" s="312"/>
      <c r="S3497" s="312"/>
      <c r="U3497" s="313"/>
      <c r="V3497" s="305"/>
      <c r="W3497" s="306"/>
      <c r="X3497" s="425"/>
      <c r="AA3497" s="315"/>
      <c r="AB3497" s="315"/>
      <c r="AC3497" s="315"/>
      <c r="AD3497" s="312"/>
      <c r="AE3497" s="316"/>
      <c r="AF3497" s="317"/>
      <c r="AG3497" s="317"/>
      <c r="AH3497" s="311"/>
      <c r="AI3497" s="311"/>
      <c r="AJ3497" s="311"/>
      <c r="AK3497" s="311"/>
      <c r="AL3497" s="311"/>
      <c r="AO3497" s="318"/>
      <c r="AP3497" s="318"/>
      <c r="AQ3497" s="249"/>
      <c r="AR3497" s="249"/>
      <c r="AS3497" s="248"/>
      <c r="AT3497" s="248"/>
      <c r="AU3497" s="248"/>
      <c r="AW3497" s="319"/>
      <c r="AX3497" s="251"/>
      <c r="AY3497" s="248"/>
    </row>
    <row r="3498" spans="1:51" s="307" customFormat="1" ht="16.5" customHeight="1" x14ac:dyDescent="0.25">
      <c r="A3498" s="305"/>
      <c r="B3498" s="306"/>
      <c r="K3498" s="317"/>
      <c r="L3498" s="309"/>
      <c r="M3498" s="310"/>
      <c r="N3498" s="317"/>
      <c r="O3498" s="317"/>
      <c r="P3498" s="309"/>
      <c r="Q3498" s="311"/>
      <c r="R3498" s="312"/>
      <c r="S3498" s="312"/>
      <c r="U3498" s="313"/>
      <c r="V3498" s="305"/>
      <c r="W3498" s="306"/>
      <c r="X3498" s="425"/>
      <c r="AA3498" s="315"/>
      <c r="AB3498" s="315"/>
      <c r="AC3498" s="315"/>
      <c r="AD3498" s="312"/>
      <c r="AE3498" s="316"/>
      <c r="AF3498" s="317"/>
      <c r="AG3498" s="317"/>
      <c r="AH3498" s="311"/>
      <c r="AI3498" s="311"/>
      <c r="AJ3498" s="311"/>
      <c r="AK3498" s="311"/>
      <c r="AL3498" s="311"/>
      <c r="AO3498" s="318"/>
      <c r="AP3498" s="318"/>
      <c r="AQ3498" s="249"/>
      <c r="AR3498" s="249"/>
      <c r="AS3498" s="248"/>
      <c r="AT3498" s="248"/>
      <c r="AU3498" s="248"/>
      <c r="AW3498" s="319"/>
      <c r="AX3498" s="251"/>
      <c r="AY3498" s="248"/>
    </row>
    <row r="3499" spans="1:51" s="307" customFormat="1" ht="16.5" customHeight="1" x14ac:dyDescent="0.25">
      <c r="A3499" s="305"/>
      <c r="B3499" s="306"/>
      <c r="K3499" s="317"/>
      <c r="L3499" s="309"/>
      <c r="M3499" s="310"/>
      <c r="N3499" s="317"/>
      <c r="O3499" s="317"/>
      <c r="P3499" s="309"/>
      <c r="Q3499" s="311"/>
      <c r="R3499" s="312"/>
      <c r="S3499" s="312"/>
      <c r="U3499" s="313"/>
      <c r="V3499" s="305"/>
      <c r="W3499" s="306"/>
      <c r="X3499" s="425"/>
      <c r="AA3499" s="315"/>
      <c r="AB3499" s="315"/>
      <c r="AC3499" s="315"/>
      <c r="AD3499" s="312"/>
      <c r="AE3499" s="316"/>
      <c r="AF3499" s="317"/>
      <c r="AG3499" s="317"/>
      <c r="AH3499" s="311"/>
      <c r="AI3499" s="311"/>
      <c r="AJ3499" s="311"/>
      <c r="AK3499" s="311"/>
      <c r="AL3499" s="311"/>
      <c r="AO3499" s="318"/>
      <c r="AP3499" s="318"/>
      <c r="AQ3499" s="249"/>
      <c r="AR3499" s="249"/>
      <c r="AS3499" s="248"/>
      <c r="AT3499" s="248"/>
      <c r="AU3499" s="248"/>
      <c r="AW3499" s="319"/>
      <c r="AX3499" s="251"/>
      <c r="AY3499" s="248"/>
    </row>
    <row r="3500" spans="1:51" s="307" customFormat="1" ht="16.5" customHeight="1" x14ac:dyDescent="0.25">
      <c r="A3500" s="305"/>
      <c r="B3500" s="306"/>
      <c r="K3500" s="317"/>
      <c r="L3500" s="309"/>
      <c r="M3500" s="310"/>
      <c r="N3500" s="317"/>
      <c r="O3500" s="317"/>
      <c r="P3500" s="309"/>
      <c r="Q3500" s="311"/>
      <c r="R3500" s="312"/>
      <c r="S3500" s="312"/>
      <c r="U3500" s="313"/>
      <c r="V3500" s="305"/>
      <c r="W3500" s="306"/>
      <c r="X3500" s="425"/>
      <c r="AA3500" s="315"/>
      <c r="AB3500" s="315"/>
      <c r="AC3500" s="315"/>
      <c r="AD3500" s="312"/>
      <c r="AE3500" s="316"/>
      <c r="AF3500" s="317"/>
      <c r="AG3500" s="317"/>
      <c r="AH3500" s="311"/>
      <c r="AI3500" s="311"/>
      <c r="AJ3500" s="311"/>
      <c r="AK3500" s="311"/>
      <c r="AL3500" s="311"/>
      <c r="AO3500" s="318"/>
      <c r="AP3500" s="318"/>
      <c r="AQ3500" s="249"/>
      <c r="AR3500" s="249"/>
      <c r="AS3500" s="248"/>
      <c r="AT3500" s="248"/>
      <c r="AU3500" s="248"/>
      <c r="AW3500" s="319"/>
      <c r="AX3500" s="251"/>
      <c r="AY3500" s="248"/>
    </row>
    <row r="3501" spans="1:51" s="307" customFormat="1" ht="16.5" customHeight="1" x14ac:dyDescent="0.25">
      <c r="A3501" s="305"/>
      <c r="B3501" s="306"/>
      <c r="K3501" s="317"/>
      <c r="L3501" s="309"/>
      <c r="M3501" s="310"/>
      <c r="N3501" s="317"/>
      <c r="O3501" s="317"/>
      <c r="P3501" s="309"/>
      <c r="Q3501" s="311"/>
      <c r="R3501" s="312"/>
      <c r="S3501" s="312"/>
      <c r="U3501" s="313"/>
      <c r="V3501" s="305"/>
      <c r="W3501" s="306"/>
      <c r="X3501" s="425"/>
      <c r="AA3501" s="315"/>
      <c r="AB3501" s="315"/>
      <c r="AC3501" s="315"/>
      <c r="AD3501" s="312"/>
      <c r="AE3501" s="316"/>
      <c r="AF3501" s="317"/>
      <c r="AG3501" s="317"/>
      <c r="AH3501" s="311"/>
      <c r="AI3501" s="311"/>
      <c r="AJ3501" s="311"/>
      <c r="AK3501" s="311"/>
      <c r="AL3501" s="311"/>
      <c r="AO3501" s="318"/>
      <c r="AP3501" s="318"/>
      <c r="AQ3501" s="249"/>
      <c r="AR3501" s="249"/>
      <c r="AS3501" s="248"/>
      <c r="AT3501" s="248"/>
      <c r="AU3501" s="248"/>
      <c r="AW3501" s="319"/>
      <c r="AX3501" s="251"/>
      <c r="AY3501" s="248"/>
    </row>
    <row r="3502" spans="1:51" s="307" customFormat="1" ht="16.5" customHeight="1" x14ac:dyDescent="0.25">
      <c r="A3502" s="305"/>
      <c r="B3502" s="306"/>
      <c r="K3502" s="317"/>
      <c r="L3502" s="309"/>
      <c r="M3502" s="310"/>
      <c r="N3502" s="317"/>
      <c r="O3502" s="317"/>
      <c r="P3502" s="309"/>
      <c r="Q3502" s="311"/>
      <c r="R3502" s="312"/>
      <c r="S3502" s="312"/>
      <c r="U3502" s="313"/>
      <c r="V3502" s="305"/>
      <c r="W3502" s="306"/>
      <c r="X3502" s="425"/>
      <c r="AA3502" s="315"/>
      <c r="AB3502" s="315"/>
      <c r="AC3502" s="315"/>
      <c r="AD3502" s="312"/>
      <c r="AE3502" s="316"/>
      <c r="AF3502" s="317"/>
      <c r="AG3502" s="317"/>
      <c r="AH3502" s="311"/>
      <c r="AI3502" s="311"/>
      <c r="AJ3502" s="311"/>
      <c r="AK3502" s="311"/>
      <c r="AL3502" s="311"/>
      <c r="AO3502" s="318"/>
      <c r="AP3502" s="318"/>
      <c r="AQ3502" s="249"/>
      <c r="AR3502" s="249"/>
      <c r="AS3502" s="248"/>
      <c r="AT3502" s="248"/>
      <c r="AU3502" s="248"/>
      <c r="AW3502" s="319"/>
      <c r="AX3502" s="251"/>
      <c r="AY3502" s="248"/>
    </row>
    <row r="3503" spans="1:51" s="307" customFormat="1" ht="16.5" customHeight="1" x14ac:dyDescent="0.25">
      <c r="A3503" s="305"/>
      <c r="B3503" s="306"/>
      <c r="K3503" s="317"/>
      <c r="L3503" s="309"/>
      <c r="M3503" s="310"/>
      <c r="N3503" s="317"/>
      <c r="O3503" s="317"/>
      <c r="P3503" s="309"/>
      <c r="Q3503" s="311"/>
      <c r="R3503" s="312"/>
      <c r="S3503" s="312"/>
      <c r="U3503" s="313"/>
      <c r="V3503" s="305"/>
      <c r="W3503" s="306"/>
      <c r="X3503" s="425"/>
      <c r="AA3503" s="315"/>
      <c r="AB3503" s="315"/>
      <c r="AC3503" s="315"/>
      <c r="AD3503" s="312"/>
      <c r="AE3503" s="316"/>
      <c r="AF3503" s="317"/>
      <c r="AG3503" s="317"/>
      <c r="AH3503" s="311"/>
      <c r="AI3503" s="311"/>
      <c r="AJ3503" s="311"/>
      <c r="AK3503" s="311"/>
      <c r="AL3503" s="311"/>
      <c r="AO3503" s="318"/>
      <c r="AP3503" s="318"/>
      <c r="AQ3503" s="249"/>
      <c r="AR3503" s="249"/>
      <c r="AS3503" s="248"/>
      <c r="AT3503" s="248"/>
      <c r="AU3503" s="248"/>
      <c r="AW3503" s="319"/>
      <c r="AX3503" s="251"/>
      <c r="AY3503" s="248"/>
    </row>
    <row r="3504" spans="1:51" s="307" customFormat="1" ht="16.5" customHeight="1" x14ac:dyDescent="0.25">
      <c r="A3504" s="305"/>
      <c r="B3504" s="306"/>
      <c r="K3504" s="317"/>
      <c r="L3504" s="309"/>
      <c r="M3504" s="310"/>
      <c r="N3504" s="317"/>
      <c r="O3504" s="317"/>
      <c r="P3504" s="309"/>
      <c r="Q3504" s="311"/>
      <c r="R3504" s="312"/>
      <c r="S3504" s="312"/>
      <c r="U3504" s="313"/>
      <c r="V3504" s="305"/>
      <c r="W3504" s="306"/>
      <c r="X3504" s="425"/>
      <c r="AA3504" s="315"/>
      <c r="AB3504" s="315"/>
      <c r="AC3504" s="315"/>
      <c r="AD3504" s="312"/>
      <c r="AE3504" s="316"/>
      <c r="AF3504" s="317"/>
      <c r="AG3504" s="317"/>
      <c r="AH3504" s="311"/>
      <c r="AI3504" s="311"/>
      <c r="AJ3504" s="311"/>
      <c r="AK3504" s="311"/>
      <c r="AL3504" s="311"/>
      <c r="AO3504" s="318"/>
      <c r="AP3504" s="318"/>
      <c r="AQ3504" s="249"/>
      <c r="AR3504" s="249"/>
      <c r="AS3504" s="248"/>
      <c r="AT3504" s="248"/>
      <c r="AU3504" s="248"/>
      <c r="AW3504" s="319"/>
      <c r="AX3504" s="251"/>
      <c r="AY3504" s="248"/>
    </row>
    <row r="3505" spans="1:51" s="307" customFormat="1" ht="16.5" customHeight="1" x14ac:dyDescent="0.25">
      <c r="A3505" s="305"/>
      <c r="B3505" s="306"/>
      <c r="K3505" s="317"/>
      <c r="L3505" s="309"/>
      <c r="M3505" s="310"/>
      <c r="N3505" s="317"/>
      <c r="O3505" s="317"/>
      <c r="P3505" s="309"/>
      <c r="Q3505" s="311"/>
      <c r="R3505" s="312"/>
      <c r="S3505" s="312"/>
      <c r="U3505" s="313"/>
      <c r="V3505" s="305"/>
      <c r="W3505" s="306"/>
      <c r="X3505" s="425"/>
      <c r="AA3505" s="315"/>
      <c r="AB3505" s="315"/>
      <c r="AC3505" s="315"/>
      <c r="AD3505" s="312"/>
      <c r="AE3505" s="316"/>
      <c r="AF3505" s="317"/>
      <c r="AG3505" s="317"/>
      <c r="AH3505" s="311"/>
      <c r="AI3505" s="311"/>
      <c r="AJ3505" s="311"/>
      <c r="AK3505" s="311"/>
      <c r="AL3505" s="311"/>
      <c r="AO3505" s="318"/>
      <c r="AP3505" s="318"/>
      <c r="AQ3505" s="249"/>
      <c r="AR3505" s="249"/>
      <c r="AS3505" s="248"/>
      <c r="AT3505" s="248"/>
      <c r="AU3505" s="248"/>
      <c r="AW3505" s="319"/>
      <c r="AX3505" s="251"/>
      <c r="AY3505" s="248"/>
    </row>
    <row r="3506" spans="1:51" s="307" customFormat="1" ht="16.5" customHeight="1" x14ac:dyDescent="0.25">
      <c r="A3506" s="305"/>
      <c r="B3506" s="306"/>
      <c r="K3506" s="317"/>
      <c r="L3506" s="309"/>
      <c r="M3506" s="310"/>
      <c r="N3506" s="317"/>
      <c r="O3506" s="317"/>
      <c r="P3506" s="309"/>
      <c r="Q3506" s="311"/>
      <c r="R3506" s="312"/>
      <c r="S3506" s="312"/>
      <c r="U3506" s="313"/>
      <c r="V3506" s="305"/>
      <c r="W3506" s="306"/>
      <c r="X3506" s="425"/>
      <c r="AA3506" s="315"/>
      <c r="AB3506" s="315"/>
      <c r="AC3506" s="315"/>
      <c r="AD3506" s="312"/>
      <c r="AE3506" s="316"/>
      <c r="AF3506" s="317"/>
      <c r="AG3506" s="317"/>
      <c r="AH3506" s="311"/>
      <c r="AI3506" s="311"/>
      <c r="AJ3506" s="311"/>
      <c r="AK3506" s="311"/>
      <c r="AL3506" s="311"/>
      <c r="AO3506" s="318"/>
      <c r="AP3506" s="318"/>
      <c r="AQ3506" s="249"/>
      <c r="AR3506" s="249"/>
      <c r="AS3506" s="248"/>
      <c r="AT3506" s="248"/>
      <c r="AU3506" s="248"/>
      <c r="AW3506" s="319"/>
      <c r="AX3506" s="251"/>
      <c r="AY3506" s="248"/>
    </row>
    <row r="3507" spans="1:51" s="307" customFormat="1" ht="16.5" customHeight="1" x14ac:dyDescent="0.25">
      <c r="A3507" s="305"/>
      <c r="B3507" s="306"/>
      <c r="K3507" s="317"/>
      <c r="L3507" s="309"/>
      <c r="M3507" s="310"/>
      <c r="N3507" s="317"/>
      <c r="O3507" s="317"/>
      <c r="P3507" s="309"/>
      <c r="Q3507" s="311"/>
      <c r="R3507" s="312"/>
      <c r="S3507" s="312"/>
      <c r="U3507" s="313"/>
      <c r="V3507" s="305"/>
      <c r="W3507" s="306"/>
      <c r="X3507" s="425"/>
      <c r="AA3507" s="315"/>
      <c r="AB3507" s="315"/>
      <c r="AC3507" s="315"/>
      <c r="AD3507" s="312"/>
      <c r="AE3507" s="316"/>
      <c r="AF3507" s="317"/>
      <c r="AG3507" s="317"/>
      <c r="AH3507" s="311"/>
      <c r="AI3507" s="311"/>
      <c r="AJ3507" s="311"/>
      <c r="AK3507" s="311"/>
      <c r="AL3507" s="311"/>
      <c r="AO3507" s="318"/>
      <c r="AP3507" s="318"/>
      <c r="AQ3507" s="249"/>
      <c r="AR3507" s="249"/>
      <c r="AS3507" s="248"/>
      <c r="AT3507" s="248"/>
      <c r="AU3507" s="248"/>
      <c r="AW3507" s="319"/>
      <c r="AX3507" s="251"/>
      <c r="AY3507" s="248"/>
    </row>
    <row r="3508" spans="1:51" s="307" customFormat="1" ht="16.5" customHeight="1" x14ac:dyDescent="0.25">
      <c r="A3508" s="305"/>
      <c r="B3508" s="306"/>
      <c r="K3508" s="317"/>
      <c r="L3508" s="309"/>
      <c r="M3508" s="310"/>
      <c r="N3508" s="317"/>
      <c r="O3508" s="317"/>
      <c r="P3508" s="309"/>
      <c r="Q3508" s="311"/>
      <c r="R3508" s="312"/>
      <c r="S3508" s="312"/>
      <c r="U3508" s="313"/>
      <c r="V3508" s="305"/>
      <c r="W3508" s="306"/>
      <c r="X3508" s="425"/>
      <c r="AA3508" s="315"/>
      <c r="AB3508" s="315"/>
      <c r="AC3508" s="315"/>
      <c r="AD3508" s="312"/>
      <c r="AE3508" s="316"/>
      <c r="AF3508" s="317"/>
      <c r="AG3508" s="317"/>
      <c r="AH3508" s="311"/>
      <c r="AI3508" s="311"/>
      <c r="AJ3508" s="311"/>
      <c r="AK3508" s="311"/>
      <c r="AL3508" s="311"/>
      <c r="AO3508" s="318"/>
      <c r="AP3508" s="318"/>
      <c r="AQ3508" s="249"/>
      <c r="AR3508" s="249"/>
      <c r="AS3508" s="248"/>
      <c r="AT3508" s="248"/>
      <c r="AU3508" s="248"/>
      <c r="AW3508" s="319"/>
      <c r="AX3508" s="251"/>
      <c r="AY3508" s="248"/>
    </row>
    <row r="3509" spans="1:51" s="307" customFormat="1" ht="16.5" customHeight="1" x14ac:dyDescent="0.25">
      <c r="A3509" s="305"/>
      <c r="B3509" s="306"/>
      <c r="K3509" s="317"/>
      <c r="L3509" s="309"/>
      <c r="M3509" s="310"/>
      <c r="N3509" s="317"/>
      <c r="O3509" s="317"/>
      <c r="P3509" s="309"/>
      <c r="Q3509" s="311"/>
      <c r="R3509" s="312"/>
      <c r="S3509" s="312"/>
      <c r="U3509" s="313"/>
      <c r="V3509" s="305"/>
      <c r="W3509" s="306"/>
      <c r="X3509" s="425"/>
      <c r="AA3509" s="315"/>
      <c r="AB3509" s="315"/>
      <c r="AC3509" s="315"/>
      <c r="AD3509" s="312"/>
      <c r="AE3509" s="316"/>
      <c r="AF3509" s="317"/>
      <c r="AG3509" s="317"/>
      <c r="AH3509" s="311"/>
      <c r="AI3509" s="311"/>
      <c r="AJ3509" s="311"/>
      <c r="AK3509" s="311"/>
      <c r="AL3509" s="311"/>
      <c r="AO3509" s="318"/>
      <c r="AP3509" s="318"/>
      <c r="AQ3509" s="249"/>
      <c r="AR3509" s="249"/>
      <c r="AS3509" s="248"/>
      <c r="AT3509" s="248"/>
      <c r="AU3509" s="248"/>
      <c r="AW3509" s="319"/>
      <c r="AX3509" s="251"/>
      <c r="AY3509" s="248"/>
    </row>
    <row r="3510" spans="1:51" s="307" customFormat="1" ht="16.5" customHeight="1" x14ac:dyDescent="0.25">
      <c r="A3510" s="305"/>
      <c r="B3510" s="306"/>
      <c r="K3510" s="317"/>
      <c r="L3510" s="309"/>
      <c r="M3510" s="310"/>
      <c r="N3510" s="317"/>
      <c r="O3510" s="317"/>
      <c r="P3510" s="309"/>
      <c r="Q3510" s="311"/>
      <c r="R3510" s="312"/>
      <c r="S3510" s="312"/>
      <c r="U3510" s="313"/>
      <c r="V3510" s="305"/>
      <c r="W3510" s="306"/>
      <c r="X3510" s="425"/>
      <c r="AA3510" s="315"/>
      <c r="AB3510" s="315"/>
      <c r="AC3510" s="315"/>
      <c r="AD3510" s="312"/>
      <c r="AE3510" s="316"/>
      <c r="AF3510" s="317"/>
      <c r="AG3510" s="317"/>
      <c r="AH3510" s="311"/>
      <c r="AI3510" s="311"/>
      <c r="AJ3510" s="311"/>
      <c r="AK3510" s="311"/>
      <c r="AL3510" s="311"/>
      <c r="AO3510" s="318"/>
      <c r="AP3510" s="318"/>
      <c r="AQ3510" s="249"/>
      <c r="AR3510" s="249"/>
      <c r="AS3510" s="248"/>
      <c r="AT3510" s="248"/>
      <c r="AU3510" s="248"/>
      <c r="AW3510" s="319"/>
      <c r="AX3510" s="251"/>
      <c r="AY3510" s="248"/>
    </row>
    <row r="3511" spans="1:51" s="307" customFormat="1" ht="16.5" customHeight="1" x14ac:dyDescent="0.25">
      <c r="A3511" s="305"/>
      <c r="B3511" s="306"/>
      <c r="K3511" s="317"/>
      <c r="L3511" s="309"/>
      <c r="M3511" s="310"/>
      <c r="N3511" s="317"/>
      <c r="O3511" s="317"/>
      <c r="P3511" s="309"/>
      <c r="Q3511" s="311"/>
      <c r="R3511" s="312"/>
      <c r="S3511" s="312"/>
      <c r="U3511" s="313"/>
      <c r="V3511" s="305"/>
      <c r="W3511" s="306"/>
      <c r="X3511" s="425"/>
      <c r="AA3511" s="315"/>
      <c r="AB3511" s="315"/>
      <c r="AC3511" s="315"/>
      <c r="AD3511" s="312"/>
      <c r="AE3511" s="316"/>
      <c r="AF3511" s="317"/>
      <c r="AG3511" s="317"/>
      <c r="AH3511" s="311"/>
      <c r="AI3511" s="311"/>
      <c r="AJ3511" s="311"/>
      <c r="AK3511" s="311"/>
      <c r="AL3511" s="311"/>
      <c r="AO3511" s="318"/>
      <c r="AP3511" s="318"/>
      <c r="AQ3511" s="249"/>
      <c r="AR3511" s="249"/>
      <c r="AS3511" s="248"/>
      <c r="AT3511" s="248"/>
      <c r="AU3511" s="248"/>
      <c r="AW3511" s="319"/>
      <c r="AX3511" s="251"/>
      <c r="AY3511" s="248"/>
    </row>
    <row r="3512" spans="1:51" s="307" customFormat="1" ht="16.5" customHeight="1" x14ac:dyDescent="0.25">
      <c r="A3512" s="305"/>
      <c r="B3512" s="306"/>
      <c r="K3512" s="317"/>
      <c r="L3512" s="309"/>
      <c r="M3512" s="310"/>
      <c r="N3512" s="317"/>
      <c r="O3512" s="317"/>
      <c r="P3512" s="309"/>
      <c r="Q3512" s="311"/>
      <c r="R3512" s="312"/>
      <c r="S3512" s="312"/>
      <c r="U3512" s="313"/>
      <c r="V3512" s="305"/>
      <c r="W3512" s="306"/>
      <c r="X3512" s="425"/>
      <c r="AA3512" s="315"/>
      <c r="AB3512" s="315"/>
      <c r="AC3512" s="315"/>
      <c r="AD3512" s="312"/>
      <c r="AE3512" s="316"/>
      <c r="AF3512" s="317"/>
      <c r="AG3512" s="317"/>
      <c r="AH3512" s="311"/>
      <c r="AI3512" s="311"/>
      <c r="AJ3512" s="311"/>
      <c r="AK3512" s="311"/>
      <c r="AL3512" s="311"/>
      <c r="AO3512" s="318"/>
      <c r="AP3512" s="318"/>
      <c r="AQ3512" s="249"/>
      <c r="AR3512" s="249"/>
      <c r="AS3512" s="248"/>
      <c r="AT3512" s="248"/>
      <c r="AU3512" s="248"/>
      <c r="AW3512" s="319"/>
      <c r="AX3512" s="251"/>
      <c r="AY3512" s="248"/>
    </row>
    <row r="3513" spans="1:51" s="307" customFormat="1" ht="16.5" customHeight="1" x14ac:dyDescent="0.25">
      <c r="A3513" s="305"/>
      <c r="B3513" s="306"/>
      <c r="K3513" s="317"/>
      <c r="L3513" s="309"/>
      <c r="M3513" s="310"/>
      <c r="N3513" s="317"/>
      <c r="O3513" s="317"/>
      <c r="P3513" s="309"/>
      <c r="Q3513" s="311"/>
      <c r="R3513" s="312"/>
      <c r="S3513" s="312"/>
      <c r="U3513" s="313"/>
      <c r="V3513" s="305"/>
      <c r="W3513" s="306"/>
      <c r="X3513" s="425"/>
      <c r="AA3513" s="315"/>
      <c r="AB3513" s="315"/>
      <c r="AC3513" s="315"/>
      <c r="AD3513" s="312"/>
      <c r="AE3513" s="316"/>
      <c r="AF3513" s="317"/>
      <c r="AG3513" s="317"/>
      <c r="AH3513" s="311"/>
      <c r="AI3513" s="311"/>
      <c r="AJ3513" s="311"/>
      <c r="AK3513" s="311"/>
      <c r="AL3513" s="311"/>
      <c r="AO3513" s="318"/>
      <c r="AP3513" s="318"/>
      <c r="AQ3513" s="249"/>
      <c r="AR3513" s="249"/>
      <c r="AS3513" s="248"/>
      <c r="AT3513" s="248"/>
      <c r="AU3513" s="248"/>
      <c r="AW3513" s="319"/>
      <c r="AX3513" s="251"/>
      <c r="AY3513" s="248"/>
    </row>
    <row r="3514" spans="1:51" s="307" customFormat="1" ht="16.5" customHeight="1" x14ac:dyDescent="0.25">
      <c r="A3514" s="305"/>
      <c r="B3514" s="306"/>
      <c r="K3514" s="317"/>
      <c r="L3514" s="309"/>
      <c r="M3514" s="310"/>
      <c r="N3514" s="317"/>
      <c r="O3514" s="317"/>
      <c r="P3514" s="309"/>
      <c r="Q3514" s="311"/>
      <c r="R3514" s="312"/>
      <c r="S3514" s="312"/>
      <c r="U3514" s="313"/>
      <c r="V3514" s="305"/>
      <c r="W3514" s="306"/>
      <c r="X3514" s="425"/>
      <c r="AA3514" s="315"/>
      <c r="AB3514" s="315"/>
      <c r="AC3514" s="315"/>
      <c r="AD3514" s="312"/>
      <c r="AE3514" s="316"/>
      <c r="AF3514" s="317"/>
      <c r="AG3514" s="317"/>
      <c r="AH3514" s="311"/>
      <c r="AI3514" s="311"/>
      <c r="AJ3514" s="311"/>
      <c r="AK3514" s="311"/>
      <c r="AL3514" s="311"/>
      <c r="AO3514" s="318"/>
      <c r="AP3514" s="318"/>
      <c r="AQ3514" s="249"/>
      <c r="AR3514" s="249"/>
      <c r="AS3514" s="248"/>
      <c r="AT3514" s="248"/>
      <c r="AU3514" s="248"/>
      <c r="AW3514" s="319"/>
      <c r="AX3514" s="251"/>
      <c r="AY3514" s="248"/>
    </row>
    <row r="3515" spans="1:51" s="307" customFormat="1" ht="16.5" customHeight="1" x14ac:dyDescent="0.25">
      <c r="A3515" s="305"/>
      <c r="B3515" s="306"/>
      <c r="K3515" s="317"/>
      <c r="L3515" s="309"/>
      <c r="M3515" s="310"/>
      <c r="N3515" s="317"/>
      <c r="O3515" s="317"/>
      <c r="P3515" s="309"/>
      <c r="Q3515" s="311"/>
      <c r="R3515" s="312"/>
      <c r="S3515" s="312"/>
      <c r="U3515" s="313"/>
      <c r="V3515" s="305"/>
      <c r="W3515" s="306"/>
      <c r="X3515" s="425"/>
      <c r="AA3515" s="315"/>
      <c r="AB3515" s="315"/>
      <c r="AC3515" s="315"/>
      <c r="AD3515" s="312"/>
      <c r="AE3515" s="316"/>
      <c r="AF3515" s="317"/>
      <c r="AG3515" s="317"/>
      <c r="AH3515" s="311"/>
      <c r="AI3515" s="311"/>
      <c r="AJ3515" s="311"/>
      <c r="AK3515" s="311"/>
      <c r="AL3515" s="311"/>
      <c r="AO3515" s="318"/>
      <c r="AP3515" s="318"/>
      <c r="AQ3515" s="249"/>
      <c r="AR3515" s="249"/>
      <c r="AS3515" s="248"/>
      <c r="AT3515" s="248"/>
      <c r="AU3515" s="248"/>
      <c r="AW3515" s="319"/>
      <c r="AX3515" s="251"/>
      <c r="AY3515" s="248"/>
    </row>
    <row r="3516" spans="1:51" s="307" customFormat="1" ht="16.5" customHeight="1" x14ac:dyDescent="0.25">
      <c r="A3516" s="305"/>
      <c r="B3516" s="306"/>
      <c r="K3516" s="317"/>
      <c r="L3516" s="309"/>
      <c r="M3516" s="310"/>
      <c r="N3516" s="317"/>
      <c r="O3516" s="317"/>
      <c r="P3516" s="309"/>
      <c r="Q3516" s="311"/>
      <c r="R3516" s="312"/>
      <c r="S3516" s="312"/>
      <c r="U3516" s="313"/>
      <c r="V3516" s="305"/>
      <c r="W3516" s="306"/>
      <c r="X3516" s="425"/>
      <c r="AA3516" s="315"/>
      <c r="AB3516" s="315"/>
      <c r="AC3516" s="315"/>
      <c r="AD3516" s="312"/>
      <c r="AE3516" s="316"/>
      <c r="AF3516" s="317"/>
      <c r="AG3516" s="317"/>
      <c r="AH3516" s="311"/>
      <c r="AI3516" s="311"/>
      <c r="AJ3516" s="311"/>
      <c r="AK3516" s="311"/>
      <c r="AL3516" s="311"/>
      <c r="AO3516" s="318"/>
      <c r="AP3516" s="318"/>
      <c r="AQ3516" s="249"/>
      <c r="AR3516" s="249"/>
      <c r="AS3516" s="248"/>
      <c r="AT3516" s="248"/>
      <c r="AU3516" s="248"/>
      <c r="AW3516" s="319"/>
      <c r="AX3516" s="251"/>
      <c r="AY3516" s="248"/>
    </row>
    <row r="3517" spans="1:51" s="307" customFormat="1" ht="16.5" customHeight="1" x14ac:dyDescent="0.25">
      <c r="A3517" s="305"/>
      <c r="B3517" s="306"/>
      <c r="K3517" s="317"/>
      <c r="L3517" s="309"/>
      <c r="M3517" s="310"/>
      <c r="N3517" s="317"/>
      <c r="O3517" s="317"/>
      <c r="P3517" s="309"/>
      <c r="Q3517" s="311"/>
      <c r="R3517" s="312"/>
      <c r="S3517" s="312"/>
      <c r="U3517" s="313"/>
      <c r="V3517" s="305"/>
      <c r="W3517" s="306"/>
      <c r="X3517" s="425"/>
      <c r="AA3517" s="315"/>
      <c r="AB3517" s="315"/>
      <c r="AC3517" s="315"/>
      <c r="AD3517" s="312"/>
      <c r="AE3517" s="316"/>
      <c r="AF3517" s="317"/>
      <c r="AG3517" s="317"/>
      <c r="AH3517" s="311"/>
      <c r="AI3517" s="311"/>
      <c r="AJ3517" s="311"/>
      <c r="AK3517" s="311"/>
      <c r="AL3517" s="311"/>
      <c r="AO3517" s="318"/>
      <c r="AP3517" s="318"/>
      <c r="AQ3517" s="249"/>
      <c r="AR3517" s="249"/>
      <c r="AS3517" s="248"/>
      <c r="AT3517" s="248"/>
      <c r="AU3517" s="248"/>
      <c r="AW3517" s="319"/>
      <c r="AX3517" s="251"/>
      <c r="AY3517" s="248"/>
    </row>
    <row r="3518" spans="1:51" s="276" customFormat="1" ht="16.5" customHeight="1" x14ac:dyDescent="0.25">
      <c r="A3518" s="283" t="s">
        <v>306</v>
      </c>
      <c r="B3518" s="274">
        <v>81</v>
      </c>
      <c r="C3518" s="276" t="s">
        <v>5</v>
      </c>
      <c r="D3518" s="276">
        <v>24327</v>
      </c>
      <c r="E3518" s="276">
        <v>151</v>
      </c>
      <c r="F3518" s="276">
        <v>1019</v>
      </c>
      <c r="G3518" s="276" t="s">
        <v>245</v>
      </c>
      <c r="H3518" s="276">
        <v>4</v>
      </c>
      <c r="I3518" s="276">
        <v>1</v>
      </c>
      <c r="J3518" s="276">
        <v>52</v>
      </c>
      <c r="K3518" s="277">
        <v>1752</v>
      </c>
      <c r="L3518" s="278">
        <f>SUM(Q3518:U3518)</f>
        <v>1752</v>
      </c>
      <c r="M3518" s="279">
        <v>2</v>
      </c>
      <c r="N3518" s="278">
        <f>L3518</f>
        <v>1752</v>
      </c>
      <c r="O3518" s="278">
        <v>125</v>
      </c>
      <c r="P3518" s="278">
        <f>N3518*O3518</f>
        <v>219000</v>
      </c>
      <c r="Q3518" s="280"/>
      <c r="R3518" s="281">
        <v>1744.12</v>
      </c>
      <c r="S3518" s="281">
        <v>7.88</v>
      </c>
      <c r="U3518" s="282"/>
      <c r="V3518" s="283"/>
      <c r="W3518" s="274"/>
      <c r="X3518" s="284"/>
      <c r="AA3518" s="285"/>
      <c r="AB3518" s="285"/>
      <c r="AC3518" s="285"/>
      <c r="AD3518" s="281"/>
      <c r="AE3518" s="287"/>
      <c r="AF3518" s="288"/>
      <c r="AG3518" s="288"/>
      <c r="AI3518" s="280"/>
      <c r="AJ3518" s="280"/>
      <c r="AK3518" s="280"/>
      <c r="AL3518" s="188"/>
      <c r="AO3518" s="290"/>
      <c r="AP3518" s="290"/>
      <c r="AQ3518" s="199">
        <f>P3518+AP3518</f>
        <v>219000</v>
      </c>
      <c r="AR3518" s="199">
        <f>AQ3518</f>
        <v>219000</v>
      </c>
      <c r="AS3518" s="198">
        <f>((S3518*O3518)+(AF3518*AK3518)-(AF3518*AK3518*AN3518/100))</f>
        <v>985</v>
      </c>
      <c r="AT3518" s="198">
        <f>AQ3518-AS3518</f>
        <v>218015</v>
      </c>
      <c r="AU3518" s="198">
        <f>AS3518</f>
        <v>985</v>
      </c>
      <c r="AV3518" s="276">
        <f>อัตราภาษี!J5</f>
        <v>0.3</v>
      </c>
      <c r="AW3518" s="156" t="s">
        <v>1813</v>
      </c>
      <c r="AX3518" s="201">
        <f>AU3518*AV3518/100</f>
        <v>2.9550000000000001</v>
      </c>
      <c r="AY3518" s="198">
        <f>AX3518*10/100</f>
        <v>0.29549999999999998</v>
      </c>
    </row>
    <row r="3519" spans="1:51" s="307" customFormat="1" ht="16.5" customHeight="1" x14ac:dyDescent="0.25">
      <c r="A3519" s="305"/>
      <c r="B3519" s="306"/>
      <c r="K3519" s="308"/>
      <c r="L3519" s="309"/>
      <c r="M3519" s="310"/>
      <c r="N3519" s="309"/>
      <c r="O3519" s="309"/>
      <c r="P3519" s="309"/>
      <c r="Q3519" s="311"/>
      <c r="R3519" s="312"/>
      <c r="S3519" s="312"/>
      <c r="U3519" s="313"/>
      <c r="V3519" s="305"/>
      <c r="W3519" s="306"/>
      <c r="X3519" s="425"/>
      <c r="AA3519" s="315"/>
      <c r="AB3519" s="315"/>
      <c r="AC3519" s="315"/>
      <c r="AD3519" s="312"/>
      <c r="AE3519" s="316"/>
      <c r="AF3519" s="317"/>
      <c r="AG3519" s="317"/>
      <c r="AI3519" s="311"/>
      <c r="AJ3519" s="311"/>
      <c r="AK3519" s="311"/>
      <c r="AL3519" s="238"/>
      <c r="AO3519" s="318"/>
      <c r="AP3519" s="318"/>
      <c r="AQ3519" s="249"/>
      <c r="AR3519" s="249"/>
      <c r="AS3519" s="248"/>
      <c r="AT3519" s="248"/>
      <c r="AU3519" s="248"/>
      <c r="AW3519" s="319"/>
      <c r="AX3519" s="251"/>
      <c r="AY3519" s="248"/>
    </row>
    <row r="3520" spans="1:51" s="307" customFormat="1" ht="16.5" customHeight="1" x14ac:dyDescent="0.25">
      <c r="A3520" s="305"/>
      <c r="B3520" s="306"/>
      <c r="K3520" s="308"/>
      <c r="L3520" s="309"/>
      <c r="M3520" s="310"/>
      <c r="N3520" s="309"/>
      <c r="O3520" s="309"/>
      <c r="P3520" s="309"/>
      <c r="Q3520" s="311"/>
      <c r="R3520" s="312"/>
      <c r="S3520" s="312"/>
      <c r="U3520" s="313"/>
      <c r="V3520" s="305"/>
      <c r="W3520" s="306"/>
      <c r="X3520" s="425"/>
      <c r="AA3520" s="315"/>
      <c r="AB3520" s="315"/>
      <c r="AC3520" s="315"/>
      <c r="AD3520" s="312"/>
      <c r="AE3520" s="316"/>
      <c r="AF3520" s="317"/>
      <c r="AG3520" s="317"/>
      <c r="AI3520" s="311"/>
      <c r="AJ3520" s="311"/>
      <c r="AK3520" s="311"/>
      <c r="AL3520" s="238"/>
      <c r="AO3520" s="318"/>
      <c r="AP3520" s="318"/>
      <c r="AQ3520" s="249"/>
      <c r="AR3520" s="249"/>
      <c r="AS3520" s="248"/>
      <c r="AT3520" s="248"/>
      <c r="AU3520" s="248"/>
      <c r="AW3520" s="319"/>
      <c r="AX3520" s="251"/>
      <c r="AY3520" s="248"/>
    </row>
    <row r="3521" spans="1:51" s="307" customFormat="1" ht="16.5" customHeight="1" x14ac:dyDescent="0.25">
      <c r="A3521" s="305"/>
      <c r="B3521" s="306"/>
      <c r="K3521" s="308"/>
      <c r="L3521" s="309"/>
      <c r="M3521" s="310"/>
      <c r="N3521" s="309"/>
      <c r="O3521" s="309"/>
      <c r="P3521" s="309"/>
      <c r="Q3521" s="311"/>
      <c r="R3521" s="312"/>
      <c r="S3521" s="312"/>
      <c r="U3521" s="313"/>
      <c r="V3521" s="305"/>
      <c r="W3521" s="306"/>
      <c r="X3521" s="425"/>
      <c r="AA3521" s="315"/>
      <c r="AB3521" s="315"/>
      <c r="AC3521" s="315"/>
      <c r="AD3521" s="312"/>
      <c r="AE3521" s="316"/>
      <c r="AF3521" s="317"/>
      <c r="AG3521" s="317"/>
      <c r="AI3521" s="311"/>
      <c r="AJ3521" s="311"/>
      <c r="AK3521" s="311"/>
      <c r="AL3521" s="238"/>
      <c r="AO3521" s="318"/>
      <c r="AP3521" s="318"/>
      <c r="AQ3521" s="249"/>
      <c r="AR3521" s="249"/>
      <c r="AS3521" s="248"/>
      <c r="AT3521" s="248"/>
      <c r="AU3521" s="248"/>
      <c r="AW3521" s="319"/>
      <c r="AX3521" s="251"/>
      <c r="AY3521" s="248"/>
    </row>
    <row r="3522" spans="1:51" s="307" customFormat="1" ht="16.5" customHeight="1" x14ac:dyDescent="0.25">
      <c r="A3522" s="305"/>
      <c r="B3522" s="306"/>
      <c r="K3522" s="308"/>
      <c r="L3522" s="309"/>
      <c r="M3522" s="310"/>
      <c r="N3522" s="309"/>
      <c r="O3522" s="309"/>
      <c r="P3522" s="309"/>
      <c r="Q3522" s="311"/>
      <c r="R3522" s="312"/>
      <c r="S3522" s="312"/>
      <c r="U3522" s="313"/>
      <c r="V3522" s="305"/>
      <c r="W3522" s="306"/>
      <c r="X3522" s="425"/>
      <c r="AA3522" s="315"/>
      <c r="AB3522" s="315"/>
      <c r="AC3522" s="315"/>
      <c r="AD3522" s="312"/>
      <c r="AE3522" s="316"/>
      <c r="AF3522" s="317"/>
      <c r="AG3522" s="317"/>
      <c r="AI3522" s="311"/>
      <c r="AJ3522" s="311"/>
      <c r="AK3522" s="311"/>
      <c r="AL3522" s="238"/>
      <c r="AO3522" s="318"/>
      <c r="AP3522" s="318"/>
      <c r="AQ3522" s="249"/>
      <c r="AR3522" s="249"/>
      <c r="AS3522" s="248"/>
      <c r="AT3522" s="248"/>
      <c r="AU3522" s="248"/>
      <c r="AW3522" s="319"/>
      <c r="AX3522" s="251"/>
      <c r="AY3522" s="248"/>
    </row>
    <row r="3523" spans="1:51" s="307" customFormat="1" ht="16.5" customHeight="1" x14ac:dyDescent="0.25">
      <c r="A3523" s="305"/>
      <c r="B3523" s="306"/>
      <c r="K3523" s="308"/>
      <c r="L3523" s="309"/>
      <c r="M3523" s="310"/>
      <c r="N3523" s="309"/>
      <c r="O3523" s="309"/>
      <c r="P3523" s="309"/>
      <c r="Q3523" s="311"/>
      <c r="R3523" s="312"/>
      <c r="S3523" s="312"/>
      <c r="U3523" s="313"/>
      <c r="V3523" s="305"/>
      <c r="W3523" s="306"/>
      <c r="X3523" s="425"/>
      <c r="AA3523" s="315"/>
      <c r="AB3523" s="315"/>
      <c r="AC3523" s="315"/>
      <c r="AD3523" s="312"/>
      <c r="AE3523" s="316"/>
      <c r="AF3523" s="317"/>
      <c r="AG3523" s="317"/>
      <c r="AI3523" s="311"/>
      <c r="AJ3523" s="311"/>
      <c r="AK3523" s="311"/>
      <c r="AL3523" s="238"/>
      <c r="AO3523" s="318"/>
      <c r="AP3523" s="318"/>
      <c r="AQ3523" s="249"/>
      <c r="AR3523" s="249"/>
      <c r="AS3523" s="248"/>
      <c r="AT3523" s="248"/>
      <c r="AU3523" s="248"/>
      <c r="AW3523" s="319"/>
      <c r="AX3523" s="251"/>
      <c r="AY3523" s="248"/>
    </row>
    <row r="3524" spans="1:51" s="307" customFormat="1" ht="16.5" customHeight="1" x14ac:dyDescent="0.25">
      <c r="A3524" s="305"/>
      <c r="B3524" s="306"/>
      <c r="K3524" s="308"/>
      <c r="L3524" s="309"/>
      <c r="M3524" s="310"/>
      <c r="N3524" s="309"/>
      <c r="O3524" s="309"/>
      <c r="P3524" s="309"/>
      <c r="Q3524" s="311"/>
      <c r="R3524" s="312"/>
      <c r="S3524" s="312"/>
      <c r="U3524" s="313"/>
      <c r="V3524" s="305"/>
      <c r="W3524" s="306"/>
      <c r="X3524" s="425"/>
      <c r="AA3524" s="315"/>
      <c r="AB3524" s="315"/>
      <c r="AC3524" s="315"/>
      <c r="AD3524" s="312"/>
      <c r="AE3524" s="316"/>
      <c r="AF3524" s="317"/>
      <c r="AG3524" s="317"/>
      <c r="AI3524" s="311"/>
      <c r="AJ3524" s="311"/>
      <c r="AK3524" s="311"/>
      <c r="AL3524" s="238"/>
      <c r="AO3524" s="318"/>
      <c r="AP3524" s="318"/>
      <c r="AQ3524" s="249"/>
      <c r="AR3524" s="249"/>
      <c r="AS3524" s="248"/>
      <c r="AT3524" s="248"/>
      <c r="AU3524" s="248"/>
      <c r="AW3524" s="319"/>
      <c r="AX3524" s="251"/>
      <c r="AY3524" s="248"/>
    </row>
    <row r="3525" spans="1:51" s="307" customFormat="1" ht="16.5" customHeight="1" x14ac:dyDescent="0.25">
      <c r="A3525" s="305"/>
      <c r="B3525" s="306"/>
      <c r="K3525" s="308"/>
      <c r="L3525" s="309"/>
      <c r="M3525" s="310"/>
      <c r="N3525" s="309"/>
      <c r="O3525" s="309"/>
      <c r="P3525" s="309"/>
      <c r="Q3525" s="311"/>
      <c r="R3525" s="312"/>
      <c r="S3525" s="312"/>
      <c r="U3525" s="313"/>
      <c r="V3525" s="305"/>
      <c r="W3525" s="306"/>
      <c r="X3525" s="425"/>
      <c r="AA3525" s="315"/>
      <c r="AB3525" s="315"/>
      <c r="AC3525" s="315"/>
      <c r="AD3525" s="312"/>
      <c r="AE3525" s="316"/>
      <c r="AF3525" s="317"/>
      <c r="AG3525" s="317"/>
      <c r="AI3525" s="311"/>
      <c r="AJ3525" s="311"/>
      <c r="AK3525" s="311"/>
      <c r="AL3525" s="238"/>
      <c r="AO3525" s="318"/>
      <c r="AP3525" s="318"/>
      <c r="AQ3525" s="249"/>
      <c r="AR3525" s="249"/>
      <c r="AS3525" s="248"/>
      <c r="AT3525" s="248"/>
      <c r="AU3525" s="248"/>
      <c r="AW3525" s="319"/>
      <c r="AX3525" s="251"/>
      <c r="AY3525" s="248"/>
    </row>
    <row r="3526" spans="1:51" s="307" customFormat="1" ht="16.5" customHeight="1" x14ac:dyDescent="0.25">
      <c r="A3526" s="305"/>
      <c r="B3526" s="306"/>
      <c r="K3526" s="308"/>
      <c r="L3526" s="309"/>
      <c r="M3526" s="310"/>
      <c r="N3526" s="309"/>
      <c r="O3526" s="309"/>
      <c r="P3526" s="309"/>
      <c r="Q3526" s="311"/>
      <c r="R3526" s="312"/>
      <c r="S3526" s="312"/>
      <c r="U3526" s="313"/>
      <c r="V3526" s="305"/>
      <c r="W3526" s="306"/>
      <c r="X3526" s="425"/>
      <c r="AA3526" s="315"/>
      <c r="AB3526" s="315"/>
      <c r="AC3526" s="315"/>
      <c r="AD3526" s="312"/>
      <c r="AE3526" s="316"/>
      <c r="AF3526" s="317"/>
      <c r="AG3526" s="317"/>
      <c r="AI3526" s="311"/>
      <c r="AJ3526" s="311"/>
      <c r="AK3526" s="311"/>
      <c r="AL3526" s="238"/>
      <c r="AO3526" s="318"/>
      <c r="AP3526" s="318"/>
      <c r="AQ3526" s="249"/>
      <c r="AR3526" s="249"/>
      <c r="AS3526" s="248"/>
      <c r="AT3526" s="248"/>
      <c r="AU3526" s="248"/>
      <c r="AW3526" s="319"/>
      <c r="AX3526" s="251"/>
      <c r="AY3526" s="248"/>
    </row>
    <row r="3527" spans="1:51" s="307" customFormat="1" ht="16.5" customHeight="1" x14ac:dyDescent="0.25">
      <c r="A3527" s="305"/>
      <c r="B3527" s="306"/>
      <c r="K3527" s="308"/>
      <c r="L3527" s="309"/>
      <c r="M3527" s="310"/>
      <c r="N3527" s="309"/>
      <c r="O3527" s="309"/>
      <c r="P3527" s="309"/>
      <c r="Q3527" s="311"/>
      <c r="R3527" s="312"/>
      <c r="S3527" s="312"/>
      <c r="U3527" s="313"/>
      <c r="V3527" s="305"/>
      <c r="W3527" s="306"/>
      <c r="X3527" s="425"/>
      <c r="AA3527" s="315"/>
      <c r="AB3527" s="315"/>
      <c r="AC3527" s="315"/>
      <c r="AD3527" s="312"/>
      <c r="AE3527" s="316"/>
      <c r="AF3527" s="317"/>
      <c r="AG3527" s="317"/>
      <c r="AI3527" s="311"/>
      <c r="AJ3527" s="311"/>
      <c r="AK3527" s="311"/>
      <c r="AL3527" s="238"/>
      <c r="AO3527" s="318"/>
      <c r="AP3527" s="318"/>
      <c r="AQ3527" s="249"/>
      <c r="AR3527" s="249"/>
      <c r="AS3527" s="248"/>
      <c r="AT3527" s="248"/>
      <c r="AU3527" s="248"/>
      <c r="AW3527" s="319"/>
      <c r="AX3527" s="251"/>
      <c r="AY3527" s="248"/>
    </row>
    <row r="3528" spans="1:51" s="307" customFormat="1" ht="16.5" customHeight="1" x14ac:dyDescent="0.25">
      <c r="A3528" s="305"/>
      <c r="B3528" s="306"/>
      <c r="K3528" s="308"/>
      <c r="L3528" s="309"/>
      <c r="M3528" s="310"/>
      <c r="N3528" s="309"/>
      <c r="O3528" s="309"/>
      <c r="P3528" s="309"/>
      <c r="Q3528" s="311"/>
      <c r="R3528" s="312"/>
      <c r="S3528" s="312"/>
      <c r="U3528" s="313"/>
      <c r="V3528" s="305"/>
      <c r="W3528" s="306"/>
      <c r="X3528" s="425"/>
      <c r="AA3528" s="315"/>
      <c r="AB3528" s="315"/>
      <c r="AC3528" s="315"/>
      <c r="AD3528" s="312"/>
      <c r="AE3528" s="316"/>
      <c r="AF3528" s="317"/>
      <c r="AG3528" s="317"/>
      <c r="AI3528" s="311"/>
      <c r="AJ3528" s="311"/>
      <c r="AK3528" s="311"/>
      <c r="AL3528" s="238"/>
      <c r="AO3528" s="318"/>
      <c r="AP3528" s="318"/>
      <c r="AQ3528" s="249"/>
      <c r="AR3528" s="249"/>
      <c r="AS3528" s="248"/>
      <c r="AT3528" s="248"/>
      <c r="AU3528" s="248"/>
      <c r="AW3528" s="319"/>
      <c r="AX3528" s="251"/>
      <c r="AY3528" s="248"/>
    </row>
    <row r="3529" spans="1:51" s="307" customFormat="1" ht="16.5" customHeight="1" x14ac:dyDescent="0.25">
      <c r="A3529" s="305"/>
      <c r="B3529" s="306"/>
      <c r="K3529" s="308"/>
      <c r="L3529" s="309"/>
      <c r="M3529" s="310"/>
      <c r="N3529" s="309"/>
      <c r="O3529" s="309"/>
      <c r="P3529" s="309"/>
      <c r="Q3529" s="311"/>
      <c r="R3529" s="312"/>
      <c r="S3529" s="312"/>
      <c r="U3529" s="313"/>
      <c r="V3529" s="305"/>
      <c r="W3529" s="306"/>
      <c r="X3529" s="425"/>
      <c r="AA3529" s="315"/>
      <c r="AB3529" s="315"/>
      <c r="AC3529" s="315"/>
      <c r="AD3529" s="312"/>
      <c r="AE3529" s="316"/>
      <c r="AF3529" s="317"/>
      <c r="AG3529" s="317"/>
      <c r="AI3529" s="311"/>
      <c r="AJ3529" s="311"/>
      <c r="AK3529" s="311"/>
      <c r="AL3529" s="238"/>
      <c r="AO3529" s="318"/>
      <c r="AP3529" s="318"/>
      <c r="AQ3529" s="249"/>
      <c r="AR3529" s="249"/>
      <c r="AS3529" s="248"/>
      <c r="AT3529" s="248"/>
      <c r="AU3529" s="248"/>
      <c r="AW3529" s="319"/>
      <c r="AX3529" s="251"/>
      <c r="AY3529" s="248"/>
    </row>
    <row r="3530" spans="1:51" s="307" customFormat="1" ht="16.5" customHeight="1" x14ac:dyDescent="0.25">
      <c r="A3530" s="305"/>
      <c r="B3530" s="306"/>
      <c r="K3530" s="308"/>
      <c r="L3530" s="309"/>
      <c r="M3530" s="310"/>
      <c r="N3530" s="309"/>
      <c r="O3530" s="309"/>
      <c r="P3530" s="309"/>
      <c r="Q3530" s="311"/>
      <c r="R3530" s="312"/>
      <c r="S3530" s="312"/>
      <c r="U3530" s="313"/>
      <c r="V3530" s="305"/>
      <c r="W3530" s="306"/>
      <c r="X3530" s="425"/>
      <c r="AA3530" s="315"/>
      <c r="AB3530" s="315"/>
      <c r="AC3530" s="315"/>
      <c r="AD3530" s="312"/>
      <c r="AE3530" s="316"/>
      <c r="AF3530" s="317"/>
      <c r="AG3530" s="317"/>
      <c r="AI3530" s="311"/>
      <c r="AJ3530" s="311"/>
      <c r="AK3530" s="311"/>
      <c r="AL3530" s="238"/>
      <c r="AO3530" s="318"/>
      <c r="AP3530" s="318"/>
      <c r="AQ3530" s="249"/>
      <c r="AR3530" s="249"/>
      <c r="AS3530" s="248"/>
      <c r="AT3530" s="248"/>
      <c r="AU3530" s="248"/>
      <c r="AW3530" s="319"/>
      <c r="AX3530" s="251"/>
      <c r="AY3530" s="248"/>
    </row>
    <row r="3531" spans="1:51" s="307" customFormat="1" ht="16.5" customHeight="1" x14ac:dyDescent="0.25">
      <c r="A3531" s="305"/>
      <c r="B3531" s="306"/>
      <c r="K3531" s="308"/>
      <c r="L3531" s="309"/>
      <c r="M3531" s="310"/>
      <c r="N3531" s="309"/>
      <c r="O3531" s="309"/>
      <c r="P3531" s="309"/>
      <c r="Q3531" s="311"/>
      <c r="R3531" s="312"/>
      <c r="S3531" s="312"/>
      <c r="U3531" s="313"/>
      <c r="V3531" s="305"/>
      <c r="W3531" s="306"/>
      <c r="X3531" s="425"/>
      <c r="AA3531" s="315"/>
      <c r="AB3531" s="315"/>
      <c r="AC3531" s="315"/>
      <c r="AD3531" s="312"/>
      <c r="AE3531" s="316"/>
      <c r="AF3531" s="317"/>
      <c r="AG3531" s="317"/>
      <c r="AI3531" s="311"/>
      <c r="AJ3531" s="311"/>
      <c r="AK3531" s="311"/>
      <c r="AL3531" s="238"/>
      <c r="AO3531" s="318"/>
      <c r="AP3531" s="318"/>
      <c r="AQ3531" s="249"/>
      <c r="AR3531" s="249"/>
      <c r="AS3531" s="248"/>
      <c r="AT3531" s="248"/>
      <c r="AU3531" s="248"/>
      <c r="AW3531" s="319"/>
      <c r="AX3531" s="251"/>
      <c r="AY3531" s="248"/>
    </row>
    <row r="3532" spans="1:51" s="307" customFormat="1" ht="16.5" customHeight="1" x14ac:dyDescent="0.25">
      <c r="A3532" s="305"/>
      <c r="B3532" s="306"/>
      <c r="K3532" s="308"/>
      <c r="L3532" s="309"/>
      <c r="M3532" s="310"/>
      <c r="N3532" s="309"/>
      <c r="O3532" s="309"/>
      <c r="P3532" s="309"/>
      <c r="Q3532" s="311"/>
      <c r="R3532" s="312"/>
      <c r="S3532" s="312"/>
      <c r="U3532" s="313"/>
      <c r="V3532" s="305"/>
      <c r="W3532" s="306"/>
      <c r="X3532" s="425"/>
      <c r="AA3532" s="315"/>
      <c r="AB3532" s="315"/>
      <c r="AC3532" s="315"/>
      <c r="AD3532" s="312"/>
      <c r="AE3532" s="316"/>
      <c r="AF3532" s="317"/>
      <c r="AG3532" s="317"/>
      <c r="AI3532" s="311"/>
      <c r="AJ3532" s="311"/>
      <c r="AK3532" s="311"/>
      <c r="AL3532" s="238"/>
      <c r="AO3532" s="318"/>
      <c r="AP3532" s="318"/>
      <c r="AQ3532" s="249"/>
      <c r="AR3532" s="249"/>
      <c r="AS3532" s="248"/>
      <c r="AT3532" s="248"/>
      <c r="AU3532" s="248"/>
      <c r="AW3532" s="319"/>
      <c r="AX3532" s="251"/>
      <c r="AY3532" s="248"/>
    </row>
    <row r="3533" spans="1:51" s="307" customFormat="1" ht="16.5" customHeight="1" x14ac:dyDescent="0.25">
      <c r="A3533" s="305"/>
      <c r="B3533" s="306"/>
      <c r="K3533" s="308"/>
      <c r="L3533" s="309"/>
      <c r="M3533" s="310"/>
      <c r="N3533" s="309"/>
      <c r="O3533" s="309"/>
      <c r="P3533" s="309"/>
      <c r="Q3533" s="311"/>
      <c r="R3533" s="312"/>
      <c r="S3533" s="312"/>
      <c r="U3533" s="313"/>
      <c r="V3533" s="305"/>
      <c r="W3533" s="306"/>
      <c r="X3533" s="425"/>
      <c r="AA3533" s="315"/>
      <c r="AB3533" s="315"/>
      <c r="AC3533" s="315"/>
      <c r="AD3533" s="312"/>
      <c r="AE3533" s="316"/>
      <c r="AF3533" s="317"/>
      <c r="AG3533" s="317"/>
      <c r="AI3533" s="311"/>
      <c r="AJ3533" s="311"/>
      <c r="AK3533" s="311"/>
      <c r="AL3533" s="238"/>
      <c r="AO3533" s="318"/>
      <c r="AP3533" s="318"/>
      <c r="AQ3533" s="249"/>
      <c r="AR3533" s="249"/>
      <c r="AS3533" s="248"/>
      <c r="AT3533" s="248"/>
      <c r="AU3533" s="248"/>
      <c r="AW3533" s="319"/>
      <c r="AX3533" s="251"/>
      <c r="AY3533" s="248"/>
    </row>
    <row r="3534" spans="1:51" s="307" customFormat="1" ht="16.5" customHeight="1" x14ac:dyDescent="0.25">
      <c r="A3534" s="305"/>
      <c r="B3534" s="306"/>
      <c r="K3534" s="308"/>
      <c r="L3534" s="309"/>
      <c r="M3534" s="310"/>
      <c r="N3534" s="309"/>
      <c r="O3534" s="309"/>
      <c r="P3534" s="309"/>
      <c r="Q3534" s="311"/>
      <c r="R3534" s="312"/>
      <c r="S3534" s="312"/>
      <c r="U3534" s="313"/>
      <c r="V3534" s="305"/>
      <c r="W3534" s="306"/>
      <c r="X3534" s="425"/>
      <c r="AA3534" s="315"/>
      <c r="AB3534" s="315"/>
      <c r="AC3534" s="315"/>
      <c r="AD3534" s="312"/>
      <c r="AE3534" s="316"/>
      <c r="AF3534" s="317"/>
      <c r="AG3534" s="317"/>
      <c r="AI3534" s="311"/>
      <c r="AJ3534" s="311"/>
      <c r="AK3534" s="311"/>
      <c r="AL3534" s="238"/>
      <c r="AO3534" s="318"/>
      <c r="AP3534" s="318"/>
      <c r="AQ3534" s="249"/>
      <c r="AR3534" s="249"/>
      <c r="AS3534" s="248"/>
      <c r="AT3534" s="248"/>
      <c r="AU3534" s="248"/>
      <c r="AW3534" s="319"/>
      <c r="AX3534" s="251"/>
      <c r="AY3534" s="248"/>
    </row>
    <row r="3535" spans="1:51" s="307" customFormat="1" ht="16.5" customHeight="1" x14ac:dyDescent="0.25">
      <c r="A3535" s="305"/>
      <c r="B3535" s="306"/>
      <c r="K3535" s="308"/>
      <c r="L3535" s="309"/>
      <c r="M3535" s="310"/>
      <c r="N3535" s="309"/>
      <c r="O3535" s="309"/>
      <c r="P3535" s="309"/>
      <c r="Q3535" s="311"/>
      <c r="R3535" s="312"/>
      <c r="S3535" s="312"/>
      <c r="U3535" s="313"/>
      <c r="V3535" s="305"/>
      <c r="W3535" s="306"/>
      <c r="X3535" s="425"/>
      <c r="AA3535" s="315"/>
      <c r="AB3535" s="315"/>
      <c r="AC3535" s="315"/>
      <c r="AD3535" s="312"/>
      <c r="AE3535" s="316"/>
      <c r="AF3535" s="317"/>
      <c r="AG3535" s="317"/>
      <c r="AI3535" s="311"/>
      <c r="AJ3535" s="311"/>
      <c r="AK3535" s="311"/>
      <c r="AL3535" s="238"/>
      <c r="AO3535" s="318"/>
      <c r="AP3535" s="318"/>
      <c r="AQ3535" s="249"/>
      <c r="AR3535" s="249"/>
      <c r="AS3535" s="248"/>
      <c r="AT3535" s="248"/>
      <c r="AU3535" s="248"/>
      <c r="AW3535" s="319"/>
      <c r="AX3535" s="251"/>
      <c r="AY3535" s="248"/>
    </row>
    <row r="3536" spans="1:51" s="307" customFormat="1" ht="16.5" customHeight="1" x14ac:dyDescent="0.25">
      <c r="A3536" s="305"/>
      <c r="B3536" s="306"/>
      <c r="K3536" s="308"/>
      <c r="L3536" s="309"/>
      <c r="M3536" s="310"/>
      <c r="N3536" s="309"/>
      <c r="O3536" s="309"/>
      <c r="P3536" s="309"/>
      <c r="Q3536" s="311"/>
      <c r="R3536" s="312"/>
      <c r="S3536" s="312"/>
      <c r="U3536" s="313"/>
      <c r="V3536" s="305"/>
      <c r="W3536" s="306"/>
      <c r="X3536" s="425"/>
      <c r="AA3536" s="315"/>
      <c r="AB3536" s="315"/>
      <c r="AC3536" s="315"/>
      <c r="AD3536" s="312"/>
      <c r="AE3536" s="316"/>
      <c r="AF3536" s="317"/>
      <c r="AG3536" s="317"/>
      <c r="AI3536" s="311"/>
      <c r="AJ3536" s="311"/>
      <c r="AK3536" s="311"/>
      <c r="AL3536" s="238"/>
      <c r="AO3536" s="318"/>
      <c r="AP3536" s="318"/>
      <c r="AQ3536" s="249"/>
      <c r="AR3536" s="249"/>
      <c r="AS3536" s="248"/>
      <c r="AT3536" s="248"/>
      <c r="AU3536" s="248"/>
      <c r="AW3536" s="319"/>
      <c r="AX3536" s="251"/>
      <c r="AY3536" s="248"/>
    </row>
    <row r="3537" spans="1:51" s="307" customFormat="1" ht="16.5" customHeight="1" x14ac:dyDescent="0.25">
      <c r="A3537" s="305"/>
      <c r="B3537" s="306"/>
      <c r="K3537" s="308"/>
      <c r="L3537" s="309"/>
      <c r="M3537" s="310"/>
      <c r="N3537" s="309"/>
      <c r="O3537" s="309"/>
      <c r="P3537" s="309"/>
      <c r="Q3537" s="311"/>
      <c r="R3537" s="312"/>
      <c r="S3537" s="312"/>
      <c r="U3537" s="313"/>
      <c r="V3537" s="305"/>
      <c r="W3537" s="306"/>
      <c r="X3537" s="425"/>
      <c r="AA3537" s="315"/>
      <c r="AB3537" s="315"/>
      <c r="AC3537" s="315"/>
      <c r="AD3537" s="312"/>
      <c r="AE3537" s="316"/>
      <c r="AF3537" s="317"/>
      <c r="AG3537" s="317"/>
      <c r="AI3537" s="311"/>
      <c r="AJ3537" s="311"/>
      <c r="AK3537" s="311"/>
      <c r="AL3537" s="238"/>
      <c r="AO3537" s="318"/>
      <c r="AP3537" s="318"/>
      <c r="AQ3537" s="249"/>
      <c r="AR3537" s="249"/>
      <c r="AS3537" s="248"/>
      <c r="AT3537" s="248"/>
      <c r="AU3537" s="248"/>
      <c r="AW3537" s="319"/>
      <c r="AX3537" s="251"/>
      <c r="AY3537" s="248"/>
    </row>
    <row r="3538" spans="1:51" s="307" customFormat="1" ht="16.5" customHeight="1" x14ac:dyDescent="0.25">
      <c r="A3538" s="305"/>
      <c r="B3538" s="306"/>
      <c r="K3538" s="308"/>
      <c r="L3538" s="309"/>
      <c r="M3538" s="310"/>
      <c r="N3538" s="309"/>
      <c r="O3538" s="309"/>
      <c r="P3538" s="309"/>
      <c r="Q3538" s="311"/>
      <c r="R3538" s="312"/>
      <c r="S3538" s="312"/>
      <c r="U3538" s="313"/>
      <c r="V3538" s="305"/>
      <c r="W3538" s="306"/>
      <c r="X3538" s="425"/>
      <c r="AA3538" s="315"/>
      <c r="AB3538" s="315"/>
      <c r="AC3538" s="315"/>
      <c r="AD3538" s="312"/>
      <c r="AE3538" s="316"/>
      <c r="AF3538" s="317"/>
      <c r="AG3538" s="317"/>
      <c r="AI3538" s="311"/>
      <c r="AJ3538" s="311"/>
      <c r="AK3538" s="311"/>
      <c r="AL3538" s="238"/>
      <c r="AO3538" s="318"/>
      <c r="AP3538" s="318"/>
      <c r="AQ3538" s="249"/>
      <c r="AR3538" s="249"/>
      <c r="AS3538" s="248"/>
      <c r="AT3538" s="248"/>
      <c r="AU3538" s="248"/>
      <c r="AW3538" s="319"/>
      <c r="AX3538" s="251"/>
      <c r="AY3538" s="248"/>
    </row>
    <row r="3539" spans="1:51" s="307" customFormat="1" ht="16.5" customHeight="1" x14ac:dyDescent="0.25">
      <c r="A3539" s="305"/>
      <c r="B3539" s="306"/>
      <c r="K3539" s="308"/>
      <c r="L3539" s="309"/>
      <c r="M3539" s="310"/>
      <c r="N3539" s="309"/>
      <c r="O3539" s="309"/>
      <c r="P3539" s="309"/>
      <c r="Q3539" s="311"/>
      <c r="R3539" s="312"/>
      <c r="S3539" s="312"/>
      <c r="U3539" s="313"/>
      <c r="V3539" s="305"/>
      <c r="W3539" s="306"/>
      <c r="X3539" s="425"/>
      <c r="AA3539" s="315"/>
      <c r="AB3539" s="315"/>
      <c r="AC3539" s="315"/>
      <c r="AD3539" s="312"/>
      <c r="AE3539" s="316"/>
      <c r="AF3539" s="317"/>
      <c r="AG3539" s="317"/>
      <c r="AI3539" s="311"/>
      <c r="AJ3539" s="311"/>
      <c r="AK3539" s="311"/>
      <c r="AL3539" s="238"/>
      <c r="AO3539" s="318"/>
      <c r="AP3539" s="318"/>
      <c r="AQ3539" s="249"/>
      <c r="AR3539" s="249"/>
      <c r="AS3539" s="248"/>
      <c r="AT3539" s="248"/>
      <c r="AU3539" s="248"/>
      <c r="AW3539" s="319"/>
      <c r="AX3539" s="251"/>
      <c r="AY3539" s="248"/>
    </row>
    <row r="3540" spans="1:51" s="307" customFormat="1" ht="16.5" customHeight="1" x14ac:dyDescent="0.25">
      <c r="A3540" s="305"/>
      <c r="B3540" s="306"/>
      <c r="K3540" s="308"/>
      <c r="L3540" s="309"/>
      <c r="M3540" s="310"/>
      <c r="N3540" s="309"/>
      <c r="O3540" s="309"/>
      <c r="P3540" s="309"/>
      <c r="Q3540" s="311"/>
      <c r="R3540" s="312"/>
      <c r="S3540" s="312"/>
      <c r="U3540" s="313"/>
      <c r="V3540" s="305"/>
      <c r="W3540" s="306"/>
      <c r="X3540" s="425"/>
      <c r="AA3540" s="315"/>
      <c r="AB3540" s="315"/>
      <c r="AC3540" s="315"/>
      <c r="AD3540" s="312"/>
      <c r="AE3540" s="316"/>
      <c r="AF3540" s="317"/>
      <c r="AG3540" s="317"/>
      <c r="AI3540" s="311"/>
      <c r="AJ3540" s="311"/>
      <c r="AK3540" s="311"/>
      <c r="AL3540" s="238"/>
      <c r="AO3540" s="318"/>
      <c r="AP3540" s="318"/>
      <c r="AQ3540" s="249"/>
      <c r="AR3540" s="249"/>
      <c r="AS3540" s="248"/>
      <c r="AT3540" s="248"/>
      <c r="AU3540" s="248"/>
      <c r="AW3540" s="319"/>
      <c r="AX3540" s="251"/>
      <c r="AY3540" s="248"/>
    </row>
    <row r="3541" spans="1:51" s="307" customFormat="1" ht="16.5" customHeight="1" x14ac:dyDescent="0.25">
      <c r="A3541" s="305"/>
      <c r="B3541" s="306"/>
      <c r="K3541" s="308"/>
      <c r="L3541" s="309"/>
      <c r="M3541" s="310"/>
      <c r="N3541" s="309"/>
      <c r="O3541" s="309"/>
      <c r="P3541" s="309"/>
      <c r="Q3541" s="311"/>
      <c r="R3541" s="312"/>
      <c r="S3541" s="312"/>
      <c r="U3541" s="313"/>
      <c r="V3541" s="305"/>
      <c r="W3541" s="306"/>
      <c r="X3541" s="425"/>
      <c r="AA3541" s="315"/>
      <c r="AB3541" s="315"/>
      <c r="AC3541" s="315"/>
      <c r="AD3541" s="312"/>
      <c r="AE3541" s="316"/>
      <c r="AF3541" s="317"/>
      <c r="AG3541" s="317"/>
      <c r="AI3541" s="311"/>
      <c r="AJ3541" s="311"/>
      <c r="AK3541" s="311"/>
      <c r="AL3541" s="238"/>
      <c r="AO3541" s="318"/>
      <c r="AP3541" s="318"/>
      <c r="AQ3541" s="249"/>
      <c r="AR3541" s="249"/>
      <c r="AS3541" s="248"/>
      <c r="AT3541" s="248"/>
      <c r="AU3541" s="248"/>
      <c r="AW3541" s="319"/>
      <c r="AX3541" s="251"/>
      <c r="AY3541" s="248"/>
    </row>
    <row r="3542" spans="1:51" s="307" customFormat="1" ht="16.5" customHeight="1" x14ac:dyDescent="0.25">
      <c r="A3542" s="305"/>
      <c r="B3542" s="306"/>
      <c r="K3542" s="308"/>
      <c r="L3542" s="309"/>
      <c r="M3542" s="310"/>
      <c r="N3542" s="309"/>
      <c r="O3542" s="309"/>
      <c r="P3542" s="309"/>
      <c r="Q3542" s="311"/>
      <c r="R3542" s="312"/>
      <c r="S3542" s="312"/>
      <c r="U3542" s="313"/>
      <c r="V3542" s="305"/>
      <c r="W3542" s="306"/>
      <c r="X3542" s="425"/>
      <c r="AA3542" s="315"/>
      <c r="AB3542" s="315"/>
      <c r="AC3542" s="315"/>
      <c r="AD3542" s="312"/>
      <c r="AE3542" s="316"/>
      <c r="AF3542" s="317"/>
      <c r="AG3542" s="317"/>
      <c r="AI3542" s="311"/>
      <c r="AJ3542" s="311"/>
      <c r="AK3542" s="311"/>
      <c r="AL3542" s="238"/>
      <c r="AO3542" s="318"/>
      <c r="AP3542" s="318"/>
      <c r="AQ3542" s="249"/>
      <c r="AR3542" s="249"/>
      <c r="AS3542" s="248"/>
      <c r="AT3542" s="248"/>
      <c r="AU3542" s="248"/>
      <c r="AW3542" s="319"/>
      <c r="AX3542" s="251"/>
      <c r="AY3542" s="248"/>
    </row>
    <row r="3543" spans="1:51" s="307" customFormat="1" ht="16.5" customHeight="1" x14ac:dyDescent="0.25">
      <c r="A3543" s="305"/>
      <c r="B3543" s="306"/>
      <c r="K3543" s="308"/>
      <c r="L3543" s="309"/>
      <c r="M3543" s="310"/>
      <c r="N3543" s="309"/>
      <c r="O3543" s="309"/>
      <c r="P3543" s="309"/>
      <c r="Q3543" s="311"/>
      <c r="R3543" s="312"/>
      <c r="S3543" s="312"/>
      <c r="U3543" s="313"/>
      <c r="V3543" s="305"/>
      <c r="W3543" s="306"/>
      <c r="X3543" s="425"/>
      <c r="AA3543" s="315"/>
      <c r="AB3543" s="315"/>
      <c r="AC3543" s="315"/>
      <c r="AD3543" s="312"/>
      <c r="AE3543" s="316"/>
      <c r="AF3543" s="317"/>
      <c r="AG3543" s="317"/>
      <c r="AI3543" s="311"/>
      <c r="AJ3543" s="311"/>
      <c r="AK3543" s="311"/>
      <c r="AL3543" s="238"/>
      <c r="AO3543" s="318"/>
      <c r="AP3543" s="318"/>
      <c r="AQ3543" s="249"/>
      <c r="AR3543" s="249"/>
      <c r="AS3543" s="248"/>
      <c r="AT3543" s="248"/>
      <c r="AU3543" s="248"/>
      <c r="AW3543" s="319"/>
      <c r="AX3543" s="251"/>
      <c r="AY3543" s="248"/>
    </row>
    <row r="3544" spans="1:51" s="307" customFormat="1" ht="16.5" customHeight="1" x14ac:dyDescent="0.25">
      <c r="A3544" s="305"/>
      <c r="B3544" s="306"/>
      <c r="K3544" s="308"/>
      <c r="L3544" s="309"/>
      <c r="M3544" s="310"/>
      <c r="N3544" s="309"/>
      <c r="O3544" s="309"/>
      <c r="P3544" s="309"/>
      <c r="Q3544" s="311"/>
      <c r="R3544" s="312"/>
      <c r="S3544" s="312"/>
      <c r="U3544" s="313"/>
      <c r="V3544" s="305"/>
      <c r="W3544" s="306"/>
      <c r="X3544" s="425"/>
      <c r="AA3544" s="315"/>
      <c r="AB3544" s="315"/>
      <c r="AC3544" s="315"/>
      <c r="AD3544" s="312"/>
      <c r="AE3544" s="316"/>
      <c r="AF3544" s="317"/>
      <c r="AG3544" s="317"/>
      <c r="AI3544" s="311"/>
      <c r="AJ3544" s="311"/>
      <c r="AK3544" s="311"/>
      <c r="AL3544" s="238"/>
      <c r="AO3544" s="318"/>
      <c r="AP3544" s="318"/>
      <c r="AQ3544" s="249"/>
      <c r="AR3544" s="249"/>
      <c r="AS3544" s="248"/>
      <c r="AT3544" s="248"/>
      <c r="AU3544" s="248"/>
      <c r="AW3544" s="319"/>
      <c r="AX3544" s="251"/>
      <c r="AY3544" s="248"/>
    </row>
    <row r="3545" spans="1:51" s="307" customFormat="1" ht="16.5" customHeight="1" x14ac:dyDescent="0.25">
      <c r="A3545" s="305"/>
      <c r="B3545" s="306"/>
      <c r="K3545" s="308"/>
      <c r="L3545" s="309"/>
      <c r="M3545" s="310"/>
      <c r="N3545" s="309"/>
      <c r="O3545" s="309"/>
      <c r="P3545" s="309"/>
      <c r="Q3545" s="311"/>
      <c r="R3545" s="312"/>
      <c r="S3545" s="312"/>
      <c r="U3545" s="313"/>
      <c r="V3545" s="305"/>
      <c r="W3545" s="306"/>
      <c r="X3545" s="425"/>
      <c r="AA3545" s="315"/>
      <c r="AB3545" s="315"/>
      <c r="AC3545" s="315"/>
      <c r="AD3545" s="312"/>
      <c r="AE3545" s="316"/>
      <c r="AF3545" s="317"/>
      <c r="AG3545" s="317"/>
      <c r="AI3545" s="311"/>
      <c r="AJ3545" s="311"/>
      <c r="AK3545" s="311"/>
      <c r="AL3545" s="238"/>
      <c r="AO3545" s="318"/>
      <c r="AP3545" s="318"/>
      <c r="AQ3545" s="249"/>
      <c r="AR3545" s="249"/>
      <c r="AS3545" s="248"/>
      <c r="AT3545" s="248"/>
      <c r="AU3545" s="248"/>
      <c r="AW3545" s="319"/>
      <c r="AX3545" s="251"/>
      <c r="AY3545" s="248"/>
    </row>
    <row r="3546" spans="1:51" s="307" customFormat="1" ht="16.5" customHeight="1" x14ac:dyDescent="0.25">
      <c r="A3546" s="305"/>
      <c r="B3546" s="306"/>
      <c r="K3546" s="308"/>
      <c r="L3546" s="309"/>
      <c r="M3546" s="310"/>
      <c r="N3546" s="309"/>
      <c r="O3546" s="309"/>
      <c r="P3546" s="309"/>
      <c r="Q3546" s="311"/>
      <c r="R3546" s="312"/>
      <c r="S3546" s="312"/>
      <c r="U3546" s="313"/>
      <c r="V3546" s="305"/>
      <c r="W3546" s="306"/>
      <c r="X3546" s="425"/>
      <c r="AA3546" s="315"/>
      <c r="AB3546" s="315"/>
      <c r="AC3546" s="315"/>
      <c r="AD3546" s="312"/>
      <c r="AE3546" s="316"/>
      <c r="AF3546" s="317"/>
      <c r="AG3546" s="317"/>
      <c r="AI3546" s="311"/>
      <c r="AJ3546" s="311"/>
      <c r="AK3546" s="311"/>
      <c r="AL3546" s="238"/>
      <c r="AO3546" s="318"/>
      <c r="AP3546" s="318"/>
      <c r="AQ3546" s="249"/>
      <c r="AR3546" s="249"/>
      <c r="AS3546" s="248"/>
      <c r="AT3546" s="248"/>
      <c r="AU3546" s="248"/>
      <c r="AW3546" s="319"/>
      <c r="AX3546" s="251"/>
      <c r="AY3546" s="248"/>
    </row>
    <row r="3547" spans="1:51" s="307" customFormat="1" ht="16.5" customHeight="1" x14ac:dyDescent="0.25">
      <c r="A3547" s="305"/>
      <c r="B3547" s="306"/>
      <c r="K3547" s="308"/>
      <c r="L3547" s="309"/>
      <c r="M3547" s="310"/>
      <c r="N3547" s="309"/>
      <c r="O3547" s="309"/>
      <c r="P3547" s="309"/>
      <c r="Q3547" s="311"/>
      <c r="R3547" s="312"/>
      <c r="S3547" s="312"/>
      <c r="U3547" s="313"/>
      <c r="V3547" s="305"/>
      <c r="W3547" s="306"/>
      <c r="X3547" s="425"/>
      <c r="AA3547" s="315"/>
      <c r="AB3547" s="315"/>
      <c r="AC3547" s="315"/>
      <c r="AD3547" s="312"/>
      <c r="AE3547" s="316"/>
      <c r="AF3547" s="317"/>
      <c r="AG3547" s="317"/>
      <c r="AI3547" s="311"/>
      <c r="AJ3547" s="311"/>
      <c r="AK3547" s="311"/>
      <c r="AL3547" s="238"/>
      <c r="AO3547" s="318"/>
      <c r="AP3547" s="318"/>
      <c r="AQ3547" s="249"/>
      <c r="AR3547" s="249"/>
      <c r="AS3547" s="248"/>
      <c r="AT3547" s="248"/>
      <c r="AU3547" s="248"/>
      <c r="AW3547" s="319"/>
      <c r="AX3547" s="251"/>
      <c r="AY3547" s="248"/>
    </row>
    <row r="3548" spans="1:51" s="307" customFormat="1" ht="16.5" customHeight="1" x14ac:dyDescent="0.25">
      <c r="A3548" s="305"/>
      <c r="B3548" s="306"/>
      <c r="K3548" s="308"/>
      <c r="L3548" s="309"/>
      <c r="M3548" s="310"/>
      <c r="N3548" s="309"/>
      <c r="O3548" s="309"/>
      <c r="P3548" s="309"/>
      <c r="Q3548" s="311"/>
      <c r="R3548" s="312"/>
      <c r="S3548" s="312"/>
      <c r="U3548" s="313"/>
      <c r="V3548" s="305"/>
      <c r="W3548" s="306"/>
      <c r="X3548" s="425"/>
      <c r="AA3548" s="315"/>
      <c r="AB3548" s="315"/>
      <c r="AC3548" s="315"/>
      <c r="AD3548" s="312"/>
      <c r="AE3548" s="316"/>
      <c r="AF3548" s="317"/>
      <c r="AG3548" s="317"/>
      <c r="AI3548" s="311"/>
      <c r="AJ3548" s="311"/>
      <c r="AK3548" s="311"/>
      <c r="AL3548" s="238"/>
      <c r="AO3548" s="318"/>
      <c r="AP3548" s="318"/>
      <c r="AQ3548" s="249"/>
      <c r="AR3548" s="249"/>
      <c r="AS3548" s="248"/>
      <c r="AT3548" s="248"/>
      <c r="AU3548" s="248"/>
      <c r="AW3548" s="319"/>
      <c r="AX3548" s="251"/>
      <c r="AY3548" s="248"/>
    </row>
    <row r="3549" spans="1:51" s="307" customFormat="1" ht="16.5" customHeight="1" x14ac:dyDescent="0.25">
      <c r="A3549" s="305"/>
      <c r="B3549" s="306"/>
      <c r="K3549" s="308"/>
      <c r="L3549" s="309"/>
      <c r="M3549" s="310"/>
      <c r="N3549" s="309"/>
      <c r="O3549" s="309"/>
      <c r="P3549" s="309"/>
      <c r="Q3549" s="311"/>
      <c r="R3549" s="312"/>
      <c r="S3549" s="312"/>
      <c r="U3549" s="313"/>
      <c r="V3549" s="305"/>
      <c r="W3549" s="306"/>
      <c r="X3549" s="425"/>
      <c r="AA3549" s="315"/>
      <c r="AB3549" s="315"/>
      <c r="AC3549" s="315"/>
      <c r="AD3549" s="312"/>
      <c r="AE3549" s="316"/>
      <c r="AF3549" s="317"/>
      <c r="AG3549" s="317"/>
      <c r="AI3549" s="311"/>
      <c r="AJ3549" s="311"/>
      <c r="AK3549" s="311"/>
      <c r="AL3549" s="238"/>
      <c r="AO3549" s="318"/>
      <c r="AP3549" s="318"/>
      <c r="AQ3549" s="249"/>
      <c r="AR3549" s="249"/>
      <c r="AS3549" s="248"/>
      <c r="AT3549" s="248"/>
      <c r="AU3549" s="248"/>
      <c r="AW3549" s="319"/>
      <c r="AX3549" s="251"/>
      <c r="AY3549" s="248"/>
    </row>
    <row r="3550" spans="1:51" s="307" customFormat="1" ht="16.5" customHeight="1" x14ac:dyDescent="0.25">
      <c r="A3550" s="305"/>
      <c r="B3550" s="306"/>
      <c r="K3550" s="308"/>
      <c r="L3550" s="309"/>
      <c r="M3550" s="310"/>
      <c r="N3550" s="309"/>
      <c r="O3550" s="309"/>
      <c r="P3550" s="309"/>
      <c r="Q3550" s="311"/>
      <c r="R3550" s="312"/>
      <c r="S3550" s="312"/>
      <c r="U3550" s="313"/>
      <c r="V3550" s="305"/>
      <c r="W3550" s="306"/>
      <c r="X3550" s="425"/>
      <c r="AA3550" s="315"/>
      <c r="AB3550" s="315"/>
      <c r="AC3550" s="315"/>
      <c r="AD3550" s="312"/>
      <c r="AE3550" s="316"/>
      <c r="AF3550" s="317"/>
      <c r="AG3550" s="317"/>
      <c r="AI3550" s="311"/>
      <c r="AJ3550" s="311"/>
      <c r="AK3550" s="311"/>
      <c r="AL3550" s="238"/>
      <c r="AO3550" s="318"/>
      <c r="AP3550" s="318"/>
      <c r="AQ3550" s="249"/>
      <c r="AR3550" s="249"/>
      <c r="AS3550" s="248"/>
      <c r="AT3550" s="248"/>
      <c r="AU3550" s="248"/>
      <c r="AW3550" s="319"/>
      <c r="AX3550" s="251"/>
      <c r="AY3550" s="248"/>
    </row>
    <row r="3551" spans="1:51" s="307" customFormat="1" ht="16.5" customHeight="1" x14ac:dyDescent="0.25">
      <c r="A3551" s="305"/>
      <c r="B3551" s="306"/>
      <c r="K3551" s="308"/>
      <c r="L3551" s="309"/>
      <c r="M3551" s="310"/>
      <c r="N3551" s="309"/>
      <c r="O3551" s="309"/>
      <c r="P3551" s="309"/>
      <c r="Q3551" s="311"/>
      <c r="R3551" s="312"/>
      <c r="S3551" s="312"/>
      <c r="U3551" s="313"/>
      <c r="V3551" s="305"/>
      <c r="W3551" s="306"/>
      <c r="X3551" s="425"/>
      <c r="AA3551" s="315"/>
      <c r="AB3551" s="315"/>
      <c r="AC3551" s="315"/>
      <c r="AD3551" s="312"/>
      <c r="AE3551" s="316"/>
      <c r="AF3551" s="317"/>
      <c r="AG3551" s="317"/>
      <c r="AI3551" s="311"/>
      <c r="AJ3551" s="311"/>
      <c r="AK3551" s="311"/>
      <c r="AL3551" s="238"/>
      <c r="AO3551" s="318"/>
      <c r="AP3551" s="318"/>
      <c r="AQ3551" s="249"/>
      <c r="AR3551" s="249"/>
      <c r="AS3551" s="248"/>
      <c r="AT3551" s="248"/>
      <c r="AU3551" s="248"/>
      <c r="AW3551" s="319"/>
      <c r="AX3551" s="251"/>
      <c r="AY3551" s="248"/>
    </row>
    <row r="3552" spans="1:51" s="307" customFormat="1" ht="16.5" customHeight="1" x14ac:dyDescent="0.25">
      <c r="A3552" s="305"/>
      <c r="B3552" s="306"/>
      <c r="K3552" s="308"/>
      <c r="L3552" s="309"/>
      <c r="M3552" s="310"/>
      <c r="N3552" s="309"/>
      <c r="O3552" s="309"/>
      <c r="P3552" s="309"/>
      <c r="Q3552" s="311"/>
      <c r="R3552" s="312"/>
      <c r="S3552" s="312"/>
      <c r="U3552" s="313"/>
      <c r="V3552" s="305"/>
      <c r="W3552" s="306"/>
      <c r="X3552" s="425"/>
      <c r="AA3552" s="315"/>
      <c r="AB3552" s="315"/>
      <c r="AC3552" s="315"/>
      <c r="AD3552" s="312"/>
      <c r="AE3552" s="316"/>
      <c r="AF3552" s="317"/>
      <c r="AG3552" s="317"/>
      <c r="AI3552" s="311"/>
      <c r="AJ3552" s="311"/>
      <c r="AK3552" s="311"/>
      <c r="AL3552" s="238"/>
      <c r="AO3552" s="318"/>
      <c r="AP3552" s="318"/>
      <c r="AQ3552" s="249"/>
      <c r="AR3552" s="249"/>
      <c r="AS3552" s="248"/>
      <c r="AT3552" s="248"/>
      <c r="AU3552" s="248"/>
      <c r="AW3552" s="319"/>
      <c r="AX3552" s="251"/>
      <c r="AY3552" s="248"/>
    </row>
    <row r="3553" spans="1:51" s="307" customFormat="1" ht="16.5" customHeight="1" x14ac:dyDescent="0.25">
      <c r="A3553" s="305"/>
      <c r="B3553" s="306"/>
      <c r="K3553" s="308"/>
      <c r="L3553" s="309"/>
      <c r="M3553" s="310"/>
      <c r="N3553" s="309"/>
      <c r="O3553" s="309"/>
      <c r="P3553" s="309"/>
      <c r="Q3553" s="311"/>
      <c r="R3553" s="312"/>
      <c r="S3553" s="312"/>
      <c r="U3553" s="313"/>
      <c r="V3553" s="305"/>
      <c r="W3553" s="306"/>
      <c r="X3553" s="425"/>
      <c r="AA3553" s="315"/>
      <c r="AB3553" s="315"/>
      <c r="AC3553" s="315"/>
      <c r="AD3553" s="312"/>
      <c r="AE3553" s="316"/>
      <c r="AF3553" s="317"/>
      <c r="AG3553" s="317"/>
      <c r="AI3553" s="311"/>
      <c r="AJ3553" s="311"/>
      <c r="AK3553" s="311"/>
      <c r="AL3553" s="238"/>
      <c r="AO3553" s="318"/>
      <c r="AP3553" s="318"/>
      <c r="AQ3553" s="249"/>
      <c r="AR3553" s="249"/>
      <c r="AS3553" s="248"/>
      <c r="AT3553" s="248"/>
      <c r="AU3553" s="248"/>
      <c r="AW3553" s="319"/>
      <c r="AX3553" s="251"/>
      <c r="AY3553" s="248"/>
    </row>
    <row r="3554" spans="1:51" s="307" customFormat="1" ht="16.5" customHeight="1" x14ac:dyDescent="0.25">
      <c r="A3554" s="305"/>
      <c r="B3554" s="306"/>
      <c r="K3554" s="308"/>
      <c r="L3554" s="309"/>
      <c r="M3554" s="310"/>
      <c r="N3554" s="309"/>
      <c r="O3554" s="309"/>
      <c r="P3554" s="309"/>
      <c r="Q3554" s="311"/>
      <c r="R3554" s="312"/>
      <c r="S3554" s="312"/>
      <c r="U3554" s="313"/>
      <c r="V3554" s="305"/>
      <c r="W3554" s="306"/>
      <c r="X3554" s="425"/>
      <c r="AA3554" s="315"/>
      <c r="AB3554" s="315"/>
      <c r="AC3554" s="315"/>
      <c r="AD3554" s="312"/>
      <c r="AE3554" s="316"/>
      <c r="AF3554" s="317"/>
      <c r="AG3554" s="317"/>
      <c r="AI3554" s="311"/>
      <c r="AJ3554" s="311"/>
      <c r="AK3554" s="311"/>
      <c r="AL3554" s="238"/>
      <c r="AO3554" s="318"/>
      <c r="AP3554" s="318"/>
      <c r="AQ3554" s="249"/>
      <c r="AR3554" s="249"/>
      <c r="AS3554" s="248"/>
      <c r="AT3554" s="248"/>
      <c r="AU3554" s="248"/>
      <c r="AW3554" s="319"/>
      <c r="AX3554" s="251"/>
      <c r="AY3554" s="248"/>
    </row>
    <row r="3555" spans="1:51" s="276" customFormat="1" ht="16.5" customHeight="1" x14ac:dyDescent="0.25">
      <c r="A3555" s="283" t="s">
        <v>299</v>
      </c>
      <c r="B3555" s="274"/>
      <c r="K3555" s="277"/>
      <c r="L3555" s="278"/>
      <c r="M3555" s="279"/>
      <c r="N3555" s="278"/>
      <c r="O3555" s="278"/>
      <c r="P3555" s="278"/>
      <c r="Q3555" s="280"/>
      <c r="R3555" s="281"/>
      <c r="S3555" s="281"/>
      <c r="U3555" s="282"/>
      <c r="V3555" s="283" t="s">
        <v>304</v>
      </c>
      <c r="W3555" s="274">
        <v>159</v>
      </c>
      <c r="X3555" s="291" t="s">
        <v>280</v>
      </c>
      <c r="Y3555" s="276" t="s">
        <v>28</v>
      </c>
      <c r="Z3555" s="276" t="s">
        <v>37</v>
      </c>
      <c r="AA3555" s="285">
        <v>10</v>
      </c>
      <c r="AB3555" s="285">
        <v>20</v>
      </c>
      <c r="AC3555" s="285">
        <v>5</v>
      </c>
      <c r="AD3555" s="281">
        <f>AA3555*AB3555</f>
        <v>200</v>
      </c>
      <c r="AE3555" s="286">
        <v>84.25</v>
      </c>
      <c r="AF3555" s="288">
        <f>AF3481</f>
        <v>6700</v>
      </c>
      <c r="AG3555" s="288">
        <f>AD3555*AF3555</f>
        <v>1340000</v>
      </c>
      <c r="AH3555" s="280">
        <f>SUM(AI3555:AL3555)</f>
        <v>200</v>
      </c>
      <c r="AI3555" s="280"/>
      <c r="AJ3555" s="280">
        <v>168.5</v>
      </c>
      <c r="AK3555" s="280">
        <v>31.5</v>
      </c>
      <c r="AL3555" s="280"/>
      <c r="AM3555" s="276">
        <v>11</v>
      </c>
      <c r="AN3555" s="276">
        <f>ค่าเสื่อม!L2</f>
        <v>12</v>
      </c>
      <c r="AO3555" s="290">
        <f>AG3555*AN3555/100</f>
        <v>160800</v>
      </c>
      <c r="AP3555" s="290">
        <f>AG3555-AO3555</f>
        <v>1179200</v>
      </c>
      <c r="AQ3555" s="199">
        <f>P3555+AP3555</f>
        <v>1179200</v>
      </c>
      <c r="AR3555" s="199">
        <f>AQ3555</f>
        <v>1179200</v>
      </c>
      <c r="AS3555" s="198">
        <f>((S3555*O3555)+(AF3555*AK3555)-(AF3555*AK3555*AN3555/100))</f>
        <v>185724</v>
      </c>
      <c r="AT3555" s="198">
        <f>AQ3555-AS3555</f>
        <v>993476</v>
      </c>
      <c r="AU3555" s="198">
        <f>AS3555</f>
        <v>185724</v>
      </c>
      <c r="AV3555" s="276">
        <f>อัตราภาษี!J5</f>
        <v>0.3</v>
      </c>
      <c r="AW3555" s="156" t="s">
        <v>281</v>
      </c>
      <c r="AX3555" s="201">
        <f>AU3555*AV3555/100</f>
        <v>557.17200000000003</v>
      </c>
      <c r="AY3555" s="198">
        <f>AX3555*10/100</f>
        <v>55.717200000000005</v>
      </c>
    </row>
    <row r="3556" spans="1:51" s="324" customFormat="1" ht="16.5" customHeight="1" x14ac:dyDescent="0.25">
      <c r="A3556" s="330"/>
      <c r="B3556" s="323"/>
      <c r="K3556" s="338"/>
      <c r="L3556" s="327"/>
      <c r="M3556" s="326"/>
      <c r="N3556" s="327"/>
      <c r="O3556" s="327"/>
      <c r="P3556" s="327"/>
      <c r="Q3556" s="289"/>
      <c r="R3556" s="286"/>
      <c r="S3556" s="286"/>
      <c r="U3556" s="329"/>
      <c r="V3556" s="330"/>
      <c r="W3556" s="323"/>
      <c r="X3556" s="331"/>
      <c r="Z3556" s="324" t="s">
        <v>37</v>
      </c>
      <c r="AA3556" s="332"/>
      <c r="AB3556" s="332"/>
      <c r="AC3556" s="332">
        <v>3</v>
      </c>
      <c r="AD3556" s="286">
        <v>31.5</v>
      </c>
      <c r="AE3556" s="286">
        <v>15.75</v>
      </c>
      <c r="AF3556" s="325"/>
      <c r="AG3556" s="325"/>
      <c r="AH3556" s="289"/>
      <c r="AI3556" s="289"/>
      <c r="AJ3556" s="289"/>
      <c r="AK3556" s="289">
        <v>31.5</v>
      </c>
      <c r="AL3556" s="289"/>
      <c r="AO3556" s="333"/>
      <c r="AP3556" s="333"/>
      <c r="AQ3556" s="199"/>
      <c r="AR3556" s="199"/>
      <c r="AS3556" s="214">
        <v>185724</v>
      </c>
      <c r="AT3556" s="214"/>
      <c r="AU3556" s="214">
        <v>185724</v>
      </c>
      <c r="AW3556" s="334"/>
      <c r="AX3556" s="215"/>
      <c r="AY3556" s="214"/>
    </row>
    <row r="3557" spans="1:51" s="344" customFormat="1" ht="16.5" customHeight="1" x14ac:dyDescent="0.25">
      <c r="A3557" s="427"/>
      <c r="B3557" s="428"/>
      <c r="K3557" s="442"/>
      <c r="L3557" s="431"/>
      <c r="M3557" s="430"/>
      <c r="N3557" s="431"/>
      <c r="O3557" s="431"/>
      <c r="P3557" s="431"/>
      <c r="Q3557" s="432"/>
      <c r="R3557" s="426"/>
      <c r="S3557" s="426"/>
      <c r="U3557" s="433"/>
      <c r="V3557" s="427"/>
      <c r="W3557" s="428"/>
      <c r="X3557" s="434"/>
      <c r="AA3557" s="435"/>
      <c r="AB3557" s="435"/>
      <c r="AC3557" s="435"/>
      <c r="AD3557" s="426"/>
      <c r="AE3557" s="426"/>
      <c r="AF3557" s="429"/>
      <c r="AG3557" s="429"/>
      <c r="AH3557" s="432"/>
      <c r="AI3557" s="432"/>
      <c r="AJ3557" s="432"/>
      <c r="AK3557" s="432"/>
      <c r="AL3557" s="432"/>
      <c r="AO3557" s="436"/>
      <c r="AP3557" s="436"/>
      <c r="AQ3557" s="249"/>
      <c r="AR3557" s="249"/>
      <c r="AS3557" s="437"/>
      <c r="AT3557" s="437"/>
      <c r="AU3557" s="437"/>
      <c r="AW3557" s="438"/>
      <c r="AX3557" s="439"/>
      <c r="AY3557" s="437"/>
    </row>
    <row r="3558" spans="1:51" s="344" customFormat="1" ht="16.5" customHeight="1" x14ac:dyDescent="0.25">
      <c r="A3558" s="427"/>
      <c r="B3558" s="428"/>
      <c r="K3558" s="442"/>
      <c r="L3558" s="431"/>
      <c r="M3558" s="430"/>
      <c r="N3558" s="431"/>
      <c r="O3558" s="431"/>
      <c r="P3558" s="431"/>
      <c r="Q3558" s="432"/>
      <c r="R3558" s="426"/>
      <c r="S3558" s="426"/>
      <c r="U3558" s="433"/>
      <c r="V3558" s="427"/>
      <c r="W3558" s="428"/>
      <c r="X3558" s="434"/>
      <c r="AA3558" s="435"/>
      <c r="AB3558" s="435"/>
      <c r="AC3558" s="435"/>
      <c r="AD3558" s="426"/>
      <c r="AE3558" s="426"/>
      <c r="AF3558" s="429"/>
      <c r="AG3558" s="429"/>
      <c r="AH3558" s="432"/>
      <c r="AI3558" s="432"/>
      <c r="AJ3558" s="432"/>
      <c r="AK3558" s="432"/>
      <c r="AL3558" s="432"/>
      <c r="AO3558" s="436"/>
      <c r="AP3558" s="436"/>
      <c r="AQ3558" s="249"/>
      <c r="AR3558" s="249"/>
      <c r="AS3558" s="437"/>
      <c r="AT3558" s="437"/>
      <c r="AU3558" s="437"/>
      <c r="AW3558" s="438"/>
      <c r="AX3558" s="439"/>
      <c r="AY3558" s="437"/>
    </row>
    <row r="3559" spans="1:51" s="344" customFormat="1" ht="16.5" customHeight="1" x14ac:dyDescent="0.25">
      <c r="A3559" s="427"/>
      <c r="B3559" s="428"/>
      <c r="K3559" s="442"/>
      <c r="L3559" s="431"/>
      <c r="M3559" s="430"/>
      <c r="N3559" s="431"/>
      <c r="O3559" s="431"/>
      <c r="P3559" s="431"/>
      <c r="Q3559" s="432"/>
      <c r="R3559" s="426"/>
      <c r="S3559" s="426"/>
      <c r="U3559" s="433"/>
      <c r="V3559" s="427"/>
      <c r="W3559" s="428"/>
      <c r="X3559" s="434"/>
      <c r="AA3559" s="435"/>
      <c r="AB3559" s="435"/>
      <c r="AC3559" s="435"/>
      <c r="AD3559" s="426"/>
      <c r="AE3559" s="426"/>
      <c r="AF3559" s="429"/>
      <c r="AG3559" s="429"/>
      <c r="AH3559" s="432"/>
      <c r="AI3559" s="432"/>
      <c r="AJ3559" s="432"/>
      <c r="AK3559" s="432"/>
      <c r="AL3559" s="432"/>
      <c r="AO3559" s="436"/>
      <c r="AP3559" s="436"/>
      <c r="AQ3559" s="249"/>
      <c r="AR3559" s="249"/>
      <c r="AS3559" s="437"/>
      <c r="AT3559" s="437"/>
      <c r="AU3559" s="437"/>
      <c r="AW3559" s="438"/>
      <c r="AX3559" s="439"/>
      <c r="AY3559" s="437"/>
    </row>
    <row r="3560" spans="1:51" s="344" customFormat="1" ht="16.5" customHeight="1" x14ac:dyDescent="0.25">
      <c r="A3560" s="427"/>
      <c r="B3560" s="428"/>
      <c r="K3560" s="442"/>
      <c r="L3560" s="431"/>
      <c r="M3560" s="430"/>
      <c r="N3560" s="431"/>
      <c r="O3560" s="431"/>
      <c r="P3560" s="431"/>
      <c r="Q3560" s="432"/>
      <c r="R3560" s="426"/>
      <c r="S3560" s="426"/>
      <c r="U3560" s="433"/>
      <c r="V3560" s="427"/>
      <c r="W3560" s="428"/>
      <c r="X3560" s="434"/>
      <c r="AA3560" s="435"/>
      <c r="AB3560" s="435"/>
      <c r="AC3560" s="435"/>
      <c r="AD3560" s="426"/>
      <c r="AE3560" s="426"/>
      <c r="AF3560" s="429"/>
      <c r="AG3560" s="429"/>
      <c r="AH3560" s="432"/>
      <c r="AI3560" s="432"/>
      <c r="AJ3560" s="432"/>
      <c r="AK3560" s="432"/>
      <c r="AL3560" s="432"/>
      <c r="AO3560" s="436"/>
      <c r="AP3560" s="436"/>
      <c r="AQ3560" s="249"/>
      <c r="AR3560" s="249"/>
      <c r="AS3560" s="437"/>
      <c r="AT3560" s="437"/>
      <c r="AU3560" s="437"/>
      <c r="AW3560" s="438"/>
      <c r="AX3560" s="439"/>
      <c r="AY3560" s="437"/>
    </row>
    <row r="3561" spans="1:51" s="344" customFormat="1" ht="16.5" customHeight="1" x14ac:dyDescent="0.25">
      <c r="A3561" s="427"/>
      <c r="B3561" s="428"/>
      <c r="K3561" s="442"/>
      <c r="L3561" s="431"/>
      <c r="M3561" s="430"/>
      <c r="N3561" s="431"/>
      <c r="O3561" s="431"/>
      <c r="P3561" s="431"/>
      <c r="Q3561" s="432"/>
      <c r="R3561" s="426"/>
      <c r="S3561" s="426"/>
      <c r="U3561" s="433"/>
      <c r="V3561" s="427"/>
      <c r="W3561" s="428"/>
      <c r="X3561" s="434"/>
      <c r="AA3561" s="435"/>
      <c r="AB3561" s="435"/>
      <c r="AC3561" s="435"/>
      <c r="AD3561" s="426"/>
      <c r="AE3561" s="426"/>
      <c r="AF3561" s="429"/>
      <c r="AG3561" s="429"/>
      <c r="AH3561" s="432"/>
      <c r="AI3561" s="432"/>
      <c r="AJ3561" s="432"/>
      <c r="AK3561" s="432"/>
      <c r="AL3561" s="432"/>
      <c r="AO3561" s="436"/>
      <c r="AP3561" s="436"/>
      <c r="AQ3561" s="249"/>
      <c r="AR3561" s="249"/>
      <c r="AS3561" s="437"/>
      <c r="AT3561" s="437"/>
      <c r="AU3561" s="437"/>
      <c r="AW3561" s="438"/>
      <c r="AX3561" s="439"/>
      <c r="AY3561" s="437"/>
    </row>
    <row r="3562" spans="1:51" s="344" customFormat="1" ht="16.5" customHeight="1" x14ac:dyDescent="0.25">
      <c r="A3562" s="427"/>
      <c r="B3562" s="428"/>
      <c r="K3562" s="442"/>
      <c r="L3562" s="431"/>
      <c r="M3562" s="430"/>
      <c r="N3562" s="431"/>
      <c r="O3562" s="431"/>
      <c r="P3562" s="431"/>
      <c r="Q3562" s="432"/>
      <c r="R3562" s="426"/>
      <c r="S3562" s="426"/>
      <c r="U3562" s="433"/>
      <c r="V3562" s="427"/>
      <c r="W3562" s="428"/>
      <c r="X3562" s="434"/>
      <c r="AA3562" s="435"/>
      <c r="AB3562" s="435"/>
      <c r="AC3562" s="435"/>
      <c r="AD3562" s="426"/>
      <c r="AE3562" s="426"/>
      <c r="AF3562" s="429"/>
      <c r="AG3562" s="429"/>
      <c r="AH3562" s="432"/>
      <c r="AI3562" s="432"/>
      <c r="AJ3562" s="432"/>
      <c r="AK3562" s="432"/>
      <c r="AL3562" s="432"/>
      <c r="AO3562" s="436"/>
      <c r="AP3562" s="436"/>
      <c r="AQ3562" s="249"/>
      <c r="AR3562" s="249"/>
      <c r="AS3562" s="437"/>
      <c r="AT3562" s="437"/>
      <c r="AU3562" s="437"/>
      <c r="AW3562" s="438"/>
      <c r="AX3562" s="439"/>
      <c r="AY3562" s="437"/>
    </row>
    <row r="3563" spans="1:51" s="344" customFormat="1" ht="16.5" customHeight="1" x14ac:dyDescent="0.25">
      <c r="A3563" s="427"/>
      <c r="B3563" s="428"/>
      <c r="K3563" s="442"/>
      <c r="L3563" s="431"/>
      <c r="M3563" s="430"/>
      <c r="N3563" s="431"/>
      <c r="O3563" s="431"/>
      <c r="P3563" s="431"/>
      <c r="Q3563" s="432"/>
      <c r="R3563" s="426"/>
      <c r="S3563" s="426"/>
      <c r="U3563" s="433"/>
      <c r="V3563" s="427"/>
      <c r="W3563" s="428"/>
      <c r="X3563" s="434"/>
      <c r="AA3563" s="435"/>
      <c r="AB3563" s="435"/>
      <c r="AC3563" s="435"/>
      <c r="AD3563" s="426"/>
      <c r="AE3563" s="426"/>
      <c r="AF3563" s="429"/>
      <c r="AG3563" s="429"/>
      <c r="AH3563" s="432"/>
      <c r="AI3563" s="432"/>
      <c r="AJ3563" s="432"/>
      <c r="AK3563" s="432"/>
      <c r="AL3563" s="432"/>
      <c r="AO3563" s="436"/>
      <c r="AP3563" s="436"/>
      <c r="AQ3563" s="249"/>
      <c r="AR3563" s="249"/>
      <c r="AS3563" s="437"/>
      <c r="AT3563" s="437"/>
      <c r="AU3563" s="437"/>
      <c r="AW3563" s="438"/>
      <c r="AX3563" s="439"/>
      <c r="AY3563" s="437"/>
    </row>
    <row r="3564" spans="1:51" s="344" customFormat="1" ht="16.5" customHeight="1" x14ac:dyDescent="0.25">
      <c r="A3564" s="427"/>
      <c r="B3564" s="428"/>
      <c r="K3564" s="442"/>
      <c r="L3564" s="431"/>
      <c r="M3564" s="430"/>
      <c r="N3564" s="431"/>
      <c r="O3564" s="431"/>
      <c r="P3564" s="431"/>
      <c r="Q3564" s="432"/>
      <c r="R3564" s="426"/>
      <c r="S3564" s="426"/>
      <c r="U3564" s="433"/>
      <c r="V3564" s="427"/>
      <c r="W3564" s="428"/>
      <c r="X3564" s="434"/>
      <c r="AA3564" s="435"/>
      <c r="AB3564" s="435"/>
      <c r="AC3564" s="435"/>
      <c r="AD3564" s="426"/>
      <c r="AE3564" s="426"/>
      <c r="AF3564" s="429"/>
      <c r="AG3564" s="429"/>
      <c r="AH3564" s="432"/>
      <c r="AI3564" s="432"/>
      <c r="AJ3564" s="432"/>
      <c r="AK3564" s="432"/>
      <c r="AL3564" s="432"/>
      <c r="AO3564" s="436"/>
      <c r="AP3564" s="436"/>
      <c r="AQ3564" s="249"/>
      <c r="AR3564" s="249"/>
      <c r="AS3564" s="437"/>
      <c r="AT3564" s="437"/>
      <c r="AU3564" s="437"/>
      <c r="AW3564" s="438"/>
      <c r="AX3564" s="439"/>
      <c r="AY3564" s="437"/>
    </row>
    <row r="3565" spans="1:51" s="344" customFormat="1" ht="16.5" customHeight="1" x14ac:dyDescent="0.25">
      <c r="A3565" s="427"/>
      <c r="B3565" s="428"/>
      <c r="K3565" s="442"/>
      <c r="L3565" s="431"/>
      <c r="M3565" s="430"/>
      <c r="N3565" s="431"/>
      <c r="O3565" s="431"/>
      <c r="P3565" s="431"/>
      <c r="Q3565" s="432"/>
      <c r="R3565" s="426"/>
      <c r="S3565" s="426"/>
      <c r="U3565" s="433"/>
      <c r="V3565" s="427"/>
      <c r="W3565" s="428"/>
      <c r="X3565" s="434"/>
      <c r="AA3565" s="435"/>
      <c r="AB3565" s="435"/>
      <c r="AC3565" s="435"/>
      <c r="AD3565" s="426"/>
      <c r="AE3565" s="426"/>
      <c r="AF3565" s="429"/>
      <c r="AG3565" s="429"/>
      <c r="AH3565" s="432"/>
      <c r="AI3565" s="432"/>
      <c r="AJ3565" s="432"/>
      <c r="AK3565" s="432"/>
      <c r="AL3565" s="432"/>
      <c r="AO3565" s="436"/>
      <c r="AP3565" s="436"/>
      <c r="AQ3565" s="249"/>
      <c r="AR3565" s="249"/>
      <c r="AS3565" s="437"/>
      <c r="AT3565" s="437"/>
      <c r="AU3565" s="437"/>
      <c r="AW3565" s="438"/>
      <c r="AX3565" s="439"/>
      <c r="AY3565" s="437"/>
    </row>
    <row r="3566" spans="1:51" s="344" customFormat="1" ht="16.5" customHeight="1" x14ac:dyDescent="0.25">
      <c r="A3566" s="427"/>
      <c r="B3566" s="428"/>
      <c r="K3566" s="442"/>
      <c r="L3566" s="431"/>
      <c r="M3566" s="430"/>
      <c r="N3566" s="431"/>
      <c r="O3566" s="431"/>
      <c r="P3566" s="431"/>
      <c r="Q3566" s="432"/>
      <c r="R3566" s="426"/>
      <c r="S3566" s="426"/>
      <c r="U3566" s="433"/>
      <c r="V3566" s="427"/>
      <c r="W3566" s="428"/>
      <c r="X3566" s="434"/>
      <c r="AA3566" s="435"/>
      <c r="AB3566" s="435"/>
      <c r="AC3566" s="435"/>
      <c r="AD3566" s="426"/>
      <c r="AE3566" s="426"/>
      <c r="AF3566" s="429"/>
      <c r="AG3566" s="429"/>
      <c r="AH3566" s="432"/>
      <c r="AI3566" s="432"/>
      <c r="AJ3566" s="432"/>
      <c r="AK3566" s="432"/>
      <c r="AL3566" s="432"/>
      <c r="AO3566" s="436"/>
      <c r="AP3566" s="436"/>
      <c r="AQ3566" s="249"/>
      <c r="AR3566" s="249"/>
      <c r="AS3566" s="437"/>
      <c r="AT3566" s="437"/>
      <c r="AU3566" s="437"/>
      <c r="AW3566" s="438"/>
      <c r="AX3566" s="439"/>
      <c r="AY3566" s="437"/>
    </row>
    <row r="3567" spans="1:51" s="344" customFormat="1" ht="16.5" customHeight="1" x14ac:dyDescent="0.25">
      <c r="A3567" s="427"/>
      <c r="B3567" s="428"/>
      <c r="K3567" s="442"/>
      <c r="L3567" s="431"/>
      <c r="M3567" s="430"/>
      <c r="N3567" s="431"/>
      <c r="O3567" s="431"/>
      <c r="P3567" s="431"/>
      <c r="Q3567" s="432"/>
      <c r="R3567" s="426"/>
      <c r="S3567" s="426"/>
      <c r="U3567" s="433"/>
      <c r="V3567" s="427"/>
      <c r="W3567" s="428"/>
      <c r="X3567" s="434"/>
      <c r="AA3567" s="435"/>
      <c r="AB3567" s="435"/>
      <c r="AC3567" s="435"/>
      <c r="AD3567" s="426"/>
      <c r="AE3567" s="426"/>
      <c r="AF3567" s="429"/>
      <c r="AG3567" s="429"/>
      <c r="AH3567" s="432"/>
      <c r="AI3567" s="432"/>
      <c r="AJ3567" s="432"/>
      <c r="AK3567" s="432"/>
      <c r="AL3567" s="432"/>
      <c r="AO3567" s="436"/>
      <c r="AP3567" s="436"/>
      <c r="AQ3567" s="249"/>
      <c r="AR3567" s="249"/>
      <c r="AS3567" s="437"/>
      <c r="AT3567" s="437"/>
      <c r="AU3567" s="437"/>
      <c r="AW3567" s="438"/>
      <c r="AX3567" s="439"/>
      <c r="AY3567" s="437"/>
    </row>
    <row r="3568" spans="1:51" s="344" customFormat="1" ht="16.5" customHeight="1" x14ac:dyDescent="0.25">
      <c r="A3568" s="427"/>
      <c r="B3568" s="428"/>
      <c r="K3568" s="442"/>
      <c r="L3568" s="431"/>
      <c r="M3568" s="430"/>
      <c r="N3568" s="431"/>
      <c r="O3568" s="431"/>
      <c r="P3568" s="431"/>
      <c r="Q3568" s="432"/>
      <c r="R3568" s="426"/>
      <c r="S3568" s="426"/>
      <c r="U3568" s="433"/>
      <c r="V3568" s="427"/>
      <c r="W3568" s="428"/>
      <c r="X3568" s="434"/>
      <c r="AA3568" s="435"/>
      <c r="AB3568" s="435"/>
      <c r="AC3568" s="435"/>
      <c r="AD3568" s="426"/>
      <c r="AE3568" s="426"/>
      <c r="AF3568" s="429"/>
      <c r="AG3568" s="429"/>
      <c r="AH3568" s="432"/>
      <c r="AI3568" s="432"/>
      <c r="AJ3568" s="432"/>
      <c r="AK3568" s="432"/>
      <c r="AL3568" s="432"/>
      <c r="AO3568" s="436"/>
      <c r="AP3568" s="436"/>
      <c r="AQ3568" s="249"/>
      <c r="AR3568" s="249"/>
      <c r="AS3568" s="437"/>
      <c r="AT3568" s="437"/>
      <c r="AU3568" s="437"/>
      <c r="AW3568" s="438"/>
      <c r="AX3568" s="439"/>
      <c r="AY3568" s="437"/>
    </row>
    <row r="3569" spans="1:51" s="344" customFormat="1" ht="16.5" customHeight="1" x14ac:dyDescent="0.25">
      <c r="A3569" s="427"/>
      <c r="B3569" s="428"/>
      <c r="K3569" s="442"/>
      <c r="L3569" s="431"/>
      <c r="M3569" s="430"/>
      <c r="N3569" s="431"/>
      <c r="O3569" s="431"/>
      <c r="P3569" s="431"/>
      <c r="Q3569" s="432"/>
      <c r="R3569" s="426"/>
      <c r="S3569" s="426"/>
      <c r="U3569" s="433"/>
      <c r="V3569" s="427"/>
      <c r="W3569" s="428"/>
      <c r="X3569" s="434"/>
      <c r="AA3569" s="435"/>
      <c r="AB3569" s="435"/>
      <c r="AC3569" s="435"/>
      <c r="AD3569" s="426"/>
      <c r="AE3569" s="426"/>
      <c r="AF3569" s="429"/>
      <c r="AG3569" s="429"/>
      <c r="AH3569" s="432"/>
      <c r="AI3569" s="432"/>
      <c r="AJ3569" s="432"/>
      <c r="AK3569" s="432"/>
      <c r="AL3569" s="432"/>
      <c r="AO3569" s="436"/>
      <c r="AP3569" s="436"/>
      <c r="AQ3569" s="249"/>
      <c r="AR3569" s="249"/>
      <c r="AS3569" s="437"/>
      <c r="AT3569" s="437"/>
      <c r="AU3569" s="437"/>
      <c r="AW3569" s="438"/>
      <c r="AX3569" s="439"/>
      <c r="AY3569" s="437"/>
    </row>
    <row r="3570" spans="1:51" s="344" customFormat="1" ht="16.5" customHeight="1" x14ac:dyDescent="0.25">
      <c r="A3570" s="427"/>
      <c r="B3570" s="428"/>
      <c r="K3570" s="442"/>
      <c r="L3570" s="431"/>
      <c r="M3570" s="430"/>
      <c r="N3570" s="431"/>
      <c r="O3570" s="431"/>
      <c r="P3570" s="431"/>
      <c r="Q3570" s="432"/>
      <c r="R3570" s="426"/>
      <c r="S3570" s="426"/>
      <c r="U3570" s="433"/>
      <c r="V3570" s="427"/>
      <c r="W3570" s="428"/>
      <c r="X3570" s="434"/>
      <c r="AA3570" s="435"/>
      <c r="AB3570" s="435"/>
      <c r="AC3570" s="435"/>
      <c r="AD3570" s="426"/>
      <c r="AE3570" s="426"/>
      <c r="AF3570" s="429"/>
      <c r="AG3570" s="429"/>
      <c r="AH3570" s="432"/>
      <c r="AI3570" s="432"/>
      <c r="AJ3570" s="432"/>
      <c r="AK3570" s="432"/>
      <c r="AL3570" s="432"/>
      <c r="AO3570" s="436"/>
      <c r="AP3570" s="436"/>
      <c r="AQ3570" s="249"/>
      <c r="AR3570" s="249"/>
      <c r="AS3570" s="437"/>
      <c r="AT3570" s="437"/>
      <c r="AU3570" s="437"/>
      <c r="AW3570" s="438"/>
      <c r="AX3570" s="439"/>
      <c r="AY3570" s="437"/>
    </row>
    <row r="3571" spans="1:51" s="344" customFormat="1" ht="16.5" customHeight="1" x14ac:dyDescent="0.25">
      <c r="A3571" s="427"/>
      <c r="B3571" s="428"/>
      <c r="K3571" s="442"/>
      <c r="L3571" s="431"/>
      <c r="M3571" s="430"/>
      <c r="N3571" s="431"/>
      <c r="O3571" s="431"/>
      <c r="P3571" s="431"/>
      <c r="Q3571" s="432"/>
      <c r="R3571" s="426"/>
      <c r="S3571" s="426"/>
      <c r="U3571" s="433"/>
      <c r="V3571" s="427"/>
      <c r="W3571" s="428"/>
      <c r="X3571" s="434"/>
      <c r="AA3571" s="435"/>
      <c r="AB3571" s="435"/>
      <c r="AC3571" s="435"/>
      <c r="AD3571" s="426"/>
      <c r="AE3571" s="426"/>
      <c r="AF3571" s="429"/>
      <c r="AG3571" s="429"/>
      <c r="AH3571" s="432"/>
      <c r="AI3571" s="432"/>
      <c r="AJ3571" s="432"/>
      <c r="AK3571" s="432"/>
      <c r="AL3571" s="432"/>
      <c r="AO3571" s="436"/>
      <c r="AP3571" s="436"/>
      <c r="AQ3571" s="249"/>
      <c r="AR3571" s="249"/>
      <c r="AS3571" s="437"/>
      <c r="AT3571" s="437"/>
      <c r="AU3571" s="437"/>
      <c r="AW3571" s="438"/>
      <c r="AX3571" s="439"/>
      <c r="AY3571" s="437"/>
    </row>
    <row r="3572" spans="1:51" s="344" customFormat="1" ht="16.5" customHeight="1" x14ac:dyDescent="0.25">
      <c r="A3572" s="427"/>
      <c r="B3572" s="428"/>
      <c r="K3572" s="442"/>
      <c r="L3572" s="431"/>
      <c r="M3572" s="430"/>
      <c r="N3572" s="431"/>
      <c r="O3572" s="431"/>
      <c r="P3572" s="431"/>
      <c r="Q3572" s="432"/>
      <c r="R3572" s="426"/>
      <c r="S3572" s="426"/>
      <c r="U3572" s="433"/>
      <c r="V3572" s="427"/>
      <c r="W3572" s="428"/>
      <c r="X3572" s="434"/>
      <c r="AA3572" s="435"/>
      <c r="AB3572" s="435"/>
      <c r="AC3572" s="435"/>
      <c r="AD3572" s="426"/>
      <c r="AE3572" s="426"/>
      <c r="AF3572" s="429"/>
      <c r="AG3572" s="429"/>
      <c r="AH3572" s="432"/>
      <c r="AI3572" s="432"/>
      <c r="AJ3572" s="432"/>
      <c r="AK3572" s="432"/>
      <c r="AL3572" s="432"/>
      <c r="AO3572" s="436"/>
      <c r="AP3572" s="436"/>
      <c r="AQ3572" s="249"/>
      <c r="AR3572" s="249"/>
      <c r="AS3572" s="437"/>
      <c r="AT3572" s="437"/>
      <c r="AU3572" s="437"/>
      <c r="AW3572" s="438"/>
      <c r="AX3572" s="439"/>
      <c r="AY3572" s="437"/>
    </row>
    <row r="3573" spans="1:51" s="344" customFormat="1" ht="16.5" customHeight="1" x14ac:dyDescent="0.25">
      <c r="A3573" s="427"/>
      <c r="B3573" s="428"/>
      <c r="K3573" s="442"/>
      <c r="L3573" s="431"/>
      <c r="M3573" s="430"/>
      <c r="N3573" s="431"/>
      <c r="O3573" s="431"/>
      <c r="P3573" s="431"/>
      <c r="Q3573" s="432"/>
      <c r="R3573" s="426"/>
      <c r="S3573" s="426"/>
      <c r="U3573" s="433"/>
      <c r="V3573" s="427"/>
      <c r="W3573" s="428"/>
      <c r="X3573" s="434"/>
      <c r="AA3573" s="435"/>
      <c r="AB3573" s="435"/>
      <c r="AC3573" s="435"/>
      <c r="AD3573" s="426"/>
      <c r="AE3573" s="426"/>
      <c r="AF3573" s="429"/>
      <c r="AG3573" s="429"/>
      <c r="AH3573" s="432"/>
      <c r="AI3573" s="432"/>
      <c r="AJ3573" s="432"/>
      <c r="AK3573" s="432"/>
      <c r="AL3573" s="432"/>
      <c r="AO3573" s="436"/>
      <c r="AP3573" s="436"/>
      <c r="AQ3573" s="249"/>
      <c r="AR3573" s="249"/>
      <c r="AS3573" s="437"/>
      <c r="AT3573" s="437"/>
      <c r="AU3573" s="437"/>
      <c r="AW3573" s="438"/>
      <c r="AX3573" s="439"/>
      <c r="AY3573" s="437"/>
    </row>
    <row r="3574" spans="1:51" s="344" customFormat="1" ht="16.5" customHeight="1" x14ac:dyDescent="0.25">
      <c r="A3574" s="427"/>
      <c r="B3574" s="428"/>
      <c r="K3574" s="442"/>
      <c r="L3574" s="431"/>
      <c r="M3574" s="430"/>
      <c r="N3574" s="431"/>
      <c r="O3574" s="431"/>
      <c r="P3574" s="431"/>
      <c r="Q3574" s="432"/>
      <c r="R3574" s="426"/>
      <c r="S3574" s="426"/>
      <c r="U3574" s="433"/>
      <c r="V3574" s="427"/>
      <c r="W3574" s="428"/>
      <c r="X3574" s="434"/>
      <c r="AA3574" s="435"/>
      <c r="AB3574" s="435"/>
      <c r="AC3574" s="435"/>
      <c r="AD3574" s="426"/>
      <c r="AE3574" s="426"/>
      <c r="AF3574" s="429"/>
      <c r="AG3574" s="429"/>
      <c r="AH3574" s="432"/>
      <c r="AI3574" s="432"/>
      <c r="AJ3574" s="432"/>
      <c r="AK3574" s="432"/>
      <c r="AL3574" s="432"/>
      <c r="AO3574" s="436"/>
      <c r="AP3574" s="436"/>
      <c r="AQ3574" s="249"/>
      <c r="AR3574" s="249"/>
      <c r="AS3574" s="437"/>
      <c r="AT3574" s="437"/>
      <c r="AU3574" s="437"/>
      <c r="AW3574" s="438"/>
      <c r="AX3574" s="439"/>
      <c r="AY3574" s="437"/>
    </row>
    <row r="3575" spans="1:51" s="344" customFormat="1" ht="16.5" customHeight="1" x14ac:dyDescent="0.25">
      <c r="A3575" s="427"/>
      <c r="B3575" s="428"/>
      <c r="K3575" s="442"/>
      <c r="L3575" s="431"/>
      <c r="M3575" s="430"/>
      <c r="N3575" s="431"/>
      <c r="O3575" s="431"/>
      <c r="P3575" s="431"/>
      <c r="Q3575" s="432"/>
      <c r="R3575" s="426"/>
      <c r="S3575" s="426"/>
      <c r="U3575" s="433"/>
      <c r="V3575" s="427"/>
      <c r="W3575" s="428"/>
      <c r="X3575" s="434"/>
      <c r="AA3575" s="435"/>
      <c r="AB3575" s="435"/>
      <c r="AC3575" s="435"/>
      <c r="AD3575" s="426"/>
      <c r="AE3575" s="426"/>
      <c r="AF3575" s="429"/>
      <c r="AG3575" s="429"/>
      <c r="AH3575" s="432"/>
      <c r="AI3575" s="432"/>
      <c r="AJ3575" s="432"/>
      <c r="AK3575" s="432"/>
      <c r="AL3575" s="432"/>
      <c r="AO3575" s="436"/>
      <c r="AP3575" s="436"/>
      <c r="AQ3575" s="249"/>
      <c r="AR3575" s="249"/>
      <c r="AS3575" s="437"/>
      <c r="AT3575" s="437"/>
      <c r="AU3575" s="437"/>
      <c r="AW3575" s="438"/>
      <c r="AX3575" s="439"/>
      <c r="AY3575" s="437"/>
    </row>
    <row r="3576" spans="1:51" s="344" customFormat="1" ht="16.5" customHeight="1" x14ac:dyDescent="0.25">
      <c r="A3576" s="427"/>
      <c r="B3576" s="428"/>
      <c r="K3576" s="442"/>
      <c r="L3576" s="431"/>
      <c r="M3576" s="430"/>
      <c r="N3576" s="431"/>
      <c r="O3576" s="431"/>
      <c r="P3576" s="431"/>
      <c r="Q3576" s="432"/>
      <c r="R3576" s="426"/>
      <c r="S3576" s="426"/>
      <c r="U3576" s="433"/>
      <c r="V3576" s="427"/>
      <c r="W3576" s="428"/>
      <c r="X3576" s="434"/>
      <c r="AA3576" s="435"/>
      <c r="AB3576" s="435"/>
      <c r="AC3576" s="435"/>
      <c r="AD3576" s="426"/>
      <c r="AE3576" s="426"/>
      <c r="AF3576" s="429"/>
      <c r="AG3576" s="429"/>
      <c r="AH3576" s="432"/>
      <c r="AI3576" s="432"/>
      <c r="AJ3576" s="432"/>
      <c r="AK3576" s="432"/>
      <c r="AL3576" s="432"/>
      <c r="AO3576" s="436"/>
      <c r="AP3576" s="436"/>
      <c r="AQ3576" s="249"/>
      <c r="AR3576" s="249"/>
      <c r="AS3576" s="437"/>
      <c r="AT3576" s="437"/>
      <c r="AU3576" s="437"/>
      <c r="AW3576" s="438"/>
      <c r="AX3576" s="439"/>
      <c r="AY3576" s="437"/>
    </row>
    <row r="3577" spans="1:51" s="344" customFormat="1" ht="16.5" customHeight="1" x14ac:dyDescent="0.25">
      <c r="A3577" s="427"/>
      <c r="B3577" s="428"/>
      <c r="K3577" s="442"/>
      <c r="L3577" s="431"/>
      <c r="M3577" s="430"/>
      <c r="N3577" s="431"/>
      <c r="O3577" s="431"/>
      <c r="P3577" s="431"/>
      <c r="Q3577" s="432"/>
      <c r="R3577" s="426"/>
      <c r="S3577" s="426"/>
      <c r="U3577" s="433"/>
      <c r="V3577" s="427"/>
      <c r="W3577" s="428"/>
      <c r="X3577" s="434"/>
      <c r="AA3577" s="435"/>
      <c r="AB3577" s="435"/>
      <c r="AC3577" s="435"/>
      <c r="AD3577" s="426"/>
      <c r="AE3577" s="426"/>
      <c r="AF3577" s="429"/>
      <c r="AG3577" s="429"/>
      <c r="AH3577" s="432"/>
      <c r="AI3577" s="432"/>
      <c r="AJ3577" s="432"/>
      <c r="AK3577" s="432"/>
      <c r="AL3577" s="432"/>
      <c r="AO3577" s="436"/>
      <c r="AP3577" s="436"/>
      <c r="AQ3577" s="249"/>
      <c r="AR3577" s="249"/>
      <c r="AS3577" s="437"/>
      <c r="AT3577" s="437"/>
      <c r="AU3577" s="437"/>
      <c r="AW3577" s="438"/>
      <c r="AX3577" s="439"/>
      <c r="AY3577" s="437"/>
    </row>
    <row r="3578" spans="1:51" s="344" customFormat="1" ht="16.5" customHeight="1" x14ac:dyDescent="0.25">
      <c r="A3578" s="427"/>
      <c r="B3578" s="428"/>
      <c r="K3578" s="442"/>
      <c r="L3578" s="431"/>
      <c r="M3578" s="430"/>
      <c r="N3578" s="431"/>
      <c r="O3578" s="431"/>
      <c r="P3578" s="431"/>
      <c r="Q3578" s="432"/>
      <c r="R3578" s="426"/>
      <c r="S3578" s="426"/>
      <c r="U3578" s="433"/>
      <c r="V3578" s="427"/>
      <c r="W3578" s="428"/>
      <c r="X3578" s="434"/>
      <c r="AA3578" s="435"/>
      <c r="AB3578" s="435"/>
      <c r="AC3578" s="435"/>
      <c r="AD3578" s="426"/>
      <c r="AE3578" s="426"/>
      <c r="AF3578" s="429"/>
      <c r="AG3578" s="429"/>
      <c r="AH3578" s="432"/>
      <c r="AI3578" s="432"/>
      <c r="AJ3578" s="432"/>
      <c r="AK3578" s="432"/>
      <c r="AL3578" s="432"/>
      <c r="AO3578" s="436"/>
      <c r="AP3578" s="436"/>
      <c r="AQ3578" s="249"/>
      <c r="AR3578" s="249"/>
      <c r="AS3578" s="437"/>
      <c r="AT3578" s="437"/>
      <c r="AU3578" s="437"/>
      <c r="AW3578" s="438"/>
      <c r="AX3578" s="439"/>
      <c r="AY3578" s="437"/>
    </row>
    <row r="3579" spans="1:51" s="344" customFormat="1" ht="16.5" customHeight="1" x14ac:dyDescent="0.25">
      <c r="A3579" s="427"/>
      <c r="B3579" s="428"/>
      <c r="K3579" s="442"/>
      <c r="L3579" s="431"/>
      <c r="M3579" s="430"/>
      <c r="N3579" s="431"/>
      <c r="O3579" s="431"/>
      <c r="P3579" s="431"/>
      <c r="Q3579" s="432"/>
      <c r="R3579" s="426"/>
      <c r="S3579" s="426"/>
      <c r="U3579" s="433"/>
      <c r="V3579" s="427"/>
      <c r="W3579" s="428"/>
      <c r="X3579" s="434"/>
      <c r="AA3579" s="435"/>
      <c r="AB3579" s="435"/>
      <c r="AC3579" s="435"/>
      <c r="AD3579" s="426"/>
      <c r="AE3579" s="426"/>
      <c r="AF3579" s="429"/>
      <c r="AG3579" s="429"/>
      <c r="AH3579" s="432"/>
      <c r="AI3579" s="432"/>
      <c r="AJ3579" s="432"/>
      <c r="AK3579" s="432"/>
      <c r="AL3579" s="432"/>
      <c r="AO3579" s="436"/>
      <c r="AP3579" s="436"/>
      <c r="AQ3579" s="249"/>
      <c r="AR3579" s="249"/>
      <c r="AS3579" s="437"/>
      <c r="AT3579" s="437"/>
      <c r="AU3579" s="437"/>
      <c r="AW3579" s="438"/>
      <c r="AX3579" s="439"/>
      <c r="AY3579" s="437"/>
    </row>
    <row r="3580" spans="1:51" s="344" customFormat="1" ht="16.5" customHeight="1" x14ac:dyDescent="0.25">
      <c r="A3580" s="427"/>
      <c r="B3580" s="428"/>
      <c r="K3580" s="442"/>
      <c r="L3580" s="431"/>
      <c r="M3580" s="430"/>
      <c r="N3580" s="431"/>
      <c r="O3580" s="431"/>
      <c r="P3580" s="431"/>
      <c r="Q3580" s="432"/>
      <c r="R3580" s="426"/>
      <c r="S3580" s="426"/>
      <c r="U3580" s="433"/>
      <c r="V3580" s="427"/>
      <c r="W3580" s="428"/>
      <c r="X3580" s="434"/>
      <c r="AA3580" s="435"/>
      <c r="AB3580" s="435"/>
      <c r="AC3580" s="435"/>
      <c r="AD3580" s="426"/>
      <c r="AE3580" s="426"/>
      <c r="AF3580" s="429"/>
      <c r="AG3580" s="429"/>
      <c r="AH3580" s="432"/>
      <c r="AI3580" s="432"/>
      <c r="AJ3580" s="432"/>
      <c r="AK3580" s="432"/>
      <c r="AL3580" s="432"/>
      <c r="AO3580" s="436"/>
      <c r="AP3580" s="436"/>
      <c r="AQ3580" s="249"/>
      <c r="AR3580" s="249"/>
      <c r="AS3580" s="437"/>
      <c r="AT3580" s="437"/>
      <c r="AU3580" s="437"/>
      <c r="AW3580" s="438"/>
      <c r="AX3580" s="439"/>
      <c r="AY3580" s="437"/>
    </row>
    <row r="3581" spans="1:51" s="344" customFormat="1" ht="16.5" customHeight="1" x14ac:dyDescent="0.25">
      <c r="A3581" s="427"/>
      <c r="B3581" s="428"/>
      <c r="K3581" s="442"/>
      <c r="L3581" s="431"/>
      <c r="M3581" s="430"/>
      <c r="N3581" s="431"/>
      <c r="O3581" s="431"/>
      <c r="P3581" s="431"/>
      <c r="Q3581" s="432"/>
      <c r="R3581" s="426"/>
      <c r="S3581" s="426"/>
      <c r="U3581" s="433"/>
      <c r="V3581" s="427"/>
      <c r="W3581" s="428"/>
      <c r="X3581" s="434"/>
      <c r="AA3581" s="435"/>
      <c r="AB3581" s="435"/>
      <c r="AC3581" s="435"/>
      <c r="AD3581" s="426"/>
      <c r="AE3581" s="426"/>
      <c r="AF3581" s="429"/>
      <c r="AG3581" s="429"/>
      <c r="AH3581" s="432"/>
      <c r="AI3581" s="432"/>
      <c r="AJ3581" s="432"/>
      <c r="AK3581" s="432"/>
      <c r="AL3581" s="432"/>
      <c r="AO3581" s="436"/>
      <c r="AP3581" s="436"/>
      <c r="AQ3581" s="249"/>
      <c r="AR3581" s="249"/>
      <c r="AS3581" s="437"/>
      <c r="AT3581" s="437"/>
      <c r="AU3581" s="437"/>
      <c r="AW3581" s="438"/>
      <c r="AX3581" s="439"/>
      <c r="AY3581" s="437"/>
    </row>
    <row r="3582" spans="1:51" s="344" customFormat="1" ht="16.5" customHeight="1" x14ac:dyDescent="0.25">
      <c r="A3582" s="427"/>
      <c r="B3582" s="428"/>
      <c r="K3582" s="442"/>
      <c r="L3582" s="431"/>
      <c r="M3582" s="430"/>
      <c r="N3582" s="431"/>
      <c r="O3582" s="431"/>
      <c r="P3582" s="431"/>
      <c r="Q3582" s="432"/>
      <c r="R3582" s="426"/>
      <c r="S3582" s="426"/>
      <c r="U3582" s="433"/>
      <c r="V3582" s="427"/>
      <c r="W3582" s="428"/>
      <c r="X3582" s="434"/>
      <c r="AA3582" s="435"/>
      <c r="AB3582" s="435"/>
      <c r="AC3582" s="435"/>
      <c r="AD3582" s="426"/>
      <c r="AE3582" s="426"/>
      <c r="AF3582" s="429"/>
      <c r="AG3582" s="429"/>
      <c r="AH3582" s="432"/>
      <c r="AI3582" s="432"/>
      <c r="AJ3582" s="432"/>
      <c r="AK3582" s="432"/>
      <c r="AL3582" s="432"/>
      <c r="AO3582" s="436"/>
      <c r="AP3582" s="436"/>
      <c r="AQ3582" s="249"/>
      <c r="AR3582" s="249"/>
      <c r="AS3582" s="437"/>
      <c r="AT3582" s="437"/>
      <c r="AU3582" s="437"/>
      <c r="AW3582" s="438"/>
      <c r="AX3582" s="439"/>
      <c r="AY3582" s="437"/>
    </row>
    <row r="3583" spans="1:51" s="344" customFormat="1" ht="16.5" customHeight="1" x14ac:dyDescent="0.25">
      <c r="A3583" s="427"/>
      <c r="B3583" s="428"/>
      <c r="K3583" s="442"/>
      <c r="L3583" s="431"/>
      <c r="M3583" s="430"/>
      <c r="N3583" s="431"/>
      <c r="O3583" s="431"/>
      <c r="P3583" s="431"/>
      <c r="Q3583" s="432"/>
      <c r="R3583" s="426"/>
      <c r="S3583" s="426"/>
      <c r="U3583" s="433"/>
      <c r="V3583" s="427"/>
      <c r="W3583" s="428"/>
      <c r="X3583" s="434"/>
      <c r="AA3583" s="435"/>
      <c r="AB3583" s="435"/>
      <c r="AC3583" s="435"/>
      <c r="AD3583" s="426"/>
      <c r="AE3583" s="426"/>
      <c r="AF3583" s="429"/>
      <c r="AG3583" s="429"/>
      <c r="AH3583" s="432"/>
      <c r="AI3583" s="432"/>
      <c r="AJ3583" s="432"/>
      <c r="AK3583" s="432"/>
      <c r="AL3583" s="432"/>
      <c r="AO3583" s="436"/>
      <c r="AP3583" s="436"/>
      <c r="AQ3583" s="249"/>
      <c r="AR3583" s="249"/>
      <c r="AS3583" s="437"/>
      <c r="AT3583" s="437"/>
      <c r="AU3583" s="437"/>
      <c r="AW3583" s="438"/>
      <c r="AX3583" s="439"/>
      <c r="AY3583" s="437"/>
    </row>
    <row r="3584" spans="1:51" s="344" customFormat="1" ht="16.5" customHeight="1" x14ac:dyDescent="0.25">
      <c r="A3584" s="427"/>
      <c r="B3584" s="428"/>
      <c r="K3584" s="442"/>
      <c r="L3584" s="431"/>
      <c r="M3584" s="430"/>
      <c r="N3584" s="431"/>
      <c r="O3584" s="431"/>
      <c r="P3584" s="431"/>
      <c r="Q3584" s="432"/>
      <c r="R3584" s="426"/>
      <c r="S3584" s="426"/>
      <c r="U3584" s="433"/>
      <c r="V3584" s="427"/>
      <c r="W3584" s="428"/>
      <c r="X3584" s="434"/>
      <c r="AA3584" s="435"/>
      <c r="AB3584" s="435"/>
      <c r="AC3584" s="435"/>
      <c r="AD3584" s="426"/>
      <c r="AE3584" s="426"/>
      <c r="AF3584" s="429"/>
      <c r="AG3584" s="429"/>
      <c r="AH3584" s="432"/>
      <c r="AI3584" s="432"/>
      <c r="AJ3584" s="432"/>
      <c r="AK3584" s="432"/>
      <c r="AL3584" s="432"/>
      <c r="AO3584" s="436"/>
      <c r="AP3584" s="436"/>
      <c r="AQ3584" s="249"/>
      <c r="AR3584" s="249"/>
      <c r="AS3584" s="437"/>
      <c r="AT3584" s="437"/>
      <c r="AU3584" s="437"/>
      <c r="AW3584" s="438"/>
      <c r="AX3584" s="439"/>
      <c r="AY3584" s="437"/>
    </row>
    <row r="3585" spans="1:51" s="344" customFormat="1" ht="16.5" customHeight="1" x14ac:dyDescent="0.25">
      <c r="A3585" s="427"/>
      <c r="B3585" s="428"/>
      <c r="K3585" s="442"/>
      <c r="L3585" s="431"/>
      <c r="M3585" s="430"/>
      <c r="N3585" s="431"/>
      <c r="O3585" s="431"/>
      <c r="P3585" s="431"/>
      <c r="Q3585" s="432"/>
      <c r="R3585" s="426"/>
      <c r="S3585" s="426"/>
      <c r="U3585" s="433"/>
      <c r="V3585" s="427"/>
      <c r="W3585" s="428"/>
      <c r="X3585" s="434"/>
      <c r="AA3585" s="435"/>
      <c r="AB3585" s="435"/>
      <c r="AC3585" s="435"/>
      <c r="AD3585" s="426"/>
      <c r="AE3585" s="426"/>
      <c r="AF3585" s="429"/>
      <c r="AG3585" s="429"/>
      <c r="AH3585" s="432"/>
      <c r="AI3585" s="432"/>
      <c r="AJ3585" s="432"/>
      <c r="AK3585" s="432"/>
      <c r="AL3585" s="432"/>
      <c r="AO3585" s="436"/>
      <c r="AP3585" s="436"/>
      <c r="AQ3585" s="249"/>
      <c r="AR3585" s="249"/>
      <c r="AS3585" s="437"/>
      <c r="AT3585" s="437"/>
      <c r="AU3585" s="437"/>
      <c r="AW3585" s="438"/>
      <c r="AX3585" s="439"/>
      <c r="AY3585" s="437"/>
    </row>
    <row r="3586" spans="1:51" s="344" customFormat="1" ht="16.5" customHeight="1" x14ac:dyDescent="0.25">
      <c r="A3586" s="427"/>
      <c r="B3586" s="428"/>
      <c r="K3586" s="442"/>
      <c r="L3586" s="431"/>
      <c r="M3586" s="430"/>
      <c r="N3586" s="431"/>
      <c r="O3586" s="431"/>
      <c r="P3586" s="431"/>
      <c r="Q3586" s="432"/>
      <c r="R3586" s="426"/>
      <c r="S3586" s="426"/>
      <c r="U3586" s="433"/>
      <c r="V3586" s="427"/>
      <c r="W3586" s="428"/>
      <c r="X3586" s="434"/>
      <c r="AA3586" s="435"/>
      <c r="AB3586" s="435"/>
      <c r="AC3586" s="435"/>
      <c r="AD3586" s="426"/>
      <c r="AE3586" s="426"/>
      <c r="AF3586" s="429"/>
      <c r="AG3586" s="429"/>
      <c r="AH3586" s="432"/>
      <c r="AI3586" s="432"/>
      <c r="AJ3586" s="432"/>
      <c r="AK3586" s="432"/>
      <c r="AL3586" s="432"/>
      <c r="AO3586" s="436"/>
      <c r="AP3586" s="436"/>
      <c r="AQ3586" s="249"/>
      <c r="AR3586" s="249"/>
      <c r="AS3586" s="437"/>
      <c r="AT3586" s="437"/>
      <c r="AU3586" s="437"/>
      <c r="AW3586" s="438"/>
      <c r="AX3586" s="439"/>
      <c r="AY3586" s="437"/>
    </row>
    <row r="3587" spans="1:51" s="344" customFormat="1" ht="16.5" customHeight="1" x14ac:dyDescent="0.25">
      <c r="A3587" s="427"/>
      <c r="B3587" s="428"/>
      <c r="K3587" s="442"/>
      <c r="L3587" s="431"/>
      <c r="M3587" s="430"/>
      <c r="N3587" s="431"/>
      <c r="O3587" s="431"/>
      <c r="P3587" s="431"/>
      <c r="Q3587" s="432"/>
      <c r="R3587" s="426"/>
      <c r="S3587" s="426"/>
      <c r="U3587" s="433"/>
      <c r="V3587" s="427"/>
      <c r="W3587" s="428"/>
      <c r="X3587" s="434"/>
      <c r="AA3587" s="435"/>
      <c r="AB3587" s="435"/>
      <c r="AC3587" s="435"/>
      <c r="AD3587" s="426"/>
      <c r="AE3587" s="426"/>
      <c r="AF3587" s="429"/>
      <c r="AG3587" s="429"/>
      <c r="AH3587" s="432"/>
      <c r="AI3587" s="432"/>
      <c r="AJ3587" s="432"/>
      <c r="AK3587" s="432"/>
      <c r="AL3587" s="432"/>
      <c r="AO3587" s="436"/>
      <c r="AP3587" s="436"/>
      <c r="AQ3587" s="249"/>
      <c r="AR3587" s="249"/>
      <c r="AS3587" s="437"/>
      <c r="AT3587" s="437"/>
      <c r="AU3587" s="437"/>
      <c r="AW3587" s="438"/>
      <c r="AX3587" s="439"/>
      <c r="AY3587" s="437"/>
    </row>
    <row r="3588" spans="1:51" s="344" customFormat="1" ht="16.5" customHeight="1" x14ac:dyDescent="0.25">
      <c r="A3588" s="427"/>
      <c r="B3588" s="428"/>
      <c r="K3588" s="442"/>
      <c r="L3588" s="431"/>
      <c r="M3588" s="430"/>
      <c r="N3588" s="431"/>
      <c r="O3588" s="431"/>
      <c r="P3588" s="431"/>
      <c r="Q3588" s="432"/>
      <c r="R3588" s="426"/>
      <c r="S3588" s="426"/>
      <c r="U3588" s="433"/>
      <c r="V3588" s="427"/>
      <c r="W3588" s="428"/>
      <c r="X3588" s="434"/>
      <c r="AA3588" s="435"/>
      <c r="AB3588" s="435"/>
      <c r="AC3588" s="435"/>
      <c r="AD3588" s="426"/>
      <c r="AE3588" s="426"/>
      <c r="AF3588" s="429"/>
      <c r="AG3588" s="429"/>
      <c r="AH3588" s="432"/>
      <c r="AI3588" s="432"/>
      <c r="AJ3588" s="432"/>
      <c r="AK3588" s="432"/>
      <c r="AL3588" s="432"/>
      <c r="AO3588" s="436"/>
      <c r="AP3588" s="436"/>
      <c r="AQ3588" s="249"/>
      <c r="AR3588" s="249"/>
      <c r="AS3588" s="437"/>
      <c r="AT3588" s="437"/>
      <c r="AU3588" s="437"/>
      <c r="AW3588" s="438"/>
      <c r="AX3588" s="439"/>
      <c r="AY3588" s="437"/>
    </row>
    <row r="3589" spans="1:51" s="344" customFormat="1" ht="16.5" customHeight="1" x14ac:dyDescent="0.25">
      <c r="A3589" s="427"/>
      <c r="B3589" s="428"/>
      <c r="K3589" s="442"/>
      <c r="L3589" s="431"/>
      <c r="M3589" s="430"/>
      <c r="N3589" s="431"/>
      <c r="O3589" s="431"/>
      <c r="P3589" s="431"/>
      <c r="Q3589" s="432"/>
      <c r="R3589" s="426"/>
      <c r="S3589" s="426"/>
      <c r="U3589" s="433"/>
      <c r="V3589" s="427"/>
      <c r="W3589" s="428"/>
      <c r="X3589" s="434"/>
      <c r="AA3589" s="435"/>
      <c r="AB3589" s="435"/>
      <c r="AC3589" s="435"/>
      <c r="AD3589" s="426"/>
      <c r="AE3589" s="426"/>
      <c r="AF3589" s="429"/>
      <c r="AG3589" s="429"/>
      <c r="AH3589" s="432"/>
      <c r="AI3589" s="432"/>
      <c r="AJ3589" s="432"/>
      <c r="AK3589" s="432"/>
      <c r="AL3589" s="432"/>
      <c r="AO3589" s="436"/>
      <c r="AP3589" s="436"/>
      <c r="AQ3589" s="249"/>
      <c r="AR3589" s="249"/>
      <c r="AS3589" s="437"/>
      <c r="AT3589" s="437"/>
      <c r="AU3589" s="437"/>
      <c r="AW3589" s="438"/>
      <c r="AX3589" s="439"/>
      <c r="AY3589" s="437"/>
    </row>
    <row r="3590" spans="1:51" s="344" customFormat="1" ht="16.5" customHeight="1" x14ac:dyDescent="0.25">
      <c r="A3590" s="427"/>
      <c r="B3590" s="428"/>
      <c r="K3590" s="442"/>
      <c r="L3590" s="431"/>
      <c r="M3590" s="430"/>
      <c r="N3590" s="431"/>
      <c r="O3590" s="431"/>
      <c r="P3590" s="431"/>
      <c r="Q3590" s="432"/>
      <c r="R3590" s="426"/>
      <c r="S3590" s="426"/>
      <c r="U3590" s="433"/>
      <c r="V3590" s="427"/>
      <c r="W3590" s="428"/>
      <c r="X3590" s="434"/>
      <c r="AA3590" s="435"/>
      <c r="AB3590" s="435"/>
      <c r="AC3590" s="435"/>
      <c r="AD3590" s="426"/>
      <c r="AE3590" s="426"/>
      <c r="AF3590" s="429"/>
      <c r="AG3590" s="429"/>
      <c r="AH3590" s="432"/>
      <c r="AI3590" s="432"/>
      <c r="AJ3590" s="432"/>
      <c r="AK3590" s="432"/>
      <c r="AL3590" s="432"/>
      <c r="AO3590" s="436"/>
      <c r="AP3590" s="436"/>
      <c r="AQ3590" s="249"/>
      <c r="AR3590" s="249"/>
      <c r="AS3590" s="437"/>
      <c r="AT3590" s="437"/>
      <c r="AU3590" s="437"/>
      <c r="AW3590" s="438"/>
      <c r="AX3590" s="439"/>
      <c r="AY3590" s="437"/>
    </row>
    <row r="3591" spans="1:51" s="344" customFormat="1" ht="16.5" customHeight="1" x14ac:dyDescent="0.25">
      <c r="A3591" s="427"/>
      <c r="B3591" s="428"/>
      <c r="K3591" s="442"/>
      <c r="L3591" s="431"/>
      <c r="M3591" s="430"/>
      <c r="N3591" s="431"/>
      <c r="O3591" s="431"/>
      <c r="P3591" s="431"/>
      <c r="Q3591" s="432"/>
      <c r="R3591" s="426"/>
      <c r="S3591" s="426"/>
      <c r="U3591" s="433"/>
      <c r="V3591" s="427"/>
      <c r="W3591" s="428"/>
      <c r="X3591" s="434"/>
      <c r="AA3591" s="435"/>
      <c r="AB3591" s="435"/>
      <c r="AC3591" s="435"/>
      <c r="AD3591" s="426"/>
      <c r="AE3591" s="426"/>
      <c r="AF3591" s="429"/>
      <c r="AG3591" s="429"/>
      <c r="AH3591" s="432"/>
      <c r="AI3591" s="432"/>
      <c r="AJ3591" s="432"/>
      <c r="AK3591" s="432"/>
      <c r="AL3591" s="432"/>
      <c r="AO3591" s="436"/>
      <c r="AP3591" s="436"/>
      <c r="AQ3591" s="249"/>
      <c r="AR3591" s="249"/>
      <c r="AS3591" s="437"/>
      <c r="AT3591" s="437"/>
      <c r="AU3591" s="437"/>
      <c r="AW3591" s="438"/>
      <c r="AX3591" s="439"/>
      <c r="AY3591" s="437"/>
    </row>
    <row r="3592" spans="1:51" s="307" customFormat="1" ht="16.5" customHeight="1" x14ac:dyDescent="0.25">
      <c r="A3592" s="305"/>
      <c r="B3592" s="306"/>
      <c r="K3592" s="308"/>
      <c r="L3592" s="309"/>
      <c r="M3592" s="310"/>
      <c r="N3592" s="309"/>
      <c r="O3592" s="309"/>
      <c r="P3592" s="309"/>
      <c r="Q3592" s="311"/>
      <c r="R3592" s="312"/>
      <c r="S3592" s="312"/>
      <c r="U3592" s="313"/>
      <c r="V3592" s="305" t="s">
        <v>305</v>
      </c>
      <c r="W3592" s="425" t="s">
        <v>319</v>
      </c>
      <c r="X3592" s="314" t="s">
        <v>282</v>
      </c>
      <c r="Y3592" s="307" t="s">
        <v>28</v>
      </c>
      <c r="Z3592" s="307" t="s">
        <v>37</v>
      </c>
      <c r="AA3592" s="315">
        <v>7</v>
      </c>
      <c r="AB3592" s="315">
        <v>17</v>
      </c>
      <c r="AC3592" s="315">
        <v>2</v>
      </c>
      <c r="AD3592" s="312">
        <f>AA3592*AB3592</f>
        <v>119</v>
      </c>
      <c r="AE3592" s="316">
        <v>100</v>
      </c>
      <c r="AF3592" s="317">
        <f>AF3555</f>
        <v>6700</v>
      </c>
      <c r="AG3592" s="317">
        <f>AD3592*AF3592</f>
        <v>797300</v>
      </c>
      <c r="AH3592" s="311">
        <f>SUM(AI3592:AL3592)</f>
        <v>119</v>
      </c>
      <c r="AI3592" s="311"/>
      <c r="AJ3592" s="311">
        <v>119</v>
      </c>
      <c r="AK3592" s="311"/>
      <c r="AL3592" s="311"/>
      <c r="AM3592" s="307">
        <v>5</v>
      </c>
      <c r="AN3592" s="307">
        <f>ค่าเสื่อม!F2</f>
        <v>5</v>
      </c>
      <c r="AO3592" s="318">
        <f>AG3592*AN3592/100</f>
        <v>39865</v>
      </c>
      <c r="AP3592" s="318">
        <f>AG3592-AO3592</f>
        <v>757435</v>
      </c>
      <c r="AQ3592" s="249">
        <f>P3592+AP3592</f>
        <v>757435</v>
      </c>
      <c r="AR3592" s="249">
        <f>AQ3592</f>
        <v>757435</v>
      </c>
      <c r="AS3592" s="248">
        <f>((S3592*O3592)+(AF3592*AK3592)-(AF3592*AK3592*AN3592/100))</f>
        <v>0</v>
      </c>
      <c r="AT3592" s="248">
        <f>AQ3592-AS3592</f>
        <v>757435</v>
      </c>
      <c r="AU3592" s="248">
        <f>AS3592</f>
        <v>0</v>
      </c>
      <c r="AW3592" s="319"/>
      <c r="AX3592" s="251">
        <f>AU3592*AV3592/100</f>
        <v>0</v>
      </c>
      <c r="AY3592" s="248">
        <f>AX3592*10/100</f>
        <v>0</v>
      </c>
    </row>
    <row r="3593" spans="1:51" s="307" customFormat="1" ht="16.5" customHeight="1" x14ac:dyDescent="0.25">
      <c r="A3593" s="305"/>
      <c r="B3593" s="306"/>
      <c r="K3593" s="308"/>
      <c r="L3593" s="309"/>
      <c r="M3593" s="310"/>
      <c r="N3593" s="309"/>
      <c r="O3593" s="309"/>
      <c r="P3593" s="309"/>
      <c r="Q3593" s="311"/>
      <c r="R3593" s="312"/>
      <c r="S3593" s="312"/>
      <c r="U3593" s="313"/>
      <c r="V3593" s="305"/>
      <c r="W3593" s="425"/>
      <c r="X3593" s="314"/>
      <c r="AA3593" s="315"/>
      <c r="AB3593" s="315"/>
      <c r="AC3593" s="315"/>
      <c r="AD3593" s="312"/>
      <c r="AE3593" s="316"/>
      <c r="AF3593" s="317"/>
      <c r="AG3593" s="317"/>
      <c r="AH3593" s="311"/>
      <c r="AI3593" s="311"/>
      <c r="AJ3593" s="311"/>
      <c r="AK3593" s="311"/>
      <c r="AL3593" s="311"/>
      <c r="AO3593" s="318"/>
      <c r="AP3593" s="318"/>
      <c r="AQ3593" s="249"/>
      <c r="AR3593" s="249"/>
      <c r="AS3593" s="248"/>
      <c r="AT3593" s="248"/>
      <c r="AU3593" s="248"/>
      <c r="AW3593" s="319"/>
      <c r="AX3593" s="251"/>
      <c r="AY3593" s="248"/>
    </row>
    <row r="3594" spans="1:51" s="307" customFormat="1" ht="16.5" customHeight="1" x14ac:dyDescent="0.25">
      <c r="A3594" s="305"/>
      <c r="B3594" s="306"/>
      <c r="K3594" s="308"/>
      <c r="L3594" s="309"/>
      <c r="M3594" s="310"/>
      <c r="N3594" s="309"/>
      <c r="O3594" s="309"/>
      <c r="P3594" s="309"/>
      <c r="Q3594" s="311"/>
      <c r="R3594" s="312"/>
      <c r="S3594" s="312"/>
      <c r="U3594" s="313"/>
      <c r="V3594" s="305"/>
      <c r="W3594" s="425"/>
      <c r="X3594" s="314"/>
      <c r="AA3594" s="315"/>
      <c r="AB3594" s="315"/>
      <c r="AC3594" s="315"/>
      <c r="AD3594" s="312"/>
      <c r="AE3594" s="316"/>
      <c r="AF3594" s="317"/>
      <c r="AG3594" s="317"/>
      <c r="AH3594" s="311"/>
      <c r="AI3594" s="311"/>
      <c r="AJ3594" s="311"/>
      <c r="AK3594" s="311"/>
      <c r="AL3594" s="311"/>
      <c r="AO3594" s="318"/>
      <c r="AP3594" s="318"/>
      <c r="AQ3594" s="249"/>
      <c r="AR3594" s="249"/>
      <c r="AS3594" s="248"/>
      <c r="AT3594" s="248"/>
      <c r="AU3594" s="248"/>
      <c r="AW3594" s="319"/>
      <c r="AX3594" s="251"/>
      <c r="AY3594" s="248"/>
    </row>
    <row r="3595" spans="1:51" s="307" customFormat="1" ht="16.5" customHeight="1" x14ac:dyDescent="0.25">
      <c r="A3595" s="305"/>
      <c r="B3595" s="306"/>
      <c r="K3595" s="308"/>
      <c r="L3595" s="309"/>
      <c r="M3595" s="310"/>
      <c r="N3595" s="309"/>
      <c r="O3595" s="309"/>
      <c r="P3595" s="309"/>
      <c r="Q3595" s="311"/>
      <c r="R3595" s="312"/>
      <c r="S3595" s="312"/>
      <c r="U3595" s="313"/>
      <c r="V3595" s="305"/>
      <c r="W3595" s="425"/>
      <c r="X3595" s="314"/>
      <c r="AA3595" s="315"/>
      <c r="AB3595" s="315"/>
      <c r="AC3595" s="315"/>
      <c r="AD3595" s="312"/>
      <c r="AE3595" s="316"/>
      <c r="AF3595" s="317"/>
      <c r="AG3595" s="317"/>
      <c r="AH3595" s="311"/>
      <c r="AI3595" s="311"/>
      <c r="AJ3595" s="311"/>
      <c r="AK3595" s="311"/>
      <c r="AL3595" s="311"/>
      <c r="AO3595" s="318"/>
      <c r="AP3595" s="318"/>
      <c r="AQ3595" s="249"/>
      <c r="AR3595" s="249"/>
      <c r="AS3595" s="248"/>
      <c r="AT3595" s="248"/>
      <c r="AU3595" s="248"/>
      <c r="AW3595" s="319"/>
      <c r="AX3595" s="251"/>
      <c r="AY3595" s="248"/>
    </row>
    <row r="3596" spans="1:51" s="307" customFormat="1" ht="16.5" customHeight="1" x14ac:dyDescent="0.25">
      <c r="A3596" s="305"/>
      <c r="B3596" s="306"/>
      <c r="K3596" s="308"/>
      <c r="L3596" s="309"/>
      <c r="M3596" s="310"/>
      <c r="N3596" s="309"/>
      <c r="O3596" s="309"/>
      <c r="P3596" s="309"/>
      <c r="Q3596" s="311"/>
      <c r="R3596" s="312"/>
      <c r="S3596" s="312"/>
      <c r="U3596" s="313"/>
      <c r="V3596" s="305"/>
      <c r="W3596" s="425"/>
      <c r="X3596" s="314"/>
      <c r="AA3596" s="315"/>
      <c r="AB3596" s="315"/>
      <c r="AC3596" s="315"/>
      <c r="AD3596" s="312"/>
      <c r="AE3596" s="316"/>
      <c r="AF3596" s="317"/>
      <c r="AG3596" s="317"/>
      <c r="AH3596" s="311"/>
      <c r="AI3596" s="311"/>
      <c r="AJ3596" s="311"/>
      <c r="AK3596" s="311"/>
      <c r="AL3596" s="311"/>
      <c r="AO3596" s="318"/>
      <c r="AP3596" s="318"/>
      <c r="AQ3596" s="249"/>
      <c r="AR3596" s="249"/>
      <c r="AS3596" s="248"/>
      <c r="AT3596" s="248"/>
      <c r="AU3596" s="248"/>
      <c r="AW3596" s="319"/>
      <c r="AX3596" s="251"/>
      <c r="AY3596" s="248"/>
    </row>
    <row r="3597" spans="1:51" s="307" customFormat="1" ht="16.5" customHeight="1" x14ac:dyDescent="0.25">
      <c r="A3597" s="305"/>
      <c r="B3597" s="306"/>
      <c r="K3597" s="308"/>
      <c r="L3597" s="309"/>
      <c r="M3597" s="310"/>
      <c r="N3597" s="309"/>
      <c r="O3597" s="309"/>
      <c r="P3597" s="309"/>
      <c r="Q3597" s="311"/>
      <c r="R3597" s="312"/>
      <c r="S3597" s="312"/>
      <c r="U3597" s="313"/>
      <c r="V3597" s="305"/>
      <c r="W3597" s="425"/>
      <c r="X3597" s="314"/>
      <c r="AA3597" s="315"/>
      <c r="AB3597" s="315"/>
      <c r="AC3597" s="315"/>
      <c r="AD3597" s="312"/>
      <c r="AE3597" s="316"/>
      <c r="AF3597" s="317"/>
      <c r="AG3597" s="317"/>
      <c r="AH3597" s="311"/>
      <c r="AI3597" s="311"/>
      <c r="AJ3597" s="311"/>
      <c r="AK3597" s="311"/>
      <c r="AL3597" s="311"/>
      <c r="AO3597" s="318"/>
      <c r="AP3597" s="318"/>
      <c r="AQ3597" s="249"/>
      <c r="AR3597" s="249"/>
      <c r="AS3597" s="248"/>
      <c r="AT3597" s="248"/>
      <c r="AU3597" s="248"/>
      <c r="AW3597" s="319"/>
      <c r="AX3597" s="251"/>
      <c r="AY3597" s="248"/>
    </row>
    <row r="3598" spans="1:51" s="307" customFormat="1" ht="16.5" customHeight="1" x14ac:dyDescent="0.25">
      <c r="A3598" s="305"/>
      <c r="B3598" s="306"/>
      <c r="K3598" s="308"/>
      <c r="L3598" s="309"/>
      <c r="M3598" s="310"/>
      <c r="N3598" s="309"/>
      <c r="O3598" s="309"/>
      <c r="P3598" s="309"/>
      <c r="Q3598" s="311"/>
      <c r="R3598" s="312"/>
      <c r="S3598" s="312"/>
      <c r="U3598" s="313"/>
      <c r="V3598" s="305"/>
      <c r="W3598" s="425"/>
      <c r="X3598" s="314"/>
      <c r="AA3598" s="315"/>
      <c r="AB3598" s="315"/>
      <c r="AC3598" s="315"/>
      <c r="AD3598" s="312"/>
      <c r="AE3598" s="316"/>
      <c r="AF3598" s="317"/>
      <c r="AG3598" s="317"/>
      <c r="AH3598" s="311"/>
      <c r="AI3598" s="311"/>
      <c r="AJ3598" s="311"/>
      <c r="AK3598" s="311"/>
      <c r="AL3598" s="311"/>
      <c r="AO3598" s="318"/>
      <c r="AP3598" s="318"/>
      <c r="AQ3598" s="249"/>
      <c r="AR3598" s="249"/>
      <c r="AS3598" s="248"/>
      <c r="AT3598" s="248"/>
      <c r="AU3598" s="248"/>
      <c r="AW3598" s="319"/>
      <c r="AX3598" s="251"/>
      <c r="AY3598" s="248"/>
    </row>
    <row r="3599" spans="1:51" s="307" customFormat="1" ht="16.5" customHeight="1" x14ac:dyDescent="0.25">
      <c r="A3599" s="305"/>
      <c r="B3599" s="306"/>
      <c r="K3599" s="308"/>
      <c r="L3599" s="309"/>
      <c r="M3599" s="310"/>
      <c r="N3599" s="309"/>
      <c r="O3599" s="309"/>
      <c r="P3599" s="309"/>
      <c r="Q3599" s="311"/>
      <c r="R3599" s="312"/>
      <c r="S3599" s="312"/>
      <c r="U3599" s="313"/>
      <c r="V3599" s="305"/>
      <c r="W3599" s="425"/>
      <c r="X3599" s="314"/>
      <c r="AA3599" s="315"/>
      <c r="AB3599" s="315"/>
      <c r="AC3599" s="315"/>
      <c r="AD3599" s="312"/>
      <c r="AE3599" s="316"/>
      <c r="AF3599" s="317"/>
      <c r="AG3599" s="317"/>
      <c r="AH3599" s="311"/>
      <c r="AI3599" s="311"/>
      <c r="AJ3599" s="311"/>
      <c r="AK3599" s="311"/>
      <c r="AL3599" s="311"/>
      <c r="AO3599" s="318"/>
      <c r="AP3599" s="318"/>
      <c r="AQ3599" s="249"/>
      <c r="AR3599" s="249"/>
      <c r="AS3599" s="248"/>
      <c r="AT3599" s="248"/>
      <c r="AU3599" s="248"/>
      <c r="AW3599" s="319"/>
      <c r="AX3599" s="251"/>
      <c r="AY3599" s="248"/>
    </row>
    <row r="3600" spans="1:51" s="307" customFormat="1" ht="16.5" customHeight="1" x14ac:dyDescent="0.25">
      <c r="A3600" s="305"/>
      <c r="B3600" s="306"/>
      <c r="K3600" s="308"/>
      <c r="L3600" s="309"/>
      <c r="M3600" s="310"/>
      <c r="N3600" s="309"/>
      <c r="O3600" s="309"/>
      <c r="P3600" s="309"/>
      <c r="Q3600" s="311"/>
      <c r="R3600" s="312"/>
      <c r="S3600" s="312"/>
      <c r="U3600" s="313"/>
      <c r="V3600" s="305"/>
      <c r="W3600" s="425"/>
      <c r="X3600" s="314"/>
      <c r="AA3600" s="315"/>
      <c r="AB3600" s="315"/>
      <c r="AC3600" s="315"/>
      <c r="AD3600" s="312"/>
      <c r="AE3600" s="316"/>
      <c r="AF3600" s="317"/>
      <c r="AG3600" s="317"/>
      <c r="AH3600" s="311"/>
      <c r="AI3600" s="311"/>
      <c r="AJ3600" s="311"/>
      <c r="AK3600" s="311"/>
      <c r="AL3600" s="311"/>
      <c r="AO3600" s="318"/>
      <c r="AP3600" s="318"/>
      <c r="AQ3600" s="249"/>
      <c r="AR3600" s="249"/>
      <c r="AS3600" s="248"/>
      <c r="AT3600" s="248"/>
      <c r="AU3600" s="248"/>
      <c r="AW3600" s="319"/>
      <c r="AX3600" s="251"/>
      <c r="AY3600" s="248"/>
    </row>
    <row r="3601" spans="1:51" s="307" customFormat="1" ht="16.5" customHeight="1" x14ac:dyDescent="0.25">
      <c r="A3601" s="305"/>
      <c r="B3601" s="306"/>
      <c r="K3601" s="308"/>
      <c r="L3601" s="309"/>
      <c r="M3601" s="310"/>
      <c r="N3601" s="309"/>
      <c r="O3601" s="309"/>
      <c r="P3601" s="309"/>
      <c r="Q3601" s="311"/>
      <c r="R3601" s="312"/>
      <c r="S3601" s="312"/>
      <c r="U3601" s="313"/>
      <c r="V3601" s="305"/>
      <c r="W3601" s="425"/>
      <c r="X3601" s="314"/>
      <c r="AA3601" s="315"/>
      <c r="AB3601" s="315"/>
      <c r="AC3601" s="315"/>
      <c r="AD3601" s="312"/>
      <c r="AE3601" s="316"/>
      <c r="AF3601" s="317"/>
      <c r="AG3601" s="317"/>
      <c r="AH3601" s="311"/>
      <c r="AI3601" s="311"/>
      <c r="AJ3601" s="311"/>
      <c r="AK3601" s="311"/>
      <c r="AL3601" s="311"/>
      <c r="AO3601" s="318"/>
      <c r="AP3601" s="318"/>
      <c r="AQ3601" s="249"/>
      <c r="AR3601" s="249"/>
      <c r="AS3601" s="248"/>
      <c r="AT3601" s="248"/>
      <c r="AU3601" s="248"/>
      <c r="AW3601" s="319"/>
      <c r="AX3601" s="251"/>
      <c r="AY3601" s="248"/>
    </row>
    <row r="3602" spans="1:51" s="307" customFormat="1" ht="16.5" customHeight="1" x14ac:dyDescent="0.25">
      <c r="A3602" s="305"/>
      <c r="B3602" s="306"/>
      <c r="K3602" s="308"/>
      <c r="L3602" s="309"/>
      <c r="M3602" s="310"/>
      <c r="N3602" s="309"/>
      <c r="O3602" s="309"/>
      <c r="P3602" s="309"/>
      <c r="Q3602" s="311"/>
      <c r="R3602" s="312"/>
      <c r="S3602" s="312"/>
      <c r="U3602" s="313"/>
      <c r="V3602" s="305"/>
      <c r="W3602" s="425"/>
      <c r="X3602" s="314"/>
      <c r="AA3602" s="315"/>
      <c r="AB3602" s="315"/>
      <c r="AC3602" s="315"/>
      <c r="AD3602" s="312"/>
      <c r="AE3602" s="316"/>
      <c r="AF3602" s="317"/>
      <c r="AG3602" s="317"/>
      <c r="AH3602" s="311"/>
      <c r="AI3602" s="311"/>
      <c r="AJ3602" s="311"/>
      <c r="AK3602" s="311"/>
      <c r="AL3602" s="311"/>
      <c r="AO3602" s="318"/>
      <c r="AP3602" s="318"/>
      <c r="AQ3602" s="249"/>
      <c r="AR3602" s="249"/>
      <c r="AS3602" s="248"/>
      <c r="AT3602" s="248"/>
      <c r="AU3602" s="248"/>
      <c r="AW3602" s="319"/>
      <c r="AX3602" s="251"/>
      <c r="AY3602" s="248"/>
    </row>
    <row r="3603" spans="1:51" s="307" customFormat="1" ht="16.5" customHeight="1" x14ac:dyDescent="0.25">
      <c r="A3603" s="305"/>
      <c r="B3603" s="306"/>
      <c r="K3603" s="308"/>
      <c r="L3603" s="309"/>
      <c r="M3603" s="310"/>
      <c r="N3603" s="309"/>
      <c r="O3603" s="309"/>
      <c r="P3603" s="309"/>
      <c r="Q3603" s="311"/>
      <c r="R3603" s="312"/>
      <c r="S3603" s="312"/>
      <c r="U3603" s="313"/>
      <c r="V3603" s="305"/>
      <c r="W3603" s="425"/>
      <c r="X3603" s="314"/>
      <c r="AA3603" s="315"/>
      <c r="AB3603" s="315"/>
      <c r="AC3603" s="315"/>
      <c r="AD3603" s="312"/>
      <c r="AE3603" s="316"/>
      <c r="AF3603" s="317"/>
      <c r="AG3603" s="317"/>
      <c r="AH3603" s="311"/>
      <c r="AI3603" s="311"/>
      <c r="AJ3603" s="311"/>
      <c r="AK3603" s="311"/>
      <c r="AL3603" s="311"/>
      <c r="AO3603" s="318"/>
      <c r="AP3603" s="318"/>
      <c r="AQ3603" s="249"/>
      <c r="AR3603" s="249"/>
      <c r="AS3603" s="248"/>
      <c r="AT3603" s="248"/>
      <c r="AU3603" s="248"/>
      <c r="AW3603" s="319"/>
      <c r="AX3603" s="251"/>
      <c r="AY3603" s="248"/>
    </row>
    <row r="3604" spans="1:51" s="307" customFormat="1" ht="16.5" customHeight="1" x14ac:dyDescent="0.25">
      <c r="A3604" s="305"/>
      <c r="B3604" s="306"/>
      <c r="K3604" s="308"/>
      <c r="L3604" s="309"/>
      <c r="M3604" s="310"/>
      <c r="N3604" s="309"/>
      <c r="O3604" s="309"/>
      <c r="P3604" s="309"/>
      <c r="Q3604" s="311"/>
      <c r="R3604" s="312"/>
      <c r="S3604" s="312"/>
      <c r="U3604" s="313"/>
      <c r="V3604" s="305"/>
      <c r="W3604" s="425"/>
      <c r="X3604" s="314"/>
      <c r="AA3604" s="315"/>
      <c r="AB3604" s="315"/>
      <c r="AC3604" s="315"/>
      <c r="AD3604" s="312"/>
      <c r="AE3604" s="316"/>
      <c r="AF3604" s="317"/>
      <c r="AG3604" s="317"/>
      <c r="AH3604" s="311"/>
      <c r="AI3604" s="311"/>
      <c r="AJ3604" s="311"/>
      <c r="AK3604" s="311"/>
      <c r="AL3604" s="311"/>
      <c r="AO3604" s="318"/>
      <c r="AP3604" s="318"/>
      <c r="AQ3604" s="249"/>
      <c r="AR3604" s="249"/>
      <c r="AS3604" s="248"/>
      <c r="AT3604" s="248"/>
      <c r="AU3604" s="248"/>
      <c r="AW3604" s="319"/>
      <c r="AX3604" s="251"/>
      <c r="AY3604" s="248"/>
    </row>
    <row r="3605" spans="1:51" s="307" customFormat="1" ht="16.5" customHeight="1" x14ac:dyDescent="0.25">
      <c r="A3605" s="305"/>
      <c r="B3605" s="306"/>
      <c r="K3605" s="308"/>
      <c r="L3605" s="309"/>
      <c r="M3605" s="310"/>
      <c r="N3605" s="309"/>
      <c r="O3605" s="309"/>
      <c r="P3605" s="309"/>
      <c r="Q3605" s="311"/>
      <c r="R3605" s="312"/>
      <c r="S3605" s="312"/>
      <c r="U3605" s="313"/>
      <c r="V3605" s="305"/>
      <c r="W3605" s="425"/>
      <c r="X3605" s="314"/>
      <c r="AA3605" s="315"/>
      <c r="AB3605" s="315"/>
      <c r="AC3605" s="315"/>
      <c r="AD3605" s="312"/>
      <c r="AE3605" s="316"/>
      <c r="AF3605" s="317"/>
      <c r="AG3605" s="317"/>
      <c r="AH3605" s="311"/>
      <c r="AI3605" s="311"/>
      <c r="AJ3605" s="311"/>
      <c r="AK3605" s="311"/>
      <c r="AL3605" s="311"/>
      <c r="AO3605" s="318"/>
      <c r="AP3605" s="318"/>
      <c r="AQ3605" s="249"/>
      <c r="AR3605" s="249"/>
      <c r="AS3605" s="248"/>
      <c r="AT3605" s="248"/>
      <c r="AU3605" s="248"/>
      <c r="AW3605" s="319"/>
      <c r="AX3605" s="251"/>
      <c r="AY3605" s="248"/>
    </row>
    <row r="3606" spans="1:51" s="307" customFormat="1" ht="16.5" customHeight="1" x14ac:dyDescent="0.25">
      <c r="A3606" s="305"/>
      <c r="B3606" s="306"/>
      <c r="K3606" s="308"/>
      <c r="L3606" s="309"/>
      <c r="M3606" s="310"/>
      <c r="N3606" s="309"/>
      <c r="O3606" s="309"/>
      <c r="P3606" s="309"/>
      <c r="Q3606" s="311"/>
      <c r="R3606" s="312"/>
      <c r="S3606" s="312"/>
      <c r="U3606" s="313"/>
      <c r="V3606" s="305"/>
      <c r="W3606" s="425"/>
      <c r="X3606" s="314"/>
      <c r="AA3606" s="315"/>
      <c r="AB3606" s="315"/>
      <c r="AC3606" s="315"/>
      <c r="AD3606" s="312"/>
      <c r="AE3606" s="316"/>
      <c r="AF3606" s="317"/>
      <c r="AG3606" s="317"/>
      <c r="AH3606" s="311"/>
      <c r="AI3606" s="311"/>
      <c r="AJ3606" s="311"/>
      <c r="AK3606" s="311"/>
      <c r="AL3606" s="311"/>
      <c r="AO3606" s="318"/>
      <c r="AP3606" s="318"/>
      <c r="AQ3606" s="249"/>
      <c r="AR3606" s="249"/>
      <c r="AS3606" s="248"/>
      <c r="AT3606" s="248"/>
      <c r="AU3606" s="248"/>
      <c r="AW3606" s="319"/>
      <c r="AX3606" s="251"/>
      <c r="AY3606" s="248"/>
    </row>
    <row r="3607" spans="1:51" s="307" customFormat="1" ht="16.5" customHeight="1" x14ac:dyDescent="0.25">
      <c r="A3607" s="305"/>
      <c r="B3607" s="306"/>
      <c r="K3607" s="308"/>
      <c r="L3607" s="309"/>
      <c r="M3607" s="310"/>
      <c r="N3607" s="309"/>
      <c r="O3607" s="309"/>
      <c r="P3607" s="309"/>
      <c r="Q3607" s="311"/>
      <c r="R3607" s="312"/>
      <c r="S3607" s="312"/>
      <c r="U3607" s="313"/>
      <c r="V3607" s="305"/>
      <c r="W3607" s="425"/>
      <c r="X3607" s="314"/>
      <c r="AA3607" s="315"/>
      <c r="AB3607" s="315"/>
      <c r="AC3607" s="315"/>
      <c r="AD3607" s="312"/>
      <c r="AE3607" s="316"/>
      <c r="AF3607" s="317"/>
      <c r="AG3607" s="317"/>
      <c r="AH3607" s="311"/>
      <c r="AI3607" s="311"/>
      <c r="AJ3607" s="311"/>
      <c r="AK3607" s="311"/>
      <c r="AL3607" s="311"/>
      <c r="AO3607" s="318"/>
      <c r="AP3607" s="318"/>
      <c r="AQ3607" s="249"/>
      <c r="AR3607" s="249"/>
      <c r="AS3607" s="248"/>
      <c r="AT3607" s="248"/>
      <c r="AU3607" s="248"/>
      <c r="AW3607" s="319"/>
      <c r="AX3607" s="251"/>
      <c r="AY3607" s="248"/>
    </row>
    <row r="3608" spans="1:51" s="307" customFormat="1" ht="16.5" customHeight="1" x14ac:dyDescent="0.25">
      <c r="A3608" s="305"/>
      <c r="B3608" s="306"/>
      <c r="K3608" s="308"/>
      <c r="L3608" s="309"/>
      <c r="M3608" s="310"/>
      <c r="N3608" s="309"/>
      <c r="O3608" s="309"/>
      <c r="P3608" s="309"/>
      <c r="Q3608" s="311"/>
      <c r="R3608" s="312"/>
      <c r="S3608" s="312"/>
      <c r="U3608" s="313"/>
      <c r="V3608" s="305"/>
      <c r="W3608" s="425"/>
      <c r="X3608" s="314"/>
      <c r="AA3608" s="315"/>
      <c r="AB3608" s="315"/>
      <c r="AC3608" s="315"/>
      <c r="AD3608" s="312"/>
      <c r="AE3608" s="316"/>
      <c r="AF3608" s="317"/>
      <c r="AG3608" s="317"/>
      <c r="AH3608" s="311"/>
      <c r="AI3608" s="311"/>
      <c r="AJ3608" s="311"/>
      <c r="AK3608" s="311"/>
      <c r="AL3608" s="311"/>
      <c r="AO3608" s="318"/>
      <c r="AP3608" s="318"/>
      <c r="AQ3608" s="249"/>
      <c r="AR3608" s="249"/>
      <c r="AS3608" s="248"/>
      <c r="AT3608" s="248"/>
      <c r="AU3608" s="248"/>
      <c r="AW3608" s="319"/>
      <c r="AX3608" s="251"/>
      <c r="AY3608" s="248"/>
    </row>
    <row r="3609" spans="1:51" s="307" customFormat="1" ht="16.5" customHeight="1" x14ac:dyDescent="0.25">
      <c r="A3609" s="305"/>
      <c r="B3609" s="306"/>
      <c r="K3609" s="308"/>
      <c r="L3609" s="309"/>
      <c r="M3609" s="310"/>
      <c r="N3609" s="309"/>
      <c r="O3609" s="309"/>
      <c r="P3609" s="309"/>
      <c r="Q3609" s="311"/>
      <c r="R3609" s="312"/>
      <c r="S3609" s="312"/>
      <c r="U3609" s="313"/>
      <c r="V3609" s="305"/>
      <c r="W3609" s="425"/>
      <c r="X3609" s="314"/>
      <c r="AA3609" s="315"/>
      <c r="AB3609" s="315"/>
      <c r="AC3609" s="315"/>
      <c r="AD3609" s="312"/>
      <c r="AE3609" s="316"/>
      <c r="AF3609" s="317"/>
      <c r="AG3609" s="317"/>
      <c r="AH3609" s="311"/>
      <c r="AI3609" s="311"/>
      <c r="AJ3609" s="311"/>
      <c r="AK3609" s="311"/>
      <c r="AL3609" s="311"/>
      <c r="AO3609" s="318"/>
      <c r="AP3609" s="318"/>
      <c r="AQ3609" s="249"/>
      <c r="AR3609" s="249"/>
      <c r="AS3609" s="248"/>
      <c r="AT3609" s="248"/>
      <c r="AU3609" s="248"/>
      <c r="AW3609" s="319"/>
      <c r="AX3609" s="251"/>
      <c r="AY3609" s="248"/>
    </row>
    <row r="3610" spans="1:51" s="307" customFormat="1" ht="16.5" customHeight="1" x14ac:dyDescent="0.25">
      <c r="A3610" s="305"/>
      <c r="B3610" s="306"/>
      <c r="K3610" s="308"/>
      <c r="L3610" s="309"/>
      <c r="M3610" s="310"/>
      <c r="N3610" s="309"/>
      <c r="O3610" s="309"/>
      <c r="P3610" s="309"/>
      <c r="Q3610" s="311"/>
      <c r="R3610" s="312"/>
      <c r="S3610" s="312"/>
      <c r="U3610" s="313"/>
      <c r="V3610" s="305"/>
      <c r="W3610" s="425"/>
      <c r="X3610" s="314"/>
      <c r="AA3610" s="315"/>
      <c r="AB3610" s="315"/>
      <c r="AC3610" s="315"/>
      <c r="AD3610" s="312"/>
      <c r="AE3610" s="316"/>
      <c r="AF3610" s="317"/>
      <c r="AG3610" s="317"/>
      <c r="AH3610" s="311"/>
      <c r="AI3610" s="311"/>
      <c r="AJ3610" s="311"/>
      <c r="AK3610" s="311"/>
      <c r="AL3610" s="311"/>
      <c r="AO3610" s="318"/>
      <c r="AP3610" s="318"/>
      <c r="AQ3610" s="249"/>
      <c r="AR3610" s="249"/>
      <c r="AS3610" s="248"/>
      <c r="AT3610" s="248"/>
      <c r="AU3610" s="248"/>
      <c r="AW3610" s="319"/>
      <c r="AX3610" s="251"/>
      <c r="AY3610" s="248"/>
    </row>
    <row r="3611" spans="1:51" s="307" customFormat="1" ht="16.5" customHeight="1" x14ac:dyDescent="0.25">
      <c r="A3611" s="305"/>
      <c r="B3611" s="306"/>
      <c r="K3611" s="308"/>
      <c r="L3611" s="309"/>
      <c r="M3611" s="310"/>
      <c r="N3611" s="309"/>
      <c r="O3611" s="309"/>
      <c r="P3611" s="309"/>
      <c r="Q3611" s="311"/>
      <c r="R3611" s="312"/>
      <c r="S3611" s="312"/>
      <c r="U3611" s="313"/>
      <c r="V3611" s="305"/>
      <c r="W3611" s="425"/>
      <c r="X3611" s="314"/>
      <c r="AA3611" s="315"/>
      <c r="AB3611" s="315"/>
      <c r="AC3611" s="315"/>
      <c r="AD3611" s="312"/>
      <c r="AE3611" s="316"/>
      <c r="AF3611" s="317"/>
      <c r="AG3611" s="317"/>
      <c r="AH3611" s="311"/>
      <c r="AI3611" s="311"/>
      <c r="AJ3611" s="311"/>
      <c r="AK3611" s="311"/>
      <c r="AL3611" s="311"/>
      <c r="AO3611" s="318"/>
      <c r="AP3611" s="318"/>
      <c r="AQ3611" s="249"/>
      <c r="AR3611" s="249"/>
      <c r="AS3611" s="248"/>
      <c r="AT3611" s="248"/>
      <c r="AU3611" s="248"/>
      <c r="AW3611" s="319"/>
      <c r="AX3611" s="251"/>
      <c r="AY3611" s="248"/>
    </row>
    <row r="3612" spans="1:51" s="307" customFormat="1" ht="16.5" customHeight="1" x14ac:dyDescent="0.25">
      <c r="A3612" s="305"/>
      <c r="B3612" s="306"/>
      <c r="K3612" s="308"/>
      <c r="L3612" s="309"/>
      <c r="M3612" s="310"/>
      <c r="N3612" s="309"/>
      <c r="O3612" s="309"/>
      <c r="P3612" s="309"/>
      <c r="Q3612" s="311"/>
      <c r="R3612" s="312"/>
      <c r="S3612" s="312"/>
      <c r="U3612" s="313"/>
      <c r="V3612" s="305"/>
      <c r="W3612" s="425"/>
      <c r="X3612" s="314"/>
      <c r="AA3612" s="315"/>
      <c r="AB3612" s="315"/>
      <c r="AC3612" s="315"/>
      <c r="AD3612" s="312"/>
      <c r="AE3612" s="316"/>
      <c r="AF3612" s="317"/>
      <c r="AG3612" s="317"/>
      <c r="AH3612" s="311"/>
      <c r="AI3612" s="311"/>
      <c r="AJ3612" s="311"/>
      <c r="AK3612" s="311"/>
      <c r="AL3612" s="311"/>
      <c r="AO3612" s="318"/>
      <c r="AP3612" s="318"/>
      <c r="AQ3612" s="249"/>
      <c r="AR3612" s="249"/>
      <c r="AS3612" s="248"/>
      <c r="AT3612" s="248"/>
      <c r="AU3612" s="248"/>
      <c r="AW3612" s="319"/>
      <c r="AX3612" s="251"/>
      <c r="AY3612" s="248"/>
    </row>
    <row r="3613" spans="1:51" s="307" customFormat="1" ht="16.5" customHeight="1" x14ac:dyDescent="0.25">
      <c r="A3613" s="305"/>
      <c r="B3613" s="306"/>
      <c r="K3613" s="308"/>
      <c r="L3613" s="309"/>
      <c r="M3613" s="310"/>
      <c r="N3613" s="309"/>
      <c r="O3613" s="309"/>
      <c r="P3613" s="309"/>
      <c r="Q3613" s="311"/>
      <c r="R3613" s="312"/>
      <c r="S3613" s="312"/>
      <c r="U3613" s="313"/>
      <c r="V3613" s="305"/>
      <c r="W3613" s="425"/>
      <c r="X3613" s="314"/>
      <c r="AA3613" s="315"/>
      <c r="AB3613" s="315"/>
      <c r="AC3613" s="315"/>
      <c r="AD3613" s="312"/>
      <c r="AE3613" s="316"/>
      <c r="AF3613" s="317"/>
      <c r="AG3613" s="317"/>
      <c r="AH3613" s="311"/>
      <c r="AI3613" s="311"/>
      <c r="AJ3613" s="311"/>
      <c r="AK3613" s="311"/>
      <c r="AL3613" s="311"/>
      <c r="AO3613" s="318"/>
      <c r="AP3613" s="318"/>
      <c r="AQ3613" s="249"/>
      <c r="AR3613" s="249"/>
      <c r="AS3613" s="248"/>
      <c r="AT3613" s="248"/>
      <c r="AU3613" s="248"/>
      <c r="AW3613" s="319"/>
      <c r="AX3613" s="251"/>
      <c r="AY3613" s="248"/>
    </row>
    <row r="3614" spans="1:51" s="307" customFormat="1" ht="16.5" customHeight="1" x14ac:dyDescent="0.25">
      <c r="A3614" s="305"/>
      <c r="B3614" s="306"/>
      <c r="K3614" s="308"/>
      <c r="L3614" s="309"/>
      <c r="M3614" s="310"/>
      <c r="N3614" s="309"/>
      <c r="O3614" s="309"/>
      <c r="P3614" s="309"/>
      <c r="Q3614" s="311"/>
      <c r="R3614" s="312"/>
      <c r="S3614" s="312"/>
      <c r="U3614" s="313"/>
      <c r="V3614" s="305"/>
      <c r="W3614" s="425"/>
      <c r="X3614" s="314"/>
      <c r="AA3614" s="315"/>
      <c r="AB3614" s="315"/>
      <c r="AC3614" s="315"/>
      <c r="AD3614" s="312"/>
      <c r="AE3614" s="316"/>
      <c r="AF3614" s="317"/>
      <c r="AG3614" s="317"/>
      <c r="AH3614" s="311"/>
      <c r="AI3614" s="311"/>
      <c r="AJ3614" s="311"/>
      <c r="AK3614" s="311"/>
      <c r="AL3614" s="311"/>
      <c r="AO3614" s="318"/>
      <c r="AP3614" s="318"/>
      <c r="AQ3614" s="249"/>
      <c r="AR3614" s="249"/>
      <c r="AS3614" s="248"/>
      <c r="AT3614" s="248"/>
      <c r="AU3614" s="248"/>
      <c r="AW3614" s="319"/>
      <c r="AX3614" s="251"/>
      <c r="AY3614" s="248"/>
    </row>
    <row r="3615" spans="1:51" s="307" customFormat="1" ht="16.5" customHeight="1" x14ac:dyDescent="0.25">
      <c r="A3615" s="305"/>
      <c r="B3615" s="306"/>
      <c r="K3615" s="308"/>
      <c r="L3615" s="309"/>
      <c r="M3615" s="310"/>
      <c r="N3615" s="309"/>
      <c r="O3615" s="309"/>
      <c r="P3615" s="309"/>
      <c r="Q3615" s="311"/>
      <c r="R3615" s="312"/>
      <c r="S3615" s="312"/>
      <c r="U3615" s="313"/>
      <c r="V3615" s="305"/>
      <c r="W3615" s="425"/>
      <c r="X3615" s="314"/>
      <c r="AA3615" s="315"/>
      <c r="AB3615" s="315"/>
      <c r="AC3615" s="315"/>
      <c r="AD3615" s="312"/>
      <c r="AE3615" s="316"/>
      <c r="AF3615" s="317"/>
      <c r="AG3615" s="317"/>
      <c r="AH3615" s="311"/>
      <c r="AI3615" s="311"/>
      <c r="AJ3615" s="311"/>
      <c r="AK3615" s="311"/>
      <c r="AL3615" s="311"/>
      <c r="AO3615" s="318"/>
      <c r="AP3615" s="318"/>
      <c r="AQ3615" s="249"/>
      <c r="AR3615" s="249"/>
      <c r="AS3615" s="248"/>
      <c r="AT3615" s="248"/>
      <c r="AU3615" s="248"/>
      <c r="AW3615" s="319"/>
      <c r="AX3615" s="251"/>
      <c r="AY3615" s="248"/>
    </row>
    <row r="3616" spans="1:51" s="307" customFormat="1" ht="16.5" customHeight="1" x14ac:dyDescent="0.25">
      <c r="A3616" s="305"/>
      <c r="B3616" s="306"/>
      <c r="K3616" s="308"/>
      <c r="L3616" s="309"/>
      <c r="M3616" s="310"/>
      <c r="N3616" s="309"/>
      <c r="O3616" s="309"/>
      <c r="P3616" s="309"/>
      <c r="Q3616" s="311"/>
      <c r="R3616" s="312"/>
      <c r="S3616" s="312"/>
      <c r="U3616" s="313"/>
      <c r="V3616" s="305"/>
      <c r="W3616" s="425"/>
      <c r="X3616" s="314"/>
      <c r="AA3616" s="315"/>
      <c r="AB3616" s="315"/>
      <c r="AC3616" s="315"/>
      <c r="AD3616" s="312"/>
      <c r="AE3616" s="316"/>
      <c r="AF3616" s="317"/>
      <c r="AG3616" s="317"/>
      <c r="AH3616" s="311"/>
      <c r="AI3616" s="311"/>
      <c r="AJ3616" s="311"/>
      <c r="AK3616" s="311"/>
      <c r="AL3616" s="311"/>
      <c r="AO3616" s="318"/>
      <c r="AP3616" s="318"/>
      <c r="AQ3616" s="249"/>
      <c r="AR3616" s="249"/>
      <c r="AS3616" s="248"/>
      <c r="AT3616" s="248"/>
      <c r="AU3616" s="248"/>
      <c r="AW3616" s="319"/>
      <c r="AX3616" s="251"/>
      <c r="AY3616" s="248"/>
    </row>
    <row r="3617" spans="1:51" s="307" customFormat="1" ht="16.5" customHeight="1" x14ac:dyDescent="0.25">
      <c r="A3617" s="305"/>
      <c r="B3617" s="306"/>
      <c r="K3617" s="308"/>
      <c r="L3617" s="309"/>
      <c r="M3617" s="310"/>
      <c r="N3617" s="309"/>
      <c r="O3617" s="309"/>
      <c r="P3617" s="309"/>
      <c r="Q3617" s="311"/>
      <c r="R3617" s="312"/>
      <c r="S3617" s="312"/>
      <c r="U3617" s="313"/>
      <c r="V3617" s="305"/>
      <c r="W3617" s="425"/>
      <c r="X3617" s="314"/>
      <c r="AA3617" s="315"/>
      <c r="AB3617" s="315"/>
      <c r="AC3617" s="315"/>
      <c r="AD3617" s="312"/>
      <c r="AE3617" s="316"/>
      <c r="AF3617" s="317"/>
      <c r="AG3617" s="317"/>
      <c r="AH3617" s="311"/>
      <c r="AI3617" s="311"/>
      <c r="AJ3617" s="311"/>
      <c r="AK3617" s="311"/>
      <c r="AL3617" s="311"/>
      <c r="AO3617" s="318"/>
      <c r="AP3617" s="318"/>
      <c r="AQ3617" s="249"/>
      <c r="AR3617" s="249"/>
      <c r="AS3617" s="248"/>
      <c r="AT3617" s="248"/>
      <c r="AU3617" s="248"/>
      <c r="AW3617" s="319"/>
      <c r="AX3617" s="251"/>
      <c r="AY3617" s="248"/>
    </row>
    <row r="3618" spans="1:51" s="307" customFormat="1" ht="16.5" customHeight="1" x14ac:dyDescent="0.25">
      <c r="A3618" s="305"/>
      <c r="B3618" s="306"/>
      <c r="K3618" s="308"/>
      <c r="L3618" s="309"/>
      <c r="M3618" s="310"/>
      <c r="N3618" s="309"/>
      <c r="O3618" s="309"/>
      <c r="P3618" s="309"/>
      <c r="Q3618" s="311"/>
      <c r="R3618" s="312"/>
      <c r="S3618" s="312"/>
      <c r="U3618" s="313"/>
      <c r="V3618" s="305"/>
      <c r="W3618" s="425"/>
      <c r="X3618" s="314"/>
      <c r="AA3618" s="315"/>
      <c r="AB3618" s="315"/>
      <c r="AC3618" s="315"/>
      <c r="AD3618" s="312"/>
      <c r="AE3618" s="316"/>
      <c r="AF3618" s="317"/>
      <c r="AG3618" s="317"/>
      <c r="AH3618" s="311"/>
      <c r="AI3618" s="311"/>
      <c r="AJ3618" s="311"/>
      <c r="AK3618" s="311"/>
      <c r="AL3618" s="311"/>
      <c r="AO3618" s="318"/>
      <c r="AP3618" s="318"/>
      <c r="AQ3618" s="249"/>
      <c r="AR3618" s="249"/>
      <c r="AS3618" s="248"/>
      <c r="AT3618" s="248"/>
      <c r="AU3618" s="248"/>
      <c r="AW3618" s="319"/>
      <c r="AX3618" s="251"/>
      <c r="AY3618" s="248"/>
    </row>
    <row r="3619" spans="1:51" s="307" customFormat="1" ht="16.5" customHeight="1" x14ac:dyDescent="0.25">
      <c r="A3619" s="305"/>
      <c r="B3619" s="306"/>
      <c r="K3619" s="308"/>
      <c r="L3619" s="309"/>
      <c r="M3619" s="310"/>
      <c r="N3619" s="309"/>
      <c r="O3619" s="309"/>
      <c r="P3619" s="309"/>
      <c r="Q3619" s="311"/>
      <c r="R3619" s="312"/>
      <c r="S3619" s="312"/>
      <c r="U3619" s="313"/>
      <c r="V3619" s="305"/>
      <c r="W3619" s="425"/>
      <c r="X3619" s="314"/>
      <c r="AA3619" s="315"/>
      <c r="AB3619" s="315"/>
      <c r="AC3619" s="315"/>
      <c r="AD3619" s="312"/>
      <c r="AE3619" s="316"/>
      <c r="AF3619" s="317"/>
      <c r="AG3619" s="317"/>
      <c r="AH3619" s="311"/>
      <c r="AI3619" s="311"/>
      <c r="AJ3619" s="311"/>
      <c r="AK3619" s="311"/>
      <c r="AL3619" s="311"/>
      <c r="AO3619" s="318"/>
      <c r="AP3619" s="318"/>
      <c r="AQ3619" s="249"/>
      <c r="AR3619" s="249"/>
      <c r="AS3619" s="248"/>
      <c r="AT3619" s="248"/>
      <c r="AU3619" s="248"/>
      <c r="AW3619" s="319"/>
      <c r="AX3619" s="251"/>
      <c r="AY3619" s="248"/>
    </row>
    <row r="3620" spans="1:51" s="307" customFormat="1" ht="16.5" customHeight="1" x14ac:dyDescent="0.25">
      <c r="A3620" s="305"/>
      <c r="B3620" s="306"/>
      <c r="K3620" s="308"/>
      <c r="L3620" s="309"/>
      <c r="M3620" s="310"/>
      <c r="N3620" s="309"/>
      <c r="O3620" s="309"/>
      <c r="P3620" s="309"/>
      <c r="Q3620" s="311"/>
      <c r="R3620" s="312"/>
      <c r="S3620" s="312"/>
      <c r="U3620" s="313"/>
      <c r="V3620" s="305"/>
      <c r="W3620" s="425"/>
      <c r="X3620" s="314"/>
      <c r="AA3620" s="315"/>
      <c r="AB3620" s="315"/>
      <c r="AC3620" s="315"/>
      <c r="AD3620" s="312"/>
      <c r="AE3620" s="316"/>
      <c r="AF3620" s="317"/>
      <c r="AG3620" s="317"/>
      <c r="AH3620" s="311"/>
      <c r="AI3620" s="311"/>
      <c r="AJ3620" s="311"/>
      <c r="AK3620" s="311"/>
      <c r="AL3620" s="311"/>
      <c r="AO3620" s="318"/>
      <c r="AP3620" s="318"/>
      <c r="AQ3620" s="249"/>
      <c r="AR3620" s="249"/>
      <c r="AS3620" s="248"/>
      <c r="AT3620" s="248"/>
      <c r="AU3620" s="248"/>
      <c r="AW3620" s="319"/>
      <c r="AX3620" s="251"/>
      <c r="AY3620" s="248"/>
    </row>
    <row r="3621" spans="1:51" s="307" customFormat="1" ht="16.5" customHeight="1" x14ac:dyDescent="0.25">
      <c r="A3621" s="305"/>
      <c r="B3621" s="306"/>
      <c r="K3621" s="308"/>
      <c r="L3621" s="309"/>
      <c r="M3621" s="310"/>
      <c r="N3621" s="309"/>
      <c r="O3621" s="309"/>
      <c r="P3621" s="309"/>
      <c r="Q3621" s="311"/>
      <c r="R3621" s="312"/>
      <c r="S3621" s="312"/>
      <c r="U3621" s="313"/>
      <c r="V3621" s="305"/>
      <c r="W3621" s="425"/>
      <c r="X3621" s="314"/>
      <c r="AA3621" s="315"/>
      <c r="AB3621" s="315"/>
      <c r="AC3621" s="315"/>
      <c r="AD3621" s="312"/>
      <c r="AE3621" s="316"/>
      <c r="AF3621" s="317"/>
      <c r="AG3621" s="317"/>
      <c r="AH3621" s="311"/>
      <c r="AI3621" s="311"/>
      <c r="AJ3621" s="311"/>
      <c r="AK3621" s="311"/>
      <c r="AL3621" s="311"/>
      <c r="AO3621" s="318"/>
      <c r="AP3621" s="318"/>
      <c r="AQ3621" s="249"/>
      <c r="AR3621" s="249"/>
      <c r="AS3621" s="248"/>
      <c r="AT3621" s="248"/>
      <c r="AU3621" s="248"/>
      <c r="AW3621" s="319"/>
      <c r="AX3621" s="251"/>
      <c r="AY3621" s="248"/>
    </row>
    <row r="3622" spans="1:51" s="307" customFormat="1" ht="16.5" customHeight="1" x14ac:dyDescent="0.25">
      <c r="A3622" s="305"/>
      <c r="B3622" s="306"/>
      <c r="K3622" s="308"/>
      <c r="L3622" s="309"/>
      <c r="M3622" s="310"/>
      <c r="N3622" s="309"/>
      <c r="O3622" s="309"/>
      <c r="P3622" s="309"/>
      <c r="Q3622" s="311"/>
      <c r="R3622" s="312"/>
      <c r="S3622" s="312"/>
      <c r="U3622" s="313"/>
      <c r="V3622" s="305"/>
      <c r="W3622" s="425"/>
      <c r="X3622" s="314"/>
      <c r="AA3622" s="315"/>
      <c r="AB3622" s="315"/>
      <c r="AC3622" s="315"/>
      <c r="AD3622" s="312"/>
      <c r="AE3622" s="316"/>
      <c r="AF3622" s="317"/>
      <c r="AG3622" s="317"/>
      <c r="AH3622" s="311"/>
      <c r="AI3622" s="311"/>
      <c r="AJ3622" s="311"/>
      <c r="AK3622" s="311"/>
      <c r="AL3622" s="311"/>
      <c r="AO3622" s="318"/>
      <c r="AP3622" s="318"/>
      <c r="AQ3622" s="249"/>
      <c r="AR3622" s="249"/>
      <c r="AS3622" s="248"/>
      <c r="AT3622" s="248"/>
      <c r="AU3622" s="248"/>
      <c r="AW3622" s="319"/>
      <c r="AX3622" s="251"/>
      <c r="AY3622" s="248"/>
    </row>
    <row r="3623" spans="1:51" s="307" customFormat="1" ht="16.5" customHeight="1" x14ac:dyDescent="0.25">
      <c r="A3623" s="305"/>
      <c r="B3623" s="306"/>
      <c r="K3623" s="308"/>
      <c r="L3623" s="309"/>
      <c r="M3623" s="310"/>
      <c r="N3623" s="309"/>
      <c r="O3623" s="309"/>
      <c r="P3623" s="309"/>
      <c r="Q3623" s="311"/>
      <c r="R3623" s="312"/>
      <c r="S3623" s="312"/>
      <c r="U3623" s="313"/>
      <c r="V3623" s="305"/>
      <c r="W3623" s="425"/>
      <c r="X3623" s="314"/>
      <c r="AA3623" s="315"/>
      <c r="AB3623" s="315"/>
      <c r="AC3623" s="315"/>
      <c r="AD3623" s="312"/>
      <c r="AE3623" s="316"/>
      <c r="AF3623" s="317"/>
      <c r="AG3623" s="317"/>
      <c r="AH3623" s="311"/>
      <c r="AI3623" s="311"/>
      <c r="AJ3623" s="311"/>
      <c r="AK3623" s="311"/>
      <c r="AL3623" s="311"/>
      <c r="AO3623" s="318"/>
      <c r="AP3623" s="318"/>
      <c r="AQ3623" s="249"/>
      <c r="AR3623" s="249"/>
      <c r="AS3623" s="248"/>
      <c r="AT3623" s="248"/>
      <c r="AU3623" s="248"/>
      <c r="AW3623" s="319"/>
      <c r="AX3623" s="251"/>
      <c r="AY3623" s="248"/>
    </row>
    <row r="3624" spans="1:51" s="307" customFormat="1" ht="16.5" customHeight="1" x14ac:dyDescent="0.25">
      <c r="A3624" s="305"/>
      <c r="B3624" s="306"/>
      <c r="K3624" s="308"/>
      <c r="L3624" s="309"/>
      <c r="M3624" s="310"/>
      <c r="N3624" s="309"/>
      <c r="O3624" s="309"/>
      <c r="P3624" s="309"/>
      <c r="Q3624" s="311"/>
      <c r="R3624" s="312"/>
      <c r="S3624" s="312"/>
      <c r="U3624" s="313"/>
      <c r="V3624" s="305"/>
      <c r="W3624" s="425"/>
      <c r="X3624" s="314"/>
      <c r="AA3624" s="315"/>
      <c r="AB3624" s="315"/>
      <c r="AC3624" s="315"/>
      <c r="AD3624" s="312"/>
      <c r="AE3624" s="316"/>
      <c r="AF3624" s="317"/>
      <c r="AG3624" s="317"/>
      <c r="AH3624" s="311"/>
      <c r="AI3624" s="311"/>
      <c r="AJ3624" s="311"/>
      <c r="AK3624" s="311"/>
      <c r="AL3624" s="311"/>
      <c r="AO3624" s="318"/>
      <c r="AP3624" s="318"/>
      <c r="AQ3624" s="249"/>
      <c r="AR3624" s="249"/>
      <c r="AS3624" s="248"/>
      <c r="AT3624" s="248"/>
      <c r="AU3624" s="248"/>
      <c r="AW3624" s="319"/>
      <c r="AX3624" s="251"/>
      <c r="AY3624" s="248"/>
    </row>
    <row r="3625" spans="1:51" s="307" customFormat="1" ht="16.5" customHeight="1" x14ac:dyDescent="0.25">
      <c r="A3625" s="305"/>
      <c r="B3625" s="306"/>
      <c r="K3625" s="308"/>
      <c r="L3625" s="309"/>
      <c r="M3625" s="310"/>
      <c r="N3625" s="309"/>
      <c r="O3625" s="309"/>
      <c r="P3625" s="309"/>
      <c r="Q3625" s="311"/>
      <c r="R3625" s="312"/>
      <c r="S3625" s="312"/>
      <c r="U3625" s="313"/>
      <c r="V3625" s="305"/>
      <c r="W3625" s="425"/>
      <c r="X3625" s="314"/>
      <c r="AA3625" s="315"/>
      <c r="AB3625" s="315"/>
      <c r="AC3625" s="315"/>
      <c r="AD3625" s="312"/>
      <c r="AE3625" s="316"/>
      <c r="AF3625" s="317"/>
      <c r="AG3625" s="317"/>
      <c r="AH3625" s="311"/>
      <c r="AI3625" s="311"/>
      <c r="AJ3625" s="311"/>
      <c r="AK3625" s="311"/>
      <c r="AL3625" s="311"/>
      <c r="AO3625" s="318"/>
      <c r="AP3625" s="318"/>
      <c r="AQ3625" s="249"/>
      <c r="AR3625" s="249"/>
      <c r="AS3625" s="248"/>
      <c r="AT3625" s="248"/>
      <c r="AU3625" s="248"/>
      <c r="AW3625" s="319"/>
      <c r="AX3625" s="251"/>
      <c r="AY3625" s="248"/>
    </row>
    <row r="3626" spans="1:51" s="307" customFormat="1" ht="16.5" customHeight="1" x14ac:dyDescent="0.25">
      <c r="A3626" s="305"/>
      <c r="B3626" s="306"/>
      <c r="K3626" s="308"/>
      <c r="L3626" s="309"/>
      <c r="M3626" s="310"/>
      <c r="N3626" s="309"/>
      <c r="O3626" s="309"/>
      <c r="P3626" s="309"/>
      <c r="Q3626" s="311"/>
      <c r="R3626" s="312"/>
      <c r="S3626" s="312"/>
      <c r="U3626" s="313"/>
      <c r="V3626" s="305"/>
      <c r="W3626" s="425"/>
      <c r="X3626" s="314"/>
      <c r="AA3626" s="315"/>
      <c r="AB3626" s="315"/>
      <c r="AC3626" s="315"/>
      <c r="AD3626" s="312"/>
      <c r="AE3626" s="316"/>
      <c r="AF3626" s="317"/>
      <c r="AG3626" s="317"/>
      <c r="AH3626" s="311"/>
      <c r="AI3626" s="311"/>
      <c r="AJ3626" s="311"/>
      <c r="AK3626" s="311"/>
      <c r="AL3626" s="311"/>
      <c r="AO3626" s="318"/>
      <c r="AP3626" s="318"/>
      <c r="AQ3626" s="249"/>
      <c r="AR3626" s="249"/>
      <c r="AS3626" s="248"/>
      <c r="AT3626" s="248"/>
      <c r="AU3626" s="248"/>
      <c r="AW3626" s="319"/>
      <c r="AX3626" s="251"/>
      <c r="AY3626" s="248"/>
    </row>
    <row r="3627" spans="1:51" s="307" customFormat="1" ht="16.5" customHeight="1" x14ac:dyDescent="0.25">
      <c r="A3627" s="305"/>
      <c r="B3627" s="306"/>
      <c r="K3627" s="308"/>
      <c r="L3627" s="309"/>
      <c r="M3627" s="310"/>
      <c r="N3627" s="309"/>
      <c r="O3627" s="309"/>
      <c r="P3627" s="309"/>
      <c r="Q3627" s="311"/>
      <c r="R3627" s="312"/>
      <c r="S3627" s="312"/>
      <c r="U3627" s="313"/>
      <c r="V3627" s="305"/>
      <c r="W3627" s="425"/>
      <c r="X3627" s="314"/>
      <c r="AA3627" s="315"/>
      <c r="AB3627" s="315"/>
      <c r="AC3627" s="315"/>
      <c r="AD3627" s="312"/>
      <c r="AE3627" s="316"/>
      <c r="AF3627" s="317"/>
      <c r="AG3627" s="317"/>
      <c r="AH3627" s="311"/>
      <c r="AI3627" s="311"/>
      <c r="AJ3627" s="311"/>
      <c r="AK3627" s="311"/>
      <c r="AL3627" s="311"/>
      <c r="AO3627" s="318"/>
      <c r="AP3627" s="318"/>
      <c r="AQ3627" s="249"/>
      <c r="AR3627" s="249"/>
      <c r="AS3627" s="248"/>
      <c r="AT3627" s="248"/>
      <c r="AU3627" s="248"/>
      <c r="AW3627" s="319"/>
      <c r="AX3627" s="251"/>
      <c r="AY3627" s="248"/>
    </row>
    <row r="3628" spans="1:51" s="307" customFormat="1" ht="16.5" customHeight="1" x14ac:dyDescent="0.25">
      <c r="A3628" s="305"/>
      <c r="B3628" s="306"/>
      <c r="K3628" s="308"/>
      <c r="L3628" s="309"/>
      <c r="M3628" s="310"/>
      <c r="N3628" s="309"/>
      <c r="O3628" s="309"/>
      <c r="P3628" s="309"/>
      <c r="Q3628" s="311"/>
      <c r="R3628" s="312"/>
      <c r="S3628" s="312"/>
      <c r="U3628" s="313"/>
      <c r="V3628" s="305"/>
      <c r="W3628" s="425"/>
      <c r="X3628" s="314"/>
      <c r="AA3628" s="315"/>
      <c r="AB3628" s="315"/>
      <c r="AC3628" s="315"/>
      <c r="AD3628" s="312"/>
      <c r="AE3628" s="316"/>
      <c r="AF3628" s="317"/>
      <c r="AG3628" s="317"/>
      <c r="AH3628" s="311"/>
      <c r="AI3628" s="311"/>
      <c r="AJ3628" s="311"/>
      <c r="AK3628" s="311"/>
      <c r="AL3628" s="311"/>
      <c r="AO3628" s="318"/>
      <c r="AP3628" s="318"/>
      <c r="AQ3628" s="249"/>
      <c r="AR3628" s="249"/>
      <c r="AS3628" s="248"/>
      <c r="AT3628" s="248"/>
      <c r="AU3628" s="248"/>
      <c r="AW3628" s="319"/>
      <c r="AX3628" s="251"/>
      <c r="AY3628" s="248"/>
    </row>
    <row r="3629" spans="1:51" s="307" customFormat="1" ht="16.5" customHeight="1" x14ac:dyDescent="0.25">
      <c r="A3629" s="305"/>
      <c r="B3629" s="306"/>
      <c r="K3629" s="308"/>
      <c r="L3629" s="309"/>
      <c r="M3629" s="310"/>
      <c r="N3629" s="309"/>
      <c r="O3629" s="309"/>
      <c r="P3629" s="309"/>
      <c r="Q3629" s="311"/>
      <c r="R3629" s="312"/>
      <c r="S3629" s="312"/>
      <c r="U3629" s="313"/>
      <c r="V3629" s="305" t="s">
        <v>283</v>
      </c>
      <c r="W3629" s="425" t="s">
        <v>320</v>
      </c>
      <c r="X3629" s="314" t="s">
        <v>284</v>
      </c>
      <c r="Y3629" s="307" t="s">
        <v>28</v>
      </c>
      <c r="Z3629" s="307" t="s">
        <v>53</v>
      </c>
      <c r="AA3629" s="315">
        <v>12</v>
      </c>
      <c r="AB3629" s="315">
        <v>15</v>
      </c>
      <c r="AC3629" s="315">
        <v>2</v>
      </c>
      <c r="AD3629" s="312">
        <f>AA3629*AB3629</f>
        <v>180</v>
      </c>
      <c r="AE3629" s="316">
        <v>100</v>
      </c>
      <c r="AF3629" s="317">
        <f>รายการ!B1</f>
        <v>6700</v>
      </c>
      <c r="AG3629" s="317">
        <f>AD3629*AF3629</f>
        <v>1206000</v>
      </c>
      <c r="AH3629" s="311">
        <f>SUM(AI3629:AL3629)</f>
        <v>180</v>
      </c>
      <c r="AI3629" s="311"/>
      <c r="AJ3629" s="311">
        <v>180</v>
      </c>
      <c r="AK3629" s="311"/>
      <c r="AL3629" s="311"/>
      <c r="AM3629" s="307">
        <v>30</v>
      </c>
      <c r="AN3629" s="307">
        <f>ค่าเสื่อม!T4</f>
        <v>93</v>
      </c>
      <c r="AO3629" s="318">
        <f>AG3629*AN3629/100</f>
        <v>1121580</v>
      </c>
      <c r="AP3629" s="318">
        <f>AG3629-AO3629</f>
        <v>84420</v>
      </c>
      <c r="AQ3629" s="249">
        <f>P3629+AP3629</f>
        <v>84420</v>
      </c>
      <c r="AR3629" s="249">
        <f>AQ3629</f>
        <v>84420</v>
      </c>
      <c r="AS3629" s="248">
        <f>((S3629*O3629)+(AF3629*AK3629)-(AF3629*AK3629*AN3629/100))</f>
        <v>0</v>
      </c>
      <c r="AT3629" s="248">
        <f>AQ3629-AS3629</f>
        <v>84420</v>
      </c>
      <c r="AU3629" s="248">
        <f>AS3629</f>
        <v>0</v>
      </c>
      <c r="AW3629" s="319"/>
      <c r="AX3629" s="251">
        <f>AU3629*AV3629/100</f>
        <v>0</v>
      </c>
      <c r="AY3629" s="248">
        <f>AX3629*10/100</f>
        <v>0</v>
      </c>
    </row>
    <row r="3630" spans="1:51" s="307" customFormat="1" ht="16.5" customHeight="1" x14ac:dyDescent="0.25">
      <c r="A3630" s="305"/>
      <c r="B3630" s="306"/>
      <c r="K3630" s="308"/>
      <c r="L3630" s="309"/>
      <c r="M3630" s="310"/>
      <c r="N3630" s="309"/>
      <c r="O3630" s="309"/>
      <c r="P3630" s="309"/>
      <c r="Q3630" s="311"/>
      <c r="R3630" s="312"/>
      <c r="S3630" s="312"/>
      <c r="U3630" s="313"/>
      <c r="V3630" s="305"/>
      <c r="W3630" s="425"/>
      <c r="X3630" s="314"/>
      <c r="AA3630" s="315"/>
      <c r="AB3630" s="315"/>
      <c r="AC3630" s="315"/>
      <c r="AD3630" s="312"/>
      <c r="AE3630" s="316"/>
      <c r="AF3630" s="317"/>
      <c r="AG3630" s="317"/>
      <c r="AH3630" s="311"/>
      <c r="AI3630" s="311"/>
      <c r="AJ3630" s="311"/>
      <c r="AK3630" s="311"/>
      <c r="AL3630" s="311"/>
      <c r="AO3630" s="318"/>
      <c r="AP3630" s="318"/>
      <c r="AQ3630" s="249"/>
      <c r="AR3630" s="249"/>
      <c r="AS3630" s="248"/>
      <c r="AT3630" s="248"/>
      <c r="AU3630" s="248"/>
      <c r="AW3630" s="319"/>
      <c r="AX3630" s="251"/>
      <c r="AY3630" s="248"/>
    </row>
    <row r="3631" spans="1:51" s="307" customFormat="1" ht="16.5" customHeight="1" x14ac:dyDescent="0.25">
      <c r="A3631" s="305"/>
      <c r="B3631" s="306"/>
      <c r="K3631" s="308"/>
      <c r="L3631" s="309"/>
      <c r="M3631" s="310"/>
      <c r="N3631" s="309"/>
      <c r="O3631" s="309"/>
      <c r="P3631" s="309"/>
      <c r="Q3631" s="311"/>
      <c r="R3631" s="312"/>
      <c r="S3631" s="312"/>
      <c r="U3631" s="313"/>
      <c r="V3631" s="305"/>
      <c r="W3631" s="425"/>
      <c r="X3631" s="314"/>
      <c r="AA3631" s="315"/>
      <c r="AB3631" s="315"/>
      <c r="AC3631" s="315"/>
      <c r="AD3631" s="312"/>
      <c r="AE3631" s="316"/>
      <c r="AF3631" s="317"/>
      <c r="AG3631" s="317"/>
      <c r="AH3631" s="311"/>
      <c r="AI3631" s="311"/>
      <c r="AJ3631" s="311"/>
      <c r="AK3631" s="311"/>
      <c r="AL3631" s="311"/>
      <c r="AO3631" s="318"/>
      <c r="AP3631" s="318"/>
      <c r="AQ3631" s="249"/>
      <c r="AR3631" s="249"/>
      <c r="AS3631" s="248"/>
      <c r="AT3631" s="248"/>
      <c r="AU3631" s="248"/>
      <c r="AW3631" s="319"/>
      <c r="AX3631" s="251"/>
      <c r="AY3631" s="248"/>
    </row>
    <row r="3632" spans="1:51" s="307" customFormat="1" ht="16.5" customHeight="1" x14ac:dyDescent="0.25">
      <c r="A3632" s="305"/>
      <c r="B3632" s="306"/>
      <c r="K3632" s="308"/>
      <c r="L3632" s="309"/>
      <c r="M3632" s="310"/>
      <c r="N3632" s="309"/>
      <c r="O3632" s="309"/>
      <c r="P3632" s="309"/>
      <c r="Q3632" s="311"/>
      <c r="R3632" s="312"/>
      <c r="S3632" s="312"/>
      <c r="U3632" s="313"/>
      <c r="V3632" s="305"/>
      <c r="W3632" s="425"/>
      <c r="X3632" s="314"/>
      <c r="AA3632" s="315"/>
      <c r="AB3632" s="315"/>
      <c r="AC3632" s="315"/>
      <c r="AD3632" s="312"/>
      <c r="AE3632" s="316"/>
      <c r="AF3632" s="317"/>
      <c r="AG3632" s="317"/>
      <c r="AH3632" s="311"/>
      <c r="AI3632" s="311"/>
      <c r="AJ3632" s="311"/>
      <c r="AK3632" s="311"/>
      <c r="AL3632" s="311"/>
      <c r="AO3632" s="318"/>
      <c r="AP3632" s="318"/>
      <c r="AQ3632" s="249"/>
      <c r="AR3632" s="249"/>
      <c r="AS3632" s="248"/>
      <c r="AT3632" s="248"/>
      <c r="AU3632" s="248"/>
      <c r="AW3632" s="319"/>
      <c r="AX3632" s="251"/>
      <c r="AY3632" s="248"/>
    </row>
    <row r="3633" spans="1:51" s="307" customFormat="1" ht="16.5" customHeight="1" x14ac:dyDescent="0.25">
      <c r="A3633" s="305"/>
      <c r="B3633" s="306"/>
      <c r="K3633" s="308"/>
      <c r="L3633" s="309"/>
      <c r="M3633" s="310"/>
      <c r="N3633" s="309"/>
      <c r="O3633" s="309"/>
      <c r="P3633" s="309"/>
      <c r="Q3633" s="311"/>
      <c r="R3633" s="312"/>
      <c r="S3633" s="312"/>
      <c r="U3633" s="313"/>
      <c r="V3633" s="305"/>
      <c r="W3633" s="425"/>
      <c r="X3633" s="314"/>
      <c r="AA3633" s="315"/>
      <c r="AB3633" s="315"/>
      <c r="AC3633" s="315"/>
      <c r="AD3633" s="312"/>
      <c r="AE3633" s="316"/>
      <c r="AF3633" s="317"/>
      <c r="AG3633" s="317"/>
      <c r="AH3633" s="311"/>
      <c r="AI3633" s="311"/>
      <c r="AJ3633" s="311"/>
      <c r="AK3633" s="311"/>
      <c r="AL3633" s="311"/>
      <c r="AO3633" s="318"/>
      <c r="AP3633" s="318"/>
      <c r="AQ3633" s="249"/>
      <c r="AR3633" s="249"/>
      <c r="AS3633" s="248"/>
      <c r="AT3633" s="248"/>
      <c r="AU3633" s="248"/>
      <c r="AW3633" s="319"/>
      <c r="AX3633" s="251"/>
      <c r="AY3633" s="248"/>
    </row>
    <row r="3634" spans="1:51" s="307" customFormat="1" ht="16.5" customHeight="1" x14ac:dyDescent="0.25">
      <c r="A3634" s="305"/>
      <c r="B3634" s="306"/>
      <c r="K3634" s="308"/>
      <c r="L3634" s="309"/>
      <c r="M3634" s="310"/>
      <c r="N3634" s="309"/>
      <c r="O3634" s="309"/>
      <c r="P3634" s="309"/>
      <c r="Q3634" s="311"/>
      <c r="R3634" s="312"/>
      <c r="S3634" s="312"/>
      <c r="U3634" s="313"/>
      <c r="V3634" s="305"/>
      <c r="W3634" s="425"/>
      <c r="X3634" s="314"/>
      <c r="AA3634" s="315"/>
      <c r="AB3634" s="315"/>
      <c r="AC3634" s="315"/>
      <c r="AD3634" s="312"/>
      <c r="AE3634" s="316"/>
      <c r="AF3634" s="317"/>
      <c r="AG3634" s="317"/>
      <c r="AH3634" s="311"/>
      <c r="AI3634" s="311"/>
      <c r="AJ3634" s="311"/>
      <c r="AK3634" s="311"/>
      <c r="AL3634" s="311"/>
      <c r="AO3634" s="318"/>
      <c r="AP3634" s="318"/>
      <c r="AQ3634" s="249"/>
      <c r="AR3634" s="249"/>
      <c r="AS3634" s="248"/>
      <c r="AT3634" s="248"/>
      <c r="AU3634" s="248"/>
      <c r="AW3634" s="319"/>
      <c r="AX3634" s="251"/>
      <c r="AY3634" s="248"/>
    </row>
    <row r="3635" spans="1:51" s="307" customFormat="1" ht="16.5" customHeight="1" x14ac:dyDescent="0.25">
      <c r="A3635" s="305"/>
      <c r="B3635" s="306"/>
      <c r="K3635" s="308"/>
      <c r="L3635" s="309"/>
      <c r="M3635" s="310"/>
      <c r="N3635" s="309"/>
      <c r="O3635" s="309"/>
      <c r="P3635" s="309"/>
      <c r="Q3635" s="311"/>
      <c r="R3635" s="312"/>
      <c r="S3635" s="312"/>
      <c r="U3635" s="313"/>
      <c r="V3635" s="305"/>
      <c r="W3635" s="425"/>
      <c r="X3635" s="314"/>
      <c r="AA3635" s="315"/>
      <c r="AB3635" s="315"/>
      <c r="AC3635" s="315"/>
      <c r="AD3635" s="312"/>
      <c r="AE3635" s="316"/>
      <c r="AF3635" s="317"/>
      <c r="AG3635" s="317"/>
      <c r="AH3635" s="311"/>
      <c r="AI3635" s="311"/>
      <c r="AJ3635" s="311"/>
      <c r="AK3635" s="311"/>
      <c r="AL3635" s="311"/>
      <c r="AO3635" s="318"/>
      <c r="AP3635" s="318"/>
      <c r="AQ3635" s="249"/>
      <c r="AR3635" s="249"/>
      <c r="AS3635" s="248"/>
      <c r="AT3635" s="248"/>
      <c r="AU3635" s="248"/>
      <c r="AW3635" s="319"/>
      <c r="AX3635" s="251"/>
      <c r="AY3635" s="248"/>
    </row>
    <row r="3636" spans="1:51" s="307" customFormat="1" ht="16.5" customHeight="1" x14ac:dyDescent="0.25">
      <c r="A3636" s="305"/>
      <c r="B3636" s="306"/>
      <c r="K3636" s="308"/>
      <c r="L3636" s="309"/>
      <c r="M3636" s="310"/>
      <c r="N3636" s="309"/>
      <c r="O3636" s="309"/>
      <c r="P3636" s="309"/>
      <c r="Q3636" s="311"/>
      <c r="R3636" s="312"/>
      <c r="S3636" s="312"/>
      <c r="U3636" s="313"/>
      <c r="V3636" s="305"/>
      <c r="W3636" s="425"/>
      <c r="X3636" s="314"/>
      <c r="AA3636" s="315"/>
      <c r="AB3636" s="315"/>
      <c r="AC3636" s="315"/>
      <c r="AD3636" s="312"/>
      <c r="AE3636" s="316"/>
      <c r="AF3636" s="317"/>
      <c r="AG3636" s="317"/>
      <c r="AH3636" s="311"/>
      <c r="AI3636" s="311"/>
      <c r="AJ3636" s="311"/>
      <c r="AK3636" s="311"/>
      <c r="AL3636" s="311"/>
      <c r="AO3636" s="318"/>
      <c r="AP3636" s="318"/>
      <c r="AQ3636" s="249"/>
      <c r="AR3636" s="249"/>
      <c r="AS3636" s="248"/>
      <c r="AT3636" s="248"/>
      <c r="AU3636" s="248"/>
      <c r="AW3636" s="319"/>
      <c r="AX3636" s="251"/>
      <c r="AY3636" s="248"/>
    </row>
    <row r="3637" spans="1:51" s="307" customFormat="1" ht="16.5" customHeight="1" x14ac:dyDescent="0.25">
      <c r="A3637" s="305"/>
      <c r="B3637" s="306"/>
      <c r="K3637" s="308"/>
      <c r="L3637" s="309"/>
      <c r="M3637" s="310"/>
      <c r="N3637" s="309"/>
      <c r="O3637" s="309"/>
      <c r="P3637" s="309"/>
      <c r="Q3637" s="311"/>
      <c r="R3637" s="312"/>
      <c r="S3637" s="312"/>
      <c r="U3637" s="313"/>
      <c r="V3637" s="305"/>
      <c r="W3637" s="425"/>
      <c r="X3637" s="314"/>
      <c r="AA3637" s="315"/>
      <c r="AB3637" s="315"/>
      <c r="AC3637" s="315"/>
      <c r="AD3637" s="312"/>
      <c r="AE3637" s="316"/>
      <c r="AF3637" s="317"/>
      <c r="AG3637" s="317"/>
      <c r="AH3637" s="311"/>
      <c r="AI3637" s="311"/>
      <c r="AJ3637" s="311"/>
      <c r="AK3637" s="311"/>
      <c r="AL3637" s="311"/>
      <c r="AO3637" s="318"/>
      <c r="AP3637" s="318"/>
      <c r="AQ3637" s="249"/>
      <c r="AR3637" s="249"/>
      <c r="AS3637" s="248"/>
      <c r="AT3637" s="248"/>
      <c r="AU3637" s="248"/>
      <c r="AW3637" s="319"/>
      <c r="AX3637" s="251"/>
      <c r="AY3637" s="248"/>
    </row>
    <row r="3638" spans="1:51" s="307" customFormat="1" ht="16.5" customHeight="1" x14ac:dyDescent="0.25">
      <c r="A3638" s="305"/>
      <c r="B3638" s="306"/>
      <c r="K3638" s="308"/>
      <c r="L3638" s="309"/>
      <c r="M3638" s="310"/>
      <c r="N3638" s="309"/>
      <c r="O3638" s="309"/>
      <c r="P3638" s="309"/>
      <c r="Q3638" s="311"/>
      <c r="R3638" s="312"/>
      <c r="S3638" s="312"/>
      <c r="U3638" s="313"/>
      <c r="V3638" s="305"/>
      <c r="W3638" s="425"/>
      <c r="X3638" s="314"/>
      <c r="AA3638" s="315"/>
      <c r="AB3638" s="315"/>
      <c r="AC3638" s="315"/>
      <c r="AD3638" s="312"/>
      <c r="AE3638" s="316"/>
      <c r="AF3638" s="317"/>
      <c r="AG3638" s="317"/>
      <c r="AH3638" s="311"/>
      <c r="AI3638" s="311"/>
      <c r="AJ3638" s="311"/>
      <c r="AK3638" s="311"/>
      <c r="AL3638" s="311"/>
      <c r="AO3638" s="318"/>
      <c r="AP3638" s="318"/>
      <c r="AQ3638" s="249"/>
      <c r="AR3638" s="249"/>
      <c r="AS3638" s="248"/>
      <c r="AT3638" s="248"/>
      <c r="AU3638" s="248"/>
      <c r="AW3638" s="319"/>
      <c r="AX3638" s="251"/>
      <c r="AY3638" s="248"/>
    </row>
    <row r="3639" spans="1:51" s="307" customFormat="1" ht="16.5" customHeight="1" x14ac:dyDescent="0.25">
      <c r="A3639" s="305"/>
      <c r="B3639" s="306"/>
      <c r="K3639" s="308"/>
      <c r="L3639" s="309"/>
      <c r="M3639" s="310"/>
      <c r="N3639" s="309"/>
      <c r="O3639" s="309"/>
      <c r="P3639" s="309"/>
      <c r="Q3639" s="311"/>
      <c r="R3639" s="312"/>
      <c r="S3639" s="312"/>
      <c r="U3639" s="313"/>
      <c r="V3639" s="305"/>
      <c r="W3639" s="425"/>
      <c r="X3639" s="314"/>
      <c r="AA3639" s="315"/>
      <c r="AB3639" s="315"/>
      <c r="AC3639" s="315"/>
      <c r="AD3639" s="312"/>
      <c r="AE3639" s="316"/>
      <c r="AF3639" s="317"/>
      <c r="AG3639" s="317"/>
      <c r="AH3639" s="311"/>
      <c r="AI3639" s="311"/>
      <c r="AJ3639" s="311"/>
      <c r="AK3639" s="311"/>
      <c r="AL3639" s="311"/>
      <c r="AO3639" s="318"/>
      <c r="AP3639" s="318"/>
      <c r="AQ3639" s="249"/>
      <c r="AR3639" s="249"/>
      <c r="AS3639" s="248"/>
      <c r="AT3639" s="248"/>
      <c r="AU3639" s="248"/>
      <c r="AW3639" s="319"/>
      <c r="AX3639" s="251"/>
      <c r="AY3639" s="248"/>
    </row>
    <row r="3640" spans="1:51" s="307" customFormat="1" ht="16.5" customHeight="1" x14ac:dyDescent="0.25">
      <c r="A3640" s="305"/>
      <c r="B3640" s="306"/>
      <c r="K3640" s="308"/>
      <c r="L3640" s="309"/>
      <c r="M3640" s="310"/>
      <c r="N3640" s="309"/>
      <c r="O3640" s="309"/>
      <c r="P3640" s="309"/>
      <c r="Q3640" s="311"/>
      <c r="R3640" s="312"/>
      <c r="S3640" s="312"/>
      <c r="U3640" s="313"/>
      <c r="V3640" s="305"/>
      <c r="W3640" s="425"/>
      <c r="X3640" s="314"/>
      <c r="AA3640" s="315"/>
      <c r="AB3640" s="315"/>
      <c r="AC3640" s="315"/>
      <c r="AD3640" s="312"/>
      <c r="AE3640" s="316"/>
      <c r="AF3640" s="317"/>
      <c r="AG3640" s="317"/>
      <c r="AH3640" s="311"/>
      <c r="AI3640" s="311"/>
      <c r="AJ3640" s="311"/>
      <c r="AK3640" s="311"/>
      <c r="AL3640" s="311"/>
      <c r="AO3640" s="318"/>
      <c r="AP3640" s="318"/>
      <c r="AQ3640" s="249"/>
      <c r="AR3640" s="249"/>
      <c r="AS3640" s="248"/>
      <c r="AT3640" s="248"/>
      <c r="AU3640" s="248"/>
      <c r="AW3640" s="319"/>
      <c r="AX3640" s="251"/>
      <c r="AY3640" s="248"/>
    </row>
    <row r="3641" spans="1:51" s="307" customFormat="1" ht="16.5" customHeight="1" x14ac:dyDescent="0.25">
      <c r="A3641" s="305"/>
      <c r="B3641" s="306"/>
      <c r="K3641" s="308"/>
      <c r="L3641" s="309"/>
      <c r="M3641" s="310"/>
      <c r="N3641" s="309"/>
      <c r="O3641" s="309"/>
      <c r="P3641" s="309"/>
      <c r="Q3641" s="311"/>
      <c r="R3641" s="312"/>
      <c r="S3641" s="312"/>
      <c r="U3641" s="313"/>
      <c r="V3641" s="305"/>
      <c r="W3641" s="425"/>
      <c r="X3641" s="314"/>
      <c r="AA3641" s="315"/>
      <c r="AB3641" s="315"/>
      <c r="AC3641" s="315"/>
      <c r="AD3641" s="312"/>
      <c r="AE3641" s="316"/>
      <c r="AF3641" s="317"/>
      <c r="AG3641" s="317"/>
      <c r="AH3641" s="311"/>
      <c r="AI3641" s="311"/>
      <c r="AJ3641" s="311"/>
      <c r="AK3641" s="311"/>
      <c r="AL3641" s="311"/>
      <c r="AO3641" s="318"/>
      <c r="AP3641" s="318"/>
      <c r="AQ3641" s="249"/>
      <c r="AR3641" s="249"/>
      <c r="AS3641" s="248"/>
      <c r="AT3641" s="248"/>
      <c r="AU3641" s="248"/>
      <c r="AW3641" s="319"/>
      <c r="AX3641" s="251"/>
      <c r="AY3641" s="248"/>
    </row>
    <row r="3642" spans="1:51" s="307" customFormat="1" ht="16.5" customHeight="1" x14ac:dyDescent="0.25">
      <c r="A3642" s="305"/>
      <c r="B3642" s="306"/>
      <c r="K3642" s="308"/>
      <c r="L3642" s="309"/>
      <c r="M3642" s="310"/>
      <c r="N3642" s="309"/>
      <c r="O3642" s="309"/>
      <c r="P3642" s="309"/>
      <c r="Q3642" s="311"/>
      <c r="R3642" s="312"/>
      <c r="S3642" s="312"/>
      <c r="U3642" s="313"/>
      <c r="V3642" s="305"/>
      <c r="W3642" s="425"/>
      <c r="X3642" s="314"/>
      <c r="AA3642" s="315"/>
      <c r="AB3642" s="315"/>
      <c r="AC3642" s="315"/>
      <c r="AD3642" s="312"/>
      <c r="AE3642" s="316"/>
      <c r="AF3642" s="317"/>
      <c r="AG3642" s="317"/>
      <c r="AH3642" s="311"/>
      <c r="AI3642" s="311"/>
      <c r="AJ3642" s="311"/>
      <c r="AK3642" s="311"/>
      <c r="AL3642" s="311"/>
      <c r="AO3642" s="318"/>
      <c r="AP3642" s="318"/>
      <c r="AQ3642" s="249"/>
      <c r="AR3642" s="249"/>
      <c r="AS3642" s="248"/>
      <c r="AT3642" s="248"/>
      <c r="AU3642" s="248"/>
      <c r="AW3642" s="319"/>
      <c r="AX3642" s="251"/>
      <c r="AY3642" s="248"/>
    </row>
    <row r="3643" spans="1:51" s="307" customFormat="1" ht="16.5" customHeight="1" x14ac:dyDescent="0.25">
      <c r="A3643" s="305"/>
      <c r="B3643" s="306"/>
      <c r="K3643" s="308"/>
      <c r="L3643" s="309"/>
      <c r="M3643" s="310"/>
      <c r="N3643" s="309"/>
      <c r="O3643" s="309"/>
      <c r="P3643" s="309"/>
      <c r="Q3643" s="311"/>
      <c r="R3643" s="312"/>
      <c r="S3643" s="312"/>
      <c r="U3643" s="313"/>
      <c r="V3643" s="305"/>
      <c r="W3643" s="425"/>
      <c r="X3643" s="314"/>
      <c r="AA3643" s="315"/>
      <c r="AB3643" s="315"/>
      <c r="AC3643" s="315"/>
      <c r="AD3643" s="312"/>
      <c r="AE3643" s="316"/>
      <c r="AF3643" s="317"/>
      <c r="AG3643" s="317"/>
      <c r="AH3643" s="311"/>
      <c r="AI3643" s="311"/>
      <c r="AJ3643" s="311"/>
      <c r="AK3643" s="311"/>
      <c r="AL3643" s="311"/>
      <c r="AO3643" s="318"/>
      <c r="AP3643" s="318"/>
      <c r="AQ3643" s="249"/>
      <c r="AR3643" s="249"/>
      <c r="AS3643" s="248"/>
      <c r="AT3643" s="248"/>
      <c r="AU3643" s="248"/>
      <c r="AW3643" s="319"/>
      <c r="AX3643" s="251"/>
      <c r="AY3643" s="248"/>
    </row>
    <row r="3644" spans="1:51" s="307" customFormat="1" ht="16.5" customHeight="1" x14ac:dyDescent="0.25">
      <c r="A3644" s="305"/>
      <c r="B3644" s="306"/>
      <c r="K3644" s="308"/>
      <c r="L3644" s="309"/>
      <c r="M3644" s="310"/>
      <c r="N3644" s="309"/>
      <c r="O3644" s="309"/>
      <c r="P3644" s="309"/>
      <c r="Q3644" s="311"/>
      <c r="R3644" s="312"/>
      <c r="S3644" s="312"/>
      <c r="U3644" s="313"/>
      <c r="V3644" s="305"/>
      <c r="W3644" s="425"/>
      <c r="X3644" s="314"/>
      <c r="AA3644" s="315"/>
      <c r="AB3644" s="315"/>
      <c r="AC3644" s="315"/>
      <c r="AD3644" s="312"/>
      <c r="AE3644" s="316"/>
      <c r="AF3644" s="317"/>
      <c r="AG3644" s="317"/>
      <c r="AH3644" s="311"/>
      <c r="AI3644" s="311"/>
      <c r="AJ3644" s="311"/>
      <c r="AK3644" s="311"/>
      <c r="AL3644" s="311"/>
      <c r="AO3644" s="318"/>
      <c r="AP3644" s="318"/>
      <c r="AQ3644" s="249"/>
      <c r="AR3644" s="249"/>
      <c r="AS3644" s="248"/>
      <c r="AT3644" s="248"/>
      <c r="AU3644" s="248"/>
      <c r="AW3644" s="319"/>
      <c r="AX3644" s="251"/>
      <c r="AY3644" s="248"/>
    </row>
    <row r="3645" spans="1:51" s="307" customFormat="1" ht="16.5" customHeight="1" x14ac:dyDescent="0.25">
      <c r="A3645" s="305"/>
      <c r="B3645" s="306"/>
      <c r="K3645" s="308"/>
      <c r="L3645" s="309"/>
      <c r="M3645" s="310"/>
      <c r="N3645" s="309"/>
      <c r="O3645" s="309"/>
      <c r="P3645" s="309"/>
      <c r="Q3645" s="311"/>
      <c r="R3645" s="312"/>
      <c r="S3645" s="312"/>
      <c r="U3645" s="313"/>
      <c r="V3645" s="305"/>
      <c r="W3645" s="425"/>
      <c r="X3645" s="314"/>
      <c r="AA3645" s="315"/>
      <c r="AB3645" s="315"/>
      <c r="AC3645" s="315"/>
      <c r="AD3645" s="312"/>
      <c r="AE3645" s="316"/>
      <c r="AF3645" s="317"/>
      <c r="AG3645" s="317"/>
      <c r="AH3645" s="311"/>
      <c r="AI3645" s="311"/>
      <c r="AJ3645" s="311"/>
      <c r="AK3645" s="311"/>
      <c r="AL3645" s="311"/>
      <c r="AO3645" s="318"/>
      <c r="AP3645" s="318"/>
      <c r="AQ3645" s="249"/>
      <c r="AR3645" s="249"/>
      <c r="AS3645" s="248"/>
      <c r="AT3645" s="248"/>
      <c r="AU3645" s="248"/>
      <c r="AW3645" s="319"/>
      <c r="AX3645" s="251"/>
      <c r="AY3645" s="248"/>
    </row>
    <row r="3646" spans="1:51" s="307" customFormat="1" ht="16.5" customHeight="1" x14ac:dyDescent="0.25">
      <c r="A3646" s="305"/>
      <c r="B3646" s="306"/>
      <c r="K3646" s="308"/>
      <c r="L3646" s="309"/>
      <c r="M3646" s="310"/>
      <c r="N3646" s="309"/>
      <c r="O3646" s="309"/>
      <c r="P3646" s="309"/>
      <c r="Q3646" s="311"/>
      <c r="R3646" s="312"/>
      <c r="S3646" s="312"/>
      <c r="U3646" s="313"/>
      <c r="V3646" s="305"/>
      <c r="W3646" s="425"/>
      <c r="X3646" s="314"/>
      <c r="AA3646" s="315"/>
      <c r="AB3646" s="315"/>
      <c r="AC3646" s="315"/>
      <c r="AD3646" s="312"/>
      <c r="AE3646" s="316"/>
      <c r="AF3646" s="317"/>
      <c r="AG3646" s="317"/>
      <c r="AH3646" s="311"/>
      <c r="AI3646" s="311"/>
      <c r="AJ3646" s="311"/>
      <c r="AK3646" s="311"/>
      <c r="AL3646" s="311"/>
      <c r="AO3646" s="318"/>
      <c r="AP3646" s="318"/>
      <c r="AQ3646" s="249"/>
      <c r="AR3646" s="249"/>
      <c r="AS3646" s="248"/>
      <c r="AT3646" s="248"/>
      <c r="AU3646" s="248"/>
      <c r="AW3646" s="319"/>
      <c r="AX3646" s="251"/>
      <c r="AY3646" s="248"/>
    </row>
    <row r="3647" spans="1:51" s="307" customFormat="1" ht="16.5" customHeight="1" x14ac:dyDescent="0.25">
      <c r="A3647" s="305"/>
      <c r="B3647" s="306"/>
      <c r="K3647" s="308"/>
      <c r="L3647" s="309"/>
      <c r="M3647" s="310"/>
      <c r="N3647" s="309"/>
      <c r="O3647" s="309"/>
      <c r="P3647" s="309"/>
      <c r="Q3647" s="311"/>
      <c r="R3647" s="312"/>
      <c r="S3647" s="312"/>
      <c r="U3647" s="313"/>
      <c r="V3647" s="305"/>
      <c r="W3647" s="425"/>
      <c r="X3647" s="314"/>
      <c r="AA3647" s="315"/>
      <c r="AB3647" s="315"/>
      <c r="AC3647" s="315"/>
      <c r="AD3647" s="312"/>
      <c r="AE3647" s="316"/>
      <c r="AF3647" s="317"/>
      <c r="AG3647" s="317"/>
      <c r="AH3647" s="311"/>
      <c r="AI3647" s="311"/>
      <c r="AJ3647" s="311"/>
      <c r="AK3647" s="311"/>
      <c r="AL3647" s="311"/>
      <c r="AO3647" s="318"/>
      <c r="AP3647" s="318"/>
      <c r="AQ3647" s="249"/>
      <c r="AR3647" s="249"/>
      <c r="AS3647" s="248"/>
      <c r="AT3647" s="248"/>
      <c r="AU3647" s="248"/>
      <c r="AW3647" s="319"/>
      <c r="AX3647" s="251"/>
      <c r="AY3647" s="248"/>
    </row>
    <row r="3648" spans="1:51" s="307" customFormat="1" ht="16.5" customHeight="1" x14ac:dyDescent="0.25">
      <c r="A3648" s="305"/>
      <c r="B3648" s="306"/>
      <c r="K3648" s="308"/>
      <c r="L3648" s="309"/>
      <c r="M3648" s="310"/>
      <c r="N3648" s="309"/>
      <c r="O3648" s="309"/>
      <c r="P3648" s="309"/>
      <c r="Q3648" s="311"/>
      <c r="R3648" s="312"/>
      <c r="S3648" s="312"/>
      <c r="U3648" s="313"/>
      <c r="V3648" s="305"/>
      <c r="W3648" s="425"/>
      <c r="X3648" s="314"/>
      <c r="AA3648" s="315"/>
      <c r="AB3648" s="315"/>
      <c r="AC3648" s="315"/>
      <c r="AD3648" s="312"/>
      <c r="AE3648" s="316"/>
      <c r="AF3648" s="317"/>
      <c r="AG3648" s="317"/>
      <c r="AH3648" s="311"/>
      <c r="AI3648" s="311"/>
      <c r="AJ3648" s="311"/>
      <c r="AK3648" s="311"/>
      <c r="AL3648" s="311"/>
      <c r="AO3648" s="318"/>
      <c r="AP3648" s="318"/>
      <c r="AQ3648" s="249"/>
      <c r="AR3648" s="249"/>
      <c r="AS3648" s="248"/>
      <c r="AT3648" s="248"/>
      <c r="AU3648" s="248"/>
      <c r="AW3648" s="319"/>
      <c r="AX3648" s="251"/>
      <c r="AY3648" s="248"/>
    </row>
    <row r="3649" spans="1:51" s="307" customFormat="1" ht="16.5" customHeight="1" x14ac:dyDescent="0.25">
      <c r="A3649" s="305"/>
      <c r="B3649" s="306"/>
      <c r="K3649" s="308"/>
      <c r="L3649" s="309"/>
      <c r="M3649" s="310"/>
      <c r="N3649" s="309"/>
      <c r="O3649" s="309"/>
      <c r="P3649" s="309"/>
      <c r="Q3649" s="311"/>
      <c r="R3649" s="312"/>
      <c r="S3649" s="312"/>
      <c r="U3649" s="313"/>
      <c r="V3649" s="305"/>
      <c r="W3649" s="425"/>
      <c r="X3649" s="314"/>
      <c r="AA3649" s="315"/>
      <c r="AB3649" s="315"/>
      <c r="AC3649" s="315"/>
      <c r="AD3649" s="312"/>
      <c r="AE3649" s="316"/>
      <c r="AF3649" s="317"/>
      <c r="AG3649" s="317"/>
      <c r="AH3649" s="311"/>
      <c r="AI3649" s="311"/>
      <c r="AJ3649" s="311"/>
      <c r="AK3649" s="311"/>
      <c r="AL3649" s="311"/>
      <c r="AO3649" s="318"/>
      <c r="AP3649" s="318"/>
      <c r="AQ3649" s="249"/>
      <c r="AR3649" s="249"/>
      <c r="AS3649" s="248"/>
      <c r="AT3649" s="248"/>
      <c r="AU3649" s="248"/>
      <c r="AW3649" s="319"/>
      <c r="AX3649" s="251"/>
      <c r="AY3649" s="248"/>
    </row>
    <row r="3650" spans="1:51" s="307" customFormat="1" ht="16.5" customHeight="1" x14ac:dyDescent="0.25">
      <c r="A3650" s="305"/>
      <c r="B3650" s="306"/>
      <c r="K3650" s="308"/>
      <c r="L3650" s="309"/>
      <c r="M3650" s="310"/>
      <c r="N3650" s="309"/>
      <c r="O3650" s="309"/>
      <c r="P3650" s="309"/>
      <c r="Q3650" s="311"/>
      <c r="R3650" s="312"/>
      <c r="S3650" s="312"/>
      <c r="U3650" s="313"/>
      <c r="V3650" s="305"/>
      <c r="W3650" s="425"/>
      <c r="X3650" s="314"/>
      <c r="AA3650" s="315"/>
      <c r="AB3650" s="315"/>
      <c r="AC3650" s="315"/>
      <c r="AD3650" s="312"/>
      <c r="AE3650" s="316"/>
      <c r="AF3650" s="317"/>
      <c r="AG3650" s="317"/>
      <c r="AH3650" s="311"/>
      <c r="AI3650" s="311"/>
      <c r="AJ3650" s="311"/>
      <c r="AK3650" s="311"/>
      <c r="AL3650" s="311"/>
      <c r="AO3650" s="318"/>
      <c r="AP3650" s="318"/>
      <c r="AQ3650" s="249"/>
      <c r="AR3650" s="249"/>
      <c r="AS3650" s="248"/>
      <c r="AT3650" s="248"/>
      <c r="AU3650" s="248"/>
      <c r="AW3650" s="319"/>
      <c r="AX3650" s="251"/>
      <c r="AY3650" s="248"/>
    </row>
    <row r="3651" spans="1:51" s="307" customFormat="1" ht="16.5" customHeight="1" x14ac:dyDescent="0.25">
      <c r="A3651" s="305"/>
      <c r="B3651" s="306"/>
      <c r="K3651" s="308"/>
      <c r="L3651" s="309"/>
      <c r="M3651" s="310"/>
      <c r="N3651" s="309"/>
      <c r="O3651" s="309"/>
      <c r="P3651" s="309"/>
      <c r="Q3651" s="311"/>
      <c r="R3651" s="312"/>
      <c r="S3651" s="312"/>
      <c r="U3651" s="313"/>
      <c r="V3651" s="305"/>
      <c r="W3651" s="425"/>
      <c r="X3651" s="314"/>
      <c r="AA3651" s="315"/>
      <c r="AB3651" s="315"/>
      <c r="AC3651" s="315"/>
      <c r="AD3651" s="312"/>
      <c r="AE3651" s="316"/>
      <c r="AF3651" s="317"/>
      <c r="AG3651" s="317"/>
      <c r="AH3651" s="311"/>
      <c r="AI3651" s="311"/>
      <c r="AJ3651" s="311"/>
      <c r="AK3651" s="311"/>
      <c r="AL3651" s="311"/>
      <c r="AO3651" s="318"/>
      <c r="AP3651" s="318"/>
      <c r="AQ3651" s="249"/>
      <c r="AR3651" s="249"/>
      <c r="AS3651" s="248"/>
      <c r="AT3651" s="248"/>
      <c r="AU3651" s="248"/>
      <c r="AW3651" s="319"/>
      <c r="AX3651" s="251"/>
      <c r="AY3651" s="248"/>
    </row>
    <row r="3652" spans="1:51" s="307" customFormat="1" ht="16.5" customHeight="1" x14ac:dyDescent="0.25">
      <c r="A3652" s="305"/>
      <c r="B3652" s="306"/>
      <c r="K3652" s="308"/>
      <c r="L3652" s="309"/>
      <c r="M3652" s="310"/>
      <c r="N3652" s="309"/>
      <c r="O3652" s="309"/>
      <c r="P3652" s="309"/>
      <c r="Q3652" s="311"/>
      <c r="R3652" s="312"/>
      <c r="S3652" s="312"/>
      <c r="U3652" s="313"/>
      <c r="V3652" s="305"/>
      <c r="W3652" s="425"/>
      <c r="X3652" s="314"/>
      <c r="AA3652" s="315"/>
      <c r="AB3652" s="315"/>
      <c r="AC3652" s="315"/>
      <c r="AD3652" s="312"/>
      <c r="AE3652" s="316"/>
      <c r="AF3652" s="317"/>
      <c r="AG3652" s="317"/>
      <c r="AH3652" s="311"/>
      <c r="AI3652" s="311"/>
      <c r="AJ3652" s="311"/>
      <c r="AK3652" s="311"/>
      <c r="AL3652" s="311"/>
      <c r="AO3652" s="318"/>
      <c r="AP3652" s="318"/>
      <c r="AQ3652" s="249"/>
      <c r="AR3652" s="249"/>
      <c r="AS3652" s="248"/>
      <c r="AT3652" s="248"/>
      <c r="AU3652" s="248"/>
      <c r="AW3652" s="319"/>
      <c r="AX3652" s="251"/>
      <c r="AY3652" s="248"/>
    </row>
    <row r="3653" spans="1:51" s="307" customFormat="1" ht="16.5" customHeight="1" x14ac:dyDescent="0.25">
      <c r="A3653" s="305"/>
      <c r="B3653" s="306"/>
      <c r="K3653" s="308"/>
      <c r="L3653" s="309"/>
      <c r="M3653" s="310"/>
      <c r="N3653" s="309"/>
      <c r="O3653" s="309"/>
      <c r="P3653" s="309"/>
      <c r="Q3653" s="311"/>
      <c r="R3653" s="312"/>
      <c r="S3653" s="312"/>
      <c r="U3653" s="313"/>
      <c r="V3653" s="305"/>
      <c r="W3653" s="425"/>
      <c r="X3653" s="314"/>
      <c r="AA3653" s="315"/>
      <c r="AB3653" s="315"/>
      <c r="AC3653" s="315"/>
      <c r="AD3653" s="312"/>
      <c r="AE3653" s="316"/>
      <c r="AF3653" s="317"/>
      <c r="AG3653" s="317"/>
      <c r="AH3653" s="311"/>
      <c r="AI3653" s="311"/>
      <c r="AJ3653" s="311"/>
      <c r="AK3653" s="311"/>
      <c r="AL3653" s="311"/>
      <c r="AO3653" s="318"/>
      <c r="AP3653" s="318"/>
      <c r="AQ3653" s="249"/>
      <c r="AR3653" s="249"/>
      <c r="AS3653" s="248"/>
      <c r="AT3653" s="248"/>
      <c r="AU3653" s="248"/>
      <c r="AW3653" s="319"/>
      <c r="AX3653" s="251"/>
      <c r="AY3653" s="248"/>
    </row>
    <row r="3654" spans="1:51" s="307" customFormat="1" ht="16.5" customHeight="1" x14ac:dyDescent="0.25">
      <c r="A3654" s="305"/>
      <c r="B3654" s="306"/>
      <c r="K3654" s="308"/>
      <c r="L3654" s="309"/>
      <c r="M3654" s="310"/>
      <c r="N3654" s="309"/>
      <c r="O3654" s="309"/>
      <c r="P3654" s="309"/>
      <c r="Q3654" s="311"/>
      <c r="R3654" s="312"/>
      <c r="S3654" s="312"/>
      <c r="U3654" s="313"/>
      <c r="V3654" s="305"/>
      <c r="W3654" s="425"/>
      <c r="X3654" s="314"/>
      <c r="AA3654" s="315"/>
      <c r="AB3654" s="315"/>
      <c r="AC3654" s="315"/>
      <c r="AD3654" s="312"/>
      <c r="AE3654" s="316"/>
      <c r="AF3654" s="317"/>
      <c r="AG3654" s="317"/>
      <c r="AH3654" s="311"/>
      <c r="AI3654" s="311"/>
      <c r="AJ3654" s="311"/>
      <c r="AK3654" s="311"/>
      <c r="AL3654" s="311"/>
      <c r="AO3654" s="318"/>
      <c r="AP3654" s="318"/>
      <c r="AQ3654" s="249"/>
      <c r="AR3654" s="249"/>
      <c r="AS3654" s="248"/>
      <c r="AT3654" s="248"/>
      <c r="AU3654" s="248"/>
      <c r="AW3654" s="319"/>
      <c r="AX3654" s="251"/>
      <c r="AY3654" s="248"/>
    </row>
    <row r="3655" spans="1:51" s="307" customFormat="1" ht="16.5" customHeight="1" x14ac:dyDescent="0.25">
      <c r="A3655" s="305"/>
      <c r="B3655" s="306"/>
      <c r="K3655" s="308"/>
      <c r="L3655" s="309"/>
      <c r="M3655" s="310"/>
      <c r="N3655" s="309"/>
      <c r="O3655" s="309"/>
      <c r="P3655" s="309"/>
      <c r="Q3655" s="311"/>
      <c r="R3655" s="312"/>
      <c r="S3655" s="312"/>
      <c r="U3655" s="313"/>
      <c r="V3655" s="305"/>
      <c r="W3655" s="425"/>
      <c r="X3655" s="314"/>
      <c r="AA3655" s="315"/>
      <c r="AB3655" s="315"/>
      <c r="AC3655" s="315"/>
      <c r="AD3655" s="312"/>
      <c r="AE3655" s="316"/>
      <c r="AF3655" s="317"/>
      <c r="AG3655" s="317"/>
      <c r="AH3655" s="311"/>
      <c r="AI3655" s="311"/>
      <c r="AJ3655" s="311"/>
      <c r="AK3655" s="311"/>
      <c r="AL3655" s="311"/>
      <c r="AO3655" s="318"/>
      <c r="AP3655" s="318"/>
      <c r="AQ3655" s="249"/>
      <c r="AR3655" s="249"/>
      <c r="AS3655" s="248"/>
      <c r="AT3655" s="248"/>
      <c r="AU3655" s="248"/>
      <c r="AW3655" s="319"/>
      <c r="AX3655" s="251"/>
      <c r="AY3655" s="248"/>
    </row>
    <row r="3656" spans="1:51" s="307" customFormat="1" ht="16.5" customHeight="1" x14ac:dyDescent="0.25">
      <c r="A3656" s="305"/>
      <c r="B3656" s="306"/>
      <c r="K3656" s="308"/>
      <c r="L3656" s="309"/>
      <c r="M3656" s="310"/>
      <c r="N3656" s="309"/>
      <c r="O3656" s="309"/>
      <c r="P3656" s="309"/>
      <c r="Q3656" s="311"/>
      <c r="R3656" s="312"/>
      <c r="S3656" s="312"/>
      <c r="U3656" s="313"/>
      <c r="V3656" s="305"/>
      <c r="W3656" s="425"/>
      <c r="X3656" s="314"/>
      <c r="AA3656" s="315"/>
      <c r="AB3656" s="315"/>
      <c r="AC3656" s="315"/>
      <c r="AD3656" s="312"/>
      <c r="AE3656" s="316"/>
      <c r="AF3656" s="317"/>
      <c r="AG3656" s="317"/>
      <c r="AH3656" s="311"/>
      <c r="AI3656" s="311"/>
      <c r="AJ3656" s="311"/>
      <c r="AK3656" s="311"/>
      <c r="AL3656" s="311"/>
      <c r="AO3656" s="318"/>
      <c r="AP3656" s="318"/>
      <c r="AQ3656" s="249"/>
      <c r="AR3656" s="249"/>
      <c r="AS3656" s="248"/>
      <c r="AT3656" s="248"/>
      <c r="AU3656" s="248"/>
      <c r="AW3656" s="319"/>
      <c r="AX3656" s="251"/>
      <c r="AY3656" s="248"/>
    </row>
    <row r="3657" spans="1:51" s="307" customFormat="1" ht="16.5" customHeight="1" x14ac:dyDescent="0.25">
      <c r="A3657" s="305"/>
      <c r="B3657" s="306"/>
      <c r="K3657" s="308"/>
      <c r="L3657" s="309"/>
      <c r="M3657" s="310"/>
      <c r="N3657" s="309"/>
      <c r="O3657" s="309"/>
      <c r="P3657" s="309"/>
      <c r="Q3657" s="311"/>
      <c r="R3657" s="312"/>
      <c r="S3657" s="312"/>
      <c r="U3657" s="313"/>
      <c r="V3657" s="305"/>
      <c r="W3657" s="425"/>
      <c r="X3657" s="314"/>
      <c r="AA3657" s="315"/>
      <c r="AB3657" s="315"/>
      <c r="AC3657" s="315"/>
      <c r="AD3657" s="312"/>
      <c r="AE3657" s="316"/>
      <c r="AF3657" s="317"/>
      <c r="AG3657" s="317"/>
      <c r="AH3657" s="311"/>
      <c r="AI3657" s="311"/>
      <c r="AJ3657" s="311"/>
      <c r="AK3657" s="311"/>
      <c r="AL3657" s="311"/>
      <c r="AO3657" s="318"/>
      <c r="AP3657" s="318"/>
      <c r="AQ3657" s="249"/>
      <c r="AR3657" s="249"/>
      <c r="AS3657" s="248"/>
      <c r="AT3657" s="248"/>
      <c r="AU3657" s="248"/>
      <c r="AW3657" s="319"/>
      <c r="AX3657" s="251"/>
      <c r="AY3657" s="248"/>
    </row>
    <row r="3658" spans="1:51" s="307" customFormat="1" ht="16.5" customHeight="1" x14ac:dyDescent="0.25">
      <c r="A3658" s="305"/>
      <c r="B3658" s="306"/>
      <c r="K3658" s="308"/>
      <c r="L3658" s="309"/>
      <c r="M3658" s="310"/>
      <c r="N3658" s="309"/>
      <c r="O3658" s="309"/>
      <c r="P3658" s="309"/>
      <c r="Q3658" s="311"/>
      <c r="R3658" s="312"/>
      <c r="S3658" s="312"/>
      <c r="U3658" s="313"/>
      <c r="V3658" s="305"/>
      <c r="W3658" s="425"/>
      <c r="X3658" s="314"/>
      <c r="AA3658" s="315"/>
      <c r="AB3658" s="315"/>
      <c r="AC3658" s="315"/>
      <c r="AD3658" s="312"/>
      <c r="AE3658" s="316"/>
      <c r="AF3658" s="317"/>
      <c r="AG3658" s="317"/>
      <c r="AH3658" s="311"/>
      <c r="AI3658" s="311"/>
      <c r="AJ3658" s="311"/>
      <c r="AK3658" s="311"/>
      <c r="AL3658" s="311"/>
      <c r="AO3658" s="318"/>
      <c r="AP3658" s="318"/>
      <c r="AQ3658" s="249"/>
      <c r="AR3658" s="249"/>
      <c r="AS3658" s="248"/>
      <c r="AT3658" s="248"/>
      <c r="AU3658" s="248"/>
      <c r="AW3658" s="319"/>
      <c r="AX3658" s="251"/>
      <c r="AY3658" s="248"/>
    </row>
    <row r="3659" spans="1:51" s="307" customFormat="1" ht="16.5" customHeight="1" x14ac:dyDescent="0.25">
      <c r="A3659" s="305"/>
      <c r="B3659" s="306"/>
      <c r="K3659" s="308"/>
      <c r="L3659" s="309"/>
      <c r="M3659" s="310"/>
      <c r="N3659" s="309"/>
      <c r="O3659" s="309"/>
      <c r="P3659" s="309"/>
      <c r="Q3659" s="311"/>
      <c r="R3659" s="312"/>
      <c r="S3659" s="312"/>
      <c r="U3659" s="313"/>
      <c r="V3659" s="305"/>
      <c r="W3659" s="425"/>
      <c r="X3659" s="314"/>
      <c r="AA3659" s="315"/>
      <c r="AB3659" s="315"/>
      <c r="AC3659" s="315"/>
      <c r="AD3659" s="312"/>
      <c r="AE3659" s="316"/>
      <c r="AF3659" s="317"/>
      <c r="AG3659" s="317"/>
      <c r="AH3659" s="311"/>
      <c r="AI3659" s="311"/>
      <c r="AJ3659" s="311"/>
      <c r="AK3659" s="311"/>
      <c r="AL3659" s="311"/>
      <c r="AO3659" s="318"/>
      <c r="AP3659" s="318"/>
      <c r="AQ3659" s="249"/>
      <c r="AR3659" s="249"/>
      <c r="AS3659" s="248"/>
      <c r="AT3659" s="248"/>
      <c r="AU3659" s="248"/>
      <c r="AW3659" s="319"/>
      <c r="AX3659" s="251"/>
      <c r="AY3659" s="248"/>
    </row>
    <row r="3660" spans="1:51" s="307" customFormat="1" ht="16.5" customHeight="1" x14ac:dyDescent="0.25">
      <c r="A3660" s="305"/>
      <c r="B3660" s="306"/>
      <c r="K3660" s="308"/>
      <c r="L3660" s="309"/>
      <c r="M3660" s="310"/>
      <c r="N3660" s="309"/>
      <c r="O3660" s="309"/>
      <c r="P3660" s="309"/>
      <c r="Q3660" s="311"/>
      <c r="R3660" s="312"/>
      <c r="S3660" s="312"/>
      <c r="U3660" s="313"/>
      <c r="V3660" s="305"/>
      <c r="W3660" s="425"/>
      <c r="X3660" s="314"/>
      <c r="AA3660" s="315"/>
      <c r="AB3660" s="315"/>
      <c r="AC3660" s="315"/>
      <c r="AD3660" s="312"/>
      <c r="AE3660" s="316"/>
      <c r="AF3660" s="317"/>
      <c r="AG3660" s="317"/>
      <c r="AH3660" s="311"/>
      <c r="AI3660" s="311"/>
      <c r="AJ3660" s="311"/>
      <c r="AK3660" s="311"/>
      <c r="AL3660" s="311"/>
      <c r="AO3660" s="318"/>
      <c r="AP3660" s="318"/>
      <c r="AQ3660" s="249"/>
      <c r="AR3660" s="249"/>
      <c r="AS3660" s="248"/>
      <c r="AT3660" s="248"/>
      <c r="AU3660" s="248"/>
      <c r="AW3660" s="319"/>
      <c r="AX3660" s="251"/>
      <c r="AY3660" s="248"/>
    </row>
    <row r="3661" spans="1:51" s="307" customFormat="1" ht="16.5" customHeight="1" x14ac:dyDescent="0.25">
      <c r="A3661" s="305"/>
      <c r="B3661" s="306"/>
      <c r="K3661" s="308"/>
      <c r="L3661" s="309"/>
      <c r="M3661" s="310"/>
      <c r="N3661" s="309"/>
      <c r="O3661" s="309"/>
      <c r="P3661" s="309"/>
      <c r="Q3661" s="311"/>
      <c r="R3661" s="312"/>
      <c r="S3661" s="312"/>
      <c r="U3661" s="313"/>
      <c r="V3661" s="305"/>
      <c r="W3661" s="425"/>
      <c r="X3661" s="314"/>
      <c r="AA3661" s="315"/>
      <c r="AB3661" s="315"/>
      <c r="AC3661" s="315"/>
      <c r="AD3661" s="312"/>
      <c r="AE3661" s="316"/>
      <c r="AF3661" s="317"/>
      <c r="AG3661" s="317"/>
      <c r="AH3661" s="311"/>
      <c r="AI3661" s="311"/>
      <c r="AJ3661" s="311"/>
      <c r="AK3661" s="311"/>
      <c r="AL3661" s="311"/>
      <c r="AO3661" s="318"/>
      <c r="AP3661" s="318"/>
      <c r="AQ3661" s="249"/>
      <c r="AR3661" s="249"/>
      <c r="AS3661" s="248"/>
      <c r="AT3661" s="248"/>
      <c r="AU3661" s="248"/>
      <c r="AW3661" s="319"/>
      <c r="AX3661" s="251"/>
      <c r="AY3661" s="248"/>
    </row>
    <row r="3662" spans="1:51" s="307" customFormat="1" ht="16.5" customHeight="1" x14ac:dyDescent="0.25">
      <c r="A3662" s="305"/>
      <c r="B3662" s="306"/>
      <c r="K3662" s="308"/>
      <c r="L3662" s="309"/>
      <c r="M3662" s="310"/>
      <c r="N3662" s="309"/>
      <c r="O3662" s="309"/>
      <c r="P3662" s="309"/>
      <c r="Q3662" s="311"/>
      <c r="R3662" s="312"/>
      <c r="S3662" s="312"/>
      <c r="U3662" s="313"/>
      <c r="V3662" s="305"/>
      <c r="W3662" s="425"/>
      <c r="X3662" s="314"/>
      <c r="AA3662" s="315"/>
      <c r="AB3662" s="315"/>
      <c r="AC3662" s="315"/>
      <c r="AD3662" s="312"/>
      <c r="AE3662" s="316"/>
      <c r="AF3662" s="317"/>
      <c r="AG3662" s="317"/>
      <c r="AH3662" s="311"/>
      <c r="AI3662" s="311"/>
      <c r="AJ3662" s="311"/>
      <c r="AK3662" s="311"/>
      <c r="AL3662" s="311"/>
      <c r="AO3662" s="318"/>
      <c r="AP3662" s="318"/>
      <c r="AQ3662" s="249"/>
      <c r="AR3662" s="249"/>
      <c r="AS3662" s="248"/>
      <c r="AT3662" s="248"/>
      <c r="AU3662" s="248"/>
      <c r="AW3662" s="319"/>
      <c r="AX3662" s="251"/>
      <c r="AY3662" s="248"/>
    </row>
    <row r="3663" spans="1:51" s="307" customFormat="1" ht="16.5" customHeight="1" x14ac:dyDescent="0.25">
      <c r="A3663" s="305"/>
      <c r="B3663" s="306"/>
      <c r="K3663" s="308"/>
      <c r="L3663" s="309"/>
      <c r="M3663" s="310"/>
      <c r="N3663" s="309"/>
      <c r="O3663" s="309"/>
      <c r="P3663" s="309"/>
      <c r="Q3663" s="311"/>
      <c r="R3663" s="312"/>
      <c r="S3663" s="312"/>
      <c r="U3663" s="313"/>
      <c r="V3663" s="305"/>
      <c r="W3663" s="425"/>
      <c r="X3663" s="314"/>
      <c r="AA3663" s="315"/>
      <c r="AB3663" s="315"/>
      <c r="AC3663" s="315"/>
      <c r="AD3663" s="312"/>
      <c r="AE3663" s="316"/>
      <c r="AF3663" s="317"/>
      <c r="AG3663" s="317"/>
      <c r="AH3663" s="311"/>
      <c r="AI3663" s="311"/>
      <c r="AJ3663" s="311"/>
      <c r="AK3663" s="311"/>
      <c r="AL3663" s="311"/>
      <c r="AO3663" s="318"/>
      <c r="AP3663" s="318"/>
      <c r="AQ3663" s="249"/>
      <c r="AR3663" s="249"/>
      <c r="AS3663" s="248"/>
      <c r="AT3663" s="248"/>
      <c r="AU3663" s="248"/>
      <c r="AW3663" s="319"/>
      <c r="AX3663" s="251"/>
      <c r="AY3663" s="248"/>
    </row>
    <row r="3664" spans="1:51" s="307" customFormat="1" ht="16.5" customHeight="1" x14ac:dyDescent="0.25">
      <c r="A3664" s="305"/>
      <c r="B3664" s="306"/>
      <c r="K3664" s="308"/>
      <c r="L3664" s="309"/>
      <c r="M3664" s="310"/>
      <c r="N3664" s="309"/>
      <c r="O3664" s="309"/>
      <c r="P3664" s="309"/>
      <c r="Q3664" s="311"/>
      <c r="R3664" s="312"/>
      <c r="S3664" s="312"/>
      <c r="U3664" s="313"/>
      <c r="V3664" s="305"/>
      <c r="W3664" s="425"/>
      <c r="X3664" s="314"/>
      <c r="AA3664" s="315"/>
      <c r="AB3664" s="315"/>
      <c r="AC3664" s="315"/>
      <c r="AD3664" s="312"/>
      <c r="AE3664" s="316"/>
      <c r="AF3664" s="317"/>
      <c r="AG3664" s="317"/>
      <c r="AH3664" s="311"/>
      <c r="AI3664" s="311"/>
      <c r="AJ3664" s="311"/>
      <c r="AK3664" s="311"/>
      <c r="AL3664" s="311"/>
      <c r="AO3664" s="318"/>
      <c r="AP3664" s="318"/>
      <c r="AQ3664" s="249"/>
      <c r="AR3664" s="249"/>
      <c r="AS3664" s="248"/>
      <c r="AT3664" s="248"/>
      <c r="AU3664" s="248"/>
      <c r="AW3664" s="319"/>
      <c r="AX3664" s="251"/>
      <c r="AY3664" s="248"/>
    </row>
    <row r="3665" spans="1:51" s="307" customFormat="1" ht="16.5" customHeight="1" x14ac:dyDescent="0.25">
      <c r="A3665" s="305"/>
      <c r="B3665" s="306"/>
      <c r="K3665" s="308"/>
      <c r="L3665" s="309"/>
      <c r="M3665" s="310"/>
      <c r="N3665" s="309"/>
      <c r="O3665" s="309"/>
      <c r="P3665" s="309"/>
      <c r="Q3665" s="311"/>
      <c r="R3665" s="312"/>
      <c r="S3665" s="312"/>
      <c r="U3665" s="313"/>
      <c r="V3665" s="305"/>
      <c r="W3665" s="425"/>
      <c r="X3665" s="314"/>
      <c r="AA3665" s="315"/>
      <c r="AB3665" s="315"/>
      <c r="AC3665" s="315"/>
      <c r="AD3665" s="312"/>
      <c r="AE3665" s="316"/>
      <c r="AF3665" s="317"/>
      <c r="AG3665" s="317"/>
      <c r="AH3665" s="311"/>
      <c r="AI3665" s="311"/>
      <c r="AJ3665" s="311"/>
      <c r="AK3665" s="311"/>
      <c r="AL3665" s="311"/>
      <c r="AO3665" s="318"/>
      <c r="AP3665" s="318"/>
      <c r="AQ3665" s="249"/>
      <c r="AR3665" s="249"/>
      <c r="AS3665" s="248"/>
      <c r="AT3665" s="248"/>
      <c r="AU3665" s="248"/>
      <c r="AW3665" s="319"/>
      <c r="AX3665" s="251"/>
      <c r="AY3665" s="248"/>
    </row>
    <row r="3666" spans="1:51" s="307" customFormat="1" ht="16.5" customHeight="1" x14ac:dyDescent="0.25">
      <c r="A3666" s="305"/>
      <c r="B3666" s="306"/>
      <c r="K3666" s="308"/>
      <c r="L3666" s="309"/>
      <c r="M3666" s="310"/>
      <c r="N3666" s="309"/>
      <c r="O3666" s="309"/>
      <c r="P3666" s="309"/>
      <c r="Q3666" s="311"/>
      <c r="R3666" s="312"/>
      <c r="S3666" s="312"/>
      <c r="U3666" s="313"/>
      <c r="V3666" s="305" t="s">
        <v>285</v>
      </c>
      <c r="W3666" s="425" t="s">
        <v>321</v>
      </c>
      <c r="X3666" s="425" t="s">
        <v>286</v>
      </c>
      <c r="Y3666" s="307" t="s">
        <v>28</v>
      </c>
      <c r="Z3666" s="307" t="s">
        <v>41</v>
      </c>
      <c r="AA3666" s="315"/>
      <c r="AB3666" s="315"/>
      <c r="AC3666" s="315">
        <v>2</v>
      </c>
      <c r="AD3666" s="312">
        <v>168</v>
      </c>
      <c r="AE3666" s="316">
        <v>100</v>
      </c>
      <c r="AF3666" s="317">
        <f>AF3629</f>
        <v>6700</v>
      </c>
      <c r="AG3666" s="317">
        <f>AD3666*AF3666</f>
        <v>1125600</v>
      </c>
      <c r="AH3666" s="311">
        <v>168</v>
      </c>
      <c r="AI3666" s="311"/>
      <c r="AJ3666" s="311">
        <v>168</v>
      </c>
      <c r="AK3666" s="311"/>
      <c r="AL3666" s="311"/>
      <c r="AM3666" s="307">
        <v>5</v>
      </c>
      <c r="AN3666" s="307">
        <f>ค่าเสื่อม!F3</f>
        <v>10</v>
      </c>
      <c r="AO3666" s="318">
        <f>AG3666*AN3666/100</f>
        <v>112560</v>
      </c>
      <c r="AP3666" s="318">
        <f>AG3666-AO3666</f>
        <v>1013040</v>
      </c>
      <c r="AQ3666" s="249">
        <f>P3666+AP3666</f>
        <v>1013040</v>
      </c>
      <c r="AR3666" s="249">
        <f>AQ3666</f>
        <v>1013040</v>
      </c>
      <c r="AS3666" s="248">
        <f>((S3666*O3666)+(AF3666*AK3666)-(AF3666*AK3666*AN3666/100))</f>
        <v>0</v>
      </c>
      <c r="AT3666" s="248">
        <f>AQ3666-AS3666</f>
        <v>1013040</v>
      </c>
      <c r="AU3666" s="248">
        <f>AS3666</f>
        <v>0</v>
      </c>
      <c r="AW3666" s="319"/>
      <c r="AX3666" s="251">
        <f>AU3666*AV3666/100</f>
        <v>0</v>
      </c>
      <c r="AY3666" s="248">
        <f>AX3666*10/100</f>
        <v>0</v>
      </c>
    </row>
    <row r="3667" spans="1:51" s="307" customFormat="1" ht="16.5" customHeight="1" x14ac:dyDescent="0.25">
      <c r="A3667" s="305"/>
      <c r="B3667" s="306"/>
      <c r="K3667" s="308"/>
      <c r="L3667" s="309"/>
      <c r="M3667" s="310"/>
      <c r="N3667" s="309"/>
      <c r="O3667" s="309"/>
      <c r="P3667" s="309"/>
      <c r="Q3667" s="311"/>
      <c r="R3667" s="312"/>
      <c r="S3667" s="312"/>
      <c r="U3667" s="313"/>
      <c r="V3667" s="305"/>
      <c r="W3667" s="425"/>
      <c r="X3667" s="425"/>
      <c r="Z3667" s="305" t="s">
        <v>42</v>
      </c>
      <c r="AA3667" s="315">
        <v>6</v>
      </c>
      <c r="AB3667" s="315">
        <v>14</v>
      </c>
      <c r="AC3667" s="315">
        <v>2</v>
      </c>
      <c r="AD3667" s="312">
        <f>AA3667*AB3667</f>
        <v>84</v>
      </c>
      <c r="AE3667" s="316">
        <v>50</v>
      </c>
      <c r="AF3667" s="317">
        <f>AF3666</f>
        <v>6700</v>
      </c>
      <c r="AG3667" s="317">
        <f>AD3667*AF3667</f>
        <v>562800</v>
      </c>
      <c r="AH3667" s="311">
        <f>SUM(AI3667:AL3667)</f>
        <v>84</v>
      </c>
      <c r="AI3667" s="311"/>
      <c r="AJ3667" s="311">
        <v>84</v>
      </c>
      <c r="AK3667" s="311"/>
      <c r="AL3667" s="311"/>
      <c r="AN3667" s="307">
        <f>AN3666</f>
        <v>10</v>
      </c>
      <c r="AO3667" s="318">
        <f>AG3667*AN3667/100</f>
        <v>56280</v>
      </c>
      <c r="AP3667" s="318">
        <f>AG3667-AO3667</f>
        <v>506520</v>
      </c>
      <c r="AQ3667" s="249">
        <f>P3667+AP3667</f>
        <v>506520</v>
      </c>
      <c r="AR3667" s="249">
        <f>AQ3667</f>
        <v>506520</v>
      </c>
      <c r="AS3667" s="248">
        <f>((S3667*O3667)+(AF3667*AK3667)-(AF3667*AK3667*AN3667/100))</f>
        <v>0</v>
      </c>
      <c r="AT3667" s="248">
        <f>AQ3667-AS3667</f>
        <v>506520</v>
      </c>
      <c r="AU3667" s="248">
        <f>AS3667</f>
        <v>0</v>
      </c>
      <c r="AW3667" s="319"/>
      <c r="AX3667" s="251">
        <f>AU3667*AV3667/100</f>
        <v>0</v>
      </c>
      <c r="AY3667" s="248">
        <f>AX3667*10/100</f>
        <v>0</v>
      </c>
    </row>
    <row r="3668" spans="1:51" s="307" customFormat="1" ht="16.5" customHeight="1" x14ac:dyDescent="0.25">
      <c r="A3668" s="305"/>
      <c r="B3668" s="306"/>
      <c r="K3668" s="308"/>
      <c r="L3668" s="309"/>
      <c r="M3668" s="310"/>
      <c r="N3668" s="309"/>
      <c r="O3668" s="309"/>
      <c r="P3668" s="309"/>
      <c r="Q3668" s="311"/>
      <c r="R3668" s="312"/>
      <c r="S3668" s="312"/>
      <c r="U3668" s="313"/>
      <c r="V3668" s="305"/>
      <c r="W3668" s="425"/>
      <c r="X3668" s="425"/>
      <c r="Z3668" s="305" t="s">
        <v>43</v>
      </c>
      <c r="AA3668" s="315">
        <v>6</v>
      </c>
      <c r="AB3668" s="315">
        <v>14</v>
      </c>
      <c r="AC3668" s="315">
        <v>2</v>
      </c>
      <c r="AD3668" s="312">
        <f>AA3668*AB3668</f>
        <v>84</v>
      </c>
      <c r="AE3668" s="316">
        <v>50</v>
      </c>
      <c r="AF3668" s="317">
        <f>AF3667</f>
        <v>6700</v>
      </c>
      <c r="AG3668" s="317">
        <f>AD3668*AF3668</f>
        <v>562800</v>
      </c>
      <c r="AH3668" s="311">
        <f>SUM(AI3668:AL3668)</f>
        <v>84</v>
      </c>
      <c r="AI3668" s="311"/>
      <c r="AJ3668" s="311">
        <v>84</v>
      </c>
      <c r="AK3668" s="311"/>
      <c r="AL3668" s="311"/>
      <c r="AN3668" s="307">
        <f>AN3667</f>
        <v>10</v>
      </c>
      <c r="AO3668" s="318">
        <f>AG3668*AN3668/100</f>
        <v>56280</v>
      </c>
      <c r="AP3668" s="318">
        <f>AG3668-AO3668</f>
        <v>506520</v>
      </c>
      <c r="AQ3668" s="249">
        <f>P3668+AP3668</f>
        <v>506520</v>
      </c>
      <c r="AR3668" s="249">
        <f>AQ3668</f>
        <v>506520</v>
      </c>
      <c r="AS3668" s="248">
        <f>((S3668*O3668)+(AF3668*AK3668)-(AF3668*AK3668*AN3668/100))</f>
        <v>0</v>
      </c>
      <c r="AT3668" s="248">
        <f>AQ3668-AS3668</f>
        <v>506520</v>
      </c>
      <c r="AU3668" s="248">
        <f>AS3668</f>
        <v>0</v>
      </c>
      <c r="AW3668" s="319"/>
      <c r="AX3668" s="251">
        <f>AU3668*AV3668/100</f>
        <v>0</v>
      </c>
      <c r="AY3668" s="248">
        <f>AX3668*10/100</f>
        <v>0</v>
      </c>
    </row>
    <row r="3669" spans="1:51" s="307" customFormat="1" ht="16.5" customHeight="1" x14ac:dyDescent="0.25">
      <c r="A3669" s="305"/>
      <c r="B3669" s="306"/>
      <c r="K3669" s="308"/>
      <c r="L3669" s="309"/>
      <c r="M3669" s="310"/>
      <c r="N3669" s="309"/>
      <c r="O3669" s="309"/>
      <c r="P3669" s="309"/>
      <c r="Q3669" s="311"/>
      <c r="R3669" s="312"/>
      <c r="S3669" s="312"/>
      <c r="U3669" s="313"/>
      <c r="V3669" s="305"/>
      <c r="W3669" s="425"/>
      <c r="X3669" s="425"/>
      <c r="Z3669" s="305"/>
      <c r="AA3669" s="315"/>
      <c r="AB3669" s="315"/>
      <c r="AC3669" s="315"/>
      <c r="AD3669" s="312"/>
      <c r="AE3669" s="316"/>
      <c r="AF3669" s="317"/>
      <c r="AG3669" s="317"/>
      <c r="AH3669" s="311"/>
      <c r="AI3669" s="311"/>
      <c r="AJ3669" s="311"/>
      <c r="AK3669" s="311"/>
      <c r="AL3669" s="311"/>
      <c r="AO3669" s="318"/>
      <c r="AP3669" s="318"/>
      <c r="AQ3669" s="249"/>
      <c r="AR3669" s="249"/>
      <c r="AS3669" s="248"/>
      <c r="AT3669" s="248"/>
      <c r="AU3669" s="248"/>
      <c r="AW3669" s="319"/>
      <c r="AX3669" s="251"/>
      <c r="AY3669" s="248"/>
    </row>
    <row r="3670" spans="1:51" s="307" customFormat="1" ht="16.5" customHeight="1" x14ac:dyDescent="0.25">
      <c r="A3670" s="305"/>
      <c r="B3670" s="306"/>
      <c r="K3670" s="308"/>
      <c r="L3670" s="309"/>
      <c r="M3670" s="310"/>
      <c r="N3670" s="309"/>
      <c r="O3670" s="309"/>
      <c r="P3670" s="309"/>
      <c r="Q3670" s="311"/>
      <c r="R3670" s="312"/>
      <c r="S3670" s="312"/>
      <c r="U3670" s="313"/>
      <c r="V3670" s="305"/>
      <c r="W3670" s="425"/>
      <c r="X3670" s="425"/>
      <c r="Z3670" s="305"/>
      <c r="AA3670" s="315"/>
      <c r="AB3670" s="315"/>
      <c r="AC3670" s="315"/>
      <c r="AD3670" s="312"/>
      <c r="AE3670" s="316"/>
      <c r="AF3670" s="317"/>
      <c r="AG3670" s="317"/>
      <c r="AH3670" s="311"/>
      <c r="AI3670" s="311"/>
      <c r="AJ3670" s="311"/>
      <c r="AK3670" s="311"/>
      <c r="AL3670" s="311"/>
      <c r="AO3670" s="318"/>
      <c r="AP3670" s="318"/>
      <c r="AQ3670" s="249"/>
      <c r="AR3670" s="249"/>
      <c r="AS3670" s="248"/>
      <c r="AT3670" s="248"/>
      <c r="AU3670" s="248"/>
      <c r="AW3670" s="319"/>
      <c r="AX3670" s="251"/>
      <c r="AY3670" s="248"/>
    </row>
    <row r="3671" spans="1:51" s="307" customFormat="1" ht="16.5" customHeight="1" x14ac:dyDescent="0.25">
      <c r="A3671" s="305"/>
      <c r="B3671" s="306"/>
      <c r="K3671" s="308"/>
      <c r="L3671" s="309"/>
      <c r="M3671" s="310"/>
      <c r="N3671" s="309"/>
      <c r="O3671" s="309"/>
      <c r="P3671" s="309"/>
      <c r="Q3671" s="311"/>
      <c r="R3671" s="312"/>
      <c r="S3671" s="312"/>
      <c r="U3671" s="313"/>
      <c r="V3671" s="305"/>
      <c r="W3671" s="425"/>
      <c r="X3671" s="425"/>
      <c r="Z3671" s="305"/>
      <c r="AA3671" s="315"/>
      <c r="AB3671" s="315"/>
      <c r="AC3671" s="315"/>
      <c r="AD3671" s="312"/>
      <c r="AE3671" s="316"/>
      <c r="AF3671" s="317"/>
      <c r="AG3671" s="317"/>
      <c r="AH3671" s="311"/>
      <c r="AI3671" s="311"/>
      <c r="AJ3671" s="311"/>
      <c r="AK3671" s="311"/>
      <c r="AL3671" s="311"/>
      <c r="AO3671" s="318"/>
      <c r="AP3671" s="318"/>
      <c r="AQ3671" s="249"/>
      <c r="AR3671" s="249"/>
      <c r="AS3671" s="248"/>
      <c r="AT3671" s="248"/>
      <c r="AU3671" s="248"/>
      <c r="AW3671" s="319"/>
      <c r="AX3671" s="251"/>
      <c r="AY3671" s="248"/>
    </row>
    <row r="3672" spans="1:51" s="307" customFormat="1" ht="16.5" customHeight="1" x14ac:dyDescent="0.25">
      <c r="A3672" s="305"/>
      <c r="B3672" s="306"/>
      <c r="K3672" s="308"/>
      <c r="L3672" s="309"/>
      <c r="M3672" s="310"/>
      <c r="N3672" s="309"/>
      <c r="O3672" s="309"/>
      <c r="P3672" s="309"/>
      <c r="Q3672" s="311"/>
      <c r="R3672" s="312"/>
      <c r="S3672" s="312"/>
      <c r="U3672" s="313"/>
      <c r="V3672" s="305"/>
      <c r="W3672" s="425"/>
      <c r="X3672" s="425"/>
      <c r="Z3672" s="305"/>
      <c r="AA3672" s="315"/>
      <c r="AB3672" s="315"/>
      <c r="AC3672" s="315"/>
      <c r="AD3672" s="312"/>
      <c r="AE3672" s="316"/>
      <c r="AF3672" s="317"/>
      <c r="AG3672" s="317"/>
      <c r="AH3672" s="311"/>
      <c r="AI3672" s="311"/>
      <c r="AJ3672" s="311"/>
      <c r="AK3672" s="311"/>
      <c r="AL3672" s="311"/>
      <c r="AO3672" s="318"/>
      <c r="AP3672" s="318"/>
      <c r="AQ3672" s="249"/>
      <c r="AR3672" s="249"/>
      <c r="AS3672" s="248"/>
      <c r="AT3672" s="248"/>
      <c r="AU3672" s="248"/>
      <c r="AW3672" s="319"/>
      <c r="AX3672" s="251"/>
      <c r="AY3672" s="248"/>
    </row>
    <row r="3673" spans="1:51" s="307" customFormat="1" ht="16.5" customHeight="1" x14ac:dyDescent="0.25">
      <c r="A3673" s="305"/>
      <c r="B3673" s="306"/>
      <c r="K3673" s="308"/>
      <c r="L3673" s="309"/>
      <c r="M3673" s="310"/>
      <c r="N3673" s="309"/>
      <c r="O3673" s="309"/>
      <c r="P3673" s="309"/>
      <c r="Q3673" s="311"/>
      <c r="R3673" s="312"/>
      <c r="S3673" s="312"/>
      <c r="U3673" s="313"/>
      <c r="V3673" s="305"/>
      <c r="W3673" s="425"/>
      <c r="X3673" s="425"/>
      <c r="Z3673" s="305"/>
      <c r="AA3673" s="315"/>
      <c r="AB3673" s="315"/>
      <c r="AC3673" s="315"/>
      <c r="AD3673" s="312"/>
      <c r="AE3673" s="316"/>
      <c r="AF3673" s="317"/>
      <c r="AG3673" s="317"/>
      <c r="AH3673" s="311"/>
      <c r="AI3673" s="311"/>
      <c r="AJ3673" s="311"/>
      <c r="AK3673" s="311"/>
      <c r="AL3673" s="311"/>
      <c r="AO3673" s="318"/>
      <c r="AP3673" s="318"/>
      <c r="AQ3673" s="249"/>
      <c r="AR3673" s="249"/>
      <c r="AS3673" s="248"/>
      <c r="AT3673" s="248"/>
      <c r="AU3673" s="248"/>
      <c r="AW3673" s="319"/>
      <c r="AX3673" s="251"/>
      <c r="AY3673" s="248"/>
    </row>
    <row r="3674" spans="1:51" s="307" customFormat="1" ht="16.5" customHeight="1" x14ac:dyDescent="0.25">
      <c r="A3674" s="305"/>
      <c r="B3674" s="306"/>
      <c r="K3674" s="308"/>
      <c r="L3674" s="309"/>
      <c r="M3674" s="310"/>
      <c r="N3674" s="309"/>
      <c r="O3674" s="309"/>
      <c r="P3674" s="309"/>
      <c r="Q3674" s="311"/>
      <c r="R3674" s="312"/>
      <c r="S3674" s="312"/>
      <c r="U3674" s="313"/>
      <c r="V3674" s="305"/>
      <c r="W3674" s="425"/>
      <c r="X3674" s="425"/>
      <c r="Z3674" s="305"/>
      <c r="AA3674" s="315"/>
      <c r="AB3674" s="315"/>
      <c r="AC3674" s="315"/>
      <c r="AD3674" s="312"/>
      <c r="AE3674" s="316"/>
      <c r="AF3674" s="317"/>
      <c r="AG3674" s="317"/>
      <c r="AH3674" s="311"/>
      <c r="AI3674" s="311"/>
      <c r="AJ3674" s="311"/>
      <c r="AK3674" s="311"/>
      <c r="AL3674" s="311"/>
      <c r="AO3674" s="318"/>
      <c r="AP3674" s="318"/>
      <c r="AQ3674" s="249"/>
      <c r="AR3674" s="249"/>
      <c r="AS3674" s="248"/>
      <c r="AT3674" s="248"/>
      <c r="AU3674" s="248"/>
      <c r="AW3674" s="319"/>
      <c r="AX3674" s="251"/>
      <c r="AY3674" s="248"/>
    </row>
    <row r="3675" spans="1:51" s="307" customFormat="1" ht="16.5" customHeight="1" x14ac:dyDescent="0.25">
      <c r="A3675" s="305"/>
      <c r="B3675" s="306"/>
      <c r="K3675" s="308"/>
      <c r="L3675" s="309"/>
      <c r="M3675" s="310"/>
      <c r="N3675" s="309"/>
      <c r="O3675" s="309"/>
      <c r="P3675" s="309"/>
      <c r="Q3675" s="311"/>
      <c r="R3675" s="312"/>
      <c r="S3675" s="312"/>
      <c r="U3675" s="313"/>
      <c r="V3675" s="305"/>
      <c r="W3675" s="425"/>
      <c r="X3675" s="425"/>
      <c r="Z3675" s="305"/>
      <c r="AA3675" s="315"/>
      <c r="AB3675" s="315"/>
      <c r="AC3675" s="315"/>
      <c r="AD3675" s="312"/>
      <c r="AE3675" s="316"/>
      <c r="AF3675" s="317"/>
      <c r="AG3675" s="317"/>
      <c r="AH3675" s="311"/>
      <c r="AI3675" s="311"/>
      <c r="AJ3675" s="311"/>
      <c r="AK3675" s="311"/>
      <c r="AL3675" s="311"/>
      <c r="AO3675" s="318"/>
      <c r="AP3675" s="318"/>
      <c r="AQ3675" s="249"/>
      <c r="AR3675" s="249"/>
      <c r="AS3675" s="248"/>
      <c r="AT3675" s="248"/>
      <c r="AU3675" s="248"/>
      <c r="AW3675" s="319"/>
      <c r="AX3675" s="251"/>
      <c r="AY3675" s="248"/>
    </row>
    <row r="3676" spans="1:51" s="307" customFormat="1" ht="16.5" customHeight="1" x14ac:dyDescent="0.25">
      <c r="A3676" s="305"/>
      <c r="B3676" s="306"/>
      <c r="K3676" s="308"/>
      <c r="L3676" s="309"/>
      <c r="M3676" s="310"/>
      <c r="N3676" s="309"/>
      <c r="O3676" s="309"/>
      <c r="P3676" s="309"/>
      <c r="Q3676" s="311"/>
      <c r="R3676" s="312"/>
      <c r="S3676" s="312"/>
      <c r="U3676" s="313"/>
      <c r="V3676" s="305"/>
      <c r="W3676" s="425"/>
      <c r="X3676" s="425"/>
      <c r="Z3676" s="305"/>
      <c r="AA3676" s="315"/>
      <c r="AB3676" s="315"/>
      <c r="AC3676" s="315"/>
      <c r="AD3676" s="312"/>
      <c r="AE3676" s="316"/>
      <c r="AF3676" s="317"/>
      <c r="AG3676" s="317"/>
      <c r="AH3676" s="311"/>
      <c r="AI3676" s="311"/>
      <c r="AJ3676" s="311"/>
      <c r="AK3676" s="311"/>
      <c r="AL3676" s="311"/>
      <c r="AO3676" s="318"/>
      <c r="AP3676" s="318"/>
      <c r="AQ3676" s="249"/>
      <c r="AR3676" s="249"/>
      <c r="AS3676" s="248"/>
      <c r="AT3676" s="248"/>
      <c r="AU3676" s="248"/>
      <c r="AW3676" s="319"/>
      <c r="AX3676" s="251"/>
      <c r="AY3676" s="248"/>
    </row>
    <row r="3677" spans="1:51" s="307" customFormat="1" ht="16.5" customHeight="1" x14ac:dyDescent="0.25">
      <c r="A3677" s="305"/>
      <c r="B3677" s="306"/>
      <c r="K3677" s="308"/>
      <c r="L3677" s="309"/>
      <c r="M3677" s="310"/>
      <c r="N3677" s="309"/>
      <c r="O3677" s="309"/>
      <c r="P3677" s="309"/>
      <c r="Q3677" s="311"/>
      <c r="R3677" s="312"/>
      <c r="S3677" s="312"/>
      <c r="U3677" s="313"/>
      <c r="V3677" s="305"/>
      <c r="W3677" s="425"/>
      <c r="X3677" s="425"/>
      <c r="Z3677" s="305"/>
      <c r="AA3677" s="315"/>
      <c r="AB3677" s="315"/>
      <c r="AC3677" s="315"/>
      <c r="AD3677" s="312"/>
      <c r="AE3677" s="316"/>
      <c r="AF3677" s="317"/>
      <c r="AG3677" s="317"/>
      <c r="AH3677" s="311"/>
      <c r="AI3677" s="311"/>
      <c r="AJ3677" s="311"/>
      <c r="AK3677" s="311"/>
      <c r="AL3677" s="311"/>
      <c r="AO3677" s="318"/>
      <c r="AP3677" s="318"/>
      <c r="AQ3677" s="249"/>
      <c r="AR3677" s="249"/>
      <c r="AS3677" s="248"/>
      <c r="AT3677" s="248"/>
      <c r="AU3677" s="248"/>
      <c r="AW3677" s="319"/>
      <c r="AX3677" s="251"/>
      <c r="AY3677" s="248"/>
    </row>
    <row r="3678" spans="1:51" s="307" customFormat="1" ht="16.5" customHeight="1" x14ac:dyDescent="0.25">
      <c r="A3678" s="305"/>
      <c r="B3678" s="306"/>
      <c r="K3678" s="308"/>
      <c r="L3678" s="309"/>
      <c r="M3678" s="310"/>
      <c r="N3678" s="309"/>
      <c r="O3678" s="309"/>
      <c r="P3678" s="309"/>
      <c r="Q3678" s="311"/>
      <c r="R3678" s="312"/>
      <c r="S3678" s="312"/>
      <c r="U3678" s="313"/>
      <c r="V3678" s="305"/>
      <c r="W3678" s="425"/>
      <c r="X3678" s="425"/>
      <c r="Z3678" s="305"/>
      <c r="AA3678" s="315"/>
      <c r="AB3678" s="315"/>
      <c r="AC3678" s="315"/>
      <c r="AD3678" s="312"/>
      <c r="AE3678" s="316"/>
      <c r="AF3678" s="317"/>
      <c r="AG3678" s="317"/>
      <c r="AH3678" s="311"/>
      <c r="AI3678" s="311"/>
      <c r="AJ3678" s="311"/>
      <c r="AK3678" s="311"/>
      <c r="AL3678" s="311"/>
      <c r="AO3678" s="318"/>
      <c r="AP3678" s="318"/>
      <c r="AQ3678" s="249"/>
      <c r="AR3678" s="249"/>
      <c r="AS3678" s="248"/>
      <c r="AT3678" s="248"/>
      <c r="AU3678" s="248"/>
      <c r="AW3678" s="319"/>
      <c r="AX3678" s="251"/>
      <c r="AY3678" s="248"/>
    </row>
    <row r="3679" spans="1:51" s="307" customFormat="1" ht="16.5" customHeight="1" x14ac:dyDescent="0.25">
      <c r="A3679" s="305"/>
      <c r="B3679" s="306"/>
      <c r="K3679" s="308"/>
      <c r="L3679" s="309"/>
      <c r="M3679" s="310"/>
      <c r="N3679" s="309"/>
      <c r="O3679" s="309"/>
      <c r="P3679" s="309"/>
      <c r="Q3679" s="311"/>
      <c r="R3679" s="312"/>
      <c r="S3679" s="312"/>
      <c r="U3679" s="313"/>
      <c r="V3679" s="305"/>
      <c r="W3679" s="425"/>
      <c r="X3679" s="425"/>
      <c r="Z3679" s="305"/>
      <c r="AA3679" s="315"/>
      <c r="AB3679" s="315"/>
      <c r="AC3679" s="315"/>
      <c r="AD3679" s="312"/>
      <c r="AE3679" s="316"/>
      <c r="AF3679" s="317"/>
      <c r="AG3679" s="317"/>
      <c r="AH3679" s="311"/>
      <c r="AI3679" s="311"/>
      <c r="AJ3679" s="311"/>
      <c r="AK3679" s="311"/>
      <c r="AL3679" s="311"/>
      <c r="AO3679" s="318"/>
      <c r="AP3679" s="318"/>
      <c r="AQ3679" s="249"/>
      <c r="AR3679" s="249"/>
      <c r="AS3679" s="248"/>
      <c r="AT3679" s="248"/>
      <c r="AU3679" s="248"/>
      <c r="AW3679" s="319"/>
      <c r="AX3679" s="251"/>
      <c r="AY3679" s="248"/>
    </row>
    <row r="3680" spans="1:51" s="307" customFormat="1" ht="16.5" customHeight="1" x14ac:dyDescent="0.25">
      <c r="A3680" s="305"/>
      <c r="B3680" s="306"/>
      <c r="K3680" s="308"/>
      <c r="L3680" s="309"/>
      <c r="M3680" s="310"/>
      <c r="N3680" s="309"/>
      <c r="O3680" s="309"/>
      <c r="P3680" s="309"/>
      <c r="Q3680" s="311"/>
      <c r="R3680" s="312"/>
      <c r="S3680" s="312"/>
      <c r="U3680" s="313"/>
      <c r="V3680" s="305"/>
      <c r="W3680" s="425"/>
      <c r="X3680" s="425"/>
      <c r="Z3680" s="305"/>
      <c r="AA3680" s="315"/>
      <c r="AB3680" s="315"/>
      <c r="AC3680" s="315"/>
      <c r="AD3680" s="312"/>
      <c r="AE3680" s="316"/>
      <c r="AF3680" s="317"/>
      <c r="AG3680" s="317"/>
      <c r="AH3680" s="311"/>
      <c r="AI3680" s="311"/>
      <c r="AJ3680" s="311"/>
      <c r="AK3680" s="311"/>
      <c r="AL3680" s="311"/>
      <c r="AO3680" s="318"/>
      <c r="AP3680" s="318"/>
      <c r="AQ3680" s="249"/>
      <c r="AR3680" s="249"/>
      <c r="AS3680" s="248"/>
      <c r="AT3680" s="248"/>
      <c r="AU3680" s="248"/>
      <c r="AW3680" s="319"/>
      <c r="AX3680" s="251"/>
      <c r="AY3680" s="248"/>
    </row>
    <row r="3681" spans="1:51" s="307" customFormat="1" ht="16.5" customHeight="1" x14ac:dyDescent="0.25">
      <c r="A3681" s="305"/>
      <c r="B3681" s="306"/>
      <c r="K3681" s="308"/>
      <c r="L3681" s="309"/>
      <c r="M3681" s="310"/>
      <c r="N3681" s="309"/>
      <c r="O3681" s="309"/>
      <c r="P3681" s="309"/>
      <c r="Q3681" s="311"/>
      <c r="R3681" s="312"/>
      <c r="S3681" s="312"/>
      <c r="U3681" s="313"/>
      <c r="V3681" s="305"/>
      <c r="W3681" s="425"/>
      <c r="X3681" s="425"/>
      <c r="Z3681" s="305"/>
      <c r="AA3681" s="315"/>
      <c r="AB3681" s="315"/>
      <c r="AC3681" s="315"/>
      <c r="AD3681" s="312"/>
      <c r="AE3681" s="316"/>
      <c r="AF3681" s="317"/>
      <c r="AG3681" s="317"/>
      <c r="AH3681" s="311"/>
      <c r="AI3681" s="311"/>
      <c r="AJ3681" s="311"/>
      <c r="AK3681" s="311"/>
      <c r="AL3681" s="311"/>
      <c r="AO3681" s="318"/>
      <c r="AP3681" s="318"/>
      <c r="AQ3681" s="249"/>
      <c r="AR3681" s="249"/>
      <c r="AS3681" s="248"/>
      <c r="AT3681" s="248"/>
      <c r="AU3681" s="248"/>
      <c r="AW3681" s="319"/>
      <c r="AX3681" s="251"/>
      <c r="AY3681" s="248"/>
    </row>
    <row r="3682" spans="1:51" s="307" customFormat="1" ht="16.5" customHeight="1" x14ac:dyDescent="0.25">
      <c r="A3682" s="305"/>
      <c r="B3682" s="306"/>
      <c r="K3682" s="308"/>
      <c r="L3682" s="309"/>
      <c r="M3682" s="310"/>
      <c r="N3682" s="309"/>
      <c r="O3682" s="309"/>
      <c r="P3682" s="309"/>
      <c r="Q3682" s="311"/>
      <c r="R3682" s="312"/>
      <c r="S3682" s="312"/>
      <c r="U3682" s="313"/>
      <c r="V3682" s="305"/>
      <c r="W3682" s="425"/>
      <c r="X3682" s="425"/>
      <c r="Z3682" s="305"/>
      <c r="AA3682" s="315"/>
      <c r="AB3682" s="315"/>
      <c r="AC3682" s="315"/>
      <c r="AD3682" s="312"/>
      <c r="AE3682" s="316"/>
      <c r="AF3682" s="317"/>
      <c r="AG3682" s="317"/>
      <c r="AH3682" s="311"/>
      <c r="AI3682" s="311"/>
      <c r="AJ3682" s="311"/>
      <c r="AK3682" s="311"/>
      <c r="AL3682" s="311"/>
      <c r="AO3682" s="318"/>
      <c r="AP3682" s="318"/>
      <c r="AQ3682" s="249"/>
      <c r="AR3682" s="249"/>
      <c r="AS3682" s="248"/>
      <c r="AT3682" s="248"/>
      <c r="AU3682" s="248"/>
      <c r="AW3682" s="319"/>
      <c r="AX3682" s="251"/>
      <c r="AY3682" s="248"/>
    </row>
    <row r="3683" spans="1:51" s="307" customFormat="1" ht="16.5" customHeight="1" x14ac:dyDescent="0.25">
      <c r="A3683" s="305"/>
      <c r="B3683" s="306"/>
      <c r="K3683" s="308"/>
      <c r="L3683" s="309"/>
      <c r="M3683" s="310"/>
      <c r="N3683" s="309"/>
      <c r="O3683" s="309"/>
      <c r="P3683" s="309"/>
      <c r="Q3683" s="311"/>
      <c r="R3683" s="312"/>
      <c r="S3683" s="312"/>
      <c r="U3683" s="313"/>
      <c r="V3683" s="305"/>
      <c r="W3683" s="425"/>
      <c r="X3683" s="425"/>
      <c r="Z3683" s="305"/>
      <c r="AA3683" s="315"/>
      <c r="AB3683" s="315"/>
      <c r="AC3683" s="315"/>
      <c r="AD3683" s="312"/>
      <c r="AE3683" s="316"/>
      <c r="AF3683" s="317"/>
      <c r="AG3683" s="317"/>
      <c r="AH3683" s="311"/>
      <c r="AI3683" s="311"/>
      <c r="AJ3683" s="311"/>
      <c r="AK3683" s="311"/>
      <c r="AL3683" s="311"/>
      <c r="AO3683" s="318"/>
      <c r="AP3683" s="318"/>
      <c r="AQ3683" s="249"/>
      <c r="AR3683" s="249"/>
      <c r="AS3683" s="248"/>
      <c r="AT3683" s="248"/>
      <c r="AU3683" s="248"/>
      <c r="AW3683" s="319"/>
      <c r="AX3683" s="251"/>
      <c r="AY3683" s="248"/>
    </row>
    <row r="3684" spans="1:51" s="307" customFormat="1" ht="16.5" customHeight="1" x14ac:dyDescent="0.25">
      <c r="A3684" s="305"/>
      <c r="B3684" s="306"/>
      <c r="K3684" s="308"/>
      <c r="L3684" s="309"/>
      <c r="M3684" s="310"/>
      <c r="N3684" s="309"/>
      <c r="O3684" s="309"/>
      <c r="P3684" s="309"/>
      <c r="Q3684" s="311"/>
      <c r="R3684" s="312"/>
      <c r="S3684" s="312"/>
      <c r="U3684" s="313"/>
      <c r="V3684" s="305"/>
      <c r="W3684" s="425"/>
      <c r="X3684" s="425"/>
      <c r="Z3684" s="305"/>
      <c r="AA3684" s="315"/>
      <c r="AB3684" s="315"/>
      <c r="AC3684" s="315"/>
      <c r="AD3684" s="312"/>
      <c r="AE3684" s="316"/>
      <c r="AF3684" s="317"/>
      <c r="AG3684" s="317"/>
      <c r="AH3684" s="311"/>
      <c r="AI3684" s="311"/>
      <c r="AJ3684" s="311"/>
      <c r="AK3684" s="311"/>
      <c r="AL3684" s="311"/>
      <c r="AO3684" s="318"/>
      <c r="AP3684" s="318"/>
      <c r="AQ3684" s="249"/>
      <c r="AR3684" s="249"/>
      <c r="AS3684" s="248"/>
      <c r="AT3684" s="248"/>
      <c r="AU3684" s="248"/>
      <c r="AW3684" s="319"/>
      <c r="AX3684" s="251"/>
      <c r="AY3684" s="248"/>
    </row>
    <row r="3685" spans="1:51" s="307" customFormat="1" ht="16.5" customHeight="1" x14ac:dyDescent="0.25">
      <c r="A3685" s="305"/>
      <c r="B3685" s="306"/>
      <c r="K3685" s="308"/>
      <c r="L3685" s="309"/>
      <c r="M3685" s="310"/>
      <c r="N3685" s="309"/>
      <c r="O3685" s="309"/>
      <c r="P3685" s="309"/>
      <c r="Q3685" s="311"/>
      <c r="R3685" s="312"/>
      <c r="S3685" s="312"/>
      <c r="U3685" s="313"/>
      <c r="V3685" s="305"/>
      <c r="W3685" s="425"/>
      <c r="X3685" s="425"/>
      <c r="Z3685" s="305"/>
      <c r="AA3685" s="315"/>
      <c r="AB3685" s="315"/>
      <c r="AC3685" s="315"/>
      <c r="AD3685" s="312"/>
      <c r="AE3685" s="316"/>
      <c r="AF3685" s="317"/>
      <c r="AG3685" s="317"/>
      <c r="AH3685" s="311"/>
      <c r="AI3685" s="311"/>
      <c r="AJ3685" s="311"/>
      <c r="AK3685" s="311"/>
      <c r="AL3685" s="311"/>
      <c r="AO3685" s="318"/>
      <c r="AP3685" s="318"/>
      <c r="AQ3685" s="249"/>
      <c r="AR3685" s="249"/>
      <c r="AS3685" s="248"/>
      <c r="AT3685" s="248"/>
      <c r="AU3685" s="248"/>
      <c r="AW3685" s="319"/>
      <c r="AX3685" s="251"/>
      <c r="AY3685" s="248"/>
    </row>
    <row r="3686" spans="1:51" s="307" customFormat="1" ht="16.5" customHeight="1" x14ac:dyDescent="0.25">
      <c r="A3686" s="305"/>
      <c r="B3686" s="306"/>
      <c r="K3686" s="308"/>
      <c r="L3686" s="309"/>
      <c r="M3686" s="310"/>
      <c r="N3686" s="309"/>
      <c r="O3686" s="309"/>
      <c r="P3686" s="309"/>
      <c r="Q3686" s="311"/>
      <c r="R3686" s="312"/>
      <c r="S3686" s="312"/>
      <c r="U3686" s="313"/>
      <c r="V3686" s="305"/>
      <c r="W3686" s="425"/>
      <c r="X3686" s="425"/>
      <c r="Z3686" s="305"/>
      <c r="AA3686" s="315"/>
      <c r="AB3686" s="315"/>
      <c r="AC3686" s="315"/>
      <c r="AD3686" s="312"/>
      <c r="AE3686" s="316"/>
      <c r="AF3686" s="317"/>
      <c r="AG3686" s="317"/>
      <c r="AH3686" s="311"/>
      <c r="AI3686" s="311"/>
      <c r="AJ3686" s="311"/>
      <c r="AK3686" s="311"/>
      <c r="AL3686" s="311"/>
      <c r="AO3686" s="318"/>
      <c r="AP3686" s="318"/>
      <c r="AQ3686" s="249"/>
      <c r="AR3686" s="249"/>
      <c r="AS3686" s="248"/>
      <c r="AT3686" s="248"/>
      <c r="AU3686" s="248"/>
      <c r="AW3686" s="319"/>
      <c r="AX3686" s="251"/>
      <c r="AY3686" s="248"/>
    </row>
    <row r="3687" spans="1:51" s="307" customFormat="1" ht="16.5" customHeight="1" x14ac:dyDescent="0.25">
      <c r="A3687" s="305"/>
      <c r="B3687" s="306"/>
      <c r="K3687" s="308"/>
      <c r="L3687" s="309"/>
      <c r="M3687" s="310"/>
      <c r="N3687" s="309"/>
      <c r="O3687" s="309"/>
      <c r="P3687" s="309"/>
      <c r="Q3687" s="311"/>
      <c r="R3687" s="312"/>
      <c r="S3687" s="312"/>
      <c r="U3687" s="313"/>
      <c r="V3687" s="305"/>
      <c r="W3687" s="425"/>
      <c r="X3687" s="425"/>
      <c r="Z3687" s="305"/>
      <c r="AA3687" s="315"/>
      <c r="AB3687" s="315"/>
      <c r="AC3687" s="315"/>
      <c r="AD3687" s="312"/>
      <c r="AE3687" s="316"/>
      <c r="AF3687" s="317"/>
      <c r="AG3687" s="317"/>
      <c r="AH3687" s="311"/>
      <c r="AI3687" s="311"/>
      <c r="AJ3687" s="311"/>
      <c r="AK3687" s="311"/>
      <c r="AL3687" s="311"/>
      <c r="AO3687" s="318"/>
      <c r="AP3687" s="318"/>
      <c r="AQ3687" s="249"/>
      <c r="AR3687" s="249"/>
      <c r="AS3687" s="248"/>
      <c r="AT3687" s="248"/>
      <c r="AU3687" s="248"/>
      <c r="AW3687" s="319"/>
      <c r="AX3687" s="251"/>
      <c r="AY3687" s="248"/>
    </row>
    <row r="3688" spans="1:51" s="307" customFormat="1" ht="16.5" customHeight="1" x14ac:dyDescent="0.25">
      <c r="A3688" s="305"/>
      <c r="B3688" s="306"/>
      <c r="K3688" s="308"/>
      <c r="L3688" s="309"/>
      <c r="M3688" s="310"/>
      <c r="N3688" s="309"/>
      <c r="O3688" s="309"/>
      <c r="P3688" s="309"/>
      <c r="Q3688" s="311"/>
      <c r="R3688" s="312"/>
      <c r="S3688" s="312"/>
      <c r="U3688" s="313"/>
      <c r="V3688" s="305"/>
      <c r="W3688" s="425"/>
      <c r="X3688" s="425"/>
      <c r="Z3688" s="305"/>
      <c r="AA3688" s="315"/>
      <c r="AB3688" s="315"/>
      <c r="AC3688" s="315"/>
      <c r="AD3688" s="312"/>
      <c r="AE3688" s="316"/>
      <c r="AF3688" s="317"/>
      <c r="AG3688" s="317"/>
      <c r="AH3688" s="311"/>
      <c r="AI3688" s="311"/>
      <c r="AJ3688" s="311"/>
      <c r="AK3688" s="311"/>
      <c r="AL3688" s="311"/>
      <c r="AO3688" s="318"/>
      <c r="AP3688" s="318"/>
      <c r="AQ3688" s="249"/>
      <c r="AR3688" s="249"/>
      <c r="AS3688" s="248"/>
      <c r="AT3688" s="248"/>
      <c r="AU3688" s="248"/>
      <c r="AW3688" s="319"/>
      <c r="AX3688" s="251"/>
      <c r="AY3688" s="248"/>
    </row>
    <row r="3689" spans="1:51" s="307" customFormat="1" ht="16.5" customHeight="1" x14ac:dyDescent="0.25">
      <c r="A3689" s="305"/>
      <c r="B3689" s="306"/>
      <c r="K3689" s="308"/>
      <c r="L3689" s="309"/>
      <c r="M3689" s="310"/>
      <c r="N3689" s="309"/>
      <c r="O3689" s="309"/>
      <c r="P3689" s="309"/>
      <c r="Q3689" s="311"/>
      <c r="R3689" s="312"/>
      <c r="S3689" s="312"/>
      <c r="U3689" s="313"/>
      <c r="V3689" s="305"/>
      <c r="W3689" s="425"/>
      <c r="X3689" s="425"/>
      <c r="Z3689" s="305"/>
      <c r="AA3689" s="315"/>
      <c r="AB3689" s="315"/>
      <c r="AC3689" s="315"/>
      <c r="AD3689" s="312"/>
      <c r="AE3689" s="316"/>
      <c r="AF3689" s="317"/>
      <c r="AG3689" s="317"/>
      <c r="AH3689" s="311"/>
      <c r="AI3689" s="311"/>
      <c r="AJ3689" s="311"/>
      <c r="AK3689" s="311"/>
      <c r="AL3689" s="311"/>
      <c r="AO3689" s="318"/>
      <c r="AP3689" s="318"/>
      <c r="AQ3689" s="249"/>
      <c r="AR3689" s="249"/>
      <c r="AS3689" s="248"/>
      <c r="AT3689" s="248"/>
      <c r="AU3689" s="248"/>
      <c r="AW3689" s="319"/>
      <c r="AX3689" s="251"/>
      <c r="AY3689" s="248"/>
    </row>
    <row r="3690" spans="1:51" s="307" customFormat="1" ht="16.5" customHeight="1" x14ac:dyDescent="0.25">
      <c r="A3690" s="305"/>
      <c r="B3690" s="306"/>
      <c r="K3690" s="308"/>
      <c r="L3690" s="309"/>
      <c r="M3690" s="310"/>
      <c r="N3690" s="309"/>
      <c r="O3690" s="309"/>
      <c r="P3690" s="309"/>
      <c r="Q3690" s="311"/>
      <c r="R3690" s="312"/>
      <c r="S3690" s="312"/>
      <c r="U3690" s="313"/>
      <c r="V3690" s="305"/>
      <c r="W3690" s="425"/>
      <c r="X3690" s="425"/>
      <c r="Z3690" s="305"/>
      <c r="AA3690" s="315"/>
      <c r="AB3690" s="315"/>
      <c r="AC3690" s="315"/>
      <c r="AD3690" s="312"/>
      <c r="AE3690" s="316"/>
      <c r="AF3690" s="317"/>
      <c r="AG3690" s="317"/>
      <c r="AH3690" s="311"/>
      <c r="AI3690" s="311"/>
      <c r="AJ3690" s="311"/>
      <c r="AK3690" s="311"/>
      <c r="AL3690" s="311"/>
      <c r="AO3690" s="318"/>
      <c r="AP3690" s="318"/>
      <c r="AQ3690" s="249"/>
      <c r="AR3690" s="249"/>
      <c r="AS3690" s="248"/>
      <c r="AT3690" s="248"/>
      <c r="AU3690" s="248"/>
      <c r="AW3690" s="319"/>
      <c r="AX3690" s="251"/>
      <c r="AY3690" s="248"/>
    </row>
    <row r="3691" spans="1:51" s="307" customFormat="1" ht="16.5" customHeight="1" x14ac:dyDescent="0.25">
      <c r="A3691" s="305"/>
      <c r="B3691" s="306"/>
      <c r="K3691" s="308"/>
      <c r="L3691" s="309"/>
      <c r="M3691" s="310"/>
      <c r="N3691" s="309"/>
      <c r="O3691" s="309"/>
      <c r="P3691" s="309"/>
      <c r="Q3691" s="311"/>
      <c r="R3691" s="312"/>
      <c r="S3691" s="312"/>
      <c r="U3691" s="313"/>
      <c r="V3691" s="305"/>
      <c r="W3691" s="425"/>
      <c r="X3691" s="425"/>
      <c r="Z3691" s="305"/>
      <c r="AA3691" s="315"/>
      <c r="AB3691" s="315"/>
      <c r="AC3691" s="315"/>
      <c r="AD3691" s="312"/>
      <c r="AE3691" s="316"/>
      <c r="AF3691" s="317"/>
      <c r="AG3691" s="317"/>
      <c r="AH3691" s="311"/>
      <c r="AI3691" s="311"/>
      <c r="AJ3691" s="311"/>
      <c r="AK3691" s="311"/>
      <c r="AL3691" s="311"/>
      <c r="AO3691" s="318"/>
      <c r="AP3691" s="318"/>
      <c r="AQ3691" s="249"/>
      <c r="AR3691" s="249"/>
      <c r="AS3691" s="248"/>
      <c r="AT3691" s="248"/>
      <c r="AU3691" s="248"/>
      <c r="AW3691" s="319"/>
      <c r="AX3691" s="251"/>
      <c r="AY3691" s="248"/>
    </row>
    <row r="3692" spans="1:51" s="307" customFormat="1" ht="16.5" customHeight="1" x14ac:dyDescent="0.25">
      <c r="A3692" s="305"/>
      <c r="B3692" s="306"/>
      <c r="K3692" s="308"/>
      <c r="L3692" s="309"/>
      <c r="M3692" s="310"/>
      <c r="N3692" s="309"/>
      <c r="O3692" s="309"/>
      <c r="P3692" s="309"/>
      <c r="Q3692" s="311"/>
      <c r="R3692" s="312"/>
      <c r="S3692" s="312"/>
      <c r="U3692" s="313"/>
      <c r="V3692" s="305"/>
      <c r="W3692" s="425"/>
      <c r="X3692" s="425"/>
      <c r="Z3692" s="305"/>
      <c r="AA3692" s="315"/>
      <c r="AB3692" s="315"/>
      <c r="AC3692" s="315"/>
      <c r="AD3692" s="312"/>
      <c r="AE3692" s="316"/>
      <c r="AF3692" s="317"/>
      <c r="AG3692" s="317"/>
      <c r="AH3692" s="311"/>
      <c r="AI3692" s="311"/>
      <c r="AJ3692" s="311"/>
      <c r="AK3692" s="311"/>
      <c r="AL3692" s="311"/>
      <c r="AO3692" s="318"/>
      <c r="AP3692" s="318"/>
      <c r="AQ3692" s="249"/>
      <c r="AR3692" s="249"/>
      <c r="AS3692" s="248"/>
      <c r="AT3692" s="248"/>
      <c r="AU3692" s="248"/>
      <c r="AW3692" s="319"/>
      <c r="AX3692" s="251"/>
      <c r="AY3692" s="248"/>
    </row>
    <row r="3693" spans="1:51" s="307" customFormat="1" ht="16.5" customHeight="1" x14ac:dyDescent="0.25">
      <c r="A3693" s="305"/>
      <c r="B3693" s="306"/>
      <c r="K3693" s="308"/>
      <c r="L3693" s="309"/>
      <c r="M3693" s="310"/>
      <c r="N3693" s="309"/>
      <c r="O3693" s="309"/>
      <c r="P3693" s="309"/>
      <c r="Q3693" s="311"/>
      <c r="R3693" s="312"/>
      <c r="S3693" s="312"/>
      <c r="U3693" s="313"/>
      <c r="V3693" s="305"/>
      <c r="W3693" s="425"/>
      <c r="X3693" s="425"/>
      <c r="Z3693" s="305"/>
      <c r="AA3693" s="315"/>
      <c r="AB3693" s="315"/>
      <c r="AC3693" s="315"/>
      <c r="AD3693" s="312"/>
      <c r="AE3693" s="316"/>
      <c r="AF3693" s="317"/>
      <c r="AG3693" s="317"/>
      <c r="AH3693" s="311"/>
      <c r="AI3693" s="311"/>
      <c r="AJ3693" s="311"/>
      <c r="AK3693" s="311"/>
      <c r="AL3693" s="311"/>
      <c r="AO3693" s="318"/>
      <c r="AP3693" s="318"/>
      <c r="AQ3693" s="249"/>
      <c r="AR3693" s="249"/>
      <c r="AS3693" s="248"/>
      <c r="AT3693" s="248"/>
      <c r="AU3693" s="248"/>
      <c r="AW3693" s="319"/>
      <c r="AX3693" s="251"/>
      <c r="AY3693" s="248"/>
    </row>
    <row r="3694" spans="1:51" s="307" customFormat="1" ht="16.5" customHeight="1" x14ac:dyDescent="0.25">
      <c r="A3694" s="305"/>
      <c r="B3694" s="306"/>
      <c r="K3694" s="308"/>
      <c r="L3694" s="309"/>
      <c r="M3694" s="310"/>
      <c r="N3694" s="309"/>
      <c r="O3694" s="309"/>
      <c r="P3694" s="309"/>
      <c r="Q3694" s="311"/>
      <c r="R3694" s="312"/>
      <c r="S3694" s="312"/>
      <c r="U3694" s="313"/>
      <c r="V3694" s="305"/>
      <c r="W3694" s="425"/>
      <c r="X3694" s="425"/>
      <c r="Z3694" s="305"/>
      <c r="AA3694" s="315"/>
      <c r="AB3694" s="315"/>
      <c r="AC3694" s="315"/>
      <c r="AD3694" s="312"/>
      <c r="AE3694" s="316"/>
      <c r="AF3694" s="317"/>
      <c r="AG3694" s="317"/>
      <c r="AH3694" s="311"/>
      <c r="AI3694" s="311"/>
      <c r="AJ3694" s="311"/>
      <c r="AK3694" s="311"/>
      <c r="AL3694" s="311"/>
      <c r="AO3694" s="318"/>
      <c r="AP3694" s="318"/>
      <c r="AQ3694" s="249"/>
      <c r="AR3694" s="249"/>
      <c r="AS3694" s="248"/>
      <c r="AT3694" s="248"/>
      <c r="AU3694" s="248"/>
      <c r="AW3694" s="319"/>
      <c r="AX3694" s="251"/>
      <c r="AY3694" s="248"/>
    </row>
    <row r="3695" spans="1:51" s="307" customFormat="1" ht="16.5" customHeight="1" x14ac:dyDescent="0.25">
      <c r="A3695" s="305"/>
      <c r="B3695" s="306"/>
      <c r="K3695" s="308"/>
      <c r="L3695" s="309"/>
      <c r="M3695" s="310"/>
      <c r="N3695" s="309"/>
      <c r="O3695" s="309"/>
      <c r="P3695" s="309"/>
      <c r="Q3695" s="311"/>
      <c r="R3695" s="312"/>
      <c r="S3695" s="312"/>
      <c r="U3695" s="313"/>
      <c r="V3695" s="305"/>
      <c r="W3695" s="425"/>
      <c r="X3695" s="425"/>
      <c r="Z3695" s="305"/>
      <c r="AA3695" s="315"/>
      <c r="AB3695" s="315"/>
      <c r="AC3695" s="315"/>
      <c r="AD3695" s="312"/>
      <c r="AE3695" s="316"/>
      <c r="AF3695" s="317"/>
      <c r="AG3695" s="317"/>
      <c r="AH3695" s="311"/>
      <c r="AI3695" s="311"/>
      <c r="AJ3695" s="311"/>
      <c r="AK3695" s="311"/>
      <c r="AL3695" s="311"/>
      <c r="AO3695" s="318"/>
      <c r="AP3695" s="318"/>
      <c r="AQ3695" s="249"/>
      <c r="AR3695" s="249"/>
      <c r="AS3695" s="248"/>
      <c r="AT3695" s="248"/>
      <c r="AU3695" s="248"/>
      <c r="AW3695" s="319"/>
      <c r="AX3695" s="251"/>
      <c r="AY3695" s="248"/>
    </row>
    <row r="3696" spans="1:51" s="307" customFormat="1" ht="16.5" customHeight="1" x14ac:dyDescent="0.25">
      <c r="A3696" s="305"/>
      <c r="B3696" s="306"/>
      <c r="K3696" s="308"/>
      <c r="L3696" s="309"/>
      <c r="M3696" s="310"/>
      <c r="N3696" s="309"/>
      <c r="O3696" s="309"/>
      <c r="P3696" s="309"/>
      <c r="Q3696" s="311"/>
      <c r="R3696" s="312"/>
      <c r="S3696" s="312"/>
      <c r="U3696" s="313"/>
      <c r="V3696" s="305"/>
      <c r="W3696" s="425"/>
      <c r="X3696" s="425"/>
      <c r="Z3696" s="305"/>
      <c r="AA3696" s="315"/>
      <c r="AB3696" s="315"/>
      <c r="AC3696" s="315"/>
      <c r="AD3696" s="312"/>
      <c r="AE3696" s="316"/>
      <c r="AF3696" s="317"/>
      <c r="AG3696" s="317"/>
      <c r="AH3696" s="311"/>
      <c r="AI3696" s="311"/>
      <c r="AJ3696" s="311"/>
      <c r="AK3696" s="311"/>
      <c r="AL3696" s="311"/>
      <c r="AO3696" s="318"/>
      <c r="AP3696" s="318"/>
      <c r="AQ3696" s="249"/>
      <c r="AR3696" s="249"/>
      <c r="AS3696" s="248"/>
      <c r="AT3696" s="248"/>
      <c r="AU3696" s="248"/>
      <c r="AW3696" s="319"/>
      <c r="AX3696" s="251"/>
      <c r="AY3696" s="248"/>
    </row>
    <row r="3697" spans="1:51" s="307" customFormat="1" ht="16.5" customHeight="1" x14ac:dyDescent="0.25">
      <c r="A3697" s="305"/>
      <c r="B3697" s="306"/>
      <c r="K3697" s="308"/>
      <c r="L3697" s="309"/>
      <c r="M3697" s="310"/>
      <c r="N3697" s="309"/>
      <c r="O3697" s="309"/>
      <c r="P3697" s="309"/>
      <c r="Q3697" s="311"/>
      <c r="R3697" s="312"/>
      <c r="S3697" s="312"/>
      <c r="U3697" s="313"/>
      <c r="V3697" s="305"/>
      <c r="W3697" s="425"/>
      <c r="X3697" s="425"/>
      <c r="Z3697" s="305"/>
      <c r="AA3697" s="315"/>
      <c r="AB3697" s="315"/>
      <c r="AC3697" s="315"/>
      <c r="AD3697" s="312"/>
      <c r="AE3697" s="316"/>
      <c r="AF3697" s="317"/>
      <c r="AG3697" s="317"/>
      <c r="AH3697" s="311"/>
      <c r="AI3697" s="311"/>
      <c r="AJ3697" s="311"/>
      <c r="AK3697" s="311"/>
      <c r="AL3697" s="311"/>
      <c r="AO3697" s="318"/>
      <c r="AP3697" s="318"/>
      <c r="AQ3697" s="249"/>
      <c r="AR3697" s="249"/>
      <c r="AS3697" s="248"/>
      <c r="AT3697" s="248"/>
      <c r="AU3697" s="248"/>
      <c r="AW3697" s="319"/>
      <c r="AX3697" s="251"/>
      <c r="AY3697" s="248"/>
    </row>
    <row r="3698" spans="1:51" s="307" customFormat="1" ht="16.5" customHeight="1" x14ac:dyDescent="0.25">
      <c r="A3698" s="305"/>
      <c r="B3698" s="306"/>
      <c r="K3698" s="308"/>
      <c r="L3698" s="309"/>
      <c r="M3698" s="310"/>
      <c r="N3698" s="309"/>
      <c r="O3698" s="309"/>
      <c r="P3698" s="309"/>
      <c r="Q3698" s="311"/>
      <c r="R3698" s="312"/>
      <c r="S3698" s="312"/>
      <c r="U3698" s="313"/>
      <c r="V3698" s="305"/>
      <c r="W3698" s="425"/>
      <c r="X3698" s="425"/>
      <c r="Z3698" s="305"/>
      <c r="AA3698" s="315"/>
      <c r="AB3698" s="315"/>
      <c r="AC3698" s="315"/>
      <c r="AD3698" s="312"/>
      <c r="AE3698" s="316"/>
      <c r="AF3698" s="317"/>
      <c r="AG3698" s="317"/>
      <c r="AH3698" s="311"/>
      <c r="AI3698" s="311"/>
      <c r="AJ3698" s="311"/>
      <c r="AK3698" s="311"/>
      <c r="AL3698" s="311"/>
      <c r="AO3698" s="318"/>
      <c r="AP3698" s="318"/>
      <c r="AQ3698" s="249"/>
      <c r="AR3698" s="249"/>
      <c r="AS3698" s="248"/>
      <c r="AT3698" s="248"/>
      <c r="AU3698" s="248"/>
      <c r="AW3698" s="319"/>
      <c r="AX3698" s="251"/>
      <c r="AY3698" s="248"/>
    </row>
    <row r="3699" spans="1:51" s="307" customFormat="1" ht="16.5" customHeight="1" x14ac:dyDescent="0.25">
      <c r="A3699" s="305"/>
      <c r="B3699" s="306"/>
      <c r="K3699" s="308"/>
      <c r="L3699" s="309"/>
      <c r="M3699" s="310"/>
      <c r="N3699" s="309"/>
      <c r="O3699" s="309"/>
      <c r="P3699" s="309"/>
      <c r="Q3699" s="311"/>
      <c r="R3699" s="312"/>
      <c r="S3699" s="312"/>
      <c r="U3699" s="313"/>
      <c r="V3699" s="305"/>
      <c r="W3699" s="425"/>
      <c r="X3699" s="425"/>
      <c r="Z3699" s="305"/>
      <c r="AA3699" s="315"/>
      <c r="AB3699" s="315"/>
      <c r="AC3699" s="315"/>
      <c r="AD3699" s="312"/>
      <c r="AE3699" s="316"/>
      <c r="AF3699" s="317"/>
      <c r="AG3699" s="317"/>
      <c r="AH3699" s="311"/>
      <c r="AI3699" s="311"/>
      <c r="AJ3699" s="311"/>
      <c r="AK3699" s="311"/>
      <c r="AL3699" s="311"/>
      <c r="AO3699" s="318"/>
      <c r="AP3699" s="318"/>
      <c r="AQ3699" s="249"/>
      <c r="AR3699" s="249"/>
      <c r="AS3699" s="248"/>
      <c r="AT3699" s="248"/>
      <c r="AU3699" s="248"/>
      <c r="AW3699" s="319"/>
      <c r="AX3699" s="251"/>
      <c r="AY3699" s="248"/>
    </row>
    <row r="3700" spans="1:51" s="307" customFormat="1" ht="16.5" customHeight="1" x14ac:dyDescent="0.25">
      <c r="A3700" s="305"/>
      <c r="B3700" s="306"/>
      <c r="K3700" s="308"/>
      <c r="L3700" s="309"/>
      <c r="M3700" s="310"/>
      <c r="N3700" s="309"/>
      <c r="O3700" s="309"/>
      <c r="P3700" s="309"/>
      <c r="Q3700" s="311"/>
      <c r="R3700" s="312"/>
      <c r="S3700" s="312"/>
      <c r="U3700" s="313"/>
      <c r="V3700" s="305"/>
      <c r="W3700" s="425"/>
      <c r="X3700" s="425"/>
      <c r="Z3700" s="305"/>
      <c r="AA3700" s="315"/>
      <c r="AB3700" s="315"/>
      <c r="AC3700" s="315"/>
      <c r="AD3700" s="312"/>
      <c r="AE3700" s="316"/>
      <c r="AF3700" s="317"/>
      <c r="AG3700" s="317"/>
      <c r="AH3700" s="311"/>
      <c r="AI3700" s="311"/>
      <c r="AJ3700" s="311"/>
      <c r="AK3700" s="311"/>
      <c r="AL3700" s="311"/>
      <c r="AO3700" s="318"/>
      <c r="AP3700" s="318"/>
      <c r="AQ3700" s="249"/>
      <c r="AR3700" s="249"/>
      <c r="AS3700" s="248"/>
      <c r="AT3700" s="248"/>
      <c r="AU3700" s="248"/>
      <c r="AW3700" s="319"/>
      <c r="AX3700" s="251"/>
      <c r="AY3700" s="248"/>
    </row>
    <row r="3701" spans="1:51" s="307" customFormat="1" ht="16.5" customHeight="1" x14ac:dyDescent="0.25">
      <c r="A3701" s="305"/>
      <c r="B3701" s="306"/>
      <c r="K3701" s="308"/>
      <c r="L3701" s="309"/>
      <c r="M3701" s="310"/>
      <c r="N3701" s="309"/>
      <c r="O3701" s="309"/>
      <c r="P3701" s="309"/>
      <c r="Q3701" s="311"/>
      <c r="R3701" s="312"/>
      <c r="S3701" s="312"/>
      <c r="U3701" s="313"/>
      <c r="V3701" s="305"/>
      <c r="W3701" s="425"/>
      <c r="X3701" s="425"/>
      <c r="Z3701" s="305"/>
      <c r="AA3701" s="315"/>
      <c r="AB3701" s="315"/>
      <c r="AC3701" s="315"/>
      <c r="AD3701" s="312"/>
      <c r="AE3701" s="316"/>
      <c r="AF3701" s="317"/>
      <c r="AG3701" s="317"/>
      <c r="AH3701" s="311"/>
      <c r="AI3701" s="311"/>
      <c r="AJ3701" s="311"/>
      <c r="AK3701" s="311"/>
      <c r="AL3701" s="311"/>
      <c r="AO3701" s="318"/>
      <c r="AP3701" s="318"/>
      <c r="AQ3701" s="249"/>
      <c r="AR3701" s="249"/>
      <c r="AS3701" s="248"/>
      <c r="AT3701" s="248"/>
      <c r="AU3701" s="248"/>
      <c r="AW3701" s="319"/>
      <c r="AX3701" s="251"/>
      <c r="AY3701" s="248"/>
    </row>
    <row r="3702" spans="1:51" s="307" customFormat="1" ht="16.5" customHeight="1" x14ac:dyDescent="0.25">
      <c r="A3702" s="305"/>
      <c r="B3702" s="306"/>
      <c r="K3702" s="308"/>
      <c r="L3702" s="309"/>
      <c r="M3702" s="310"/>
      <c r="N3702" s="309"/>
      <c r="O3702" s="309"/>
      <c r="P3702" s="309"/>
      <c r="Q3702" s="311"/>
      <c r="R3702" s="312"/>
      <c r="S3702" s="312"/>
      <c r="U3702" s="313"/>
      <c r="V3702" s="305"/>
      <c r="W3702" s="425"/>
      <c r="X3702" s="425"/>
      <c r="Z3702" s="305"/>
      <c r="AA3702" s="315"/>
      <c r="AB3702" s="315"/>
      <c r="AC3702" s="315"/>
      <c r="AD3702" s="312"/>
      <c r="AE3702" s="316"/>
      <c r="AF3702" s="317"/>
      <c r="AG3702" s="317"/>
      <c r="AH3702" s="311"/>
      <c r="AI3702" s="311"/>
      <c r="AJ3702" s="311"/>
      <c r="AK3702" s="311"/>
      <c r="AL3702" s="311"/>
      <c r="AO3702" s="318"/>
      <c r="AP3702" s="318"/>
      <c r="AQ3702" s="249"/>
      <c r="AR3702" s="249"/>
      <c r="AS3702" s="248"/>
      <c r="AT3702" s="248"/>
      <c r="AU3702" s="248"/>
      <c r="AW3702" s="319"/>
      <c r="AX3702" s="251"/>
      <c r="AY3702" s="248"/>
    </row>
    <row r="3703" spans="1:51" s="307" customFormat="1" ht="16.5" customHeight="1" x14ac:dyDescent="0.25">
      <c r="A3703" s="305"/>
      <c r="B3703" s="306"/>
      <c r="K3703" s="308"/>
      <c r="L3703" s="309"/>
      <c r="M3703" s="310"/>
      <c r="N3703" s="309"/>
      <c r="O3703" s="309"/>
      <c r="P3703" s="309"/>
      <c r="Q3703" s="311"/>
      <c r="R3703" s="312"/>
      <c r="S3703" s="312"/>
      <c r="U3703" s="313"/>
      <c r="V3703" s="305" t="s">
        <v>287</v>
      </c>
      <c r="W3703" s="425" t="s">
        <v>325</v>
      </c>
      <c r="X3703" s="314">
        <v>61</v>
      </c>
      <c r="Y3703" s="307" t="s">
        <v>28</v>
      </c>
      <c r="Z3703" s="307" t="s">
        <v>53</v>
      </c>
      <c r="AA3703" s="315">
        <v>8</v>
      </c>
      <c r="AB3703" s="315">
        <v>10</v>
      </c>
      <c r="AC3703" s="315">
        <v>2</v>
      </c>
      <c r="AD3703" s="312">
        <f>AA3703*AB3703</f>
        <v>80</v>
      </c>
      <c r="AE3703" s="316">
        <v>100</v>
      </c>
      <c r="AF3703" s="317">
        <f>AF3668</f>
        <v>6700</v>
      </c>
      <c r="AG3703" s="317">
        <f>AD3703*AF3703</f>
        <v>536000</v>
      </c>
      <c r="AH3703" s="311">
        <f>SUM(AI3703:AL3703)</f>
        <v>80</v>
      </c>
      <c r="AI3703" s="311"/>
      <c r="AJ3703" s="311">
        <v>80</v>
      </c>
      <c r="AK3703" s="311"/>
      <c r="AL3703" s="311"/>
      <c r="AM3703" s="307">
        <v>10</v>
      </c>
      <c r="AN3703" s="307">
        <f>ค่าเสื่อม!K4</f>
        <v>40</v>
      </c>
      <c r="AO3703" s="318">
        <f>AG3703*AN3703/100</f>
        <v>214400</v>
      </c>
      <c r="AP3703" s="318">
        <f>AG3703-AO3703</f>
        <v>321600</v>
      </c>
      <c r="AQ3703" s="249">
        <f>P3703+AP3703</f>
        <v>321600</v>
      </c>
      <c r="AR3703" s="249">
        <f>AQ3703</f>
        <v>321600</v>
      </c>
      <c r="AS3703" s="248">
        <f>((S3703*O3703)+(AF3703*AK3703)-(AF3703*AK3703*AN3703/100))</f>
        <v>0</v>
      </c>
      <c r="AT3703" s="248">
        <f>AQ3703-AS3703</f>
        <v>321600</v>
      </c>
      <c r="AU3703" s="248">
        <f>AS3703</f>
        <v>0</v>
      </c>
      <c r="AW3703" s="319"/>
      <c r="AX3703" s="251">
        <f>AU3703*AV3703/100</f>
        <v>0</v>
      </c>
      <c r="AY3703" s="248">
        <f>AX3703*10/100</f>
        <v>0</v>
      </c>
    </row>
    <row r="3704" spans="1:51" s="307" customFormat="1" ht="16.5" customHeight="1" x14ac:dyDescent="0.25">
      <c r="A3704" s="305"/>
      <c r="B3704" s="306"/>
      <c r="K3704" s="308"/>
      <c r="L3704" s="309"/>
      <c r="M3704" s="310"/>
      <c r="N3704" s="309"/>
      <c r="O3704" s="309"/>
      <c r="P3704" s="309"/>
      <c r="Q3704" s="311"/>
      <c r="R3704" s="312"/>
      <c r="S3704" s="312"/>
      <c r="U3704" s="313"/>
      <c r="V3704" s="305"/>
      <c r="W3704" s="425"/>
      <c r="X3704" s="314"/>
      <c r="AA3704" s="315"/>
      <c r="AB3704" s="315"/>
      <c r="AC3704" s="315"/>
      <c r="AD3704" s="312"/>
      <c r="AE3704" s="316"/>
      <c r="AF3704" s="317"/>
      <c r="AG3704" s="317"/>
      <c r="AH3704" s="311"/>
      <c r="AI3704" s="311"/>
      <c r="AJ3704" s="311"/>
      <c r="AK3704" s="311"/>
      <c r="AL3704" s="311"/>
      <c r="AO3704" s="318"/>
      <c r="AP3704" s="318"/>
      <c r="AQ3704" s="249"/>
      <c r="AR3704" s="249"/>
      <c r="AS3704" s="248"/>
      <c r="AT3704" s="248"/>
      <c r="AU3704" s="248"/>
      <c r="AW3704" s="319"/>
      <c r="AX3704" s="251"/>
      <c r="AY3704" s="248"/>
    </row>
    <row r="3705" spans="1:51" s="307" customFormat="1" ht="16.5" customHeight="1" x14ac:dyDescent="0.25">
      <c r="A3705" s="305"/>
      <c r="B3705" s="306"/>
      <c r="K3705" s="308"/>
      <c r="L3705" s="309"/>
      <c r="M3705" s="310"/>
      <c r="N3705" s="309"/>
      <c r="O3705" s="309"/>
      <c r="P3705" s="309"/>
      <c r="Q3705" s="311"/>
      <c r="R3705" s="312"/>
      <c r="S3705" s="312"/>
      <c r="U3705" s="313"/>
      <c r="V3705" s="305"/>
      <c r="W3705" s="425"/>
      <c r="X3705" s="314"/>
      <c r="AA3705" s="315"/>
      <c r="AB3705" s="315"/>
      <c r="AC3705" s="315"/>
      <c r="AD3705" s="312"/>
      <c r="AE3705" s="316"/>
      <c r="AF3705" s="317"/>
      <c r="AG3705" s="317"/>
      <c r="AH3705" s="311"/>
      <c r="AI3705" s="311"/>
      <c r="AJ3705" s="311"/>
      <c r="AK3705" s="311"/>
      <c r="AL3705" s="311"/>
      <c r="AO3705" s="318"/>
      <c r="AP3705" s="318"/>
      <c r="AQ3705" s="249"/>
      <c r="AR3705" s="249"/>
      <c r="AS3705" s="248"/>
      <c r="AT3705" s="248"/>
      <c r="AU3705" s="248"/>
      <c r="AW3705" s="319"/>
      <c r="AX3705" s="251"/>
      <c r="AY3705" s="248"/>
    </row>
    <row r="3706" spans="1:51" s="307" customFormat="1" ht="16.5" customHeight="1" x14ac:dyDescent="0.25">
      <c r="A3706" s="305"/>
      <c r="B3706" s="306"/>
      <c r="K3706" s="308"/>
      <c r="L3706" s="309"/>
      <c r="M3706" s="310"/>
      <c r="N3706" s="309"/>
      <c r="O3706" s="309"/>
      <c r="P3706" s="309"/>
      <c r="Q3706" s="311"/>
      <c r="R3706" s="312"/>
      <c r="S3706" s="312"/>
      <c r="U3706" s="313"/>
      <c r="V3706" s="305"/>
      <c r="W3706" s="425"/>
      <c r="X3706" s="314"/>
      <c r="AA3706" s="315"/>
      <c r="AB3706" s="315"/>
      <c r="AC3706" s="315"/>
      <c r="AD3706" s="312"/>
      <c r="AE3706" s="316"/>
      <c r="AF3706" s="317"/>
      <c r="AG3706" s="317"/>
      <c r="AH3706" s="311"/>
      <c r="AI3706" s="311"/>
      <c r="AJ3706" s="311"/>
      <c r="AK3706" s="311"/>
      <c r="AL3706" s="311"/>
      <c r="AO3706" s="318"/>
      <c r="AP3706" s="318"/>
      <c r="AQ3706" s="249"/>
      <c r="AR3706" s="249"/>
      <c r="AS3706" s="248"/>
      <c r="AT3706" s="248"/>
      <c r="AU3706" s="248"/>
      <c r="AW3706" s="319"/>
      <c r="AX3706" s="251"/>
      <c r="AY3706" s="248"/>
    </row>
    <row r="3707" spans="1:51" s="307" customFormat="1" ht="16.5" customHeight="1" x14ac:dyDescent="0.25">
      <c r="A3707" s="305"/>
      <c r="B3707" s="306"/>
      <c r="K3707" s="308"/>
      <c r="L3707" s="309"/>
      <c r="M3707" s="310"/>
      <c r="N3707" s="309"/>
      <c r="O3707" s="309"/>
      <c r="P3707" s="309"/>
      <c r="Q3707" s="311"/>
      <c r="R3707" s="312"/>
      <c r="S3707" s="312"/>
      <c r="U3707" s="313"/>
      <c r="V3707" s="305"/>
      <c r="W3707" s="425"/>
      <c r="X3707" s="314"/>
      <c r="AA3707" s="315"/>
      <c r="AB3707" s="315"/>
      <c r="AC3707" s="315"/>
      <c r="AD3707" s="312"/>
      <c r="AE3707" s="316"/>
      <c r="AF3707" s="317"/>
      <c r="AG3707" s="317"/>
      <c r="AH3707" s="311"/>
      <c r="AI3707" s="311"/>
      <c r="AJ3707" s="311"/>
      <c r="AK3707" s="311"/>
      <c r="AL3707" s="311"/>
      <c r="AO3707" s="318"/>
      <c r="AP3707" s="318"/>
      <c r="AQ3707" s="249"/>
      <c r="AR3707" s="249"/>
      <c r="AS3707" s="248"/>
      <c r="AT3707" s="248"/>
      <c r="AU3707" s="248"/>
      <c r="AW3707" s="319"/>
      <c r="AX3707" s="251"/>
      <c r="AY3707" s="248"/>
    </row>
    <row r="3708" spans="1:51" s="307" customFormat="1" ht="16.5" customHeight="1" x14ac:dyDescent="0.25">
      <c r="A3708" s="305"/>
      <c r="B3708" s="306"/>
      <c r="K3708" s="308"/>
      <c r="L3708" s="309"/>
      <c r="M3708" s="310"/>
      <c r="N3708" s="309"/>
      <c r="O3708" s="309"/>
      <c r="P3708" s="309"/>
      <c r="Q3708" s="311"/>
      <c r="R3708" s="312"/>
      <c r="S3708" s="312"/>
      <c r="U3708" s="313"/>
      <c r="V3708" s="305"/>
      <c r="W3708" s="425"/>
      <c r="X3708" s="314"/>
      <c r="AA3708" s="315"/>
      <c r="AB3708" s="315"/>
      <c r="AC3708" s="315"/>
      <c r="AD3708" s="312"/>
      <c r="AE3708" s="316"/>
      <c r="AF3708" s="317"/>
      <c r="AG3708" s="317"/>
      <c r="AH3708" s="311"/>
      <c r="AI3708" s="311"/>
      <c r="AJ3708" s="311"/>
      <c r="AK3708" s="311"/>
      <c r="AL3708" s="311"/>
      <c r="AO3708" s="318"/>
      <c r="AP3708" s="318"/>
      <c r="AQ3708" s="249"/>
      <c r="AR3708" s="249"/>
      <c r="AS3708" s="248"/>
      <c r="AT3708" s="248"/>
      <c r="AU3708" s="248"/>
      <c r="AW3708" s="319"/>
      <c r="AX3708" s="251"/>
      <c r="AY3708" s="248"/>
    </row>
    <row r="3709" spans="1:51" s="307" customFormat="1" ht="16.5" customHeight="1" x14ac:dyDescent="0.25">
      <c r="A3709" s="305"/>
      <c r="B3709" s="306"/>
      <c r="K3709" s="308"/>
      <c r="L3709" s="309"/>
      <c r="M3709" s="310"/>
      <c r="N3709" s="309"/>
      <c r="O3709" s="309"/>
      <c r="P3709" s="309"/>
      <c r="Q3709" s="311"/>
      <c r="R3709" s="312"/>
      <c r="S3709" s="312"/>
      <c r="U3709" s="313"/>
      <c r="V3709" s="305"/>
      <c r="W3709" s="425"/>
      <c r="X3709" s="314"/>
      <c r="AA3709" s="315"/>
      <c r="AB3709" s="315"/>
      <c r="AC3709" s="315"/>
      <c r="AD3709" s="312"/>
      <c r="AE3709" s="316"/>
      <c r="AF3709" s="317"/>
      <c r="AG3709" s="317"/>
      <c r="AH3709" s="311"/>
      <c r="AI3709" s="311"/>
      <c r="AJ3709" s="311"/>
      <c r="AK3709" s="311"/>
      <c r="AL3709" s="311"/>
      <c r="AO3709" s="318"/>
      <c r="AP3709" s="318"/>
      <c r="AQ3709" s="249"/>
      <c r="AR3709" s="249"/>
      <c r="AS3709" s="248"/>
      <c r="AT3709" s="248"/>
      <c r="AU3709" s="248"/>
      <c r="AW3709" s="319"/>
      <c r="AX3709" s="251"/>
      <c r="AY3709" s="248"/>
    </row>
    <row r="3710" spans="1:51" s="307" customFormat="1" ht="16.5" customHeight="1" x14ac:dyDescent="0.25">
      <c r="A3710" s="305"/>
      <c r="B3710" s="306"/>
      <c r="K3710" s="308"/>
      <c r="L3710" s="309"/>
      <c r="M3710" s="310"/>
      <c r="N3710" s="309"/>
      <c r="O3710" s="309"/>
      <c r="P3710" s="309"/>
      <c r="Q3710" s="311"/>
      <c r="R3710" s="312"/>
      <c r="S3710" s="312"/>
      <c r="U3710" s="313"/>
      <c r="V3710" s="305"/>
      <c r="W3710" s="425"/>
      <c r="X3710" s="314"/>
      <c r="AA3710" s="315"/>
      <c r="AB3710" s="315"/>
      <c r="AC3710" s="315"/>
      <c r="AD3710" s="312"/>
      <c r="AE3710" s="316"/>
      <c r="AF3710" s="317"/>
      <c r="AG3710" s="317"/>
      <c r="AH3710" s="311"/>
      <c r="AI3710" s="311"/>
      <c r="AJ3710" s="311"/>
      <c r="AK3710" s="311"/>
      <c r="AL3710" s="311"/>
      <c r="AO3710" s="318"/>
      <c r="AP3710" s="318"/>
      <c r="AQ3710" s="249"/>
      <c r="AR3710" s="249"/>
      <c r="AS3710" s="248"/>
      <c r="AT3710" s="248"/>
      <c r="AU3710" s="248"/>
      <c r="AW3710" s="319"/>
      <c r="AX3710" s="251"/>
      <c r="AY3710" s="248"/>
    </row>
    <row r="3711" spans="1:51" s="307" customFormat="1" ht="16.5" customHeight="1" x14ac:dyDescent="0.25">
      <c r="A3711" s="305"/>
      <c r="B3711" s="306"/>
      <c r="K3711" s="308"/>
      <c r="L3711" s="309"/>
      <c r="M3711" s="310"/>
      <c r="N3711" s="309"/>
      <c r="O3711" s="309"/>
      <c r="P3711" s="309"/>
      <c r="Q3711" s="311"/>
      <c r="R3711" s="312"/>
      <c r="S3711" s="312"/>
      <c r="U3711" s="313"/>
      <c r="V3711" s="305"/>
      <c r="W3711" s="425"/>
      <c r="X3711" s="314"/>
      <c r="AA3711" s="315"/>
      <c r="AB3711" s="315"/>
      <c r="AC3711" s="315"/>
      <c r="AD3711" s="312"/>
      <c r="AE3711" s="316"/>
      <c r="AF3711" s="317"/>
      <c r="AG3711" s="317"/>
      <c r="AH3711" s="311"/>
      <c r="AI3711" s="311"/>
      <c r="AJ3711" s="311"/>
      <c r="AK3711" s="311"/>
      <c r="AL3711" s="311"/>
      <c r="AO3711" s="318"/>
      <c r="AP3711" s="318"/>
      <c r="AQ3711" s="249"/>
      <c r="AR3711" s="249"/>
      <c r="AS3711" s="248"/>
      <c r="AT3711" s="248"/>
      <c r="AU3711" s="248"/>
      <c r="AW3711" s="319"/>
      <c r="AX3711" s="251"/>
      <c r="AY3711" s="248"/>
    </row>
    <row r="3712" spans="1:51" s="307" customFormat="1" ht="16.5" customHeight="1" x14ac:dyDescent="0.25">
      <c r="A3712" s="305"/>
      <c r="B3712" s="306"/>
      <c r="K3712" s="308"/>
      <c r="L3712" s="309"/>
      <c r="M3712" s="310"/>
      <c r="N3712" s="309"/>
      <c r="O3712" s="309"/>
      <c r="P3712" s="309"/>
      <c r="Q3712" s="311"/>
      <c r="R3712" s="312"/>
      <c r="S3712" s="312"/>
      <c r="U3712" s="313"/>
      <c r="V3712" s="305"/>
      <c r="W3712" s="425"/>
      <c r="X3712" s="314"/>
      <c r="AA3712" s="315"/>
      <c r="AB3712" s="315"/>
      <c r="AC3712" s="315"/>
      <c r="AD3712" s="312"/>
      <c r="AE3712" s="316"/>
      <c r="AF3712" s="317"/>
      <c r="AG3712" s="317"/>
      <c r="AH3712" s="311"/>
      <c r="AI3712" s="311"/>
      <c r="AJ3712" s="311"/>
      <c r="AK3712" s="311"/>
      <c r="AL3712" s="311"/>
      <c r="AO3712" s="318"/>
      <c r="AP3712" s="318"/>
      <c r="AQ3712" s="249"/>
      <c r="AR3712" s="249"/>
      <c r="AS3712" s="248"/>
      <c r="AT3712" s="248"/>
      <c r="AU3712" s="248"/>
      <c r="AW3712" s="319"/>
      <c r="AX3712" s="251"/>
      <c r="AY3712" s="248"/>
    </row>
    <row r="3713" spans="1:51" s="307" customFormat="1" ht="16.5" customHeight="1" x14ac:dyDescent="0.25">
      <c r="A3713" s="305"/>
      <c r="B3713" s="306"/>
      <c r="K3713" s="308"/>
      <c r="L3713" s="309"/>
      <c r="M3713" s="310"/>
      <c r="N3713" s="309"/>
      <c r="O3713" s="309"/>
      <c r="P3713" s="309"/>
      <c r="Q3713" s="311"/>
      <c r="R3713" s="312"/>
      <c r="S3713" s="312"/>
      <c r="U3713" s="313"/>
      <c r="V3713" s="305"/>
      <c r="W3713" s="425"/>
      <c r="X3713" s="314"/>
      <c r="AA3713" s="315"/>
      <c r="AB3713" s="315"/>
      <c r="AC3713" s="315"/>
      <c r="AD3713" s="312"/>
      <c r="AE3713" s="316"/>
      <c r="AF3713" s="317"/>
      <c r="AG3713" s="317"/>
      <c r="AH3713" s="311"/>
      <c r="AI3713" s="311"/>
      <c r="AJ3713" s="311"/>
      <c r="AK3713" s="311"/>
      <c r="AL3713" s="311"/>
      <c r="AO3713" s="318"/>
      <c r="AP3713" s="318"/>
      <c r="AQ3713" s="249"/>
      <c r="AR3713" s="249"/>
      <c r="AS3713" s="248"/>
      <c r="AT3713" s="248"/>
      <c r="AU3713" s="248"/>
      <c r="AW3713" s="319"/>
      <c r="AX3713" s="251"/>
      <c r="AY3713" s="248"/>
    </row>
    <row r="3714" spans="1:51" s="307" customFormat="1" ht="16.5" customHeight="1" x14ac:dyDescent="0.25">
      <c r="A3714" s="305"/>
      <c r="B3714" s="306"/>
      <c r="K3714" s="308"/>
      <c r="L3714" s="309"/>
      <c r="M3714" s="310"/>
      <c r="N3714" s="309"/>
      <c r="O3714" s="309"/>
      <c r="P3714" s="309"/>
      <c r="Q3714" s="311"/>
      <c r="R3714" s="312"/>
      <c r="S3714" s="312"/>
      <c r="U3714" s="313"/>
      <c r="V3714" s="305"/>
      <c r="W3714" s="425"/>
      <c r="X3714" s="314"/>
      <c r="AA3714" s="315"/>
      <c r="AB3714" s="315"/>
      <c r="AC3714" s="315"/>
      <c r="AD3714" s="312"/>
      <c r="AE3714" s="316"/>
      <c r="AF3714" s="317"/>
      <c r="AG3714" s="317"/>
      <c r="AH3714" s="311"/>
      <c r="AI3714" s="311"/>
      <c r="AJ3714" s="311"/>
      <c r="AK3714" s="311"/>
      <c r="AL3714" s="311"/>
      <c r="AO3714" s="318"/>
      <c r="AP3714" s="318"/>
      <c r="AQ3714" s="249"/>
      <c r="AR3714" s="249"/>
      <c r="AS3714" s="248"/>
      <c r="AT3714" s="248"/>
      <c r="AU3714" s="248"/>
      <c r="AW3714" s="319"/>
      <c r="AX3714" s="251"/>
      <c r="AY3714" s="248"/>
    </row>
    <row r="3715" spans="1:51" s="307" customFormat="1" ht="16.5" customHeight="1" x14ac:dyDescent="0.25">
      <c r="A3715" s="305"/>
      <c r="B3715" s="306"/>
      <c r="K3715" s="308"/>
      <c r="L3715" s="309"/>
      <c r="M3715" s="310"/>
      <c r="N3715" s="309"/>
      <c r="O3715" s="309"/>
      <c r="P3715" s="309"/>
      <c r="Q3715" s="311"/>
      <c r="R3715" s="312"/>
      <c r="S3715" s="312"/>
      <c r="U3715" s="313"/>
      <c r="V3715" s="305"/>
      <c r="W3715" s="425"/>
      <c r="X3715" s="314"/>
      <c r="AA3715" s="315"/>
      <c r="AB3715" s="315"/>
      <c r="AC3715" s="315"/>
      <c r="AD3715" s="312"/>
      <c r="AE3715" s="316"/>
      <c r="AF3715" s="317"/>
      <c r="AG3715" s="317"/>
      <c r="AH3715" s="311"/>
      <c r="AI3715" s="311"/>
      <c r="AJ3715" s="311"/>
      <c r="AK3715" s="311"/>
      <c r="AL3715" s="311"/>
      <c r="AO3715" s="318"/>
      <c r="AP3715" s="318"/>
      <c r="AQ3715" s="249"/>
      <c r="AR3715" s="249"/>
      <c r="AS3715" s="248"/>
      <c r="AT3715" s="248"/>
      <c r="AU3715" s="248"/>
      <c r="AW3715" s="319"/>
      <c r="AX3715" s="251"/>
      <c r="AY3715" s="248"/>
    </row>
    <row r="3716" spans="1:51" s="307" customFormat="1" ht="16.5" customHeight="1" x14ac:dyDescent="0.25">
      <c r="A3716" s="305"/>
      <c r="B3716" s="306"/>
      <c r="K3716" s="308"/>
      <c r="L3716" s="309"/>
      <c r="M3716" s="310"/>
      <c r="N3716" s="309"/>
      <c r="O3716" s="309"/>
      <c r="P3716" s="309"/>
      <c r="Q3716" s="311"/>
      <c r="R3716" s="312"/>
      <c r="S3716" s="312"/>
      <c r="U3716" s="313"/>
      <c r="V3716" s="305"/>
      <c r="W3716" s="425"/>
      <c r="X3716" s="314"/>
      <c r="AA3716" s="315"/>
      <c r="AB3716" s="315"/>
      <c r="AC3716" s="315"/>
      <c r="AD3716" s="312"/>
      <c r="AE3716" s="316"/>
      <c r="AF3716" s="317"/>
      <c r="AG3716" s="317"/>
      <c r="AH3716" s="311"/>
      <c r="AI3716" s="311"/>
      <c r="AJ3716" s="311"/>
      <c r="AK3716" s="311"/>
      <c r="AL3716" s="311"/>
      <c r="AO3716" s="318"/>
      <c r="AP3716" s="318"/>
      <c r="AQ3716" s="249"/>
      <c r="AR3716" s="249"/>
      <c r="AS3716" s="248"/>
      <c r="AT3716" s="248"/>
      <c r="AU3716" s="248"/>
      <c r="AW3716" s="319"/>
      <c r="AX3716" s="251"/>
      <c r="AY3716" s="248"/>
    </row>
    <row r="3717" spans="1:51" s="307" customFormat="1" ht="16.5" customHeight="1" x14ac:dyDescent="0.25">
      <c r="A3717" s="305"/>
      <c r="B3717" s="306"/>
      <c r="K3717" s="308"/>
      <c r="L3717" s="309"/>
      <c r="M3717" s="310"/>
      <c r="N3717" s="309"/>
      <c r="O3717" s="309"/>
      <c r="P3717" s="309"/>
      <c r="Q3717" s="311"/>
      <c r="R3717" s="312"/>
      <c r="S3717" s="312"/>
      <c r="U3717" s="313"/>
      <c r="V3717" s="305"/>
      <c r="W3717" s="425"/>
      <c r="X3717" s="314"/>
      <c r="AA3717" s="315"/>
      <c r="AB3717" s="315"/>
      <c r="AC3717" s="315"/>
      <c r="AD3717" s="312"/>
      <c r="AE3717" s="316"/>
      <c r="AF3717" s="317"/>
      <c r="AG3717" s="317"/>
      <c r="AH3717" s="311"/>
      <c r="AI3717" s="311"/>
      <c r="AJ3717" s="311"/>
      <c r="AK3717" s="311"/>
      <c r="AL3717" s="311"/>
      <c r="AO3717" s="318"/>
      <c r="AP3717" s="318"/>
      <c r="AQ3717" s="249"/>
      <c r="AR3717" s="249"/>
      <c r="AS3717" s="248"/>
      <c r="AT3717" s="248"/>
      <c r="AU3717" s="248"/>
      <c r="AW3717" s="319"/>
      <c r="AX3717" s="251"/>
      <c r="AY3717" s="248"/>
    </row>
    <row r="3718" spans="1:51" s="307" customFormat="1" ht="16.5" customHeight="1" x14ac:dyDescent="0.25">
      <c r="A3718" s="305"/>
      <c r="B3718" s="306"/>
      <c r="K3718" s="308"/>
      <c r="L3718" s="309"/>
      <c r="M3718" s="310"/>
      <c r="N3718" s="309"/>
      <c r="O3718" s="309"/>
      <c r="P3718" s="309"/>
      <c r="Q3718" s="311"/>
      <c r="R3718" s="312"/>
      <c r="S3718" s="312"/>
      <c r="U3718" s="313"/>
      <c r="V3718" s="305"/>
      <c r="W3718" s="425"/>
      <c r="X3718" s="314"/>
      <c r="AA3718" s="315"/>
      <c r="AB3718" s="315"/>
      <c r="AC3718" s="315"/>
      <c r="AD3718" s="312"/>
      <c r="AE3718" s="316"/>
      <c r="AF3718" s="317"/>
      <c r="AG3718" s="317"/>
      <c r="AH3718" s="311"/>
      <c r="AI3718" s="311"/>
      <c r="AJ3718" s="311"/>
      <c r="AK3718" s="311"/>
      <c r="AL3718" s="311"/>
      <c r="AO3718" s="318"/>
      <c r="AP3718" s="318"/>
      <c r="AQ3718" s="249"/>
      <c r="AR3718" s="249"/>
      <c r="AS3718" s="248"/>
      <c r="AT3718" s="248"/>
      <c r="AU3718" s="248"/>
      <c r="AW3718" s="319"/>
      <c r="AX3718" s="251"/>
      <c r="AY3718" s="248"/>
    </row>
    <row r="3719" spans="1:51" s="307" customFormat="1" ht="16.5" customHeight="1" x14ac:dyDescent="0.25">
      <c r="A3719" s="305"/>
      <c r="B3719" s="306"/>
      <c r="K3719" s="308"/>
      <c r="L3719" s="309"/>
      <c r="M3719" s="310"/>
      <c r="N3719" s="309"/>
      <c r="O3719" s="309"/>
      <c r="P3719" s="309"/>
      <c r="Q3719" s="311"/>
      <c r="R3719" s="312"/>
      <c r="S3719" s="312"/>
      <c r="U3719" s="313"/>
      <c r="V3719" s="305"/>
      <c r="W3719" s="425"/>
      <c r="X3719" s="314"/>
      <c r="AA3719" s="315"/>
      <c r="AB3719" s="315"/>
      <c r="AC3719" s="315"/>
      <c r="AD3719" s="312"/>
      <c r="AE3719" s="316"/>
      <c r="AF3719" s="317"/>
      <c r="AG3719" s="317"/>
      <c r="AH3719" s="311"/>
      <c r="AI3719" s="311"/>
      <c r="AJ3719" s="311"/>
      <c r="AK3719" s="311"/>
      <c r="AL3719" s="311"/>
      <c r="AO3719" s="318"/>
      <c r="AP3719" s="318"/>
      <c r="AQ3719" s="249"/>
      <c r="AR3719" s="249"/>
      <c r="AS3719" s="248"/>
      <c r="AT3719" s="248"/>
      <c r="AU3719" s="248"/>
      <c r="AW3719" s="319"/>
      <c r="AX3719" s="251"/>
      <c r="AY3719" s="248"/>
    </row>
    <row r="3720" spans="1:51" s="307" customFormat="1" ht="16.5" customHeight="1" x14ac:dyDescent="0.25">
      <c r="A3720" s="305"/>
      <c r="B3720" s="306"/>
      <c r="K3720" s="308"/>
      <c r="L3720" s="309"/>
      <c r="M3720" s="310"/>
      <c r="N3720" s="309"/>
      <c r="O3720" s="309"/>
      <c r="P3720" s="309"/>
      <c r="Q3720" s="311"/>
      <c r="R3720" s="312"/>
      <c r="S3720" s="312"/>
      <c r="U3720" s="313"/>
      <c r="V3720" s="305"/>
      <c r="W3720" s="425"/>
      <c r="X3720" s="314"/>
      <c r="AA3720" s="315"/>
      <c r="AB3720" s="315"/>
      <c r="AC3720" s="315"/>
      <c r="AD3720" s="312"/>
      <c r="AE3720" s="316"/>
      <c r="AF3720" s="317"/>
      <c r="AG3720" s="317"/>
      <c r="AH3720" s="311"/>
      <c r="AI3720" s="311"/>
      <c r="AJ3720" s="311"/>
      <c r="AK3720" s="311"/>
      <c r="AL3720" s="311"/>
      <c r="AO3720" s="318"/>
      <c r="AP3720" s="318"/>
      <c r="AQ3720" s="249"/>
      <c r="AR3720" s="249"/>
      <c r="AS3720" s="248"/>
      <c r="AT3720" s="248"/>
      <c r="AU3720" s="248"/>
      <c r="AW3720" s="319"/>
      <c r="AX3720" s="251"/>
      <c r="AY3720" s="248"/>
    </row>
    <row r="3721" spans="1:51" s="307" customFormat="1" ht="16.5" customHeight="1" x14ac:dyDescent="0.25">
      <c r="A3721" s="305"/>
      <c r="B3721" s="306"/>
      <c r="K3721" s="308"/>
      <c r="L3721" s="309"/>
      <c r="M3721" s="310"/>
      <c r="N3721" s="309"/>
      <c r="O3721" s="309"/>
      <c r="P3721" s="309"/>
      <c r="Q3721" s="311"/>
      <c r="R3721" s="312"/>
      <c r="S3721" s="312"/>
      <c r="U3721" s="313"/>
      <c r="V3721" s="305"/>
      <c r="W3721" s="425"/>
      <c r="X3721" s="314"/>
      <c r="AA3721" s="315"/>
      <c r="AB3721" s="315"/>
      <c r="AC3721" s="315"/>
      <c r="AD3721" s="312"/>
      <c r="AE3721" s="316"/>
      <c r="AF3721" s="317"/>
      <c r="AG3721" s="317"/>
      <c r="AH3721" s="311"/>
      <c r="AI3721" s="311"/>
      <c r="AJ3721" s="311"/>
      <c r="AK3721" s="311"/>
      <c r="AL3721" s="311"/>
      <c r="AO3721" s="318"/>
      <c r="AP3721" s="318"/>
      <c r="AQ3721" s="249"/>
      <c r="AR3721" s="249"/>
      <c r="AS3721" s="248"/>
      <c r="AT3721" s="248"/>
      <c r="AU3721" s="248"/>
      <c r="AW3721" s="319"/>
      <c r="AX3721" s="251"/>
      <c r="AY3721" s="248"/>
    </row>
    <row r="3722" spans="1:51" s="307" customFormat="1" ht="16.5" customHeight="1" x14ac:dyDescent="0.25">
      <c r="A3722" s="305"/>
      <c r="B3722" s="306"/>
      <c r="K3722" s="308"/>
      <c r="L3722" s="309"/>
      <c r="M3722" s="310"/>
      <c r="N3722" s="309"/>
      <c r="O3722" s="309"/>
      <c r="P3722" s="309"/>
      <c r="Q3722" s="311"/>
      <c r="R3722" s="312"/>
      <c r="S3722" s="312"/>
      <c r="U3722" s="313"/>
      <c r="V3722" s="305"/>
      <c r="W3722" s="425"/>
      <c r="X3722" s="314"/>
      <c r="AA3722" s="315"/>
      <c r="AB3722" s="315"/>
      <c r="AC3722" s="315"/>
      <c r="AD3722" s="312"/>
      <c r="AE3722" s="316"/>
      <c r="AF3722" s="317"/>
      <c r="AG3722" s="317"/>
      <c r="AH3722" s="311"/>
      <c r="AI3722" s="311"/>
      <c r="AJ3722" s="311"/>
      <c r="AK3722" s="311"/>
      <c r="AL3722" s="311"/>
      <c r="AO3722" s="318"/>
      <c r="AP3722" s="318"/>
      <c r="AQ3722" s="249"/>
      <c r="AR3722" s="249"/>
      <c r="AS3722" s="248"/>
      <c r="AT3722" s="248"/>
      <c r="AU3722" s="248"/>
      <c r="AW3722" s="319"/>
      <c r="AX3722" s="251"/>
      <c r="AY3722" s="248"/>
    </row>
    <row r="3723" spans="1:51" s="307" customFormat="1" ht="16.5" customHeight="1" x14ac:dyDescent="0.25">
      <c r="A3723" s="305"/>
      <c r="B3723" s="306"/>
      <c r="K3723" s="308"/>
      <c r="L3723" s="309"/>
      <c r="M3723" s="310"/>
      <c r="N3723" s="309"/>
      <c r="O3723" s="309"/>
      <c r="P3723" s="309"/>
      <c r="Q3723" s="311"/>
      <c r="R3723" s="312"/>
      <c r="S3723" s="312"/>
      <c r="U3723" s="313"/>
      <c r="V3723" s="305"/>
      <c r="W3723" s="425"/>
      <c r="X3723" s="314"/>
      <c r="AA3723" s="315"/>
      <c r="AB3723" s="315"/>
      <c r="AC3723" s="315"/>
      <c r="AD3723" s="312"/>
      <c r="AE3723" s="316"/>
      <c r="AF3723" s="317"/>
      <c r="AG3723" s="317"/>
      <c r="AH3723" s="311"/>
      <c r="AI3723" s="311"/>
      <c r="AJ3723" s="311"/>
      <c r="AK3723" s="311"/>
      <c r="AL3723" s="311"/>
      <c r="AO3723" s="318"/>
      <c r="AP3723" s="318"/>
      <c r="AQ3723" s="249"/>
      <c r="AR3723" s="249"/>
      <c r="AS3723" s="248"/>
      <c r="AT3723" s="248"/>
      <c r="AU3723" s="248"/>
      <c r="AW3723" s="319"/>
      <c r="AX3723" s="251"/>
      <c r="AY3723" s="248"/>
    </row>
    <row r="3724" spans="1:51" s="307" customFormat="1" ht="16.5" customHeight="1" x14ac:dyDescent="0.25">
      <c r="A3724" s="305"/>
      <c r="B3724" s="306"/>
      <c r="K3724" s="308"/>
      <c r="L3724" s="309"/>
      <c r="M3724" s="310"/>
      <c r="N3724" s="309"/>
      <c r="O3724" s="309"/>
      <c r="P3724" s="309"/>
      <c r="Q3724" s="311"/>
      <c r="R3724" s="312"/>
      <c r="S3724" s="312"/>
      <c r="U3724" s="313"/>
      <c r="V3724" s="305"/>
      <c r="W3724" s="425"/>
      <c r="X3724" s="314"/>
      <c r="AA3724" s="315"/>
      <c r="AB3724" s="315"/>
      <c r="AC3724" s="315"/>
      <c r="AD3724" s="312"/>
      <c r="AE3724" s="316"/>
      <c r="AF3724" s="317"/>
      <c r="AG3724" s="317"/>
      <c r="AH3724" s="311"/>
      <c r="AI3724" s="311"/>
      <c r="AJ3724" s="311"/>
      <c r="AK3724" s="311"/>
      <c r="AL3724" s="311"/>
      <c r="AO3724" s="318"/>
      <c r="AP3724" s="318"/>
      <c r="AQ3724" s="249"/>
      <c r="AR3724" s="249"/>
      <c r="AS3724" s="248"/>
      <c r="AT3724" s="248"/>
      <c r="AU3724" s="248"/>
      <c r="AW3724" s="319"/>
      <c r="AX3724" s="251"/>
      <c r="AY3724" s="248"/>
    </row>
    <row r="3725" spans="1:51" s="307" customFormat="1" ht="16.5" customHeight="1" x14ac:dyDescent="0.25">
      <c r="A3725" s="305"/>
      <c r="B3725" s="306"/>
      <c r="K3725" s="308"/>
      <c r="L3725" s="309"/>
      <c r="M3725" s="310"/>
      <c r="N3725" s="309"/>
      <c r="O3725" s="309"/>
      <c r="P3725" s="309"/>
      <c r="Q3725" s="311"/>
      <c r="R3725" s="312"/>
      <c r="S3725" s="312"/>
      <c r="U3725" s="313"/>
      <c r="V3725" s="305"/>
      <c r="W3725" s="425"/>
      <c r="X3725" s="314"/>
      <c r="AA3725" s="315"/>
      <c r="AB3725" s="315"/>
      <c r="AC3725" s="315"/>
      <c r="AD3725" s="312"/>
      <c r="AE3725" s="316"/>
      <c r="AF3725" s="317"/>
      <c r="AG3725" s="317"/>
      <c r="AH3725" s="311"/>
      <c r="AI3725" s="311"/>
      <c r="AJ3725" s="311"/>
      <c r="AK3725" s="311"/>
      <c r="AL3725" s="311"/>
      <c r="AO3725" s="318"/>
      <c r="AP3725" s="318"/>
      <c r="AQ3725" s="249"/>
      <c r="AR3725" s="249"/>
      <c r="AS3725" s="248"/>
      <c r="AT3725" s="248"/>
      <c r="AU3725" s="248"/>
      <c r="AW3725" s="319"/>
      <c r="AX3725" s="251"/>
      <c r="AY3725" s="248"/>
    </row>
    <row r="3726" spans="1:51" s="307" customFormat="1" ht="16.5" customHeight="1" x14ac:dyDescent="0.25">
      <c r="A3726" s="305"/>
      <c r="B3726" s="306"/>
      <c r="K3726" s="308"/>
      <c r="L3726" s="309"/>
      <c r="M3726" s="310"/>
      <c r="N3726" s="309"/>
      <c r="O3726" s="309"/>
      <c r="P3726" s="309"/>
      <c r="Q3726" s="311"/>
      <c r="R3726" s="312"/>
      <c r="S3726" s="312"/>
      <c r="U3726" s="313"/>
      <c r="V3726" s="305"/>
      <c r="W3726" s="425"/>
      <c r="X3726" s="314"/>
      <c r="AA3726" s="315"/>
      <c r="AB3726" s="315"/>
      <c r="AC3726" s="315"/>
      <c r="AD3726" s="312"/>
      <c r="AE3726" s="316"/>
      <c r="AF3726" s="317"/>
      <c r="AG3726" s="317"/>
      <c r="AH3726" s="311"/>
      <c r="AI3726" s="311"/>
      <c r="AJ3726" s="311"/>
      <c r="AK3726" s="311"/>
      <c r="AL3726" s="311"/>
      <c r="AO3726" s="318"/>
      <c r="AP3726" s="318"/>
      <c r="AQ3726" s="249"/>
      <c r="AR3726" s="249"/>
      <c r="AS3726" s="248"/>
      <c r="AT3726" s="248"/>
      <c r="AU3726" s="248"/>
      <c r="AW3726" s="319"/>
      <c r="AX3726" s="251"/>
      <c r="AY3726" s="248"/>
    </row>
    <row r="3727" spans="1:51" s="307" customFormat="1" ht="16.5" customHeight="1" x14ac:dyDescent="0.25">
      <c r="A3727" s="305"/>
      <c r="B3727" s="306"/>
      <c r="K3727" s="308"/>
      <c r="L3727" s="309"/>
      <c r="M3727" s="310"/>
      <c r="N3727" s="309"/>
      <c r="O3727" s="309"/>
      <c r="P3727" s="309"/>
      <c r="Q3727" s="311"/>
      <c r="R3727" s="312"/>
      <c r="S3727" s="312"/>
      <c r="U3727" s="313"/>
      <c r="V3727" s="305"/>
      <c r="W3727" s="425"/>
      <c r="X3727" s="314"/>
      <c r="AA3727" s="315"/>
      <c r="AB3727" s="315"/>
      <c r="AC3727" s="315"/>
      <c r="AD3727" s="312"/>
      <c r="AE3727" s="316"/>
      <c r="AF3727" s="317"/>
      <c r="AG3727" s="317"/>
      <c r="AH3727" s="311"/>
      <c r="AI3727" s="311"/>
      <c r="AJ3727" s="311"/>
      <c r="AK3727" s="311"/>
      <c r="AL3727" s="311"/>
      <c r="AO3727" s="318"/>
      <c r="AP3727" s="318"/>
      <c r="AQ3727" s="249"/>
      <c r="AR3727" s="249"/>
      <c r="AS3727" s="248"/>
      <c r="AT3727" s="248"/>
      <c r="AU3727" s="248"/>
      <c r="AW3727" s="319"/>
      <c r="AX3727" s="251"/>
      <c r="AY3727" s="248"/>
    </row>
    <row r="3728" spans="1:51" s="307" customFormat="1" ht="16.5" customHeight="1" x14ac:dyDescent="0.25">
      <c r="A3728" s="305"/>
      <c r="B3728" s="306"/>
      <c r="K3728" s="308"/>
      <c r="L3728" s="309"/>
      <c r="M3728" s="310"/>
      <c r="N3728" s="309"/>
      <c r="O3728" s="309"/>
      <c r="P3728" s="309"/>
      <c r="Q3728" s="311"/>
      <c r="R3728" s="312"/>
      <c r="S3728" s="312"/>
      <c r="U3728" s="313"/>
      <c r="V3728" s="305"/>
      <c r="W3728" s="425"/>
      <c r="X3728" s="314"/>
      <c r="AA3728" s="315"/>
      <c r="AB3728" s="315"/>
      <c r="AC3728" s="315"/>
      <c r="AD3728" s="312"/>
      <c r="AE3728" s="316"/>
      <c r="AF3728" s="317"/>
      <c r="AG3728" s="317"/>
      <c r="AH3728" s="311"/>
      <c r="AI3728" s="311"/>
      <c r="AJ3728" s="311"/>
      <c r="AK3728" s="311"/>
      <c r="AL3728" s="311"/>
      <c r="AO3728" s="318"/>
      <c r="AP3728" s="318"/>
      <c r="AQ3728" s="249"/>
      <c r="AR3728" s="249"/>
      <c r="AS3728" s="248"/>
      <c r="AT3728" s="248"/>
      <c r="AU3728" s="248"/>
      <c r="AW3728" s="319"/>
      <c r="AX3728" s="251"/>
      <c r="AY3728" s="248"/>
    </row>
    <row r="3729" spans="1:51" s="307" customFormat="1" ht="16.5" customHeight="1" x14ac:dyDescent="0.25">
      <c r="A3729" s="305"/>
      <c r="B3729" s="306"/>
      <c r="K3729" s="308"/>
      <c r="L3729" s="309"/>
      <c r="M3729" s="310"/>
      <c r="N3729" s="309"/>
      <c r="O3729" s="309"/>
      <c r="P3729" s="309"/>
      <c r="Q3729" s="311"/>
      <c r="R3729" s="312"/>
      <c r="S3729" s="312"/>
      <c r="U3729" s="313"/>
      <c r="V3729" s="305"/>
      <c r="W3729" s="425"/>
      <c r="X3729" s="314"/>
      <c r="AA3729" s="315"/>
      <c r="AB3729" s="315"/>
      <c r="AC3729" s="315"/>
      <c r="AD3729" s="312"/>
      <c r="AE3729" s="316"/>
      <c r="AF3729" s="317"/>
      <c r="AG3729" s="317"/>
      <c r="AH3729" s="311"/>
      <c r="AI3729" s="311"/>
      <c r="AJ3729" s="311"/>
      <c r="AK3729" s="311"/>
      <c r="AL3729" s="311"/>
      <c r="AO3729" s="318"/>
      <c r="AP3729" s="318"/>
      <c r="AQ3729" s="249"/>
      <c r="AR3729" s="249"/>
      <c r="AS3729" s="248"/>
      <c r="AT3729" s="248"/>
      <c r="AU3729" s="248"/>
      <c r="AW3729" s="319"/>
      <c r="AX3729" s="251"/>
      <c r="AY3729" s="248"/>
    </row>
    <row r="3730" spans="1:51" s="307" customFormat="1" ht="16.5" customHeight="1" x14ac:dyDescent="0.25">
      <c r="A3730" s="305"/>
      <c r="B3730" s="306"/>
      <c r="K3730" s="308"/>
      <c r="L3730" s="309"/>
      <c r="M3730" s="310"/>
      <c r="N3730" s="309"/>
      <c r="O3730" s="309"/>
      <c r="P3730" s="309"/>
      <c r="Q3730" s="311"/>
      <c r="R3730" s="312"/>
      <c r="S3730" s="312"/>
      <c r="U3730" s="313"/>
      <c r="V3730" s="305"/>
      <c r="W3730" s="425"/>
      <c r="X3730" s="314"/>
      <c r="AA3730" s="315"/>
      <c r="AB3730" s="315"/>
      <c r="AC3730" s="315"/>
      <c r="AD3730" s="312"/>
      <c r="AE3730" s="316"/>
      <c r="AF3730" s="317"/>
      <c r="AG3730" s="317"/>
      <c r="AH3730" s="311"/>
      <c r="AI3730" s="311"/>
      <c r="AJ3730" s="311"/>
      <c r="AK3730" s="311"/>
      <c r="AL3730" s="311"/>
      <c r="AO3730" s="318"/>
      <c r="AP3730" s="318"/>
      <c r="AQ3730" s="249"/>
      <c r="AR3730" s="249"/>
      <c r="AS3730" s="248"/>
      <c r="AT3730" s="248"/>
      <c r="AU3730" s="248"/>
      <c r="AW3730" s="319"/>
      <c r="AX3730" s="251"/>
      <c r="AY3730" s="248"/>
    </row>
    <row r="3731" spans="1:51" s="307" customFormat="1" ht="16.5" customHeight="1" x14ac:dyDescent="0.25">
      <c r="A3731" s="305"/>
      <c r="B3731" s="306"/>
      <c r="K3731" s="308"/>
      <c r="L3731" s="309"/>
      <c r="M3731" s="310"/>
      <c r="N3731" s="309"/>
      <c r="O3731" s="309"/>
      <c r="P3731" s="309"/>
      <c r="Q3731" s="311"/>
      <c r="R3731" s="312"/>
      <c r="S3731" s="312"/>
      <c r="U3731" s="313"/>
      <c r="V3731" s="305"/>
      <c r="W3731" s="425"/>
      <c r="X3731" s="314"/>
      <c r="AA3731" s="315"/>
      <c r="AB3731" s="315"/>
      <c r="AC3731" s="315"/>
      <c r="AD3731" s="312"/>
      <c r="AE3731" s="316"/>
      <c r="AF3731" s="317"/>
      <c r="AG3731" s="317"/>
      <c r="AH3731" s="311"/>
      <c r="AI3731" s="311"/>
      <c r="AJ3731" s="311"/>
      <c r="AK3731" s="311"/>
      <c r="AL3731" s="311"/>
      <c r="AO3731" s="318"/>
      <c r="AP3731" s="318"/>
      <c r="AQ3731" s="249"/>
      <c r="AR3731" s="249"/>
      <c r="AS3731" s="248"/>
      <c r="AT3731" s="248"/>
      <c r="AU3731" s="248"/>
      <c r="AW3731" s="319"/>
      <c r="AX3731" s="251"/>
      <c r="AY3731" s="248"/>
    </row>
    <row r="3732" spans="1:51" s="307" customFormat="1" ht="16.5" customHeight="1" x14ac:dyDescent="0.25">
      <c r="A3732" s="305"/>
      <c r="B3732" s="306"/>
      <c r="K3732" s="308"/>
      <c r="L3732" s="309"/>
      <c r="M3732" s="310"/>
      <c r="N3732" s="309"/>
      <c r="O3732" s="309"/>
      <c r="P3732" s="309"/>
      <c r="Q3732" s="311"/>
      <c r="R3732" s="312"/>
      <c r="S3732" s="312"/>
      <c r="U3732" s="313"/>
      <c r="V3732" s="305"/>
      <c r="W3732" s="425"/>
      <c r="X3732" s="314"/>
      <c r="AA3732" s="315"/>
      <c r="AB3732" s="315"/>
      <c r="AC3732" s="315"/>
      <c r="AD3732" s="312"/>
      <c r="AE3732" s="316"/>
      <c r="AF3732" s="317"/>
      <c r="AG3732" s="317"/>
      <c r="AH3732" s="311"/>
      <c r="AI3732" s="311"/>
      <c r="AJ3732" s="311"/>
      <c r="AK3732" s="311"/>
      <c r="AL3732" s="311"/>
      <c r="AO3732" s="318"/>
      <c r="AP3732" s="318"/>
      <c r="AQ3732" s="249"/>
      <c r="AR3732" s="249"/>
      <c r="AS3732" s="248"/>
      <c r="AT3732" s="248"/>
      <c r="AU3732" s="248"/>
      <c r="AW3732" s="319"/>
      <c r="AX3732" s="251"/>
      <c r="AY3732" s="248"/>
    </row>
    <row r="3733" spans="1:51" s="307" customFormat="1" ht="16.5" customHeight="1" x14ac:dyDescent="0.25">
      <c r="A3733" s="305"/>
      <c r="B3733" s="306"/>
      <c r="K3733" s="308"/>
      <c r="L3733" s="309"/>
      <c r="M3733" s="310"/>
      <c r="N3733" s="309"/>
      <c r="O3733" s="309"/>
      <c r="P3733" s="309"/>
      <c r="Q3733" s="311"/>
      <c r="R3733" s="312"/>
      <c r="S3733" s="312"/>
      <c r="U3733" s="313"/>
      <c r="V3733" s="305"/>
      <c r="W3733" s="425"/>
      <c r="X3733" s="314"/>
      <c r="AA3733" s="315"/>
      <c r="AB3733" s="315"/>
      <c r="AC3733" s="315"/>
      <c r="AD3733" s="312"/>
      <c r="AE3733" s="316"/>
      <c r="AF3733" s="317"/>
      <c r="AG3733" s="317"/>
      <c r="AH3733" s="311"/>
      <c r="AI3733" s="311"/>
      <c r="AJ3733" s="311"/>
      <c r="AK3733" s="311"/>
      <c r="AL3733" s="311"/>
      <c r="AO3733" s="318"/>
      <c r="AP3733" s="318"/>
      <c r="AQ3733" s="249"/>
      <c r="AR3733" s="249"/>
      <c r="AS3733" s="248"/>
      <c r="AT3733" s="248"/>
      <c r="AU3733" s="248"/>
      <c r="AW3733" s="319"/>
      <c r="AX3733" s="251"/>
      <c r="AY3733" s="248"/>
    </row>
    <row r="3734" spans="1:51" s="307" customFormat="1" ht="16.5" customHeight="1" x14ac:dyDescent="0.25">
      <c r="A3734" s="305"/>
      <c r="B3734" s="306"/>
      <c r="K3734" s="308"/>
      <c r="L3734" s="309"/>
      <c r="M3734" s="310"/>
      <c r="N3734" s="309"/>
      <c r="O3734" s="309"/>
      <c r="P3734" s="309"/>
      <c r="Q3734" s="311"/>
      <c r="R3734" s="312"/>
      <c r="S3734" s="312"/>
      <c r="U3734" s="313"/>
      <c r="V3734" s="305"/>
      <c r="W3734" s="425"/>
      <c r="X3734" s="314"/>
      <c r="AA3734" s="315"/>
      <c r="AB3734" s="315"/>
      <c r="AC3734" s="315"/>
      <c r="AD3734" s="312"/>
      <c r="AE3734" s="316"/>
      <c r="AF3734" s="317"/>
      <c r="AG3734" s="317"/>
      <c r="AH3734" s="311"/>
      <c r="AI3734" s="311"/>
      <c r="AJ3734" s="311"/>
      <c r="AK3734" s="311"/>
      <c r="AL3734" s="311"/>
      <c r="AO3734" s="318"/>
      <c r="AP3734" s="318"/>
      <c r="AQ3734" s="249"/>
      <c r="AR3734" s="249"/>
      <c r="AS3734" s="248"/>
      <c r="AT3734" s="248"/>
      <c r="AU3734" s="248"/>
      <c r="AW3734" s="319"/>
      <c r="AX3734" s="251"/>
      <c r="AY3734" s="248"/>
    </row>
    <row r="3735" spans="1:51" s="307" customFormat="1" ht="16.5" customHeight="1" x14ac:dyDescent="0.25">
      <c r="A3735" s="305"/>
      <c r="B3735" s="306"/>
      <c r="K3735" s="308"/>
      <c r="L3735" s="309"/>
      <c r="M3735" s="310"/>
      <c r="N3735" s="309"/>
      <c r="O3735" s="309"/>
      <c r="P3735" s="309"/>
      <c r="Q3735" s="311"/>
      <c r="R3735" s="312"/>
      <c r="S3735" s="312"/>
      <c r="U3735" s="313"/>
      <c r="V3735" s="305"/>
      <c r="W3735" s="425"/>
      <c r="X3735" s="314"/>
      <c r="AA3735" s="315"/>
      <c r="AB3735" s="315"/>
      <c r="AC3735" s="315"/>
      <c r="AD3735" s="312"/>
      <c r="AE3735" s="316"/>
      <c r="AF3735" s="317"/>
      <c r="AG3735" s="317"/>
      <c r="AH3735" s="311"/>
      <c r="AI3735" s="311"/>
      <c r="AJ3735" s="311"/>
      <c r="AK3735" s="311"/>
      <c r="AL3735" s="311"/>
      <c r="AO3735" s="318"/>
      <c r="AP3735" s="318"/>
      <c r="AQ3735" s="249"/>
      <c r="AR3735" s="249"/>
      <c r="AS3735" s="248"/>
      <c r="AT3735" s="248"/>
      <c r="AU3735" s="248"/>
      <c r="AW3735" s="319"/>
      <c r="AX3735" s="251"/>
      <c r="AY3735" s="248"/>
    </row>
    <row r="3736" spans="1:51" s="307" customFormat="1" ht="16.5" customHeight="1" x14ac:dyDescent="0.25">
      <c r="A3736" s="305"/>
      <c r="B3736" s="306"/>
      <c r="K3736" s="308"/>
      <c r="L3736" s="309"/>
      <c r="M3736" s="310"/>
      <c r="N3736" s="309"/>
      <c r="O3736" s="309"/>
      <c r="P3736" s="309"/>
      <c r="Q3736" s="311"/>
      <c r="R3736" s="312"/>
      <c r="S3736" s="312"/>
      <c r="U3736" s="313"/>
      <c r="V3736" s="305"/>
      <c r="W3736" s="425"/>
      <c r="X3736" s="314"/>
      <c r="AA3736" s="315"/>
      <c r="AB3736" s="315"/>
      <c r="AC3736" s="315"/>
      <c r="AD3736" s="312"/>
      <c r="AE3736" s="316"/>
      <c r="AF3736" s="317"/>
      <c r="AG3736" s="317"/>
      <c r="AH3736" s="311"/>
      <c r="AI3736" s="311"/>
      <c r="AJ3736" s="311"/>
      <c r="AK3736" s="311"/>
      <c r="AL3736" s="311"/>
      <c r="AO3736" s="318"/>
      <c r="AP3736" s="318"/>
      <c r="AQ3736" s="249"/>
      <c r="AR3736" s="249"/>
      <c r="AS3736" s="248"/>
      <c r="AT3736" s="248"/>
      <c r="AU3736" s="248"/>
      <c r="AW3736" s="319"/>
      <c r="AX3736" s="251"/>
      <c r="AY3736" s="248"/>
    </row>
    <row r="3737" spans="1:51" s="307" customFormat="1" ht="16.5" customHeight="1" x14ac:dyDescent="0.25">
      <c r="A3737" s="305"/>
      <c r="B3737" s="306"/>
      <c r="K3737" s="308"/>
      <c r="L3737" s="309"/>
      <c r="M3737" s="310"/>
      <c r="N3737" s="309"/>
      <c r="O3737" s="309"/>
      <c r="P3737" s="309"/>
      <c r="Q3737" s="311"/>
      <c r="R3737" s="312"/>
      <c r="S3737" s="312"/>
      <c r="U3737" s="313"/>
      <c r="V3737" s="305"/>
      <c r="W3737" s="425"/>
      <c r="X3737" s="314"/>
      <c r="AA3737" s="315"/>
      <c r="AB3737" s="315"/>
      <c r="AC3737" s="315"/>
      <c r="AD3737" s="312"/>
      <c r="AE3737" s="316"/>
      <c r="AF3737" s="317"/>
      <c r="AG3737" s="317"/>
      <c r="AH3737" s="311"/>
      <c r="AI3737" s="311"/>
      <c r="AJ3737" s="311"/>
      <c r="AK3737" s="311"/>
      <c r="AL3737" s="311"/>
      <c r="AO3737" s="318"/>
      <c r="AP3737" s="318"/>
      <c r="AQ3737" s="249"/>
      <c r="AR3737" s="249"/>
      <c r="AS3737" s="248"/>
      <c r="AT3737" s="248"/>
      <c r="AU3737" s="248"/>
      <c r="AW3737" s="319"/>
      <c r="AX3737" s="251"/>
      <c r="AY3737" s="248"/>
    </row>
    <row r="3738" spans="1:51" s="307" customFormat="1" ht="16.5" customHeight="1" x14ac:dyDescent="0.25">
      <c r="A3738" s="305"/>
      <c r="B3738" s="306"/>
      <c r="K3738" s="308"/>
      <c r="L3738" s="309"/>
      <c r="M3738" s="310"/>
      <c r="N3738" s="309"/>
      <c r="O3738" s="309"/>
      <c r="P3738" s="309"/>
      <c r="Q3738" s="311"/>
      <c r="R3738" s="312"/>
      <c r="S3738" s="312"/>
      <c r="U3738" s="313"/>
      <c r="V3738" s="305"/>
      <c r="W3738" s="425"/>
      <c r="X3738" s="314"/>
      <c r="AA3738" s="315"/>
      <c r="AB3738" s="315"/>
      <c r="AC3738" s="315"/>
      <c r="AD3738" s="312"/>
      <c r="AE3738" s="316"/>
      <c r="AF3738" s="317"/>
      <c r="AG3738" s="317"/>
      <c r="AH3738" s="311"/>
      <c r="AI3738" s="311"/>
      <c r="AJ3738" s="311"/>
      <c r="AK3738" s="311"/>
      <c r="AL3738" s="311"/>
      <c r="AO3738" s="318"/>
      <c r="AP3738" s="318"/>
      <c r="AQ3738" s="249"/>
      <c r="AR3738" s="249"/>
      <c r="AS3738" s="248"/>
      <c r="AT3738" s="248"/>
      <c r="AU3738" s="248"/>
      <c r="AW3738" s="319"/>
      <c r="AX3738" s="251"/>
      <c r="AY3738" s="248"/>
    </row>
    <row r="3739" spans="1:51" s="307" customFormat="1" ht="16.5" customHeight="1" x14ac:dyDescent="0.25">
      <c r="A3739" s="305"/>
      <c r="B3739" s="306"/>
      <c r="K3739" s="308"/>
      <c r="L3739" s="309"/>
      <c r="M3739" s="310"/>
      <c r="N3739" s="309"/>
      <c r="O3739" s="309"/>
      <c r="P3739" s="309"/>
      <c r="Q3739" s="311"/>
      <c r="R3739" s="312"/>
      <c r="S3739" s="312"/>
      <c r="U3739" s="313"/>
      <c r="V3739" s="305"/>
      <c r="W3739" s="425"/>
      <c r="X3739" s="314"/>
      <c r="AA3739" s="315"/>
      <c r="AB3739" s="315"/>
      <c r="AC3739" s="315"/>
      <c r="AD3739" s="312"/>
      <c r="AE3739" s="316"/>
      <c r="AF3739" s="317"/>
      <c r="AG3739" s="317"/>
      <c r="AH3739" s="311"/>
      <c r="AI3739" s="311"/>
      <c r="AJ3739" s="311"/>
      <c r="AK3739" s="311"/>
      <c r="AL3739" s="311"/>
      <c r="AO3739" s="318"/>
      <c r="AP3739" s="318"/>
      <c r="AQ3739" s="249"/>
      <c r="AR3739" s="249"/>
      <c r="AS3739" s="248"/>
      <c r="AT3739" s="248"/>
      <c r="AU3739" s="248"/>
      <c r="AW3739" s="319"/>
      <c r="AX3739" s="251"/>
      <c r="AY3739" s="248"/>
    </row>
    <row r="3740" spans="1:51" s="307" customFormat="1" ht="16.5" customHeight="1" x14ac:dyDescent="0.25">
      <c r="A3740" s="305"/>
      <c r="B3740" s="306"/>
      <c r="K3740" s="308"/>
      <c r="L3740" s="309"/>
      <c r="M3740" s="310"/>
      <c r="N3740" s="309"/>
      <c r="O3740" s="309"/>
      <c r="P3740" s="309"/>
      <c r="Q3740" s="311"/>
      <c r="R3740" s="312"/>
      <c r="S3740" s="312"/>
      <c r="U3740" s="313"/>
      <c r="V3740" s="305" t="s">
        <v>328</v>
      </c>
      <c r="W3740" s="425" t="s">
        <v>331</v>
      </c>
      <c r="X3740" s="314" t="s">
        <v>329</v>
      </c>
      <c r="Y3740" s="307" t="s">
        <v>330</v>
      </c>
      <c r="Z3740" s="307" t="s">
        <v>37</v>
      </c>
      <c r="AA3740" s="315"/>
      <c r="AB3740" s="315"/>
      <c r="AC3740" s="315">
        <v>2</v>
      </c>
      <c r="AD3740" s="312">
        <v>133</v>
      </c>
      <c r="AE3740" s="316">
        <v>100</v>
      </c>
      <c r="AF3740" s="317">
        <f>AF3703</f>
        <v>6700</v>
      </c>
      <c r="AG3740" s="317">
        <f>AD3740*AF3740</f>
        <v>891100</v>
      </c>
      <c r="AH3740" s="311">
        <f>SUM(AI3740:AL3740)</f>
        <v>133</v>
      </c>
      <c r="AI3740" s="311"/>
      <c r="AJ3740" s="311">
        <v>133</v>
      </c>
      <c r="AK3740" s="311"/>
      <c r="AL3740" s="311"/>
      <c r="AM3740" s="307">
        <v>5</v>
      </c>
      <c r="AN3740" s="307">
        <f>ค่าเสื่อม!F2</f>
        <v>5</v>
      </c>
      <c r="AO3740" s="318">
        <f>AG3740*AN3740/100</f>
        <v>44555</v>
      </c>
      <c r="AP3740" s="318">
        <f>AG3740-AO3740</f>
        <v>846545</v>
      </c>
      <c r="AQ3740" s="249">
        <f>P3740+AP3740</f>
        <v>846545</v>
      </c>
      <c r="AR3740" s="249">
        <f>AQ3740</f>
        <v>846545</v>
      </c>
      <c r="AS3740" s="248">
        <f>((S3740*O3740)+(AF3740*AK3740)-(AF3740*AK3740*AN3740/100))</f>
        <v>0</v>
      </c>
      <c r="AT3740" s="248">
        <f>AQ3740-AS3740</f>
        <v>846545</v>
      </c>
      <c r="AU3740" s="248">
        <f>AS3740</f>
        <v>0</v>
      </c>
      <c r="AW3740" s="319"/>
      <c r="AX3740" s="251">
        <f>AU3740*AV3740/100</f>
        <v>0</v>
      </c>
      <c r="AY3740" s="248">
        <f>AX3740*10/100</f>
        <v>0</v>
      </c>
    </row>
    <row r="3741" spans="1:51" s="307" customFormat="1" ht="16.5" customHeight="1" x14ac:dyDescent="0.25">
      <c r="A3741" s="305"/>
      <c r="B3741" s="306"/>
      <c r="K3741" s="308"/>
      <c r="L3741" s="309"/>
      <c r="M3741" s="310"/>
      <c r="N3741" s="309"/>
      <c r="O3741" s="309"/>
      <c r="P3741" s="309"/>
      <c r="Q3741" s="311"/>
      <c r="R3741" s="312"/>
      <c r="S3741" s="312"/>
      <c r="U3741" s="313"/>
      <c r="V3741" s="305"/>
      <c r="W3741" s="425"/>
      <c r="X3741" s="314"/>
      <c r="AA3741" s="315"/>
      <c r="AB3741" s="315"/>
      <c r="AC3741" s="315"/>
      <c r="AD3741" s="312"/>
      <c r="AE3741" s="316"/>
      <c r="AF3741" s="317"/>
      <c r="AG3741" s="317"/>
      <c r="AH3741" s="311"/>
      <c r="AI3741" s="311"/>
      <c r="AJ3741" s="311"/>
      <c r="AK3741" s="311"/>
      <c r="AL3741" s="311"/>
      <c r="AO3741" s="318"/>
      <c r="AP3741" s="318"/>
      <c r="AQ3741" s="249"/>
      <c r="AR3741" s="249"/>
      <c r="AS3741" s="248"/>
      <c r="AT3741" s="248"/>
      <c r="AU3741" s="248"/>
      <c r="AW3741" s="319"/>
      <c r="AX3741" s="251"/>
      <c r="AY3741" s="248"/>
    </row>
    <row r="3742" spans="1:51" s="307" customFormat="1" ht="16.5" customHeight="1" x14ac:dyDescent="0.25">
      <c r="A3742" s="305"/>
      <c r="B3742" s="306"/>
      <c r="K3742" s="308"/>
      <c r="L3742" s="309"/>
      <c r="M3742" s="310"/>
      <c r="N3742" s="309"/>
      <c r="O3742" s="309"/>
      <c r="P3742" s="309"/>
      <c r="Q3742" s="311"/>
      <c r="R3742" s="312"/>
      <c r="S3742" s="312"/>
      <c r="U3742" s="313"/>
      <c r="V3742" s="305"/>
      <c r="W3742" s="425"/>
      <c r="X3742" s="314"/>
      <c r="AA3742" s="315"/>
      <c r="AB3742" s="315"/>
      <c r="AC3742" s="315"/>
      <c r="AD3742" s="312"/>
      <c r="AE3742" s="316"/>
      <c r="AF3742" s="317"/>
      <c r="AG3742" s="317"/>
      <c r="AH3742" s="311"/>
      <c r="AI3742" s="311"/>
      <c r="AJ3742" s="311"/>
      <c r="AK3742" s="311"/>
      <c r="AL3742" s="311"/>
      <c r="AO3742" s="318"/>
      <c r="AP3742" s="318"/>
      <c r="AQ3742" s="249"/>
      <c r="AR3742" s="249"/>
      <c r="AS3742" s="248"/>
      <c r="AT3742" s="248"/>
      <c r="AU3742" s="248"/>
      <c r="AW3742" s="319"/>
      <c r="AX3742" s="251"/>
      <c r="AY3742" s="248"/>
    </row>
    <row r="3743" spans="1:51" s="307" customFormat="1" ht="16.5" customHeight="1" x14ac:dyDescent="0.25">
      <c r="A3743" s="305"/>
      <c r="B3743" s="306"/>
      <c r="K3743" s="308"/>
      <c r="L3743" s="309"/>
      <c r="M3743" s="310"/>
      <c r="N3743" s="309"/>
      <c r="O3743" s="309"/>
      <c r="P3743" s="309"/>
      <c r="Q3743" s="311"/>
      <c r="R3743" s="312"/>
      <c r="S3743" s="312"/>
      <c r="U3743" s="313"/>
      <c r="V3743" s="305"/>
      <c r="W3743" s="425"/>
      <c r="X3743" s="314"/>
      <c r="AA3743" s="315"/>
      <c r="AB3743" s="315"/>
      <c r="AC3743" s="315"/>
      <c r="AD3743" s="312"/>
      <c r="AE3743" s="316"/>
      <c r="AF3743" s="317"/>
      <c r="AG3743" s="317"/>
      <c r="AH3743" s="311"/>
      <c r="AI3743" s="311"/>
      <c r="AJ3743" s="311"/>
      <c r="AK3743" s="311"/>
      <c r="AL3743" s="311"/>
      <c r="AO3743" s="318"/>
      <c r="AP3743" s="318"/>
      <c r="AQ3743" s="249"/>
      <c r="AR3743" s="249"/>
      <c r="AS3743" s="248"/>
      <c r="AT3743" s="248"/>
      <c r="AU3743" s="248"/>
      <c r="AW3743" s="319"/>
      <c r="AX3743" s="251"/>
      <c r="AY3743" s="248"/>
    </row>
    <row r="3744" spans="1:51" s="307" customFormat="1" ht="16.5" customHeight="1" x14ac:dyDescent="0.25">
      <c r="A3744" s="305"/>
      <c r="B3744" s="306"/>
      <c r="K3744" s="308"/>
      <c r="L3744" s="309"/>
      <c r="M3744" s="310"/>
      <c r="N3744" s="309"/>
      <c r="O3744" s="309"/>
      <c r="P3744" s="309"/>
      <c r="Q3744" s="311"/>
      <c r="R3744" s="312"/>
      <c r="S3744" s="312"/>
      <c r="U3744" s="313"/>
      <c r="V3744" s="305"/>
      <c r="W3744" s="425"/>
      <c r="X3744" s="314"/>
      <c r="AA3744" s="315"/>
      <c r="AB3744" s="315"/>
      <c r="AC3744" s="315"/>
      <c r="AD3744" s="312"/>
      <c r="AE3744" s="316"/>
      <c r="AF3744" s="317"/>
      <c r="AG3744" s="317"/>
      <c r="AH3744" s="311"/>
      <c r="AI3744" s="311"/>
      <c r="AJ3744" s="311"/>
      <c r="AK3744" s="311"/>
      <c r="AL3744" s="311"/>
      <c r="AO3744" s="318"/>
      <c r="AP3744" s="318"/>
      <c r="AQ3744" s="249"/>
      <c r="AR3744" s="249"/>
      <c r="AS3744" s="248"/>
      <c r="AT3744" s="248"/>
      <c r="AU3744" s="248"/>
      <c r="AW3744" s="319"/>
      <c r="AX3744" s="251"/>
      <c r="AY3744" s="248"/>
    </row>
    <row r="3745" spans="1:51" s="307" customFormat="1" ht="16.5" customHeight="1" x14ac:dyDescent="0.25">
      <c r="A3745" s="305"/>
      <c r="B3745" s="306"/>
      <c r="K3745" s="308"/>
      <c r="L3745" s="309"/>
      <c r="M3745" s="310"/>
      <c r="N3745" s="309"/>
      <c r="O3745" s="309"/>
      <c r="P3745" s="309"/>
      <c r="Q3745" s="311"/>
      <c r="R3745" s="312"/>
      <c r="S3745" s="312"/>
      <c r="U3745" s="313"/>
      <c r="V3745" s="305"/>
      <c r="W3745" s="425"/>
      <c r="X3745" s="314"/>
      <c r="AA3745" s="315"/>
      <c r="AB3745" s="315"/>
      <c r="AC3745" s="315"/>
      <c r="AD3745" s="312"/>
      <c r="AE3745" s="316"/>
      <c r="AF3745" s="317"/>
      <c r="AG3745" s="317"/>
      <c r="AH3745" s="311"/>
      <c r="AI3745" s="311"/>
      <c r="AJ3745" s="311"/>
      <c r="AK3745" s="311"/>
      <c r="AL3745" s="311"/>
      <c r="AO3745" s="318"/>
      <c r="AP3745" s="318"/>
      <c r="AQ3745" s="249"/>
      <c r="AR3745" s="249"/>
      <c r="AS3745" s="248"/>
      <c r="AT3745" s="248"/>
      <c r="AU3745" s="248"/>
      <c r="AW3745" s="319"/>
      <c r="AX3745" s="251"/>
      <c r="AY3745" s="248"/>
    </row>
    <row r="3746" spans="1:51" s="307" customFormat="1" ht="16.5" customHeight="1" x14ac:dyDescent="0.25">
      <c r="A3746" s="305"/>
      <c r="B3746" s="306"/>
      <c r="K3746" s="308"/>
      <c r="L3746" s="309"/>
      <c r="M3746" s="310"/>
      <c r="N3746" s="309"/>
      <c r="O3746" s="309"/>
      <c r="P3746" s="309"/>
      <c r="Q3746" s="311"/>
      <c r="R3746" s="312"/>
      <c r="S3746" s="312"/>
      <c r="U3746" s="313"/>
      <c r="V3746" s="305"/>
      <c r="W3746" s="425"/>
      <c r="X3746" s="314"/>
      <c r="AA3746" s="315"/>
      <c r="AB3746" s="315"/>
      <c r="AC3746" s="315"/>
      <c r="AD3746" s="312"/>
      <c r="AE3746" s="316"/>
      <c r="AF3746" s="317"/>
      <c r="AG3746" s="317"/>
      <c r="AH3746" s="311"/>
      <c r="AI3746" s="311"/>
      <c r="AJ3746" s="311"/>
      <c r="AK3746" s="311"/>
      <c r="AL3746" s="311"/>
      <c r="AO3746" s="318"/>
      <c r="AP3746" s="318"/>
      <c r="AQ3746" s="249"/>
      <c r="AR3746" s="249"/>
      <c r="AS3746" s="248"/>
      <c r="AT3746" s="248"/>
      <c r="AU3746" s="248"/>
      <c r="AW3746" s="319"/>
      <c r="AX3746" s="251"/>
      <c r="AY3746" s="248"/>
    </row>
    <row r="3747" spans="1:51" s="307" customFormat="1" ht="16.5" customHeight="1" x14ac:dyDescent="0.25">
      <c r="A3747" s="305"/>
      <c r="B3747" s="306"/>
      <c r="K3747" s="308"/>
      <c r="L3747" s="309"/>
      <c r="M3747" s="310"/>
      <c r="N3747" s="309"/>
      <c r="O3747" s="309"/>
      <c r="P3747" s="309"/>
      <c r="Q3747" s="311"/>
      <c r="R3747" s="312"/>
      <c r="S3747" s="312"/>
      <c r="U3747" s="313"/>
      <c r="V3747" s="305"/>
      <c r="W3747" s="425"/>
      <c r="X3747" s="314"/>
      <c r="AA3747" s="315"/>
      <c r="AB3747" s="315"/>
      <c r="AC3747" s="315"/>
      <c r="AD3747" s="312"/>
      <c r="AE3747" s="316"/>
      <c r="AF3747" s="317"/>
      <c r="AG3747" s="317"/>
      <c r="AH3747" s="311"/>
      <c r="AI3747" s="311"/>
      <c r="AJ3747" s="311"/>
      <c r="AK3747" s="311"/>
      <c r="AL3747" s="311"/>
      <c r="AO3747" s="318"/>
      <c r="AP3747" s="318"/>
      <c r="AQ3747" s="249"/>
      <c r="AR3747" s="249"/>
      <c r="AS3747" s="248"/>
      <c r="AT3747" s="248"/>
      <c r="AU3747" s="248"/>
      <c r="AW3747" s="319"/>
      <c r="AX3747" s="251"/>
      <c r="AY3747" s="248"/>
    </row>
    <row r="3748" spans="1:51" s="307" customFormat="1" ht="16.5" customHeight="1" x14ac:dyDescent="0.25">
      <c r="A3748" s="305"/>
      <c r="B3748" s="306"/>
      <c r="K3748" s="308"/>
      <c r="L3748" s="309"/>
      <c r="M3748" s="310"/>
      <c r="N3748" s="309"/>
      <c r="O3748" s="309"/>
      <c r="P3748" s="309"/>
      <c r="Q3748" s="311"/>
      <c r="R3748" s="312"/>
      <c r="S3748" s="312"/>
      <c r="U3748" s="313"/>
      <c r="V3748" s="305"/>
      <c r="W3748" s="425"/>
      <c r="X3748" s="314"/>
      <c r="AA3748" s="315"/>
      <c r="AB3748" s="315"/>
      <c r="AC3748" s="315"/>
      <c r="AD3748" s="312"/>
      <c r="AE3748" s="316"/>
      <c r="AF3748" s="317"/>
      <c r="AG3748" s="317"/>
      <c r="AH3748" s="311"/>
      <c r="AI3748" s="311"/>
      <c r="AJ3748" s="311"/>
      <c r="AK3748" s="311"/>
      <c r="AL3748" s="311"/>
      <c r="AO3748" s="318"/>
      <c r="AP3748" s="318"/>
      <c r="AQ3748" s="249"/>
      <c r="AR3748" s="249"/>
      <c r="AS3748" s="248"/>
      <c r="AT3748" s="248"/>
      <c r="AU3748" s="248"/>
      <c r="AW3748" s="319"/>
      <c r="AX3748" s="251"/>
      <c r="AY3748" s="248"/>
    </row>
    <row r="3749" spans="1:51" s="307" customFormat="1" ht="16.5" customHeight="1" x14ac:dyDescent="0.25">
      <c r="A3749" s="305"/>
      <c r="B3749" s="306"/>
      <c r="K3749" s="308"/>
      <c r="L3749" s="309"/>
      <c r="M3749" s="310"/>
      <c r="N3749" s="309"/>
      <c r="O3749" s="309"/>
      <c r="P3749" s="309"/>
      <c r="Q3749" s="311"/>
      <c r="R3749" s="312"/>
      <c r="S3749" s="312"/>
      <c r="U3749" s="313"/>
      <c r="V3749" s="305"/>
      <c r="W3749" s="425"/>
      <c r="X3749" s="314"/>
      <c r="AA3749" s="315"/>
      <c r="AB3749" s="315"/>
      <c r="AC3749" s="315"/>
      <c r="AD3749" s="312"/>
      <c r="AE3749" s="316"/>
      <c r="AF3749" s="317"/>
      <c r="AG3749" s="317"/>
      <c r="AH3749" s="311"/>
      <c r="AI3749" s="311"/>
      <c r="AJ3749" s="311"/>
      <c r="AK3749" s="311"/>
      <c r="AL3749" s="311"/>
      <c r="AO3749" s="318"/>
      <c r="AP3749" s="318"/>
      <c r="AQ3749" s="249"/>
      <c r="AR3749" s="249"/>
      <c r="AS3749" s="248"/>
      <c r="AT3749" s="248"/>
      <c r="AU3749" s="248"/>
      <c r="AW3749" s="319"/>
      <c r="AX3749" s="251"/>
      <c r="AY3749" s="248"/>
    </row>
    <row r="3750" spans="1:51" s="307" customFormat="1" ht="16.5" customHeight="1" x14ac:dyDescent="0.25">
      <c r="A3750" s="305"/>
      <c r="B3750" s="306"/>
      <c r="K3750" s="308"/>
      <c r="L3750" s="309"/>
      <c r="M3750" s="310"/>
      <c r="N3750" s="309"/>
      <c r="O3750" s="309"/>
      <c r="P3750" s="309"/>
      <c r="Q3750" s="311"/>
      <c r="R3750" s="312"/>
      <c r="S3750" s="312"/>
      <c r="U3750" s="313"/>
      <c r="V3750" s="305"/>
      <c r="W3750" s="425"/>
      <c r="X3750" s="314"/>
      <c r="AA3750" s="315"/>
      <c r="AB3750" s="315"/>
      <c r="AC3750" s="315"/>
      <c r="AD3750" s="312"/>
      <c r="AE3750" s="316"/>
      <c r="AF3750" s="317"/>
      <c r="AG3750" s="317"/>
      <c r="AH3750" s="311"/>
      <c r="AI3750" s="311"/>
      <c r="AJ3750" s="311"/>
      <c r="AK3750" s="311"/>
      <c r="AL3750" s="311"/>
      <c r="AO3750" s="318"/>
      <c r="AP3750" s="318"/>
      <c r="AQ3750" s="249"/>
      <c r="AR3750" s="249"/>
      <c r="AS3750" s="248"/>
      <c r="AT3750" s="248"/>
      <c r="AU3750" s="248"/>
      <c r="AW3750" s="319"/>
      <c r="AX3750" s="251"/>
      <c r="AY3750" s="248"/>
    </row>
    <row r="3751" spans="1:51" s="307" customFormat="1" ht="16.5" customHeight="1" x14ac:dyDescent="0.25">
      <c r="A3751" s="305"/>
      <c r="B3751" s="306"/>
      <c r="K3751" s="308"/>
      <c r="L3751" s="309"/>
      <c r="M3751" s="310"/>
      <c r="N3751" s="309"/>
      <c r="O3751" s="309"/>
      <c r="P3751" s="309"/>
      <c r="Q3751" s="311"/>
      <c r="R3751" s="312"/>
      <c r="S3751" s="312"/>
      <c r="U3751" s="313"/>
      <c r="V3751" s="305"/>
      <c r="W3751" s="425"/>
      <c r="X3751" s="314"/>
      <c r="AA3751" s="315"/>
      <c r="AB3751" s="315"/>
      <c r="AC3751" s="315"/>
      <c r="AD3751" s="312"/>
      <c r="AE3751" s="316"/>
      <c r="AF3751" s="317"/>
      <c r="AG3751" s="317"/>
      <c r="AH3751" s="311"/>
      <c r="AI3751" s="311"/>
      <c r="AJ3751" s="311"/>
      <c r="AK3751" s="311"/>
      <c r="AL3751" s="311"/>
      <c r="AO3751" s="318"/>
      <c r="AP3751" s="318"/>
      <c r="AQ3751" s="249"/>
      <c r="AR3751" s="249"/>
      <c r="AS3751" s="248"/>
      <c r="AT3751" s="248"/>
      <c r="AU3751" s="248"/>
      <c r="AW3751" s="319"/>
      <c r="AX3751" s="251"/>
      <c r="AY3751" s="248"/>
    </row>
    <row r="3752" spans="1:51" s="307" customFormat="1" ht="16.5" customHeight="1" x14ac:dyDescent="0.25">
      <c r="A3752" s="305"/>
      <c r="B3752" s="306"/>
      <c r="K3752" s="308"/>
      <c r="L3752" s="309"/>
      <c r="M3752" s="310"/>
      <c r="N3752" s="309"/>
      <c r="O3752" s="309"/>
      <c r="P3752" s="309"/>
      <c r="Q3752" s="311"/>
      <c r="R3752" s="312"/>
      <c r="S3752" s="312"/>
      <c r="U3752" s="313"/>
      <c r="V3752" s="305"/>
      <c r="W3752" s="425"/>
      <c r="X3752" s="314"/>
      <c r="AA3752" s="315"/>
      <c r="AB3752" s="315"/>
      <c r="AC3752" s="315"/>
      <c r="AD3752" s="312"/>
      <c r="AE3752" s="316"/>
      <c r="AF3752" s="317"/>
      <c r="AG3752" s="317"/>
      <c r="AH3752" s="311"/>
      <c r="AI3752" s="311"/>
      <c r="AJ3752" s="311"/>
      <c r="AK3752" s="311"/>
      <c r="AL3752" s="311"/>
      <c r="AO3752" s="318"/>
      <c r="AP3752" s="318"/>
      <c r="AQ3752" s="249"/>
      <c r="AR3752" s="249"/>
      <c r="AS3752" s="248"/>
      <c r="AT3752" s="248"/>
      <c r="AU3752" s="248"/>
      <c r="AW3752" s="319"/>
      <c r="AX3752" s="251"/>
      <c r="AY3752" s="248"/>
    </row>
    <row r="3753" spans="1:51" s="307" customFormat="1" ht="16.5" customHeight="1" x14ac:dyDescent="0.25">
      <c r="A3753" s="305"/>
      <c r="B3753" s="306"/>
      <c r="K3753" s="308"/>
      <c r="L3753" s="309"/>
      <c r="M3753" s="310"/>
      <c r="N3753" s="309"/>
      <c r="O3753" s="309"/>
      <c r="P3753" s="309"/>
      <c r="Q3753" s="311"/>
      <c r="R3753" s="312"/>
      <c r="S3753" s="312"/>
      <c r="U3753" s="313"/>
      <c r="V3753" s="305"/>
      <c r="W3753" s="425"/>
      <c r="X3753" s="314"/>
      <c r="AA3753" s="315"/>
      <c r="AB3753" s="315"/>
      <c r="AC3753" s="315"/>
      <c r="AD3753" s="312"/>
      <c r="AE3753" s="316"/>
      <c r="AF3753" s="317"/>
      <c r="AG3753" s="317"/>
      <c r="AH3753" s="311"/>
      <c r="AI3753" s="311"/>
      <c r="AJ3753" s="311"/>
      <c r="AK3753" s="311"/>
      <c r="AL3753" s="311"/>
      <c r="AO3753" s="318"/>
      <c r="AP3753" s="318"/>
      <c r="AQ3753" s="249"/>
      <c r="AR3753" s="249"/>
      <c r="AS3753" s="248"/>
      <c r="AT3753" s="248"/>
      <c r="AU3753" s="248"/>
      <c r="AW3753" s="319"/>
      <c r="AX3753" s="251"/>
      <c r="AY3753" s="248"/>
    </row>
    <row r="3754" spans="1:51" s="307" customFormat="1" ht="16.5" customHeight="1" x14ac:dyDescent="0.25">
      <c r="A3754" s="305"/>
      <c r="B3754" s="306"/>
      <c r="K3754" s="308"/>
      <c r="L3754" s="309"/>
      <c r="M3754" s="310"/>
      <c r="N3754" s="309"/>
      <c r="O3754" s="309"/>
      <c r="P3754" s="309"/>
      <c r="Q3754" s="311"/>
      <c r="R3754" s="312"/>
      <c r="S3754" s="312"/>
      <c r="U3754" s="313"/>
      <c r="V3754" s="305"/>
      <c r="W3754" s="425"/>
      <c r="X3754" s="314"/>
      <c r="AA3754" s="315"/>
      <c r="AB3754" s="315"/>
      <c r="AC3754" s="315"/>
      <c r="AD3754" s="312"/>
      <c r="AE3754" s="316"/>
      <c r="AF3754" s="317"/>
      <c r="AG3754" s="317"/>
      <c r="AH3754" s="311"/>
      <c r="AI3754" s="311"/>
      <c r="AJ3754" s="311"/>
      <c r="AK3754" s="311"/>
      <c r="AL3754" s="311"/>
      <c r="AO3754" s="318"/>
      <c r="AP3754" s="318"/>
      <c r="AQ3754" s="249"/>
      <c r="AR3754" s="249"/>
      <c r="AS3754" s="248"/>
      <c r="AT3754" s="248"/>
      <c r="AU3754" s="248"/>
      <c r="AW3754" s="319"/>
      <c r="AX3754" s="251"/>
      <c r="AY3754" s="248"/>
    </row>
    <row r="3755" spans="1:51" s="307" customFormat="1" ht="16.5" customHeight="1" x14ac:dyDescent="0.25">
      <c r="A3755" s="305"/>
      <c r="B3755" s="306"/>
      <c r="K3755" s="308"/>
      <c r="L3755" s="309"/>
      <c r="M3755" s="310"/>
      <c r="N3755" s="309"/>
      <c r="O3755" s="309"/>
      <c r="P3755" s="309"/>
      <c r="Q3755" s="311"/>
      <c r="R3755" s="312"/>
      <c r="S3755" s="312"/>
      <c r="U3755" s="313"/>
      <c r="V3755" s="305"/>
      <c r="W3755" s="425"/>
      <c r="X3755" s="314"/>
      <c r="AA3755" s="315"/>
      <c r="AB3755" s="315"/>
      <c r="AC3755" s="315"/>
      <c r="AD3755" s="312"/>
      <c r="AE3755" s="316"/>
      <c r="AF3755" s="317"/>
      <c r="AG3755" s="317"/>
      <c r="AH3755" s="311"/>
      <c r="AI3755" s="311"/>
      <c r="AJ3755" s="311"/>
      <c r="AK3755" s="311"/>
      <c r="AL3755" s="311"/>
      <c r="AO3755" s="318"/>
      <c r="AP3755" s="318"/>
      <c r="AQ3755" s="249"/>
      <c r="AR3755" s="249"/>
      <c r="AS3755" s="248"/>
      <c r="AT3755" s="248"/>
      <c r="AU3755" s="248"/>
      <c r="AW3755" s="319"/>
      <c r="AX3755" s="251"/>
      <c r="AY3755" s="248"/>
    </row>
    <row r="3756" spans="1:51" s="307" customFormat="1" ht="16.5" customHeight="1" x14ac:dyDescent="0.25">
      <c r="A3756" s="305"/>
      <c r="B3756" s="306"/>
      <c r="K3756" s="308"/>
      <c r="L3756" s="309"/>
      <c r="M3756" s="310"/>
      <c r="N3756" s="309"/>
      <c r="O3756" s="309"/>
      <c r="P3756" s="309"/>
      <c r="Q3756" s="311"/>
      <c r="R3756" s="312"/>
      <c r="S3756" s="312"/>
      <c r="U3756" s="313"/>
      <c r="V3756" s="305"/>
      <c r="W3756" s="425"/>
      <c r="X3756" s="314"/>
      <c r="AA3756" s="315"/>
      <c r="AB3756" s="315"/>
      <c r="AC3756" s="315"/>
      <c r="AD3756" s="312"/>
      <c r="AE3756" s="316"/>
      <c r="AF3756" s="317"/>
      <c r="AG3756" s="317"/>
      <c r="AH3756" s="311"/>
      <c r="AI3756" s="311"/>
      <c r="AJ3756" s="311"/>
      <c r="AK3756" s="311"/>
      <c r="AL3756" s="311"/>
      <c r="AO3756" s="318"/>
      <c r="AP3756" s="318"/>
      <c r="AQ3756" s="249"/>
      <c r="AR3756" s="249"/>
      <c r="AS3756" s="248"/>
      <c r="AT3756" s="248"/>
      <c r="AU3756" s="248"/>
      <c r="AW3756" s="319"/>
      <c r="AX3756" s="251"/>
      <c r="AY3756" s="248"/>
    </row>
    <row r="3757" spans="1:51" s="307" customFormat="1" ht="16.5" customHeight="1" x14ac:dyDescent="0.25">
      <c r="A3757" s="305"/>
      <c r="B3757" s="306"/>
      <c r="K3757" s="308"/>
      <c r="L3757" s="309"/>
      <c r="M3757" s="310"/>
      <c r="N3757" s="309"/>
      <c r="O3757" s="309"/>
      <c r="P3757" s="309"/>
      <c r="Q3757" s="311"/>
      <c r="R3757" s="312"/>
      <c r="S3757" s="312"/>
      <c r="U3757" s="313"/>
      <c r="V3757" s="305"/>
      <c r="W3757" s="425"/>
      <c r="X3757" s="314"/>
      <c r="AA3757" s="315"/>
      <c r="AB3757" s="315"/>
      <c r="AC3757" s="315"/>
      <c r="AD3757" s="312"/>
      <c r="AE3757" s="316"/>
      <c r="AF3757" s="317"/>
      <c r="AG3757" s="317"/>
      <c r="AH3757" s="311"/>
      <c r="AI3757" s="311"/>
      <c r="AJ3757" s="311"/>
      <c r="AK3757" s="311"/>
      <c r="AL3757" s="311"/>
      <c r="AO3757" s="318"/>
      <c r="AP3757" s="318"/>
      <c r="AQ3757" s="249"/>
      <c r="AR3757" s="249"/>
      <c r="AS3757" s="248"/>
      <c r="AT3757" s="248"/>
      <c r="AU3757" s="248"/>
      <c r="AW3757" s="319"/>
      <c r="AX3757" s="251"/>
      <c r="AY3757" s="248"/>
    </row>
    <row r="3758" spans="1:51" s="307" customFormat="1" ht="16.5" customHeight="1" x14ac:dyDescent="0.25">
      <c r="A3758" s="305"/>
      <c r="B3758" s="306"/>
      <c r="K3758" s="308"/>
      <c r="L3758" s="309"/>
      <c r="M3758" s="310"/>
      <c r="N3758" s="309"/>
      <c r="O3758" s="309"/>
      <c r="P3758" s="309"/>
      <c r="Q3758" s="311"/>
      <c r="R3758" s="312"/>
      <c r="S3758" s="312"/>
      <c r="U3758" s="313"/>
      <c r="V3758" s="305"/>
      <c r="W3758" s="425"/>
      <c r="X3758" s="314"/>
      <c r="AA3758" s="315"/>
      <c r="AB3758" s="315"/>
      <c r="AC3758" s="315"/>
      <c r="AD3758" s="312"/>
      <c r="AE3758" s="316"/>
      <c r="AF3758" s="317"/>
      <c r="AG3758" s="317"/>
      <c r="AH3758" s="311"/>
      <c r="AI3758" s="311"/>
      <c r="AJ3758" s="311"/>
      <c r="AK3758" s="311"/>
      <c r="AL3758" s="311"/>
      <c r="AO3758" s="318"/>
      <c r="AP3758" s="318"/>
      <c r="AQ3758" s="249"/>
      <c r="AR3758" s="249"/>
      <c r="AS3758" s="248"/>
      <c r="AT3758" s="248"/>
      <c r="AU3758" s="248"/>
      <c r="AW3758" s="319"/>
      <c r="AX3758" s="251"/>
      <c r="AY3758" s="248"/>
    </row>
    <row r="3759" spans="1:51" s="307" customFormat="1" ht="16.5" customHeight="1" x14ac:dyDescent="0.25">
      <c r="A3759" s="305"/>
      <c r="B3759" s="306"/>
      <c r="K3759" s="308"/>
      <c r="L3759" s="309"/>
      <c r="M3759" s="310"/>
      <c r="N3759" s="309"/>
      <c r="O3759" s="309"/>
      <c r="P3759" s="309"/>
      <c r="Q3759" s="311"/>
      <c r="R3759" s="312"/>
      <c r="S3759" s="312"/>
      <c r="U3759" s="313"/>
      <c r="V3759" s="305"/>
      <c r="W3759" s="425"/>
      <c r="X3759" s="314"/>
      <c r="AA3759" s="315"/>
      <c r="AB3759" s="315"/>
      <c r="AC3759" s="315"/>
      <c r="AD3759" s="312"/>
      <c r="AE3759" s="316"/>
      <c r="AF3759" s="317"/>
      <c r="AG3759" s="317"/>
      <c r="AH3759" s="311"/>
      <c r="AI3759" s="311"/>
      <c r="AJ3759" s="311"/>
      <c r="AK3759" s="311"/>
      <c r="AL3759" s="311"/>
      <c r="AO3759" s="318"/>
      <c r="AP3759" s="318"/>
      <c r="AQ3759" s="249"/>
      <c r="AR3759" s="249"/>
      <c r="AS3759" s="248"/>
      <c r="AT3759" s="248"/>
      <c r="AU3759" s="248"/>
      <c r="AW3759" s="319"/>
      <c r="AX3759" s="251"/>
      <c r="AY3759" s="248"/>
    </row>
    <row r="3760" spans="1:51" s="307" customFormat="1" ht="16.5" customHeight="1" x14ac:dyDescent="0.25">
      <c r="A3760" s="305"/>
      <c r="B3760" s="306"/>
      <c r="K3760" s="308"/>
      <c r="L3760" s="309"/>
      <c r="M3760" s="310"/>
      <c r="N3760" s="309"/>
      <c r="O3760" s="309"/>
      <c r="P3760" s="309"/>
      <c r="Q3760" s="311"/>
      <c r="R3760" s="312"/>
      <c r="S3760" s="312"/>
      <c r="U3760" s="313"/>
      <c r="V3760" s="305"/>
      <c r="W3760" s="425"/>
      <c r="X3760" s="314"/>
      <c r="AA3760" s="315"/>
      <c r="AB3760" s="315"/>
      <c r="AC3760" s="315"/>
      <c r="AD3760" s="312"/>
      <c r="AE3760" s="316"/>
      <c r="AF3760" s="317"/>
      <c r="AG3760" s="317"/>
      <c r="AH3760" s="311"/>
      <c r="AI3760" s="311"/>
      <c r="AJ3760" s="311"/>
      <c r="AK3760" s="311"/>
      <c r="AL3760" s="311"/>
      <c r="AO3760" s="318"/>
      <c r="AP3760" s="318"/>
      <c r="AQ3760" s="249"/>
      <c r="AR3760" s="249"/>
      <c r="AS3760" s="248"/>
      <c r="AT3760" s="248"/>
      <c r="AU3760" s="248"/>
      <c r="AW3760" s="319"/>
      <c r="AX3760" s="251"/>
      <c r="AY3760" s="248"/>
    </row>
    <row r="3761" spans="1:51" s="307" customFormat="1" ht="16.5" customHeight="1" x14ac:dyDescent="0.25">
      <c r="A3761" s="305"/>
      <c r="B3761" s="306"/>
      <c r="K3761" s="308"/>
      <c r="L3761" s="309"/>
      <c r="M3761" s="310"/>
      <c r="N3761" s="309"/>
      <c r="O3761" s="309"/>
      <c r="P3761" s="309"/>
      <c r="Q3761" s="311"/>
      <c r="R3761" s="312"/>
      <c r="S3761" s="312"/>
      <c r="U3761" s="313"/>
      <c r="V3761" s="305"/>
      <c r="W3761" s="425"/>
      <c r="X3761" s="314"/>
      <c r="AA3761" s="315"/>
      <c r="AB3761" s="315"/>
      <c r="AC3761" s="315"/>
      <c r="AD3761" s="312"/>
      <c r="AE3761" s="316"/>
      <c r="AF3761" s="317"/>
      <c r="AG3761" s="317"/>
      <c r="AH3761" s="311"/>
      <c r="AI3761" s="311"/>
      <c r="AJ3761" s="311"/>
      <c r="AK3761" s="311"/>
      <c r="AL3761" s="311"/>
      <c r="AO3761" s="318"/>
      <c r="AP3761" s="318"/>
      <c r="AQ3761" s="249"/>
      <c r="AR3761" s="249"/>
      <c r="AS3761" s="248"/>
      <c r="AT3761" s="248"/>
      <c r="AU3761" s="248"/>
      <c r="AW3761" s="319"/>
      <c r="AX3761" s="251"/>
      <c r="AY3761" s="248"/>
    </row>
    <row r="3762" spans="1:51" s="307" customFormat="1" ht="16.5" customHeight="1" x14ac:dyDescent="0.25">
      <c r="A3762" s="305"/>
      <c r="B3762" s="306"/>
      <c r="K3762" s="308"/>
      <c r="L3762" s="309"/>
      <c r="M3762" s="310"/>
      <c r="N3762" s="309"/>
      <c r="O3762" s="309"/>
      <c r="P3762" s="309"/>
      <c r="Q3762" s="311"/>
      <c r="R3762" s="312"/>
      <c r="S3762" s="312"/>
      <c r="U3762" s="313"/>
      <c r="V3762" s="305"/>
      <c r="W3762" s="425"/>
      <c r="X3762" s="314"/>
      <c r="AA3762" s="315"/>
      <c r="AB3762" s="315"/>
      <c r="AC3762" s="315"/>
      <c r="AD3762" s="312"/>
      <c r="AE3762" s="316"/>
      <c r="AF3762" s="317"/>
      <c r="AG3762" s="317"/>
      <c r="AH3762" s="311"/>
      <c r="AI3762" s="311"/>
      <c r="AJ3762" s="311"/>
      <c r="AK3762" s="311"/>
      <c r="AL3762" s="311"/>
      <c r="AO3762" s="318"/>
      <c r="AP3762" s="318"/>
      <c r="AQ3762" s="249"/>
      <c r="AR3762" s="249"/>
      <c r="AS3762" s="248"/>
      <c r="AT3762" s="248"/>
      <c r="AU3762" s="248"/>
      <c r="AW3762" s="319"/>
      <c r="AX3762" s="251"/>
      <c r="AY3762" s="248"/>
    </row>
    <row r="3763" spans="1:51" s="307" customFormat="1" ht="16.5" customHeight="1" x14ac:dyDescent="0.25">
      <c r="A3763" s="305"/>
      <c r="B3763" s="306"/>
      <c r="K3763" s="308"/>
      <c r="L3763" s="309"/>
      <c r="M3763" s="310"/>
      <c r="N3763" s="309"/>
      <c r="O3763" s="309"/>
      <c r="P3763" s="309"/>
      <c r="Q3763" s="311"/>
      <c r="R3763" s="312"/>
      <c r="S3763" s="312"/>
      <c r="U3763" s="313"/>
      <c r="V3763" s="305"/>
      <c r="W3763" s="425"/>
      <c r="X3763" s="314"/>
      <c r="AA3763" s="315"/>
      <c r="AB3763" s="315"/>
      <c r="AC3763" s="315"/>
      <c r="AD3763" s="312"/>
      <c r="AE3763" s="316"/>
      <c r="AF3763" s="317"/>
      <c r="AG3763" s="317"/>
      <c r="AH3763" s="311"/>
      <c r="AI3763" s="311"/>
      <c r="AJ3763" s="311"/>
      <c r="AK3763" s="311"/>
      <c r="AL3763" s="311"/>
      <c r="AO3763" s="318"/>
      <c r="AP3763" s="318"/>
      <c r="AQ3763" s="249"/>
      <c r="AR3763" s="249"/>
      <c r="AS3763" s="248"/>
      <c r="AT3763" s="248"/>
      <c r="AU3763" s="248"/>
      <c r="AW3763" s="319"/>
      <c r="AX3763" s="251"/>
      <c r="AY3763" s="248"/>
    </row>
    <row r="3764" spans="1:51" s="307" customFormat="1" ht="16.5" customHeight="1" x14ac:dyDescent="0.25">
      <c r="A3764" s="305"/>
      <c r="B3764" s="306"/>
      <c r="K3764" s="308"/>
      <c r="L3764" s="309"/>
      <c r="M3764" s="310"/>
      <c r="N3764" s="309"/>
      <c r="O3764" s="309"/>
      <c r="P3764" s="309"/>
      <c r="Q3764" s="311"/>
      <c r="R3764" s="312"/>
      <c r="S3764" s="312"/>
      <c r="U3764" s="313"/>
      <c r="V3764" s="305"/>
      <c r="W3764" s="425"/>
      <c r="X3764" s="314"/>
      <c r="AA3764" s="315"/>
      <c r="AB3764" s="315"/>
      <c r="AC3764" s="315"/>
      <c r="AD3764" s="312"/>
      <c r="AE3764" s="316"/>
      <c r="AF3764" s="317"/>
      <c r="AG3764" s="317"/>
      <c r="AH3764" s="311"/>
      <c r="AI3764" s="311"/>
      <c r="AJ3764" s="311"/>
      <c r="AK3764" s="311"/>
      <c r="AL3764" s="311"/>
      <c r="AO3764" s="318"/>
      <c r="AP3764" s="318"/>
      <c r="AQ3764" s="249"/>
      <c r="AR3764" s="249"/>
      <c r="AS3764" s="248"/>
      <c r="AT3764" s="248"/>
      <c r="AU3764" s="248"/>
      <c r="AW3764" s="319"/>
      <c r="AX3764" s="251"/>
      <c r="AY3764" s="248"/>
    </row>
    <row r="3765" spans="1:51" s="307" customFormat="1" ht="16.5" customHeight="1" x14ac:dyDescent="0.25">
      <c r="A3765" s="305"/>
      <c r="B3765" s="306"/>
      <c r="K3765" s="308"/>
      <c r="L3765" s="309"/>
      <c r="M3765" s="310"/>
      <c r="N3765" s="309"/>
      <c r="O3765" s="309"/>
      <c r="P3765" s="309"/>
      <c r="Q3765" s="311"/>
      <c r="R3765" s="312"/>
      <c r="S3765" s="312"/>
      <c r="U3765" s="313"/>
      <c r="V3765" s="305"/>
      <c r="W3765" s="425"/>
      <c r="X3765" s="314"/>
      <c r="AA3765" s="315"/>
      <c r="AB3765" s="315"/>
      <c r="AC3765" s="315"/>
      <c r="AD3765" s="312"/>
      <c r="AE3765" s="316"/>
      <c r="AF3765" s="317"/>
      <c r="AG3765" s="317"/>
      <c r="AH3765" s="311"/>
      <c r="AI3765" s="311"/>
      <c r="AJ3765" s="311"/>
      <c r="AK3765" s="311"/>
      <c r="AL3765" s="311"/>
      <c r="AO3765" s="318"/>
      <c r="AP3765" s="318"/>
      <c r="AQ3765" s="249"/>
      <c r="AR3765" s="249"/>
      <c r="AS3765" s="248"/>
      <c r="AT3765" s="248"/>
      <c r="AU3765" s="248"/>
      <c r="AW3765" s="319"/>
      <c r="AX3765" s="251"/>
      <c r="AY3765" s="248"/>
    </row>
    <row r="3766" spans="1:51" s="307" customFormat="1" ht="16.5" customHeight="1" x14ac:dyDescent="0.25">
      <c r="A3766" s="305"/>
      <c r="B3766" s="306"/>
      <c r="K3766" s="308"/>
      <c r="L3766" s="309"/>
      <c r="M3766" s="310"/>
      <c r="N3766" s="309"/>
      <c r="O3766" s="309"/>
      <c r="P3766" s="309"/>
      <c r="Q3766" s="311"/>
      <c r="R3766" s="312"/>
      <c r="S3766" s="312"/>
      <c r="U3766" s="313"/>
      <c r="V3766" s="305"/>
      <c r="W3766" s="425"/>
      <c r="X3766" s="314"/>
      <c r="AA3766" s="315"/>
      <c r="AB3766" s="315"/>
      <c r="AC3766" s="315"/>
      <c r="AD3766" s="312"/>
      <c r="AE3766" s="316"/>
      <c r="AF3766" s="317"/>
      <c r="AG3766" s="317"/>
      <c r="AH3766" s="311"/>
      <c r="AI3766" s="311"/>
      <c r="AJ3766" s="311"/>
      <c r="AK3766" s="311"/>
      <c r="AL3766" s="311"/>
      <c r="AO3766" s="318"/>
      <c r="AP3766" s="318"/>
      <c r="AQ3766" s="249"/>
      <c r="AR3766" s="249"/>
      <c r="AS3766" s="248"/>
      <c r="AT3766" s="248"/>
      <c r="AU3766" s="248"/>
      <c r="AW3766" s="319"/>
      <c r="AX3766" s="251"/>
      <c r="AY3766" s="248"/>
    </row>
    <row r="3767" spans="1:51" s="307" customFormat="1" ht="16.5" customHeight="1" x14ac:dyDescent="0.25">
      <c r="A3767" s="305"/>
      <c r="B3767" s="306"/>
      <c r="K3767" s="308"/>
      <c r="L3767" s="309"/>
      <c r="M3767" s="310"/>
      <c r="N3767" s="309"/>
      <c r="O3767" s="309"/>
      <c r="P3767" s="309"/>
      <c r="Q3767" s="311"/>
      <c r="R3767" s="312"/>
      <c r="S3767" s="312"/>
      <c r="U3767" s="313"/>
      <c r="V3767" s="305"/>
      <c r="W3767" s="425"/>
      <c r="X3767" s="314"/>
      <c r="AA3767" s="315"/>
      <c r="AB3767" s="315"/>
      <c r="AC3767" s="315"/>
      <c r="AD3767" s="312"/>
      <c r="AE3767" s="316"/>
      <c r="AF3767" s="317"/>
      <c r="AG3767" s="317"/>
      <c r="AH3767" s="311"/>
      <c r="AI3767" s="311"/>
      <c r="AJ3767" s="311"/>
      <c r="AK3767" s="311"/>
      <c r="AL3767" s="311"/>
      <c r="AO3767" s="318"/>
      <c r="AP3767" s="318"/>
      <c r="AQ3767" s="249"/>
      <c r="AR3767" s="249"/>
      <c r="AS3767" s="248"/>
      <c r="AT3767" s="248"/>
      <c r="AU3767" s="248"/>
      <c r="AW3767" s="319"/>
      <c r="AX3767" s="251"/>
      <c r="AY3767" s="248"/>
    </row>
    <row r="3768" spans="1:51" s="307" customFormat="1" ht="16.5" customHeight="1" x14ac:dyDescent="0.25">
      <c r="A3768" s="305"/>
      <c r="B3768" s="306"/>
      <c r="K3768" s="308"/>
      <c r="L3768" s="309"/>
      <c r="M3768" s="310"/>
      <c r="N3768" s="309"/>
      <c r="O3768" s="309"/>
      <c r="P3768" s="309"/>
      <c r="Q3768" s="311"/>
      <c r="R3768" s="312"/>
      <c r="S3768" s="312"/>
      <c r="U3768" s="313"/>
      <c r="V3768" s="305"/>
      <c r="W3768" s="425"/>
      <c r="X3768" s="314"/>
      <c r="AA3768" s="315"/>
      <c r="AB3768" s="315"/>
      <c r="AC3768" s="315"/>
      <c r="AD3768" s="312"/>
      <c r="AE3768" s="316"/>
      <c r="AF3768" s="317"/>
      <c r="AG3768" s="317"/>
      <c r="AH3768" s="311"/>
      <c r="AI3768" s="311"/>
      <c r="AJ3768" s="311"/>
      <c r="AK3768" s="311"/>
      <c r="AL3768" s="311"/>
      <c r="AO3768" s="318"/>
      <c r="AP3768" s="318"/>
      <c r="AQ3768" s="249"/>
      <c r="AR3768" s="249"/>
      <c r="AS3768" s="248"/>
      <c r="AT3768" s="248"/>
      <c r="AU3768" s="248"/>
      <c r="AW3768" s="319"/>
      <c r="AX3768" s="251"/>
      <c r="AY3768" s="248"/>
    </row>
    <row r="3769" spans="1:51" s="307" customFormat="1" ht="16.5" customHeight="1" x14ac:dyDescent="0.25">
      <c r="A3769" s="305"/>
      <c r="B3769" s="306"/>
      <c r="K3769" s="308"/>
      <c r="L3769" s="309"/>
      <c r="M3769" s="310"/>
      <c r="N3769" s="309"/>
      <c r="O3769" s="309"/>
      <c r="P3769" s="309"/>
      <c r="Q3769" s="311"/>
      <c r="R3769" s="312"/>
      <c r="S3769" s="312"/>
      <c r="U3769" s="313"/>
      <c r="V3769" s="305"/>
      <c r="W3769" s="425"/>
      <c r="X3769" s="314"/>
      <c r="AA3769" s="315"/>
      <c r="AB3769" s="315"/>
      <c r="AC3769" s="315"/>
      <c r="AD3769" s="312"/>
      <c r="AE3769" s="316"/>
      <c r="AF3769" s="317"/>
      <c r="AG3769" s="317"/>
      <c r="AH3769" s="311"/>
      <c r="AI3769" s="311"/>
      <c r="AJ3769" s="311"/>
      <c r="AK3769" s="311"/>
      <c r="AL3769" s="311"/>
      <c r="AO3769" s="318"/>
      <c r="AP3769" s="318"/>
      <c r="AQ3769" s="249"/>
      <c r="AR3769" s="249"/>
      <c r="AS3769" s="248"/>
      <c r="AT3769" s="248"/>
      <c r="AU3769" s="248"/>
      <c r="AW3769" s="319"/>
      <c r="AX3769" s="251"/>
      <c r="AY3769" s="248"/>
    </row>
    <row r="3770" spans="1:51" s="307" customFormat="1" ht="16.5" customHeight="1" x14ac:dyDescent="0.25">
      <c r="A3770" s="305"/>
      <c r="B3770" s="306"/>
      <c r="K3770" s="308"/>
      <c r="L3770" s="309"/>
      <c r="M3770" s="310"/>
      <c r="N3770" s="309"/>
      <c r="O3770" s="309"/>
      <c r="P3770" s="309"/>
      <c r="Q3770" s="311"/>
      <c r="R3770" s="312"/>
      <c r="S3770" s="312"/>
      <c r="U3770" s="313"/>
      <c r="V3770" s="305"/>
      <c r="W3770" s="425"/>
      <c r="X3770" s="314"/>
      <c r="AA3770" s="315"/>
      <c r="AB3770" s="315"/>
      <c r="AC3770" s="315"/>
      <c r="AD3770" s="312"/>
      <c r="AE3770" s="316"/>
      <c r="AF3770" s="317"/>
      <c r="AG3770" s="317"/>
      <c r="AH3770" s="311"/>
      <c r="AI3770" s="311"/>
      <c r="AJ3770" s="311"/>
      <c r="AK3770" s="311"/>
      <c r="AL3770" s="311"/>
      <c r="AO3770" s="318"/>
      <c r="AP3770" s="318"/>
      <c r="AQ3770" s="249"/>
      <c r="AR3770" s="249"/>
      <c r="AS3770" s="248"/>
      <c r="AT3770" s="248"/>
      <c r="AU3770" s="248"/>
      <c r="AW3770" s="319"/>
      <c r="AX3770" s="251"/>
      <c r="AY3770" s="248"/>
    </row>
    <row r="3771" spans="1:51" s="307" customFormat="1" ht="16.5" customHeight="1" x14ac:dyDescent="0.25">
      <c r="A3771" s="305"/>
      <c r="B3771" s="306"/>
      <c r="K3771" s="308"/>
      <c r="L3771" s="309"/>
      <c r="M3771" s="310"/>
      <c r="N3771" s="309"/>
      <c r="O3771" s="309"/>
      <c r="P3771" s="309"/>
      <c r="Q3771" s="311"/>
      <c r="R3771" s="312"/>
      <c r="S3771" s="312"/>
      <c r="U3771" s="313"/>
      <c r="V3771" s="305"/>
      <c r="W3771" s="425"/>
      <c r="X3771" s="314"/>
      <c r="AA3771" s="315"/>
      <c r="AB3771" s="315"/>
      <c r="AC3771" s="315"/>
      <c r="AD3771" s="312"/>
      <c r="AE3771" s="316"/>
      <c r="AF3771" s="317"/>
      <c r="AG3771" s="317"/>
      <c r="AH3771" s="311"/>
      <c r="AI3771" s="311"/>
      <c r="AJ3771" s="311"/>
      <c r="AK3771" s="311"/>
      <c r="AL3771" s="311"/>
      <c r="AO3771" s="318"/>
      <c r="AP3771" s="318"/>
      <c r="AQ3771" s="249"/>
      <c r="AR3771" s="249"/>
      <c r="AS3771" s="248"/>
      <c r="AT3771" s="248"/>
      <c r="AU3771" s="248"/>
      <c r="AW3771" s="319"/>
      <c r="AX3771" s="251"/>
      <c r="AY3771" s="248"/>
    </row>
    <row r="3772" spans="1:51" s="307" customFormat="1" ht="16.5" customHeight="1" x14ac:dyDescent="0.25">
      <c r="A3772" s="305"/>
      <c r="B3772" s="306"/>
      <c r="K3772" s="308"/>
      <c r="L3772" s="309"/>
      <c r="M3772" s="310"/>
      <c r="N3772" s="309"/>
      <c r="O3772" s="309"/>
      <c r="P3772" s="309"/>
      <c r="Q3772" s="311"/>
      <c r="R3772" s="312"/>
      <c r="S3772" s="312"/>
      <c r="U3772" s="313"/>
      <c r="V3772" s="305"/>
      <c r="W3772" s="425"/>
      <c r="X3772" s="314"/>
      <c r="AA3772" s="315"/>
      <c r="AB3772" s="315"/>
      <c r="AC3772" s="315"/>
      <c r="AD3772" s="312"/>
      <c r="AE3772" s="316"/>
      <c r="AF3772" s="317"/>
      <c r="AG3772" s="317"/>
      <c r="AH3772" s="311"/>
      <c r="AI3772" s="311"/>
      <c r="AJ3772" s="311"/>
      <c r="AK3772" s="311"/>
      <c r="AL3772" s="311"/>
      <c r="AO3772" s="318"/>
      <c r="AP3772" s="318"/>
      <c r="AQ3772" s="249"/>
      <c r="AR3772" s="249"/>
      <c r="AS3772" s="248"/>
      <c r="AT3772" s="248"/>
      <c r="AU3772" s="248"/>
      <c r="AW3772" s="319"/>
      <c r="AX3772" s="251"/>
      <c r="AY3772" s="248"/>
    </row>
    <row r="3773" spans="1:51" s="307" customFormat="1" ht="16.5" customHeight="1" x14ac:dyDescent="0.25">
      <c r="A3773" s="305"/>
      <c r="B3773" s="306"/>
      <c r="K3773" s="308"/>
      <c r="L3773" s="309"/>
      <c r="M3773" s="310"/>
      <c r="N3773" s="309"/>
      <c r="O3773" s="309"/>
      <c r="P3773" s="309"/>
      <c r="Q3773" s="311"/>
      <c r="R3773" s="312"/>
      <c r="S3773" s="312"/>
      <c r="U3773" s="313"/>
      <c r="V3773" s="305"/>
      <c r="W3773" s="425"/>
      <c r="X3773" s="314"/>
      <c r="AA3773" s="315"/>
      <c r="AB3773" s="315"/>
      <c r="AC3773" s="315"/>
      <c r="AD3773" s="312"/>
      <c r="AE3773" s="316"/>
      <c r="AF3773" s="317"/>
      <c r="AG3773" s="317"/>
      <c r="AH3773" s="311"/>
      <c r="AI3773" s="311"/>
      <c r="AJ3773" s="311"/>
      <c r="AK3773" s="311"/>
      <c r="AL3773" s="311"/>
      <c r="AO3773" s="318"/>
      <c r="AP3773" s="318"/>
      <c r="AQ3773" s="249"/>
      <c r="AR3773" s="249"/>
      <c r="AS3773" s="248"/>
      <c r="AT3773" s="248"/>
      <c r="AU3773" s="248"/>
      <c r="AW3773" s="319"/>
      <c r="AX3773" s="251"/>
      <c r="AY3773" s="248"/>
    </row>
    <row r="3774" spans="1:51" s="307" customFormat="1" ht="16.5" customHeight="1" x14ac:dyDescent="0.25">
      <c r="A3774" s="305"/>
      <c r="B3774" s="306"/>
      <c r="K3774" s="308"/>
      <c r="L3774" s="309"/>
      <c r="M3774" s="310"/>
      <c r="N3774" s="309"/>
      <c r="O3774" s="309"/>
      <c r="P3774" s="309"/>
      <c r="Q3774" s="311"/>
      <c r="R3774" s="312"/>
      <c r="S3774" s="312"/>
      <c r="U3774" s="313"/>
      <c r="V3774" s="305"/>
      <c r="W3774" s="425"/>
      <c r="X3774" s="314"/>
      <c r="AA3774" s="315"/>
      <c r="AB3774" s="315"/>
      <c r="AC3774" s="315"/>
      <c r="AD3774" s="312"/>
      <c r="AE3774" s="316"/>
      <c r="AF3774" s="317"/>
      <c r="AG3774" s="317"/>
      <c r="AH3774" s="311"/>
      <c r="AI3774" s="311"/>
      <c r="AJ3774" s="311"/>
      <c r="AK3774" s="311"/>
      <c r="AL3774" s="311"/>
      <c r="AO3774" s="318"/>
      <c r="AP3774" s="318"/>
      <c r="AQ3774" s="249"/>
      <c r="AR3774" s="249"/>
      <c r="AS3774" s="248"/>
      <c r="AT3774" s="248"/>
      <c r="AU3774" s="248"/>
      <c r="AW3774" s="319"/>
      <c r="AX3774" s="251"/>
      <c r="AY3774" s="248"/>
    </row>
    <row r="3775" spans="1:51" s="307" customFormat="1" ht="16.5" customHeight="1" x14ac:dyDescent="0.25">
      <c r="A3775" s="305"/>
      <c r="B3775" s="306"/>
      <c r="K3775" s="308"/>
      <c r="L3775" s="309"/>
      <c r="M3775" s="310"/>
      <c r="N3775" s="309"/>
      <c r="O3775" s="309"/>
      <c r="P3775" s="309"/>
      <c r="Q3775" s="311"/>
      <c r="R3775" s="312"/>
      <c r="S3775" s="312"/>
      <c r="U3775" s="313"/>
      <c r="V3775" s="305"/>
      <c r="W3775" s="425"/>
      <c r="X3775" s="314"/>
      <c r="AA3775" s="315"/>
      <c r="AB3775" s="315"/>
      <c r="AC3775" s="315"/>
      <c r="AD3775" s="312"/>
      <c r="AE3775" s="316"/>
      <c r="AF3775" s="317"/>
      <c r="AG3775" s="317"/>
      <c r="AH3775" s="311"/>
      <c r="AI3775" s="311"/>
      <c r="AJ3775" s="311"/>
      <c r="AK3775" s="311"/>
      <c r="AL3775" s="311"/>
      <c r="AO3775" s="318"/>
      <c r="AP3775" s="318"/>
      <c r="AQ3775" s="249"/>
      <c r="AR3775" s="249"/>
      <c r="AS3775" s="248"/>
      <c r="AT3775" s="248"/>
      <c r="AU3775" s="248"/>
      <c r="AW3775" s="319"/>
      <c r="AX3775" s="251"/>
      <c r="AY3775" s="248"/>
    </row>
    <row r="3776" spans="1:51" s="307" customFormat="1" ht="16.5" customHeight="1" x14ac:dyDescent="0.25">
      <c r="A3776" s="305"/>
      <c r="B3776" s="306"/>
      <c r="K3776" s="308"/>
      <c r="L3776" s="309"/>
      <c r="M3776" s="310"/>
      <c r="N3776" s="309"/>
      <c r="O3776" s="309"/>
      <c r="P3776" s="309"/>
      <c r="Q3776" s="311"/>
      <c r="R3776" s="312"/>
      <c r="S3776" s="312"/>
      <c r="U3776" s="313"/>
      <c r="V3776" s="305"/>
      <c r="W3776" s="425"/>
      <c r="X3776" s="314"/>
      <c r="AA3776" s="315"/>
      <c r="AB3776" s="315"/>
      <c r="AC3776" s="315"/>
      <c r="AD3776" s="312"/>
      <c r="AE3776" s="316"/>
      <c r="AF3776" s="317"/>
      <c r="AG3776" s="317"/>
      <c r="AH3776" s="311"/>
      <c r="AI3776" s="311"/>
      <c r="AJ3776" s="311"/>
      <c r="AK3776" s="311"/>
      <c r="AL3776" s="311"/>
      <c r="AO3776" s="318"/>
      <c r="AP3776" s="318"/>
      <c r="AQ3776" s="249"/>
      <c r="AR3776" s="249"/>
      <c r="AS3776" s="248"/>
      <c r="AT3776" s="248"/>
      <c r="AU3776" s="248"/>
      <c r="AW3776" s="319"/>
      <c r="AX3776" s="251"/>
      <c r="AY3776" s="248"/>
    </row>
    <row r="3777" spans="1:51" s="276" customFormat="1" ht="16.5" customHeight="1" x14ac:dyDescent="0.25">
      <c r="A3777" s="276" t="s">
        <v>307</v>
      </c>
      <c r="B3777" s="274">
        <v>82</v>
      </c>
      <c r="C3777" s="276" t="s">
        <v>5</v>
      </c>
      <c r="D3777" s="276">
        <v>24328</v>
      </c>
      <c r="E3777" s="276">
        <v>120</v>
      </c>
      <c r="F3777" s="276">
        <v>1020</v>
      </c>
      <c r="G3777" s="276" t="s">
        <v>245</v>
      </c>
      <c r="H3777" s="276">
        <v>3</v>
      </c>
      <c r="I3777" s="276">
        <v>0</v>
      </c>
      <c r="J3777" s="276">
        <v>97</v>
      </c>
      <c r="K3777" s="277">
        <f>H3777*400+I3777*100+J3777</f>
        <v>1297</v>
      </c>
      <c r="L3777" s="278">
        <f>SUM(Q3777:U3777)</f>
        <v>1297</v>
      </c>
      <c r="M3777" s="279">
        <v>5</v>
      </c>
      <c r="N3777" s="278">
        <f>L3777</f>
        <v>1297</v>
      </c>
      <c r="O3777" s="278">
        <v>125</v>
      </c>
      <c r="P3777" s="278">
        <f>N3777*O3777</f>
        <v>162125</v>
      </c>
      <c r="Q3777" s="280">
        <v>1050</v>
      </c>
      <c r="R3777" s="281">
        <v>233.17</v>
      </c>
      <c r="S3777" s="281">
        <v>13.83</v>
      </c>
      <c r="U3777" s="282"/>
      <c r="V3777" s="276" t="str">
        <f>A3777</f>
        <v>นางสาวนรินทร์  สุวรรณโฉม</v>
      </c>
      <c r="W3777" s="274">
        <v>165</v>
      </c>
      <c r="X3777" s="276" t="s">
        <v>308</v>
      </c>
      <c r="Y3777" s="276" t="s">
        <v>28</v>
      </c>
      <c r="Z3777" s="276" t="s">
        <v>37</v>
      </c>
      <c r="AA3777" s="285">
        <v>17</v>
      </c>
      <c r="AB3777" s="285">
        <v>22</v>
      </c>
      <c r="AC3777" s="285">
        <v>5</v>
      </c>
      <c r="AD3777" s="281">
        <f>AA3777*AB3777</f>
        <v>374</v>
      </c>
      <c r="AE3777" s="286">
        <v>89.71</v>
      </c>
      <c r="AF3777" s="288">
        <f>AF3740</f>
        <v>6700</v>
      </c>
      <c r="AG3777" s="288">
        <f>AD3777*AF3777</f>
        <v>2505800</v>
      </c>
      <c r="AH3777" s="280">
        <f>SUM(AI3777:AL3777)</f>
        <v>374</v>
      </c>
      <c r="AI3777" s="280"/>
      <c r="AJ3777" s="280">
        <v>335.5</v>
      </c>
      <c r="AK3777" s="280">
        <v>38.5</v>
      </c>
      <c r="AL3777" s="280"/>
      <c r="AM3777" s="276">
        <v>4</v>
      </c>
      <c r="AN3777" s="276">
        <f>ค่าเสื่อม!E2</f>
        <v>4</v>
      </c>
      <c r="AO3777" s="290">
        <f>AG3777*AN3777/100</f>
        <v>100232</v>
      </c>
      <c r="AP3777" s="290">
        <f>AG3777-AO3777</f>
        <v>2405568</v>
      </c>
      <c r="AQ3777" s="199">
        <f>P3777+AP3777</f>
        <v>2567693</v>
      </c>
      <c r="AR3777" s="199">
        <f>AQ3777</f>
        <v>2567693</v>
      </c>
      <c r="AS3777" s="198">
        <f>((S3777*O3777)+(AF3777*AK3777)-(AF3777*AK3777*AN3777/100))</f>
        <v>249360.75</v>
      </c>
      <c r="AT3777" s="198">
        <f>AQ3777-AS3777</f>
        <v>2318332.25</v>
      </c>
      <c r="AU3777" s="198">
        <f>AS3777</f>
        <v>249360.75</v>
      </c>
      <c r="AV3777" s="276">
        <f>อัตราภาษี!J5</f>
        <v>0.3</v>
      </c>
      <c r="AW3777" s="276" t="s">
        <v>1814</v>
      </c>
      <c r="AX3777" s="201">
        <f>AU3777*AV3777/100</f>
        <v>748.08224999999993</v>
      </c>
      <c r="AY3777" s="198">
        <f>AX3777*10/100</f>
        <v>74.808224999999993</v>
      </c>
    </row>
    <row r="3778" spans="1:51" s="209" customFormat="1" ht="16.5" customHeight="1" x14ac:dyDescent="0.25">
      <c r="B3778" s="211"/>
      <c r="K3778" s="349"/>
      <c r="L3778" s="350"/>
      <c r="M3778" s="465"/>
      <c r="N3778" s="350"/>
      <c r="O3778" s="350"/>
      <c r="P3778" s="350"/>
      <c r="Q3778" s="208"/>
      <c r="R3778" s="206"/>
      <c r="S3778" s="206"/>
      <c r="U3778" s="210"/>
      <c r="W3778" s="211"/>
      <c r="Z3778" s="209" t="s">
        <v>37</v>
      </c>
      <c r="AA3778" s="212"/>
      <c r="AB3778" s="212"/>
      <c r="AC3778" s="212"/>
      <c r="AD3778" s="206">
        <v>38.5</v>
      </c>
      <c r="AE3778" s="206">
        <v>10.29</v>
      </c>
      <c r="AF3778" s="213"/>
      <c r="AG3778" s="213"/>
      <c r="AH3778" s="208"/>
      <c r="AI3778" s="208"/>
      <c r="AJ3778" s="208"/>
      <c r="AK3778" s="208">
        <v>38.5</v>
      </c>
      <c r="AL3778" s="208"/>
      <c r="AO3778" s="348"/>
      <c r="AP3778" s="348"/>
      <c r="AQ3778" s="199"/>
      <c r="AR3778" s="199"/>
      <c r="AS3778" s="348">
        <v>247623</v>
      </c>
      <c r="AT3778" s="348"/>
      <c r="AU3778" s="348">
        <v>247623</v>
      </c>
      <c r="AX3778" s="351"/>
      <c r="AY3778" s="348"/>
    </row>
    <row r="3779" spans="1:51" s="276" customFormat="1" ht="16.5" customHeight="1" x14ac:dyDescent="0.25">
      <c r="B3779" s="274"/>
      <c r="K3779" s="277">
        <f>H3779*400+I3779*100+J3779</f>
        <v>0</v>
      </c>
      <c r="L3779" s="278">
        <f>SUM(Q3779:U3779)</f>
        <v>0</v>
      </c>
      <c r="M3779" s="279"/>
      <c r="N3779" s="278">
        <f>L3779</f>
        <v>0</v>
      </c>
      <c r="O3779" s="278"/>
      <c r="P3779" s="278">
        <f>N3779*O3779</f>
        <v>0</v>
      </c>
      <c r="Q3779" s="280"/>
      <c r="R3779" s="281"/>
      <c r="S3779" s="281"/>
      <c r="U3779" s="282"/>
      <c r="W3779" s="274">
        <v>166</v>
      </c>
      <c r="X3779" s="352"/>
      <c r="Y3779" s="276" t="s">
        <v>34</v>
      </c>
      <c r="Z3779" s="276" t="s">
        <v>6</v>
      </c>
      <c r="AA3779" s="285">
        <v>4</v>
      </c>
      <c r="AB3779" s="285">
        <v>8</v>
      </c>
      <c r="AC3779" s="285">
        <v>2</v>
      </c>
      <c r="AD3779" s="281">
        <f>AA3779*AB3779</f>
        <v>32</v>
      </c>
      <c r="AE3779" s="287">
        <v>100</v>
      </c>
      <c r="AF3779" s="288">
        <f>รายการ!B8</f>
        <v>2600</v>
      </c>
      <c r="AG3779" s="288">
        <f>AD3779*AF3779</f>
        <v>83200</v>
      </c>
      <c r="AH3779" s="280">
        <f>SUM(AI3779:AL3779)</f>
        <v>32</v>
      </c>
      <c r="AI3779" s="280"/>
      <c r="AJ3779" s="280">
        <v>32</v>
      </c>
      <c r="AK3779" s="280"/>
      <c r="AL3779" s="280"/>
      <c r="AM3779" s="276">
        <v>2</v>
      </c>
      <c r="AO3779" s="290">
        <f>AG3779*AN3779/100</f>
        <v>0</v>
      </c>
      <c r="AP3779" s="290">
        <f>AG3779-AO3779</f>
        <v>83200</v>
      </c>
      <c r="AQ3779" s="199">
        <f>P3779+AP3779</f>
        <v>83200</v>
      </c>
      <c r="AR3779" s="199">
        <f>AQ3779</f>
        <v>83200</v>
      </c>
      <c r="AS3779" s="198">
        <f>((S3779*O3779)+(AF3779*AK3779)-(AF3779*AK3779*AN3779/100))</f>
        <v>0</v>
      </c>
      <c r="AT3779" s="198">
        <f>AQ3779-AS3779</f>
        <v>83200</v>
      </c>
      <c r="AU3779" s="198">
        <f>AS3779</f>
        <v>0</v>
      </c>
      <c r="AW3779" s="276" t="s">
        <v>309</v>
      </c>
      <c r="AX3779" s="201">
        <f>AU3779*AV3779/100</f>
        <v>0</v>
      </c>
      <c r="AY3779" s="198">
        <f>AX3779*10/100</f>
        <v>0</v>
      </c>
    </row>
    <row r="3780" spans="1:51" s="276" customFormat="1" ht="16.5" customHeight="1" x14ac:dyDescent="0.25">
      <c r="B3780" s="274"/>
      <c r="K3780" s="277">
        <f>H3780*400+I3780*100+J3780</f>
        <v>0</v>
      </c>
      <c r="L3780" s="278">
        <f>SUM(Q3780:U3780)</f>
        <v>0</v>
      </c>
      <c r="M3780" s="279"/>
      <c r="N3780" s="278">
        <f>L3780</f>
        <v>0</v>
      </c>
      <c r="O3780" s="278"/>
      <c r="P3780" s="278">
        <f>N3780*O3780</f>
        <v>0</v>
      </c>
      <c r="Q3780" s="280"/>
      <c r="R3780" s="281"/>
      <c r="S3780" s="281"/>
      <c r="U3780" s="282"/>
      <c r="W3780" s="274">
        <v>167</v>
      </c>
      <c r="X3780" s="352"/>
      <c r="Y3780" s="276" t="s">
        <v>38</v>
      </c>
      <c r="Z3780" s="276" t="s">
        <v>7</v>
      </c>
      <c r="AA3780" s="285">
        <v>3</v>
      </c>
      <c r="AB3780" s="285">
        <v>3</v>
      </c>
      <c r="AC3780" s="285">
        <v>2</v>
      </c>
      <c r="AD3780" s="281">
        <f>AA3780*AB3780</f>
        <v>9</v>
      </c>
      <c r="AE3780" s="287">
        <v>100</v>
      </c>
      <c r="AF3780" s="288">
        <f>รายการ!B34</f>
        <v>2050</v>
      </c>
      <c r="AG3780" s="288">
        <f>AD3780*AF3780</f>
        <v>18450</v>
      </c>
      <c r="AH3780" s="280">
        <f>SUM(AI3780:AL3780)</f>
        <v>9</v>
      </c>
      <c r="AI3780" s="280"/>
      <c r="AJ3780" s="280">
        <v>9</v>
      </c>
      <c r="AK3780" s="280"/>
      <c r="AL3780" s="280"/>
      <c r="AM3780" s="276">
        <v>2</v>
      </c>
      <c r="AN3780" s="276">
        <f>ค่าเสื่อม!C4</f>
        <v>6</v>
      </c>
      <c r="AO3780" s="290">
        <f>AG3780*AN3780/100</f>
        <v>1107</v>
      </c>
      <c r="AP3780" s="290">
        <f>AG3780-AO3780</f>
        <v>17343</v>
      </c>
      <c r="AQ3780" s="199">
        <f>P3780+AP3780</f>
        <v>17343</v>
      </c>
      <c r="AR3780" s="199">
        <f>AQ3780</f>
        <v>17343</v>
      </c>
      <c r="AS3780" s="198">
        <f>((S3780*O3780)+(AF3780*AK3780)-(AF3780*AK3780*AN3780/100))</f>
        <v>0</v>
      </c>
      <c r="AT3780" s="198">
        <f>AQ3780-AS3780</f>
        <v>17343</v>
      </c>
      <c r="AU3780" s="198">
        <f>AS3780</f>
        <v>0</v>
      </c>
      <c r="AW3780" s="276" t="s">
        <v>310</v>
      </c>
      <c r="AX3780" s="201">
        <f>AU3780*AV3780/100</f>
        <v>0</v>
      </c>
      <c r="AY3780" s="198">
        <f>AX3780*10/100</f>
        <v>0</v>
      </c>
    </row>
    <row r="3781" spans="1:51" s="276" customFormat="1" ht="16.5" customHeight="1" x14ac:dyDescent="0.25">
      <c r="B3781" s="274"/>
      <c r="K3781" s="277">
        <f>H3781*400+I3781*100+J3781</f>
        <v>0</v>
      </c>
      <c r="L3781" s="278">
        <f>SUM(Q3781:U3781)</f>
        <v>0</v>
      </c>
      <c r="M3781" s="279"/>
      <c r="N3781" s="278">
        <f>L3781</f>
        <v>0</v>
      </c>
      <c r="O3781" s="278"/>
      <c r="P3781" s="278">
        <f>N3781*O3781</f>
        <v>0</v>
      </c>
      <c r="Q3781" s="280"/>
      <c r="R3781" s="281"/>
      <c r="S3781" s="281"/>
      <c r="U3781" s="282"/>
      <c r="W3781" s="274">
        <v>168</v>
      </c>
      <c r="X3781" s="352"/>
      <c r="Y3781" s="276" t="s">
        <v>55</v>
      </c>
      <c r="Z3781" s="276" t="s">
        <v>6</v>
      </c>
      <c r="AA3781" s="285">
        <v>3.5</v>
      </c>
      <c r="AB3781" s="285">
        <v>4.8</v>
      </c>
      <c r="AC3781" s="285">
        <v>3</v>
      </c>
      <c r="AD3781" s="281">
        <f>AA3781*AB3781</f>
        <v>16.8</v>
      </c>
      <c r="AE3781" s="287">
        <v>100</v>
      </c>
      <c r="AF3781" s="288">
        <f>รายการ!B19</f>
        <v>5200</v>
      </c>
      <c r="AG3781" s="288">
        <f>AD3781*AF3781</f>
        <v>87360</v>
      </c>
      <c r="AH3781" s="280">
        <f>SUM(AI3781:AL3781)</f>
        <v>16.8</v>
      </c>
      <c r="AI3781" s="280"/>
      <c r="AJ3781" s="280"/>
      <c r="AK3781" s="280">
        <v>16.8</v>
      </c>
      <c r="AL3781" s="280"/>
      <c r="AM3781" s="276">
        <v>4</v>
      </c>
      <c r="AN3781" s="276">
        <f>ค่าเสื่อม!E2</f>
        <v>4</v>
      </c>
      <c r="AO3781" s="290">
        <f>AG3781*AN3781/100</f>
        <v>3494.4</v>
      </c>
      <c r="AP3781" s="290">
        <f>AG3781-AO3781</f>
        <v>83865.600000000006</v>
      </c>
      <c r="AQ3781" s="199">
        <f>P3781+AP3781</f>
        <v>83865.600000000006</v>
      </c>
      <c r="AR3781" s="199">
        <f>AQ3781</f>
        <v>83865.600000000006</v>
      </c>
      <c r="AS3781" s="198">
        <f>((S3781*O3781)+(AF3781*AK3781)-(AF3781*AK3781*AN3781/100))</f>
        <v>83865.600000000006</v>
      </c>
      <c r="AT3781" s="198">
        <f>AQ3781-AS3781</f>
        <v>0</v>
      </c>
      <c r="AU3781" s="198">
        <f>AS3781</f>
        <v>83865.600000000006</v>
      </c>
      <c r="AV3781" s="276">
        <f>อัตราภาษี!J5</f>
        <v>0.3</v>
      </c>
      <c r="AW3781" s="276" t="s">
        <v>252</v>
      </c>
      <c r="AX3781" s="201">
        <f>AU3781*AV3781/100</f>
        <v>251.5968</v>
      </c>
      <c r="AY3781" s="198">
        <f>AX3781*10/100</f>
        <v>25.159679999999998</v>
      </c>
    </row>
    <row r="3782" spans="1:51" s="276" customFormat="1" ht="16.5" customHeight="1" x14ac:dyDescent="0.25">
      <c r="B3782" s="274">
        <v>83</v>
      </c>
      <c r="C3782" s="276" t="s">
        <v>5</v>
      </c>
      <c r="D3782" s="276">
        <v>24619</v>
      </c>
      <c r="E3782" s="276">
        <v>50</v>
      </c>
      <c r="F3782" s="276">
        <v>1091</v>
      </c>
      <c r="G3782" s="276" t="s">
        <v>311</v>
      </c>
      <c r="H3782" s="276">
        <v>0</v>
      </c>
      <c r="I3782" s="276">
        <v>2</v>
      </c>
      <c r="J3782" s="276">
        <v>87</v>
      </c>
      <c r="K3782" s="277">
        <f>H3782*400+I3782*100+J3782</f>
        <v>287</v>
      </c>
      <c r="L3782" s="278">
        <f>SUM(Q3782:U3782)</f>
        <v>287</v>
      </c>
      <c r="M3782" s="279"/>
      <c r="N3782" s="278">
        <f>L3782</f>
        <v>287</v>
      </c>
      <c r="O3782" s="278">
        <v>125</v>
      </c>
      <c r="P3782" s="278">
        <f>N3782*O3782</f>
        <v>35875</v>
      </c>
      <c r="Q3782" s="280"/>
      <c r="R3782" s="281">
        <v>287</v>
      </c>
      <c r="S3782" s="281"/>
      <c r="U3782" s="282"/>
      <c r="W3782" s="274"/>
      <c r="X3782" s="352"/>
      <c r="AA3782" s="285"/>
      <c r="AB3782" s="285"/>
      <c r="AC3782" s="285"/>
      <c r="AD3782" s="281"/>
      <c r="AE3782" s="287"/>
      <c r="AF3782" s="288"/>
      <c r="AG3782" s="288"/>
      <c r="AH3782" s="280"/>
      <c r="AI3782" s="280"/>
      <c r="AJ3782" s="280"/>
      <c r="AK3782" s="280"/>
      <c r="AL3782" s="280"/>
      <c r="AO3782" s="290"/>
      <c r="AP3782" s="290"/>
      <c r="AQ3782" s="199">
        <f>P3782+AP3782</f>
        <v>35875</v>
      </c>
      <c r="AR3782" s="199">
        <f>AQ3782</f>
        <v>35875</v>
      </c>
      <c r="AS3782" s="198">
        <f>((S3782*O3782)+(AF3782*AK3782)-(AF3782*AK3782*AN3782/100))</f>
        <v>0</v>
      </c>
      <c r="AT3782" s="198">
        <f>AQ3782-AS3782</f>
        <v>35875</v>
      </c>
      <c r="AU3782" s="198">
        <f>AS3782</f>
        <v>0</v>
      </c>
      <c r="AX3782" s="201">
        <f>AU3782*AV3782/100</f>
        <v>0</v>
      </c>
      <c r="AY3782" s="198">
        <f>AX3782*10/100</f>
        <v>0</v>
      </c>
    </row>
    <row r="3783" spans="1:51" s="307" customFormat="1" ht="16.5" customHeight="1" x14ac:dyDescent="0.25">
      <c r="B3783" s="306"/>
      <c r="K3783" s="308"/>
      <c r="L3783" s="309"/>
      <c r="M3783" s="310"/>
      <c r="N3783" s="309"/>
      <c r="O3783" s="309"/>
      <c r="P3783" s="309"/>
      <c r="Q3783" s="311"/>
      <c r="R3783" s="312"/>
      <c r="S3783" s="312"/>
      <c r="U3783" s="313"/>
      <c r="W3783" s="306"/>
      <c r="X3783" s="464"/>
      <c r="AA3783" s="315"/>
      <c r="AB3783" s="315"/>
      <c r="AC3783" s="315"/>
      <c r="AD3783" s="312"/>
      <c r="AE3783" s="316"/>
      <c r="AF3783" s="317"/>
      <c r="AG3783" s="317"/>
      <c r="AH3783" s="311"/>
      <c r="AI3783" s="311"/>
      <c r="AJ3783" s="311"/>
      <c r="AK3783" s="311"/>
      <c r="AL3783" s="311"/>
      <c r="AO3783" s="318"/>
      <c r="AP3783" s="318"/>
      <c r="AQ3783" s="249"/>
      <c r="AR3783" s="249"/>
      <c r="AS3783" s="248"/>
      <c r="AT3783" s="248"/>
      <c r="AU3783" s="248"/>
      <c r="AX3783" s="201">
        <f>SUM(AX3777:AX3782)</f>
        <v>999.67904999999996</v>
      </c>
      <c r="AY3783" s="270">
        <f>SUM(AY3777:AY3782)</f>
        <v>99.967904999999988</v>
      </c>
    </row>
    <row r="3784" spans="1:51" s="307" customFormat="1" ht="16.5" customHeight="1" x14ac:dyDescent="0.25">
      <c r="B3784" s="306"/>
      <c r="K3784" s="308"/>
      <c r="L3784" s="309"/>
      <c r="M3784" s="310"/>
      <c r="N3784" s="309"/>
      <c r="O3784" s="309"/>
      <c r="P3784" s="309"/>
      <c r="Q3784" s="311"/>
      <c r="R3784" s="312"/>
      <c r="S3784" s="312"/>
      <c r="U3784" s="313"/>
      <c r="W3784" s="306"/>
      <c r="X3784" s="464"/>
      <c r="AA3784" s="315"/>
      <c r="AB3784" s="315"/>
      <c r="AC3784" s="315"/>
      <c r="AD3784" s="312"/>
      <c r="AE3784" s="316"/>
      <c r="AF3784" s="317"/>
      <c r="AG3784" s="317"/>
      <c r="AH3784" s="311"/>
      <c r="AI3784" s="311"/>
      <c r="AJ3784" s="311"/>
      <c r="AK3784" s="311"/>
      <c r="AL3784" s="311"/>
      <c r="AO3784" s="318"/>
      <c r="AP3784" s="318"/>
      <c r="AQ3784" s="249"/>
      <c r="AR3784" s="249"/>
      <c r="AS3784" s="248"/>
      <c r="AT3784" s="248"/>
      <c r="AU3784" s="248"/>
      <c r="AX3784" s="251"/>
      <c r="AY3784" s="248"/>
    </row>
    <row r="3785" spans="1:51" s="307" customFormat="1" ht="16.5" customHeight="1" x14ac:dyDescent="0.25">
      <c r="B3785" s="306"/>
      <c r="K3785" s="308"/>
      <c r="L3785" s="309"/>
      <c r="M3785" s="310"/>
      <c r="N3785" s="309"/>
      <c r="O3785" s="309"/>
      <c r="P3785" s="309"/>
      <c r="Q3785" s="311"/>
      <c r="R3785" s="312"/>
      <c r="S3785" s="312"/>
      <c r="U3785" s="313"/>
      <c r="W3785" s="306"/>
      <c r="X3785" s="464"/>
      <c r="AA3785" s="315"/>
      <c r="AB3785" s="315"/>
      <c r="AC3785" s="315"/>
      <c r="AD3785" s="312"/>
      <c r="AE3785" s="316"/>
      <c r="AF3785" s="317"/>
      <c r="AG3785" s="317"/>
      <c r="AH3785" s="311"/>
      <c r="AI3785" s="311"/>
      <c r="AJ3785" s="311"/>
      <c r="AK3785" s="311"/>
      <c r="AL3785" s="311"/>
      <c r="AO3785" s="318"/>
      <c r="AP3785" s="318"/>
      <c r="AQ3785" s="249"/>
      <c r="AR3785" s="249"/>
      <c r="AS3785" s="248"/>
      <c r="AT3785" s="248"/>
      <c r="AU3785" s="248"/>
      <c r="AX3785" s="251"/>
      <c r="AY3785" s="248"/>
    </row>
    <row r="3786" spans="1:51" s="307" customFormat="1" ht="16.5" customHeight="1" x14ac:dyDescent="0.25">
      <c r="B3786" s="306"/>
      <c r="K3786" s="308"/>
      <c r="L3786" s="309"/>
      <c r="M3786" s="310"/>
      <c r="N3786" s="309"/>
      <c r="O3786" s="309"/>
      <c r="P3786" s="309"/>
      <c r="Q3786" s="311"/>
      <c r="R3786" s="312"/>
      <c r="S3786" s="312"/>
      <c r="U3786" s="313"/>
      <c r="W3786" s="306"/>
      <c r="X3786" s="464"/>
      <c r="AA3786" s="315"/>
      <c r="AB3786" s="315"/>
      <c r="AC3786" s="315"/>
      <c r="AD3786" s="312"/>
      <c r="AE3786" s="316"/>
      <c r="AF3786" s="317"/>
      <c r="AG3786" s="317"/>
      <c r="AH3786" s="311"/>
      <c r="AI3786" s="311"/>
      <c r="AJ3786" s="311"/>
      <c r="AK3786" s="311"/>
      <c r="AL3786" s="311"/>
      <c r="AO3786" s="318"/>
      <c r="AP3786" s="318"/>
      <c r="AQ3786" s="249"/>
      <c r="AR3786" s="249"/>
      <c r="AS3786" s="248"/>
      <c r="AT3786" s="248"/>
      <c r="AU3786" s="248"/>
      <c r="AX3786" s="251"/>
      <c r="AY3786" s="248"/>
    </row>
    <row r="3787" spans="1:51" s="307" customFormat="1" ht="16.5" customHeight="1" x14ac:dyDescent="0.25">
      <c r="B3787" s="306"/>
      <c r="K3787" s="308"/>
      <c r="L3787" s="309"/>
      <c r="M3787" s="310"/>
      <c r="N3787" s="309"/>
      <c r="O3787" s="309"/>
      <c r="P3787" s="309"/>
      <c r="Q3787" s="311"/>
      <c r="R3787" s="312"/>
      <c r="S3787" s="312"/>
      <c r="U3787" s="313"/>
      <c r="W3787" s="306"/>
      <c r="X3787" s="464"/>
      <c r="AA3787" s="315"/>
      <c r="AB3787" s="315"/>
      <c r="AC3787" s="315"/>
      <c r="AD3787" s="312"/>
      <c r="AE3787" s="316"/>
      <c r="AF3787" s="317"/>
      <c r="AG3787" s="317"/>
      <c r="AH3787" s="311"/>
      <c r="AI3787" s="311"/>
      <c r="AJ3787" s="311"/>
      <c r="AK3787" s="311"/>
      <c r="AL3787" s="311"/>
      <c r="AO3787" s="318"/>
      <c r="AP3787" s="318"/>
      <c r="AQ3787" s="249"/>
      <c r="AR3787" s="249"/>
      <c r="AS3787" s="248"/>
      <c r="AT3787" s="248"/>
      <c r="AU3787" s="248"/>
      <c r="AX3787" s="251"/>
      <c r="AY3787" s="248"/>
    </row>
    <row r="3788" spans="1:51" s="307" customFormat="1" ht="16.5" customHeight="1" x14ac:dyDescent="0.25">
      <c r="B3788" s="306"/>
      <c r="K3788" s="308"/>
      <c r="L3788" s="309"/>
      <c r="M3788" s="310"/>
      <c r="N3788" s="309"/>
      <c r="O3788" s="309"/>
      <c r="P3788" s="309"/>
      <c r="Q3788" s="311"/>
      <c r="R3788" s="312"/>
      <c r="S3788" s="312"/>
      <c r="U3788" s="313"/>
      <c r="W3788" s="306"/>
      <c r="X3788" s="464"/>
      <c r="AA3788" s="315"/>
      <c r="AB3788" s="315"/>
      <c r="AC3788" s="315"/>
      <c r="AD3788" s="312"/>
      <c r="AE3788" s="316"/>
      <c r="AF3788" s="317"/>
      <c r="AG3788" s="317"/>
      <c r="AH3788" s="311"/>
      <c r="AI3788" s="311"/>
      <c r="AJ3788" s="311"/>
      <c r="AK3788" s="311"/>
      <c r="AL3788" s="311"/>
      <c r="AO3788" s="318"/>
      <c r="AP3788" s="318"/>
      <c r="AQ3788" s="249"/>
      <c r="AR3788" s="249"/>
      <c r="AS3788" s="248"/>
      <c r="AT3788" s="248"/>
      <c r="AU3788" s="248"/>
      <c r="AX3788" s="251"/>
      <c r="AY3788" s="248"/>
    </row>
    <row r="3789" spans="1:51" s="307" customFormat="1" ht="16.5" customHeight="1" x14ac:dyDescent="0.25">
      <c r="B3789" s="306"/>
      <c r="K3789" s="308"/>
      <c r="L3789" s="309"/>
      <c r="M3789" s="310"/>
      <c r="N3789" s="309"/>
      <c r="O3789" s="309"/>
      <c r="P3789" s="309"/>
      <c r="Q3789" s="311"/>
      <c r="R3789" s="312"/>
      <c r="S3789" s="312"/>
      <c r="U3789" s="313"/>
      <c r="W3789" s="306"/>
      <c r="X3789" s="464"/>
      <c r="AA3789" s="315"/>
      <c r="AB3789" s="315"/>
      <c r="AC3789" s="315"/>
      <c r="AD3789" s="312"/>
      <c r="AE3789" s="316"/>
      <c r="AF3789" s="317"/>
      <c r="AG3789" s="317"/>
      <c r="AH3789" s="311"/>
      <c r="AI3789" s="311"/>
      <c r="AJ3789" s="311"/>
      <c r="AK3789" s="311"/>
      <c r="AL3789" s="311"/>
      <c r="AO3789" s="318"/>
      <c r="AP3789" s="318"/>
      <c r="AQ3789" s="249"/>
      <c r="AR3789" s="249"/>
      <c r="AS3789" s="248"/>
      <c r="AT3789" s="248"/>
      <c r="AU3789" s="248"/>
      <c r="AX3789" s="251"/>
      <c r="AY3789" s="248"/>
    </row>
    <row r="3790" spans="1:51" s="307" customFormat="1" ht="16.5" customHeight="1" x14ac:dyDescent="0.25">
      <c r="B3790" s="306"/>
      <c r="K3790" s="308"/>
      <c r="L3790" s="309"/>
      <c r="M3790" s="310"/>
      <c r="N3790" s="309"/>
      <c r="O3790" s="309"/>
      <c r="P3790" s="309"/>
      <c r="Q3790" s="311"/>
      <c r="R3790" s="312"/>
      <c r="S3790" s="312"/>
      <c r="U3790" s="313"/>
      <c r="W3790" s="306"/>
      <c r="X3790" s="464"/>
      <c r="AA3790" s="315"/>
      <c r="AB3790" s="315"/>
      <c r="AC3790" s="315"/>
      <c r="AD3790" s="312"/>
      <c r="AE3790" s="316"/>
      <c r="AF3790" s="317"/>
      <c r="AG3790" s="317"/>
      <c r="AH3790" s="311"/>
      <c r="AI3790" s="311"/>
      <c r="AJ3790" s="311"/>
      <c r="AK3790" s="311"/>
      <c r="AL3790" s="311"/>
      <c r="AO3790" s="318"/>
      <c r="AP3790" s="318"/>
      <c r="AQ3790" s="249"/>
      <c r="AR3790" s="249"/>
      <c r="AS3790" s="248"/>
      <c r="AT3790" s="248"/>
      <c r="AU3790" s="248"/>
      <c r="AX3790" s="251"/>
      <c r="AY3790" s="248"/>
    </row>
    <row r="3791" spans="1:51" s="307" customFormat="1" ht="16.5" customHeight="1" x14ac:dyDescent="0.25">
      <c r="B3791" s="306"/>
      <c r="K3791" s="308"/>
      <c r="L3791" s="309"/>
      <c r="M3791" s="310"/>
      <c r="N3791" s="309"/>
      <c r="O3791" s="309"/>
      <c r="P3791" s="309"/>
      <c r="Q3791" s="311"/>
      <c r="R3791" s="312"/>
      <c r="S3791" s="312"/>
      <c r="U3791" s="313"/>
      <c r="W3791" s="306"/>
      <c r="X3791" s="464"/>
      <c r="AA3791" s="315"/>
      <c r="AB3791" s="315"/>
      <c r="AC3791" s="315"/>
      <c r="AD3791" s="312"/>
      <c r="AE3791" s="316"/>
      <c r="AF3791" s="317"/>
      <c r="AG3791" s="317"/>
      <c r="AH3791" s="311"/>
      <c r="AI3791" s="311"/>
      <c r="AJ3791" s="311"/>
      <c r="AK3791" s="311"/>
      <c r="AL3791" s="311"/>
      <c r="AO3791" s="318"/>
      <c r="AP3791" s="318"/>
      <c r="AQ3791" s="249"/>
      <c r="AR3791" s="249"/>
      <c r="AS3791" s="248"/>
      <c r="AT3791" s="248"/>
      <c r="AU3791" s="248"/>
      <c r="AX3791" s="251"/>
      <c r="AY3791" s="248"/>
    </row>
    <row r="3792" spans="1:51" s="307" customFormat="1" ht="16.5" customHeight="1" x14ac:dyDescent="0.25">
      <c r="B3792" s="306"/>
      <c r="K3792" s="308"/>
      <c r="L3792" s="309"/>
      <c r="M3792" s="310"/>
      <c r="N3792" s="309"/>
      <c r="O3792" s="309"/>
      <c r="P3792" s="309"/>
      <c r="Q3792" s="311"/>
      <c r="R3792" s="312"/>
      <c r="S3792" s="312"/>
      <c r="U3792" s="313"/>
      <c r="W3792" s="306"/>
      <c r="X3792" s="464"/>
      <c r="AA3792" s="315"/>
      <c r="AB3792" s="315"/>
      <c r="AC3792" s="315"/>
      <c r="AD3792" s="312"/>
      <c r="AE3792" s="316"/>
      <c r="AF3792" s="317"/>
      <c r="AG3792" s="317"/>
      <c r="AH3792" s="311"/>
      <c r="AI3792" s="311"/>
      <c r="AJ3792" s="311"/>
      <c r="AK3792" s="311"/>
      <c r="AL3792" s="311"/>
      <c r="AO3792" s="318"/>
      <c r="AP3792" s="318"/>
      <c r="AQ3792" s="249"/>
      <c r="AR3792" s="249"/>
      <c r="AS3792" s="248"/>
      <c r="AT3792" s="248"/>
      <c r="AU3792" s="248"/>
      <c r="AX3792" s="251"/>
      <c r="AY3792" s="248"/>
    </row>
    <row r="3793" spans="2:51" s="307" customFormat="1" ht="16.5" customHeight="1" x14ac:dyDescent="0.25">
      <c r="B3793" s="306"/>
      <c r="K3793" s="308"/>
      <c r="L3793" s="309"/>
      <c r="M3793" s="310"/>
      <c r="N3793" s="309"/>
      <c r="O3793" s="309"/>
      <c r="P3793" s="309"/>
      <c r="Q3793" s="311"/>
      <c r="R3793" s="312"/>
      <c r="S3793" s="312"/>
      <c r="U3793" s="313"/>
      <c r="W3793" s="306"/>
      <c r="X3793" s="464"/>
      <c r="AA3793" s="315"/>
      <c r="AB3793" s="315"/>
      <c r="AC3793" s="315"/>
      <c r="AD3793" s="312"/>
      <c r="AE3793" s="316"/>
      <c r="AF3793" s="317"/>
      <c r="AG3793" s="317"/>
      <c r="AH3793" s="311"/>
      <c r="AI3793" s="311"/>
      <c r="AJ3793" s="311"/>
      <c r="AK3793" s="311"/>
      <c r="AL3793" s="311"/>
      <c r="AO3793" s="318"/>
      <c r="AP3793" s="318"/>
      <c r="AQ3793" s="249"/>
      <c r="AR3793" s="249"/>
      <c r="AS3793" s="248"/>
      <c r="AT3793" s="248"/>
      <c r="AU3793" s="248"/>
      <c r="AX3793" s="251"/>
      <c r="AY3793" s="248"/>
    </row>
    <row r="3794" spans="2:51" s="307" customFormat="1" ht="16.5" customHeight="1" x14ac:dyDescent="0.25">
      <c r="B3794" s="306"/>
      <c r="K3794" s="308"/>
      <c r="L3794" s="309"/>
      <c r="M3794" s="310"/>
      <c r="N3794" s="309"/>
      <c r="O3794" s="309"/>
      <c r="P3794" s="309"/>
      <c r="Q3794" s="311"/>
      <c r="R3794" s="312"/>
      <c r="S3794" s="312"/>
      <c r="U3794" s="313"/>
      <c r="W3794" s="306"/>
      <c r="X3794" s="464"/>
      <c r="AA3794" s="315"/>
      <c r="AB3794" s="315"/>
      <c r="AC3794" s="315"/>
      <c r="AD3794" s="312"/>
      <c r="AE3794" s="316"/>
      <c r="AF3794" s="317"/>
      <c r="AG3794" s="317"/>
      <c r="AH3794" s="311"/>
      <c r="AI3794" s="311"/>
      <c r="AJ3794" s="311"/>
      <c r="AK3794" s="311"/>
      <c r="AL3794" s="311"/>
      <c r="AO3794" s="318"/>
      <c r="AP3794" s="318"/>
      <c r="AQ3794" s="249"/>
      <c r="AR3794" s="249"/>
      <c r="AS3794" s="248"/>
      <c r="AT3794" s="248"/>
      <c r="AU3794" s="248"/>
      <c r="AX3794" s="251"/>
      <c r="AY3794" s="248"/>
    </row>
    <row r="3795" spans="2:51" s="307" customFormat="1" ht="16.5" customHeight="1" x14ac:dyDescent="0.25">
      <c r="B3795" s="306"/>
      <c r="K3795" s="308"/>
      <c r="L3795" s="309"/>
      <c r="M3795" s="310"/>
      <c r="N3795" s="309"/>
      <c r="O3795" s="309"/>
      <c r="P3795" s="309"/>
      <c r="Q3795" s="311"/>
      <c r="R3795" s="312"/>
      <c r="S3795" s="312"/>
      <c r="U3795" s="313"/>
      <c r="W3795" s="306"/>
      <c r="X3795" s="464"/>
      <c r="AA3795" s="315"/>
      <c r="AB3795" s="315"/>
      <c r="AC3795" s="315"/>
      <c r="AD3795" s="312"/>
      <c r="AE3795" s="316"/>
      <c r="AF3795" s="317"/>
      <c r="AG3795" s="317"/>
      <c r="AH3795" s="311"/>
      <c r="AI3795" s="311"/>
      <c r="AJ3795" s="311"/>
      <c r="AK3795" s="311"/>
      <c r="AL3795" s="311"/>
      <c r="AO3795" s="318"/>
      <c r="AP3795" s="318"/>
      <c r="AQ3795" s="249"/>
      <c r="AR3795" s="249"/>
      <c r="AS3795" s="248"/>
      <c r="AT3795" s="248"/>
      <c r="AU3795" s="248"/>
      <c r="AX3795" s="251"/>
      <c r="AY3795" s="248"/>
    </row>
    <row r="3796" spans="2:51" s="307" customFormat="1" ht="16.5" customHeight="1" x14ac:dyDescent="0.25">
      <c r="B3796" s="306"/>
      <c r="K3796" s="308"/>
      <c r="L3796" s="309"/>
      <c r="M3796" s="310"/>
      <c r="N3796" s="309"/>
      <c r="O3796" s="309"/>
      <c r="P3796" s="309"/>
      <c r="Q3796" s="311"/>
      <c r="R3796" s="312"/>
      <c r="S3796" s="312"/>
      <c r="U3796" s="313"/>
      <c r="W3796" s="306"/>
      <c r="X3796" s="464"/>
      <c r="AA3796" s="315"/>
      <c r="AB3796" s="315"/>
      <c r="AC3796" s="315"/>
      <c r="AD3796" s="312"/>
      <c r="AE3796" s="316"/>
      <c r="AF3796" s="317"/>
      <c r="AG3796" s="317"/>
      <c r="AH3796" s="311"/>
      <c r="AI3796" s="311"/>
      <c r="AJ3796" s="311"/>
      <c r="AK3796" s="311"/>
      <c r="AL3796" s="311"/>
      <c r="AO3796" s="318"/>
      <c r="AP3796" s="318"/>
      <c r="AQ3796" s="249"/>
      <c r="AR3796" s="249"/>
      <c r="AS3796" s="248"/>
      <c r="AT3796" s="248"/>
      <c r="AU3796" s="248"/>
      <c r="AX3796" s="251"/>
      <c r="AY3796" s="248"/>
    </row>
    <row r="3797" spans="2:51" s="307" customFormat="1" ht="16.5" customHeight="1" x14ac:dyDescent="0.25">
      <c r="B3797" s="306"/>
      <c r="K3797" s="308"/>
      <c r="L3797" s="309"/>
      <c r="M3797" s="310"/>
      <c r="N3797" s="309"/>
      <c r="O3797" s="309"/>
      <c r="P3797" s="309"/>
      <c r="Q3797" s="311"/>
      <c r="R3797" s="312"/>
      <c r="S3797" s="312"/>
      <c r="U3797" s="313"/>
      <c r="W3797" s="306"/>
      <c r="X3797" s="464"/>
      <c r="AA3797" s="315"/>
      <c r="AB3797" s="315"/>
      <c r="AC3797" s="315"/>
      <c r="AD3797" s="312"/>
      <c r="AE3797" s="316"/>
      <c r="AF3797" s="317"/>
      <c r="AG3797" s="317"/>
      <c r="AH3797" s="311"/>
      <c r="AI3797" s="311"/>
      <c r="AJ3797" s="311"/>
      <c r="AK3797" s="311"/>
      <c r="AL3797" s="311"/>
      <c r="AO3797" s="318"/>
      <c r="AP3797" s="318"/>
      <c r="AQ3797" s="249"/>
      <c r="AR3797" s="249"/>
      <c r="AS3797" s="248"/>
      <c r="AT3797" s="248"/>
      <c r="AU3797" s="248"/>
      <c r="AX3797" s="251"/>
      <c r="AY3797" s="248"/>
    </row>
    <row r="3798" spans="2:51" s="307" customFormat="1" ht="16.5" customHeight="1" x14ac:dyDescent="0.25">
      <c r="B3798" s="306"/>
      <c r="K3798" s="308"/>
      <c r="L3798" s="309"/>
      <c r="M3798" s="310"/>
      <c r="N3798" s="309"/>
      <c r="O3798" s="309"/>
      <c r="P3798" s="309"/>
      <c r="Q3798" s="311"/>
      <c r="R3798" s="312"/>
      <c r="S3798" s="312"/>
      <c r="U3798" s="313"/>
      <c r="W3798" s="306"/>
      <c r="X3798" s="464"/>
      <c r="AA3798" s="315"/>
      <c r="AB3798" s="315"/>
      <c r="AC3798" s="315"/>
      <c r="AD3798" s="312"/>
      <c r="AE3798" s="316"/>
      <c r="AF3798" s="317"/>
      <c r="AG3798" s="317"/>
      <c r="AH3798" s="311"/>
      <c r="AI3798" s="311"/>
      <c r="AJ3798" s="311"/>
      <c r="AK3798" s="311"/>
      <c r="AL3798" s="311"/>
      <c r="AO3798" s="318"/>
      <c r="AP3798" s="318"/>
      <c r="AQ3798" s="249"/>
      <c r="AR3798" s="249"/>
      <c r="AS3798" s="248"/>
      <c r="AT3798" s="248"/>
      <c r="AU3798" s="248"/>
      <c r="AX3798" s="251"/>
      <c r="AY3798" s="248"/>
    </row>
    <row r="3799" spans="2:51" s="307" customFormat="1" ht="16.5" customHeight="1" x14ac:dyDescent="0.25">
      <c r="B3799" s="306"/>
      <c r="K3799" s="308"/>
      <c r="L3799" s="309"/>
      <c r="M3799" s="310"/>
      <c r="N3799" s="309"/>
      <c r="O3799" s="309"/>
      <c r="P3799" s="309"/>
      <c r="Q3799" s="311"/>
      <c r="R3799" s="312"/>
      <c r="S3799" s="312"/>
      <c r="U3799" s="313"/>
      <c r="W3799" s="306"/>
      <c r="X3799" s="464"/>
      <c r="AA3799" s="315"/>
      <c r="AB3799" s="315"/>
      <c r="AC3799" s="315"/>
      <c r="AD3799" s="312"/>
      <c r="AE3799" s="316"/>
      <c r="AF3799" s="317"/>
      <c r="AG3799" s="317"/>
      <c r="AH3799" s="311"/>
      <c r="AI3799" s="311"/>
      <c r="AJ3799" s="311"/>
      <c r="AK3799" s="311"/>
      <c r="AL3799" s="311"/>
      <c r="AO3799" s="318"/>
      <c r="AP3799" s="318"/>
      <c r="AQ3799" s="249"/>
      <c r="AR3799" s="249"/>
      <c r="AS3799" s="248"/>
      <c r="AT3799" s="248"/>
      <c r="AU3799" s="248"/>
      <c r="AX3799" s="251"/>
      <c r="AY3799" s="248"/>
    </row>
    <row r="3800" spans="2:51" s="307" customFormat="1" ht="16.5" customHeight="1" x14ac:dyDescent="0.25">
      <c r="B3800" s="306"/>
      <c r="K3800" s="308"/>
      <c r="L3800" s="309"/>
      <c r="M3800" s="310"/>
      <c r="N3800" s="309"/>
      <c r="O3800" s="309"/>
      <c r="P3800" s="309"/>
      <c r="Q3800" s="311"/>
      <c r="R3800" s="312"/>
      <c r="S3800" s="312"/>
      <c r="U3800" s="313"/>
      <c r="W3800" s="306"/>
      <c r="X3800" s="464"/>
      <c r="AA3800" s="315"/>
      <c r="AB3800" s="315"/>
      <c r="AC3800" s="315"/>
      <c r="AD3800" s="312"/>
      <c r="AE3800" s="316"/>
      <c r="AF3800" s="317"/>
      <c r="AG3800" s="317"/>
      <c r="AH3800" s="311"/>
      <c r="AI3800" s="311"/>
      <c r="AJ3800" s="311"/>
      <c r="AK3800" s="311"/>
      <c r="AL3800" s="311"/>
      <c r="AO3800" s="318"/>
      <c r="AP3800" s="318"/>
      <c r="AQ3800" s="249"/>
      <c r="AR3800" s="249"/>
      <c r="AS3800" s="248"/>
      <c r="AT3800" s="248"/>
      <c r="AU3800" s="248"/>
      <c r="AX3800" s="251"/>
      <c r="AY3800" s="248"/>
    </row>
    <row r="3801" spans="2:51" s="307" customFormat="1" ht="16.5" customHeight="1" x14ac:dyDescent="0.25">
      <c r="B3801" s="306"/>
      <c r="K3801" s="308"/>
      <c r="L3801" s="309"/>
      <c r="M3801" s="310"/>
      <c r="N3801" s="309"/>
      <c r="O3801" s="309"/>
      <c r="P3801" s="309"/>
      <c r="Q3801" s="311"/>
      <c r="R3801" s="312"/>
      <c r="S3801" s="312"/>
      <c r="U3801" s="313"/>
      <c r="W3801" s="306"/>
      <c r="X3801" s="464"/>
      <c r="AA3801" s="315"/>
      <c r="AB3801" s="315"/>
      <c r="AC3801" s="315"/>
      <c r="AD3801" s="312"/>
      <c r="AE3801" s="316"/>
      <c r="AF3801" s="317"/>
      <c r="AG3801" s="317"/>
      <c r="AH3801" s="311"/>
      <c r="AI3801" s="311"/>
      <c r="AJ3801" s="311"/>
      <c r="AK3801" s="311"/>
      <c r="AL3801" s="311"/>
      <c r="AO3801" s="318"/>
      <c r="AP3801" s="318"/>
      <c r="AQ3801" s="249"/>
      <c r="AR3801" s="249"/>
      <c r="AS3801" s="248"/>
      <c r="AT3801" s="248"/>
      <c r="AU3801" s="248"/>
      <c r="AX3801" s="251"/>
      <c r="AY3801" s="248"/>
    </row>
    <row r="3802" spans="2:51" s="307" customFormat="1" ht="16.5" customHeight="1" x14ac:dyDescent="0.25">
      <c r="B3802" s="306"/>
      <c r="K3802" s="308"/>
      <c r="L3802" s="309"/>
      <c r="M3802" s="310"/>
      <c r="N3802" s="309"/>
      <c r="O3802" s="309"/>
      <c r="P3802" s="309"/>
      <c r="Q3802" s="311"/>
      <c r="R3802" s="312"/>
      <c r="S3802" s="312"/>
      <c r="U3802" s="313"/>
      <c r="W3802" s="306"/>
      <c r="X3802" s="464"/>
      <c r="AA3802" s="315"/>
      <c r="AB3802" s="315"/>
      <c r="AC3802" s="315"/>
      <c r="AD3802" s="312"/>
      <c r="AE3802" s="316"/>
      <c r="AF3802" s="317"/>
      <c r="AG3802" s="317"/>
      <c r="AH3802" s="311"/>
      <c r="AI3802" s="311"/>
      <c r="AJ3802" s="311"/>
      <c r="AK3802" s="311"/>
      <c r="AL3802" s="311"/>
      <c r="AO3802" s="318"/>
      <c r="AP3802" s="318"/>
      <c r="AQ3802" s="249"/>
      <c r="AR3802" s="249"/>
      <c r="AS3802" s="248"/>
      <c r="AT3802" s="248"/>
      <c r="AU3802" s="248"/>
      <c r="AX3802" s="251"/>
      <c r="AY3802" s="248"/>
    </row>
    <row r="3803" spans="2:51" s="307" customFormat="1" ht="16.5" customHeight="1" x14ac:dyDescent="0.25">
      <c r="B3803" s="306"/>
      <c r="K3803" s="308"/>
      <c r="L3803" s="309"/>
      <c r="M3803" s="310"/>
      <c r="N3803" s="309"/>
      <c r="O3803" s="309"/>
      <c r="P3803" s="309"/>
      <c r="Q3803" s="311"/>
      <c r="R3803" s="312"/>
      <c r="S3803" s="312"/>
      <c r="U3803" s="313"/>
      <c r="W3803" s="306"/>
      <c r="X3803" s="464"/>
      <c r="AA3803" s="315"/>
      <c r="AB3803" s="315"/>
      <c r="AC3803" s="315"/>
      <c r="AD3803" s="312"/>
      <c r="AE3803" s="316"/>
      <c r="AF3803" s="317"/>
      <c r="AG3803" s="317"/>
      <c r="AH3803" s="311"/>
      <c r="AI3803" s="311"/>
      <c r="AJ3803" s="311"/>
      <c r="AK3803" s="311"/>
      <c r="AL3803" s="311"/>
      <c r="AO3803" s="318"/>
      <c r="AP3803" s="318"/>
      <c r="AQ3803" s="249"/>
      <c r="AR3803" s="249"/>
      <c r="AS3803" s="248"/>
      <c r="AT3803" s="248"/>
      <c r="AU3803" s="248"/>
      <c r="AX3803" s="251"/>
      <c r="AY3803" s="248"/>
    </row>
    <row r="3804" spans="2:51" s="307" customFormat="1" ht="16.5" customHeight="1" x14ac:dyDescent="0.25">
      <c r="B3804" s="306"/>
      <c r="K3804" s="308"/>
      <c r="L3804" s="309"/>
      <c r="M3804" s="310"/>
      <c r="N3804" s="309"/>
      <c r="O3804" s="309"/>
      <c r="P3804" s="309"/>
      <c r="Q3804" s="311"/>
      <c r="R3804" s="312"/>
      <c r="S3804" s="312"/>
      <c r="U3804" s="313"/>
      <c r="W3804" s="306"/>
      <c r="X3804" s="464"/>
      <c r="AA3804" s="315"/>
      <c r="AB3804" s="315"/>
      <c r="AC3804" s="315"/>
      <c r="AD3804" s="312"/>
      <c r="AE3804" s="316"/>
      <c r="AF3804" s="317"/>
      <c r="AG3804" s="317"/>
      <c r="AH3804" s="311"/>
      <c r="AI3804" s="311"/>
      <c r="AJ3804" s="311"/>
      <c r="AK3804" s="311"/>
      <c r="AL3804" s="311"/>
      <c r="AO3804" s="318"/>
      <c r="AP3804" s="318"/>
      <c r="AQ3804" s="249"/>
      <c r="AR3804" s="249"/>
      <c r="AS3804" s="248"/>
      <c r="AT3804" s="248"/>
      <c r="AU3804" s="248"/>
      <c r="AX3804" s="251"/>
      <c r="AY3804" s="248"/>
    </row>
    <row r="3805" spans="2:51" s="307" customFormat="1" ht="16.5" customHeight="1" x14ac:dyDescent="0.25">
      <c r="B3805" s="306"/>
      <c r="K3805" s="308"/>
      <c r="L3805" s="309"/>
      <c r="M3805" s="310"/>
      <c r="N3805" s="309"/>
      <c r="O3805" s="309"/>
      <c r="P3805" s="309"/>
      <c r="Q3805" s="311"/>
      <c r="R3805" s="312"/>
      <c r="S3805" s="312"/>
      <c r="U3805" s="313"/>
      <c r="W3805" s="306"/>
      <c r="X3805" s="464"/>
      <c r="AA3805" s="315"/>
      <c r="AB3805" s="315"/>
      <c r="AC3805" s="315"/>
      <c r="AD3805" s="312"/>
      <c r="AE3805" s="316"/>
      <c r="AF3805" s="317"/>
      <c r="AG3805" s="317"/>
      <c r="AH3805" s="311"/>
      <c r="AI3805" s="311"/>
      <c r="AJ3805" s="311"/>
      <c r="AK3805" s="311"/>
      <c r="AL3805" s="311"/>
      <c r="AO3805" s="318"/>
      <c r="AP3805" s="318"/>
      <c r="AQ3805" s="249"/>
      <c r="AR3805" s="249"/>
      <c r="AS3805" s="248"/>
      <c r="AT3805" s="248"/>
      <c r="AU3805" s="248"/>
      <c r="AX3805" s="251"/>
      <c r="AY3805" s="248"/>
    </row>
    <row r="3806" spans="2:51" s="307" customFormat="1" ht="16.5" customHeight="1" x14ac:dyDescent="0.25">
      <c r="B3806" s="306"/>
      <c r="K3806" s="308"/>
      <c r="L3806" s="309"/>
      <c r="M3806" s="310"/>
      <c r="N3806" s="309"/>
      <c r="O3806" s="309"/>
      <c r="P3806" s="309"/>
      <c r="Q3806" s="311"/>
      <c r="R3806" s="312"/>
      <c r="S3806" s="312"/>
      <c r="U3806" s="313"/>
      <c r="W3806" s="306"/>
      <c r="X3806" s="464"/>
      <c r="AA3806" s="315"/>
      <c r="AB3806" s="315"/>
      <c r="AC3806" s="315"/>
      <c r="AD3806" s="312"/>
      <c r="AE3806" s="316"/>
      <c r="AF3806" s="317"/>
      <c r="AG3806" s="317"/>
      <c r="AH3806" s="311"/>
      <c r="AI3806" s="311"/>
      <c r="AJ3806" s="311"/>
      <c r="AK3806" s="311"/>
      <c r="AL3806" s="311"/>
      <c r="AO3806" s="318"/>
      <c r="AP3806" s="318"/>
      <c r="AQ3806" s="249"/>
      <c r="AR3806" s="249"/>
      <c r="AS3806" s="248"/>
      <c r="AT3806" s="248"/>
      <c r="AU3806" s="248"/>
      <c r="AX3806" s="251"/>
      <c r="AY3806" s="248"/>
    </row>
    <row r="3807" spans="2:51" s="307" customFormat="1" ht="16.5" customHeight="1" x14ac:dyDescent="0.25">
      <c r="B3807" s="306"/>
      <c r="K3807" s="308"/>
      <c r="L3807" s="309"/>
      <c r="M3807" s="310"/>
      <c r="N3807" s="309"/>
      <c r="O3807" s="309"/>
      <c r="P3807" s="309"/>
      <c r="Q3807" s="311"/>
      <c r="R3807" s="312"/>
      <c r="S3807" s="312"/>
      <c r="U3807" s="313"/>
      <c r="W3807" s="306"/>
      <c r="X3807" s="464"/>
      <c r="AA3807" s="315"/>
      <c r="AB3807" s="315"/>
      <c r="AC3807" s="315"/>
      <c r="AD3807" s="312"/>
      <c r="AE3807" s="316"/>
      <c r="AF3807" s="317"/>
      <c r="AG3807" s="317"/>
      <c r="AH3807" s="311"/>
      <c r="AI3807" s="311"/>
      <c r="AJ3807" s="311"/>
      <c r="AK3807" s="311"/>
      <c r="AL3807" s="311"/>
      <c r="AO3807" s="318"/>
      <c r="AP3807" s="318"/>
      <c r="AQ3807" s="249"/>
      <c r="AR3807" s="249"/>
      <c r="AS3807" s="248"/>
      <c r="AT3807" s="248"/>
      <c r="AU3807" s="248"/>
      <c r="AX3807" s="251"/>
      <c r="AY3807" s="248"/>
    </row>
    <row r="3808" spans="2:51" s="307" customFormat="1" ht="16.5" customHeight="1" x14ac:dyDescent="0.25">
      <c r="B3808" s="306"/>
      <c r="K3808" s="308"/>
      <c r="L3808" s="309"/>
      <c r="M3808" s="310"/>
      <c r="N3808" s="309"/>
      <c r="O3808" s="309"/>
      <c r="P3808" s="309"/>
      <c r="Q3808" s="311"/>
      <c r="R3808" s="312"/>
      <c r="S3808" s="312"/>
      <c r="U3808" s="313"/>
      <c r="W3808" s="306"/>
      <c r="X3808" s="464"/>
      <c r="AA3808" s="315"/>
      <c r="AB3808" s="315"/>
      <c r="AC3808" s="315"/>
      <c r="AD3808" s="312"/>
      <c r="AE3808" s="316"/>
      <c r="AF3808" s="317"/>
      <c r="AG3808" s="317"/>
      <c r="AH3808" s="311"/>
      <c r="AI3808" s="311"/>
      <c r="AJ3808" s="311"/>
      <c r="AK3808" s="311"/>
      <c r="AL3808" s="311"/>
      <c r="AO3808" s="318"/>
      <c r="AP3808" s="318"/>
      <c r="AQ3808" s="249"/>
      <c r="AR3808" s="249"/>
      <c r="AS3808" s="248"/>
      <c r="AT3808" s="248"/>
      <c r="AU3808" s="248"/>
      <c r="AX3808" s="251"/>
      <c r="AY3808" s="248"/>
    </row>
    <row r="3809" spans="2:51" s="307" customFormat="1" ht="16.5" customHeight="1" x14ac:dyDescent="0.25">
      <c r="B3809" s="306"/>
      <c r="K3809" s="308"/>
      <c r="L3809" s="309"/>
      <c r="M3809" s="310"/>
      <c r="N3809" s="309"/>
      <c r="O3809" s="309"/>
      <c r="P3809" s="309"/>
      <c r="Q3809" s="311"/>
      <c r="R3809" s="312"/>
      <c r="S3809" s="312"/>
      <c r="U3809" s="313"/>
      <c r="W3809" s="306"/>
      <c r="X3809" s="464"/>
      <c r="AA3809" s="315"/>
      <c r="AB3809" s="315"/>
      <c r="AC3809" s="315"/>
      <c r="AD3809" s="312"/>
      <c r="AE3809" s="316"/>
      <c r="AF3809" s="317"/>
      <c r="AG3809" s="317"/>
      <c r="AH3809" s="311"/>
      <c r="AI3809" s="311"/>
      <c r="AJ3809" s="311"/>
      <c r="AK3809" s="311"/>
      <c r="AL3809" s="311"/>
      <c r="AO3809" s="318"/>
      <c r="AP3809" s="318"/>
      <c r="AQ3809" s="249"/>
      <c r="AR3809" s="249"/>
      <c r="AS3809" s="248"/>
      <c r="AT3809" s="248"/>
      <c r="AU3809" s="248"/>
      <c r="AX3809" s="251"/>
      <c r="AY3809" s="248"/>
    </row>
    <row r="3810" spans="2:51" s="307" customFormat="1" ht="16.5" customHeight="1" x14ac:dyDescent="0.25">
      <c r="B3810" s="306"/>
      <c r="K3810" s="308"/>
      <c r="L3810" s="309"/>
      <c r="M3810" s="310"/>
      <c r="N3810" s="309"/>
      <c r="O3810" s="309"/>
      <c r="P3810" s="309"/>
      <c r="Q3810" s="311"/>
      <c r="R3810" s="312"/>
      <c r="S3810" s="312"/>
      <c r="U3810" s="313"/>
      <c r="W3810" s="306"/>
      <c r="X3810" s="464"/>
      <c r="AA3810" s="315"/>
      <c r="AB3810" s="315"/>
      <c r="AC3810" s="315"/>
      <c r="AD3810" s="312"/>
      <c r="AE3810" s="316"/>
      <c r="AF3810" s="317"/>
      <c r="AG3810" s="317"/>
      <c r="AH3810" s="311"/>
      <c r="AI3810" s="311"/>
      <c r="AJ3810" s="311"/>
      <c r="AK3810" s="311"/>
      <c r="AL3810" s="311"/>
      <c r="AO3810" s="318"/>
      <c r="AP3810" s="318"/>
      <c r="AQ3810" s="249"/>
      <c r="AR3810" s="249"/>
      <c r="AS3810" s="248"/>
      <c r="AT3810" s="248"/>
      <c r="AU3810" s="248"/>
      <c r="AX3810" s="251"/>
      <c r="AY3810" s="248"/>
    </row>
    <row r="3811" spans="2:51" s="307" customFormat="1" ht="16.5" customHeight="1" x14ac:dyDescent="0.25">
      <c r="B3811" s="306"/>
      <c r="K3811" s="308"/>
      <c r="L3811" s="309"/>
      <c r="M3811" s="310"/>
      <c r="N3811" s="309"/>
      <c r="O3811" s="309"/>
      <c r="P3811" s="309"/>
      <c r="Q3811" s="311"/>
      <c r="R3811" s="312"/>
      <c r="S3811" s="312"/>
      <c r="U3811" s="313"/>
      <c r="W3811" s="306"/>
      <c r="X3811" s="464"/>
      <c r="AA3811" s="315"/>
      <c r="AB3811" s="315"/>
      <c r="AC3811" s="315"/>
      <c r="AD3811" s="312"/>
      <c r="AE3811" s="316"/>
      <c r="AF3811" s="317"/>
      <c r="AG3811" s="317"/>
      <c r="AH3811" s="311"/>
      <c r="AI3811" s="311"/>
      <c r="AJ3811" s="311"/>
      <c r="AK3811" s="311"/>
      <c r="AL3811" s="311"/>
      <c r="AO3811" s="318"/>
      <c r="AP3811" s="318"/>
      <c r="AQ3811" s="249"/>
      <c r="AR3811" s="249"/>
      <c r="AS3811" s="248"/>
      <c r="AT3811" s="248"/>
      <c r="AU3811" s="248"/>
      <c r="AX3811" s="251"/>
      <c r="AY3811" s="248"/>
    </row>
    <row r="3812" spans="2:51" s="307" customFormat="1" ht="16.5" customHeight="1" x14ac:dyDescent="0.25">
      <c r="B3812" s="306"/>
      <c r="K3812" s="308"/>
      <c r="L3812" s="309"/>
      <c r="M3812" s="310"/>
      <c r="N3812" s="309"/>
      <c r="O3812" s="309"/>
      <c r="P3812" s="309"/>
      <c r="Q3812" s="311"/>
      <c r="R3812" s="312"/>
      <c r="S3812" s="312"/>
      <c r="U3812" s="313"/>
      <c r="W3812" s="306"/>
      <c r="X3812" s="464"/>
      <c r="AA3812" s="315"/>
      <c r="AB3812" s="315"/>
      <c r="AC3812" s="315"/>
      <c r="AD3812" s="312"/>
      <c r="AE3812" s="316"/>
      <c r="AF3812" s="317"/>
      <c r="AG3812" s="317"/>
      <c r="AH3812" s="311"/>
      <c r="AI3812" s="311"/>
      <c r="AJ3812" s="311"/>
      <c r="AK3812" s="311"/>
      <c r="AL3812" s="311"/>
      <c r="AO3812" s="318"/>
      <c r="AP3812" s="318"/>
      <c r="AQ3812" s="249"/>
      <c r="AR3812" s="249"/>
      <c r="AS3812" s="248"/>
      <c r="AT3812" s="248"/>
      <c r="AU3812" s="248"/>
      <c r="AX3812" s="251"/>
      <c r="AY3812" s="248"/>
    </row>
    <row r="3813" spans="2:51" s="307" customFormat="1" ht="16.5" customHeight="1" x14ac:dyDescent="0.25">
      <c r="B3813" s="306"/>
      <c r="K3813" s="308"/>
      <c r="L3813" s="309"/>
      <c r="M3813" s="310"/>
      <c r="N3813" s="309"/>
      <c r="O3813" s="309"/>
      <c r="P3813" s="309"/>
      <c r="Q3813" s="311"/>
      <c r="R3813" s="312"/>
      <c r="S3813" s="312"/>
      <c r="U3813" s="313"/>
      <c r="W3813" s="306"/>
      <c r="X3813" s="464"/>
      <c r="AA3813" s="315"/>
      <c r="AB3813" s="315"/>
      <c r="AC3813" s="315"/>
      <c r="AD3813" s="312"/>
      <c r="AE3813" s="316"/>
      <c r="AF3813" s="317"/>
      <c r="AG3813" s="317"/>
      <c r="AH3813" s="311"/>
      <c r="AI3813" s="311"/>
      <c r="AJ3813" s="311"/>
      <c r="AK3813" s="311"/>
      <c r="AL3813" s="311"/>
      <c r="AO3813" s="318"/>
      <c r="AP3813" s="318"/>
      <c r="AQ3813" s="249"/>
      <c r="AR3813" s="249"/>
      <c r="AS3813" s="248"/>
      <c r="AT3813" s="248"/>
      <c r="AU3813" s="248"/>
      <c r="AX3813" s="251"/>
      <c r="AY3813" s="248"/>
    </row>
    <row r="3814" spans="2:51" s="307" customFormat="1" ht="16.5" customHeight="1" x14ac:dyDescent="0.25">
      <c r="B3814" s="306"/>
      <c r="K3814" s="308"/>
      <c r="L3814" s="309"/>
      <c r="M3814" s="310"/>
      <c r="N3814" s="309"/>
      <c r="O3814" s="309"/>
      <c r="P3814" s="309"/>
      <c r="Q3814" s="311"/>
      <c r="R3814" s="312"/>
      <c r="S3814" s="312"/>
      <c r="U3814" s="313"/>
      <c r="V3814" s="307" t="s">
        <v>312</v>
      </c>
      <c r="W3814" s="306">
        <v>169</v>
      </c>
      <c r="X3814" s="464">
        <v>68</v>
      </c>
      <c r="Y3814" s="307" t="s">
        <v>28</v>
      </c>
      <c r="Z3814" s="307" t="s">
        <v>41</v>
      </c>
      <c r="AA3814" s="315"/>
      <c r="AB3814" s="315"/>
      <c r="AC3814" s="315">
        <v>2</v>
      </c>
      <c r="AD3814" s="312">
        <v>336</v>
      </c>
      <c r="AE3814" s="316">
        <v>100</v>
      </c>
      <c r="AF3814" s="317">
        <f>AF3777</f>
        <v>6700</v>
      </c>
      <c r="AG3814" s="317">
        <f>AD3814*AF3814</f>
        <v>2251200</v>
      </c>
      <c r="AH3814" s="311">
        <f>SUM(AI3814:AL3814)</f>
        <v>336</v>
      </c>
      <c r="AI3814" s="311"/>
      <c r="AJ3814" s="311">
        <v>336</v>
      </c>
      <c r="AK3814" s="311"/>
      <c r="AL3814" s="311"/>
      <c r="AM3814" s="307">
        <v>30</v>
      </c>
      <c r="AN3814" s="307">
        <f>ค่าเสื่อม!W3</f>
        <v>85</v>
      </c>
      <c r="AO3814" s="318">
        <f>AG3814*AN3814/100</f>
        <v>1913520</v>
      </c>
      <c r="AP3814" s="318">
        <f>AG3814-AO3814</f>
        <v>337680</v>
      </c>
      <c r="AQ3814" s="249">
        <f>P3814+AP3814</f>
        <v>337680</v>
      </c>
      <c r="AR3814" s="249">
        <f>AQ3814</f>
        <v>337680</v>
      </c>
      <c r="AS3814" s="248">
        <f>((S3814*O3814)+(AF3814*AK3814)-(AF3814*AK3814*AN3814/100))</f>
        <v>0</v>
      </c>
      <c r="AT3814" s="248">
        <f>AQ3814-AS3814</f>
        <v>337680</v>
      </c>
      <c r="AU3814" s="248">
        <f>AS3814</f>
        <v>0</v>
      </c>
      <c r="AX3814" s="251">
        <f>AU3814*AV3814/100</f>
        <v>0</v>
      </c>
      <c r="AY3814" s="248">
        <f>AX3814*10/100</f>
        <v>0</v>
      </c>
    </row>
    <row r="3815" spans="2:51" s="307" customFormat="1" ht="16.5" customHeight="1" x14ac:dyDescent="0.25">
      <c r="B3815" s="306"/>
      <c r="K3815" s="308"/>
      <c r="L3815" s="309"/>
      <c r="M3815" s="310"/>
      <c r="N3815" s="309"/>
      <c r="O3815" s="309"/>
      <c r="P3815" s="309"/>
      <c r="Q3815" s="311"/>
      <c r="R3815" s="312"/>
      <c r="S3815" s="312"/>
      <c r="U3815" s="313"/>
      <c r="W3815" s="306"/>
      <c r="X3815" s="464"/>
      <c r="Z3815" s="305" t="s">
        <v>42</v>
      </c>
      <c r="AA3815" s="315">
        <v>12</v>
      </c>
      <c r="AB3815" s="315">
        <v>14</v>
      </c>
      <c r="AC3815" s="315">
        <v>2</v>
      </c>
      <c r="AD3815" s="312">
        <f>AA3815*AB3815</f>
        <v>168</v>
      </c>
      <c r="AE3815" s="316">
        <v>50</v>
      </c>
      <c r="AF3815" s="317">
        <f>AF3814</f>
        <v>6700</v>
      </c>
      <c r="AG3815" s="317">
        <f>AD3815*AF3815</f>
        <v>1125600</v>
      </c>
      <c r="AH3815" s="311">
        <f>SUM(AI3815:AL3815)</f>
        <v>168</v>
      </c>
      <c r="AI3815" s="311"/>
      <c r="AJ3815" s="311">
        <v>168</v>
      </c>
      <c r="AK3815" s="311"/>
      <c r="AL3815" s="311"/>
      <c r="AN3815" s="307">
        <f>AN3814</f>
        <v>85</v>
      </c>
      <c r="AO3815" s="318">
        <f>AG3815*AN3815/100</f>
        <v>956760</v>
      </c>
      <c r="AP3815" s="318">
        <f>AG3815-AO3815</f>
        <v>168840</v>
      </c>
      <c r="AQ3815" s="249">
        <f>P3815+AP3815</f>
        <v>168840</v>
      </c>
      <c r="AR3815" s="249">
        <f>AQ3815</f>
        <v>168840</v>
      </c>
      <c r="AS3815" s="248">
        <f>((S3815*O3815)+(AF3815*AK3815)-(AF3815*AK3815*AN3815/100))</f>
        <v>0</v>
      </c>
      <c r="AT3815" s="248">
        <f>AQ3815-AS3815</f>
        <v>168840</v>
      </c>
      <c r="AU3815" s="248">
        <f>AS3815</f>
        <v>0</v>
      </c>
      <c r="AX3815" s="251">
        <f>AU3815*AV3815/100</f>
        <v>0</v>
      </c>
      <c r="AY3815" s="248">
        <f>AX3815*10/100</f>
        <v>0</v>
      </c>
    </row>
    <row r="3816" spans="2:51" s="307" customFormat="1" ht="16.5" customHeight="1" x14ac:dyDescent="0.25">
      <c r="B3816" s="306"/>
      <c r="K3816" s="308"/>
      <c r="L3816" s="309"/>
      <c r="M3816" s="310"/>
      <c r="N3816" s="309"/>
      <c r="O3816" s="309"/>
      <c r="P3816" s="309"/>
      <c r="Q3816" s="311"/>
      <c r="R3816" s="312"/>
      <c r="S3816" s="312"/>
      <c r="U3816" s="313"/>
      <c r="W3816" s="306"/>
      <c r="Z3816" s="305" t="s">
        <v>43</v>
      </c>
      <c r="AA3816" s="315">
        <v>12</v>
      </c>
      <c r="AB3816" s="315">
        <v>14</v>
      </c>
      <c r="AC3816" s="315">
        <v>2</v>
      </c>
      <c r="AD3816" s="312">
        <f>AA3816*AB3816</f>
        <v>168</v>
      </c>
      <c r="AE3816" s="316">
        <v>50</v>
      </c>
      <c r="AF3816" s="317">
        <f>AF3815</f>
        <v>6700</v>
      </c>
      <c r="AG3816" s="317">
        <f>AD3816*AF3816</f>
        <v>1125600</v>
      </c>
      <c r="AH3816" s="311">
        <f>SUM(AI3816:AL3816)</f>
        <v>168</v>
      </c>
      <c r="AI3816" s="311"/>
      <c r="AJ3816" s="311">
        <v>168</v>
      </c>
      <c r="AK3816" s="311"/>
      <c r="AL3816" s="311"/>
      <c r="AN3816" s="307">
        <f>AN3815</f>
        <v>85</v>
      </c>
      <c r="AO3816" s="318">
        <f>AG3816*AN3816/100</f>
        <v>956760</v>
      </c>
      <c r="AP3816" s="318">
        <f>AG3816-AO3816</f>
        <v>168840</v>
      </c>
      <c r="AQ3816" s="249">
        <f>P3816+AP3816</f>
        <v>168840</v>
      </c>
      <c r="AR3816" s="249">
        <f>AQ3816</f>
        <v>168840</v>
      </c>
      <c r="AS3816" s="248">
        <f>((S3816*O3816)+(AF3816*AK3816)-(AF3816*AK3816*AN3816/100))</f>
        <v>0</v>
      </c>
      <c r="AT3816" s="248">
        <f>AQ3816-AS3816</f>
        <v>168840</v>
      </c>
      <c r="AU3816" s="248">
        <f>AS3816</f>
        <v>0</v>
      </c>
      <c r="AX3816" s="251">
        <f>AU3816*AV3816/100</f>
        <v>0</v>
      </c>
      <c r="AY3816" s="248">
        <f>AX3816*10/100</f>
        <v>0</v>
      </c>
    </row>
    <row r="3817" spans="2:51" s="307" customFormat="1" ht="16.5" customHeight="1" x14ac:dyDescent="0.25">
      <c r="B3817" s="306"/>
      <c r="K3817" s="308"/>
      <c r="L3817" s="309"/>
      <c r="M3817" s="310"/>
      <c r="N3817" s="309"/>
      <c r="O3817" s="309"/>
      <c r="P3817" s="309"/>
      <c r="Q3817" s="311"/>
      <c r="R3817" s="312"/>
      <c r="S3817" s="312"/>
      <c r="U3817" s="313"/>
      <c r="W3817" s="306"/>
      <c r="Z3817" s="305"/>
      <c r="AA3817" s="315"/>
      <c r="AB3817" s="315"/>
      <c r="AC3817" s="315"/>
      <c r="AD3817" s="312"/>
      <c r="AE3817" s="316"/>
      <c r="AF3817" s="317"/>
      <c r="AG3817" s="317"/>
      <c r="AH3817" s="311"/>
      <c r="AI3817" s="311"/>
      <c r="AJ3817" s="311"/>
      <c r="AK3817" s="311"/>
      <c r="AL3817" s="311"/>
      <c r="AO3817" s="318"/>
      <c r="AP3817" s="318"/>
      <c r="AQ3817" s="249"/>
      <c r="AR3817" s="249"/>
      <c r="AS3817" s="248"/>
      <c r="AT3817" s="248"/>
      <c r="AU3817" s="248"/>
      <c r="AX3817" s="251"/>
      <c r="AY3817" s="248"/>
    </row>
    <row r="3818" spans="2:51" s="307" customFormat="1" ht="16.5" customHeight="1" x14ac:dyDescent="0.25">
      <c r="B3818" s="306"/>
      <c r="K3818" s="308"/>
      <c r="L3818" s="309"/>
      <c r="M3818" s="310"/>
      <c r="N3818" s="309"/>
      <c r="O3818" s="309"/>
      <c r="P3818" s="309"/>
      <c r="Q3818" s="311"/>
      <c r="R3818" s="312"/>
      <c r="S3818" s="312"/>
      <c r="U3818" s="313"/>
      <c r="W3818" s="306"/>
      <c r="Z3818" s="305"/>
      <c r="AA3818" s="315"/>
      <c r="AB3818" s="315"/>
      <c r="AC3818" s="315"/>
      <c r="AD3818" s="312"/>
      <c r="AE3818" s="316"/>
      <c r="AF3818" s="317"/>
      <c r="AG3818" s="317"/>
      <c r="AH3818" s="311"/>
      <c r="AI3818" s="311"/>
      <c r="AJ3818" s="311"/>
      <c r="AK3818" s="311"/>
      <c r="AL3818" s="311"/>
      <c r="AO3818" s="318"/>
      <c r="AP3818" s="318"/>
      <c r="AQ3818" s="249"/>
      <c r="AR3818" s="249"/>
      <c r="AS3818" s="248"/>
      <c r="AT3818" s="248"/>
      <c r="AU3818" s="248"/>
      <c r="AX3818" s="251"/>
      <c r="AY3818" s="248"/>
    </row>
    <row r="3819" spans="2:51" s="307" customFormat="1" ht="16.5" customHeight="1" x14ac:dyDescent="0.25">
      <c r="B3819" s="306"/>
      <c r="K3819" s="308"/>
      <c r="L3819" s="309"/>
      <c r="M3819" s="310"/>
      <c r="N3819" s="309"/>
      <c r="O3819" s="309"/>
      <c r="P3819" s="309"/>
      <c r="Q3819" s="311"/>
      <c r="R3819" s="312"/>
      <c r="S3819" s="312"/>
      <c r="U3819" s="313"/>
      <c r="W3819" s="306"/>
      <c r="Z3819" s="305"/>
      <c r="AA3819" s="315"/>
      <c r="AB3819" s="315"/>
      <c r="AC3819" s="315"/>
      <c r="AD3819" s="312"/>
      <c r="AE3819" s="316"/>
      <c r="AF3819" s="317"/>
      <c r="AG3819" s="317"/>
      <c r="AH3819" s="311"/>
      <c r="AI3819" s="311"/>
      <c r="AJ3819" s="311"/>
      <c r="AK3819" s="311"/>
      <c r="AL3819" s="311"/>
      <c r="AO3819" s="318"/>
      <c r="AP3819" s="318"/>
      <c r="AQ3819" s="249"/>
      <c r="AR3819" s="249"/>
      <c r="AS3819" s="248"/>
      <c r="AT3819" s="248"/>
      <c r="AU3819" s="248"/>
      <c r="AX3819" s="251"/>
      <c r="AY3819" s="248"/>
    </row>
    <row r="3820" spans="2:51" s="307" customFormat="1" ht="16.5" customHeight="1" x14ac:dyDescent="0.25">
      <c r="B3820" s="306"/>
      <c r="K3820" s="308"/>
      <c r="L3820" s="309"/>
      <c r="M3820" s="310"/>
      <c r="N3820" s="309"/>
      <c r="O3820" s="309"/>
      <c r="P3820" s="309"/>
      <c r="Q3820" s="311"/>
      <c r="R3820" s="312"/>
      <c r="S3820" s="312"/>
      <c r="U3820" s="313"/>
      <c r="W3820" s="306"/>
      <c r="Z3820" s="305"/>
      <c r="AA3820" s="315"/>
      <c r="AB3820" s="315"/>
      <c r="AC3820" s="315"/>
      <c r="AD3820" s="312"/>
      <c r="AE3820" s="316"/>
      <c r="AF3820" s="317"/>
      <c r="AG3820" s="317"/>
      <c r="AH3820" s="311"/>
      <c r="AI3820" s="311"/>
      <c r="AJ3820" s="311"/>
      <c r="AK3820" s="311"/>
      <c r="AL3820" s="311"/>
      <c r="AO3820" s="318"/>
      <c r="AP3820" s="318"/>
      <c r="AQ3820" s="249"/>
      <c r="AR3820" s="249"/>
      <c r="AS3820" s="248"/>
      <c r="AT3820" s="248"/>
      <c r="AU3820" s="248"/>
      <c r="AX3820" s="251"/>
      <c r="AY3820" s="248"/>
    </row>
    <row r="3821" spans="2:51" s="307" customFormat="1" ht="16.5" customHeight="1" x14ac:dyDescent="0.25">
      <c r="B3821" s="306"/>
      <c r="K3821" s="308"/>
      <c r="L3821" s="309"/>
      <c r="M3821" s="310"/>
      <c r="N3821" s="309"/>
      <c r="O3821" s="309"/>
      <c r="P3821" s="309"/>
      <c r="Q3821" s="311"/>
      <c r="R3821" s="312"/>
      <c r="S3821" s="312"/>
      <c r="U3821" s="313"/>
      <c r="W3821" s="306"/>
      <c r="Z3821" s="305"/>
      <c r="AA3821" s="315"/>
      <c r="AB3821" s="315"/>
      <c r="AC3821" s="315"/>
      <c r="AD3821" s="312"/>
      <c r="AE3821" s="316"/>
      <c r="AF3821" s="317"/>
      <c r="AG3821" s="317"/>
      <c r="AH3821" s="311"/>
      <c r="AI3821" s="311"/>
      <c r="AJ3821" s="311"/>
      <c r="AK3821" s="311"/>
      <c r="AL3821" s="311"/>
      <c r="AO3821" s="318"/>
      <c r="AP3821" s="318"/>
      <c r="AQ3821" s="249"/>
      <c r="AR3821" s="249"/>
      <c r="AS3821" s="248"/>
      <c r="AT3821" s="248"/>
      <c r="AU3821" s="248"/>
      <c r="AX3821" s="251"/>
      <c r="AY3821" s="248"/>
    </row>
    <row r="3822" spans="2:51" s="307" customFormat="1" ht="16.5" customHeight="1" x14ac:dyDescent="0.25">
      <c r="B3822" s="306"/>
      <c r="K3822" s="308"/>
      <c r="L3822" s="309"/>
      <c r="M3822" s="310"/>
      <c r="N3822" s="309"/>
      <c r="O3822" s="309"/>
      <c r="P3822" s="309"/>
      <c r="Q3822" s="311"/>
      <c r="R3822" s="312"/>
      <c r="S3822" s="312"/>
      <c r="U3822" s="313"/>
      <c r="W3822" s="306"/>
      <c r="Z3822" s="305"/>
      <c r="AA3822" s="315"/>
      <c r="AB3822" s="315"/>
      <c r="AC3822" s="315"/>
      <c r="AD3822" s="312"/>
      <c r="AE3822" s="316"/>
      <c r="AF3822" s="317"/>
      <c r="AG3822" s="317"/>
      <c r="AH3822" s="311"/>
      <c r="AI3822" s="311"/>
      <c r="AJ3822" s="311"/>
      <c r="AK3822" s="311"/>
      <c r="AL3822" s="311"/>
      <c r="AO3822" s="318"/>
      <c r="AP3822" s="318"/>
      <c r="AQ3822" s="249"/>
      <c r="AR3822" s="249"/>
      <c r="AS3822" s="248"/>
      <c r="AT3822" s="248"/>
      <c r="AU3822" s="248"/>
      <c r="AX3822" s="251"/>
      <c r="AY3822" s="248"/>
    </row>
    <row r="3823" spans="2:51" s="307" customFormat="1" ht="16.5" customHeight="1" x14ac:dyDescent="0.25">
      <c r="B3823" s="306"/>
      <c r="K3823" s="308"/>
      <c r="L3823" s="309"/>
      <c r="M3823" s="310"/>
      <c r="N3823" s="309"/>
      <c r="O3823" s="309"/>
      <c r="P3823" s="309"/>
      <c r="Q3823" s="311"/>
      <c r="R3823" s="312"/>
      <c r="S3823" s="312"/>
      <c r="U3823" s="313"/>
      <c r="W3823" s="306"/>
      <c r="Z3823" s="305"/>
      <c r="AA3823" s="315"/>
      <c r="AB3823" s="315"/>
      <c r="AC3823" s="315"/>
      <c r="AD3823" s="312"/>
      <c r="AE3823" s="316"/>
      <c r="AF3823" s="317"/>
      <c r="AG3823" s="317"/>
      <c r="AH3823" s="311"/>
      <c r="AI3823" s="311"/>
      <c r="AJ3823" s="311"/>
      <c r="AK3823" s="311"/>
      <c r="AL3823" s="311"/>
      <c r="AO3823" s="318"/>
      <c r="AP3823" s="318"/>
      <c r="AQ3823" s="249"/>
      <c r="AR3823" s="249"/>
      <c r="AS3823" s="248"/>
      <c r="AT3823" s="248"/>
      <c r="AU3823" s="248"/>
      <c r="AX3823" s="251"/>
      <c r="AY3823" s="248"/>
    </row>
    <row r="3824" spans="2:51" s="307" customFormat="1" ht="16.5" customHeight="1" x14ac:dyDescent="0.25">
      <c r="B3824" s="306"/>
      <c r="K3824" s="308"/>
      <c r="L3824" s="309"/>
      <c r="M3824" s="310"/>
      <c r="N3824" s="309"/>
      <c r="O3824" s="309"/>
      <c r="P3824" s="309"/>
      <c r="Q3824" s="311"/>
      <c r="R3824" s="312"/>
      <c r="S3824" s="312"/>
      <c r="U3824" s="313"/>
      <c r="W3824" s="306"/>
      <c r="Z3824" s="305"/>
      <c r="AA3824" s="315"/>
      <c r="AB3824" s="315"/>
      <c r="AC3824" s="315"/>
      <c r="AD3824" s="312"/>
      <c r="AE3824" s="316"/>
      <c r="AF3824" s="317"/>
      <c r="AG3824" s="317"/>
      <c r="AH3824" s="311"/>
      <c r="AI3824" s="311"/>
      <c r="AJ3824" s="311"/>
      <c r="AK3824" s="311"/>
      <c r="AL3824" s="311"/>
      <c r="AO3824" s="318"/>
      <c r="AP3824" s="318"/>
      <c r="AQ3824" s="249"/>
      <c r="AR3824" s="249"/>
      <c r="AS3824" s="248"/>
      <c r="AT3824" s="248"/>
      <c r="AU3824" s="248"/>
      <c r="AX3824" s="251"/>
      <c r="AY3824" s="248"/>
    </row>
    <row r="3825" spans="2:51" s="307" customFormat="1" ht="16.5" customHeight="1" x14ac:dyDescent="0.25">
      <c r="B3825" s="306"/>
      <c r="K3825" s="308"/>
      <c r="L3825" s="309"/>
      <c r="M3825" s="310"/>
      <c r="N3825" s="309"/>
      <c r="O3825" s="309"/>
      <c r="P3825" s="309"/>
      <c r="Q3825" s="311"/>
      <c r="R3825" s="312"/>
      <c r="S3825" s="312"/>
      <c r="U3825" s="313"/>
      <c r="W3825" s="306"/>
      <c r="Z3825" s="305"/>
      <c r="AA3825" s="315"/>
      <c r="AB3825" s="315"/>
      <c r="AC3825" s="315"/>
      <c r="AD3825" s="312"/>
      <c r="AE3825" s="316"/>
      <c r="AF3825" s="317"/>
      <c r="AG3825" s="317"/>
      <c r="AH3825" s="311"/>
      <c r="AI3825" s="311"/>
      <c r="AJ3825" s="311"/>
      <c r="AK3825" s="311"/>
      <c r="AL3825" s="311"/>
      <c r="AO3825" s="318"/>
      <c r="AP3825" s="318"/>
      <c r="AQ3825" s="249"/>
      <c r="AR3825" s="249"/>
      <c r="AS3825" s="248"/>
      <c r="AT3825" s="248"/>
      <c r="AU3825" s="248"/>
      <c r="AX3825" s="251"/>
      <c r="AY3825" s="248"/>
    </row>
    <row r="3826" spans="2:51" s="307" customFormat="1" ht="16.5" customHeight="1" x14ac:dyDescent="0.25">
      <c r="B3826" s="306"/>
      <c r="K3826" s="308"/>
      <c r="L3826" s="309"/>
      <c r="M3826" s="310"/>
      <c r="N3826" s="309"/>
      <c r="O3826" s="309"/>
      <c r="P3826" s="309"/>
      <c r="Q3826" s="311"/>
      <c r="R3826" s="312"/>
      <c r="S3826" s="312"/>
      <c r="U3826" s="313"/>
      <c r="W3826" s="306"/>
      <c r="Z3826" s="305"/>
      <c r="AA3826" s="315"/>
      <c r="AB3826" s="315"/>
      <c r="AC3826" s="315"/>
      <c r="AD3826" s="312"/>
      <c r="AE3826" s="316"/>
      <c r="AF3826" s="317"/>
      <c r="AG3826" s="317"/>
      <c r="AH3826" s="311"/>
      <c r="AI3826" s="311"/>
      <c r="AJ3826" s="311"/>
      <c r="AK3826" s="311"/>
      <c r="AL3826" s="311"/>
      <c r="AO3826" s="318"/>
      <c r="AP3826" s="318"/>
      <c r="AQ3826" s="249"/>
      <c r="AR3826" s="249"/>
      <c r="AS3826" s="248"/>
      <c r="AT3826" s="248"/>
      <c r="AU3826" s="248"/>
      <c r="AX3826" s="251"/>
      <c r="AY3826" s="248"/>
    </row>
    <row r="3827" spans="2:51" s="307" customFormat="1" ht="16.5" customHeight="1" x14ac:dyDescent="0.25">
      <c r="B3827" s="306"/>
      <c r="K3827" s="308"/>
      <c r="L3827" s="309"/>
      <c r="M3827" s="310"/>
      <c r="N3827" s="309"/>
      <c r="O3827" s="309"/>
      <c r="P3827" s="309"/>
      <c r="Q3827" s="311"/>
      <c r="R3827" s="312"/>
      <c r="S3827" s="312"/>
      <c r="U3827" s="313"/>
      <c r="W3827" s="306"/>
      <c r="Z3827" s="305"/>
      <c r="AA3827" s="315"/>
      <c r="AB3827" s="315"/>
      <c r="AC3827" s="315"/>
      <c r="AD3827" s="312"/>
      <c r="AE3827" s="316"/>
      <c r="AF3827" s="317"/>
      <c r="AG3827" s="317"/>
      <c r="AH3827" s="311"/>
      <c r="AI3827" s="311"/>
      <c r="AJ3827" s="311"/>
      <c r="AK3827" s="311"/>
      <c r="AL3827" s="311"/>
      <c r="AO3827" s="318"/>
      <c r="AP3827" s="318"/>
      <c r="AQ3827" s="249"/>
      <c r="AR3827" s="249"/>
      <c r="AS3827" s="248"/>
      <c r="AT3827" s="248"/>
      <c r="AU3827" s="248"/>
      <c r="AX3827" s="251"/>
      <c r="AY3827" s="248"/>
    </row>
    <row r="3828" spans="2:51" s="307" customFormat="1" ht="16.5" customHeight="1" x14ac:dyDescent="0.25">
      <c r="B3828" s="306"/>
      <c r="K3828" s="308"/>
      <c r="L3828" s="309"/>
      <c r="M3828" s="310"/>
      <c r="N3828" s="309"/>
      <c r="O3828" s="309"/>
      <c r="P3828" s="309"/>
      <c r="Q3828" s="311"/>
      <c r="R3828" s="312"/>
      <c r="S3828" s="312"/>
      <c r="U3828" s="313"/>
      <c r="W3828" s="306"/>
      <c r="Z3828" s="305"/>
      <c r="AA3828" s="315"/>
      <c r="AB3828" s="315"/>
      <c r="AC3828" s="315"/>
      <c r="AD3828" s="312"/>
      <c r="AE3828" s="316"/>
      <c r="AF3828" s="317"/>
      <c r="AG3828" s="317"/>
      <c r="AH3828" s="311"/>
      <c r="AI3828" s="311"/>
      <c r="AJ3828" s="311"/>
      <c r="AK3828" s="311"/>
      <c r="AL3828" s="311"/>
      <c r="AO3828" s="318"/>
      <c r="AP3828" s="318"/>
      <c r="AQ3828" s="249"/>
      <c r="AR3828" s="249"/>
      <c r="AS3828" s="248"/>
      <c r="AT3828" s="248"/>
      <c r="AU3828" s="248"/>
      <c r="AX3828" s="251"/>
      <c r="AY3828" s="248"/>
    </row>
    <row r="3829" spans="2:51" s="307" customFormat="1" ht="16.5" customHeight="1" x14ac:dyDescent="0.25">
      <c r="B3829" s="306"/>
      <c r="K3829" s="308"/>
      <c r="L3829" s="309"/>
      <c r="M3829" s="310"/>
      <c r="N3829" s="309"/>
      <c r="O3829" s="309"/>
      <c r="P3829" s="309"/>
      <c r="Q3829" s="311"/>
      <c r="R3829" s="312"/>
      <c r="S3829" s="312"/>
      <c r="U3829" s="313"/>
      <c r="W3829" s="306"/>
      <c r="Z3829" s="305"/>
      <c r="AA3829" s="315"/>
      <c r="AB3829" s="315"/>
      <c r="AC3829" s="315"/>
      <c r="AD3829" s="312"/>
      <c r="AE3829" s="316"/>
      <c r="AF3829" s="317"/>
      <c r="AG3829" s="317"/>
      <c r="AH3829" s="311"/>
      <c r="AI3829" s="311"/>
      <c r="AJ3829" s="311"/>
      <c r="AK3829" s="311"/>
      <c r="AL3829" s="311"/>
      <c r="AO3829" s="318"/>
      <c r="AP3829" s="318"/>
      <c r="AQ3829" s="249"/>
      <c r="AR3829" s="249"/>
      <c r="AS3829" s="248"/>
      <c r="AT3829" s="248"/>
      <c r="AU3829" s="248"/>
      <c r="AX3829" s="251"/>
      <c r="AY3829" s="248"/>
    </row>
    <row r="3830" spans="2:51" s="307" customFormat="1" ht="16.5" customHeight="1" x14ac:dyDescent="0.25">
      <c r="B3830" s="306"/>
      <c r="K3830" s="308"/>
      <c r="L3830" s="309"/>
      <c r="M3830" s="310"/>
      <c r="N3830" s="309"/>
      <c r="O3830" s="309"/>
      <c r="P3830" s="309"/>
      <c r="Q3830" s="311"/>
      <c r="R3830" s="312"/>
      <c r="S3830" s="312"/>
      <c r="U3830" s="313"/>
      <c r="W3830" s="306"/>
      <c r="Z3830" s="305"/>
      <c r="AA3830" s="315"/>
      <c r="AB3830" s="315"/>
      <c r="AC3830" s="315"/>
      <c r="AD3830" s="312"/>
      <c r="AE3830" s="316"/>
      <c r="AF3830" s="317"/>
      <c r="AG3830" s="317"/>
      <c r="AH3830" s="311"/>
      <c r="AI3830" s="311"/>
      <c r="AJ3830" s="311"/>
      <c r="AK3830" s="311"/>
      <c r="AL3830" s="311"/>
      <c r="AO3830" s="318"/>
      <c r="AP3830" s="318"/>
      <c r="AQ3830" s="249"/>
      <c r="AR3830" s="249"/>
      <c r="AS3830" s="248"/>
      <c r="AT3830" s="248"/>
      <c r="AU3830" s="248"/>
      <c r="AX3830" s="251"/>
      <c r="AY3830" s="248"/>
    </row>
    <row r="3831" spans="2:51" s="307" customFormat="1" ht="16.5" customHeight="1" x14ac:dyDescent="0.25">
      <c r="B3831" s="306"/>
      <c r="K3831" s="308"/>
      <c r="L3831" s="309"/>
      <c r="M3831" s="310"/>
      <c r="N3831" s="309"/>
      <c r="O3831" s="309"/>
      <c r="P3831" s="309"/>
      <c r="Q3831" s="311"/>
      <c r="R3831" s="312"/>
      <c r="S3831" s="312"/>
      <c r="U3831" s="313"/>
      <c r="W3831" s="306"/>
      <c r="Z3831" s="305"/>
      <c r="AA3831" s="315"/>
      <c r="AB3831" s="315"/>
      <c r="AC3831" s="315"/>
      <c r="AD3831" s="312"/>
      <c r="AE3831" s="316"/>
      <c r="AF3831" s="317"/>
      <c r="AG3831" s="317"/>
      <c r="AH3831" s="311"/>
      <c r="AI3831" s="311"/>
      <c r="AJ3831" s="311"/>
      <c r="AK3831" s="311"/>
      <c r="AL3831" s="311"/>
      <c r="AO3831" s="318"/>
      <c r="AP3831" s="318"/>
      <c r="AQ3831" s="249"/>
      <c r="AR3831" s="249"/>
      <c r="AS3831" s="248"/>
      <c r="AT3831" s="248"/>
      <c r="AU3831" s="248"/>
      <c r="AX3831" s="251"/>
      <c r="AY3831" s="248"/>
    </row>
    <row r="3832" spans="2:51" s="307" customFormat="1" ht="16.5" customHeight="1" x14ac:dyDescent="0.25">
      <c r="B3832" s="306"/>
      <c r="K3832" s="308"/>
      <c r="L3832" s="309"/>
      <c r="M3832" s="310"/>
      <c r="N3832" s="309"/>
      <c r="O3832" s="309"/>
      <c r="P3832" s="309"/>
      <c r="Q3832" s="311"/>
      <c r="R3832" s="312"/>
      <c r="S3832" s="312"/>
      <c r="U3832" s="313"/>
      <c r="W3832" s="306"/>
      <c r="Z3832" s="305"/>
      <c r="AA3832" s="315"/>
      <c r="AB3832" s="315"/>
      <c r="AC3832" s="315"/>
      <c r="AD3832" s="312"/>
      <c r="AE3832" s="316"/>
      <c r="AF3832" s="317"/>
      <c r="AG3832" s="317"/>
      <c r="AH3832" s="311"/>
      <c r="AI3832" s="311"/>
      <c r="AJ3832" s="311"/>
      <c r="AK3832" s="311"/>
      <c r="AL3832" s="311"/>
      <c r="AO3832" s="318"/>
      <c r="AP3832" s="318"/>
      <c r="AQ3832" s="249"/>
      <c r="AR3832" s="249"/>
      <c r="AS3832" s="248"/>
      <c r="AT3832" s="248"/>
      <c r="AU3832" s="248"/>
      <c r="AX3832" s="251"/>
      <c r="AY3832" s="248"/>
    </row>
    <row r="3833" spans="2:51" s="307" customFormat="1" ht="16.5" customHeight="1" x14ac:dyDescent="0.25">
      <c r="B3833" s="306"/>
      <c r="K3833" s="308"/>
      <c r="L3833" s="309"/>
      <c r="M3833" s="310"/>
      <c r="N3833" s="309"/>
      <c r="O3833" s="309"/>
      <c r="P3833" s="309"/>
      <c r="Q3833" s="311"/>
      <c r="R3833" s="312"/>
      <c r="S3833" s="312"/>
      <c r="U3833" s="313"/>
      <c r="W3833" s="306"/>
      <c r="Z3833" s="305"/>
      <c r="AA3833" s="315"/>
      <c r="AB3833" s="315"/>
      <c r="AC3833" s="315"/>
      <c r="AD3833" s="312"/>
      <c r="AE3833" s="316"/>
      <c r="AF3833" s="317"/>
      <c r="AG3833" s="317"/>
      <c r="AH3833" s="311"/>
      <c r="AI3833" s="311"/>
      <c r="AJ3833" s="311"/>
      <c r="AK3833" s="311"/>
      <c r="AL3833" s="311"/>
      <c r="AO3833" s="318"/>
      <c r="AP3833" s="318"/>
      <c r="AQ3833" s="249"/>
      <c r="AR3833" s="249"/>
      <c r="AS3833" s="248"/>
      <c r="AT3833" s="248"/>
      <c r="AU3833" s="248"/>
      <c r="AX3833" s="251"/>
      <c r="AY3833" s="248"/>
    </row>
    <row r="3834" spans="2:51" s="307" customFormat="1" ht="16.5" customHeight="1" x14ac:dyDescent="0.25">
      <c r="B3834" s="306"/>
      <c r="K3834" s="308"/>
      <c r="L3834" s="309"/>
      <c r="M3834" s="310"/>
      <c r="N3834" s="309"/>
      <c r="O3834" s="309"/>
      <c r="P3834" s="309"/>
      <c r="Q3834" s="311"/>
      <c r="R3834" s="312"/>
      <c r="S3834" s="312"/>
      <c r="U3834" s="313"/>
      <c r="W3834" s="306"/>
      <c r="Z3834" s="305"/>
      <c r="AA3834" s="315"/>
      <c r="AB3834" s="315"/>
      <c r="AC3834" s="315"/>
      <c r="AD3834" s="312"/>
      <c r="AE3834" s="316"/>
      <c r="AF3834" s="317"/>
      <c r="AG3834" s="317"/>
      <c r="AH3834" s="311"/>
      <c r="AI3834" s="311"/>
      <c r="AJ3834" s="311"/>
      <c r="AK3834" s="311"/>
      <c r="AL3834" s="311"/>
      <c r="AO3834" s="318"/>
      <c r="AP3834" s="318"/>
      <c r="AQ3834" s="249"/>
      <c r="AR3834" s="249"/>
      <c r="AS3834" s="248"/>
      <c r="AT3834" s="248"/>
      <c r="AU3834" s="248"/>
      <c r="AX3834" s="251"/>
      <c r="AY3834" s="248"/>
    </row>
    <row r="3835" spans="2:51" s="307" customFormat="1" ht="16.5" customHeight="1" x14ac:dyDescent="0.25">
      <c r="B3835" s="306"/>
      <c r="K3835" s="308"/>
      <c r="L3835" s="309"/>
      <c r="M3835" s="310"/>
      <c r="N3835" s="309"/>
      <c r="O3835" s="309"/>
      <c r="P3835" s="309"/>
      <c r="Q3835" s="311"/>
      <c r="R3835" s="312"/>
      <c r="S3835" s="312"/>
      <c r="U3835" s="313"/>
      <c r="W3835" s="306"/>
      <c r="Z3835" s="305"/>
      <c r="AA3835" s="315"/>
      <c r="AB3835" s="315"/>
      <c r="AC3835" s="315"/>
      <c r="AD3835" s="312"/>
      <c r="AE3835" s="316"/>
      <c r="AF3835" s="317"/>
      <c r="AG3835" s="317"/>
      <c r="AH3835" s="311"/>
      <c r="AI3835" s="311"/>
      <c r="AJ3835" s="311"/>
      <c r="AK3835" s="311"/>
      <c r="AL3835" s="311"/>
      <c r="AO3835" s="318"/>
      <c r="AP3835" s="318"/>
      <c r="AQ3835" s="249"/>
      <c r="AR3835" s="249"/>
      <c r="AS3835" s="248"/>
      <c r="AT3835" s="248"/>
      <c r="AU3835" s="248"/>
      <c r="AX3835" s="251"/>
      <c r="AY3835" s="248"/>
    </row>
    <row r="3836" spans="2:51" s="307" customFormat="1" ht="16.5" customHeight="1" x14ac:dyDescent="0.25">
      <c r="B3836" s="306"/>
      <c r="K3836" s="308"/>
      <c r="L3836" s="309"/>
      <c r="M3836" s="310"/>
      <c r="N3836" s="309"/>
      <c r="O3836" s="309"/>
      <c r="P3836" s="309"/>
      <c r="Q3836" s="311"/>
      <c r="R3836" s="312"/>
      <c r="S3836" s="312"/>
      <c r="U3836" s="313"/>
      <c r="W3836" s="306"/>
      <c r="Z3836" s="305"/>
      <c r="AA3836" s="315"/>
      <c r="AB3836" s="315"/>
      <c r="AC3836" s="315"/>
      <c r="AD3836" s="312"/>
      <c r="AE3836" s="316"/>
      <c r="AF3836" s="317"/>
      <c r="AG3836" s="317"/>
      <c r="AH3836" s="311"/>
      <c r="AI3836" s="311"/>
      <c r="AJ3836" s="311"/>
      <c r="AK3836" s="311"/>
      <c r="AL3836" s="311"/>
      <c r="AO3836" s="318"/>
      <c r="AP3836" s="318"/>
      <c r="AQ3836" s="249"/>
      <c r="AR3836" s="249"/>
      <c r="AS3836" s="248"/>
      <c r="AT3836" s="248"/>
      <c r="AU3836" s="248"/>
      <c r="AX3836" s="251"/>
      <c r="AY3836" s="248"/>
    </row>
    <row r="3837" spans="2:51" s="307" customFormat="1" ht="16.5" customHeight="1" x14ac:dyDescent="0.25">
      <c r="B3837" s="306"/>
      <c r="K3837" s="308"/>
      <c r="L3837" s="309"/>
      <c r="M3837" s="310"/>
      <c r="N3837" s="309"/>
      <c r="O3837" s="309"/>
      <c r="P3837" s="309"/>
      <c r="Q3837" s="311"/>
      <c r="R3837" s="312"/>
      <c r="S3837" s="312"/>
      <c r="U3837" s="313"/>
      <c r="W3837" s="306"/>
      <c r="Z3837" s="305"/>
      <c r="AA3837" s="315"/>
      <c r="AB3837" s="315"/>
      <c r="AC3837" s="315"/>
      <c r="AD3837" s="312"/>
      <c r="AE3837" s="316"/>
      <c r="AF3837" s="317"/>
      <c r="AG3837" s="317"/>
      <c r="AH3837" s="311"/>
      <c r="AI3837" s="311"/>
      <c r="AJ3837" s="311"/>
      <c r="AK3837" s="311"/>
      <c r="AL3837" s="311"/>
      <c r="AO3837" s="318"/>
      <c r="AP3837" s="318"/>
      <c r="AQ3837" s="249"/>
      <c r="AR3837" s="249"/>
      <c r="AS3837" s="248"/>
      <c r="AT3837" s="248"/>
      <c r="AU3837" s="248"/>
      <c r="AX3837" s="251"/>
      <c r="AY3837" s="248"/>
    </row>
    <row r="3838" spans="2:51" s="307" customFormat="1" ht="16.5" customHeight="1" x14ac:dyDescent="0.25">
      <c r="B3838" s="306"/>
      <c r="K3838" s="308"/>
      <c r="L3838" s="309"/>
      <c r="M3838" s="310"/>
      <c r="N3838" s="309"/>
      <c r="O3838" s="309"/>
      <c r="P3838" s="309"/>
      <c r="Q3838" s="311"/>
      <c r="R3838" s="312"/>
      <c r="S3838" s="312"/>
      <c r="U3838" s="313"/>
      <c r="W3838" s="306"/>
      <c r="Z3838" s="305"/>
      <c r="AA3838" s="315"/>
      <c r="AB3838" s="315"/>
      <c r="AC3838" s="315"/>
      <c r="AD3838" s="312"/>
      <c r="AE3838" s="316"/>
      <c r="AF3838" s="317"/>
      <c r="AG3838" s="317"/>
      <c r="AH3838" s="311"/>
      <c r="AI3838" s="311"/>
      <c r="AJ3838" s="311"/>
      <c r="AK3838" s="311"/>
      <c r="AL3838" s="311"/>
      <c r="AO3838" s="318"/>
      <c r="AP3838" s="318"/>
      <c r="AQ3838" s="249"/>
      <c r="AR3838" s="249"/>
      <c r="AS3838" s="248"/>
      <c r="AT3838" s="248"/>
      <c r="AU3838" s="248"/>
      <c r="AX3838" s="251"/>
      <c r="AY3838" s="248"/>
    </row>
    <row r="3839" spans="2:51" s="307" customFormat="1" ht="16.5" customHeight="1" x14ac:dyDescent="0.25">
      <c r="B3839" s="306"/>
      <c r="K3839" s="308"/>
      <c r="L3839" s="309"/>
      <c r="M3839" s="310"/>
      <c r="N3839" s="309"/>
      <c r="O3839" s="309"/>
      <c r="P3839" s="309"/>
      <c r="Q3839" s="311"/>
      <c r="R3839" s="312"/>
      <c r="S3839" s="312"/>
      <c r="U3839" s="313"/>
      <c r="W3839" s="306"/>
      <c r="Z3839" s="305"/>
      <c r="AA3839" s="315"/>
      <c r="AB3839" s="315"/>
      <c r="AC3839" s="315"/>
      <c r="AD3839" s="312"/>
      <c r="AE3839" s="316"/>
      <c r="AF3839" s="317"/>
      <c r="AG3839" s="317"/>
      <c r="AH3839" s="311"/>
      <c r="AI3839" s="311"/>
      <c r="AJ3839" s="311"/>
      <c r="AK3839" s="311"/>
      <c r="AL3839" s="311"/>
      <c r="AO3839" s="318"/>
      <c r="AP3839" s="318"/>
      <c r="AQ3839" s="249"/>
      <c r="AR3839" s="249"/>
      <c r="AS3839" s="248"/>
      <c r="AT3839" s="248"/>
      <c r="AU3839" s="248"/>
      <c r="AX3839" s="251"/>
      <c r="AY3839" s="248"/>
    </row>
    <row r="3840" spans="2:51" s="307" customFormat="1" ht="16.5" customHeight="1" x14ac:dyDescent="0.25">
      <c r="B3840" s="306"/>
      <c r="K3840" s="308"/>
      <c r="L3840" s="309"/>
      <c r="M3840" s="310"/>
      <c r="N3840" s="309"/>
      <c r="O3840" s="309"/>
      <c r="P3840" s="309"/>
      <c r="Q3840" s="311"/>
      <c r="R3840" s="312"/>
      <c r="S3840" s="312"/>
      <c r="U3840" s="313"/>
      <c r="W3840" s="306"/>
      <c r="Z3840" s="305"/>
      <c r="AA3840" s="315"/>
      <c r="AB3840" s="315"/>
      <c r="AC3840" s="315"/>
      <c r="AD3840" s="312"/>
      <c r="AE3840" s="316"/>
      <c r="AF3840" s="317"/>
      <c r="AG3840" s="317"/>
      <c r="AH3840" s="311"/>
      <c r="AI3840" s="311"/>
      <c r="AJ3840" s="311"/>
      <c r="AK3840" s="311"/>
      <c r="AL3840" s="311"/>
      <c r="AO3840" s="318"/>
      <c r="AP3840" s="318"/>
      <c r="AQ3840" s="249"/>
      <c r="AR3840" s="249"/>
      <c r="AS3840" s="248"/>
      <c r="AT3840" s="248"/>
      <c r="AU3840" s="248"/>
      <c r="AX3840" s="251"/>
      <c r="AY3840" s="248"/>
    </row>
    <row r="3841" spans="2:51" s="307" customFormat="1" ht="16.5" customHeight="1" x14ac:dyDescent="0.25">
      <c r="B3841" s="306"/>
      <c r="K3841" s="308"/>
      <c r="L3841" s="309"/>
      <c r="M3841" s="310"/>
      <c r="N3841" s="309"/>
      <c r="O3841" s="309"/>
      <c r="P3841" s="309"/>
      <c r="Q3841" s="311"/>
      <c r="R3841" s="312"/>
      <c r="S3841" s="312"/>
      <c r="U3841" s="313"/>
      <c r="W3841" s="306"/>
      <c r="Z3841" s="305"/>
      <c r="AA3841" s="315"/>
      <c r="AB3841" s="315"/>
      <c r="AC3841" s="315"/>
      <c r="AD3841" s="312"/>
      <c r="AE3841" s="316"/>
      <c r="AF3841" s="317"/>
      <c r="AG3841" s="317"/>
      <c r="AH3841" s="311"/>
      <c r="AI3841" s="311"/>
      <c r="AJ3841" s="311"/>
      <c r="AK3841" s="311"/>
      <c r="AL3841" s="311"/>
      <c r="AO3841" s="318"/>
      <c r="AP3841" s="318"/>
      <c r="AQ3841" s="249"/>
      <c r="AR3841" s="249"/>
      <c r="AS3841" s="248"/>
      <c r="AT3841" s="248"/>
      <c r="AU3841" s="248"/>
      <c r="AX3841" s="251"/>
      <c r="AY3841" s="248"/>
    </row>
    <row r="3842" spans="2:51" s="307" customFormat="1" ht="16.5" customHeight="1" x14ac:dyDescent="0.25">
      <c r="B3842" s="306"/>
      <c r="K3842" s="308"/>
      <c r="L3842" s="309"/>
      <c r="M3842" s="310"/>
      <c r="N3842" s="309"/>
      <c r="O3842" s="309"/>
      <c r="P3842" s="309"/>
      <c r="Q3842" s="311"/>
      <c r="R3842" s="312"/>
      <c r="S3842" s="312"/>
      <c r="U3842" s="313"/>
      <c r="W3842" s="306"/>
      <c r="Z3842" s="305"/>
      <c r="AA3842" s="315"/>
      <c r="AB3842" s="315"/>
      <c r="AC3842" s="315"/>
      <c r="AD3842" s="312"/>
      <c r="AE3842" s="316"/>
      <c r="AF3842" s="317"/>
      <c r="AG3842" s="317"/>
      <c r="AH3842" s="311"/>
      <c r="AI3842" s="311"/>
      <c r="AJ3842" s="311"/>
      <c r="AK3842" s="311"/>
      <c r="AL3842" s="311"/>
      <c r="AO3842" s="318"/>
      <c r="AP3842" s="318"/>
      <c r="AQ3842" s="249"/>
      <c r="AR3842" s="249"/>
      <c r="AS3842" s="248"/>
      <c r="AT3842" s="248"/>
      <c r="AU3842" s="248"/>
      <c r="AX3842" s="251"/>
      <c r="AY3842" s="248"/>
    </row>
    <row r="3843" spans="2:51" s="307" customFormat="1" ht="16.5" customHeight="1" x14ac:dyDescent="0.25">
      <c r="B3843" s="306"/>
      <c r="K3843" s="308"/>
      <c r="L3843" s="309"/>
      <c r="M3843" s="310"/>
      <c r="N3843" s="309"/>
      <c r="O3843" s="309"/>
      <c r="P3843" s="309"/>
      <c r="Q3843" s="311"/>
      <c r="R3843" s="312"/>
      <c r="S3843" s="312"/>
      <c r="U3843" s="313"/>
      <c r="W3843" s="306"/>
      <c r="Z3843" s="305"/>
      <c r="AA3843" s="315"/>
      <c r="AB3843" s="315"/>
      <c r="AC3843" s="315"/>
      <c r="AD3843" s="312"/>
      <c r="AE3843" s="316"/>
      <c r="AF3843" s="317"/>
      <c r="AG3843" s="317"/>
      <c r="AH3843" s="311"/>
      <c r="AI3843" s="311"/>
      <c r="AJ3843" s="311"/>
      <c r="AK3843" s="311"/>
      <c r="AL3843" s="311"/>
      <c r="AO3843" s="318"/>
      <c r="AP3843" s="318"/>
      <c r="AQ3843" s="249"/>
      <c r="AR3843" s="249"/>
      <c r="AS3843" s="248"/>
      <c r="AT3843" s="248"/>
      <c r="AU3843" s="248"/>
      <c r="AX3843" s="251"/>
      <c r="AY3843" s="248"/>
    </row>
    <row r="3844" spans="2:51" s="307" customFormat="1" ht="16.5" customHeight="1" x14ac:dyDescent="0.25">
      <c r="B3844" s="306"/>
      <c r="K3844" s="308"/>
      <c r="L3844" s="309"/>
      <c r="M3844" s="310"/>
      <c r="N3844" s="309"/>
      <c r="O3844" s="309"/>
      <c r="P3844" s="309"/>
      <c r="Q3844" s="311"/>
      <c r="R3844" s="312"/>
      <c r="S3844" s="312"/>
      <c r="U3844" s="313"/>
      <c r="W3844" s="306"/>
      <c r="Z3844" s="305"/>
      <c r="AA3844" s="315"/>
      <c r="AB3844" s="315"/>
      <c r="AC3844" s="315"/>
      <c r="AD3844" s="312"/>
      <c r="AE3844" s="316"/>
      <c r="AF3844" s="317"/>
      <c r="AG3844" s="317"/>
      <c r="AH3844" s="311"/>
      <c r="AI3844" s="311"/>
      <c r="AJ3844" s="311"/>
      <c r="AK3844" s="311"/>
      <c r="AL3844" s="311"/>
      <c r="AO3844" s="318"/>
      <c r="AP3844" s="318"/>
      <c r="AQ3844" s="249"/>
      <c r="AR3844" s="249"/>
      <c r="AS3844" s="248"/>
      <c r="AT3844" s="248"/>
      <c r="AU3844" s="248"/>
      <c r="AX3844" s="251"/>
      <c r="AY3844" s="248"/>
    </row>
    <row r="3845" spans="2:51" s="307" customFormat="1" ht="16.5" customHeight="1" x14ac:dyDescent="0.25">
      <c r="B3845" s="306"/>
      <c r="K3845" s="308"/>
      <c r="L3845" s="309"/>
      <c r="M3845" s="310"/>
      <c r="N3845" s="309"/>
      <c r="O3845" s="309"/>
      <c r="P3845" s="309"/>
      <c r="Q3845" s="311"/>
      <c r="R3845" s="312"/>
      <c r="S3845" s="312"/>
      <c r="U3845" s="313"/>
      <c r="W3845" s="306"/>
      <c r="Z3845" s="305"/>
      <c r="AA3845" s="315"/>
      <c r="AB3845" s="315"/>
      <c r="AC3845" s="315"/>
      <c r="AD3845" s="312"/>
      <c r="AE3845" s="316"/>
      <c r="AF3845" s="317"/>
      <c r="AG3845" s="317"/>
      <c r="AH3845" s="311"/>
      <c r="AI3845" s="311"/>
      <c r="AJ3845" s="311"/>
      <c r="AK3845" s="311"/>
      <c r="AL3845" s="311"/>
      <c r="AO3845" s="318"/>
      <c r="AP3845" s="318"/>
      <c r="AQ3845" s="249"/>
      <c r="AR3845" s="249"/>
      <c r="AS3845" s="248"/>
      <c r="AT3845" s="248"/>
      <c r="AU3845" s="248"/>
      <c r="AX3845" s="251"/>
      <c r="AY3845" s="248"/>
    </row>
    <row r="3846" spans="2:51" s="307" customFormat="1" ht="16.5" customHeight="1" x14ac:dyDescent="0.25">
      <c r="B3846" s="306"/>
      <c r="K3846" s="308"/>
      <c r="L3846" s="309"/>
      <c r="M3846" s="310"/>
      <c r="N3846" s="309"/>
      <c r="O3846" s="309"/>
      <c r="P3846" s="309"/>
      <c r="Q3846" s="311"/>
      <c r="R3846" s="312"/>
      <c r="S3846" s="312"/>
      <c r="U3846" s="313"/>
      <c r="W3846" s="306"/>
      <c r="Z3846" s="305"/>
      <c r="AA3846" s="315"/>
      <c r="AB3846" s="315"/>
      <c r="AC3846" s="315"/>
      <c r="AD3846" s="312"/>
      <c r="AE3846" s="316"/>
      <c r="AF3846" s="317"/>
      <c r="AG3846" s="317"/>
      <c r="AH3846" s="311"/>
      <c r="AI3846" s="311"/>
      <c r="AJ3846" s="311"/>
      <c r="AK3846" s="311"/>
      <c r="AL3846" s="311"/>
      <c r="AO3846" s="318"/>
      <c r="AP3846" s="318"/>
      <c r="AQ3846" s="249"/>
      <c r="AR3846" s="249"/>
      <c r="AS3846" s="248"/>
      <c r="AT3846" s="248"/>
      <c r="AU3846" s="248"/>
      <c r="AX3846" s="251"/>
      <c r="AY3846" s="248"/>
    </row>
    <row r="3847" spans="2:51" s="307" customFormat="1" ht="16.5" customHeight="1" x14ac:dyDescent="0.25">
      <c r="B3847" s="306"/>
      <c r="K3847" s="308"/>
      <c r="L3847" s="309"/>
      <c r="M3847" s="310"/>
      <c r="N3847" s="309"/>
      <c r="O3847" s="309"/>
      <c r="P3847" s="309"/>
      <c r="Q3847" s="311"/>
      <c r="R3847" s="312"/>
      <c r="S3847" s="312"/>
      <c r="U3847" s="313"/>
      <c r="W3847" s="306"/>
      <c r="Z3847" s="305"/>
      <c r="AA3847" s="315"/>
      <c r="AB3847" s="315"/>
      <c r="AC3847" s="315"/>
      <c r="AD3847" s="312"/>
      <c r="AE3847" s="316"/>
      <c r="AF3847" s="317"/>
      <c r="AG3847" s="317"/>
      <c r="AH3847" s="311"/>
      <c r="AI3847" s="311"/>
      <c r="AJ3847" s="311"/>
      <c r="AK3847" s="311"/>
      <c r="AL3847" s="311"/>
      <c r="AO3847" s="318"/>
      <c r="AP3847" s="318"/>
      <c r="AQ3847" s="249"/>
      <c r="AR3847" s="249"/>
      <c r="AS3847" s="248"/>
      <c r="AT3847" s="248"/>
      <c r="AU3847" s="248"/>
      <c r="AX3847" s="251"/>
      <c r="AY3847" s="248"/>
    </row>
    <row r="3848" spans="2:51" s="307" customFormat="1" ht="16.5" customHeight="1" x14ac:dyDescent="0.25">
      <c r="B3848" s="306"/>
      <c r="K3848" s="308"/>
      <c r="L3848" s="309"/>
      <c r="M3848" s="310"/>
      <c r="N3848" s="309"/>
      <c r="O3848" s="309"/>
      <c r="P3848" s="309"/>
      <c r="Q3848" s="311"/>
      <c r="R3848" s="312"/>
      <c r="S3848" s="312"/>
      <c r="U3848" s="313"/>
      <c r="W3848" s="306"/>
      <c r="Z3848" s="305"/>
      <c r="AA3848" s="315"/>
      <c r="AB3848" s="315"/>
      <c r="AC3848" s="315"/>
      <c r="AD3848" s="312"/>
      <c r="AE3848" s="316"/>
      <c r="AF3848" s="317"/>
      <c r="AG3848" s="317"/>
      <c r="AH3848" s="311"/>
      <c r="AI3848" s="311"/>
      <c r="AJ3848" s="311"/>
      <c r="AK3848" s="311"/>
      <c r="AL3848" s="311"/>
      <c r="AO3848" s="318"/>
      <c r="AP3848" s="318"/>
      <c r="AQ3848" s="249"/>
      <c r="AR3848" s="249"/>
      <c r="AS3848" s="248"/>
      <c r="AT3848" s="248"/>
      <c r="AU3848" s="248"/>
      <c r="AX3848" s="251"/>
      <c r="AY3848" s="248"/>
    </row>
    <row r="3849" spans="2:51" s="307" customFormat="1" ht="16.5" customHeight="1" x14ac:dyDescent="0.25">
      <c r="B3849" s="306"/>
      <c r="K3849" s="308"/>
      <c r="L3849" s="309"/>
      <c r="M3849" s="310"/>
      <c r="N3849" s="309"/>
      <c r="O3849" s="309"/>
      <c r="P3849" s="309"/>
      <c r="Q3849" s="311"/>
      <c r="R3849" s="312"/>
      <c r="S3849" s="312"/>
      <c r="U3849" s="313"/>
      <c r="W3849" s="306"/>
      <c r="Z3849" s="305"/>
      <c r="AA3849" s="315"/>
      <c r="AB3849" s="315"/>
      <c r="AC3849" s="315"/>
      <c r="AD3849" s="312"/>
      <c r="AE3849" s="316"/>
      <c r="AF3849" s="317"/>
      <c r="AG3849" s="317"/>
      <c r="AH3849" s="311"/>
      <c r="AI3849" s="311"/>
      <c r="AJ3849" s="311"/>
      <c r="AK3849" s="311"/>
      <c r="AL3849" s="311"/>
      <c r="AO3849" s="318"/>
      <c r="AP3849" s="318"/>
      <c r="AQ3849" s="249"/>
      <c r="AR3849" s="249"/>
      <c r="AS3849" s="248"/>
      <c r="AT3849" s="248"/>
      <c r="AU3849" s="248"/>
      <c r="AX3849" s="251"/>
      <c r="AY3849" s="248"/>
    </row>
    <row r="3850" spans="2:51" s="307" customFormat="1" ht="16.5" customHeight="1" x14ac:dyDescent="0.25">
      <c r="B3850" s="306"/>
      <c r="K3850" s="308"/>
      <c r="L3850" s="309"/>
      <c r="M3850" s="310"/>
      <c r="N3850" s="309"/>
      <c r="O3850" s="309"/>
      <c r="P3850" s="309"/>
      <c r="Q3850" s="311"/>
      <c r="R3850" s="312"/>
      <c r="S3850" s="312"/>
      <c r="U3850" s="313"/>
      <c r="W3850" s="306"/>
      <c r="Z3850" s="305"/>
      <c r="AA3850" s="315"/>
      <c r="AB3850" s="315"/>
      <c r="AC3850" s="315"/>
      <c r="AD3850" s="312"/>
      <c r="AE3850" s="316"/>
      <c r="AF3850" s="317"/>
      <c r="AG3850" s="317"/>
      <c r="AH3850" s="311"/>
      <c r="AI3850" s="311"/>
      <c r="AJ3850" s="311"/>
      <c r="AK3850" s="311"/>
      <c r="AL3850" s="311"/>
      <c r="AO3850" s="318"/>
      <c r="AP3850" s="318"/>
      <c r="AQ3850" s="249"/>
      <c r="AR3850" s="249"/>
      <c r="AS3850" s="248"/>
      <c r="AT3850" s="248"/>
      <c r="AU3850" s="248"/>
      <c r="AX3850" s="251"/>
      <c r="AY3850" s="248"/>
    </row>
    <row r="3851" spans="2:51" s="307" customFormat="1" ht="16.5" customHeight="1" x14ac:dyDescent="0.25">
      <c r="B3851" s="306"/>
      <c r="K3851" s="308"/>
      <c r="L3851" s="309"/>
      <c r="M3851" s="310"/>
      <c r="N3851" s="309"/>
      <c r="O3851" s="309"/>
      <c r="P3851" s="309"/>
      <c r="Q3851" s="311"/>
      <c r="R3851" s="312"/>
      <c r="S3851" s="312"/>
      <c r="U3851" s="313"/>
      <c r="V3851" s="307" t="s">
        <v>313</v>
      </c>
      <c r="W3851" s="306">
        <v>170</v>
      </c>
      <c r="X3851" s="307" t="s">
        <v>314</v>
      </c>
      <c r="Y3851" s="307" t="s">
        <v>28</v>
      </c>
      <c r="Z3851" s="307" t="s">
        <v>37</v>
      </c>
      <c r="AA3851" s="315">
        <v>9</v>
      </c>
      <c r="AB3851" s="315">
        <v>12</v>
      </c>
      <c r="AC3851" s="315">
        <v>2</v>
      </c>
      <c r="AD3851" s="312">
        <f>AA3851*AB3851</f>
        <v>108</v>
      </c>
      <c r="AE3851" s="316">
        <v>100</v>
      </c>
      <c r="AF3851" s="317">
        <f>AF3816</f>
        <v>6700</v>
      </c>
      <c r="AG3851" s="317">
        <f>AD3851*AF3851</f>
        <v>723600</v>
      </c>
      <c r="AH3851" s="311">
        <f>SUM(AI3851:AL3851)</f>
        <v>108</v>
      </c>
      <c r="AI3851" s="311"/>
      <c r="AJ3851" s="311">
        <v>108</v>
      </c>
      <c r="AK3851" s="311"/>
      <c r="AL3851" s="311"/>
      <c r="AM3851" s="307">
        <v>15</v>
      </c>
      <c r="AN3851" s="307">
        <f>ค่าเสื่อม!P2</f>
        <v>20</v>
      </c>
      <c r="AO3851" s="318">
        <f>AG3851*AN3851/100</f>
        <v>144720</v>
      </c>
      <c r="AP3851" s="318">
        <f>AG3851-AO3851</f>
        <v>578880</v>
      </c>
      <c r="AQ3851" s="249">
        <f>P3851+AP3851</f>
        <v>578880</v>
      </c>
      <c r="AR3851" s="249">
        <f>AQ3851</f>
        <v>578880</v>
      </c>
      <c r="AS3851" s="248">
        <f>((S3851*O3851)+(AF3851*AK3851)-(AF3851*AK3851*AN3851/100))</f>
        <v>0</v>
      </c>
      <c r="AT3851" s="248">
        <f>AQ3851-AS3851</f>
        <v>578880</v>
      </c>
      <c r="AU3851" s="248">
        <f>AS3851</f>
        <v>0</v>
      </c>
      <c r="AX3851" s="251">
        <f>AU3851*AV3851/100</f>
        <v>0</v>
      </c>
      <c r="AY3851" s="248">
        <f>AX3851*10/100</f>
        <v>0</v>
      </c>
    </row>
    <row r="3852" spans="2:51" s="307" customFormat="1" ht="16.5" customHeight="1" x14ac:dyDescent="0.25">
      <c r="B3852" s="306"/>
      <c r="K3852" s="308"/>
      <c r="L3852" s="309"/>
      <c r="M3852" s="310"/>
      <c r="N3852" s="309"/>
      <c r="O3852" s="309"/>
      <c r="P3852" s="309"/>
      <c r="Q3852" s="311"/>
      <c r="R3852" s="312"/>
      <c r="S3852" s="312"/>
      <c r="U3852" s="313"/>
      <c r="W3852" s="306">
        <v>171</v>
      </c>
      <c r="X3852" s="464"/>
      <c r="Y3852" s="307" t="s">
        <v>28</v>
      </c>
      <c r="Z3852" s="307" t="s">
        <v>6</v>
      </c>
      <c r="AA3852" s="315">
        <v>6</v>
      </c>
      <c r="AB3852" s="315">
        <v>9</v>
      </c>
      <c r="AC3852" s="315">
        <v>2</v>
      </c>
      <c r="AD3852" s="312">
        <f>AA3852*AB3852</f>
        <v>54</v>
      </c>
      <c r="AE3852" s="316">
        <v>100</v>
      </c>
      <c r="AF3852" s="317">
        <f>AF3851</f>
        <v>6700</v>
      </c>
      <c r="AG3852" s="317">
        <f>AD3852*AF3852</f>
        <v>361800</v>
      </c>
      <c r="AH3852" s="311">
        <f>SUM(AI3852:AL3852)</f>
        <v>54</v>
      </c>
      <c r="AI3852" s="311"/>
      <c r="AJ3852" s="311">
        <v>54</v>
      </c>
      <c r="AK3852" s="311"/>
      <c r="AL3852" s="311"/>
      <c r="AM3852" s="307">
        <v>15</v>
      </c>
      <c r="AN3852" s="307">
        <f>AN3851</f>
        <v>20</v>
      </c>
      <c r="AO3852" s="318">
        <f>AG3852*AN3852/100</f>
        <v>72360</v>
      </c>
      <c r="AP3852" s="318">
        <f>AG3852-AO3852</f>
        <v>289440</v>
      </c>
      <c r="AQ3852" s="249">
        <f>P3852+AP3852</f>
        <v>289440</v>
      </c>
      <c r="AR3852" s="249">
        <f>AQ3852</f>
        <v>289440</v>
      </c>
      <c r="AS3852" s="248">
        <f>((S3852*O3852)+(AF3852*AK3852)-(AF3852*AK3852*AN3852/100))</f>
        <v>0</v>
      </c>
      <c r="AT3852" s="248">
        <f>AQ3852-AS3852</f>
        <v>289440</v>
      </c>
      <c r="AU3852" s="248">
        <f>AS3852</f>
        <v>0</v>
      </c>
      <c r="AW3852" s="307" t="s">
        <v>315</v>
      </c>
      <c r="AX3852" s="251">
        <f>AU3852*AV3852/100</f>
        <v>0</v>
      </c>
      <c r="AY3852" s="248">
        <f>AX3852*10/100</f>
        <v>0</v>
      </c>
    </row>
    <row r="3853" spans="2:51" s="307" customFormat="1" ht="16.5" customHeight="1" x14ac:dyDescent="0.25">
      <c r="B3853" s="306"/>
      <c r="K3853" s="308"/>
      <c r="L3853" s="309"/>
      <c r="M3853" s="310"/>
      <c r="N3853" s="309"/>
      <c r="O3853" s="309"/>
      <c r="P3853" s="309"/>
      <c r="Q3853" s="311"/>
      <c r="R3853" s="312"/>
      <c r="S3853" s="312"/>
      <c r="U3853" s="313"/>
      <c r="W3853" s="306"/>
      <c r="X3853" s="464"/>
      <c r="AA3853" s="315"/>
      <c r="AB3853" s="315"/>
      <c r="AC3853" s="315"/>
      <c r="AD3853" s="312"/>
      <c r="AE3853" s="316"/>
      <c r="AF3853" s="317"/>
      <c r="AG3853" s="317"/>
      <c r="AH3853" s="311"/>
      <c r="AI3853" s="311"/>
      <c r="AJ3853" s="311"/>
      <c r="AK3853" s="311"/>
      <c r="AL3853" s="311"/>
      <c r="AO3853" s="318"/>
      <c r="AP3853" s="318"/>
      <c r="AQ3853" s="249"/>
      <c r="AR3853" s="249"/>
      <c r="AS3853" s="248"/>
      <c r="AT3853" s="248"/>
      <c r="AU3853" s="248"/>
      <c r="AX3853" s="251"/>
      <c r="AY3853" s="248"/>
    </row>
    <row r="3854" spans="2:51" s="307" customFormat="1" ht="16.5" customHeight="1" x14ac:dyDescent="0.25">
      <c r="B3854" s="306"/>
      <c r="K3854" s="308"/>
      <c r="L3854" s="309"/>
      <c r="M3854" s="310"/>
      <c r="N3854" s="309"/>
      <c r="O3854" s="309"/>
      <c r="P3854" s="309"/>
      <c r="Q3854" s="311"/>
      <c r="R3854" s="312"/>
      <c r="S3854" s="312"/>
      <c r="U3854" s="313"/>
      <c r="W3854" s="306"/>
      <c r="X3854" s="464"/>
      <c r="AA3854" s="315"/>
      <c r="AB3854" s="315"/>
      <c r="AC3854" s="315"/>
      <c r="AD3854" s="312"/>
      <c r="AE3854" s="316"/>
      <c r="AF3854" s="317"/>
      <c r="AG3854" s="317"/>
      <c r="AH3854" s="311"/>
      <c r="AI3854" s="311"/>
      <c r="AJ3854" s="311"/>
      <c r="AK3854" s="311"/>
      <c r="AL3854" s="311"/>
      <c r="AO3854" s="318"/>
      <c r="AP3854" s="318"/>
      <c r="AQ3854" s="249"/>
      <c r="AR3854" s="249"/>
      <c r="AS3854" s="248"/>
      <c r="AT3854" s="248"/>
      <c r="AU3854" s="248"/>
      <c r="AX3854" s="251"/>
      <c r="AY3854" s="248"/>
    </row>
    <row r="3855" spans="2:51" s="307" customFormat="1" ht="16.5" customHeight="1" x14ac:dyDescent="0.25">
      <c r="B3855" s="306"/>
      <c r="K3855" s="308"/>
      <c r="L3855" s="309"/>
      <c r="M3855" s="310"/>
      <c r="N3855" s="309"/>
      <c r="O3855" s="309"/>
      <c r="P3855" s="309"/>
      <c r="Q3855" s="311"/>
      <c r="R3855" s="312"/>
      <c r="S3855" s="312"/>
      <c r="U3855" s="313"/>
      <c r="W3855" s="306"/>
      <c r="X3855" s="464"/>
      <c r="AA3855" s="315"/>
      <c r="AB3855" s="315"/>
      <c r="AC3855" s="315"/>
      <c r="AD3855" s="312"/>
      <c r="AE3855" s="316"/>
      <c r="AF3855" s="317"/>
      <c r="AG3855" s="317"/>
      <c r="AH3855" s="311"/>
      <c r="AI3855" s="311"/>
      <c r="AJ3855" s="311"/>
      <c r="AK3855" s="311"/>
      <c r="AL3855" s="311"/>
      <c r="AO3855" s="318"/>
      <c r="AP3855" s="318"/>
      <c r="AQ3855" s="249"/>
      <c r="AR3855" s="249"/>
      <c r="AS3855" s="248"/>
      <c r="AT3855" s="248"/>
      <c r="AU3855" s="248"/>
      <c r="AX3855" s="251"/>
      <c r="AY3855" s="248"/>
    </row>
    <row r="3856" spans="2:51" s="307" customFormat="1" ht="16.5" customHeight="1" x14ac:dyDescent="0.25">
      <c r="B3856" s="306"/>
      <c r="K3856" s="308"/>
      <c r="L3856" s="309"/>
      <c r="M3856" s="310"/>
      <c r="N3856" s="309"/>
      <c r="O3856" s="309"/>
      <c r="P3856" s="309"/>
      <c r="Q3856" s="311"/>
      <c r="R3856" s="312"/>
      <c r="S3856" s="312"/>
      <c r="U3856" s="313"/>
      <c r="W3856" s="306"/>
      <c r="X3856" s="464"/>
      <c r="AA3856" s="315"/>
      <c r="AB3856" s="315"/>
      <c r="AC3856" s="315"/>
      <c r="AD3856" s="312"/>
      <c r="AE3856" s="316"/>
      <c r="AF3856" s="317"/>
      <c r="AG3856" s="317"/>
      <c r="AH3856" s="311"/>
      <c r="AI3856" s="311"/>
      <c r="AJ3856" s="311"/>
      <c r="AK3856" s="311"/>
      <c r="AL3856" s="311"/>
      <c r="AO3856" s="318"/>
      <c r="AP3856" s="318"/>
      <c r="AQ3856" s="249"/>
      <c r="AR3856" s="249"/>
      <c r="AS3856" s="248"/>
      <c r="AT3856" s="248"/>
      <c r="AU3856" s="248"/>
      <c r="AX3856" s="251"/>
      <c r="AY3856" s="248"/>
    </row>
    <row r="3857" spans="2:51" s="307" customFormat="1" ht="16.5" customHeight="1" x14ac:dyDescent="0.25">
      <c r="B3857" s="306"/>
      <c r="K3857" s="308"/>
      <c r="L3857" s="309"/>
      <c r="M3857" s="310"/>
      <c r="N3857" s="309"/>
      <c r="O3857" s="309"/>
      <c r="P3857" s="309"/>
      <c r="Q3857" s="311"/>
      <c r="R3857" s="312"/>
      <c r="S3857" s="312"/>
      <c r="U3857" s="313"/>
      <c r="W3857" s="306"/>
      <c r="X3857" s="464"/>
      <c r="AA3857" s="315"/>
      <c r="AB3857" s="315"/>
      <c r="AC3857" s="315"/>
      <c r="AD3857" s="312"/>
      <c r="AE3857" s="316"/>
      <c r="AF3857" s="317"/>
      <c r="AG3857" s="317"/>
      <c r="AH3857" s="311"/>
      <c r="AI3857" s="311"/>
      <c r="AJ3857" s="311"/>
      <c r="AK3857" s="311"/>
      <c r="AL3857" s="311"/>
      <c r="AO3857" s="318"/>
      <c r="AP3857" s="318"/>
      <c r="AQ3857" s="249"/>
      <c r="AR3857" s="249"/>
      <c r="AS3857" s="248"/>
      <c r="AT3857" s="248"/>
      <c r="AU3857" s="248"/>
      <c r="AX3857" s="251"/>
      <c r="AY3857" s="248"/>
    </row>
    <row r="3858" spans="2:51" s="307" customFormat="1" ht="16.5" customHeight="1" x14ac:dyDescent="0.25">
      <c r="B3858" s="306"/>
      <c r="K3858" s="308"/>
      <c r="L3858" s="309"/>
      <c r="M3858" s="310"/>
      <c r="N3858" s="309"/>
      <c r="O3858" s="309"/>
      <c r="P3858" s="309"/>
      <c r="Q3858" s="311"/>
      <c r="R3858" s="312"/>
      <c r="S3858" s="312"/>
      <c r="U3858" s="313"/>
      <c r="W3858" s="306"/>
      <c r="X3858" s="464"/>
      <c r="AA3858" s="315"/>
      <c r="AB3858" s="315"/>
      <c r="AC3858" s="315"/>
      <c r="AD3858" s="312"/>
      <c r="AE3858" s="316"/>
      <c r="AF3858" s="317"/>
      <c r="AG3858" s="317"/>
      <c r="AH3858" s="311"/>
      <c r="AI3858" s="311"/>
      <c r="AJ3858" s="311"/>
      <c r="AK3858" s="311"/>
      <c r="AL3858" s="311"/>
      <c r="AO3858" s="318"/>
      <c r="AP3858" s="318"/>
      <c r="AQ3858" s="249"/>
      <c r="AR3858" s="249"/>
      <c r="AS3858" s="248"/>
      <c r="AT3858" s="248"/>
      <c r="AU3858" s="248"/>
      <c r="AX3858" s="251"/>
      <c r="AY3858" s="248"/>
    </row>
    <row r="3859" spans="2:51" s="307" customFormat="1" ht="16.5" customHeight="1" x14ac:dyDescent="0.25">
      <c r="B3859" s="306"/>
      <c r="K3859" s="308"/>
      <c r="L3859" s="309"/>
      <c r="M3859" s="310"/>
      <c r="N3859" s="309"/>
      <c r="O3859" s="309"/>
      <c r="P3859" s="309"/>
      <c r="Q3859" s="311"/>
      <c r="R3859" s="312"/>
      <c r="S3859" s="312"/>
      <c r="U3859" s="313"/>
      <c r="W3859" s="306"/>
      <c r="X3859" s="464"/>
      <c r="AA3859" s="315"/>
      <c r="AB3859" s="315"/>
      <c r="AC3859" s="315"/>
      <c r="AD3859" s="312"/>
      <c r="AE3859" s="316"/>
      <c r="AF3859" s="317"/>
      <c r="AG3859" s="317"/>
      <c r="AH3859" s="311"/>
      <c r="AI3859" s="311"/>
      <c r="AJ3859" s="311"/>
      <c r="AK3859" s="311"/>
      <c r="AL3859" s="311"/>
      <c r="AO3859" s="318"/>
      <c r="AP3859" s="318"/>
      <c r="AQ3859" s="249"/>
      <c r="AR3859" s="249"/>
      <c r="AS3859" s="248"/>
      <c r="AT3859" s="248"/>
      <c r="AU3859" s="248"/>
      <c r="AX3859" s="251"/>
      <c r="AY3859" s="248"/>
    </row>
    <row r="3860" spans="2:51" s="307" customFormat="1" ht="16.5" customHeight="1" x14ac:dyDescent="0.25">
      <c r="B3860" s="306"/>
      <c r="K3860" s="308"/>
      <c r="L3860" s="309"/>
      <c r="M3860" s="310"/>
      <c r="N3860" s="309"/>
      <c r="O3860" s="309"/>
      <c r="P3860" s="309"/>
      <c r="Q3860" s="311"/>
      <c r="R3860" s="312"/>
      <c r="S3860" s="312"/>
      <c r="U3860" s="313"/>
      <c r="W3860" s="306"/>
      <c r="X3860" s="464"/>
      <c r="AA3860" s="315"/>
      <c r="AB3860" s="315"/>
      <c r="AC3860" s="315"/>
      <c r="AD3860" s="312"/>
      <c r="AE3860" s="316"/>
      <c r="AF3860" s="317"/>
      <c r="AG3860" s="317"/>
      <c r="AH3860" s="311"/>
      <c r="AI3860" s="311"/>
      <c r="AJ3860" s="311"/>
      <c r="AK3860" s="311"/>
      <c r="AL3860" s="311"/>
      <c r="AO3860" s="318"/>
      <c r="AP3860" s="318"/>
      <c r="AQ3860" s="249"/>
      <c r="AR3860" s="249"/>
      <c r="AS3860" s="248"/>
      <c r="AT3860" s="248"/>
      <c r="AU3860" s="248"/>
      <c r="AX3860" s="251"/>
      <c r="AY3860" s="248"/>
    </row>
    <row r="3861" spans="2:51" s="307" customFormat="1" ht="16.5" customHeight="1" x14ac:dyDescent="0.25">
      <c r="B3861" s="306"/>
      <c r="K3861" s="308"/>
      <c r="L3861" s="309"/>
      <c r="M3861" s="310"/>
      <c r="N3861" s="309"/>
      <c r="O3861" s="309"/>
      <c r="P3861" s="309"/>
      <c r="Q3861" s="311"/>
      <c r="R3861" s="312"/>
      <c r="S3861" s="312"/>
      <c r="U3861" s="313"/>
      <c r="W3861" s="306"/>
      <c r="X3861" s="464"/>
      <c r="AA3861" s="315"/>
      <c r="AB3861" s="315"/>
      <c r="AC3861" s="315"/>
      <c r="AD3861" s="312"/>
      <c r="AE3861" s="316"/>
      <c r="AF3861" s="317"/>
      <c r="AG3861" s="317"/>
      <c r="AH3861" s="311"/>
      <c r="AI3861" s="311"/>
      <c r="AJ3861" s="311"/>
      <c r="AK3861" s="311"/>
      <c r="AL3861" s="311"/>
      <c r="AO3861" s="318"/>
      <c r="AP3861" s="318"/>
      <c r="AQ3861" s="249"/>
      <c r="AR3861" s="249"/>
      <c r="AS3861" s="248"/>
      <c r="AT3861" s="248"/>
      <c r="AU3861" s="248"/>
      <c r="AX3861" s="251"/>
      <c r="AY3861" s="248"/>
    </row>
    <row r="3862" spans="2:51" s="307" customFormat="1" ht="16.5" customHeight="1" x14ac:dyDescent="0.25">
      <c r="B3862" s="306"/>
      <c r="K3862" s="308"/>
      <c r="L3862" s="309"/>
      <c r="M3862" s="310"/>
      <c r="N3862" s="309"/>
      <c r="O3862" s="309"/>
      <c r="P3862" s="309"/>
      <c r="Q3862" s="311"/>
      <c r="R3862" s="312"/>
      <c r="S3862" s="312"/>
      <c r="U3862" s="313"/>
      <c r="W3862" s="306"/>
      <c r="X3862" s="464"/>
      <c r="AA3862" s="315"/>
      <c r="AB3862" s="315"/>
      <c r="AC3862" s="315"/>
      <c r="AD3862" s="312"/>
      <c r="AE3862" s="316"/>
      <c r="AF3862" s="317"/>
      <c r="AG3862" s="317"/>
      <c r="AH3862" s="311"/>
      <c r="AI3862" s="311"/>
      <c r="AJ3862" s="311"/>
      <c r="AK3862" s="311"/>
      <c r="AL3862" s="311"/>
      <c r="AO3862" s="318"/>
      <c r="AP3862" s="318"/>
      <c r="AQ3862" s="249"/>
      <c r="AR3862" s="249"/>
      <c r="AS3862" s="248"/>
      <c r="AT3862" s="248"/>
      <c r="AU3862" s="248"/>
      <c r="AX3862" s="251"/>
      <c r="AY3862" s="248"/>
    </row>
    <row r="3863" spans="2:51" s="307" customFormat="1" ht="16.5" customHeight="1" x14ac:dyDescent="0.25">
      <c r="B3863" s="306"/>
      <c r="K3863" s="308"/>
      <c r="L3863" s="309"/>
      <c r="M3863" s="310"/>
      <c r="N3863" s="309"/>
      <c r="O3863" s="309"/>
      <c r="P3863" s="309"/>
      <c r="Q3863" s="311"/>
      <c r="R3863" s="312"/>
      <c r="S3863" s="312"/>
      <c r="U3863" s="313"/>
      <c r="W3863" s="306"/>
      <c r="X3863" s="464"/>
      <c r="AA3863" s="315"/>
      <c r="AB3863" s="315"/>
      <c r="AC3863" s="315"/>
      <c r="AD3863" s="312"/>
      <c r="AE3863" s="316"/>
      <c r="AF3863" s="317"/>
      <c r="AG3863" s="317"/>
      <c r="AH3863" s="311"/>
      <c r="AI3863" s="311"/>
      <c r="AJ3863" s="311"/>
      <c r="AK3863" s="311"/>
      <c r="AL3863" s="311"/>
      <c r="AO3863" s="318"/>
      <c r="AP3863" s="318"/>
      <c r="AQ3863" s="249"/>
      <c r="AR3863" s="249"/>
      <c r="AS3863" s="248"/>
      <c r="AT3863" s="248"/>
      <c r="AU3863" s="248"/>
      <c r="AX3863" s="251"/>
      <c r="AY3863" s="248"/>
    </row>
    <row r="3864" spans="2:51" s="307" customFormat="1" ht="16.5" customHeight="1" x14ac:dyDescent="0.25">
      <c r="B3864" s="306"/>
      <c r="K3864" s="308"/>
      <c r="L3864" s="309"/>
      <c r="M3864" s="310"/>
      <c r="N3864" s="309"/>
      <c r="O3864" s="309"/>
      <c r="P3864" s="309"/>
      <c r="Q3864" s="311"/>
      <c r="R3864" s="312"/>
      <c r="S3864" s="312"/>
      <c r="U3864" s="313"/>
      <c r="W3864" s="306"/>
      <c r="X3864" s="464"/>
      <c r="AA3864" s="315"/>
      <c r="AB3864" s="315"/>
      <c r="AC3864" s="315"/>
      <c r="AD3864" s="312"/>
      <c r="AE3864" s="316"/>
      <c r="AF3864" s="317"/>
      <c r="AG3864" s="317"/>
      <c r="AH3864" s="311"/>
      <c r="AI3864" s="311"/>
      <c r="AJ3864" s="311"/>
      <c r="AK3864" s="311"/>
      <c r="AL3864" s="311"/>
      <c r="AO3864" s="318"/>
      <c r="AP3864" s="318"/>
      <c r="AQ3864" s="249"/>
      <c r="AR3864" s="249"/>
      <c r="AS3864" s="248"/>
      <c r="AT3864" s="248"/>
      <c r="AU3864" s="248"/>
      <c r="AX3864" s="251"/>
      <c r="AY3864" s="248"/>
    </row>
    <row r="3865" spans="2:51" s="307" customFormat="1" ht="16.5" customHeight="1" x14ac:dyDescent="0.25">
      <c r="B3865" s="306"/>
      <c r="K3865" s="308"/>
      <c r="L3865" s="309"/>
      <c r="M3865" s="310"/>
      <c r="N3865" s="309"/>
      <c r="O3865" s="309"/>
      <c r="P3865" s="309"/>
      <c r="Q3865" s="311"/>
      <c r="R3865" s="312"/>
      <c r="S3865" s="312"/>
      <c r="U3865" s="313"/>
      <c r="W3865" s="306"/>
      <c r="X3865" s="464"/>
      <c r="AA3865" s="315"/>
      <c r="AB3865" s="315"/>
      <c r="AC3865" s="315"/>
      <c r="AD3865" s="312"/>
      <c r="AE3865" s="316"/>
      <c r="AF3865" s="317"/>
      <c r="AG3865" s="317"/>
      <c r="AH3865" s="311"/>
      <c r="AI3865" s="311"/>
      <c r="AJ3865" s="311"/>
      <c r="AK3865" s="311"/>
      <c r="AL3865" s="311"/>
      <c r="AO3865" s="318"/>
      <c r="AP3865" s="318"/>
      <c r="AQ3865" s="249"/>
      <c r="AR3865" s="249"/>
      <c r="AS3865" s="248"/>
      <c r="AT3865" s="248"/>
      <c r="AU3865" s="248"/>
      <c r="AX3865" s="251"/>
      <c r="AY3865" s="248"/>
    </row>
    <row r="3866" spans="2:51" s="307" customFormat="1" ht="16.5" customHeight="1" x14ac:dyDescent="0.25">
      <c r="B3866" s="306"/>
      <c r="K3866" s="308"/>
      <c r="L3866" s="309"/>
      <c r="M3866" s="310"/>
      <c r="N3866" s="309"/>
      <c r="O3866" s="309"/>
      <c r="P3866" s="309"/>
      <c r="Q3866" s="311"/>
      <c r="R3866" s="312"/>
      <c r="S3866" s="312"/>
      <c r="U3866" s="313"/>
      <c r="W3866" s="306"/>
      <c r="X3866" s="464"/>
      <c r="AA3866" s="315"/>
      <c r="AB3866" s="315"/>
      <c r="AC3866" s="315"/>
      <c r="AD3866" s="312"/>
      <c r="AE3866" s="316"/>
      <c r="AF3866" s="317"/>
      <c r="AG3866" s="317"/>
      <c r="AH3866" s="311"/>
      <c r="AI3866" s="311"/>
      <c r="AJ3866" s="311"/>
      <c r="AK3866" s="311"/>
      <c r="AL3866" s="311"/>
      <c r="AO3866" s="318"/>
      <c r="AP3866" s="318"/>
      <c r="AQ3866" s="249"/>
      <c r="AR3866" s="249"/>
      <c r="AS3866" s="248"/>
      <c r="AT3866" s="248"/>
      <c r="AU3866" s="248"/>
      <c r="AX3866" s="251"/>
      <c r="AY3866" s="248"/>
    </row>
    <row r="3867" spans="2:51" s="307" customFormat="1" ht="16.5" customHeight="1" x14ac:dyDescent="0.25">
      <c r="B3867" s="306"/>
      <c r="K3867" s="308"/>
      <c r="L3867" s="309"/>
      <c r="M3867" s="310"/>
      <c r="N3867" s="309"/>
      <c r="O3867" s="309"/>
      <c r="P3867" s="309"/>
      <c r="Q3867" s="311"/>
      <c r="R3867" s="312"/>
      <c r="S3867" s="312"/>
      <c r="U3867" s="313"/>
      <c r="W3867" s="306"/>
      <c r="X3867" s="464"/>
      <c r="AA3867" s="315"/>
      <c r="AB3867" s="315"/>
      <c r="AC3867" s="315"/>
      <c r="AD3867" s="312"/>
      <c r="AE3867" s="316"/>
      <c r="AF3867" s="317"/>
      <c r="AG3867" s="317"/>
      <c r="AH3867" s="311"/>
      <c r="AI3867" s="311"/>
      <c r="AJ3867" s="311"/>
      <c r="AK3867" s="311"/>
      <c r="AL3867" s="311"/>
      <c r="AO3867" s="318"/>
      <c r="AP3867" s="318"/>
      <c r="AQ3867" s="249"/>
      <c r="AR3867" s="249"/>
      <c r="AS3867" s="248"/>
      <c r="AT3867" s="248"/>
      <c r="AU3867" s="248"/>
      <c r="AX3867" s="251"/>
      <c r="AY3867" s="248"/>
    </row>
    <row r="3868" spans="2:51" s="307" customFormat="1" ht="16.5" customHeight="1" x14ac:dyDescent="0.25">
      <c r="B3868" s="306"/>
      <c r="K3868" s="308"/>
      <c r="L3868" s="309"/>
      <c r="M3868" s="310"/>
      <c r="N3868" s="309"/>
      <c r="O3868" s="309"/>
      <c r="P3868" s="309"/>
      <c r="Q3868" s="311"/>
      <c r="R3868" s="312"/>
      <c r="S3868" s="312"/>
      <c r="U3868" s="313"/>
      <c r="W3868" s="306"/>
      <c r="X3868" s="464"/>
      <c r="AA3868" s="315"/>
      <c r="AB3868" s="315"/>
      <c r="AC3868" s="315"/>
      <c r="AD3868" s="312"/>
      <c r="AE3868" s="316"/>
      <c r="AF3868" s="317"/>
      <c r="AG3868" s="317"/>
      <c r="AH3868" s="311"/>
      <c r="AI3868" s="311"/>
      <c r="AJ3868" s="311"/>
      <c r="AK3868" s="311"/>
      <c r="AL3868" s="311"/>
      <c r="AO3868" s="318"/>
      <c r="AP3868" s="318"/>
      <c r="AQ3868" s="249"/>
      <c r="AR3868" s="249"/>
      <c r="AS3868" s="248"/>
      <c r="AT3868" s="248"/>
      <c r="AU3868" s="248"/>
      <c r="AX3868" s="251"/>
      <c r="AY3868" s="248"/>
    </row>
    <row r="3869" spans="2:51" s="307" customFormat="1" ht="16.5" customHeight="1" x14ac:dyDescent="0.25">
      <c r="B3869" s="306"/>
      <c r="K3869" s="308"/>
      <c r="L3869" s="309"/>
      <c r="M3869" s="310"/>
      <c r="N3869" s="309"/>
      <c r="O3869" s="309"/>
      <c r="P3869" s="309"/>
      <c r="Q3869" s="311"/>
      <c r="R3869" s="312"/>
      <c r="S3869" s="312"/>
      <c r="U3869" s="313"/>
      <c r="W3869" s="306"/>
      <c r="X3869" s="464"/>
      <c r="AA3869" s="315"/>
      <c r="AB3869" s="315"/>
      <c r="AC3869" s="315"/>
      <c r="AD3869" s="312"/>
      <c r="AE3869" s="316"/>
      <c r="AF3869" s="317"/>
      <c r="AG3869" s="317"/>
      <c r="AH3869" s="311"/>
      <c r="AI3869" s="311"/>
      <c r="AJ3869" s="311"/>
      <c r="AK3869" s="311"/>
      <c r="AL3869" s="311"/>
      <c r="AO3869" s="318"/>
      <c r="AP3869" s="318"/>
      <c r="AQ3869" s="249"/>
      <c r="AR3869" s="249"/>
      <c r="AS3869" s="248"/>
      <c r="AT3869" s="248"/>
      <c r="AU3869" s="248"/>
      <c r="AX3869" s="251"/>
      <c r="AY3869" s="248"/>
    </row>
    <row r="3870" spans="2:51" s="307" customFormat="1" ht="16.5" customHeight="1" x14ac:dyDescent="0.25">
      <c r="B3870" s="306"/>
      <c r="K3870" s="308"/>
      <c r="L3870" s="309"/>
      <c r="M3870" s="310"/>
      <c r="N3870" s="309"/>
      <c r="O3870" s="309"/>
      <c r="P3870" s="309"/>
      <c r="Q3870" s="311"/>
      <c r="R3870" s="312"/>
      <c r="S3870" s="312"/>
      <c r="U3870" s="313"/>
      <c r="W3870" s="306"/>
      <c r="X3870" s="464"/>
      <c r="AA3870" s="315"/>
      <c r="AB3870" s="315"/>
      <c r="AC3870" s="315"/>
      <c r="AD3870" s="312"/>
      <c r="AE3870" s="316"/>
      <c r="AF3870" s="317"/>
      <c r="AG3870" s="317"/>
      <c r="AH3870" s="311"/>
      <c r="AI3870" s="311"/>
      <c r="AJ3870" s="311"/>
      <c r="AK3870" s="311"/>
      <c r="AL3870" s="311"/>
      <c r="AO3870" s="318"/>
      <c r="AP3870" s="318"/>
      <c r="AQ3870" s="249"/>
      <c r="AR3870" s="249"/>
      <c r="AS3870" s="248"/>
      <c r="AT3870" s="248"/>
      <c r="AU3870" s="248"/>
      <c r="AX3870" s="251"/>
      <c r="AY3870" s="248"/>
    </row>
    <row r="3871" spans="2:51" s="307" customFormat="1" ht="16.5" customHeight="1" x14ac:dyDescent="0.25">
      <c r="B3871" s="306"/>
      <c r="K3871" s="308"/>
      <c r="L3871" s="309"/>
      <c r="M3871" s="310"/>
      <c r="N3871" s="309"/>
      <c r="O3871" s="309"/>
      <c r="P3871" s="309"/>
      <c r="Q3871" s="311"/>
      <c r="R3871" s="312"/>
      <c r="S3871" s="312"/>
      <c r="U3871" s="313"/>
      <c r="W3871" s="306"/>
      <c r="X3871" s="464"/>
      <c r="AA3871" s="315"/>
      <c r="AB3871" s="315"/>
      <c r="AC3871" s="315"/>
      <c r="AD3871" s="312"/>
      <c r="AE3871" s="316"/>
      <c r="AF3871" s="317"/>
      <c r="AG3871" s="317"/>
      <c r="AH3871" s="311"/>
      <c r="AI3871" s="311"/>
      <c r="AJ3871" s="311"/>
      <c r="AK3871" s="311"/>
      <c r="AL3871" s="311"/>
      <c r="AO3871" s="318"/>
      <c r="AP3871" s="318"/>
      <c r="AQ3871" s="249"/>
      <c r="AR3871" s="249"/>
      <c r="AS3871" s="248"/>
      <c r="AT3871" s="248"/>
      <c r="AU3871" s="248"/>
      <c r="AX3871" s="251"/>
      <c r="AY3871" s="248"/>
    </row>
    <row r="3872" spans="2:51" s="307" customFormat="1" ht="16.5" customHeight="1" x14ac:dyDescent="0.25">
      <c r="B3872" s="306"/>
      <c r="K3872" s="308"/>
      <c r="L3872" s="309"/>
      <c r="M3872" s="310"/>
      <c r="N3872" s="309"/>
      <c r="O3872" s="309"/>
      <c r="P3872" s="309"/>
      <c r="Q3872" s="311"/>
      <c r="R3872" s="312"/>
      <c r="S3872" s="312"/>
      <c r="U3872" s="313"/>
      <c r="W3872" s="306"/>
      <c r="X3872" s="464"/>
      <c r="AA3872" s="315"/>
      <c r="AB3872" s="315"/>
      <c r="AC3872" s="315"/>
      <c r="AD3872" s="312"/>
      <c r="AE3872" s="316"/>
      <c r="AF3872" s="317"/>
      <c r="AG3872" s="317"/>
      <c r="AH3872" s="311"/>
      <c r="AI3872" s="311"/>
      <c r="AJ3872" s="311"/>
      <c r="AK3872" s="311"/>
      <c r="AL3872" s="311"/>
      <c r="AO3872" s="318"/>
      <c r="AP3872" s="318"/>
      <c r="AQ3872" s="249"/>
      <c r="AR3872" s="249"/>
      <c r="AS3872" s="248"/>
      <c r="AT3872" s="248"/>
      <c r="AU3872" s="248"/>
      <c r="AX3872" s="251"/>
      <c r="AY3872" s="248"/>
    </row>
    <row r="3873" spans="1:51" s="307" customFormat="1" ht="16.5" customHeight="1" x14ac:dyDescent="0.25">
      <c r="B3873" s="306"/>
      <c r="K3873" s="308"/>
      <c r="L3873" s="309"/>
      <c r="M3873" s="310"/>
      <c r="N3873" s="309"/>
      <c r="O3873" s="309"/>
      <c r="P3873" s="309"/>
      <c r="Q3873" s="311"/>
      <c r="R3873" s="312"/>
      <c r="S3873" s="312"/>
      <c r="U3873" s="313"/>
      <c r="W3873" s="306"/>
      <c r="X3873" s="464"/>
      <c r="AA3873" s="315"/>
      <c r="AB3873" s="315"/>
      <c r="AC3873" s="315"/>
      <c r="AD3873" s="312"/>
      <c r="AE3873" s="316"/>
      <c r="AF3873" s="317"/>
      <c r="AG3873" s="317"/>
      <c r="AH3873" s="311"/>
      <c r="AI3873" s="311"/>
      <c r="AJ3873" s="311"/>
      <c r="AK3873" s="311"/>
      <c r="AL3873" s="311"/>
      <c r="AO3873" s="318"/>
      <c r="AP3873" s="318"/>
      <c r="AQ3873" s="249"/>
      <c r="AR3873" s="249"/>
      <c r="AS3873" s="248"/>
      <c r="AT3873" s="248"/>
      <c r="AU3873" s="248"/>
      <c r="AX3873" s="251"/>
      <c r="AY3873" s="248"/>
    </row>
    <row r="3874" spans="1:51" s="307" customFormat="1" ht="16.5" customHeight="1" x14ac:dyDescent="0.25">
      <c r="B3874" s="306"/>
      <c r="K3874" s="308"/>
      <c r="L3874" s="309"/>
      <c r="M3874" s="310"/>
      <c r="N3874" s="309"/>
      <c r="O3874" s="309"/>
      <c r="P3874" s="309"/>
      <c r="Q3874" s="311"/>
      <c r="R3874" s="312"/>
      <c r="S3874" s="312"/>
      <c r="U3874" s="313"/>
      <c r="W3874" s="306"/>
      <c r="X3874" s="464"/>
      <c r="AA3874" s="315"/>
      <c r="AB3874" s="315"/>
      <c r="AC3874" s="315"/>
      <c r="AD3874" s="312"/>
      <c r="AE3874" s="316"/>
      <c r="AF3874" s="317"/>
      <c r="AG3874" s="317"/>
      <c r="AH3874" s="311"/>
      <c r="AI3874" s="311"/>
      <c r="AJ3874" s="311"/>
      <c r="AK3874" s="311"/>
      <c r="AL3874" s="311"/>
      <c r="AO3874" s="318"/>
      <c r="AP3874" s="318"/>
      <c r="AQ3874" s="249"/>
      <c r="AR3874" s="249"/>
      <c r="AS3874" s="248"/>
      <c r="AT3874" s="248"/>
      <c r="AU3874" s="248"/>
      <c r="AX3874" s="251"/>
      <c r="AY3874" s="248"/>
    </row>
    <row r="3875" spans="1:51" s="307" customFormat="1" ht="16.5" customHeight="1" x14ac:dyDescent="0.25">
      <c r="B3875" s="306"/>
      <c r="K3875" s="308"/>
      <c r="L3875" s="309"/>
      <c r="M3875" s="310"/>
      <c r="N3875" s="309"/>
      <c r="O3875" s="309"/>
      <c r="P3875" s="309"/>
      <c r="Q3875" s="311"/>
      <c r="R3875" s="312"/>
      <c r="S3875" s="312"/>
      <c r="U3875" s="313"/>
      <c r="W3875" s="306"/>
      <c r="X3875" s="464"/>
      <c r="AA3875" s="315"/>
      <c r="AB3875" s="315"/>
      <c r="AC3875" s="315"/>
      <c r="AD3875" s="312"/>
      <c r="AE3875" s="316"/>
      <c r="AF3875" s="317"/>
      <c r="AG3875" s="317"/>
      <c r="AH3875" s="311"/>
      <c r="AI3875" s="311"/>
      <c r="AJ3875" s="311"/>
      <c r="AK3875" s="311"/>
      <c r="AL3875" s="311"/>
      <c r="AO3875" s="318"/>
      <c r="AP3875" s="318"/>
      <c r="AQ3875" s="249"/>
      <c r="AR3875" s="249"/>
      <c r="AS3875" s="248"/>
      <c r="AT3875" s="248"/>
      <c r="AU3875" s="248"/>
      <c r="AX3875" s="251"/>
      <c r="AY3875" s="248"/>
    </row>
    <row r="3876" spans="1:51" s="307" customFormat="1" ht="16.5" customHeight="1" x14ac:dyDescent="0.25">
      <c r="B3876" s="306"/>
      <c r="K3876" s="308"/>
      <c r="L3876" s="309"/>
      <c r="M3876" s="310"/>
      <c r="N3876" s="309"/>
      <c r="O3876" s="309"/>
      <c r="P3876" s="309"/>
      <c r="Q3876" s="311"/>
      <c r="R3876" s="312"/>
      <c r="S3876" s="312"/>
      <c r="U3876" s="313"/>
      <c r="W3876" s="306"/>
      <c r="X3876" s="464"/>
      <c r="AA3876" s="315"/>
      <c r="AB3876" s="315"/>
      <c r="AC3876" s="315"/>
      <c r="AD3876" s="312"/>
      <c r="AE3876" s="316"/>
      <c r="AF3876" s="317"/>
      <c r="AG3876" s="317"/>
      <c r="AH3876" s="311"/>
      <c r="AI3876" s="311"/>
      <c r="AJ3876" s="311"/>
      <c r="AK3876" s="311"/>
      <c r="AL3876" s="311"/>
      <c r="AO3876" s="318"/>
      <c r="AP3876" s="318"/>
      <c r="AQ3876" s="249"/>
      <c r="AR3876" s="249"/>
      <c r="AS3876" s="248"/>
      <c r="AT3876" s="248"/>
      <c r="AU3876" s="248"/>
      <c r="AX3876" s="251"/>
      <c r="AY3876" s="248"/>
    </row>
    <row r="3877" spans="1:51" s="307" customFormat="1" ht="16.5" customHeight="1" x14ac:dyDescent="0.25">
      <c r="B3877" s="306"/>
      <c r="K3877" s="308"/>
      <c r="L3877" s="309"/>
      <c r="M3877" s="310"/>
      <c r="N3877" s="309"/>
      <c r="O3877" s="309"/>
      <c r="P3877" s="309"/>
      <c r="Q3877" s="311"/>
      <c r="R3877" s="312"/>
      <c r="S3877" s="312"/>
      <c r="U3877" s="313"/>
      <c r="W3877" s="306"/>
      <c r="X3877" s="464"/>
      <c r="AA3877" s="315"/>
      <c r="AB3877" s="315"/>
      <c r="AC3877" s="315"/>
      <c r="AD3877" s="312"/>
      <c r="AE3877" s="316"/>
      <c r="AF3877" s="317"/>
      <c r="AG3877" s="317"/>
      <c r="AH3877" s="311"/>
      <c r="AI3877" s="311"/>
      <c r="AJ3877" s="311"/>
      <c r="AK3877" s="311"/>
      <c r="AL3877" s="311"/>
      <c r="AO3877" s="318"/>
      <c r="AP3877" s="318"/>
      <c r="AQ3877" s="249"/>
      <c r="AR3877" s="249"/>
      <c r="AS3877" s="248"/>
      <c r="AT3877" s="248"/>
      <c r="AU3877" s="248"/>
      <c r="AX3877" s="251"/>
      <c r="AY3877" s="248"/>
    </row>
    <row r="3878" spans="1:51" s="307" customFormat="1" ht="16.5" customHeight="1" x14ac:dyDescent="0.25">
      <c r="B3878" s="306"/>
      <c r="K3878" s="308"/>
      <c r="L3878" s="309"/>
      <c r="M3878" s="310"/>
      <c r="N3878" s="309"/>
      <c r="O3878" s="309"/>
      <c r="P3878" s="309"/>
      <c r="Q3878" s="311"/>
      <c r="R3878" s="312"/>
      <c r="S3878" s="312"/>
      <c r="U3878" s="313"/>
      <c r="W3878" s="306"/>
      <c r="X3878" s="464"/>
      <c r="AA3878" s="315"/>
      <c r="AB3878" s="315"/>
      <c r="AC3878" s="315"/>
      <c r="AD3878" s="312"/>
      <c r="AE3878" s="316"/>
      <c r="AF3878" s="317"/>
      <c r="AG3878" s="317"/>
      <c r="AH3878" s="311"/>
      <c r="AI3878" s="311"/>
      <c r="AJ3878" s="311"/>
      <c r="AK3878" s="311"/>
      <c r="AL3878" s="311"/>
      <c r="AO3878" s="318"/>
      <c r="AP3878" s="318"/>
      <c r="AQ3878" s="249"/>
      <c r="AR3878" s="249"/>
      <c r="AS3878" s="248"/>
      <c r="AT3878" s="248"/>
      <c r="AU3878" s="248"/>
      <c r="AX3878" s="251"/>
      <c r="AY3878" s="248"/>
    </row>
    <row r="3879" spans="1:51" s="307" customFormat="1" ht="16.5" customHeight="1" x14ac:dyDescent="0.25">
      <c r="B3879" s="306"/>
      <c r="K3879" s="308"/>
      <c r="L3879" s="309"/>
      <c r="M3879" s="310"/>
      <c r="N3879" s="309"/>
      <c r="O3879" s="309"/>
      <c r="P3879" s="309"/>
      <c r="Q3879" s="311"/>
      <c r="R3879" s="312"/>
      <c r="S3879" s="312"/>
      <c r="U3879" s="313"/>
      <c r="W3879" s="306"/>
      <c r="X3879" s="464"/>
      <c r="AA3879" s="315"/>
      <c r="AB3879" s="315"/>
      <c r="AC3879" s="315"/>
      <c r="AD3879" s="312"/>
      <c r="AE3879" s="316"/>
      <c r="AF3879" s="317"/>
      <c r="AG3879" s="317"/>
      <c r="AH3879" s="311"/>
      <c r="AI3879" s="311"/>
      <c r="AJ3879" s="311"/>
      <c r="AK3879" s="311"/>
      <c r="AL3879" s="311"/>
      <c r="AO3879" s="318"/>
      <c r="AP3879" s="318"/>
      <c r="AQ3879" s="249"/>
      <c r="AR3879" s="249"/>
      <c r="AS3879" s="248"/>
      <c r="AT3879" s="248"/>
      <c r="AU3879" s="248"/>
      <c r="AX3879" s="251"/>
      <c r="AY3879" s="248"/>
    </row>
    <row r="3880" spans="1:51" s="307" customFormat="1" ht="16.5" customHeight="1" x14ac:dyDescent="0.25">
      <c r="B3880" s="306"/>
      <c r="K3880" s="308"/>
      <c r="L3880" s="309"/>
      <c r="M3880" s="310"/>
      <c r="N3880" s="309"/>
      <c r="O3880" s="309"/>
      <c r="P3880" s="309"/>
      <c r="Q3880" s="311"/>
      <c r="R3880" s="312"/>
      <c r="S3880" s="312"/>
      <c r="U3880" s="313"/>
      <c r="W3880" s="306"/>
      <c r="X3880" s="464"/>
      <c r="AA3880" s="315"/>
      <c r="AB3880" s="315"/>
      <c r="AC3880" s="315"/>
      <c r="AD3880" s="312"/>
      <c r="AE3880" s="316"/>
      <c r="AF3880" s="317"/>
      <c r="AG3880" s="317"/>
      <c r="AH3880" s="311"/>
      <c r="AI3880" s="311"/>
      <c r="AJ3880" s="311"/>
      <c r="AK3880" s="311"/>
      <c r="AL3880" s="311"/>
      <c r="AO3880" s="318"/>
      <c r="AP3880" s="318"/>
      <c r="AQ3880" s="249"/>
      <c r="AR3880" s="249"/>
      <c r="AS3880" s="248"/>
      <c r="AT3880" s="248"/>
      <c r="AU3880" s="248"/>
      <c r="AX3880" s="251"/>
      <c r="AY3880" s="248"/>
    </row>
    <row r="3881" spans="1:51" s="307" customFormat="1" ht="16.5" customHeight="1" x14ac:dyDescent="0.25">
      <c r="B3881" s="306"/>
      <c r="K3881" s="308"/>
      <c r="L3881" s="309"/>
      <c r="M3881" s="310"/>
      <c r="N3881" s="309"/>
      <c r="O3881" s="309"/>
      <c r="P3881" s="309"/>
      <c r="Q3881" s="311"/>
      <c r="R3881" s="312"/>
      <c r="S3881" s="312"/>
      <c r="U3881" s="313"/>
      <c r="W3881" s="306"/>
      <c r="X3881" s="464"/>
      <c r="AA3881" s="315"/>
      <c r="AB3881" s="315"/>
      <c r="AC3881" s="315"/>
      <c r="AD3881" s="312"/>
      <c r="AE3881" s="316"/>
      <c r="AF3881" s="317"/>
      <c r="AG3881" s="317"/>
      <c r="AH3881" s="311"/>
      <c r="AI3881" s="311"/>
      <c r="AJ3881" s="311"/>
      <c r="AK3881" s="311"/>
      <c r="AL3881" s="311"/>
      <c r="AO3881" s="318"/>
      <c r="AP3881" s="318"/>
      <c r="AQ3881" s="249"/>
      <c r="AR3881" s="249"/>
      <c r="AS3881" s="248"/>
      <c r="AT3881" s="248"/>
      <c r="AU3881" s="248"/>
      <c r="AX3881" s="251"/>
      <c r="AY3881" s="248"/>
    </row>
    <row r="3882" spans="1:51" s="307" customFormat="1" ht="16.5" customHeight="1" x14ac:dyDescent="0.25">
      <c r="B3882" s="306"/>
      <c r="K3882" s="308"/>
      <c r="L3882" s="309"/>
      <c r="M3882" s="310"/>
      <c r="N3882" s="309"/>
      <c r="O3882" s="309"/>
      <c r="P3882" s="309"/>
      <c r="Q3882" s="311"/>
      <c r="R3882" s="312"/>
      <c r="S3882" s="312"/>
      <c r="U3882" s="313"/>
      <c r="W3882" s="306"/>
      <c r="X3882" s="464"/>
      <c r="AA3882" s="315"/>
      <c r="AB3882" s="315"/>
      <c r="AC3882" s="315"/>
      <c r="AD3882" s="312"/>
      <c r="AE3882" s="316"/>
      <c r="AF3882" s="317"/>
      <c r="AG3882" s="317"/>
      <c r="AH3882" s="311"/>
      <c r="AI3882" s="311"/>
      <c r="AJ3882" s="311"/>
      <c r="AK3882" s="311"/>
      <c r="AL3882" s="311"/>
      <c r="AO3882" s="318"/>
      <c r="AP3882" s="318"/>
      <c r="AQ3882" s="249"/>
      <c r="AR3882" s="249"/>
      <c r="AS3882" s="248"/>
      <c r="AT3882" s="248"/>
      <c r="AU3882" s="248"/>
      <c r="AX3882" s="251"/>
      <c r="AY3882" s="248"/>
    </row>
    <row r="3883" spans="1:51" s="307" customFormat="1" ht="16.5" customHeight="1" x14ac:dyDescent="0.25">
      <c r="B3883" s="306"/>
      <c r="K3883" s="308"/>
      <c r="L3883" s="309"/>
      <c r="M3883" s="310"/>
      <c r="N3883" s="309"/>
      <c r="O3883" s="309"/>
      <c r="P3883" s="309"/>
      <c r="Q3883" s="311"/>
      <c r="R3883" s="312"/>
      <c r="S3883" s="312"/>
      <c r="U3883" s="313"/>
      <c r="W3883" s="306"/>
      <c r="X3883" s="464"/>
      <c r="AA3883" s="315"/>
      <c r="AB3883" s="315"/>
      <c r="AC3883" s="315"/>
      <c r="AD3883" s="312"/>
      <c r="AE3883" s="316"/>
      <c r="AF3883" s="317"/>
      <c r="AG3883" s="317"/>
      <c r="AH3883" s="311"/>
      <c r="AI3883" s="311"/>
      <c r="AJ3883" s="311"/>
      <c r="AK3883" s="311"/>
      <c r="AL3883" s="311"/>
      <c r="AO3883" s="318"/>
      <c r="AP3883" s="318"/>
      <c r="AQ3883" s="249"/>
      <c r="AR3883" s="249"/>
      <c r="AS3883" s="248"/>
      <c r="AT3883" s="248"/>
      <c r="AU3883" s="248"/>
      <c r="AX3883" s="251"/>
      <c r="AY3883" s="248"/>
    </row>
    <row r="3884" spans="1:51" s="307" customFormat="1" ht="16.5" customHeight="1" x14ac:dyDescent="0.25">
      <c r="B3884" s="306"/>
      <c r="K3884" s="308"/>
      <c r="L3884" s="309"/>
      <c r="M3884" s="310"/>
      <c r="N3884" s="309"/>
      <c r="O3884" s="309"/>
      <c r="P3884" s="309"/>
      <c r="Q3884" s="311"/>
      <c r="R3884" s="312"/>
      <c r="S3884" s="312"/>
      <c r="U3884" s="313"/>
      <c r="W3884" s="306"/>
      <c r="X3884" s="464"/>
      <c r="AA3884" s="315"/>
      <c r="AB3884" s="315"/>
      <c r="AC3884" s="315"/>
      <c r="AD3884" s="312"/>
      <c r="AE3884" s="316"/>
      <c r="AF3884" s="317"/>
      <c r="AG3884" s="317"/>
      <c r="AH3884" s="311"/>
      <c r="AI3884" s="311"/>
      <c r="AJ3884" s="311"/>
      <c r="AK3884" s="311"/>
      <c r="AL3884" s="311"/>
      <c r="AO3884" s="318"/>
      <c r="AP3884" s="318"/>
      <c r="AQ3884" s="249"/>
      <c r="AR3884" s="249"/>
      <c r="AS3884" s="248"/>
      <c r="AT3884" s="248"/>
      <c r="AU3884" s="248"/>
      <c r="AX3884" s="251"/>
      <c r="AY3884" s="248"/>
    </row>
    <row r="3885" spans="1:51" s="307" customFormat="1" ht="16.5" customHeight="1" x14ac:dyDescent="0.25">
      <c r="B3885" s="306"/>
      <c r="K3885" s="308"/>
      <c r="L3885" s="309"/>
      <c r="M3885" s="310"/>
      <c r="N3885" s="309"/>
      <c r="O3885" s="309"/>
      <c r="P3885" s="309"/>
      <c r="Q3885" s="311"/>
      <c r="R3885" s="312"/>
      <c r="S3885" s="312"/>
      <c r="U3885" s="313"/>
      <c r="W3885" s="306"/>
      <c r="X3885" s="464"/>
      <c r="AA3885" s="315"/>
      <c r="AB3885" s="315"/>
      <c r="AC3885" s="315"/>
      <c r="AD3885" s="312"/>
      <c r="AE3885" s="316"/>
      <c r="AF3885" s="317"/>
      <c r="AG3885" s="317"/>
      <c r="AH3885" s="311"/>
      <c r="AI3885" s="311"/>
      <c r="AJ3885" s="311"/>
      <c r="AK3885" s="311"/>
      <c r="AL3885" s="311"/>
      <c r="AO3885" s="318"/>
      <c r="AP3885" s="318"/>
      <c r="AQ3885" s="249"/>
      <c r="AR3885" s="249"/>
      <c r="AS3885" s="248"/>
      <c r="AT3885" s="248"/>
      <c r="AU3885" s="248"/>
      <c r="AX3885" s="251"/>
      <c r="AY3885" s="248"/>
    </row>
    <row r="3886" spans="1:51" s="307" customFormat="1" ht="16.5" customHeight="1" x14ac:dyDescent="0.25">
      <c r="B3886" s="306"/>
      <c r="K3886" s="308"/>
      <c r="L3886" s="309"/>
      <c r="M3886" s="310"/>
      <c r="N3886" s="309"/>
      <c r="O3886" s="309"/>
      <c r="P3886" s="309"/>
      <c r="Q3886" s="311"/>
      <c r="R3886" s="312"/>
      <c r="S3886" s="312"/>
      <c r="U3886" s="313"/>
      <c r="W3886" s="306"/>
      <c r="X3886" s="464"/>
      <c r="AA3886" s="315"/>
      <c r="AB3886" s="315"/>
      <c r="AC3886" s="315"/>
      <c r="AD3886" s="312"/>
      <c r="AE3886" s="316"/>
      <c r="AF3886" s="317"/>
      <c r="AG3886" s="317"/>
      <c r="AH3886" s="311"/>
      <c r="AI3886" s="311"/>
      <c r="AJ3886" s="311"/>
      <c r="AK3886" s="311"/>
      <c r="AL3886" s="311"/>
      <c r="AO3886" s="318"/>
      <c r="AP3886" s="318"/>
      <c r="AQ3886" s="249"/>
      <c r="AR3886" s="249"/>
      <c r="AS3886" s="248"/>
      <c r="AT3886" s="248"/>
      <c r="AU3886" s="248"/>
      <c r="AX3886" s="251"/>
      <c r="AY3886" s="248"/>
    </row>
    <row r="3887" spans="1:51" s="307" customFormat="1" ht="16.5" customHeight="1" x14ac:dyDescent="0.25">
      <c r="B3887" s="306"/>
      <c r="K3887" s="308"/>
      <c r="L3887" s="309"/>
      <c r="M3887" s="310"/>
      <c r="N3887" s="309"/>
      <c r="O3887" s="309"/>
      <c r="P3887" s="309"/>
      <c r="Q3887" s="311"/>
      <c r="R3887" s="312"/>
      <c r="S3887" s="312"/>
      <c r="U3887" s="313"/>
      <c r="W3887" s="306"/>
      <c r="X3887" s="464"/>
      <c r="AA3887" s="315"/>
      <c r="AB3887" s="315"/>
      <c r="AC3887" s="315"/>
      <c r="AD3887" s="312"/>
      <c r="AE3887" s="316"/>
      <c r="AF3887" s="317"/>
      <c r="AG3887" s="317"/>
      <c r="AH3887" s="311"/>
      <c r="AI3887" s="311"/>
      <c r="AJ3887" s="311"/>
      <c r="AK3887" s="311"/>
      <c r="AL3887" s="311"/>
      <c r="AO3887" s="318"/>
      <c r="AP3887" s="318"/>
      <c r="AQ3887" s="249"/>
      <c r="AR3887" s="249"/>
      <c r="AS3887" s="248"/>
      <c r="AT3887" s="248"/>
      <c r="AU3887" s="248"/>
      <c r="AX3887" s="251"/>
      <c r="AY3887" s="248"/>
    </row>
    <row r="3888" spans="1:51" s="190" customFormat="1" ht="16.5" customHeight="1" x14ac:dyDescent="0.25">
      <c r="A3888" s="192" t="s">
        <v>288</v>
      </c>
      <c r="B3888" s="193">
        <v>84</v>
      </c>
      <c r="C3888" s="190" t="s">
        <v>5</v>
      </c>
      <c r="D3888" s="190">
        <v>29761</v>
      </c>
      <c r="E3888" s="190">
        <v>87</v>
      </c>
      <c r="F3888" s="190">
        <v>1447</v>
      </c>
      <c r="G3888" s="190" t="s">
        <v>289</v>
      </c>
      <c r="H3888" s="190">
        <v>2</v>
      </c>
      <c r="I3888" s="190">
        <v>2</v>
      </c>
      <c r="J3888" s="190">
        <v>31</v>
      </c>
      <c r="K3888" s="184">
        <f>H3888*400+I3888*100+J3888</f>
        <v>1031</v>
      </c>
      <c r="L3888" s="185">
        <f>SUM(Q3888:U3888)</f>
        <v>1031</v>
      </c>
      <c r="M3888" s="186">
        <v>5</v>
      </c>
      <c r="N3888" s="185">
        <f>L3888</f>
        <v>1031</v>
      </c>
      <c r="O3888" s="185">
        <v>125</v>
      </c>
      <c r="P3888" s="185">
        <f t="shared" ref="P3888:P3986" si="86">N3888*O3888</f>
        <v>128875</v>
      </c>
      <c r="Q3888" s="188"/>
      <c r="R3888" s="189">
        <v>1026.5</v>
      </c>
      <c r="S3888" s="189">
        <v>4.5</v>
      </c>
      <c r="U3888" s="191"/>
      <c r="V3888" s="192" t="str">
        <f>A3888</f>
        <v>นางมารยาท  บุญธานี</v>
      </c>
      <c r="W3888" s="193">
        <v>172</v>
      </c>
      <c r="X3888" s="205">
        <v>15</v>
      </c>
      <c r="Y3888" s="190" t="s">
        <v>28</v>
      </c>
      <c r="Z3888" s="190" t="s">
        <v>53</v>
      </c>
      <c r="AA3888" s="195">
        <v>9</v>
      </c>
      <c r="AB3888" s="195">
        <v>14</v>
      </c>
      <c r="AC3888" s="195">
        <v>2</v>
      </c>
      <c r="AD3888" s="189">
        <f>AA3888*AB3888</f>
        <v>126</v>
      </c>
      <c r="AE3888" s="196">
        <v>100</v>
      </c>
      <c r="AF3888" s="197">
        <f>AF3852</f>
        <v>6700</v>
      </c>
      <c r="AG3888" s="197">
        <f>AD3888*AF3888</f>
        <v>844200</v>
      </c>
      <c r="AH3888" s="188">
        <f>SUM(AI3888:AL3888)</f>
        <v>126</v>
      </c>
      <c r="AI3888" s="188"/>
      <c r="AJ3888" s="188">
        <v>126</v>
      </c>
      <c r="AK3888" s="188"/>
      <c r="AL3888" s="188"/>
      <c r="AM3888" s="190">
        <v>16</v>
      </c>
      <c r="AN3888" s="190">
        <f>ค่าเสื่อม!Q4</f>
        <v>72</v>
      </c>
      <c r="AO3888" s="362">
        <f>AG3888*AN3888/100</f>
        <v>607824</v>
      </c>
      <c r="AP3888" s="362">
        <f>AG3888-AO3888</f>
        <v>236376</v>
      </c>
      <c r="AQ3888" s="199">
        <f>P3888+AP3888</f>
        <v>365251</v>
      </c>
      <c r="AR3888" s="199">
        <f>AQ3888</f>
        <v>365251</v>
      </c>
      <c r="AS3888" s="362">
        <f>((S3888*O3888)+(AF3888*AK3888)-(AF3888*AK3888*AN3888/100))</f>
        <v>562.5</v>
      </c>
      <c r="AT3888" s="362">
        <f>AQ3888-AS3888</f>
        <v>364688.5</v>
      </c>
      <c r="AU3888" s="362">
        <f>AS3888</f>
        <v>562.5</v>
      </c>
      <c r="AV3888" s="190">
        <f>อัตราภาษี!J5</f>
        <v>0.3</v>
      </c>
      <c r="AW3888" s="367" t="s">
        <v>1802</v>
      </c>
      <c r="AX3888" s="363">
        <f>AU3888*AV3888/100</f>
        <v>1.6875</v>
      </c>
      <c r="AY3888" s="362">
        <f>AX3888*10/100</f>
        <v>0.16875000000000001</v>
      </c>
    </row>
    <row r="3889" spans="1:51" s="190" customFormat="1" ht="16.5" customHeight="1" x14ac:dyDescent="0.25">
      <c r="A3889" s="192"/>
      <c r="B3889" s="193"/>
      <c r="K3889" s="184">
        <f>H3889*400+I3889*100+J3889</f>
        <v>0</v>
      </c>
      <c r="L3889" s="185">
        <f>SUM(Q3889:U3889)</f>
        <v>0</v>
      </c>
      <c r="M3889" s="186"/>
      <c r="N3889" s="185"/>
      <c r="O3889" s="185"/>
      <c r="P3889" s="185">
        <f t="shared" si="86"/>
        <v>0</v>
      </c>
      <c r="Q3889" s="188"/>
      <c r="R3889" s="189"/>
      <c r="S3889" s="189"/>
      <c r="U3889" s="191"/>
      <c r="V3889" s="192"/>
      <c r="W3889" s="193">
        <v>173</v>
      </c>
      <c r="X3889" s="366"/>
      <c r="Y3889" s="190" t="s">
        <v>38</v>
      </c>
      <c r="Z3889" s="190" t="s">
        <v>7</v>
      </c>
      <c r="AA3889" s="195">
        <v>3</v>
      </c>
      <c r="AB3889" s="195">
        <v>6</v>
      </c>
      <c r="AC3889" s="195">
        <v>2</v>
      </c>
      <c r="AD3889" s="189">
        <f>AA3889*AB3889</f>
        <v>18</v>
      </c>
      <c r="AE3889" s="196">
        <v>100</v>
      </c>
      <c r="AF3889" s="197">
        <f>AF3780</f>
        <v>2050</v>
      </c>
      <c r="AG3889" s="197">
        <f>AD3889*AF3889</f>
        <v>36900</v>
      </c>
      <c r="AH3889" s="188">
        <f>SUM(AI3889:AL3889)</f>
        <v>18</v>
      </c>
      <c r="AI3889" s="188"/>
      <c r="AJ3889" s="188"/>
      <c r="AK3889" s="188">
        <v>18</v>
      </c>
      <c r="AL3889" s="188"/>
      <c r="AM3889" s="190">
        <v>2</v>
      </c>
      <c r="AN3889" s="190">
        <f>ค่าเสื่อม!C4</f>
        <v>6</v>
      </c>
      <c r="AO3889" s="362">
        <f>AG3889*AN3889/100</f>
        <v>2214</v>
      </c>
      <c r="AP3889" s="362">
        <f>AG3889-AO3889</f>
        <v>34686</v>
      </c>
      <c r="AQ3889" s="199">
        <f>P3889+AP3889</f>
        <v>34686</v>
      </c>
      <c r="AR3889" s="199">
        <f>AQ3889</f>
        <v>34686</v>
      </c>
      <c r="AS3889" s="362">
        <f>((S3889*O3889)+(AF3889*AK3889)-(AF3889*AK3889*AN3889/100))</f>
        <v>34686</v>
      </c>
      <c r="AT3889" s="362">
        <f>AQ3889-AS3889</f>
        <v>0</v>
      </c>
      <c r="AU3889" s="362">
        <f>AS3889</f>
        <v>34686</v>
      </c>
      <c r="AV3889" s="190">
        <f>อัตราภาษี!J5</f>
        <v>0.3</v>
      </c>
      <c r="AW3889" s="367" t="s">
        <v>198</v>
      </c>
      <c r="AX3889" s="363">
        <f>AU3889*AV3889/100</f>
        <v>104.05799999999999</v>
      </c>
      <c r="AY3889" s="362">
        <f>AX3889*10/100</f>
        <v>10.405799999999999</v>
      </c>
    </row>
    <row r="3890" spans="1:51" s="190" customFormat="1" ht="16.5" customHeight="1" x14ac:dyDescent="0.25">
      <c r="A3890" s="192"/>
      <c r="B3890" s="193"/>
      <c r="K3890" s="184"/>
      <c r="L3890" s="185"/>
      <c r="M3890" s="186"/>
      <c r="N3890" s="185"/>
      <c r="O3890" s="185"/>
      <c r="P3890" s="185">
        <f t="shared" si="86"/>
        <v>0</v>
      </c>
      <c r="Q3890" s="188"/>
      <c r="R3890" s="189"/>
      <c r="S3890" s="189"/>
      <c r="U3890" s="191"/>
      <c r="V3890" s="192"/>
      <c r="W3890" s="193">
        <v>174</v>
      </c>
      <c r="X3890" s="205"/>
      <c r="Y3890" s="190" t="s">
        <v>28</v>
      </c>
      <c r="Z3890" s="190" t="s">
        <v>6</v>
      </c>
      <c r="AA3890" s="195">
        <v>3</v>
      </c>
      <c r="AB3890" s="195">
        <v>6</v>
      </c>
      <c r="AC3890" s="195">
        <v>2</v>
      </c>
      <c r="AD3890" s="189">
        <f>AA3890*AB3890</f>
        <v>18</v>
      </c>
      <c r="AE3890" s="196">
        <v>100</v>
      </c>
      <c r="AF3890" s="197">
        <f>AF3888</f>
        <v>6700</v>
      </c>
      <c r="AG3890" s="197">
        <f>AD3890*AF3890</f>
        <v>120600</v>
      </c>
      <c r="AH3890" s="188">
        <f>SUM(AI3890:AL3890)</f>
        <v>18</v>
      </c>
      <c r="AI3890" s="188"/>
      <c r="AJ3890" s="188">
        <v>18</v>
      </c>
      <c r="AK3890" s="188"/>
      <c r="AL3890" s="188"/>
      <c r="AM3890" s="190">
        <v>5</v>
      </c>
      <c r="AN3890" s="190">
        <f>ค่าเสื่อม!F2</f>
        <v>5</v>
      </c>
      <c r="AO3890" s="362">
        <f>AG3890*AN3890/100</f>
        <v>6030</v>
      </c>
      <c r="AP3890" s="362">
        <f>AG3890-AO3890</f>
        <v>114570</v>
      </c>
      <c r="AQ3890" s="199">
        <f>P3890+AP3890</f>
        <v>114570</v>
      </c>
      <c r="AR3890" s="199">
        <f>AQ3890</f>
        <v>114570</v>
      </c>
      <c r="AS3890" s="362">
        <f>((S3890*O3890)+(AF3890*AK3890)-(AF3890*AK3890*AN3890/100))</f>
        <v>0</v>
      </c>
      <c r="AT3890" s="362">
        <f>AQ3890-AS3890</f>
        <v>114570</v>
      </c>
      <c r="AU3890" s="362">
        <f>AS3890</f>
        <v>0</v>
      </c>
      <c r="AW3890" s="367" t="s">
        <v>290</v>
      </c>
      <c r="AX3890" s="363">
        <f>AU3890*AV3890/100</f>
        <v>0</v>
      </c>
      <c r="AY3890" s="362">
        <f>AX3890*10/100</f>
        <v>0</v>
      </c>
    </row>
    <row r="3891" spans="1:51" s="307" customFormat="1" ht="16.5" customHeight="1" x14ac:dyDescent="0.25">
      <c r="B3891" s="306"/>
      <c r="K3891" s="308"/>
      <c r="L3891" s="309"/>
      <c r="M3891" s="310"/>
      <c r="N3891" s="309"/>
      <c r="O3891" s="309"/>
      <c r="P3891" s="309"/>
      <c r="Q3891" s="311"/>
      <c r="R3891" s="312"/>
      <c r="S3891" s="312"/>
      <c r="U3891" s="313"/>
      <c r="W3891" s="306"/>
      <c r="X3891" s="464"/>
      <c r="AA3891" s="315"/>
      <c r="AB3891" s="315"/>
      <c r="AC3891" s="315"/>
      <c r="AD3891" s="312"/>
      <c r="AE3891" s="316"/>
      <c r="AF3891" s="317"/>
      <c r="AG3891" s="317"/>
      <c r="AH3891" s="311"/>
      <c r="AI3891" s="311"/>
      <c r="AJ3891" s="311"/>
      <c r="AK3891" s="311"/>
      <c r="AL3891" s="311"/>
      <c r="AO3891" s="318"/>
      <c r="AP3891" s="318"/>
      <c r="AQ3891" s="249"/>
      <c r="AR3891" s="249"/>
      <c r="AS3891" s="248"/>
      <c r="AT3891" s="248"/>
      <c r="AU3891" s="248"/>
      <c r="AX3891" s="201">
        <f>SUM(AX3888:AX3890)</f>
        <v>105.74549999999999</v>
      </c>
      <c r="AY3891" s="198">
        <f>SUM(AY3888:AY3890)</f>
        <v>10.574549999999999</v>
      </c>
    </row>
    <row r="3892" spans="1:51" s="307" customFormat="1" ht="16.5" customHeight="1" x14ac:dyDescent="0.25">
      <c r="B3892" s="306"/>
      <c r="K3892" s="308"/>
      <c r="L3892" s="309"/>
      <c r="M3892" s="310"/>
      <c r="N3892" s="309"/>
      <c r="O3892" s="309"/>
      <c r="P3892" s="309"/>
      <c r="Q3892" s="311"/>
      <c r="R3892" s="312"/>
      <c r="S3892" s="312"/>
      <c r="U3892" s="313"/>
      <c r="W3892" s="306"/>
      <c r="X3892" s="464"/>
      <c r="AA3892" s="315"/>
      <c r="AB3892" s="315"/>
      <c r="AC3892" s="315"/>
      <c r="AD3892" s="312"/>
      <c r="AE3892" s="316"/>
      <c r="AF3892" s="317"/>
      <c r="AG3892" s="317"/>
      <c r="AH3892" s="311"/>
      <c r="AI3892" s="311"/>
      <c r="AJ3892" s="311"/>
      <c r="AK3892" s="311"/>
      <c r="AL3892" s="311"/>
      <c r="AO3892" s="318"/>
      <c r="AP3892" s="318"/>
      <c r="AQ3892" s="249"/>
      <c r="AR3892" s="249"/>
      <c r="AS3892" s="248"/>
      <c r="AT3892" s="248"/>
      <c r="AU3892" s="248"/>
      <c r="AX3892" s="251"/>
      <c r="AY3892" s="248"/>
    </row>
    <row r="3893" spans="1:51" s="307" customFormat="1" ht="16.5" customHeight="1" x14ac:dyDescent="0.25">
      <c r="B3893" s="306"/>
      <c r="K3893" s="308"/>
      <c r="L3893" s="309"/>
      <c r="M3893" s="310"/>
      <c r="N3893" s="309"/>
      <c r="O3893" s="309"/>
      <c r="P3893" s="309"/>
      <c r="Q3893" s="311"/>
      <c r="R3893" s="312"/>
      <c r="S3893" s="312"/>
      <c r="U3893" s="313"/>
      <c r="W3893" s="306"/>
      <c r="X3893" s="464"/>
      <c r="AA3893" s="315"/>
      <c r="AB3893" s="315"/>
      <c r="AC3893" s="315"/>
      <c r="AD3893" s="312"/>
      <c r="AE3893" s="316"/>
      <c r="AF3893" s="317"/>
      <c r="AG3893" s="317"/>
      <c r="AH3893" s="311"/>
      <c r="AI3893" s="311"/>
      <c r="AJ3893" s="311"/>
      <c r="AK3893" s="311"/>
      <c r="AL3893" s="311"/>
      <c r="AO3893" s="318"/>
      <c r="AP3893" s="318"/>
      <c r="AQ3893" s="249"/>
      <c r="AR3893" s="249"/>
      <c r="AS3893" s="248"/>
      <c r="AT3893" s="248"/>
      <c r="AU3893" s="248"/>
      <c r="AX3893" s="251"/>
      <c r="AY3893" s="248"/>
    </row>
    <row r="3894" spans="1:51" s="307" customFormat="1" ht="16.5" customHeight="1" x14ac:dyDescent="0.25">
      <c r="B3894" s="306"/>
      <c r="K3894" s="308"/>
      <c r="L3894" s="309"/>
      <c r="M3894" s="310"/>
      <c r="N3894" s="309"/>
      <c r="O3894" s="309"/>
      <c r="P3894" s="309"/>
      <c r="Q3894" s="311"/>
      <c r="R3894" s="312"/>
      <c r="S3894" s="312"/>
      <c r="U3894" s="313"/>
      <c r="W3894" s="306"/>
      <c r="X3894" s="464"/>
      <c r="AA3894" s="315"/>
      <c r="AB3894" s="315"/>
      <c r="AC3894" s="315"/>
      <c r="AD3894" s="312"/>
      <c r="AE3894" s="316"/>
      <c r="AF3894" s="317"/>
      <c r="AG3894" s="317"/>
      <c r="AH3894" s="311"/>
      <c r="AI3894" s="311"/>
      <c r="AJ3894" s="311"/>
      <c r="AK3894" s="311"/>
      <c r="AL3894" s="311"/>
      <c r="AO3894" s="318"/>
      <c r="AP3894" s="318"/>
      <c r="AQ3894" s="249"/>
      <c r="AR3894" s="249"/>
      <c r="AS3894" s="248"/>
      <c r="AT3894" s="248"/>
      <c r="AU3894" s="248"/>
      <c r="AX3894" s="251"/>
      <c r="AY3894" s="248"/>
    </row>
    <row r="3895" spans="1:51" s="307" customFormat="1" ht="16.5" customHeight="1" x14ac:dyDescent="0.25">
      <c r="B3895" s="306"/>
      <c r="K3895" s="308"/>
      <c r="L3895" s="309"/>
      <c r="M3895" s="310"/>
      <c r="N3895" s="309"/>
      <c r="O3895" s="309"/>
      <c r="P3895" s="309"/>
      <c r="Q3895" s="311"/>
      <c r="R3895" s="312"/>
      <c r="S3895" s="312"/>
      <c r="U3895" s="313"/>
      <c r="W3895" s="306"/>
      <c r="X3895" s="464"/>
      <c r="AA3895" s="315"/>
      <c r="AB3895" s="315"/>
      <c r="AC3895" s="315"/>
      <c r="AD3895" s="312"/>
      <c r="AE3895" s="316"/>
      <c r="AF3895" s="317"/>
      <c r="AG3895" s="317"/>
      <c r="AH3895" s="311"/>
      <c r="AI3895" s="311"/>
      <c r="AJ3895" s="311"/>
      <c r="AK3895" s="311"/>
      <c r="AL3895" s="311"/>
      <c r="AO3895" s="318"/>
      <c r="AP3895" s="318"/>
      <c r="AQ3895" s="249"/>
      <c r="AR3895" s="249"/>
      <c r="AS3895" s="248"/>
      <c r="AT3895" s="248"/>
      <c r="AU3895" s="248"/>
      <c r="AX3895" s="251"/>
      <c r="AY3895" s="248"/>
    </row>
    <row r="3896" spans="1:51" s="307" customFormat="1" ht="16.5" customHeight="1" x14ac:dyDescent="0.25">
      <c r="B3896" s="306"/>
      <c r="K3896" s="308"/>
      <c r="L3896" s="309"/>
      <c r="M3896" s="310"/>
      <c r="N3896" s="309"/>
      <c r="O3896" s="309"/>
      <c r="P3896" s="309"/>
      <c r="Q3896" s="311"/>
      <c r="R3896" s="312"/>
      <c r="S3896" s="312"/>
      <c r="U3896" s="313"/>
      <c r="W3896" s="306"/>
      <c r="X3896" s="464"/>
      <c r="AA3896" s="315"/>
      <c r="AB3896" s="315"/>
      <c r="AC3896" s="315"/>
      <c r="AD3896" s="312"/>
      <c r="AE3896" s="316"/>
      <c r="AF3896" s="317"/>
      <c r="AG3896" s="317"/>
      <c r="AH3896" s="311"/>
      <c r="AI3896" s="311"/>
      <c r="AJ3896" s="311"/>
      <c r="AK3896" s="311"/>
      <c r="AL3896" s="311"/>
      <c r="AO3896" s="318"/>
      <c r="AP3896" s="318"/>
      <c r="AQ3896" s="249"/>
      <c r="AR3896" s="249"/>
      <c r="AS3896" s="248"/>
      <c r="AT3896" s="248"/>
      <c r="AU3896" s="248"/>
      <c r="AX3896" s="251"/>
      <c r="AY3896" s="248"/>
    </row>
    <row r="3897" spans="1:51" s="307" customFormat="1" ht="16.5" customHeight="1" x14ac:dyDescent="0.25">
      <c r="B3897" s="306"/>
      <c r="K3897" s="308"/>
      <c r="L3897" s="309"/>
      <c r="M3897" s="310"/>
      <c r="N3897" s="309"/>
      <c r="O3897" s="309"/>
      <c r="P3897" s="309"/>
      <c r="Q3897" s="311"/>
      <c r="R3897" s="312"/>
      <c r="S3897" s="312"/>
      <c r="U3897" s="313"/>
      <c r="W3897" s="306"/>
      <c r="X3897" s="464"/>
      <c r="AA3897" s="315"/>
      <c r="AB3897" s="315"/>
      <c r="AC3897" s="315"/>
      <c r="AD3897" s="312"/>
      <c r="AE3897" s="316"/>
      <c r="AF3897" s="317"/>
      <c r="AG3897" s="317"/>
      <c r="AH3897" s="311"/>
      <c r="AI3897" s="311"/>
      <c r="AJ3897" s="311"/>
      <c r="AK3897" s="311"/>
      <c r="AL3897" s="311"/>
      <c r="AO3897" s="318"/>
      <c r="AP3897" s="318"/>
      <c r="AQ3897" s="249"/>
      <c r="AR3897" s="249"/>
      <c r="AS3897" s="248"/>
      <c r="AT3897" s="248"/>
      <c r="AU3897" s="248"/>
      <c r="AX3897" s="251"/>
      <c r="AY3897" s="248"/>
    </row>
    <row r="3898" spans="1:51" s="307" customFormat="1" ht="16.5" customHeight="1" x14ac:dyDescent="0.25">
      <c r="B3898" s="306"/>
      <c r="K3898" s="308"/>
      <c r="L3898" s="309"/>
      <c r="M3898" s="310"/>
      <c r="N3898" s="309"/>
      <c r="O3898" s="309"/>
      <c r="P3898" s="309"/>
      <c r="Q3898" s="311"/>
      <c r="R3898" s="312"/>
      <c r="S3898" s="312"/>
      <c r="U3898" s="313"/>
      <c r="W3898" s="306"/>
      <c r="X3898" s="464"/>
      <c r="AA3898" s="315"/>
      <c r="AB3898" s="315"/>
      <c r="AC3898" s="315"/>
      <c r="AD3898" s="312"/>
      <c r="AE3898" s="316"/>
      <c r="AF3898" s="317"/>
      <c r="AG3898" s="317"/>
      <c r="AH3898" s="311"/>
      <c r="AI3898" s="311"/>
      <c r="AJ3898" s="311"/>
      <c r="AK3898" s="311"/>
      <c r="AL3898" s="311"/>
      <c r="AO3898" s="318"/>
      <c r="AP3898" s="318"/>
      <c r="AQ3898" s="249"/>
      <c r="AR3898" s="249"/>
      <c r="AS3898" s="248"/>
      <c r="AT3898" s="248"/>
      <c r="AU3898" s="248"/>
      <c r="AX3898" s="251"/>
      <c r="AY3898" s="248"/>
    </row>
    <row r="3899" spans="1:51" s="307" customFormat="1" ht="16.5" customHeight="1" x14ac:dyDescent="0.25">
      <c r="B3899" s="306"/>
      <c r="K3899" s="308"/>
      <c r="L3899" s="309"/>
      <c r="M3899" s="310"/>
      <c r="N3899" s="309"/>
      <c r="O3899" s="309"/>
      <c r="P3899" s="309"/>
      <c r="Q3899" s="311"/>
      <c r="R3899" s="312"/>
      <c r="S3899" s="312"/>
      <c r="U3899" s="313"/>
      <c r="W3899" s="306"/>
      <c r="X3899" s="464"/>
      <c r="AA3899" s="315"/>
      <c r="AB3899" s="315"/>
      <c r="AC3899" s="315"/>
      <c r="AD3899" s="312"/>
      <c r="AE3899" s="316"/>
      <c r="AF3899" s="317"/>
      <c r="AG3899" s="317"/>
      <c r="AH3899" s="311"/>
      <c r="AI3899" s="311"/>
      <c r="AJ3899" s="311"/>
      <c r="AK3899" s="311"/>
      <c r="AL3899" s="311"/>
      <c r="AO3899" s="318"/>
      <c r="AP3899" s="318"/>
      <c r="AQ3899" s="249"/>
      <c r="AR3899" s="249"/>
      <c r="AS3899" s="248"/>
      <c r="AT3899" s="248"/>
      <c r="AU3899" s="248"/>
      <c r="AX3899" s="251"/>
      <c r="AY3899" s="248"/>
    </row>
    <row r="3900" spans="1:51" s="307" customFormat="1" ht="16.5" customHeight="1" x14ac:dyDescent="0.25">
      <c r="B3900" s="306"/>
      <c r="K3900" s="308"/>
      <c r="L3900" s="309"/>
      <c r="M3900" s="310"/>
      <c r="N3900" s="309"/>
      <c r="O3900" s="309"/>
      <c r="P3900" s="309"/>
      <c r="Q3900" s="311"/>
      <c r="R3900" s="312"/>
      <c r="S3900" s="312"/>
      <c r="U3900" s="313"/>
      <c r="W3900" s="306"/>
      <c r="X3900" s="464"/>
      <c r="AA3900" s="315"/>
      <c r="AB3900" s="315"/>
      <c r="AC3900" s="315"/>
      <c r="AD3900" s="312"/>
      <c r="AE3900" s="316"/>
      <c r="AF3900" s="317"/>
      <c r="AG3900" s="317"/>
      <c r="AH3900" s="311"/>
      <c r="AI3900" s="311"/>
      <c r="AJ3900" s="311"/>
      <c r="AK3900" s="311"/>
      <c r="AL3900" s="311"/>
      <c r="AO3900" s="318"/>
      <c r="AP3900" s="318"/>
      <c r="AQ3900" s="249"/>
      <c r="AR3900" s="249"/>
      <c r="AS3900" s="248"/>
      <c r="AT3900" s="248"/>
      <c r="AU3900" s="248"/>
      <c r="AX3900" s="251"/>
      <c r="AY3900" s="248"/>
    </row>
    <row r="3901" spans="1:51" s="307" customFormat="1" ht="16.5" customHeight="1" x14ac:dyDescent="0.25">
      <c r="B3901" s="306"/>
      <c r="K3901" s="308"/>
      <c r="L3901" s="309"/>
      <c r="M3901" s="310"/>
      <c r="N3901" s="309"/>
      <c r="O3901" s="309"/>
      <c r="P3901" s="309"/>
      <c r="Q3901" s="311"/>
      <c r="R3901" s="312"/>
      <c r="S3901" s="312"/>
      <c r="U3901" s="313"/>
      <c r="W3901" s="306"/>
      <c r="X3901" s="464"/>
      <c r="AA3901" s="315"/>
      <c r="AB3901" s="315"/>
      <c r="AC3901" s="315"/>
      <c r="AD3901" s="312"/>
      <c r="AE3901" s="316"/>
      <c r="AF3901" s="317"/>
      <c r="AG3901" s="317"/>
      <c r="AH3901" s="311"/>
      <c r="AI3901" s="311"/>
      <c r="AJ3901" s="311"/>
      <c r="AK3901" s="311"/>
      <c r="AL3901" s="311"/>
      <c r="AO3901" s="318"/>
      <c r="AP3901" s="318"/>
      <c r="AQ3901" s="249"/>
      <c r="AR3901" s="249"/>
      <c r="AS3901" s="248"/>
      <c r="AT3901" s="248"/>
      <c r="AU3901" s="248"/>
      <c r="AX3901" s="251"/>
      <c r="AY3901" s="248"/>
    </row>
    <row r="3902" spans="1:51" s="307" customFormat="1" ht="16.5" customHeight="1" x14ac:dyDescent="0.25">
      <c r="B3902" s="306"/>
      <c r="K3902" s="308"/>
      <c r="L3902" s="309"/>
      <c r="M3902" s="310"/>
      <c r="N3902" s="309"/>
      <c r="O3902" s="309"/>
      <c r="P3902" s="309"/>
      <c r="Q3902" s="311"/>
      <c r="R3902" s="312"/>
      <c r="S3902" s="312"/>
      <c r="U3902" s="313"/>
      <c r="W3902" s="306"/>
      <c r="X3902" s="464"/>
      <c r="AA3902" s="315"/>
      <c r="AB3902" s="315"/>
      <c r="AC3902" s="315"/>
      <c r="AD3902" s="312"/>
      <c r="AE3902" s="316"/>
      <c r="AF3902" s="317"/>
      <c r="AG3902" s="317"/>
      <c r="AH3902" s="311"/>
      <c r="AI3902" s="311"/>
      <c r="AJ3902" s="311"/>
      <c r="AK3902" s="311"/>
      <c r="AL3902" s="311"/>
      <c r="AO3902" s="318"/>
      <c r="AP3902" s="318"/>
      <c r="AQ3902" s="249"/>
      <c r="AR3902" s="249"/>
      <c r="AS3902" s="248"/>
      <c r="AT3902" s="248"/>
      <c r="AU3902" s="248"/>
      <c r="AX3902" s="251"/>
      <c r="AY3902" s="248"/>
    </row>
    <row r="3903" spans="1:51" s="307" customFormat="1" ht="16.5" customHeight="1" x14ac:dyDescent="0.25">
      <c r="B3903" s="306"/>
      <c r="K3903" s="308"/>
      <c r="L3903" s="309"/>
      <c r="M3903" s="310"/>
      <c r="N3903" s="309"/>
      <c r="O3903" s="309"/>
      <c r="P3903" s="309"/>
      <c r="Q3903" s="311"/>
      <c r="R3903" s="312"/>
      <c r="S3903" s="312"/>
      <c r="U3903" s="313"/>
      <c r="W3903" s="306"/>
      <c r="X3903" s="464"/>
      <c r="AA3903" s="315"/>
      <c r="AB3903" s="315"/>
      <c r="AC3903" s="315"/>
      <c r="AD3903" s="312"/>
      <c r="AE3903" s="316"/>
      <c r="AF3903" s="317"/>
      <c r="AG3903" s="317"/>
      <c r="AH3903" s="311"/>
      <c r="AI3903" s="311"/>
      <c r="AJ3903" s="311"/>
      <c r="AK3903" s="311"/>
      <c r="AL3903" s="311"/>
      <c r="AO3903" s="318"/>
      <c r="AP3903" s="318"/>
      <c r="AQ3903" s="249"/>
      <c r="AR3903" s="249"/>
      <c r="AS3903" s="248"/>
      <c r="AT3903" s="248"/>
      <c r="AU3903" s="248"/>
      <c r="AX3903" s="251"/>
      <c r="AY3903" s="248"/>
    </row>
    <row r="3904" spans="1:51" s="307" customFormat="1" ht="16.5" customHeight="1" x14ac:dyDescent="0.25">
      <c r="B3904" s="306"/>
      <c r="K3904" s="308"/>
      <c r="L3904" s="309"/>
      <c r="M3904" s="310"/>
      <c r="N3904" s="309"/>
      <c r="O3904" s="309"/>
      <c r="P3904" s="309"/>
      <c r="Q3904" s="311"/>
      <c r="R3904" s="312"/>
      <c r="S3904" s="312"/>
      <c r="U3904" s="313"/>
      <c r="W3904" s="306"/>
      <c r="X3904" s="464"/>
      <c r="AA3904" s="315"/>
      <c r="AB3904" s="315"/>
      <c r="AC3904" s="315"/>
      <c r="AD3904" s="312"/>
      <c r="AE3904" s="316"/>
      <c r="AF3904" s="317"/>
      <c r="AG3904" s="317"/>
      <c r="AH3904" s="311"/>
      <c r="AI3904" s="311"/>
      <c r="AJ3904" s="311"/>
      <c r="AK3904" s="311"/>
      <c r="AL3904" s="311"/>
      <c r="AO3904" s="318"/>
      <c r="AP3904" s="318"/>
      <c r="AQ3904" s="249"/>
      <c r="AR3904" s="249"/>
      <c r="AS3904" s="248"/>
      <c r="AT3904" s="248"/>
      <c r="AU3904" s="248"/>
      <c r="AX3904" s="251"/>
      <c r="AY3904" s="248"/>
    </row>
    <row r="3905" spans="2:51" s="307" customFormat="1" ht="16.5" customHeight="1" x14ac:dyDescent="0.25">
      <c r="B3905" s="306"/>
      <c r="K3905" s="308"/>
      <c r="L3905" s="309"/>
      <c r="M3905" s="310"/>
      <c r="N3905" s="309"/>
      <c r="O3905" s="309"/>
      <c r="P3905" s="309"/>
      <c r="Q3905" s="311"/>
      <c r="R3905" s="312"/>
      <c r="S3905" s="312"/>
      <c r="U3905" s="313"/>
      <c r="W3905" s="306"/>
      <c r="X3905" s="464"/>
      <c r="AA3905" s="315"/>
      <c r="AB3905" s="315"/>
      <c r="AC3905" s="315"/>
      <c r="AD3905" s="312"/>
      <c r="AE3905" s="316"/>
      <c r="AF3905" s="317"/>
      <c r="AG3905" s="317"/>
      <c r="AH3905" s="311"/>
      <c r="AI3905" s="311"/>
      <c r="AJ3905" s="311"/>
      <c r="AK3905" s="311"/>
      <c r="AL3905" s="311"/>
      <c r="AO3905" s="318"/>
      <c r="AP3905" s="318"/>
      <c r="AQ3905" s="249"/>
      <c r="AR3905" s="249"/>
      <c r="AS3905" s="248"/>
      <c r="AT3905" s="248"/>
      <c r="AU3905" s="248"/>
      <c r="AX3905" s="251"/>
      <c r="AY3905" s="248"/>
    </row>
    <row r="3906" spans="2:51" s="307" customFormat="1" ht="16.5" customHeight="1" x14ac:dyDescent="0.25">
      <c r="B3906" s="306"/>
      <c r="K3906" s="308"/>
      <c r="L3906" s="309"/>
      <c r="M3906" s="310"/>
      <c r="N3906" s="309"/>
      <c r="O3906" s="309"/>
      <c r="P3906" s="309"/>
      <c r="Q3906" s="311"/>
      <c r="R3906" s="312"/>
      <c r="S3906" s="312"/>
      <c r="U3906" s="313"/>
      <c r="W3906" s="306"/>
      <c r="X3906" s="464"/>
      <c r="AA3906" s="315"/>
      <c r="AB3906" s="315"/>
      <c r="AC3906" s="315"/>
      <c r="AD3906" s="312"/>
      <c r="AE3906" s="316"/>
      <c r="AF3906" s="317"/>
      <c r="AG3906" s="317"/>
      <c r="AH3906" s="311"/>
      <c r="AI3906" s="311"/>
      <c r="AJ3906" s="311"/>
      <c r="AK3906" s="311"/>
      <c r="AL3906" s="311"/>
      <c r="AO3906" s="318"/>
      <c r="AP3906" s="318"/>
      <c r="AQ3906" s="249"/>
      <c r="AR3906" s="249"/>
      <c r="AS3906" s="248"/>
      <c r="AT3906" s="248"/>
      <c r="AU3906" s="248"/>
      <c r="AX3906" s="251"/>
      <c r="AY3906" s="248"/>
    </row>
    <row r="3907" spans="2:51" s="307" customFormat="1" ht="16.5" customHeight="1" x14ac:dyDescent="0.25">
      <c r="B3907" s="306"/>
      <c r="K3907" s="308"/>
      <c r="L3907" s="309"/>
      <c r="M3907" s="310"/>
      <c r="N3907" s="309"/>
      <c r="O3907" s="309"/>
      <c r="P3907" s="309"/>
      <c r="Q3907" s="311"/>
      <c r="R3907" s="312"/>
      <c r="S3907" s="312"/>
      <c r="U3907" s="313"/>
      <c r="W3907" s="306"/>
      <c r="X3907" s="464"/>
      <c r="AA3907" s="315"/>
      <c r="AB3907" s="315"/>
      <c r="AC3907" s="315"/>
      <c r="AD3907" s="312"/>
      <c r="AE3907" s="316"/>
      <c r="AF3907" s="317"/>
      <c r="AG3907" s="317"/>
      <c r="AH3907" s="311"/>
      <c r="AI3907" s="311"/>
      <c r="AJ3907" s="311"/>
      <c r="AK3907" s="311"/>
      <c r="AL3907" s="311"/>
      <c r="AO3907" s="318"/>
      <c r="AP3907" s="318"/>
      <c r="AQ3907" s="249"/>
      <c r="AR3907" s="249"/>
      <c r="AS3907" s="248"/>
      <c r="AT3907" s="248"/>
      <c r="AU3907" s="248"/>
      <c r="AX3907" s="251"/>
      <c r="AY3907" s="248"/>
    </row>
    <row r="3908" spans="2:51" s="307" customFormat="1" ht="16.5" customHeight="1" x14ac:dyDescent="0.25">
      <c r="B3908" s="306"/>
      <c r="K3908" s="308"/>
      <c r="L3908" s="309"/>
      <c r="M3908" s="310"/>
      <c r="N3908" s="309"/>
      <c r="O3908" s="309"/>
      <c r="P3908" s="309"/>
      <c r="Q3908" s="311"/>
      <c r="R3908" s="312"/>
      <c r="S3908" s="312"/>
      <c r="U3908" s="313"/>
      <c r="W3908" s="306"/>
      <c r="X3908" s="464"/>
      <c r="AA3908" s="315"/>
      <c r="AB3908" s="315"/>
      <c r="AC3908" s="315"/>
      <c r="AD3908" s="312"/>
      <c r="AE3908" s="316"/>
      <c r="AF3908" s="317"/>
      <c r="AG3908" s="317"/>
      <c r="AH3908" s="311"/>
      <c r="AI3908" s="311"/>
      <c r="AJ3908" s="311"/>
      <c r="AK3908" s="311"/>
      <c r="AL3908" s="311"/>
      <c r="AO3908" s="318"/>
      <c r="AP3908" s="318"/>
      <c r="AQ3908" s="249"/>
      <c r="AR3908" s="249"/>
      <c r="AS3908" s="248"/>
      <c r="AT3908" s="248"/>
      <c r="AU3908" s="248"/>
      <c r="AX3908" s="251"/>
      <c r="AY3908" s="248"/>
    </row>
    <row r="3909" spans="2:51" s="307" customFormat="1" ht="16.5" customHeight="1" x14ac:dyDescent="0.25">
      <c r="B3909" s="306"/>
      <c r="K3909" s="308"/>
      <c r="L3909" s="309"/>
      <c r="M3909" s="310"/>
      <c r="N3909" s="309"/>
      <c r="O3909" s="309"/>
      <c r="P3909" s="309"/>
      <c r="Q3909" s="311"/>
      <c r="R3909" s="312"/>
      <c r="S3909" s="312"/>
      <c r="U3909" s="313"/>
      <c r="W3909" s="306"/>
      <c r="X3909" s="464"/>
      <c r="AA3909" s="315"/>
      <c r="AB3909" s="315"/>
      <c r="AC3909" s="315"/>
      <c r="AD3909" s="312"/>
      <c r="AE3909" s="316"/>
      <c r="AF3909" s="317"/>
      <c r="AG3909" s="317"/>
      <c r="AH3909" s="311"/>
      <c r="AI3909" s="311"/>
      <c r="AJ3909" s="311"/>
      <c r="AK3909" s="311"/>
      <c r="AL3909" s="311"/>
      <c r="AO3909" s="318"/>
      <c r="AP3909" s="318"/>
      <c r="AQ3909" s="249"/>
      <c r="AR3909" s="249"/>
      <c r="AS3909" s="248"/>
      <c r="AT3909" s="248"/>
      <c r="AU3909" s="248"/>
      <c r="AX3909" s="251"/>
      <c r="AY3909" s="248"/>
    </row>
    <row r="3910" spans="2:51" s="307" customFormat="1" ht="16.5" customHeight="1" x14ac:dyDescent="0.25">
      <c r="B3910" s="306"/>
      <c r="K3910" s="308"/>
      <c r="L3910" s="309"/>
      <c r="M3910" s="310"/>
      <c r="N3910" s="309"/>
      <c r="O3910" s="309"/>
      <c r="P3910" s="309"/>
      <c r="Q3910" s="311"/>
      <c r="R3910" s="312"/>
      <c r="S3910" s="312"/>
      <c r="U3910" s="313"/>
      <c r="W3910" s="306"/>
      <c r="X3910" s="464"/>
      <c r="AA3910" s="315"/>
      <c r="AB3910" s="315"/>
      <c r="AC3910" s="315"/>
      <c r="AD3910" s="312"/>
      <c r="AE3910" s="316"/>
      <c r="AF3910" s="317"/>
      <c r="AG3910" s="317"/>
      <c r="AH3910" s="311"/>
      <c r="AI3910" s="311"/>
      <c r="AJ3910" s="311"/>
      <c r="AK3910" s="311"/>
      <c r="AL3910" s="311"/>
      <c r="AO3910" s="318"/>
      <c r="AP3910" s="318"/>
      <c r="AQ3910" s="249"/>
      <c r="AR3910" s="249"/>
      <c r="AS3910" s="248"/>
      <c r="AT3910" s="248"/>
      <c r="AU3910" s="248"/>
      <c r="AX3910" s="251"/>
      <c r="AY3910" s="248"/>
    </row>
    <row r="3911" spans="2:51" s="307" customFormat="1" ht="16.5" customHeight="1" x14ac:dyDescent="0.25">
      <c r="B3911" s="306"/>
      <c r="K3911" s="308"/>
      <c r="L3911" s="309"/>
      <c r="M3911" s="310"/>
      <c r="N3911" s="309"/>
      <c r="O3911" s="309"/>
      <c r="P3911" s="309"/>
      <c r="Q3911" s="311"/>
      <c r="R3911" s="312"/>
      <c r="S3911" s="312"/>
      <c r="U3911" s="313"/>
      <c r="W3911" s="306"/>
      <c r="X3911" s="464"/>
      <c r="AA3911" s="315"/>
      <c r="AB3911" s="315"/>
      <c r="AC3911" s="315"/>
      <c r="AD3911" s="312"/>
      <c r="AE3911" s="316"/>
      <c r="AF3911" s="317"/>
      <c r="AG3911" s="317"/>
      <c r="AH3911" s="311"/>
      <c r="AI3911" s="311"/>
      <c r="AJ3911" s="311"/>
      <c r="AK3911" s="311"/>
      <c r="AL3911" s="311"/>
      <c r="AO3911" s="318"/>
      <c r="AP3911" s="318"/>
      <c r="AQ3911" s="249"/>
      <c r="AR3911" s="249"/>
      <c r="AS3911" s="248"/>
      <c r="AT3911" s="248"/>
      <c r="AU3911" s="248"/>
      <c r="AX3911" s="251"/>
      <c r="AY3911" s="248"/>
    </row>
    <row r="3912" spans="2:51" s="307" customFormat="1" ht="16.5" customHeight="1" x14ac:dyDescent="0.25">
      <c r="B3912" s="306"/>
      <c r="K3912" s="308"/>
      <c r="L3912" s="309"/>
      <c r="M3912" s="310"/>
      <c r="N3912" s="309"/>
      <c r="O3912" s="309"/>
      <c r="P3912" s="309"/>
      <c r="Q3912" s="311"/>
      <c r="R3912" s="312"/>
      <c r="S3912" s="312"/>
      <c r="U3912" s="313"/>
      <c r="W3912" s="306"/>
      <c r="X3912" s="464"/>
      <c r="AA3912" s="315"/>
      <c r="AB3912" s="315"/>
      <c r="AC3912" s="315"/>
      <c r="AD3912" s="312"/>
      <c r="AE3912" s="316"/>
      <c r="AF3912" s="317"/>
      <c r="AG3912" s="317"/>
      <c r="AH3912" s="311"/>
      <c r="AI3912" s="311"/>
      <c r="AJ3912" s="311"/>
      <c r="AK3912" s="311"/>
      <c r="AL3912" s="311"/>
      <c r="AO3912" s="318"/>
      <c r="AP3912" s="318"/>
      <c r="AQ3912" s="249"/>
      <c r="AR3912" s="249"/>
      <c r="AS3912" s="248"/>
      <c r="AT3912" s="248"/>
      <c r="AU3912" s="248"/>
      <c r="AX3912" s="251"/>
      <c r="AY3912" s="248"/>
    </row>
    <row r="3913" spans="2:51" s="307" customFormat="1" ht="16.5" customHeight="1" x14ac:dyDescent="0.25">
      <c r="B3913" s="306"/>
      <c r="K3913" s="308"/>
      <c r="L3913" s="309"/>
      <c r="M3913" s="310"/>
      <c r="N3913" s="309"/>
      <c r="O3913" s="309"/>
      <c r="P3913" s="309"/>
      <c r="Q3913" s="311"/>
      <c r="R3913" s="312"/>
      <c r="S3913" s="312"/>
      <c r="U3913" s="313"/>
      <c r="W3913" s="306"/>
      <c r="X3913" s="464"/>
      <c r="AA3913" s="315"/>
      <c r="AB3913" s="315"/>
      <c r="AC3913" s="315"/>
      <c r="AD3913" s="312"/>
      <c r="AE3913" s="316"/>
      <c r="AF3913" s="317"/>
      <c r="AG3913" s="317"/>
      <c r="AH3913" s="311"/>
      <c r="AI3913" s="311"/>
      <c r="AJ3913" s="311"/>
      <c r="AK3913" s="311"/>
      <c r="AL3913" s="311"/>
      <c r="AO3913" s="318"/>
      <c r="AP3913" s="318"/>
      <c r="AQ3913" s="249"/>
      <c r="AR3913" s="249"/>
      <c r="AS3913" s="248"/>
      <c r="AT3913" s="248"/>
      <c r="AU3913" s="248"/>
      <c r="AX3913" s="251"/>
      <c r="AY3913" s="248"/>
    </row>
    <row r="3914" spans="2:51" s="307" customFormat="1" ht="16.5" customHeight="1" x14ac:dyDescent="0.25">
      <c r="B3914" s="306"/>
      <c r="K3914" s="308"/>
      <c r="L3914" s="309"/>
      <c r="M3914" s="310"/>
      <c r="N3914" s="309"/>
      <c r="O3914" s="309"/>
      <c r="P3914" s="309"/>
      <c r="Q3914" s="311"/>
      <c r="R3914" s="312"/>
      <c r="S3914" s="312"/>
      <c r="U3914" s="313"/>
      <c r="W3914" s="306"/>
      <c r="X3914" s="464"/>
      <c r="AA3914" s="315"/>
      <c r="AB3914" s="315"/>
      <c r="AC3914" s="315"/>
      <c r="AD3914" s="312"/>
      <c r="AE3914" s="316"/>
      <c r="AF3914" s="317"/>
      <c r="AG3914" s="317"/>
      <c r="AH3914" s="311"/>
      <c r="AI3914" s="311"/>
      <c r="AJ3914" s="311"/>
      <c r="AK3914" s="311"/>
      <c r="AL3914" s="311"/>
      <c r="AO3914" s="318"/>
      <c r="AP3914" s="318"/>
      <c r="AQ3914" s="249"/>
      <c r="AR3914" s="249"/>
      <c r="AS3914" s="248"/>
      <c r="AT3914" s="248"/>
      <c r="AU3914" s="248"/>
      <c r="AX3914" s="251"/>
      <c r="AY3914" s="248"/>
    </row>
    <row r="3915" spans="2:51" s="307" customFormat="1" ht="16.5" customHeight="1" x14ac:dyDescent="0.25">
      <c r="B3915" s="306"/>
      <c r="K3915" s="308"/>
      <c r="L3915" s="309"/>
      <c r="M3915" s="310"/>
      <c r="N3915" s="309"/>
      <c r="O3915" s="309"/>
      <c r="P3915" s="309"/>
      <c r="Q3915" s="311"/>
      <c r="R3915" s="312"/>
      <c r="S3915" s="312"/>
      <c r="U3915" s="313"/>
      <c r="W3915" s="306"/>
      <c r="X3915" s="464"/>
      <c r="AA3915" s="315"/>
      <c r="AB3915" s="315"/>
      <c r="AC3915" s="315"/>
      <c r="AD3915" s="312"/>
      <c r="AE3915" s="316"/>
      <c r="AF3915" s="317"/>
      <c r="AG3915" s="317"/>
      <c r="AH3915" s="311"/>
      <c r="AI3915" s="311"/>
      <c r="AJ3915" s="311"/>
      <c r="AK3915" s="311"/>
      <c r="AL3915" s="311"/>
      <c r="AO3915" s="318"/>
      <c r="AP3915" s="318"/>
      <c r="AQ3915" s="249"/>
      <c r="AR3915" s="249"/>
      <c r="AS3915" s="248"/>
      <c r="AT3915" s="248"/>
      <c r="AU3915" s="248"/>
      <c r="AX3915" s="251"/>
      <c r="AY3915" s="248"/>
    </row>
    <row r="3916" spans="2:51" s="307" customFormat="1" ht="16.5" customHeight="1" x14ac:dyDescent="0.25">
      <c r="B3916" s="306"/>
      <c r="K3916" s="308"/>
      <c r="L3916" s="309"/>
      <c r="M3916" s="310"/>
      <c r="N3916" s="309"/>
      <c r="O3916" s="309"/>
      <c r="P3916" s="309"/>
      <c r="Q3916" s="311"/>
      <c r="R3916" s="312"/>
      <c r="S3916" s="312"/>
      <c r="U3916" s="313"/>
      <c r="W3916" s="306"/>
      <c r="X3916" s="464"/>
      <c r="AA3916" s="315"/>
      <c r="AB3916" s="315"/>
      <c r="AC3916" s="315"/>
      <c r="AD3916" s="312"/>
      <c r="AE3916" s="316"/>
      <c r="AF3916" s="317"/>
      <c r="AG3916" s="317"/>
      <c r="AH3916" s="311"/>
      <c r="AI3916" s="311"/>
      <c r="AJ3916" s="311"/>
      <c r="AK3916" s="311"/>
      <c r="AL3916" s="311"/>
      <c r="AO3916" s="318"/>
      <c r="AP3916" s="318"/>
      <c r="AQ3916" s="249"/>
      <c r="AR3916" s="249"/>
      <c r="AS3916" s="248"/>
      <c r="AT3916" s="248"/>
      <c r="AU3916" s="248"/>
      <c r="AX3916" s="251"/>
      <c r="AY3916" s="248"/>
    </row>
    <row r="3917" spans="2:51" s="307" customFormat="1" ht="16.5" customHeight="1" x14ac:dyDescent="0.25">
      <c r="B3917" s="306"/>
      <c r="K3917" s="308"/>
      <c r="L3917" s="309"/>
      <c r="M3917" s="310"/>
      <c r="N3917" s="309"/>
      <c r="O3917" s="309"/>
      <c r="P3917" s="309"/>
      <c r="Q3917" s="311"/>
      <c r="R3917" s="312"/>
      <c r="S3917" s="312"/>
      <c r="U3917" s="313"/>
      <c r="W3917" s="306"/>
      <c r="X3917" s="464"/>
      <c r="AA3917" s="315"/>
      <c r="AB3917" s="315"/>
      <c r="AC3917" s="315"/>
      <c r="AD3917" s="312"/>
      <c r="AE3917" s="316"/>
      <c r="AF3917" s="317"/>
      <c r="AG3917" s="317"/>
      <c r="AH3917" s="311"/>
      <c r="AI3917" s="311"/>
      <c r="AJ3917" s="311"/>
      <c r="AK3917" s="311"/>
      <c r="AL3917" s="311"/>
      <c r="AO3917" s="318"/>
      <c r="AP3917" s="318"/>
      <c r="AQ3917" s="249"/>
      <c r="AR3917" s="249"/>
      <c r="AS3917" s="248"/>
      <c r="AT3917" s="248"/>
      <c r="AU3917" s="248"/>
      <c r="AX3917" s="251"/>
      <c r="AY3917" s="248"/>
    </row>
    <row r="3918" spans="2:51" s="307" customFormat="1" ht="16.5" customHeight="1" x14ac:dyDescent="0.25">
      <c r="B3918" s="306"/>
      <c r="K3918" s="308"/>
      <c r="L3918" s="309"/>
      <c r="M3918" s="310"/>
      <c r="N3918" s="309"/>
      <c r="O3918" s="309"/>
      <c r="P3918" s="309"/>
      <c r="Q3918" s="311"/>
      <c r="R3918" s="312"/>
      <c r="S3918" s="312"/>
      <c r="U3918" s="313"/>
      <c r="W3918" s="306"/>
      <c r="X3918" s="464"/>
      <c r="AA3918" s="315"/>
      <c r="AB3918" s="315"/>
      <c r="AC3918" s="315"/>
      <c r="AD3918" s="312"/>
      <c r="AE3918" s="316"/>
      <c r="AF3918" s="317"/>
      <c r="AG3918" s="317"/>
      <c r="AH3918" s="311"/>
      <c r="AI3918" s="311"/>
      <c r="AJ3918" s="311"/>
      <c r="AK3918" s="311"/>
      <c r="AL3918" s="311"/>
      <c r="AO3918" s="318"/>
      <c r="AP3918" s="318"/>
      <c r="AQ3918" s="249"/>
      <c r="AR3918" s="249"/>
      <c r="AS3918" s="248"/>
      <c r="AT3918" s="248"/>
      <c r="AU3918" s="248"/>
      <c r="AX3918" s="251"/>
      <c r="AY3918" s="248"/>
    </row>
    <row r="3919" spans="2:51" s="307" customFormat="1" ht="16.5" customHeight="1" x14ac:dyDescent="0.25">
      <c r="B3919" s="306"/>
      <c r="K3919" s="308"/>
      <c r="L3919" s="309"/>
      <c r="M3919" s="310"/>
      <c r="N3919" s="309"/>
      <c r="O3919" s="309"/>
      <c r="P3919" s="309"/>
      <c r="Q3919" s="311"/>
      <c r="R3919" s="312"/>
      <c r="S3919" s="312"/>
      <c r="U3919" s="313"/>
      <c r="W3919" s="306"/>
      <c r="X3919" s="464"/>
      <c r="AA3919" s="315"/>
      <c r="AB3919" s="315"/>
      <c r="AC3919" s="315"/>
      <c r="AD3919" s="312"/>
      <c r="AE3919" s="316"/>
      <c r="AF3919" s="317"/>
      <c r="AG3919" s="317"/>
      <c r="AH3919" s="311"/>
      <c r="AI3919" s="311"/>
      <c r="AJ3919" s="311"/>
      <c r="AK3919" s="311"/>
      <c r="AL3919" s="311"/>
      <c r="AO3919" s="318"/>
      <c r="AP3919" s="318"/>
      <c r="AQ3919" s="249"/>
      <c r="AR3919" s="249"/>
      <c r="AS3919" s="248"/>
      <c r="AT3919" s="248"/>
      <c r="AU3919" s="248"/>
      <c r="AX3919" s="251"/>
      <c r="AY3919" s="248"/>
    </row>
    <row r="3920" spans="2:51" s="307" customFormat="1" ht="16.5" customHeight="1" x14ac:dyDescent="0.25">
      <c r="B3920" s="306"/>
      <c r="K3920" s="308"/>
      <c r="L3920" s="309"/>
      <c r="M3920" s="310"/>
      <c r="N3920" s="309"/>
      <c r="O3920" s="309"/>
      <c r="P3920" s="309"/>
      <c r="Q3920" s="311"/>
      <c r="R3920" s="312"/>
      <c r="S3920" s="312"/>
      <c r="U3920" s="313"/>
      <c r="W3920" s="306"/>
      <c r="X3920" s="464"/>
      <c r="AA3920" s="315"/>
      <c r="AB3920" s="315"/>
      <c r="AC3920" s="315"/>
      <c r="AD3920" s="312"/>
      <c r="AE3920" s="316"/>
      <c r="AF3920" s="317"/>
      <c r="AG3920" s="317"/>
      <c r="AH3920" s="311"/>
      <c r="AI3920" s="311"/>
      <c r="AJ3920" s="311"/>
      <c r="AK3920" s="311"/>
      <c r="AL3920" s="311"/>
      <c r="AO3920" s="318"/>
      <c r="AP3920" s="318"/>
      <c r="AQ3920" s="249"/>
      <c r="AR3920" s="249"/>
      <c r="AS3920" s="248"/>
      <c r="AT3920" s="248"/>
      <c r="AU3920" s="248"/>
      <c r="AX3920" s="251"/>
      <c r="AY3920" s="248"/>
    </row>
    <row r="3921" spans="1:51" s="307" customFormat="1" ht="16.5" customHeight="1" x14ac:dyDescent="0.25">
      <c r="B3921" s="306"/>
      <c r="K3921" s="308"/>
      <c r="L3921" s="309"/>
      <c r="M3921" s="310"/>
      <c r="N3921" s="309"/>
      <c r="O3921" s="309"/>
      <c r="P3921" s="309"/>
      <c r="Q3921" s="311"/>
      <c r="R3921" s="312"/>
      <c r="S3921" s="312"/>
      <c r="U3921" s="313"/>
      <c r="W3921" s="306"/>
      <c r="X3921" s="464"/>
      <c r="AA3921" s="315"/>
      <c r="AB3921" s="315"/>
      <c r="AC3921" s="315"/>
      <c r="AD3921" s="312"/>
      <c r="AE3921" s="316"/>
      <c r="AF3921" s="317"/>
      <c r="AG3921" s="317"/>
      <c r="AH3921" s="311"/>
      <c r="AI3921" s="311"/>
      <c r="AJ3921" s="311"/>
      <c r="AK3921" s="311"/>
      <c r="AL3921" s="311"/>
      <c r="AO3921" s="318"/>
      <c r="AP3921" s="318"/>
      <c r="AQ3921" s="249"/>
      <c r="AR3921" s="249"/>
      <c r="AS3921" s="248"/>
      <c r="AT3921" s="248"/>
      <c r="AU3921" s="248"/>
      <c r="AX3921" s="251"/>
      <c r="AY3921" s="248"/>
    </row>
    <row r="3922" spans="1:51" s="307" customFormat="1" ht="16.5" customHeight="1" x14ac:dyDescent="0.25">
      <c r="B3922" s="306"/>
      <c r="K3922" s="308"/>
      <c r="L3922" s="309"/>
      <c r="M3922" s="310"/>
      <c r="N3922" s="309"/>
      <c r="O3922" s="309"/>
      <c r="P3922" s="309"/>
      <c r="Q3922" s="311"/>
      <c r="R3922" s="312"/>
      <c r="S3922" s="312"/>
      <c r="U3922" s="313"/>
      <c r="W3922" s="306"/>
      <c r="X3922" s="464"/>
      <c r="AA3922" s="315"/>
      <c r="AB3922" s="315"/>
      <c r="AC3922" s="315"/>
      <c r="AD3922" s="312"/>
      <c r="AE3922" s="316"/>
      <c r="AF3922" s="317"/>
      <c r="AG3922" s="317"/>
      <c r="AH3922" s="311"/>
      <c r="AI3922" s="311"/>
      <c r="AJ3922" s="311"/>
      <c r="AK3922" s="311"/>
      <c r="AL3922" s="311"/>
      <c r="AO3922" s="318"/>
      <c r="AP3922" s="318"/>
      <c r="AQ3922" s="249"/>
      <c r="AR3922" s="249"/>
      <c r="AS3922" s="248"/>
      <c r="AT3922" s="248"/>
      <c r="AU3922" s="248"/>
      <c r="AX3922" s="251"/>
      <c r="AY3922" s="248"/>
    </row>
    <row r="3923" spans="1:51" s="307" customFormat="1" ht="16.5" customHeight="1" x14ac:dyDescent="0.25">
      <c r="B3923" s="306"/>
      <c r="K3923" s="308"/>
      <c r="L3923" s="309"/>
      <c r="M3923" s="310"/>
      <c r="N3923" s="309"/>
      <c r="O3923" s="309"/>
      <c r="P3923" s="309"/>
      <c r="Q3923" s="311"/>
      <c r="R3923" s="312"/>
      <c r="S3923" s="312"/>
      <c r="U3923" s="313"/>
      <c r="W3923" s="306"/>
      <c r="X3923" s="464"/>
      <c r="AA3923" s="315"/>
      <c r="AB3923" s="315"/>
      <c r="AC3923" s="315"/>
      <c r="AD3923" s="312"/>
      <c r="AE3923" s="316"/>
      <c r="AF3923" s="317"/>
      <c r="AG3923" s="317"/>
      <c r="AH3923" s="311"/>
      <c r="AI3923" s="311"/>
      <c r="AJ3923" s="311"/>
      <c r="AK3923" s="311"/>
      <c r="AL3923" s="311"/>
      <c r="AO3923" s="318"/>
      <c r="AP3923" s="318"/>
      <c r="AQ3923" s="249"/>
      <c r="AR3923" s="249"/>
      <c r="AS3923" s="248"/>
      <c r="AT3923" s="248"/>
      <c r="AU3923" s="248"/>
      <c r="AX3923" s="251"/>
      <c r="AY3923" s="248"/>
    </row>
    <row r="3924" spans="1:51" s="307" customFormat="1" ht="16.5" customHeight="1" x14ac:dyDescent="0.25">
      <c r="B3924" s="306"/>
      <c r="K3924" s="308"/>
      <c r="L3924" s="309"/>
      <c r="M3924" s="310"/>
      <c r="N3924" s="309"/>
      <c r="O3924" s="309"/>
      <c r="P3924" s="309"/>
      <c r="Q3924" s="311"/>
      <c r="R3924" s="312"/>
      <c r="S3924" s="312"/>
      <c r="U3924" s="313"/>
      <c r="W3924" s="306"/>
      <c r="X3924" s="464"/>
      <c r="AA3924" s="315"/>
      <c r="AB3924" s="315"/>
      <c r="AC3924" s="315"/>
      <c r="AD3924" s="312"/>
      <c r="AE3924" s="316"/>
      <c r="AF3924" s="317"/>
      <c r="AG3924" s="317"/>
      <c r="AH3924" s="311"/>
      <c r="AI3924" s="311"/>
      <c r="AJ3924" s="311"/>
      <c r="AK3924" s="311"/>
      <c r="AL3924" s="311"/>
      <c r="AO3924" s="318"/>
      <c r="AP3924" s="318"/>
      <c r="AQ3924" s="249"/>
      <c r="AR3924" s="249"/>
      <c r="AS3924" s="248"/>
      <c r="AT3924" s="248"/>
      <c r="AU3924" s="248"/>
      <c r="AX3924" s="251"/>
      <c r="AY3924" s="248"/>
    </row>
    <row r="3925" spans="1:51" s="368" customFormat="1" ht="16.5" customHeight="1" x14ac:dyDescent="0.25">
      <c r="A3925" s="447" t="s">
        <v>336</v>
      </c>
      <c r="B3925" s="448">
        <v>85</v>
      </c>
      <c r="C3925" s="449" t="s">
        <v>5</v>
      </c>
      <c r="D3925" s="450">
        <v>37386</v>
      </c>
      <c r="E3925" s="450">
        <v>793</v>
      </c>
      <c r="F3925" s="450">
        <v>2351</v>
      </c>
      <c r="G3925" s="450" t="s">
        <v>26</v>
      </c>
      <c r="H3925" s="450">
        <v>2</v>
      </c>
      <c r="I3925" s="450">
        <v>3</v>
      </c>
      <c r="J3925" s="450">
        <v>92</v>
      </c>
      <c r="K3925" s="451">
        <f>H3925*400+I3925*100+J3925</f>
        <v>1192</v>
      </c>
      <c r="L3925" s="452">
        <v>1192</v>
      </c>
      <c r="M3925" s="453">
        <v>2</v>
      </c>
      <c r="N3925" s="452">
        <f>L3925</f>
        <v>1192</v>
      </c>
      <c r="O3925" s="452">
        <v>125</v>
      </c>
      <c r="P3925" s="454">
        <f t="shared" si="86"/>
        <v>149000</v>
      </c>
      <c r="Q3925" s="455">
        <v>992</v>
      </c>
      <c r="R3925" s="456">
        <v>200</v>
      </c>
      <c r="S3925" s="456"/>
      <c r="T3925" s="450"/>
      <c r="U3925" s="457"/>
      <c r="V3925" s="458" t="s">
        <v>336</v>
      </c>
      <c r="W3925" s="448">
        <v>175</v>
      </c>
      <c r="X3925" s="459" t="s">
        <v>337</v>
      </c>
      <c r="Y3925" s="450" t="s">
        <v>28</v>
      </c>
      <c r="Z3925" s="450" t="s">
        <v>53</v>
      </c>
      <c r="AA3925" s="460">
        <v>11</v>
      </c>
      <c r="AB3925" s="460">
        <v>24</v>
      </c>
      <c r="AC3925" s="460">
        <v>2</v>
      </c>
      <c r="AD3925" s="456">
        <f>AA3925*AB3925</f>
        <v>264</v>
      </c>
      <c r="AE3925" s="461"/>
      <c r="AF3925" s="452">
        <f>AF3890</f>
        <v>6700</v>
      </c>
      <c r="AG3925" s="452">
        <f>AD3925*AF3925</f>
        <v>1768800</v>
      </c>
      <c r="AH3925" s="455">
        <f>SUM(AI3925:AL3925)</f>
        <v>264</v>
      </c>
      <c r="AI3925" s="455"/>
      <c r="AJ3925" s="455">
        <v>264</v>
      </c>
      <c r="AK3925" s="455"/>
      <c r="AL3925" s="455"/>
      <c r="AM3925" s="450">
        <v>38</v>
      </c>
      <c r="AN3925" s="450">
        <f>ค่าเสื่อม!T4</f>
        <v>93</v>
      </c>
      <c r="AO3925" s="462">
        <f>AG3925*AN3925/100</f>
        <v>1644984</v>
      </c>
      <c r="AP3925" s="462">
        <f t="shared" ref="AP3925:AP3948" si="87">AG3925-AO3925</f>
        <v>123816</v>
      </c>
      <c r="AQ3925" s="269">
        <f t="shared" ref="AQ3925:AQ3957" si="88">P3925+AP3925</f>
        <v>272816</v>
      </c>
      <c r="AR3925" s="269">
        <f>AQ3925</f>
        <v>272816</v>
      </c>
      <c r="AS3925" s="462">
        <f t="shared" ref="AS3925:AS3937" si="89">((S3925*O3925)+(AF3925*AK3925)-(AF3925*AK3925*AN3925/100))</f>
        <v>0</v>
      </c>
      <c r="AT3925" s="462">
        <f t="shared" ref="AT3925:AT3971" si="90">AQ3925-AS3925</f>
        <v>272816</v>
      </c>
      <c r="AU3925" s="462">
        <f t="shared" ref="AU3925:AU3971" si="91">AS3925</f>
        <v>0</v>
      </c>
      <c r="AV3925" s="450"/>
      <c r="AW3925" s="450"/>
      <c r="AX3925" s="463">
        <f t="shared" ref="AX3925:AX3971" si="92">AU3925*AV3925/100</f>
        <v>0</v>
      </c>
      <c r="AY3925" s="462">
        <f t="shared" ref="AY3925:AY3971" si="93">AX3925*10/100</f>
        <v>0</v>
      </c>
    </row>
    <row r="3926" spans="1:51" s="339" customFormat="1" ht="16.5" customHeight="1" x14ac:dyDescent="0.25">
      <c r="A3926" s="273"/>
      <c r="B3926" s="274"/>
      <c r="C3926" s="275"/>
      <c r="D3926" s="276"/>
      <c r="E3926" s="276"/>
      <c r="F3926" s="276"/>
      <c r="G3926" s="276"/>
      <c r="H3926" s="276"/>
      <c r="I3926" s="276"/>
      <c r="J3926" s="276"/>
      <c r="K3926" s="288"/>
      <c r="L3926" s="288"/>
      <c r="M3926" s="279"/>
      <c r="N3926" s="288"/>
      <c r="O3926" s="288"/>
      <c r="P3926" s="278">
        <f t="shared" si="86"/>
        <v>0</v>
      </c>
      <c r="Q3926" s="280"/>
      <c r="R3926" s="281"/>
      <c r="S3926" s="281"/>
      <c r="T3926" s="276"/>
      <c r="U3926" s="282"/>
      <c r="V3926" s="283"/>
      <c r="W3926" s="274">
        <v>176</v>
      </c>
      <c r="X3926" s="284"/>
      <c r="Y3926" s="276" t="s">
        <v>38</v>
      </c>
      <c r="Z3926" s="276" t="s">
        <v>7</v>
      </c>
      <c r="AA3926" s="285">
        <v>7</v>
      </c>
      <c r="AB3926" s="285">
        <v>18</v>
      </c>
      <c r="AC3926" s="285">
        <v>2</v>
      </c>
      <c r="AD3926" s="281">
        <f>AA3926*AB3926</f>
        <v>126</v>
      </c>
      <c r="AE3926" s="287"/>
      <c r="AF3926" s="288">
        <f>AF3889</f>
        <v>2050</v>
      </c>
      <c r="AG3926" s="288">
        <f>AD3926*AF3926</f>
        <v>258300</v>
      </c>
      <c r="AH3926" s="280">
        <f>SUM(AI3926:AL3926)</f>
        <v>126</v>
      </c>
      <c r="AI3926" s="280"/>
      <c r="AJ3926" s="280">
        <v>126</v>
      </c>
      <c r="AK3926" s="280"/>
      <c r="AL3926" s="280"/>
      <c r="AM3926" s="276">
        <v>35</v>
      </c>
      <c r="AN3926" s="276">
        <f>ค่าเสื่อม!T4</f>
        <v>93</v>
      </c>
      <c r="AO3926" s="290">
        <f>AG3926*AN3926/100</f>
        <v>240219</v>
      </c>
      <c r="AP3926" s="290">
        <f t="shared" si="87"/>
        <v>18081</v>
      </c>
      <c r="AQ3926" s="199">
        <f t="shared" si="88"/>
        <v>18081</v>
      </c>
      <c r="AR3926" s="199">
        <f>AQ3926</f>
        <v>18081</v>
      </c>
      <c r="AS3926" s="198">
        <f t="shared" si="89"/>
        <v>0</v>
      </c>
      <c r="AT3926" s="198">
        <f t="shared" si="90"/>
        <v>18081</v>
      </c>
      <c r="AU3926" s="198">
        <f t="shared" si="91"/>
        <v>0</v>
      </c>
      <c r="AV3926" s="276"/>
      <c r="AW3926" s="276" t="s">
        <v>51</v>
      </c>
      <c r="AX3926" s="201">
        <f t="shared" si="92"/>
        <v>0</v>
      </c>
      <c r="AY3926" s="198">
        <f t="shared" si="93"/>
        <v>0</v>
      </c>
    </row>
    <row r="3927" spans="1:51" s="339" customFormat="1" ht="16.5" customHeight="1" x14ac:dyDescent="0.25">
      <c r="A3927" s="273" t="s">
        <v>338</v>
      </c>
      <c r="B3927" s="274">
        <v>86</v>
      </c>
      <c r="C3927" s="275" t="s">
        <v>5</v>
      </c>
      <c r="D3927" s="276">
        <v>38818</v>
      </c>
      <c r="E3927" s="276">
        <v>561</v>
      </c>
      <c r="F3927" s="276">
        <v>1946</v>
      </c>
      <c r="G3927" s="276" t="s">
        <v>26</v>
      </c>
      <c r="H3927" s="276">
        <v>0</v>
      </c>
      <c r="I3927" s="276">
        <v>3</v>
      </c>
      <c r="J3927" s="276">
        <v>4</v>
      </c>
      <c r="K3927" s="277">
        <f>H3927*400+I3927*100+J3927</f>
        <v>304</v>
      </c>
      <c r="L3927" s="288">
        <v>304</v>
      </c>
      <c r="M3927" s="279">
        <v>2</v>
      </c>
      <c r="N3927" s="288">
        <f>L3927</f>
        <v>304</v>
      </c>
      <c r="O3927" s="288">
        <v>175</v>
      </c>
      <c r="P3927" s="278">
        <f t="shared" si="86"/>
        <v>53200</v>
      </c>
      <c r="Q3927" s="280"/>
      <c r="R3927" s="322">
        <v>304</v>
      </c>
      <c r="S3927" s="281"/>
      <c r="T3927" s="276"/>
      <c r="U3927" s="282"/>
      <c r="V3927" s="283" t="s">
        <v>338</v>
      </c>
      <c r="W3927" s="274">
        <v>177</v>
      </c>
      <c r="X3927" s="284" t="s">
        <v>339</v>
      </c>
      <c r="Y3927" s="276" t="s">
        <v>28</v>
      </c>
      <c r="Z3927" s="276" t="s">
        <v>53</v>
      </c>
      <c r="AA3927" s="285">
        <v>17</v>
      </c>
      <c r="AB3927" s="285">
        <v>20</v>
      </c>
      <c r="AC3927" s="285">
        <v>2</v>
      </c>
      <c r="AD3927" s="281">
        <f>AA3927*AB3927</f>
        <v>340</v>
      </c>
      <c r="AE3927" s="287"/>
      <c r="AF3927" s="288">
        <f>AF3925</f>
        <v>6700</v>
      </c>
      <c r="AG3927" s="288">
        <f>AD3927*AF3927</f>
        <v>2278000</v>
      </c>
      <c r="AH3927" s="280">
        <f>SUM(AI3927:AL3927)</f>
        <v>340</v>
      </c>
      <c r="AI3927" s="280"/>
      <c r="AJ3927" s="280">
        <v>340</v>
      </c>
      <c r="AK3927" s="280"/>
      <c r="AL3927" s="280"/>
      <c r="AM3927" s="276">
        <v>38</v>
      </c>
      <c r="AN3927" s="276">
        <f>AN3925</f>
        <v>93</v>
      </c>
      <c r="AO3927" s="290">
        <f>AG3927*AN3927/100</f>
        <v>2118540</v>
      </c>
      <c r="AP3927" s="290">
        <f t="shared" si="87"/>
        <v>159460</v>
      </c>
      <c r="AQ3927" s="199">
        <f t="shared" si="88"/>
        <v>212660</v>
      </c>
      <c r="AR3927" s="199">
        <f>AQ3927</f>
        <v>212660</v>
      </c>
      <c r="AS3927" s="198">
        <f t="shared" si="89"/>
        <v>0</v>
      </c>
      <c r="AT3927" s="198">
        <f t="shared" si="90"/>
        <v>212660</v>
      </c>
      <c r="AU3927" s="198">
        <f t="shared" si="91"/>
        <v>0</v>
      </c>
      <c r="AV3927" s="276"/>
      <c r="AW3927" s="276"/>
      <c r="AX3927" s="201">
        <f t="shared" si="92"/>
        <v>0</v>
      </c>
      <c r="AY3927" s="198">
        <f t="shared" si="93"/>
        <v>0</v>
      </c>
    </row>
    <row r="3928" spans="1:51" s="339" customFormat="1" ht="16.5" customHeight="1" x14ac:dyDescent="0.25">
      <c r="A3928" s="273"/>
      <c r="B3928" s="274">
        <v>87</v>
      </c>
      <c r="C3928" s="275" t="s">
        <v>5</v>
      </c>
      <c r="D3928" s="276">
        <v>10950</v>
      </c>
      <c r="E3928" s="276">
        <v>110</v>
      </c>
      <c r="F3928" s="276">
        <v>107</v>
      </c>
      <c r="G3928" s="276" t="s">
        <v>26</v>
      </c>
      <c r="H3928" s="276">
        <v>1</v>
      </c>
      <c r="I3928" s="276">
        <v>0</v>
      </c>
      <c r="J3928" s="276">
        <v>68</v>
      </c>
      <c r="K3928" s="277">
        <f t="shared" ref="K3928:K3935" si="94">H3928*400+I3928*100+J3928</f>
        <v>468</v>
      </c>
      <c r="L3928" s="288">
        <v>468</v>
      </c>
      <c r="M3928" s="279">
        <v>1</v>
      </c>
      <c r="N3928" s="288">
        <f>L3928</f>
        <v>468</v>
      </c>
      <c r="O3928" s="288">
        <v>100</v>
      </c>
      <c r="P3928" s="278">
        <f t="shared" si="86"/>
        <v>46800</v>
      </c>
      <c r="Q3928" s="369">
        <v>468</v>
      </c>
      <c r="R3928" s="281"/>
      <c r="S3928" s="281"/>
      <c r="T3928" s="276"/>
      <c r="U3928" s="282"/>
      <c r="V3928" s="283"/>
      <c r="W3928" s="274"/>
      <c r="X3928" s="284"/>
      <c r="Y3928" s="276"/>
      <c r="Z3928" s="276"/>
      <c r="AA3928" s="285"/>
      <c r="AB3928" s="285"/>
      <c r="AC3928" s="285"/>
      <c r="AD3928" s="281"/>
      <c r="AE3928" s="287"/>
      <c r="AF3928" s="288"/>
      <c r="AG3928" s="288"/>
      <c r="AH3928" s="276"/>
      <c r="AI3928" s="280"/>
      <c r="AJ3928" s="280"/>
      <c r="AK3928" s="280"/>
      <c r="AL3928" s="280"/>
      <c r="AM3928" s="276"/>
      <c r="AN3928" s="276"/>
      <c r="AO3928" s="290"/>
      <c r="AP3928" s="290">
        <f t="shared" si="87"/>
        <v>0</v>
      </c>
      <c r="AQ3928" s="199">
        <f t="shared" si="88"/>
        <v>46800</v>
      </c>
      <c r="AR3928" s="199">
        <f>AQ3928</f>
        <v>46800</v>
      </c>
      <c r="AS3928" s="198">
        <f t="shared" si="89"/>
        <v>0</v>
      </c>
      <c r="AT3928" s="198">
        <f t="shared" si="90"/>
        <v>46800</v>
      </c>
      <c r="AU3928" s="198">
        <f t="shared" si="91"/>
        <v>0</v>
      </c>
      <c r="AV3928" s="276"/>
      <c r="AW3928" s="276"/>
      <c r="AX3928" s="201">
        <f t="shared" si="92"/>
        <v>0</v>
      </c>
      <c r="AY3928" s="198">
        <f t="shared" si="93"/>
        <v>0</v>
      </c>
    </row>
    <row r="3929" spans="1:51" s="339" customFormat="1" ht="16.5" customHeight="1" x14ac:dyDescent="0.25">
      <c r="A3929" s="273"/>
      <c r="B3929" s="274">
        <v>88</v>
      </c>
      <c r="C3929" s="275" t="s">
        <v>5</v>
      </c>
      <c r="D3929" s="276">
        <v>10952</v>
      </c>
      <c r="E3929" s="276">
        <v>112</v>
      </c>
      <c r="F3929" s="276">
        <v>109</v>
      </c>
      <c r="G3929" s="276" t="s">
        <v>26</v>
      </c>
      <c r="H3929" s="276">
        <v>2</v>
      </c>
      <c r="I3929" s="276">
        <v>2</v>
      </c>
      <c r="J3929" s="276">
        <v>24</v>
      </c>
      <c r="K3929" s="277">
        <f t="shared" si="94"/>
        <v>1024</v>
      </c>
      <c r="L3929" s="288">
        <v>1024</v>
      </c>
      <c r="M3929" s="279">
        <v>1</v>
      </c>
      <c r="N3929" s="288">
        <f>L3929</f>
        <v>1024</v>
      </c>
      <c r="O3929" s="288" t="e">
        <f>#REF!</f>
        <v>#REF!</v>
      </c>
      <c r="P3929" s="278" t="e">
        <f t="shared" si="86"/>
        <v>#REF!</v>
      </c>
      <c r="Q3929" s="369">
        <v>1024</v>
      </c>
      <c r="R3929" s="281"/>
      <c r="S3929" s="281"/>
      <c r="T3929" s="276"/>
      <c r="U3929" s="282"/>
      <c r="V3929" s="283"/>
      <c r="W3929" s="274"/>
      <c r="X3929" s="284"/>
      <c r="Y3929" s="276"/>
      <c r="Z3929" s="276"/>
      <c r="AA3929" s="285"/>
      <c r="AB3929" s="285"/>
      <c r="AC3929" s="285"/>
      <c r="AD3929" s="281"/>
      <c r="AE3929" s="287"/>
      <c r="AF3929" s="288"/>
      <c r="AG3929" s="288"/>
      <c r="AH3929" s="276"/>
      <c r="AI3929" s="280"/>
      <c r="AJ3929" s="280"/>
      <c r="AK3929" s="280"/>
      <c r="AL3929" s="280"/>
      <c r="AM3929" s="276"/>
      <c r="AN3929" s="276"/>
      <c r="AO3929" s="290"/>
      <c r="AP3929" s="290">
        <f t="shared" si="87"/>
        <v>0</v>
      </c>
      <c r="AQ3929" s="199" t="e">
        <f t="shared" si="88"/>
        <v>#REF!</v>
      </c>
      <c r="AR3929" s="199" t="e">
        <f t="shared" ref="AR3929:AR3993" si="95">AQ3929</f>
        <v>#REF!</v>
      </c>
      <c r="AS3929" s="198" t="e">
        <f t="shared" si="89"/>
        <v>#REF!</v>
      </c>
      <c r="AT3929" s="198" t="e">
        <f t="shared" si="90"/>
        <v>#REF!</v>
      </c>
      <c r="AU3929" s="198" t="e">
        <f t="shared" si="91"/>
        <v>#REF!</v>
      </c>
      <c r="AV3929" s="276"/>
      <c r="AW3929" s="276"/>
      <c r="AX3929" s="201" t="e">
        <f t="shared" si="92"/>
        <v>#REF!</v>
      </c>
      <c r="AY3929" s="198" t="e">
        <f t="shared" si="93"/>
        <v>#REF!</v>
      </c>
    </row>
    <row r="3930" spans="1:51" s="339" customFormat="1" ht="16.5" customHeight="1" x14ac:dyDescent="0.25">
      <c r="A3930" s="273"/>
      <c r="B3930" s="274">
        <v>89</v>
      </c>
      <c r="C3930" s="275" t="s">
        <v>5</v>
      </c>
      <c r="D3930" s="276">
        <v>10949</v>
      </c>
      <c r="E3930" s="276">
        <v>109</v>
      </c>
      <c r="F3930" s="276">
        <v>106</v>
      </c>
      <c r="G3930" s="276" t="s">
        <v>26</v>
      </c>
      <c r="H3930" s="276">
        <v>1</v>
      </c>
      <c r="I3930" s="276">
        <v>0</v>
      </c>
      <c r="J3930" s="276">
        <v>83</v>
      </c>
      <c r="K3930" s="277">
        <f t="shared" si="94"/>
        <v>483</v>
      </c>
      <c r="L3930" s="288">
        <v>483</v>
      </c>
      <c r="M3930" s="279">
        <v>1</v>
      </c>
      <c r="N3930" s="288">
        <f t="shared" ref="N3930:N3935" si="96">L3930</f>
        <v>483</v>
      </c>
      <c r="O3930" s="288" t="e">
        <f>#REF!</f>
        <v>#REF!</v>
      </c>
      <c r="P3930" s="278" t="e">
        <f t="shared" si="86"/>
        <v>#REF!</v>
      </c>
      <c r="Q3930" s="369">
        <v>483</v>
      </c>
      <c r="R3930" s="281"/>
      <c r="S3930" s="281"/>
      <c r="T3930" s="276"/>
      <c r="U3930" s="282"/>
      <c r="V3930" s="283"/>
      <c r="W3930" s="274"/>
      <c r="X3930" s="284"/>
      <c r="Y3930" s="276"/>
      <c r="Z3930" s="276"/>
      <c r="AA3930" s="285"/>
      <c r="AB3930" s="285"/>
      <c r="AC3930" s="285"/>
      <c r="AD3930" s="281"/>
      <c r="AE3930" s="287"/>
      <c r="AF3930" s="288"/>
      <c r="AG3930" s="288"/>
      <c r="AH3930" s="276"/>
      <c r="AI3930" s="280"/>
      <c r="AJ3930" s="280"/>
      <c r="AK3930" s="280"/>
      <c r="AL3930" s="280"/>
      <c r="AM3930" s="276"/>
      <c r="AN3930" s="276"/>
      <c r="AO3930" s="290"/>
      <c r="AP3930" s="290">
        <f t="shared" si="87"/>
        <v>0</v>
      </c>
      <c r="AQ3930" s="199" t="e">
        <f t="shared" si="88"/>
        <v>#REF!</v>
      </c>
      <c r="AR3930" s="199" t="e">
        <f t="shared" si="95"/>
        <v>#REF!</v>
      </c>
      <c r="AS3930" s="198" t="e">
        <f t="shared" si="89"/>
        <v>#REF!</v>
      </c>
      <c r="AT3930" s="198" t="e">
        <f t="shared" si="90"/>
        <v>#REF!</v>
      </c>
      <c r="AU3930" s="198" t="e">
        <f t="shared" si="91"/>
        <v>#REF!</v>
      </c>
      <c r="AV3930" s="276"/>
      <c r="AW3930" s="276"/>
      <c r="AX3930" s="201" t="e">
        <f t="shared" si="92"/>
        <v>#REF!</v>
      </c>
      <c r="AY3930" s="198" t="e">
        <f t="shared" si="93"/>
        <v>#REF!</v>
      </c>
    </row>
    <row r="3931" spans="1:51" s="339" customFormat="1" ht="16.5" customHeight="1" x14ac:dyDescent="0.25">
      <c r="A3931" s="273"/>
      <c r="B3931" s="274">
        <v>90</v>
      </c>
      <c r="C3931" s="275" t="s">
        <v>5</v>
      </c>
      <c r="D3931" s="276">
        <v>10951</v>
      </c>
      <c r="E3931" s="276">
        <v>111</v>
      </c>
      <c r="F3931" s="276">
        <v>118</v>
      </c>
      <c r="G3931" s="276" t="s">
        <v>26</v>
      </c>
      <c r="H3931" s="276">
        <v>2</v>
      </c>
      <c r="I3931" s="276">
        <v>1</v>
      </c>
      <c r="J3931" s="276">
        <v>13</v>
      </c>
      <c r="K3931" s="277">
        <f t="shared" si="94"/>
        <v>913</v>
      </c>
      <c r="L3931" s="288">
        <v>913</v>
      </c>
      <c r="M3931" s="279">
        <v>1</v>
      </c>
      <c r="N3931" s="288">
        <f t="shared" si="96"/>
        <v>913</v>
      </c>
      <c r="O3931" s="288">
        <v>100</v>
      </c>
      <c r="P3931" s="278">
        <f t="shared" si="86"/>
        <v>91300</v>
      </c>
      <c r="Q3931" s="369">
        <v>913</v>
      </c>
      <c r="R3931" s="281"/>
      <c r="S3931" s="281"/>
      <c r="T3931" s="276"/>
      <c r="U3931" s="282"/>
      <c r="V3931" s="283"/>
      <c r="W3931" s="274"/>
      <c r="X3931" s="284"/>
      <c r="Y3931" s="276"/>
      <c r="Z3931" s="276"/>
      <c r="AA3931" s="285"/>
      <c r="AB3931" s="285"/>
      <c r="AC3931" s="285"/>
      <c r="AD3931" s="281"/>
      <c r="AE3931" s="287"/>
      <c r="AF3931" s="288"/>
      <c r="AG3931" s="288"/>
      <c r="AH3931" s="276"/>
      <c r="AI3931" s="280"/>
      <c r="AJ3931" s="280"/>
      <c r="AK3931" s="280"/>
      <c r="AL3931" s="280"/>
      <c r="AM3931" s="276"/>
      <c r="AN3931" s="276"/>
      <c r="AO3931" s="290"/>
      <c r="AP3931" s="290">
        <f t="shared" si="87"/>
        <v>0</v>
      </c>
      <c r="AQ3931" s="199">
        <f t="shared" si="88"/>
        <v>91300</v>
      </c>
      <c r="AR3931" s="199">
        <f t="shared" si="95"/>
        <v>91300</v>
      </c>
      <c r="AS3931" s="198">
        <f t="shared" si="89"/>
        <v>0</v>
      </c>
      <c r="AT3931" s="198">
        <f t="shared" si="90"/>
        <v>91300</v>
      </c>
      <c r="AU3931" s="198">
        <f t="shared" si="91"/>
        <v>0</v>
      </c>
      <c r="AV3931" s="276"/>
      <c r="AW3931" s="276"/>
      <c r="AX3931" s="201">
        <f t="shared" si="92"/>
        <v>0</v>
      </c>
      <c r="AY3931" s="198">
        <f t="shared" si="93"/>
        <v>0</v>
      </c>
    </row>
    <row r="3932" spans="1:51" s="339" customFormat="1" ht="16.5" customHeight="1" x14ac:dyDescent="0.25">
      <c r="A3932" s="273"/>
      <c r="B3932" s="274">
        <v>91</v>
      </c>
      <c r="C3932" s="275" t="s">
        <v>5</v>
      </c>
      <c r="D3932" s="276">
        <v>37399</v>
      </c>
      <c r="E3932" s="276">
        <v>811</v>
      </c>
      <c r="F3932" s="276">
        <v>2364</v>
      </c>
      <c r="G3932" s="276" t="s">
        <v>26</v>
      </c>
      <c r="H3932" s="276">
        <v>2</v>
      </c>
      <c r="I3932" s="276">
        <v>3</v>
      </c>
      <c r="J3932" s="276">
        <v>59</v>
      </c>
      <c r="K3932" s="277">
        <f t="shared" si="94"/>
        <v>1159</v>
      </c>
      <c r="L3932" s="288">
        <v>1159</v>
      </c>
      <c r="M3932" s="279">
        <v>1</v>
      </c>
      <c r="N3932" s="288">
        <f t="shared" si="96"/>
        <v>1159</v>
      </c>
      <c r="O3932" s="288">
        <v>125</v>
      </c>
      <c r="P3932" s="278">
        <f t="shared" si="86"/>
        <v>144875</v>
      </c>
      <c r="Q3932" s="369">
        <v>1159</v>
      </c>
      <c r="R3932" s="281"/>
      <c r="S3932" s="281"/>
      <c r="T3932" s="276"/>
      <c r="U3932" s="282"/>
      <c r="V3932" s="283"/>
      <c r="W3932" s="274"/>
      <c r="X3932" s="291"/>
      <c r="Y3932" s="276"/>
      <c r="Z3932" s="276"/>
      <c r="AA3932" s="285"/>
      <c r="AB3932" s="285"/>
      <c r="AC3932" s="285"/>
      <c r="AD3932" s="281"/>
      <c r="AE3932" s="287"/>
      <c r="AF3932" s="288"/>
      <c r="AG3932" s="288"/>
      <c r="AH3932" s="276"/>
      <c r="AI3932" s="280"/>
      <c r="AJ3932" s="280"/>
      <c r="AK3932" s="280"/>
      <c r="AL3932" s="280"/>
      <c r="AM3932" s="276"/>
      <c r="AN3932" s="276"/>
      <c r="AO3932" s="290"/>
      <c r="AP3932" s="290">
        <f t="shared" si="87"/>
        <v>0</v>
      </c>
      <c r="AQ3932" s="199">
        <f t="shared" si="88"/>
        <v>144875</v>
      </c>
      <c r="AR3932" s="199">
        <f t="shared" si="95"/>
        <v>144875</v>
      </c>
      <c r="AS3932" s="198">
        <f t="shared" si="89"/>
        <v>0</v>
      </c>
      <c r="AT3932" s="198">
        <f t="shared" si="90"/>
        <v>144875</v>
      </c>
      <c r="AU3932" s="198">
        <f t="shared" si="91"/>
        <v>0</v>
      </c>
      <c r="AV3932" s="276"/>
      <c r="AW3932" s="276"/>
      <c r="AX3932" s="201">
        <f t="shared" si="92"/>
        <v>0</v>
      </c>
      <c r="AY3932" s="198">
        <f t="shared" si="93"/>
        <v>0</v>
      </c>
    </row>
    <row r="3933" spans="1:51" s="339" customFormat="1" ht="16.5" customHeight="1" x14ac:dyDescent="0.25">
      <c r="A3933" s="273"/>
      <c r="B3933" s="274">
        <v>92</v>
      </c>
      <c r="C3933" s="275" t="s">
        <v>5</v>
      </c>
      <c r="D3933" s="276">
        <v>44771</v>
      </c>
      <c r="E3933" s="276">
        <v>341</v>
      </c>
      <c r="F3933" s="276">
        <v>2507</v>
      </c>
      <c r="G3933" s="276" t="s">
        <v>26</v>
      </c>
      <c r="H3933" s="276">
        <v>0</v>
      </c>
      <c r="I3933" s="276">
        <v>2</v>
      </c>
      <c r="J3933" s="276">
        <v>28</v>
      </c>
      <c r="K3933" s="277">
        <f t="shared" si="94"/>
        <v>228</v>
      </c>
      <c r="L3933" s="288">
        <v>228</v>
      </c>
      <c r="M3933" s="279">
        <v>1</v>
      </c>
      <c r="N3933" s="288">
        <f t="shared" si="96"/>
        <v>228</v>
      </c>
      <c r="O3933" s="288">
        <v>150</v>
      </c>
      <c r="P3933" s="278">
        <f t="shared" si="86"/>
        <v>34200</v>
      </c>
      <c r="Q3933" s="369">
        <v>228</v>
      </c>
      <c r="R3933" s="281"/>
      <c r="S3933" s="281"/>
      <c r="T3933" s="276"/>
      <c r="U3933" s="282"/>
      <c r="V3933" s="283"/>
      <c r="W3933" s="274"/>
      <c r="X3933" s="291"/>
      <c r="Y3933" s="276"/>
      <c r="Z3933" s="276"/>
      <c r="AA3933" s="285"/>
      <c r="AB3933" s="285"/>
      <c r="AC3933" s="285"/>
      <c r="AD3933" s="281"/>
      <c r="AE3933" s="287"/>
      <c r="AF3933" s="288"/>
      <c r="AG3933" s="288"/>
      <c r="AH3933" s="276"/>
      <c r="AI3933" s="280"/>
      <c r="AJ3933" s="280"/>
      <c r="AK3933" s="280"/>
      <c r="AL3933" s="280"/>
      <c r="AM3933" s="276"/>
      <c r="AN3933" s="276"/>
      <c r="AO3933" s="290"/>
      <c r="AP3933" s="290">
        <f t="shared" si="87"/>
        <v>0</v>
      </c>
      <c r="AQ3933" s="199">
        <f t="shared" si="88"/>
        <v>34200</v>
      </c>
      <c r="AR3933" s="199">
        <f t="shared" si="95"/>
        <v>34200</v>
      </c>
      <c r="AS3933" s="198">
        <f t="shared" si="89"/>
        <v>0</v>
      </c>
      <c r="AT3933" s="198">
        <f t="shared" si="90"/>
        <v>34200</v>
      </c>
      <c r="AU3933" s="198">
        <f t="shared" si="91"/>
        <v>0</v>
      </c>
      <c r="AV3933" s="276"/>
      <c r="AW3933" s="276"/>
      <c r="AX3933" s="201">
        <f t="shared" si="92"/>
        <v>0</v>
      </c>
      <c r="AY3933" s="198">
        <f t="shared" si="93"/>
        <v>0</v>
      </c>
    </row>
    <row r="3934" spans="1:51" s="339" customFormat="1" ht="16.5" customHeight="1" x14ac:dyDescent="0.25">
      <c r="A3934" s="273"/>
      <c r="B3934" s="274">
        <v>93</v>
      </c>
      <c r="C3934" s="275" t="s">
        <v>5</v>
      </c>
      <c r="D3934" s="276">
        <v>948</v>
      </c>
      <c r="E3934" s="276">
        <v>310</v>
      </c>
      <c r="F3934" s="276">
        <v>2212</v>
      </c>
      <c r="G3934" s="276" t="s">
        <v>26</v>
      </c>
      <c r="H3934" s="276">
        <v>1</v>
      </c>
      <c r="I3934" s="276">
        <v>0</v>
      </c>
      <c r="J3934" s="276">
        <v>46</v>
      </c>
      <c r="K3934" s="277">
        <f t="shared" si="94"/>
        <v>446</v>
      </c>
      <c r="L3934" s="288">
        <v>446</v>
      </c>
      <c r="M3934" s="279">
        <v>1</v>
      </c>
      <c r="N3934" s="288">
        <f t="shared" si="96"/>
        <v>446</v>
      </c>
      <c r="O3934" s="288">
        <v>125</v>
      </c>
      <c r="P3934" s="278">
        <f t="shared" si="86"/>
        <v>55750</v>
      </c>
      <c r="Q3934" s="369">
        <v>446</v>
      </c>
      <c r="R3934" s="281"/>
      <c r="S3934" s="281"/>
      <c r="T3934" s="276"/>
      <c r="U3934" s="282"/>
      <c r="V3934" s="283"/>
      <c r="W3934" s="274"/>
      <c r="X3934" s="284"/>
      <c r="Y3934" s="276"/>
      <c r="Z3934" s="276"/>
      <c r="AA3934" s="285"/>
      <c r="AB3934" s="285"/>
      <c r="AC3934" s="285"/>
      <c r="AD3934" s="281"/>
      <c r="AE3934" s="287"/>
      <c r="AF3934" s="288"/>
      <c r="AG3934" s="288"/>
      <c r="AH3934" s="276"/>
      <c r="AI3934" s="280"/>
      <c r="AJ3934" s="280"/>
      <c r="AK3934" s="280"/>
      <c r="AL3934" s="280"/>
      <c r="AM3934" s="276"/>
      <c r="AN3934" s="276"/>
      <c r="AO3934" s="290"/>
      <c r="AP3934" s="290">
        <f t="shared" si="87"/>
        <v>0</v>
      </c>
      <c r="AQ3934" s="199">
        <f t="shared" si="88"/>
        <v>55750</v>
      </c>
      <c r="AR3934" s="199">
        <f t="shared" si="95"/>
        <v>55750</v>
      </c>
      <c r="AS3934" s="198">
        <f t="shared" si="89"/>
        <v>0</v>
      </c>
      <c r="AT3934" s="198">
        <f t="shared" si="90"/>
        <v>55750</v>
      </c>
      <c r="AU3934" s="198">
        <f t="shared" si="91"/>
        <v>0</v>
      </c>
      <c r="AV3934" s="276"/>
      <c r="AW3934" s="276"/>
      <c r="AX3934" s="201">
        <f t="shared" si="92"/>
        <v>0</v>
      </c>
      <c r="AY3934" s="198">
        <f t="shared" si="93"/>
        <v>0</v>
      </c>
    </row>
    <row r="3935" spans="1:51" s="339" customFormat="1" ht="16.5" customHeight="1" x14ac:dyDescent="0.25">
      <c r="A3935" s="273" t="s">
        <v>340</v>
      </c>
      <c r="B3935" s="274">
        <v>94</v>
      </c>
      <c r="C3935" s="275" t="s">
        <v>5</v>
      </c>
      <c r="D3935" s="276">
        <v>38776</v>
      </c>
      <c r="E3935" s="276">
        <v>650</v>
      </c>
      <c r="F3935" s="276">
        <v>1945</v>
      </c>
      <c r="G3935" s="276" t="s">
        <v>26</v>
      </c>
      <c r="H3935" s="276">
        <v>2</v>
      </c>
      <c r="I3935" s="276">
        <v>0</v>
      </c>
      <c r="J3935" s="276">
        <v>39</v>
      </c>
      <c r="K3935" s="277">
        <f t="shared" si="94"/>
        <v>839</v>
      </c>
      <c r="L3935" s="288">
        <v>839</v>
      </c>
      <c r="M3935" s="279">
        <v>2</v>
      </c>
      <c r="N3935" s="288">
        <f t="shared" si="96"/>
        <v>839</v>
      </c>
      <c r="O3935" s="288">
        <v>150</v>
      </c>
      <c r="P3935" s="278">
        <f t="shared" si="86"/>
        <v>125850</v>
      </c>
      <c r="Q3935" s="280"/>
      <c r="R3935" s="322">
        <v>839</v>
      </c>
      <c r="S3935" s="281"/>
      <c r="T3935" s="276"/>
      <c r="U3935" s="282"/>
      <c r="V3935" s="283" t="s">
        <v>340</v>
      </c>
      <c r="W3935" s="274">
        <v>178</v>
      </c>
      <c r="X3935" s="284">
        <v>17</v>
      </c>
      <c r="Y3935" s="276" t="s">
        <v>28</v>
      </c>
      <c r="Z3935" s="276" t="s">
        <v>53</v>
      </c>
      <c r="AA3935" s="285">
        <v>16</v>
      </c>
      <c r="AB3935" s="285">
        <v>29</v>
      </c>
      <c r="AC3935" s="285">
        <v>2</v>
      </c>
      <c r="AD3935" s="281">
        <f>AA3935*AB3935</f>
        <v>464</v>
      </c>
      <c r="AE3935" s="287"/>
      <c r="AF3935" s="288">
        <f>รายการ!B1</f>
        <v>6700</v>
      </c>
      <c r="AG3935" s="288">
        <f>AD3935*AF3935</f>
        <v>3108800</v>
      </c>
      <c r="AH3935" s="280">
        <f>SUM(AI3935:AL3935)</f>
        <v>464</v>
      </c>
      <c r="AI3935" s="280"/>
      <c r="AJ3935" s="280">
        <v>464</v>
      </c>
      <c r="AK3935" s="280"/>
      <c r="AL3935" s="280"/>
      <c r="AM3935" s="276">
        <v>60</v>
      </c>
      <c r="AN3935" s="276">
        <f>ค่าเสื่อม!T4</f>
        <v>93</v>
      </c>
      <c r="AO3935" s="290">
        <f t="shared" ref="AO3935:AO3948" si="97">AG3935*AN3935/100</f>
        <v>2891184</v>
      </c>
      <c r="AP3935" s="290">
        <f t="shared" si="87"/>
        <v>217616</v>
      </c>
      <c r="AQ3935" s="199">
        <f t="shared" si="88"/>
        <v>343466</v>
      </c>
      <c r="AR3935" s="199">
        <f t="shared" si="95"/>
        <v>343466</v>
      </c>
      <c r="AS3935" s="198">
        <f t="shared" si="89"/>
        <v>0</v>
      </c>
      <c r="AT3935" s="198">
        <f t="shared" si="90"/>
        <v>343466</v>
      </c>
      <c r="AU3935" s="198">
        <f t="shared" si="91"/>
        <v>0</v>
      </c>
      <c r="AV3935" s="276"/>
      <c r="AW3935" s="276"/>
      <c r="AX3935" s="201">
        <f t="shared" si="92"/>
        <v>0</v>
      </c>
      <c r="AY3935" s="198">
        <f t="shared" si="93"/>
        <v>0</v>
      </c>
    </row>
    <row r="3936" spans="1:51" s="339" customFormat="1" ht="16.5" customHeight="1" x14ac:dyDescent="0.25">
      <c r="A3936" s="273"/>
      <c r="B3936" s="274"/>
      <c r="C3936" s="275"/>
      <c r="D3936" s="276"/>
      <c r="E3936" s="276"/>
      <c r="F3936" s="276"/>
      <c r="G3936" s="276"/>
      <c r="H3936" s="276"/>
      <c r="I3936" s="276"/>
      <c r="J3936" s="276"/>
      <c r="K3936" s="288"/>
      <c r="L3936" s="288"/>
      <c r="M3936" s="279"/>
      <c r="N3936" s="288"/>
      <c r="O3936" s="288"/>
      <c r="P3936" s="278">
        <f t="shared" si="86"/>
        <v>0</v>
      </c>
      <c r="Q3936" s="280"/>
      <c r="R3936" s="281"/>
      <c r="S3936" s="281"/>
      <c r="T3936" s="276"/>
      <c r="U3936" s="282"/>
      <c r="V3936" s="283"/>
      <c r="W3936" s="274">
        <v>179</v>
      </c>
      <c r="X3936" s="284"/>
      <c r="Y3936" s="276" t="s">
        <v>38</v>
      </c>
      <c r="Z3936" s="276" t="s">
        <v>7</v>
      </c>
      <c r="AA3936" s="285">
        <v>11</v>
      </c>
      <c r="AB3936" s="285">
        <v>17</v>
      </c>
      <c r="AC3936" s="285">
        <v>2</v>
      </c>
      <c r="AD3936" s="281">
        <f>AA3936*AB3936</f>
        <v>187</v>
      </c>
      <c r="AE3936" s="287"/>
      <c r="AF3936" s="288">
        <f>รายการ!B34</f>
        <v>2050</v>
      </c>
      <c r="AG3936" s="288">
        <f>AD3936*AF3936</f>
        <v>383350</v>
      </c>
      <c r="AH3936" s="280">
        <f>SUM(AI3936:AL3936)</f>
        <v>187</v>
      </c>
      <c r="AI3936" s="280"/>
      <c r="AJ3936" s="280">
        <v>187</v>
      </c>
      <c r="AK3936" s="280"/>
      <c r="AL3936" s="280"/>
      <c r="AM3936" s="276">
        <v>10</v>
      </c>
      <c r="AN3936" s="276">
        <f>ค่าเสื่อม!K4</f>
        <v>40</v>
      </c>
      <c r="AO3936" s="290">
        <f t="shared" si="97"/>
        <v>153340</v>
      </c>
      <c r="AP3936" s="290">
        <f t="shared" si="87"/>
        <v>230010</v>
      </c>
      <c r="AQ3936" s="199">
        <f t="shared" si="88"/>
        <v>230010</v>
      </c>
      <c r="AR3936" s="199">
        <f t="shared" si="95"/>
        <v>230010</v>
      </c>
      <c r="AS3936" s="198">
        <f t="shared" si="89"/>
        <v>0</v>
      </c>
      <c r="AT3936" s="198">
        <f t="shared" si="90"/>
        <v>230010</v>
      </c>
      <c r="AU3936" s="198">
        <f t="shared" si="91"/>
        <v>0</v>
      </c>
      <c r="AV3936" s="276"/>
      <c r="AW3936" s="276" t="s">
        <v>51</v>
      </c>
      <c r="AX3936" s="201">
        <f t="shared" si="92"/>
        <v>0</v>
      </c>
      <c r="AY3936" s="198">
        <f t="shared" si="93"/>
        <v>0</v>
      </c>
    </row>
    <row r="3937" spans="1:51" s="339" customFormat="1" ht="16.5" customHeight="1" x14ac:dyDescent="0.25">
      <c r="A3937" s="273"/>
      <c r="B3937" s="274"/>
      <c r="C3937" s="275"/>
      <c r="D3937" s="276"/>
      <c r="E3937" s="276"/>
      <c r="F3937" s="276"/>
      <c r="G3937" s="276"/>
      <c r="H3937" s="276"/>
      <c r="I3937" s="276"/>
      <c r="J3937" s="276"/>
      <c r="K3937" s="288"/>
      <c r="L3937" s="288"/>
      <c r="M3937" s="279"/>
      <c r="N3937" s="288"/>
      <c r="O3937" s="288"/>
      <c r="P3937" s="278">
        <f t="shared" si="86"/>
        <v>0</v>
      </c>
      <c r="Q3937" s="280"/>
      <c r="R3937" s="281"/>
      <c r="S3937" s="281"/>
      <c r="T3937" s="276"/>
      <c r="U3937" s="282"/>
      <c r="V3937" s="283"/>
      <c r="W3937" s="274">
        <v>180</v>
      </c>
      <c r="X3937" s="284"/>
      <c r="Y3937" s="276" t="s">
        <v>38</v>
      </c>
      <c r="Z3937" s="276" t="s">
        <v>7</v>
      </c>
      <c r="AA3937" s="285">
        <v>6</v>
      </c>
      <c r="AB3937" s="285">
        <v>12</v>
      </c>
      <c r="AC3937" s="285">
        <v>2</v>
      </c>
      <c r="AD3937" s="281">
        <f>AA3937*AB3937</f>
        <v>72</v>
      </c>
      <c r="AE3937" s="287"/>
      <c r="AF3937" s="288">
        <f>AF3936</f>
        <v>2050</v>
      </c>
      <c r="AG3937" s="288">
        <f>AD3937*AF3937</f>
        <v>147600</v>
      </c>
      <c r="AH3937" s="280">
        <f>SUM(AI3937:AL3937)</f>
        <v>72</v>
      </c>
      <c r="AI3937" s="280"/>
      <c r="AJ3937" s="280">
        <v>72</v>
      </c>
      <c r="AK3937" s="280"/>
      <c r="AL3937" s="280"/>
      <c r="AM3937" s="276">
        <v>8</v>
      </c>
      <c r="AN3937" s="276">
        <f>ค่าเสื่อม!I4</f>
        <v>30</v>
      </c>
      <c r="AO3937" s="290">
        <f t="shared" si="97"/>
        <v>44280</v>
      </c>
      <c r="AP3937" s="290">
        <f t="shared" si="87"/>
        <v>103320</v>
      </c>
      <c r="AQ3937" s="199">
        <f t="shared" si="88"/>
        <v>103320</v>
      </c>
      <c r="AR3937" s="199">
        <f t="shared" si="95"/>
        <v>103320</v>
      </c>
      <c r="AS3937" s="198">
        <f t="shared" si="89"/>
        <v>0</v>
      </c>
      <c r="AT3937" s="198">
        <f t="shared" si="90"/>
        <v>103320</v>
      </c>
      <c r="AU3937" s="198">
        <f t="shared" si="91"/>
        <v>0</v>
      </c>
      <c r="AV3937" s="276"/>
      <c r="AW3937" s="276" t="s">
        <v>51</v>
      </c>
      <c r="AX3937" s="201">
        <f t="shared" si="92"/>
        <v>0</v>
      </c>
      <c r="AY3937" s="198">
        <f t="shared" si="93"/>
        <v>0</v>
      </c>
    </row>
    <row r="3938" spans="1:51" s="339" customFormat="1" ht="16.5" customHeight="1" x14ac:dyDescent="0.25">
      <c r="A3938" s="273"/>
      <c r="B3938" s="274">
        <v>95</v>
      </c>
      <c r="C3938" s="275" t="s">
        <v>5</v>
      </c>
      <c r="D3938" s="276">
        <v>38563</v>
      </c>
      <c r="E3938" s="276">
        <v>211</v>
      </c>
      <c r="F3938" s="276">
        <v>1929</v>
      </c>
      <c r="G3938" s="276" t="s">
        <v>26</v>
      </c>
      <c r="H3938" s="276">
        <v>1</v>
      </c>
      <c r="I3938" s="276">
        <v>1</v>
      </c>
      <c r="J3938" s="276">
        <v>22</v>
      </c>
      <c r="K3938" s="277">
        <f t="shared" ref="K3938:K3945" si="98">H3938*400+I3938*100+J3938</f>
        <v>522</v>
      </c>
      <c r="L3938" s="288">
        <v>522</v>
      </c>
      <c r="M3938" s="279">
        <v>1</v>
      </c>
      <c r="N3938" s="288">
        <f>L3938</f>
        <v>522</v>
      </c>
      <c r="O3938" s="288">
        <v>150</v>
      </c>
      <c r="P3938" s="278">
        <f t="shared" si="86"/>
        <v>78300</v>
      </c>
      <c r="Q3938" s="369">
        <v>522</v>
      </c>
      <c r="R3938" s="281"/>
      <c r="S3938" s="281"/>
      <c r="T3938" s="276"/>
      <c r="U3938" s="282"/>
      <c r="V3938" s="283"/>
      <c r="W3938" s="274"/>
      <c r="X3938" s="284"/>
      <c r="Y3938" s="276"/>
      <c r="Z3938" s="276"/>
      <c r="AA3938" s="285"/>
      <c r="AB3938" s="285"/>
      <c r="AC3938" s="285"/>
      <c r="AD3938" s="281"/>
      <c r="AE3938" s="287"/>
      <c r="AF3938" s="288"/>
      <c r="AG3938" s="288"/>
      <c r="AH3938" s="276"/>
      <c r="AI3938" s="280"/>
      <c r="AJ3938" s="280"/>
      <c r="AK3938" s="280"/>
      <c r="AL3938" s="280"/>
      <c r="AM3938" s="276"/>
      <c r="AN3938" s="276"/>
      <c r="AO3938" s="290">
        <f t="shared" si="97"/>
        <v>0</v>
      </c>
      <c r="AP3938" s="290">
        <f t="shared" si="87"/>
        <v>0</v>
      </c>
      <c r="AQ3938" s="199">
        <f t="shared" si="88"/>
        <v>78300</v>
      </c>
      <c r="AR3938" s="199">
        <f t="shared" si="95"/>
        <v>78300</v>
      </c>
      <c r="AS3938" s="198">
        <f t="shared" ref="AS3938:AS4001" si="99">((S3938*O3938)+(AF3938*AK3938)-(AF3938*AK3938*AN3938/100))</f>
        <v>0</v>
      </c>
      <c r="AT3938" s="198">
        <f t="shared" si="90"/>
        <v>78300</v>
      </c>
      <c r="AU3938" s="198">
        <f t="shared" si="91"/>
        <v>0</v>
      </c>
      <c r="AV3938" s="276"/>
      <c r="AW3938" s="276"/>
      <c r="AX3938" s="201">
        <f t="shared" si="92"/>
        <v>0</v>
      </c>
      <c r="AY3938" s="198">
        <f t="shared" si="93"/>
        <v>0</v>
      </c>
    </row>
    <row r="3939" spans="1:51" s="339" customFormat="1" ht="16.5" customHeight="1" x14ac:dyDescent="0.25">
      <c r="A3939" s="273"/>
      <c r="B3939" s="274">
        <v>96</v>
      </c>
      <c r="C3939" s="275" t="s">
        <v>5</v>
      </c>
      <c r="D3939" s="276">
        <v>38564</v>
      </c>
      <c r="E3939" s="276">
        <v>212</v>
      </c>
      <c r="F3939" s="276">
        <v>1930</v>
      </c>
      <c r="G3939" s="276" t="s">
        <v>26</v>
      </c>
      <c r="H3939" s="276">
        <v>3</v>
      </c>
      <c r="I3939" s="276">
        <v>1</v>
      </c>
      <c r="J3939" s="276">
        <v>97</v>
      </c>
      <c r="K3939" s="277">
        <f t="shared" si="98"/>
        <v>1397</v>
      </c>
      <c r="L3939" s="288">
        <v>1397</v>
      </c>
      <c r="M3939" s="279">
        <v>1</v>
      </c>
      <c r="N3939" s="288">
        <f>L3939</f>
        <v>1397</v>
      </c>
      <c r="O3939" s="288">
        <v>150</v>
      </c>
      <c r="P3939" s="278">
        <f t="shared" si="86"/>
        <v>209550</v>
      </c>
      <c r="Q3939" s="369">
        <v>1397</v>
      </c>
      <c r="R3939" s="281"/>
      <c r="S3939" s="281"/>
      <c r="T3939" s="276"/>
      <c r="U3939" s="282"/>
      <c r="V3939" s="283"/>
      <c r="W3939" s="274"/>
      <c r="X3939" s="284"/>
      <c r="Y3939" s="276"/>
      <c r="Z3939" s="276"/>
      <c r="AA3939" s="285"/>
      <c r="AB3939" s="285"/>
      <c r="AC3939" s="285"/>
      <c r="AD3939" s="281"/>
      <c r="AE3939" s="287"/>
      <c r="AF3939" s="288"/>
      <c r="AG3939" s="288"/>
      <c r="AH3939" s="276"/>
      <c r="AI3939" s="280"/>
      <c r="AJ3939" s="280"/>
      <c r="AK3939" s="280"/>
      <c r="AL3939" s="280"/>
      <c r="AM3939" s="276"/>
      <c r="AN3939" s="276"/>
      <c r="AO3939" s="290">
        <f t="shared" si="97"/>
        <v>0</v>
      </c>
      <c r="AP3939" s="290">
        <f t="shared" si="87"/>
        <v>0</v>
      </c>
      <c r="AQ3939" s="199">
        <f t="shared" si="88"/>
        <v>209550</v>
      </c>
      <c r="AR3939" s="199">
        <f t="shared" si="95"/>
        <v>209550</v>
      </c>
      <c r="AS3939" s="198">
        <f t="shared" si="99"/>
        <v>0</v>
      </c>
      <c r="AT3939" s="198">
        <f t="shared" si="90"/>
        <v>209550</v>
      </c>
      <c r="AU3939" s="198">
        <f t="shared" si="91"/>
        <v>0</v>
      </c>
      <c r="AV3939" s="276"/>
      <c r="AW3939" s="276"/>
      <c r="AX3939" s="201">
        <f t="shared" si="92"/>
        <v>0</v>
      </c>
      <c r="AY3939" s="198">
        <f t="shared" si="93"/>
        <v>0</v>
      </c>
    </row>
    <row r="3940" spans="1:51" s="339" customFormat="1" ht="16.5" customHeight="1" x14ac:dyDescent="0.25">
      <c r="A3940" s="273"/>
      <c r="B3940" s="274">
        <v>97</v>
      </c>
      <c r="C3940" s="275" t="s">
        <v>5</v>
      </c>
      <c r="D3940" s="276">
        <v>11482</v>
      </c>
      <c r="E3940" s="276">
        <v>95</v>
      </c>
      <c r="F3940" s="276">
        <v>117</v>
      </c>
      <c r="G3940" s="276" t="s">
        <v>26</v>
      </c>
      <c r="H3940" s="276">
        <v>5</v>
      </c>
      <c r="I3940" s="276">
        <v>1</v>
      </c>
      <c r="J3940" s="276">
        <v>34</v>
      </c>
      <c r="K3940" s="277">
        <f t="shared" si="98"/>
        <v>2134</v>
      </c>
      <c r="L3940" s="288">
        <v>2134</v>
      </c>
      <c r="M3940" s="279">
        <v>1</v>
      </c>
      <c r="N3940" s="288">
        <f>L3940</f>
        <v>2134</v>
      </c>
      <c r="O3940" s="288">
        <v>100</v>
      </c>
      <c r="P3940" s="278">
        <f t="shared" si="86"/>
        <v>213400</v>
      </c>
      <c r="Q3940" s="369">
        <v>2134</v>
      </c>
      <c r="R3940" s="281"/>
      <c r="S3940" s="281"/>
      <c r="T3940" s="276"/>
      <c r="U3940" s="282"/>
      <c r="V3940" s="283"/>
      <c r="W3940" s="274"/>
      <c r="X3940" s="284"/>
      <c r="Y3940" s="276"/>
      <c r="Z3940" s="276"/>
      <c r="AA3940" s="285"/>
      <c r="AB3940" s="285"/>
      <c r="AC3940" s="285"/>
      <c r="AD3940" s="281"/>
      <c r="AE3940" s="287"/>
      <c r="AF3940" s="288"/>
      <c r="AG3940" s="288"/>
      <c r="AH3940" s="276"/>
      <c r="AI3940" s="280"/>
      <c r="AJ3940" s="280"/>
      <c r="AK3940" s="280"/>
      <c r="AL3940" s="280"/>
      <c r="AM3940" s="276"/>
      <c r="AN3940" s="276"/>
      <c r="AO3940" s="290">
        <f t="shared" si="97"/>
        <v>0</v>
      </c>
      <c r="AP3940" s="290">
        <f t="shared" si="87"/>
        <v>0</v>
      </c>
      <c r="AQ3940" s="199">
        <f t="shared" si="88"/>
        <v>213400</v>
      </c>
      <c r="AR3940" s="199">
        <f t="shared" si="95"/>
        <v>213400</v>
      </c>
      <c r="AS3940" s="198">
        <f t="shared" si="99"/>
        <v>0</v>
      </c>
      <c r="AT3940" s="198">
        <f t="shared" si="90"/>
        <v>213400</v>
      </c>
      <c r="AU3940" s="198">
        <f t="shared" si="91"/>
        <v>0</v>
      </c>
      <c r="AV3940" s="276"/>
      <c r="AW3940" s="276"/>
      <c r="AX3940" s="201">
        <f t="shared" si="92"/>
        <v>0</v>
      </c>
      <c r="AY3940" s="198">
        <f t="shared" si="93"/>
        <v>0</v>
      </c>
    </row>
    <row r="3941" spans="1:51" s="202" customFormat="1" ht="16.5" customHeight="1" x14ac:dyDescent="0.25">
      <c r="A3941" s="179"/>
      <c r="B3941" s="180">
        <v>98</v>
      </c>
      <c r="C3941" s="203" t="s">
        <v>5</v>
      </c>
      <c r="D3941" s="183">
        <v>37398</v>
      </c>
      <c r="E3941" s="183">
        <v>810</v>
      </c>
      <c r="F3941" s="183">
        <v>2363</v>
      </c>
      <c r="G3941" s="183" t="s">
        <v>26</v>
      </c>
      <c r="H3941" s="183">
        <v>1</v>
      </c>
      <c r="I3941" s="183">
        <v>0</v>
      </c>
      <c r="J3941" s="183">
        <v>47</v>
      </c>
      <c r="K3941" s="184">
        <f t="shared" si="98"/>
        <v>447</v>
      </c>
      <c r="L3941" s="187">
        <v>447</v>
      </c>
      <c r="M3941" s="204">
        <v>1</v>
      </c>
      <c r="N3941" s="187">
        <f>L3941</f>
        <v>447</v>
      </c>
      <c r="O3941" s="187">
        <v>125</v>
      </c>
      <c r="P3941" s="185">
        <f t="shared" si="86"/>
        <v>55875</v>
      </c>
      <c r="Q3941" s="370">
        <v>447</v>
      </c>
      <c r="R3941" s="189"/>
      <c r="S3941" s="189"/>
      <c r="T3941" s="190"/>
      <c r="U3941" s="191"/>
      <c r="V3941" s="192"/>
      <c r="W3941" s="193"/>
      <c r="X3941" s="366"/>
      <c r="Y3941" s="190"/>
      <c r="Z3941" s="190"/>
      <c r="AA3941" s="195"/>
      <c r="AB3941" s="195"/>
      <c r="AC3941" s="195"/>
      <c r="AD3941" s="189"/>
      <c r="AE3941" s="196"/>
      <c r="AF3941" s="197"/>
      <c r="AG3941" s="197"/>
      <c r="AH3941" s="190"/>
      <c r="AI3941" s="188"/>
      <c r="AJ3941" s="188"/>
      <c r="AK3941" s="188"/>
      <c r="AL3941" s="188"/>
      <c r="AM3941" s="183"/>
      <c r="AN3941" s="183"/>
      <c r="AO3941" s="198">
        <f t="shared" si="97"/>
        <v>0</v>
      </c>
      <c r="AP3941" s="198">
        <f t="shared" si="87"/>
        <v>0</v>
      </c>
      <c r="AQ3941" s="199">
        <f t="shared" si="88"/>
        <v>55875</v>
      </c>
      <c r="AR3941" s="199">
        <f t="shared" si="95"/>
        <v>55875</v>
      </c>
      <c r="AS3941" s="198">
        <f t="shared" si="99"/>
        <v>0</v>
      </c>
      <c r="AT3941" s="198">
        <f t="shared" si="90"/>
        <v>55875</v>
      </c>
      <c r="AU3941" s="198">
        <f t="shared" si="91"/>
        <v>0</v>
      </c>
      <c r="AV3941" s="183"/>
      <c r="AW3941" s="183"/>
      <c r="AX3941" s="201">
        <f t="shared" si="92"/>
        <v>0</v>
      </c>
      <c r="AY3941" s="198">
        <f t="shared" si="93"/>
        <v>0</v>
      </c>
    </row>
    <row r="3942" spans="1:51" s="202" customFormat="1" ht="16.5" customHeight="1" x14ac:dyDescent="0.25">
      <c r="A3942" s="179" t="s">
        <v>341</v>
      </c>
      <c r="B3942" s="180">
        <v>99</v>
      </c>
      <c r="C3942" s="203" t="s">
        <v>5</v>
      </c>
      <c r="D3942" s="183">
        <v>37388</v>
      </c>
      <c r="E3942" s="183">
        <v>795</v>
      </c>
      <c r="F3942" s="183">
        <v>2353</v>
      </c>
      <c r="G3942" s="183" t="s">
        <v>26</v>
      </c>
      <c r="H3942" s="183">
        <v>0</v>
      </c>
      <c r="I3942" s="183">
        <v>3</v>
      </c>
      <c r="J3942" s="183">
        <v>24</v>
      </c>
      <c r="K3942" s="184">
        <f t="shared" si="98"/>
        <v>324</v>
      </c>
      <c r="L3942" s="187">
        <v>324</v>
      </c>
      <c r="M3942" s="204">
        <v>2</v>
      </c>
      <c r="N3942" s="187">
        <f t="shared" ref="N3942:N4010" si="100">L3942</f>
        <v>324</v>
      </c>
      <c r="O3942" s="187">
        <v>100</v>
      </c>
      <c r="P3942" s="185">
        <f t="shared" si="86"/>
        <v>32400</v>
      </c>
      <c r="Q3942" s="188"/>
      <c r="R3942" s="371">
        <v>324</v>
      </c>
      <c r="S3942" s="189"/>
      <c r="T3942" s="190"/>
      <c r="U3942" s="191"/>
      <c r="V3942" s="372" t="s">
        <v>341</v>
      </c>
      <c r="W3942" s="193">
        <v>181</v>
      </c>
      <c r="X3942" s="366">
        <v>23</v>
      </c>
      <c r="Y3942" s="190" t="s">
        <v>28</v>
      </c>
      <c r="Z3942" s="190" t="s">
        <v>53</v>
      </c>
      <c r="AA3942" s="195">
        <v>14</v>
      </c>
      <c r="AB3942" s="195">
        <v>27</v>
      </c>
      <c r="AC3942" s="195">
        <v>2</v>
      </c>
      <c r="AD3942" s="189">
        <f>AA3942*AB3942</f>
        <v>378</v>
      </c>
      <c r="AE3942" s="196"/>
      <c r="AF3942" s="197">
        <f>รายการ!B1</f>
        <v>6700</v>
      </c>
      <c r="AG3942" s="197">
        <f>AD3942*AF3942</f>
        <v>2532600</v>
      </c>
      <c r="AH3942" s="188">
        <f>SUM(AI3942:AL3942)</f>
        <v>378</v>
      </c>
      <c r="AI3942" s="188"/>
      <c r="AJ3942" s="188">
        <v>378</v>
      </c>
      <c r="AK3942" s="188"/>
      <c r="AL3942" s="188"/>
      <c r="AM3942" s="183">
        <v>43</v>
      </c>
      <c r="AN3942" s="183">
        <f>ค่าเสื่อม!T4</f>
        <v>93</v>
      </c>
      <c r="AO3942" s="198">
        <f t="shared" si="97"/>
        <v>2355318</v>
      </c>
      <c r="AP3942" s="198">
        <f t="shared" si="87"/>
        <v>177282</v>
      </c>
      <c r="AQ3942" s="199">
        <f t="shared" si="88"/>
        <v>209682</v>
      </c>
      <c r="AR3942" s="199">
        <f t="shared" si="95"/>
        <v>209682</v>
      </c>
      <c r="AS3942" s="198">
        <f t="shared" si="99"/>
        <v>0</v>
      </c>
      <c r="AT3942" s="198">
        <f t="shared" si="90"/>
        <v>209682</v>
      </c>
      <c r="AU3942" s="198">
        <f t="shared" si="91"/>
        <v>0</v>
      </c>
      <c r="AV3942" s="183"/>
      <c r="AW3942" s="183"/>
      <c r="AX3942" s="201">
        <f t="shared" si="92"/>
        <v>0</v>
      </c>
      <c r="AY3942" s="198">
        <f t="shared" si="93"/>
        <v>0</v>
      </c>
    </row>
    <row r="3943" spans="1:51" s="202" customFormat="1" ht="16.5" customHeight="1" x14ac:dyDescent="0.25">
      <c r="A3943" s="179"/>
      <c r="B3943" s="180">
        <v>100</v>
      </c>
      <c r="C3943" s="203" t="s">
        <v>5</v>
      </c>
      <c r="D3943" s="183">
        <v>37387</v>
      </c>
      <c r="E3943" s="183">
        <v>794</v>
      </c>
      <c r="F3943" s="183">
        <v>2352</v>
      </c>
      <c r="G3943" s="183" t="s">
        <v>26</v>
      </c>
      <c r="H3943" s="183">
        <v>0</v>
      </c>
      <c r="I3943" s="183">
        <v>1</v>
      </c>
      <c r="J3943" s="183">
        <v>35</v>
      </c>
      <c r="K3943" s="184">
        <f t="shared" si="98"/>
        <v>135</v>
      </c>
      <c r="L3943" s="187">
        <v>135</v>
      </c>
      <c r="M3943" s="204">
        <v>1</v>
      </c>
      <c r="N3943" s="187">
        <f t="shared" si="100"/>
        <v>135</v>
      </c>
      <c r="O3943" s="187">
        <v>100</v>
      </c>
      <c r="P3943" s="185">
        <f t="shared" si="86"/>
        <v>13500</v>
      </c>
      <c r="Q3943" s="370">
        <v>135</v>
      </c>
      <c r="R3943" s="371"/>
      <c r="S3943" s="189"/>
      <c r="T3943" s="190"/>
      <c r="U3943" s="191"/>
      <c r="V3943" s="192"/>
      <c r="W3943" s="193"/>
      <c r="X3943" s="366"/>
      <c r="Y3943" s="190"/>
      <c r="Z3943" s="190"/>
      <c r="AA3943" s="195"/>
      <c r="AB3943" s="195"/>
      <c r="AC3943" s="195"/>
      <c r="AD3943" s="189"/>
      <c r="AE3943" s="196"/>
      <c r="AF3943" s="197"/>
      <c r="AG3943" s="197"/>
      <c r="AH3943" s="188"/>
      <c r="AI3943" s="188"/>
      <c r="AJ3943" s="188"/>
      <c r="AK3943" s="188"/>
      <c r="AL3943" s="188"/>
      <c r="AM3943" s="183"/>
      <c r="AN3943" s="183"/>
      <c r="AO3943" s="198">
        <f t="shared" si="97"/>
        <v>0</v>
      </c>
      <c r="AP3943" s="198">
        <f t="shared" si="87"/>
        <v>0</v>
      </c>
      <c r="AQ3943" s="199">
        <f t="shared" si="88"/>
        <v>13500</v>
      </c>
      <c r="AR3943" s="199">
        <f t="shared" si="95"/>
        <v>13500</v>
      </c>
      <c r="AS3943" s="198">
        <f t="shared" si="99"/>
        <v>0</v>
      </c>
      <c r="AT3943" s="198">
        <f t="shared" si="90"/>
        <v>13500</v>
      </c>
      <c r="AU3943" s="198">
        <f t="shared" si="91"/>
        <v>0</v>
      </c>
      <c r="AV3943" s="183"/>
      <c r="AW3943" s="183"/>
      <c r="AX3943" s="201">
        <f t="shared" si="92"/>
        <v>0</v>
      </c>
      <c r="AY3943" s="198">
        <f t="shared" si="93"/>
        <v>0</v>
      </c>
    </row>
    <row r="3944" spans="1:51" s="202" customFormat="1" ht="16.5" customHeight="1" x14ac:dyDescent="0.25">
      <c r="A3944" s="179"/>
      <c r="B3944" s="180">
        <v>101</v>
      </c>
      <c r="C3944" s="203" t="s">
        <v>5</v>
      </c>
      <c r="D3944" s="183">
        <v>38720</v>
      </c>
      <c r="E3944" s="183">
        <v>647</v>
      </c>
      <c r="F3944" s="183">
        <v>1942</v>
      </c>
      <c r="G3944" s="183" t="s">
        <v>26</v>
      </c>
      <c r="H3944" s="183">
        <v>6</v>
      </c>
      <c r="I3944" s="183">
        <v>1</v>
      </c>
      <c r="J3944" s="183">
        <v>2</v>
      </c>
      <c r="K3944" s="184">
        <f t="shared" si="98"/>
        <v>2502</v>
      </c>
      <c r="L3944" s="187">
        <v>2502</v>
      </c>
      <c r="M3944" s="204">
        <v>1</v>
      </c>
      <c r="N3944" s="187">
        <f t="shared" si="100"/>
        <v>2502</v>
      </c>
      <c r="O3944" s="187">
        <v>100</v>
      </c>
      <c r="P3944" s="185">
        <f t="shared" si="86"/>
        <v>250200</v>
      </c>
      <c r="Q3944" s="370">
        <v>2502</v>
      </c>
      <c r="R3944" s="189"/>
      <c r="S3944" s="189"/>
      <c r="T3944" s="190"/>
      <c r="U3944" s="191"/>
      <c r="V3944" s="192"/>
      <c r="W3944" s="193"/>
      <c r="X3944" s="366"/>
      <c r="Y3944" s="190"/>
      <c r="Z3944" s="190"/>
      <c r="AA3944" s="195"/>
      <c r="AB3944" s="195"/>
      <c r="AC3944" s="195"/>
      <c r="AD3944" s="189"/>
      <c r="AE3944" s="196"/>
      <c r="AF3944" s="197"/>
      <c r="AG3944" s="197"/>
      <c r="AH3944" s="190"/>
      <c r="AI3944" s="188"/>
      <c r="AJ3944" s="188"/>
      <c r="AK3944" s="188"/>
      <c r="AL3944" s="188"/>
      <c r="AM3944" s="183"/>
      <c r="AN3944" s="183"/>
      <c r="AO3944" s="198">
        <f t="shared" si="97"/>
        <v>0</v>
      </c>
      <c r="AP3944" s="198">
        <f t="shared" si="87"/>
        <v>0</v>
      </c>
      <c r="AQ3944" s="199">
        <f t="shared" si="88"/>
        <v>250200</v>
      </c>
      <c r="AR3944" s="199">
        <f t="shared" si="95"/>
        <v>250200</v>
      </c>
      <c r="AS3944" s="198">
        <f t="shared" si="99"/>
        <v>0</v>
      </c>
      <c r="AT3944" s="198">
        <f t="shared" si="90"/>
        <v>250200</v>
      </c>
      <c r="AU3944" s="198">
        <f t="shared" si="91"/>
        <v>0</v>
      </c>
      <c r="AV3944" s="183"/>
      <c r="AW3944" s="183"/>
      <c r="AX3944" s="201">
        <f t="shared" si="92"/>
        <v>0</v>
      </c>
      <c r="AY3944" s="198">
        <f t="shared" si="93"/>
        <v>0</v>
      </c>
    </row>
    <row r="3945" spans="1:51" s="202" customFormat="1" ht="16.5" customHeight="1" x14ac:dyDescent="0.25">
      <c r="A3945" s="179" t="s">
        <v>342</v>
      </c>
      <c r="B3945" s="180">
        <v>102</v>
      </c>
      <c r="C3945" s="203" t="s">
        <v>5</v>
      </c>
      <c r="D3945" s="183">
        <v>37375</v>
      </c>
      <c r="E3945" s="183">
        <v>807</v>
      </c>
      <c r="F3945" s="183">
        <v>2340</v>
      </c>
      <c r="G3945" s="183" t="s">
        <v>26</v>
      </c>
      <c r="H3945" s="183">
        <v>8</v>
      </c>
      <c r="I3945" s="183">
        <v>1</v>
      </c>
      <c r="J3945" s="183">
        <v>34</v>
      </c>
      <c r="K3945" s="184">
        <f t="shared" si="98"/>
        <v>3334</v>
      </c>
      <c r="L3945" s="187">
        <v>3334</v>
      </c>
      <c r="M3945" s="204">
        <v>5</v>
      </c>
      <c r="N3945" s="187">
        <f t="shared" si="100"/>
        <v>3334</v>
      </c>
      <c r="O3945" s="187">
        <v>125</v>
      </c>
      <c r="P3945" s="185">
        <f t="shared" si="86"/>
        <v>416750</v>
      </c>
      <c r="Q3945" s="188">
        <v>2388</v>
      </c>
      <c r="R3945" s="189">
        <v>946</v>
      </c>
      <c r="S3945" s="189"/>
      <c r="T3945" s="190"/>
      <c r="U3945" s="191"/>
      <c r="V3945" s="192"/>
      <c r="W3945" s="193"/>
      <c r="X3945" s="366"/>
      <c r="Y3945" s="190"/>
      <c r="Z3945" s="190"/>
      <c r="AA3945" s="195"/>
      <c r="AB3945" s="195"/>
      <c r="AC3945" s="195"/>
      <c r="AD3945" s="189"/>
      <c r="AE3945" s="196"/>
      <c r="AF3945" s="197"/>
      <c r="AG3945" s="197"/>
      <c r="AH3945" s="190"/>
      <c r="AI3945" s="188"/>
      <c r="AJ3945" s="188"/>
      <c r="AK3945" s="188"/>
      <c r="AL3945" s="188"/>
      <c r="AM3945" s="183"/>
      <c r="AN3945" s="183"/>
      <c r="AO3945" s="198">
        <f t="shared" si="97"/>
        <v>0</v>
      </c>
      <c r="AP3945" s="198">
        <f t="shared" si="87"/>
        <v>0</v>
      </c>
      <c r="AQ3945" s="199">
        <f t="shared" si="88"/>
        <v>416750</v>
      </c>
      <c r="AR3945" s="199">
        <f t="shared" si="95"/>
        <v>416750</v>
      </c>
      <c r="AS3945" s="198">
        <f t="shared" si="99"/>
        <v>0</v>
      </c>
      <c r="AT3945" s="198">
        <f t="shared" si="90"/>
        <v>416750</v>
      </c>
      <c r="AU3945" s="198">
        <f t="shared" si="91"/>
        <v>0</v>
      </c>
      <c r="AV3945" s="183"/>
      <c r="AW3945" s="183"/>
      <c r="AX3945" s="201">
        <f t="shared" si="92"/>
        <v>0</v>
      </c>
      <c r="AY3945" s="198">
        <f t="shared" si="93"/>
        <v>0</v>
      </c>
    </row>
    <row r="3946" spans="1:51" s="202" customFormat="1" ht="16.5" customHeight="1" x14ac:dyDescent="0.25">
      <c r="A3946" s="179" t="s">
        <v>299</v>
      </c>
      <c r="B3946" s="180"/>
      <c r="C3946" s="203"/>
      <c r="D3946" s="183"/>
      <c r="E3946" s="183"/>
      <c r="F3946" s="183"/>
      <c r="G3946" s="183"/>
      <c r="H3946" s="183"/>
      <c r="I3946" s="183"/>
      <c r="J3946" s="183"/>
      <c r="K3946" s="187"/>
      <c r="L3946" s="187"/>
      <c r="M3946" s="204"/>
      <c r="N3946" s="187"/>
      <c r="O3946" s="187"/>
      <c r="P3946" s="185"/>
      <c r="Q3946" s="188"/>
      <c r="R3946" s="189"/>
      <c r="S3946" s="189"/>
      <c r="T3946" s="190"/>
      <c r="U3946" s="191"/>
      <c r="V3946" s="192" t="s">
        <v>343</v>
      </c>
      <c r="W3946" s="193">
        <v>182</v>
      </c>
      <c r="X3946" s="366" t="s">
        <v>344</v>
      </c>
      <c r="Y3946" s="190" t="s">
        <v>28</v>
      </c>
      <c r="Z3946" s="190" t="s">
        <v>41</v>
      </c>
      <c r="AA3946" s="195"/>
      <c r="AB3946" s="195"/>
      <c r="AC3946" s="195">
        <v>2</v>
      </c>
      <c r="AD3946" s="189">
        <v>360</v>
      </c>
      <c r="AE3946" s="196"/>
      <c r="AF3946" s="197">
        <f>AF3942</f>
        <v>6700</v>
      </c>
      <c r="AG3946" s="197">
        <f t="shared" ref="AG3946:AG3953" si="101">AD3946*AF3946</f>
        <v>2412000</v>
      </c>
      <c r="AH3946" s="188">
        <v>360</v>
      </c>
      <c r="AI3946" s="188"/>
      <c r="AJ3946" s="188">
        <v>360</v>
      </c>
      <c r="AK3946" s="188"/>
      <c r="AL3946" s="188"/>
      <c r="AM3946" s="183">
        <v>36</v>
      </c>
      <c r="AN3946" s="183">
        <f>ค่าเสื่อม!W3</f>
        <v>85</v>
      </c>
      <c r="AO3946" s="198">
        <f t="shared" si="97"/>
        <v>2050200</v>
      </c>
      <c r="AP3946" s="198">
        <f t="shared" si="87"/>
        <v>361800</v>
      </c>
      <c r="AQ3946" s="199">
        <f t="shared" si="88"/>
        <v>361800</v>
      </c>
      <c r="AR3946" s="199">
        <f t="shared" si="95"/>
        <v>361800</v>
      </c>
      <c r="AS3946" s="198">
        <f t="shared" si="99"/>
        <v>0</v>
      </c>
      <c r="AT3946" s="198">
        <f t="shared" si="90"/>
        <v>361800</v>
      </c>
      <c r="AU3946" s="198">
        <f t="shared" si="91"/>
        <v>0</v>
      </c>
      <c r="AV3946" s="183"/>
      <c r="AW3946" s="183"/>
      <c r="AX3946" s="201">
        <f t="shared" si="92"/>
        <v>0</v>
      </c>
      <c r="AY3946" s="198">
        <f t="shared" si="93"/>
        <v>0</v>
      </c>
    </row>
    <row r="3947" spans="1:51" s="202" customFormat="1" ht="16.5" customHeight="1" x14ac:dyDescent="0.25">
      <c r="A3947" s="179"/>
      <c r="B3947" s="180"/>
      <c r="C3947" s="203"/>
      <c r="D3947" s="183"/>
      <c r="E3947" s="183"/>
      <c r="F3947" s="183"/>
      <c r="G3947" s="183"/>
      <c r="H3947" s="183"/>
      <c r="I3947" s="183"/>
      <c r="J3947" s="183"/>
      <c r="K3947" s="187"/>
      <c r="L3947" s="187"/>
      <c r="M3947" s="204"/>
      <c r="N3947" s="187">
        <f t="shared" si="100"/>
        <v>0</v>
      </c>
      <c r="O3947" s="187"/>
      <c r="P3947" s="185">
        <f t="shared" si="86"/>
        <v>0</v>
      </c>
      <c r="Q3947" s="188"/>
      <c r="R3947" s="189"/>
      <c r="S3947" s="189"/>
      <c r="T3947" s="190"/>
      <c r="U3947" s="191"/>
      <c r="V3947" s="192"/>
      <c r="W3947" s="193"/>
      <c r="X3947" s="366"/>
      <c r="Y3947" s="190"/>
      <c r="Z3947" s="192" t="s">
        <v>42</v>
      </c>
      <c r="AA3947" s="195">
        <v>9</v>
      </c>
      <c r="AB3947" s="195">
        <v>20</v>
      </c>
      <c r="AC3947" s="195">
        <v>2</v>
      </c>
      <c r="AD3947" s="189">
        <f t="shared" ref="AD3947:AD3953" si="102">AA3947*AB3947</f>
        <v>180</v>
      </c>
      <c r="AE3947" s="196"/>
      <c r="AF3947" s="197">
        <f>AF3946</f>
        <v>6700</v>
      </c>
      <c r="AG3947" s="197">
        <f t="shared" si="101"/>
        <v>1206000</v>
      </c>
      <c r="AH3947" s="188">
        <f t="shared" ref="AH3947:AH3953" si="103">SUM(AI3947:AL3947)</f>
        <v>180</v>
      </c>
      <c r="AI3947" s="188"/>
      <c r="AJ3947" s="188">
        <v>180</v>
      </c>
      <c r="AK3947" s="188"/>
      <c r="AL3947" s="188"/>
      <c r="AM3947" s="183">
        <v>36</v>
      </c>
      <c r="AN3947" s="183">
        <f>AN3946</f>
        <v>85</v>
      </c>
      <c r="AO3947" s="198">
        <f t="shared" si="97"/>
        <v>1025100</v>
      </c>
      <c r="AP3947" s="198">
        <f t="shared" si="87"/>
        <v>180900</v>
      </c>
      <c r="AQ3947" s="199">
        <f t="shared" si="88"/>
        <v>180900</v>
      </c>
      <c r="AR3947" s="199">
        <f t="shared" si="95"/>
        <v>180900</v>
      </c>
      <c r="AS3947" s="198">
        <f t="shared" si="99"/>
        <v>0</v>
      </c>
      <c r="AT3947" s="198">
        <f t="shared" si="90"/>
        <v>180900</v>
      </c>
      <c r="AU3947" s="198">
        <f t="shared" si="91"/>
        <v>0</v>
      </c>
      <c r="AV3947" s="183"/>
      <c r="AW3947" s="183"/>
      <c r="AX3947" s="201">
        <f t="shared" si="92"/>
        <v>0</v>
      </c>
      <c r="AY3947" s="198">
        <f t="shared" si="93"/>
        <v>0</v>
      </c>
    </row>
    <row r="3948" spans="1:51" s="202" customFormat="1" ht="16.5" customHeight="1" x14ac:dyDescent="0.25">
      <c r="A3948" s="179"/>
      <c r="B3948" s="180"/>
      <c r="C3948" s="203"/>
      <c r="D3948" s="183"/>
      <c r="E3948" s="183"/>
      <c r="F3948" s="183"/>
      <c r="G3948" s="183"/>
      <c r="H3948" s="183"/>
      <c r="I3948" s="183"/>
      <c r="J3948" s="183"/>
      <c r="K3948" s="187"/>
      <c r="L3948" s="187"/>
      <c r="M3948" s="204"/>
      <c r="N3948" s="187">
        <f t="shared" si="100"/>
        <v>0</v>
      </c>
      <c r="O3948" s="187"/>
      <c r="P3948" s="185">
        <f t="shared" si="86"/>
        <v>0</v>
      </c>
      <c r="Q3948" s="188"/>
      <c r="R3948" s="189"/>
      <c r="S3948" s="189"/>
      <c r="T3948" s="190"/>
      <c r="U3948" s="191"/>
      <c r="V3948" s="192"/>
      <c r="W3948" s="193"/>
      <c r="X3948" s="366"/>
      <c r="Y3948" s="190"/>
      <c r="Z3948" s="192" t="s">
        <v>43</v>
      </c>
      <c r="AA3948" s="195">
        <v>9</v>
      </c>
      <c r="AB3948" s="195">
        <v>20</v>
      </c>
      <c r="AC3948" s="195">
        <v>2</v>
      </c>
      <c r="AD3948" s="189">
        <f t="shared" si="102"/>
        <v>180</v>
      </c>
      <c r="AE3948" s="196"/>
      <c r="AF3948" s="197">
        <f>AF3947</f>
        <v>6700</v>
      </c>
      <c r="AG3948" s="197">
        <f t="shared" si="101"/>
        <v>1206000</v>
      </c>
      <c r="AH3948" s="188">
        <f t="shared" si="103"/>
        <v>180</v>
      </c>
      <c r="AI3948" s="188"/>
      <c r="AJ3948" s="188">
        <v>180</v>
      </c>
      <c r="AK3948" s="188"/>
      <c r="AL3948" s="188"/>
      <c r="AM3948" s="183">
        <v>36</v>
      </c>
      <c r="AN3948" s="183">
        <f>AN3947</f>
        <v>85</v>
      </c>
      <c r="AO3948" s="198">
        <f t="shared" si="97"/>
        <v>1025100</v>
      </c>
      <c r="AP3948" s="198">
        <f t="shared" si="87"/>
        <v>180900</v>
      </c>
      <c r="AQ3948" s="199">
        <f t="shared" si="88"/>
        <v>180900</v>
      </c>
      <c r="AR3948" s="199">
        <f t="shared" si="95"/>
        <v>180900</v>
      </c>
      <c r="AS3948" s="198">
        <f t="shared" si="99"/>
        <v>0</v>
      </c>
      <c r="AT3948" s="198">
        <f t="shared" si="90"/>
        <v>180900</v>
      </c>
      <c r="AU3948" s="198">
        <f t="shared" si="91"/>
        <v>0</v>
      </c>
      <c r="AV3948" s="183"/>
      <c r="AW3948" s="183"/>
      <c r="AX3948" s="201">
        <f t="shared" si="92"/>
        <v>0</v>
      </c>
      <c r="AY3948" s="198">
        <f t="shared" si="93"/>
        <v>0</v>
      </c>
    </row>
    <row r="3949" spans="1:51" s="202" customFormat="1" ht="16.5" customHeight="1" x14ac:dyDescent="0.25">
      <c r="A3949" s="179"/>
      <c r="B3949" s="180"/>
      <c r="C3949" s="203"/>
      <c r="D3949" s="183"/>
      <c r="E3949" s="183"/>
      <c r="F3949" s="183"/>
      <c r="G3949" s="183"/>
      <c r="H3949" s="183"/>
      <c r="I3949" s="183"/>
      <c r="J3949" s="183"/>
      <c r="K3949" s="187"/>
      <c r="L3949" s="187"/>
      <c r="M3949" s="204"/>
      <c r="N3949" s="187">
        <f t="shared" si="100"/>
        <v>0</v>
      </c>
      <c r="O3949" s="187"/>
      <c r="P3949" s="185">
        <f t="shared" si="86"/>
        <v>0</v>
      </c>
      <c r="Q3949" s="188"/>
      <c r="R3949" s="189"/>
      <c r="S3949" s="189"/>
      <c r="T3949" s="190"/>
      <c r="U3949" s="191"/>
      <c r="V3949" s="192"/>
      <c r="W3949" s="193">
        <v>183</v>
      </c>
      <c r="X3949" s="366"/>
      <c r="Y3949" s="190" t="s">
        <v>38</v>
      </c>
      <c r="Z3949" s="190" t="s">
        <v>7</v>
      </c>
      <c r="AA3949" s="195">
        <v>10</v>
      </c>
      <c r="AB3949" s="195">
        <v>15</v>
      </c>
      <c r="AC3949" s="195">
        <v>2</v>
      </c>
      <c r="AD3949" s="189">
        <f t="shared" si="102"/>
        <v>150</v>
      </c>
      <c r="AE3949" s="196"/>
      <c r="AF3949" s="197">
        <f>รายการ!B34</f>
        <v>2050</v>
      </c>
      <c r="AG3949" s="197">
        <f t="shared" si="101"/>
        <v>307500</v>
      </c>
      <c r="AH3949" s="188">
        <f t="shared" si="103"/>
        <v>150</v>
      </c>
      <c r="AI3949" s="188"/>
      <c r="AJ3949" s="188">
        <v>150</v>
      </c>
      <c r="AK3949" s="188"/>
      <c r="AL3949" s="188"/>
      <c r="AM3949" s="183">
        <v>36</v>
      </c>
      <c r="AN3949" s="183">
        <f>ค่าเสื่อม!T4</f>
        <v>93</v>
      </c>
      <c r="AO3949" s="198">
        <f t="shared" ref="AO3949:AO4012" si="104">AG3949*AN3949/100</f>
        <v>285975</v>
      </c>
      <c r="AP3949" s="198">
        <f t="shared" ref="AP3949:AP4012" si="105">AG3949-AO3949</f>
        <v>21525</v>
      </c>
      <c r="AQ3949" s="199">
        <f t="shared" si="88"/>
        <v>21525</v>
      </c>
      <c r="AR3949" s="199">
        <f t="shared" si="95"/>
        <v>21525</v>
      </c>
      <c r="AS3949" s="198">
        <f t="shared" si="99"/>
        <v>0</v>
      </c>
      <c r="AT3949" s="198">
        <f t="shared" si="90"/>
        <v>21525</v>
      </c>
      <c r="AU3949" s="198">
        <f t="shared" si="91"/>
        <v>0</v>
      </c>
      <c r="AV3949" s="183"/>
      <c r="AW3949" s="183" t="s">
        <v>51</v>
      </c>
      <c r="AX3949" s="201">
        <f t="shared" si="92"/>
        <v>0</v>
      </c>
      <c r="AY3949" s="198">
        <f t="shared" si="93"/>
        <v>0</v>
      </c>
    </row>
    <row r="3950" spans="1:51" s="202" customFormat="1" ht="16.5" customHeight="1" x14ac:dyDescent="0.25">
      <c r="A3950" s="179"/>
      <c r="B3950" s="180"/>
      <c r="C3950" s="203"/>
      <c r="D3950" s="183"/>
      <c r="E3950" s="183"/>
      <c r="F3950" s="183"/>
      <c r="G3950" s="183"/>
      <c r="H3950" s="183"/>
      <c r="I3950" s="183"/>
      <c r="J3950" s="183"/>
      <c r="K3950" s="187"/>
      <c r="L3950" s="187"/>
      <c r="M3950" s="204"/>
      <c r="N3950" s="187">
        <f t="shared" si="100"/>
        <v>0</v>
      </c>
      <c r="O3950" s="187"/>
      <c r="P3950" s="185">
        <f t="shared" si="86"/>
        <v>0</v>
      </c>
      <c r="Q3950" s="188"/>
      <c r="R3950" s="189"/>
      <c r="S3950" s="189"/>
      <c r="T3950" s="190"/>
      <c r="U3950" s="191"/>
      <c r="V3950" s="192" t="s">
        <v>345</v>
      </c>
      <c r="W3950" s="193">
        <v>184</v>
      </c>
      <c r="X3950" s="366" t="s">
        <v>346</v>
      </c>
      <c r="Y3950" s="190" t="s">
        <v>28</v>
      </c>
      <c r="Z3950" s="190" t="s">
        <v>53</v>
      </c>
      <c r="AA3950" s="195">
        <v>9</v>
      </c>
      <c r="AB3950" s="195">
        <v>20</v>
      </c>
      <c r="AC3950" s="195">
        <v>2</v>
      </c>
      <c r="AD3950" s="189">
        <f t="shared" si="102"/>
        <v>180</v>
      </c>
      <c r="AE3950" s="196"/>
      <c r="AF3950" s="197">
        <f>AF3948</f>
        <v>6700</v>
      </c>
      <c r="AG3950" s="197">
        <f t="shared" si="101"/>
        <v>1206000</v>
      </c>
      <c r="AH3950" s="188">
        <f t="shared" si="103"/>
        <v>180</v>
      </c>
      <c r="AI3950" s="188"/>
      <c r="AJ3950" s="188">
        <v>180</v>
      </c>
      <c r="AK3950" s="188"/>
      <c r="AL3950" s="188"/>
      <c r="AM3950" s="183">
        <v>35</v>
      </c>
      <c r="AN3950" s="183">
        <f>ค่าเสื่อม!T4</f>
        <v>93</v>
      </c>
      <c r="AO3950" s="198">
        <f t="shared" si="104"/>
        <v>1121580</v>
      </c>
      <c r="AP3950" s="198">
        <f t="shared" si="105"/>
        <v>84420</v>
      </c>
      <c r="AQ3950" s="199">
        <f t="shared" si="88"/>
        <v>84420</v>
      </c>
      <c r="AR3950" s="199">
        <f t="shared" si="95"/>
        <v>84420</v>
      </c>
      <c r="AS3950" s="198">
        <f t="shared" si="99"/>
        <v>0</v>
      </c>
      <c r="AT3950" s="198">
        <f t="shared" si="90"/>
        <v>84420</v>
      </c>
      <c r="AU3950" s="198">
        <f t="shared" si="91"/>
        <v>0</v>
      </c>
      <c r="AV3950" s="183"/>
      <c r="AW3950" s="183"/>
      <c r="AX3950" s="201">
        <f t="shared" si="92"/>
        <v>0</v>
      </c>
      <c r="AY3950" s="198">
        <f t="shared" si="93"/>
        <v>0</v>
      </c>
    </row>
    <row r="3951" spans="1:51" s="202" customFormat="1" ht="16.5" customHeight="1" x14ac:dyDescent="0.25">
      <c r="A3951" s="179"/>
      <c r="B3951" s="180"/>
      <c r="C3951" s="203"/>
      <c r="D3951" s="183"/>
      <c r="E3951" s="183"/>
      <c r="F3951" s="183"/>
      <c r="G3951" s="183"/>
      <c r="H3951" s="183"/>
      <c r="I3951" s="183"/>
      <c r="J3951" s="183"/>
      <c r="K3951" s="187"/>
      <c r="L3951" s="187"/>
      <c r="M3951" s="204"/>
      <c r="N3951" s="187">
        <f t="shared" si="100"/>
        <v>0</v>
      </c>
      <c r="O3951" s="187"/>
      <c r="P3951" s="185">
        <f t="shared" si="86"/>
        <v>0</v>
      </c>
      <c r="Q3951" s="188"/>
      <c r="R3951" s="189"/>
      <c r="S3951" s="189"/>
      <c r="T3951" s="190"/>
      <c r="U3951" s="191"/>
      <c r="V3951" s="192" t="s">
        <v>347</v>
      </c>
      <c r="W3951" s="193">
        <v>185</v>
      </c>
      <c r="X3951" s="366">
        <v>43</v>
      </c>
      <c r="Y3951" s="190" t="s">
        <v>28</v>
      </c>
      <c r="Z3951" s="190" t="s">
        <v>53</v>
      </c>
      <c r="AA3951" s="195">
        <v>17</v>
      </c>
      <c r="AB3951" s="195">
        <v>18</v>
      </c>
      <c r="AC3951" s="195">
        <v>2</v>
      </c>
      <c r="AD3951" s="189">
        <f t="shared" si="102"/>
        <v>306</v>
      </c>
      <c r="AE3951" s="196"/>
      <c r="AF3951" s="197">
        <f>AF3948</f>
        <v>6700</v>
      </c>
      <c r="AG3951" s="197">
        <f t="shared" si="101"/>
        <v>2050200</v>
      </c>
      <c r="AH3951" s="188">
        <f t="shared" si="103"/>
        <v>306</v>
      </c>
      <c r="AI3951" s="188"/>
      <c r="AJ3951" s="188">
        <v>306</v>
      </c>
      <c r="AK3951" s="188"/>
      <c r="AL3951" s="188"/>
      <c r="AM3951" s="183">
        <v>35</v>
      </c>
      <c r="AN3951" s="183">
        <f>AN3950</f>
        <v>93</v>
      </c>
      <c r="AO3951" s="198">
        <f t="shared" si="104"/>
        <v>1906686</v>
      </c>
      <c r="AP3951" s="198">
        <f t="shared" si="105"/>
        <v>143514</v>
      </c>
      <c r="AQ3951" s="199">
        <f t="shared" si="88"/>
        <v>143514</v>
      </c>
      <c r="AR3951" s="199">
        <f t="shared" si="95"/>
        <v>143514</v>
      </c>
      <c r="AS3951" s="198">
        <f t="shared" si="99"/>
        <v>0</v>
      </c>
      <c r="AT3951" s="198">
        <f t="shared" si="90"/>
        <v>143514</v>
      </c>
      <c r="AU3951" s="198">
        <f t="shared" si="91"/>
        <v>0</v>
      </c>
      <c r="AV3951" s="183"/>
      <c r="AW3951" s="183"/>
      <c r="AX3951" s="201">
        <f t="shared" si="92"/>
        <v>0</v>
      </c>
      <c r="AY3951" s="198">
        <f t="shared" si="93"/>
        <v>0</v>
      </c>
    </row>
    <row r="3952" spans="1:51" s="202" customFormat="1" ht="16.5" customHeight="1" x14ac:dyDescent="0.25">
      <c r="A3952" s="179"/>
      <c r="B3952" s="180"/>
      <c r="C3952" s="203"/>
      <c r="D3952" s="183"/>
      <c r="E3952" s="183"/>
      <c r="F3952" s="183"/>
      <c r="G3952" s="183"/>
      <c r="H3952" s="183"/>
      <c r="I3952" s="183"/>
      <c r="J3952" s="183"/>
      <c r="K3952" s="187"/>
      <c r="L3952" s="187"/>
      <c r="M3952" s="204"/>
      <c r="N3952" s="187">
        <f t="shared" si="100"/>
        <v>0</v>
      </c>
      <c r="O3952" s="187"/>
      <c r="P3952" s="185">
        <f t="shared" si="86"/>
        <v>0</v>
      </c>
      <c r="Q3952" s="188"/>
      <c r="R3952" s="189"/>
      <c r="S3952" s="189"/>
      <c r="T3952" s="190"/>
      <c r="U3952" s="191"/>
      <c r="V3952" s="192"/>
      <c r="W3952" s="193">
        <v>186</v>
      </c>
      <c r="X3952" s="366"/>
      <c r="Y3952" s="190" t="s">
        <v>38</v>
      </c>
      <c r="Z3952" s="190" t="s">
        <v>7</v>
      </c>
      <c r="AA3952" s="195">
        <v>10</v>
      </c>
      <c r="AB3952" s="195">
        <v>15</v>
      </c>
      <c r="AC3952" s="195">
        <v>2</v>
      </c>
      <c r="AD3952" s="189">
        <f t="shared" si="102"/>
        <v>150</v>
      </c>
      <c r="AE3952" s="196"/>
      <c r="AF3952" s="197">
        <f>AF3949</f>
        <v>2050</v>
      </c>
      <c r="AG3952" s="197">
        <f t="shared" si="101"/>
        <v>307500</v>
      </c>
      <c r="AH3952" s="188">
        <f t="shared" si="103"/>
        <v>150</v>
      </c>
      <c r="AI3952" s="188"/>
      <c r="AJ3952" s="188">
        <v>150</v>
      </c>
      <c r="AK3952" s="188"/>
      <c r="AL3952" s="188"/>
      <c r="AM3952" s="183">
        <v>9</v>
      </c>
      <c r="AN3952" s="183">
        <f>ค่าเสื่อม!J4</f>
        <v>35</v>
      </c>
      <c r="AO3952" s="198">
        <f t="shared" si="104"/>
        <v>107625</v>
      </c>
      <c r="AP3952" s="198">
        <f t="shared" si="105"/>
        <v>199875</v>
      </c>
      <c r="AQ3952" s="199">
        <f t="shared" si="88"/>
        <v>199875</v>
      </c>
      <c r="AR3952" s="199">
        <f t="shared" si="95"/>
        <v>199875</v>
      </c>
      <c r="AS3952" s="198">
        <f t="shared" si="99"/>
        <v>0</v>
      </c>
      <c r="AT3952" s="198">
        <f t="shared" si="90"/>
        <v>199875</v>
      </c>
      <c r="AU3952" s="198">
        <f t="shared" si="91"/>
        <v>0</v>
      </c>
      <c r="AV3952" s="183"/>
      <c r="AW3952" s="183" t="s">
        <v>51</v>
      </c>
      <c r="AX3952" s="201">
        <f t="shared" si="92"/>
        <v>0</v>
      </c>
      <c r="AY3952" s="198">
        <f t="shared" si="93"/>
        <v>0</v>
      </c>
    </row>
    <row r="3953" spans="1:51" s="202" customFormat="1" ht="16.5" customHeight="1" x14ac:dyDescent="0.25">
      <c r="A3953" s="179"/>
      <c r="B3953" s="180"/>
      <c r="C3953" s="203"/>
      <c r="D3953" s="183"/>
      <c r="E3953" s="183"/>
      <c r="F3953" s="183"/>
      <c r="G3953" s="183"/>
      <c r="H3953" s="183"/>
      <c r="I3953" s="183"/>
      <c r="J3953" s="183"/>
      <c r="K3953" s="187"/>
      <c r="L3953" s="187"/>
      <c r="M3953" s="204"/>
      <c r="N3953" s="187">
        <f t="shared" si="100"/>
        <v>0</v>
      </c>
      <c r="O3953" s="187"/>
      <c r="P3953" s="185">
        <f t="shared" si="86"/>
        <v>0</v>
      </c>
      <c r="Q3953" s="188"/>
      <c r="R3953" s="189"/>
      <c r="S3953" s="189"/>
      <c r="T3953" s="190"/>
      <c r="U3953" s="191"/>
      <c r="V3953" s="192" t="s">
        <v>348</v>
      </c>
      <c r="W3953" s="193">
        <v>187</v>
      </c>
      <c r="X3953" s="366">
        <v>25</v>
      </c>
      <c r="Y3953" s="190" t="s">
        <v>28</v>
      </c>
      <c r="Z3953" s="190" t="s">
        <v>53</v>
      </c>
      <c r="AA3953" s="195">
        <v>15</v>
      </c>
      <c r="AB3953" s="195">
        <v>15</v>
      </c>
      <c r="AC3953" s="195">
        <v>2</v>
      </c>
      <c r="AD3953" s="189">
        <f t="shared" si="102"/>
        <v>225</v>
      </c>
      <c r="AE3953" s="196"/>
      <c r="AF3953" s="197">
        <f>AF3951</f>
        <v>6700</v>
      </c>
      <c r="AG3953" s="197">
        <f t="shared" si="101"/>
        <v>1507500</v>
      </c>
      <c r="AH3953" s="188">
        <f t="shared" si="103"/>
        <v>225</v>
      </c>
      <c r="AI3953" s="188"/>
      <c r="AJ3953" s="188">
        <v>225</v>
      </c>
      <c r="AK3953" s="188"/>
      <c r="AL3953" s="188"/>
      <c r="AM3953" s="183">
        <v>25</v>
      </c>
      <c r="AN3953" s="183">
        <f>ค่าเสื่อม!T4</f>
        <v>93</v>
      </c>
      <c r="AO3953" s="198">
        <f t="shared" si="104"/>
        <v>1401975</v>
      </c>
      <c r="AP3953" s="198">
        <f t="shared" si="105"/>
        <v>105525</v>
      </c>
      <c r="AQ3953" s="199">
        <f t="shared" si="88"/>
        <v>105525</v>
      </c>
      <c r="AR3953" s="199">
        <f t="shared" si="95"/>
        <v>105525</v>
      </c>
      <c r="AS3953" s="198">
        <f t="shared" si="99"/>
        <v>0</v>
      </c>
      <c r="AT3953" s="198">
        <f t="shared" si="90"/>
        <v>105525</v>
      </c>
      <c r="AU3953" s="198">
        <f t="shared" si="91"/>
        <v>0</v>
      </c>
      <c r="AV3953" s="183"/>
      <c r="AW3953" s="183"/>
      <c r="AX3953" s="201">
        <f t="shared" si="92"/>
        <v>0</v>
      </c>
      <c r="AY3953" s="198">
        <f t="shared" si="93"/>
        <v>0</v>
      </c>
    </row>
    <row r="3954" spans="1:51" s="202" customFormat="1" ht="16.5" customHeight="1" x14ac:dyDescent="0.25">
      <c r="A3954" s="179"/>
      <c r="B3954" s="180">
        <v>103</v>
      </c>
      <c r="C3954" s="203" t="s">
        <v>5</v>
      </c>
      <c r="D3954" s="183">
        <v>37378</v>
      </c>
      <c r="E3954" s="183">
        <v>785</v>
      </c>
      <c r="F3954" s="183">
        <v>2343</v>
      </c>
      <c r="G3954" s="183" t="s">
        <v>26</v>
      </c>
      <c r="H3954" s="183">
        <v>5</v>
      </c>
      <c r="I3954" s="183">
        <v>0</v>
      </c>
      <c r="J3954" s="183">
        <v>18</v>
      </c>
      <c r="K3954" s="184">
        <f>H3954*400+I3954*100+J3954</f>
        <v>2018</v>
      </c>
      <c r="L3954" s="187">
        <v>2018</v>
      </c>
      <c r="M3954" s="204">
        <v>1</v>
      </c>
      <c r="N3954" s="187">
        <f t="shared" si="100"/>
        <v>2018</v>
      </c>
      <c r="O3954" s="187">
        <v>100</v>
      </c>
      <c r="P3954" s="185">
        <f t="shared" si="86"/>
        <v>201800</v>
      </c>
      <c r="Q3954" s="370">
        <v>2018</v>
      </c>
      <c r="R3954" s="189"/>
      <c r="S3954" s="189"/>
      <c r="T3954" s="190"/>
      <c r="U3954" s="191"/>
      <c r="V3954" s="192"/>
      <c r="W3954" s="193"/>
      <c r="X3954" s="366"/>
      <c r="Y3954" s="190"/>
      <c r="Z3954" s="190"/>
      <c r="AA3954" s="195"/>
      <c r="AB3954" s="195"/>
      <c r="AC3954" s="195"/>
      <c r="AD3954" s="189"/>
      <c r="AE3954" s="196"/>
      <c r="AF3954" s="197"/>
      <c r="AG3954" s="197"/>
      <c r="AH3954" s="188"/>
      <c r="AI3954" s="188"/>
      <c r="AJ3954" s="188"/>
      <c r="AK3954" s="188"/>
      <c r="AL3954" s="188"/>
      <c r="AM3954" s="183"/>
      <c r="AN3954" s="183"/>
      <c r="AO3954" s="198">
        <f t="shared" si="104"/>
        <v>0</v>
      </c>
      <c r="AP3954" s="198">
        <f t="shared" si="105"/>
        <v>0</v>
      </c>
      <c r="AQ3954" s="199">
        <f t="shared" si="88"/>
        <v>201800</v>
      </c>
      <c r="AR3954" s="199">
        <f t="shared" si="95"/>
        <v>201800</v>
      </c>
      <c r="AS3954" s="198">
        <f t="shared" si="99"/>
        <v>0</v>
      </c>
      <c r="AT3954" s="198">
        <f t="shared" si="90"/>
        <v>201800</v>
      </c>
      <c r="AU3954" s="198">
        <f t="shared" si="91"/>
        <v>0</v>
      </c>
      <c r="AV3954" s="183"/>
      <c r="AW3954" s="183"/>
      <c r="AX3954" s="201">
        <f t="shared" si="92"/>
        <v>0</v>
      </c>
      <c r="AY3954" s="198">
        <f t="shared" si="93"/>
        <v>0</v>
      </c>
    </row>
    <row r="3955" spans="1:51" s="202" customFormat="1" ht="16.5" customHeight="1" x14ac:dyDescent="0.25">
      <c r="A3955" s="273" t="s">
        <v>349</v>
      </c>
      <c r="B3955" s="274">
        <v>104</v>
      </c>
      <c r="C3955" s="275" t="s">
        <v>5</v>
      </c>
      <c r="D3955" s="276">
        <v>38775</v>
      </c>
      <c r="E3955" s="276">
        <v>649</v>
      </c>
      <c r="F3955" s="276">
        <v>1944</v>
      </c>
      <c r="G3955" s="276" t="s">
        <v>26</v>
      </c>
      <c r="H3955" s="276">
        <v>0</v>
      </c>
      <c r="I3955" s="276">
        <v>2</v>
      </c>
      <c r="J3955" s="276">
        <v>53</v>
      </c>
      <c r="K3955" s="184">
        <f>H3955*400+I3955*100+J3955</f>
        <v>253</v>
      </c>
      <c r="L3955" s="288">
        <v>253</v>
      </c>
      <c r="M3955" s="204">
        <v>1</v>
      </c>
      <c r="N3955" s="187">
        <f t="shared" si="100"/>
        <v>253</v>
      </c>
      <c r="O3955" s="288">
        <v>175</v>
      </c>
      <c r="P3955" s="185">
        <f t="shared" si="86"/>
        <v>44275</v>
      </c>
      <c r="Q3955" s="369">
        <v>253</v>
      </c>
      <c r="R3955" s="189"/>
      <c r="S3955" s="189"/>
      <c r="T3955" s="190"/>
      <c r="U3955" s="191"/>
      <c r="V3955" s="192"/>
      <c r="W3955" s="193"/>
      <c r="X3955" s="366"/>
      <c r="Y3955" s="190"/>
      <c r="Z3955" s="190"/>
      <c r="AA3955" s="195"/>
      <c r="AB3955" s="195"/>
      <c r="AC3955" s="195"/>
      <c r="AD3955" s="189"/>
      <c r="AE3955" s="196"/>
      <c r="AF3955" s="197"/>
      <c r="AG3955" s="197"/>
      <c r="AH3955" s="188"/>
      <c r="AI3955" s="188"/>
      <c r="AJ3955" s="188"/>
      <c r="AK3955" s="188"/>
      <c r="AL3955" s="188"/>
      <c r="AM3955" s="183"/>
      <c r="AN3955" s="183"/>
      <c r="AO3955" s="198">
        <f t="shared" si="104"/>
        <v>0</v>
      </c>
      <c r="AP3955" s="198">
        <f t="shared" si="105"/>
        <v>0</v>
      </c>
      <c r="AQ3955" s="199">
        <f t="shared" si="88"/>
        <v>44275</v>
      </c>
      <c r="AR3955" s="199">
        <f t="shared" si="95"/>
        <v>44275</v>
      </c>
      <c r="AS3955" s="198">
        <f t="shared" si="99"/>
        <v>0</v>
      </c>
      <c r="AT3955" s="198">
        <f t="shared" si="90"/>
        <v>44275</v>
      </c>
      <c r="AU3955" s="198">
        <f t="shared" si="91"/>
        <v>0</v>
      </c>
      <c r="AV3955" s="183"/>
      <c r="AW3955" s="183"/>
      <c r="AX3955" s="201">
        <f t="shared" si="92"/>
        <v>0</v>
      </c>
      <c r="AY3955" s="198">
        <f t="shared" si="93"/>
        <v>0</v>
      </c>
    </row>
    <row r="3956" spans="1:51" s="339" customFormat="1" ht="16.5" customHeight="1" x14ac:dyDescent="0.25">
      <c r="A3956" s="273" t="s">
        <v>299</v>
      </c>
      <c r="B3956" s="274"/>
      <c r="C3956" s="275"/>
      <c r="D3956" s="276"/>
      <c r="E3956" s="276"/>
      <c r="F3956" s="276"/>
      <c r="G3956" s="276"/>
      <c r="H3956" s="276"/>
      <c r="I3956" s="276"/>
      <c r="J3956" s="276"/>
      <c r="K3956" s="288"/>
      <c r="L3956" s="288"/>
      <c r="M3956" s="204"/>
      <c r="N3956" s="187"/>
      <c r="O3956" s="288"/>
      <c r="P3956" s="185"/>
      <c r="Q3956" s="369"/>
      <c r="R3956" s="281"/>
      <c r="S3956" s="281"/>
      <c r="T3956" s="276"/>
      <c r="U3956" s="282"/>
      <c r="V3956" s="283" t="s">
        <v>350</v>
      </c>
      <c r="W3956" s="274">
        <v>188</v>
      </c>
      <c r="X3956" s="284">
        <v>40</v>
      </c>
      <c r="Y3956" s="276" t="s">
        <v>38</v>
      </c>
      <c r="Z3956" s="276" t="s">
        <v>7</v>
      </c>
      <c r="AA3956" s="285">
        <v>7</v>
      </c>
      <c r="AB3956" s="285">
        <v>12</v>
      </c>
      <c r="AC3956" s="285">
        <v>1</v>
      </c>
      <c r="AD3956" s="281">
        <f>AA3956*AB3956</f>
        <v>84</v>
      </c>
      <c r="AE3956" s="287"/>
      <c r="AF3956" s="288">
        <f>AF3952</f>
        <v>2050</v>
      </c>
      <c r="AG3956" s="197">
        <f>AD3956*AF3956</f>
        <v>172200</v>
      </c>
      <c r="AH3956" s="280">
        <v>253</v>
      </c>
      <c r="AI3956" s="280">
        <v>169</v>
      </c>
      <c r="AJ3956" s="280"/>
      <c r="AK3956" s="280"/>
      <c r="AL3956" s="280"/>
      <c r="AM3956" s="276">
        <v>9</v>
      </c>
      <c r="AN3956" s="276">
        <f>ค่าเสื่อม!J4</f>
        <v>35</v>
      </c>
      <c r="AO3956" s="198">
        <f t="shared" si="104"/>
        <v>60270</v>
      </c>
      <c r="AP3956" s="198">
        <f t="shared" si="105"/>
        <v>111930</v>
      </c>
      <c r="AQ3956" s="199">
        <f t="shared" si="88"/>
        <v>111930</v>
      </c>
      <c r="AR3956" s="199">
        <f t="shared" si="95"/>
        <v>111930</v>
      </c>
      <c r="AS3956" s="198">
        <f t="shared" si="99"/>
        <v>0</v>
      </c>
      <c r="AT3956" s="198">
        <f t="shared" si="90"/>
        <v>111930</v>
      </c>
      <c r="AU3956" s="198">
        <f t="shared" si="91"/>
        <v>0</v>
      </c>
      <c r="AV3956" s="276"/>
      <c r="AW3956" s="276" t="s">
        <v>51</v>
      </c>
      <c r="AX3956" s="201">
        <f t="shared" si="92"/>
        <v>0</v>
      </c>
      <c r="AY3956" s="198">
        <f t="shared" si="93"/>
        <v>0</v>
      </c>
    </row>
    <row r="3957" spans="1:51" s="339" customFormat="1" ht="16.5" customHeight="1" x14ac:dyDescent="0.25">
      <c r="A3957" s="273"/>
      <c r="B3957" s="274">
        <v>105</v>
      </c>
      <c r="C3957" s="275" t="s">
        <v>5</v>
      </c>
      <c r="D3957" s="276">
        <v>947</v>
      </c>
      <c r="E3957" s="276">
        <v>14</v>
      </c>
      <c r="F3957" s="276">
        <v>60</v>
      </c>
      <c r="G3957" s="276" t="s">
        <v>26</v>
      </c>
      <c r="H3957" s="276">
        <v>2</v>
      </c>
      <c r="I3957" s="276">
        <v>3</v>
      </c>
      <c r="J3957" s="276">
        <v>84</v>
      </c>
      <c r="K3957" s="184">
        <f>H3957*400+I3957*100+J3957</f>
        <v>1184</v>
      </c>
      <c r="L3957" s="288">
        <v>1184</v>
      </c>
      <c r="M3957" s="204">
        <v>1</v>
      </c>
      <c r="N3957" s="187">
        <f t="shared" si="100"/>
        <v>1184</v>
      </c>
      <c r="O3957" s="288">
        <v>125</v>
      </c>
      <c r="P3957" s="185">
        <f t="shared" si="86"/>
        <v>148000</v>
      </c>
      <c r="Q3957" s="369">
        <v>1184</v>
      </c>
      <c r="R3957" s="281"/>
      <c r="S3957" s="281"/>
      <c r="T3957" s="276"/>
      <c r="U3957" s="282"/>
      <c r="V3957" s="283"/>
      <c r="W3957" s="274"/>
      <c r="X3957" s="284"/>
      <c r="Y3957" s="276"/>
      <c r="Z3957" s="276"/>
      <c r="AA3957" s="285"/>
      <c r="AB3957" s="285"/>
      <c r="AC3957" s="285"/>
      <c r="AD3957" s="281"/>
      <c r="AE3957" s="287"/>
      <c r="AF3957" s="288"/>
      <c r="AG3957" s="197"/>
      <c r="AH3957" s="276"/>
      <c r="AI3957" s="280"/>
      <c r="AJ3957" s="280"/>
      <c r="AK3957" s="280"/>
      <c r="AL3957" s="280"/>
      <c r="AM3957" s="276"/>
      <c r="AN3957" s="276"/>
      <c r="AO3957" s="198">
        <f t="shared" si="104"/>
        <v>0</v>
      </c>
      <c r="AP3957" s="198">
        <f t="shared" si="105"/>
        <v>0</v>
      </c>
      <c r="AQ3957" s="199">
        <f t="shared" si="88"/>
        <v>148000</v>
      </c>
      <c r="AR3957" s="199">
        <f t="shared" si="95"/>
        <v>148000</v>
      </c>
      <c r="AS3957" s="198">
        <f t="shared" si="99"/>
        <v>0</v>
      </c>
      <c r="AT3957" s="198">
        <f t="shared" si="90"/>
        <v>148000</v>
      </c>
      <c r="AU3957" s="198">
        <f t="shared" si="91"/>
        <v>0</v>
      </c>
      <c r="AV3957" s="276"/>
      <c r="AW3957" s="276"/>
      <c r="AX3957" s="201">
        <f t="shared" si="92"/>
        <v>0</v>
      </c>
      <c r="AY3957" s="198">
        <f t="shared" si="93"/>
        <v>0</v>
      </c>
    </row>
    <row r="3958" spans="1:51" s="202" customFormat="1" ht="16.5" customHeight="1" x14ac:dyDescent="0.25">
      <c r="A3958" s="179" t="s">
        <v>351</v>
      </c>
      <c r="B3958" s="180">
        <v>106</v>
      </c>
      <c r="C3958" s="203" t="s">
        <v>5</v>
      </c>
      <c r="D3958" s="183">
        <v>44516</v>
      </c>
      <c r="E3958" s="183">
        <v>835</v>
      </c>
      <c r="F3958" s="183">
        <v>2480</v>
      </c>
      <c r="G3958" s="183" t="s">
        <v>26</v>
      </c>
      <c r="H3958" s="183">
        <v>0</v>
      </c>
      <c r="I3958" s="183">
        <v>1</v>
      </c>
      <c r="J3958" s="183">
        <v>16</v>
      </c>
      <c r="K3958" s="184">
        <f>H3958*400+I3958*100+J3958</f>
        <v>116</v>
      </c>
      <c r="L3958" s="187">
        <v>116</v>
      </c>
      <c r="M3958" s="204">
        <v>2</v>
      </c>
      <c r="N3958" s="187">
        <f t="shared" si="100"/>
        <v>116</v>
      </c>
      <c r="O3958" s="187">
        <v>150</v>
      </c>
      <c r="P3958" s="185">
        <f t="shared" si="86"/>
        <v>17400</v>
      </c>
      <c r="Q3958" s="188"/>
      <c r="R3958" s="371">
        <v>116</v>
      </c>
      <c r="S3958" s="189"/>
      <c r="T3958" s="190"/>
      <c r="U3958" s="191"/>
      <c r="V3958" s="372" t="s">
        <v>351</v>
      </c>
      <c r="W3958" s="193">
        <v>189</v>
      </c>
      <c r="X3958" s="366">
        <v>70</v>
      </c>
      <c r="Y3958" s="190" t="s">
        <v>28</v>
      </c>
      <c r="Z3958" s="190" t="s">
        <v>37</v>
      </c>
      <c r="AA3958" s="195">
        <v>9</v>
      </c>
      <c r="AB3958" s="195">
        <v>13</v>
      </c>
      <c r="AC3958" s="195">
        <v>2</v>
      </c>
      <c r="AD3958" s="189">
        <f>AA3958*AB3958</f>
        <v>117</v>
      </c>
      <c r="AE3958" s="196"/>
      <c r="AF3958" s="197">
        <f>AF3951</f>
        <v>6700</v>
      </c>
      <c r="AG3958" s="197">
        <f>AD3958*AF3958</f>
        <v>783900</v>
      </c>
      <c r="AH3958" s="188">
        <f>SUM(AI3958:AL3958)</f>
        <v>117</v>
      </c>
      <c r="AI3958" s="188"/>
      <c r="AJ3958" s="188">
        <v>117</v>
      </c>
      <c r="AK3958" s="188"/>
      <c r="AL3958" s="188"/>
      <c r="AM3958" s="183">
        <v>1</v>
      </c>
      <c r="AN3958" s="183">
        <f>ค่าเสื่อม!B2</f>
        <v>1</v>
      </c>
      <c r="AO3958" s="198">
        <f t="shared" si="104"/>
        <v>7839</v>
      </c>
      <c r="AP3958" s="198">
        <f t="shared" si="105"/>
        <v>776061</v>
      </c>
      <c r="AQ3958" s="199">
        <f t="shared" ref="AQ3958:AQ4021" si="106">P3958+AP3958</f>
        <v>793461</v>
      </c>
      <c r="AR3958" s="199">
        <f t="shared" si="95"/>
        <v>793461</v>
      </c>
      <c r="AS3958" s="198">
        <f t="shared" si="99"/>
        <v>0</v>
      </c>
      <c r="AT3958" s="198">
        <f t="shared" si="90"/>
        <v>793461</v>
      </c>
      <c r="AU3958" s="198">
        <f t="shared" si="91"/>
        <v>0</v>
      </c>
      <c r="AV3958" s="183"/>
      <c r="AW3958" s="183"/>
      <c r="AX3958" s="201">
        <f t="shared" si="92"/>
        <v>0</v>
      </c>
      <c r="AY3958" s="198">
        <f t="shared" si="93"/>
        <v>0</v>
      </c>
    </row>
    <row r="3959" spans="1:51" s="202" customFormat="1" ht="16.5" customHeight="1" x14ac:dyDescent="0.25">
      <c r="A3959" s="273" t="s">
        <v>352</v>
      </c>
      <c r="B3959" s="274">
        <v>107</v>
      </c>
      <c r="C3959" s="275" t="s">
        <v>5</v>
      </c>
      <c r="D3959" s="276">
        <v>45688</v>
      </c>
      <c r="E3959" s="276">
        <v>343</v>
      </c>
      <c r="F3959" s="276">
        <v>2509</v>
      </c>
      <c r="G3959" s="276" t="s">
        <v>26</v>
      </c>
      <c r="H3959" s="276">
        <v>0</v>
      </c>
      <c r="I3959" s="276">
        <v>0</v>
      </c>
      <c r="J3959" s="276">
        <v>91</v>
      </c>
      <c r="K3959" s="184">
        <f>H3959*400+I3959*100+J3959</f>
        <v>91</v>
      </c>
      <c r="L3959" s="288">
        <v>91</v>
      </c>
      <c r="M3959" s="279">
        <v>2</v>
      </c>
      <c r="N3959" s="187">
        <f t="shared" si="100"/>
        <v>91</v>
      </c>
      <c r="O3959" s="288">
        <v>150</v>
      </c>
      <c r="P3959" s="185">
        <f t="shared" si="86"/>
        <v>13650</v>
      </c>
      <c r="Q3959" s="280"/>
      <c r="R3959" s="322">
        <v>91</v>
      </c>
      <c r="S3959" s="189"/>
      <c r="T3959" s="190"/>
      <c r="U3959" s="191"/>
      <c r="V3959" s="372"/>
      <c r="W3959" s="193"/>
      <c r="X3959" s="366"/>
      <c r="Y3959" s="190"/>
      <c r="Z3959" s="190"/>
      <c r="AA3959" s="195"/>
      <c r="AB3959" s="195"/>
      <c r="AC3959" s="195"/>
      <c r="AD3959" s="189"/>
      <c r="AE3959" s="196"/>
      <c r="AF3959" s="197"/>
      <c r="AG3959" s="197"/>
      <c r="AH3959" s="188"/>
      <c r="AI3959" s="188"/>
      <c r="AJ3959" s="188"/>
      <c r="AK3959" s="188"/>
      <c r="AL3959" s="188"/>
      <c r="AM3959" s="183"/>
      <c r="AN3959" s="183"/>
      <c r="AO3959" s="198">
        <f t="shared" si="104"/>
        <v>0</v>
      </c>
      <c r="AP3959" s="198">
        <f t="shared" si="105"/>
        <v>0</v>
      </c>
      <c r="AQ3959" s="199">
        <f t="shared" si="106"/>
        <v>13650</v>
      </c>
      <c r="AR3959" s="199">
        <f t="shared" si="95"/>
        <v>13650</v>
      </c>
      <c r="AS3959" s="198">
        <f t="shared" si="99"/>
        <v>0</v>
      </c>
      <c r="AT3959" s="198">
        <f t="shared" si="90"/>
        <v>13650</v>
      </c>
      <c r="AU3959" s="198">
        <f t="shared" si="91"/>
        <v>0</v>
      </c>
      <c r="AV3959" s="183"/>
      <c r="AW3959" s="183"/>
      <c r="AX3959" s="201">
        <f t="shared" si="92"/>
        <v>0</v>
      </c>
      <c r="AY3959" s="198">
        <f t="shared" si="93"/>
        <v>0</v>
      </c>
    </row>
    <row r="3960" spans="1:51" s="339" customFormat="1" ht="16.5" customHeight="1" x14ac:dyDescent="0.25">
      <c r="A3960" s="273"/>
      <c r="B3960" s="274"/>
      <c r="C3960" s="275"/>
      <c r="D3960" s="276"/>
      <c r="E3960" s="276"/>
      <c r="F3960" s="276"/>
      <c r="G3960" s="276"/>
      <c r="H3960" s="276"/>
      <c r="I3960" s="276"/>
      <c r="J3960" s="276"/>
      <c r="K3960" s="288"/>
      <c r="L3960" s="288"/>
      <c r="M3960" s="279"/>
      <c r="N3960" s="187"/>
      <c r="O3960" s="288"/>
      <c r="P3960" s="185"/>
      <c r="Q3960" s="280"/>
      <c r="R3960" s="322"/>
      <c r="S3960" s="281"/>
      <c r="T3960" s="276"/>
      <c r="U3960" s="282"/>
      <c r="V3960" s="283" t="s">
        <v>353</v>
      </c>
      <c r="W3960" s="274">
        <v>190</v>
      </c>
      <c r="X3960" s="284">
        <v>18</v>
      </c>
      <c r="Y3960" s="276" t="s">
        <v>28</v>
      </c>
      <c r="Z3960" s="276" t="s">
        <v>53</v>
      </c>
      <c r="AA3960" s="285">
        <v>6</v>
      </c>
      <c r="AB3960" s="285">
        <v>14</v>
      </c>
      <c r="AC3960" s="285">
        <v>2</v>
      </c>
      <c r="AD3960" s="281">
        <f>AA3960*AB3960</f>
        <v>84</v>
      </c>
      <c r="AE3960" s="287"/>
      <c r="AF3960" s="288">
        <f>AF3958</f>
        <v>6700</v>
      </c>
      <c r="AG3960" s="197">
        <f>AD3960*AF3960</f>
        <v>562800</v>
      </c>
      <c r="AH3960" s="280">
        <f>SUM(AI3960:AL3960)</f>
        <v>84</v>
      </c>
      <c r="AI3960" s="280"/>
      <c r="AJ3960" s="280">
        <v>84</v>
      </c>
      <c r="AK3960" s="280"/>
      <c r="AL3960" s="280"/>
      <c r="AM3960" s="276">
        <v>30</v>
      </c>
      <c r="AN3960" s="276">
        <f>ค่าเสื่อม!T4</f>
        <v>93</v>
      </c>
      <c r="AO3960" s="198">
        <f t="shared" si="104"/>
        <v>523404</v>
      </c>
      <c r="AP3960" s="198">
        <f t="shared" si="105"/>
        <v>39396</v>
      </c>
      <c r="AQ3960" s="199">
        <f t="shared" si="106"/>
        <v>39396</v>
      </c>
      <c r="AR3960" s="199">
        <f t="shared" si="95"/>
        <v>39396</v>
      </c>
      <c r="AS3960" s="198">
        <f t="shared" si="99"/>
        <v>0</v>
      </c>
      <c r="AT3960" s="198">
        <f t="shared" si="90"/>
        <v>39396</v>
      </c>
      <c r="AU3960" s="198">
        <f t="shared" si="91"/>
        <v>0</v>
      </c>
      <c r="AV3960" s="276"/>
      <c r="AW3960" s="276"/>
      <c r="AX3960" s="201">
        <f t="shared" si="92"/>
        <v>0</v>
      </c>
      <c r="AY3960" s="198">
        <f t="shared" si="93"/>
        <v>0</v>
      </c>
    </row>
    <row r="3961" spans="1:51" s="339" customFormat="1" ht="16.5" customHeight="1" x14ac:dyDescent="0.25">
      <c r="A3961" s="273"/>
      <c r="B3961" s="274">
        <v>108</v>
      </c>
      <c r="C3961" s="275" t="s">
        <v>5</v>
      </c>
      <c r="D3961" s="276">
        <v>44970</v>
      </c>
      <c r="E3961" s="276">
        <v>344</v>
      </c>
      <c r="F3961" s="276">
        <v>2510</v>
      </c>
      <c r="G3961" s="276" t="s">
        <v>26</v>
      </c>
      <c r="H3961" s="276">
        <v>0</v>
      </c>
      <c r="I3961" s="276">
        <v>3</v>
      </c>
      <c r="J3961" s="276">
        <v>50</v>
      </c>
      <c r="K3961" s="184">
        <f t="shared" ref="K3961:K3984" si="107">H3961*400+I3961*100+J3961</f>
        <v>350</v>
      </c>
      <c r="L3961" s="288">
        <v>350</v>
      </c>
      <c r="M3961" s="279">
        <v>1</v>
      </c>
      <c r="N3961" s="187">
        <f t="shared" si="100"/>
        <v>350</v>
      </c>
      <c r="O3961" s="288">
        <v>150</v>
      </c>
      <c r="P3961" s="185">
        <f t="shared" si="86"/>
        <v>52500</v>
      </c>
      <c r="Q3961" s="369">
        <v>350</v>
      </c>
      <c r="R3961" s="322"/>
      <c r="S3961" s="281"/>
      <c r="T3961" s="276"/>
      <c r="U3961" s="282"/>
      <c r="V3961" s="283"/>
      <c r="W3961" s="274"/>
      <c r="X3961" s="284"/>
      <c r="Y3961" s="276"/>
      <c r="Z3961" s="276"/>
      <c r="AA3961" s="285"/>
      <c r="AB3961" s="285"/>
      <c r="AC3961" s="285"/>
      <c r="AD3961" s="281"/>
      <c r="AE3961" s="287"/>
      <c r="AF3961" s="288"/>
      <c r="AG3961" s="197"/>
      <c r="AH3961" s="276"/>
      <c r="AI3961" s="280"/>
      <c r="AJ3961" s="280"/>
      <c r="AK3961" s="280"/>
      <c r="AL3961" s="280"/>
      <c r="AM3961" s="276"/>
      <c r="AN3961" s="276"/>
      <c r="AO3961" s="198">
        <f t="shared" si="104"/>
        <v>0</v>
      </c>
      <c r="AP3961" s="198">
        <f t="shared" si="105"/>
        <v>0</v>
      </c>
      <c r="AQ3961" s="199">
        <f t="shared" si="106"/>
        <v>52500</v>
      </c>
      <c r="AR3961" s="199">
        <f t="shared" si="95"/>
        <v>52500</v>
      </c>
      <c r="AS3961" s="198">
        <f t="shared" si="99"/>
        <v>0</v>
      </c>
      <c r="AT3961" s="198">
        <f t="shared" si="90"/>
        <v>52500</v>
      </c>
      <c r="AU3961" s="198">
        <f t="shared" si="91"/>
        <v>0</v>
      </c>
      <c r="AV3961" s="276"/>
      <c r="AW3961" s="276"/>
      <c r="AX3961" s="201">
        <f t="shared" si="92"/>
        <v>0</v>
      </c>
      <c r="AY3961" s="198">
        <f t="shared" si="93"/>
        <v>0</v>
      </c>
    </row>
    <row r="3962" spans="1:51" s="339" customFormat="1" ht="16.5" customHeight="1" x14ac:dyDescent="0.25">
      <c r="A3962" s="273"/>
      <c r="B3962" s="274">
        <v>109</v>
      </c>
      <c r="C3962" s="275" t="s">
        <v>5</v>
      </c>
      <c r="D3962" s="276">
        <v>25357</v>
      </c>
      <c r="E3962" s="276">
        <v>41</v>
      </c>
      <c r="F3962" s="276">
        <v>1135</v>
      </c>
      <c r="G3962" s="276" t="s">
        <v>26</v>
      </c>
      <c r="H3962" s="276">
        <v>2</v>
      </c>
      <c r="I3962" s="276">
        <v>0</v>
      </c>
      <c r="J3962" s="276">
        <v>41</v>
      </c>
      <c r="K3962" s="184">
        <f t="shared" si="107"/>
        <v>841</v>
      </c>
      <c r="L3962" s="288">
        <v>841</v>
      </c>
      <c r="M3962" s="279">
        <v>1</v>
      </c>
      <c r="N3962" s="187">
        <f t="shared" si="100"/>
        <v>841</v>
      </c>
      <c r="O3962" s="288">
        <v>125</v>
      </c>
      <c r="P3962" s="185">
        <f t="shared" si="86"/>
        <v>105125</v>
      </c>
      <c r="Q3962" s="369">
        <v>841</v>
      </c>
      <c r="R3962" s="322"/>
      <c r="S3962" s="281"/>
      <c r="T3962" s="276"/>
      <c r="U3962" s="282"/>
      <c r="V3962" s="283"/>
      <c r="W3962" s="274"/>
      <c r="X3962" s="284"/>
      <c r="Y3962" s="276"/>
      <c r="Z3962" s="276"/>
      <c r="AA3962" s="285"/>
      <c r="AB3962" s="285"/>
      <c r="AC3962" s="285"/>
      <c r="AD3962" s="281"/>
      <c r="AE3962" s="287"/>
      <c r="AF3962" s="288"/>
      <c r="AG3962" s="197"/>
      <c r="AH3962" s="276"/>
      <c r="AI3962" s="280"/>
      <c r="AJ3962" s="280"/>
      <c r="AK3962" s="280"/>
      <c r="AL3962" s="280"/>
      <c r="AM3962" s="276"/>
      <c r="AN3962" s="276"/>
      <c r="AO3962" s="198">
        <f t="shared" si="104"/>
        <v>0</v>
      </c>
      <c r="AP3962" s="198">
        <f t="shared" si="105"/>
        <v>0</v>
      </c>
      <c r="AQ3962" s="199">
        <f t="shared" si="106"/>
        <v>105125</v>
      </c>
      <c r="AR3962" s="199">
        <f t="shared" si="95"/>
        <v>105125</v>
      </c>
      <c r="AS3962" s="198">
        <f t="shared" si="99"/>
        <v>0</v>
      </c>
      <c r="AT3962" s="198">
        <f t="shared" si="90"/>
        <v>105125</v>
      </c>
      <c r="AU3962" s="198">
        <f t="shared" si="91"/>
        <v>0</v>
      </c>
      <c r="AV3962" s="276"/>
      <c r="AW3962" s="276"/>
      <c r="AX3962" s="201">
        <f t="shared" si="92"/>
        <v>0</v>
      </c>
      <c r="AY3962" s="198">
        <f t="shared" si="93"/>
        <v>0</v>
      </c>
    </row>
    <row r="3963" spans="1:51" s="339" customFormat="1" ht="16.5" customHeight="1" x14ac:dyDescent="0.25">
      <c r="A3963" s="273"/>
      <c r="B3963" s="274">
        <v>110</v>
      </c>
      <c r="C3963" s="275" t="s">
        <v>5</v>
      </c>
      <c r="D3963" s="276">
        <v>25356</v>
      </c>
      <c r="E3963" s="276">
        <v>40</v>
      </c>
      <c r="F3963" s="276">
        <v>1134</v>
      </c>
      <c r="G3963" s="276" t="s">
        <v>26</v>
      </c>
      <c r="H3963" s="276">
        <v>2</v>
      </c>
      <c r="I3963" s="276">
        <v>2</v>
      </c>
      <c r="J3963" s="276">
        <v>76</v>
      </c>
      <c r="K3963" s="184">
        <f t="shared" si="107"/>
        <v>1076</v>
      </c>
      <c r="L3963" s="288">
        <v>1076</v>
      </c>
      <c r="M3963" s="279">
        <v>1</v>
      </c>
      <c r="N3963" s="187">
        <f t="shared" si="100"/>
        <v>1076</v>
      </c>
      <c r="O3963" s="288">
        <v>125</v>
      </c>
      <c r="P3963" s="185">
        <f t="shared" si="86"/>
        <v>134500</v>
      </c>
      <c r="Q3963" s="369">
        <v>1076</v>
      </c>
      <c r="R3963" s="322"/>
      <c r="S3963" s="281"/>
      <c r="T3963" s="276"/>
      <c r="U3963" s="282"/>
      <c r="V3963" s="283"/>
      <c r="W3963" s="274"/>
      <c r="X3963" s="291"/>
      <c r="Y3963" s="276"/>
      <c r="Z3963" s="276"/>
      <c r="AA3963" s="285"/>
      <c r="AB3963" s="285"/>
      <c r="AC3963" s="285"/>
      <c r="AD3963" s="281"/>
      <c r="AE3963" s="287"/>
      <c r="AF3963" s="288"/>
      <c r="AG3963" s="197"/>
      <c r="AH3963" s="276"/>
      <c r="AI3963" s="280"/>
      <c r="AJ3963" s="280"/>
      <c r="AK3963" s="280"/>
      <c r="AL3963" s="280"/>
      <c r="AM3963" s="276"/>
      <c r="AN3963" s="276"/>
      <c r="AO3963" s="198">
        <f t="shared" si="104"/>
        <v>0</v>
      </c>
      <c r="AP3963" s="198">
        <f t="shared" si="105"/>
        <v>0</v>
      </c>
      <c r="AQ3963" s="199">
        <f t="shared" si="106"/>
        <v>134500</v>
      </c>
      <c r="AR3963" s="199">
        <f t="shared" si="95"/>
        <v>134500</v>
      </c>
      <c r="AS3963" s="198">
        <f t="shared" si="99"/>
        <v>0</v>
      </c>
      <c r="AT3963" s="198">
        <f t="shared" si="90"/>
        <v>134500</v>
      </c>
      <c r="AU3963" s="198">
        <f t="shared" si="91"/>
        <v>0</v>
      </c>
      <c r="AV3963" s="276"/>
      <c r="AW3963" s="276"/>
      <c r="AX3963" s="201">
        <f t="shared" si="92"/>
        <v>0</v>
      </c>
      <c r="AY3963" s="198">
        <f t="shared" si="93"/>
        <v>0</v>
      </c>
    </row>
    <row r="3964" spans="1:51" s="339" customFormat="1" ht="16.5" customHeight="1" x14ac:dyDescent="0.25">
      <c r="A3964" s="273" t="s">
        <v>354</v>
      </c>
      <c r="B3964" s="274">
        <v>111</v>
      </c>
      <c r="C3964" s="275" t="s">
        <v>5</v>
      </c>
      <c r="D3964" s="276">
        <v>41344</v>
      </c>
      <c r="E3964" s="276">
        <v>601</v>
      </c>
      <c r="F3964" s="276">
        <v>2130</v>
      </c>
      <c r="G3964" s="276" t="s">
        <v>26</v>
      </c>
      <c r="H3964" s="276">
        <v>3</v>
      </c>
      <c r="I3964" s="276">
        <v>2</v>
      </c>
      <c r="J3964" s="276">
        <v>0</v>
      </c>
      <c r="K3964" s="184">
        <f t="shared" si="107"/>
        <v>1400</v>
      </c>
      <c r="L3964" s="288">
        <v>1400</v>
      </c>
      <c r="M3964" s="279">
        <v>1</v>
      </c>
      <c r="N3964" s="187">
        <f t="shared" si="100"/>
        <v>1400</v>
      </c>
      <c r="O3964" s="288">
        <v>175</v>
      </c>
      <c r="P3964" s="185">
        <f t="shared" si="86"/>
        <v>245000</v>
      </c>
      <c r="Q3964" s="369">
        <v>1400</v>
      </c>
      <c r="R3964" s="281"/>
      <c r="S3964" s="281"/>
      <c r="T3964" s="276"/>
      <c r="U3964" s="282"/>
      <c r="V3964" s="283"/>
      <c r="W3964" s="274"/>
      <c r="X3964" s="284"/>
      <c r="Y3964" s="276"/>
      <c r="Z3964" s="276"/>
      <c r="AA3964" s="285"/>
      <c r="AB3964" s="285"/>
      <c r="AC3964" s="285"/>
      <c r="AD3964" s="281"/>
      <c r="AE3964" s="287"/>
      <c r="AF3964" s="288"/>
      <c r="AG3964" s="197"/>
      <c r="AH3964" s="276"/>
      <c r="AI3964" s="280"/>
      <c r="AJ3964" s="280"/>
      <c r="AK3964" s="280"/>
      <c r="AL3964" s="280"/>
      <c r="AM3964" s="276"/>
      <c r="AN3964" s="276"/>
      <c r="AO3964" s="198">
        <f t="shared" si="104"/>
        <v>0</v>
      </c>
      <c r="AP3964" s="198">
        <f t="shared" si="105"/>
        <v>0</v>
      </c>
      <c r="AQ3964" s="199">
        <f t="shared" si="106"/>
        <v>245000</v>
      </c>
      <c r="AR3964" s="199">
        <f t="shared" si="95"/>
        <v>245000</v>
      </c>
      <c r="AS3964" s="198">
        <f t="shared" si="99"/>
        <v>0</v>
      </c>
      <c r="AT3964" s="198">
        <f t="shared" si="90"/>
        <v>245000</v>
      </c>
      <c r="AU3964" s="198">
        <f t="shared" si="91"/>
        <v>0</v>
      </c>
      <c r="AV3964" s="276"/>
      <c r="AW3964" s="276"/>
      <c r="AX3964" s="201">
        <f t="shared" si="92"/>
        <v>0</v>
      </c>
      <c r="AY3964" s="198">
        <f t="shared" si="93"/>
        <v>0</v>
      </c>
    </row>
    <row r="3965" spans="1:51" s="339" customFormat="1" ht="16.5" customHeight="1" x14ac:dyDescent="0.25">
      <c r="A3965" s="273" t="s">
        <v>355</v>
      </c>
      <c r="B3965" s="274">
        <v>112</v>
      </c>
      <c r="C3965" s="275" t="s">
        <v>5</v>
      </c>
      <c r="D3965" s="276">
        <v>12534</v>
      </c>
      <c r="E3965" s="276">
        <v>303</v>
      </c>
      <c r="F3965" s="276">
        <v>63</v>
      </c>
      <c r="G3965" s="276" t="s">
        <v>26</v>
      </c>
      <c r="H3965" s="276">
        <v>1</v>
      </c>
      <c r="I3965" s="276">
        <v>1</v>
      </c>
      <c r="J3965" s="276">
        <v>83</v>
      </c>
      <c r="K3965" s="184">
        <f t="shared" si="107"/>
        <v>583</v>
      </c>
      <c r="L3965" s="288">
        <v>583</v>
      </c>
      <c r="M3965" s="279">
        <v>1</v>
      </c>
      <c r="N3965" s="187">
        <f t="shared" si="100"/>
        <v>583</v>
      </c>
      <c r="O3965" s="288">
        <v>175</v>
      </c>
      <c r="P3965" s="185">
        <f t="shared" si="86"/>
        <v>102025</v>
      </c>
      <c r="Q3965" s="369">
        <v>583</v>
      </c>
      <c r="R3965" s="281"/>
      <c r="S3965" s="281"/>
      <c r="T3965" s="276"/>
      <c r="U3965" s="282"/>
      <c r="V3965" s="283"/>
      <c r="W3965" s="274"/>
      <c r="X3965" s="284"/>
      <c r="Y3965" s="276"/>
      <c r="Z3965" s="276"/>
      <c r="AA3965" s="285"/>
      <c r="AB3965" s="285"/>
      <c r="AC3965" s="285"/>
      <c r="AD3965" s="281"/>
      <c r="AE3965" s="287"/>
      <c r="AF3965" s="288"/>
      <c r="AG3965" s="197"/>
      <c r="AH3965" s="276"/>
      <c r="AI3965" s="280"/>
      <c r="AJ3965" s="280"/>
      <c r="AK3965" s="280"/>
      <c r="AL3965" s="280"/>
      <c r="AM3965" s="276"/>
      <c r="AN3965" s="276"/>
      <c r="AO3965" s="198">
        <f t="shared" si="104"/>
        <v>0</v>
      </c>
      <c r="AP3965" s="198">
        <f t="shared" si="105"/>
        <v>0</v>
      </c>
      <c r="AQ3965" s="199">
        <f t="shared" si="106"/>
        <v>102025</v>
      </c>
      <c r="AR3965" s="199">
        <f t="shared" si="95"/>
        <v>102025</v>
      </c>
      <c r="AS3965" s="198">
        <f t="shared" si="99"/>
        <v>0</v>
      </c>
      <c r="AT3965" s="198">
        <f t="shared" si="90"/>
        <v>102025</v>
      </c>
      <c r="AU3965" s="198">
        <f t="shared" si="91"/>
        <v>0</v>
      </c>
      <c r="AV3965" s="276"/>
      <c r="AW3965" s="276"/>
      <c r="AX3965" s="201">
        <f t="shared" si="92"/>
        <v>0</v>
      </c>
      <c r="AY3965" s="198">
        <f t="shared" si="93"/>
        <v>0</v>
      </c>
    </row>
    <row r="3966" spans="1:51" s="339" customFormat="1" ht="16.5" customHeight="1" x14ac:dyDescent="0.25">
      <c r="A3966" s="273"/>
      <c r="B3966" s="274">
        <v>113</v>
      </c>
      <c r="C3966" s="275" t="s">
        <v>5</v>
      </c>
      <c r="D3966" s="276">
        <v>37400</v>
      </c>
      <c r="E3966" s="276">
        <v>812</v>
      </c>
      <c r="F3966" s="276">
        <v>2365</v>
      </c>
      <c r="G3966" s="276" t="s">
        <v>26</v>
      </c>
      <c r="H3966" s="276">
        <v>4</v>
      </c>
      <c r="I3966" s="276">
        <v>3</v>
      </c>
      <c r="J3966" s="276">
        <v>90</v>
      </c>
      <c r="K3966" s="184">
        <f t="shared" si="107"/>
        <v>1990</v>
      </c>
      <c r="L3966" s="288">
        <v>1990</v>
      </c>
      <c r="M3966" s="279">
        <v>1</v>
      </c>
      <c r="N3966" s="187">
        <f t="shared" si="100"/>
        <v>1990</v>
      </c>
      <c r="O3966" s="288">
        <v>125</v>
      </c>
      <c r="P3966" s="185">
        <f t="shared" si="86"/>
        <v>248750</v>
      </c>
      <c r="Q3966" s="369">
        <v>1990</v>
      </c>
      <c r="R3966" s="281"/>
      <c r="S3966" s="281"/>
      <c r="T3966" s="276"/>
      <c r="U3966" s="282"/>
      <c r="V3966" s="283"/>
      <c r="W3966" s="274"/>
      <c r="X3966" s="284"/>
      <c r="Y3966" s="276"/>
      <c r="Z3966" s="276"/>
      <c r="AA3966" s="285"/>
      <c r="AB3966" s="285"/>
      <c r="AC3966" s="285"/>
      <c r="AD3966" s="281"/>
      <c r="AE3966" s="287"/>
      <c r="AF3966" s="288"/>
      <c r="AG3966" s="197"/>
      <c r="AH3966" s="276"/>
      <c r="AI3966" s="280"/>
      <c r="AJ3966" s="280"/>
      <c r="AK3966" s="280"/>
      <c r="AL3966" s="280"/>
      <c r="AM3966" s="276"/>
      <c r="AN3966" s="276"/>
      <c r="AO3966" s="198">
        <f t="shared" si="104"/>
        <v>0</v>
      </c>
      <c r="AP3966" s="198">
        <f t="shared" si="105"/>
        <v>0</v>
      </c>
      <c r="AQ3966" s="199">
        <f t="shared" si="106"/>
        <v>248750</v>
      </c>
      <c r="AR3966" s="199">
        <f t="shared" si="95"/>
        <v>248750</v>
      </c>
      <c r="AS3966" s="198">
        <f t="shared" si="99"/>
        <v>0</v>
      </c>
      <c r="AT3966" s="198">
        <f t="shared" si="90"/>
        <v>248750</v>
      </c>
      <c r="AU3966" s="198">
        <f t="shared" si="91"/>
        <v>0</v>
      </c>
      <c r="AV3966" s="276"/>
      <c r="AW3966" s="276"/>
      <c r="AX3966" s="201">
        <f t="shared" si="92"/>
        <v>0</v>
      </c>
      <c r="AY3966" s="198">
        <f t="shared" si="93"/>
        <v>0</v>
      </c>
    </row>
    <row r="3967" spans="1:51" s="339" customFormat="1" ht="16.5" customHeight="1" x14ac:dyDescent="0.25">
      <c r="A3967" s="273" t="s">
        <v>356</v>
      </c>
      <c r="B3967" s="274">
        <v>114</v>
      </c>
      <c r="C3967" s="275" t="s">
        <v>5</v>
      </c>
      <c r="D3967" s="276">
        <v>38256</v>
      </c>
      <c r="E3967" s="276">
        <v>200</v>
      </c>
      <c r="F3967" s="276">
        <v>1891</v>
      </c>
      <c r="G3967" s="276" t="s">
        <v>26</v>
      </c>
      <c r="H3967" s="276">
        <v>4</v>
      </c>
      <c r="I3967" s="276">
        <v>3</v>
      </c>
      <c r="J3967" s="276">
        <v>31</v>
      </c>
      <c r="K3967" s="184">
        <f t="shared" si="107"/>
        <v>1931</v>
      </c>
      <c r="L3967" s="288">
        <v>1931</v>
      </c>
      <c r="M3967" s="279">
        <v>1</v>
      </c>
      <c r="N3967" s="187">
        <f t="shared" si="100"/>
        <v>1931</v>
      </c>
      <c r="O3967" s="288">
        <v>100</v>
      </c>
      <c r="P3967" s="185">
        <f t="shared" si="86"/>
        <v>193100</v>
      </c>
      <c r="Q3967" s="369">
        <v>1931</v>
      </c>
      <c r="R3967" s="281"/>
      <c r="S3967" s="281"/>
      <c r="T3967" s="276"/>
      <c r="U3967" s="282"/>
      <c r="V3967" s="283"/>
      <c r="W3967" s="274"/>
      <c r="X3967" s="284"/>
      <c r="Y3967" s="276"/>
      <c r="Z3967" s="276"/>
      <c r="AA3967" s="285"/>
      <c r="AB3967" s="285"/>
      <c r="AC3967" s="285"/>
      <c r="AD3967" s="281"/>
      <c r="AE3967" s="287"/>
      <c r="AF3967" s="288"/>
      <c r="AG3967" s="197"/>
      <c r="AH3967" s="276"/>
      <c r="AI3967" s="280"/>
      <c r="AJ3967" s="280"/>
      <c r="AK3967" s="280"/>
      <c r="AL3967" s="280"/>
      <c r="AM3967" s="276"/>
      <c r="AN3967" s="276"/>
      <c r="AO3967" s="198">
        <f t="shared" si="104"/>
        <v>0</v>
      </c>
      <c r="AP3967" s="198">
        <f t="shared" si="105"/>
        <v>0</v>
      </c>
      <c r="AQ3967" s="199">
        <f t="shared" si="106"/>
        <v>193100</v>
      </c>
      <c r="AR3967" s="199">
        <f t="shared" si="95"/>
        <v>193100</v>
      </c>
      <c r="AS3967" s="198">
        <f t="shared" si="99"/>
        <v>0</v>
      </c>
      <c r="AT3967" s="198">
        <f t="shared" si="90"/>
        <v>193100</v>
      </c>
      <c r="AU3967" s="198">
        <f t="shared" si="91"/>
        <v>0</v>
      </c>
      <c r="AV3967" s="276"/>
      <c r="AW3967" s="276"/>
      <c r="AX3967" s="201">
        <f t="shared" si="92"/>
        <v>0</v>
      </c>
      <c r="AY3967" s="198">
        <f t="shared" si="93"/>
        <v>0</v>
      </c>
    </row>
    <row r="3968" spans="1:51" s="339" customFormat="1" ht="16.5" customHeight="1" x14ac:dyDescent="0.25">
      <c r="A3968" s="273"/>
      <c r="B3968" s="274">
        <v>115</v>
      </c>
      <c r="C3968" s="275" t="s">
        <v>5</v>
      </c>
      <c r="D3968" s="276">
        <v>35130</v>
      </c>
      <c r="E3968" s="276">
        <v>167</v>
      </c>
      <c r="F3968" s="276">
        <v>1693</v>
      </c>
      <c r="G3968" s="276" t="s">
        <v>26</v>
      </c>
      <c r="H3968" s="276">
        <v>1</v>
      </c>
      <c r="I3968" s="276">
        <v>0</v>
      </c>
      <c r="J3968" s="276">
        <v>0</v>
      </c>
      <c r="K3968" s="184">
        <f t="shared" si="107"/>
        <v>400</v>
      </c>
      <c r="L3968" s="288">
        <v>400</v>
      </c>
      <c r="M3968" s="279">
        <v>1</v>
      </c>
      <c r="N3968" s="187">
        <f t="shared" si="100"/>
        <v>400</v>
      </c>
      <c r="O3968" s="288">
        <v>100</v>
      </c>
      <c r="P3968" s="185">
        <f t="shared" si="86"/>
        <v>40000</v>
      </c>
      <c r="Q3968" s="369">
        <v>400</v>
      </c>
      <c r="R3968" s="281"/>
      <c r="S3968" s="281"/>
      <c r="T3968" s="276"/>
      <c r="U3968" s="282"/>
      <c r="V3968" s="283"/>
      <c r="W3968" s="274"/>
      <c r="X3968" s="284"/>
      <c r="Y3968" s="276"/>
      <c r="Z3968" s="276"/>
      <c r="AA3968" s="285"/>
      <c r="AB3968" s="285"/>
      <c r="AC3968" s="285"/>
      <c r="AD3968" s="281"/>
      <c r="AE3968" s="287"/>
      <c r="AF3968" s="288"/>
      <c r="AG3968" s="197"/>
      <c r="AH3968" s="276"/>
      <c r="AI3968" s="280"/>
      <c r="AJ3968" s="280"/>
      <c r="AK3968" s="280"/>
      <c r="AL3968" s="280"/>
      <c r="AM3968" s="276"/>
      <c r="AN3968" s="276"/>
      <c r="AO3968" s="198">
        <f t="shared" si="104"/>
        <v>0</v>
      </c>
      <c r="AP3968" s="198">
        <f t="shared" si="105"/>
        <v>0</v>
      </c>
      <c r="AQ3968" s="199">
        <f t="shared" si="106"/>
        <v>40000</v>
      </c>
      <c r="AR3968" s="199">
        <f t="shared" si="95"/>
        <v>40000</v>
      </c>
      <c r="AS3968" s="198">
        <f t="shared" si="99"/>
        <v>0</v>
      </c>
      <c r="AT3968" s="198">
        <f t="shared" si="90"/>
        <v>40000</v>
      </c>
      <c r="AU3968" s="198">
        <f t="shared" si="91"/>
        <v>0</v>
      </c>
      <c r="AV3968" s="276"/>
      <c r="AW3968" s="276"/>
      <c r="AX3968" s="201">
        <f t="shared" si="92"/>
        <v>0</v>
      </c>
      <c r="AY3968" s="198">
        <f t="shared" si="93"/>
        <v>0</v>
      </c>
    </row>
    <row r="3969" spans="1:51" s="202" customFormat="1" ht="16.5" customHeight="1" x14ac:dyDescent="0.25">
      <c r="A3969" s="179" t="s">
        <v>357</v>
      </c>
      <c r="B3969" s="180">
        <v>116</v>
      </c>
      <c r="C3969" s="203" t="s">
        <v>5</v>
      </c>
      <c r="D3969" s="183">
        <v>40607</v>
      </c>
      <c r="E3969" s="183">
        <v>245</v>
      </c>
      <c r="F3969" s="183">
        <v>2003</v>
      </c>
      <c r="G3969" s="183" t="s">
        <v>26</v>
      </c>
      <c r="H3969" s="183">
        <v>0</v>
      </c>
      <c r="I3969" s="183">
        <v>2</v>
      </c>
      <c r="J3969" s="183">
        <v>50</v>
      </c>
      <c r="K3969" s="184">
        <f t="shared" si="107"/>
        <v>250</v>
      </c>
      <c r="L3969" s="187">
        <v>250</v>
      </c>
      <c r="M3969" s="204">
        <v>2</v>
      </c>
      <c r="N3969" s="187">
        <f t="shared" si="100"/>
        <v>250</v>
      </c>
      <c r="O3969" s="187">
        <v>100</v>
      </c>
      <c r="P3969" s="185">
        <f t="shared" si="86"/>
        <v>25000</v>
      </c>
      <c r="Q3969" s="188"/>
      <c r="R3969" s="371">
        <v>250</v>
      </c>
      <c r="S3969" s="189"/>
      <c r="T3969" s="190"/>
      <c r="U3969" s="191"/>
      <c r="V3969" s="373" t="s">
        <v>357</v>
      </c>
      <c r="W3969" s="193">
        <v>191</v>
      </c>
      <c r="X3969" s="366">
        <v>57</v>
      </c>
      <c r="Y3969" s="190" t="s">
        <v>28</v>
      </c>
      <c r="Z3969" s="190" t="s">
        <v>53</v>
      </c>
      <c r="AA3969" s="195">
        <v>9</v>
      </c>
      <c r="AB3969" s="195">
        <v>12</v>
      </c>
      <c r="AC3969" s="195">
        <v>2</v>
      </c>
      <c r="AD3969" s="189">
        <f>AA3969*AB3969</f>
        <v>108</v>
      </c>
      <c r="AE3969" s="196"/>
      <c r="AF3969" s="197">
        <f>รายการ!B1</f>
        <v>6700</v>
      </c>
      <c r="AG3969" s="197">
        <f>AD3969*AF3969</f>
        <v>723600</v>
      </c>
      <c r="AH3969" s="188">
        <f>SUM(AI3969:AL3969)</f>
        <v>108</v>
      </c>
      <c r="AI3969" s="188"/>
      <c r="AJ3969" s="188">
        <v>108</v>
      </c>
      <c r="AK3969" s="188"/>
      <c r="AL3969" s="188"/>
      <c r="AM3969" s="183">
        <v>42</v>
      </c>
      <c r="AN3969" s="183">
        <f>ค่าเสื่อม!T4</f>
        <v>93</v>
      </c>
      <c r="AO3969" s="198">
        <f t="shared" si="104"/>
        <v>672948</v>
      </c>
      <c r="AP3969" s="198">
        <f t="shared" si="105"/>
        <v>50652</v>
      </c>
      <c r="AQ3969" s="199">
        <f t="shared" si="106"/>
        <v>75652</v>
      </c>
      <c r="AR3969" s="199">
        <f t="shared" si="95"/>
        <v>75652</v>
      </c>
      <c r="AS3969" s="198">
        <f t="shared" si="99"/>
        <v>0</v>
      </c>
      <c r="AT3969" s="198">
        <f t="shared" si="90"/>
        <v>75652</v>
      </c>
      <c r="AU3969" s="198">
        <f t="shared" si="91"/>
        <v>0</v>
      </c>
      <c r="AV3969" s="183"/>
      <c r="AW3969" s="183"/>
      <c r="AX3969" s="201">
        <f t="shared" si="92"/>
        <v>0</v>
      </c>
      <c r="AY3969" s="198">
        <f t="shared" si="93"/>
        <v>0</v>
      </c>
    </row>
    <row r="3970" spans="1:51" s="202" customFormat="1" ht="16.5" customHeight="1" x14ac:dyDescent="0.25">
      <c r="A3970" s="179"/>
      <c r="B3970" s="180">
        <v>117</v>
      </c>
      <c r="C3970" s="203" t="s">
        <v>5</v>
      </c>
      <c r="D3970" s="183">
        <v>38255</v>
      </c>
      <c r="E3970" s="183">
        <v>199</v>
      </c>
      <c r="F3970" s="183">
        <v>1890</v>
      </c>
      <c r="G3970" s="183" t="s">
        <v>26</v>
      </c>
      <c r="H3970" s="183">
        <v>1</v>
      </c>
      <c r="I3970" s="183">
        <v>1</v>
      </c>
      <c r="J3970" s="183">
        <v>71</v>
      </c>
      <c r="K3970" s="184">
        <f t="shared" si="107"/>
        <v>571</v>
      </c>
      <c r="L3970" s="187">
        <v>571</v>
      </c>
      <c r="M3970" s="204">
        <v>1</v>
      </c>
      <c r="N3970" s="187">
        <f t="shared" si="100"/>
        <v>571</v>
      </c>
      <c r="O3970" s="187">
        <v>100</v>
      </c>
      <c r="P3970" s="185">
        <f t="shared" si="86"/>
        <v>57100</v>
      </c>
      <c r="Q3970" s="370">
        <v>571</v>
      </c>
      <c r="R3970" s="189"/>
      <c r="S3970" s="189"/>
      <c r="T3970" s="190"/>
      <c r="U3970" s="191"/>
      <c r="V3970" s="192"/>
      <c r="W3970" s="193"/>
      <c r="X3970" s="366"/>
      <c r="Y3970" s="190"/>
      <c r="Z3970" s="190"/>
      <c r="AA3970" s="195"/>
      <c r="AB3970" s="195"/>
      <c r="AC3970" s="195"/>
      <c r="AD3970" s="189"/>
      <c r="AE3970" s="196"/>
      <c r="AF3970" s="197"/>
      <c r="AG3970" s="197"/>
      <c r="AH3970" s="190"/>
      <c r="AI3970" s="188"/>
      <c r="AJ3970" s="188"/>
      <c r="AK3970" s="188"/>
      <c r="AL3970" s="188"/>
      <c r="AM3970" s="183"/>
      <c r="AN3970" s="183"/>
      <c r="AO3970" s="198">
        <f t="shared" si="104"/>
        <v>0</v>
      </c>
      <c r="AP3970" s="198">
        <f t="shared" si="105"/>
        <v>0</v>
      </c>
      <c r="AQ3970" s="199">
        <f t="shared" si="106"/>
        <v>57100</v>
      </c>
      <c r="AR3970" s="199">
        <f t="shared" si="95"/>
        <v>57100</v>
      </c>
      <c r="AS3970" s="198">
        <f t="shared" si="99"/>
        <v>0</v>
      </c>
      <c r="AT3970" s="198">
        <f t="shared" si="90"/>
        <v>57100</v>
      </c>
      <c r="AU3970" s="198">
        <f t="shared" si="91"/>
        <v>0</v>
      </c>
      <c r="AV3970" s="183"/>
      <c r="AW3970" s="183"/>
      <c r="AX3970" s="201">
        <f t="shared" si="92"/>
        <v>0</v>
      </c>
      <c r="AY3970" s="198">
        <f t="shared" si="93"/>
        <v>0</v>
      </c>
    </row>
    <row r="3971" spans="1:51" s="202" customFormat="1" ht="16.5" customHeight="1" x14ac:dyDescent="0.25">
      <c r="A3971" s="179" t="s">
        <v>358</v>
      </c>
      <c r="B3971" s="180">
        <v>118</v>
      </c>
      <c r="C3971" s="203" t="s">
        <v>5</v>
      </c>
      <c r="D3971" s="183">
        <v>44791</v>
      </c>
      <c r="E3971" s="183">
        <v>340</v>
      </c>
      <c r="F3971" s="183">
        <v>2506</v>
      </c>
      <c r="G3971" s="183" t="s">
        <v>26</v>
      </c>
      <c r="H3971" s="183">
        <v>0</v>
      </c>
      <c r="I3971" s="183">
        <v>1</v>
      </c>
      <c r="J3971" s="183">
        <v>74</v>
      </c>
      <c r="K3971" s="184">
        <f t="shared" si="107"/>
        <v>174</v>
      </c>
      <c r="L3971" s="187">
        <v>174</v>
      </c>
      <c r="M3971" s="204">
        <v>2</v>
      </c>
      <c r="N3971" s="187">
        <f t="shared" si="100"/>
        <v>174</v>
      </c>
      <c r="O3971" s="187">
        <v>150</v>
      </c>
      <c r="P3971" s="185">
        <f t="shared" si="86"/>
        <v>26100</v>
      </c>
      <c r="Q3971" s="188"/>
      <c r="R3971" s="371">
        <v>174</v>
      </c>
      <c r="S3971" s="371"/>
      <c r="T3971" s="190"/>
      <c r="U3971" s="191"/>
      <c r="V3971" s="372" t="s">
        <v>358</v>
      </c>
      <c r="W3971" s="193">
        <v>192</v>
      </c>
      <c r="X3971" s="194" t="s">
        <v>359</v>
      </c>
      <c r="Y3971" s="190" t="s">
        <v>28</v>
      </c>
      <c r="Z3971" s="190" t="s">
        <v>53</v>
      </c>
      <c r="AA3971" s="195">
        <v>11</v>
      </c>
      <c r="AB3971" s="195">
        <v>11</v>
      </c>
      <c r="AC3971" s="195">
        <v>2</v>
      </c>
      <c r="AD3971" s="189">
        <f>AA3971*AB3971</f>
        <v>121</v>
      </c>
      <c r="AE3971" s="196"/>
      <c r="AF3971" s="197">
        <f>AF3969</f>
        <v>6700</v>
      </c>
      <c r="AG3971" s="197">
        <f>AD3971*AF3971</f>
        <v>810700</v>
      </c>
      <c r="AH3971" s="188">
        <f>SUM(AI3971:AL3971)</f>
        <v>121</v>
      </c>
      <c r="AI3971" s="188"/>
      <c r="AJ3971" s="188">
        <v>121</v>
      </c>
      <c r="AK3971" s="188"/>
      <c r="AL3971" s="188"/>
      <c r="AM3971" s="183">
        <v>10</v>
      </c>
      <c r="AN3971" s="183">
        <f>ค่าเสื่อม!K4</f>
        <v>40</v>
      </c>
      <c r="AO3971" s="198">
        <f t="shared" si="104"/>
        <v>324280</v>
      </c>
      <c r="AP3971" s="198">
        <f t="shared" si="105"/>
        <v>486420</v>
      </c>
      <c r="AQ3971" s="199">
        <f t="shared" si="106"/>
        <v>512520</v>
      </c>
      <c r="AR3971" s="199">
        <f t="shared" si="95"/>
        <v>512520</v>
      </c>
      <c r="AS3971" s="198">
        <f t="shared" si="99"/>
        <v>0</v>
      </c>
      <c r="AT3971" s="198">
        <f t="shared" si="90"/>
        <v>512520</v>
      </c>
      <c r="AU3971" s="198">
        <f t="shared" si="91"/>
        <v>0</v>
      </c>
      <c r="AV3971" s="183"/>
      <c r="AW3971" s="183"/>
      <c r="AX3971" s="201">
        <f t="shared" si="92"/>
        <v>0</v>
      </c>
      <c r="AY3971" s="198">
        <f t="shared" si="93"/>
        <v>0</v>
      </c>
    </row>
    <row r="3972" spans="1:51" s="202" customFormat="1" ht="16.5" customHeight="1" x14ac:dyDescent="0.25">
      <c r="A3972" s="179"/>
      <c r="B3972" s="180"/>
      <c r="C3972" s="203"/>
      <c r="D3972" s="183"/>
      <c r="E3972" s="183"/>
      <c r="F3972" s="183"/>
      <c r="G3972" s="183"/>
      <c r="H3972" s="183"/>
      <c r="I3972" s="183"/>
      <c r="J3972" s="183"/>
      <c r="K3972" s="187"/>
      <c r="L3972" s="187"/>
      <c r="M3972" s="204"/>
      <c r="N3972" s="187">
        <f t="shared" si="100"/>
        <v>0</v>
      </c>
      <c r="O3972" s="187"/>
      <c r="P3972" s="185">
        <f t="shared" si="86"/>
        <v>0</v>
      </c>
      <c r="Q3972" s="188"/>
      <c r="R3972" s="371"/>
      <c r="S3972" s="371"/>
      <c r="T3972" s="190"/>
      <c r="U3972" s="191"/>
      <c r="V3972" s="372"/>
      <c r="W3972" s="193">
        <v>193</v>
      </c>
      <c r="X3972" s="194"/>
      <c r="Y3972" s="190" t="s">
        <v>38</v>
      </c>
      <c r="Z3972" s="190" t="s">
        <v>7</v>
      </c>
      <c r="AA3972" s="195">
        <v>9</v>
      </c>
      <c r="AB3972" s="195">
        <v>12</v>
      </c>
      <c r="AC3972" s="195">
        <v>2</v>
      </c>
      <c r="AD3972" s="189">
        <f>AA3972*AB3972</f>
        <v>108</v>
      </c>
      <c r="AE3972" s="196"/>
      <c r="AF3972" s="197">
        <f>รายการ!B34</f>
        <v>2050</v>
      </c>
      <c r="AG3972" s="197">
        <f>AD3972*AF3972</f>
        <v>221400</v>
      </c>
      <c r="AH3972" s="188">
        <f>SUM(AI3972:AL3972)</f>
        <v>108</v>
      </c>
      <c r="AI3972" s="188"/>
      <c r="AJ3972" s="188">
        <v>108</v>
      </c>
      <c r="AK3972" s="188"/>
      <c r="AL3972" s="188"/>
      <c r="AM3972" s="183">
        <v>2</v>
      </c>
      <c r="AN3972" s="183">
        <f>ค่าเสื่อม!C4</f>
        <v>6</v>
      </c>
      <c r="AO3972" s="198">
        <f t="shared" si="104"/>
        <v>13284</v>
      </c>
      <c r="AP3972" s="198">
        <f t="shared" si="105"/>
        <v>208116</v>
      </c>
      <c r="AQ3972" s="199">
        <f t="shared" si="106"/>
        <v>208116</v>
      </c>
      <c r="AR3972" s="199">
        <f t="shared" si="95"/>
        <v>208116</v>
      </c>
      <c r="AS3972" s="198">
        <f t="shared" si="99"/>
        <v>0</v>
      </c>
      <c r="AT3972" s="198">
        <f t="shared" ref="AT3972:AT4035" si="108">AQ3972-AS3972</f>
        <v>208116</v>
      </c>
      <c r="AU3972" s="198">
        <f t="shared" ref="AU3972:AU4035" si="109">AS3972</f>
        <v>0</v>
      </c>
      <c r="AV3972" s="183"/>
      <c r="AW3972" s="183" t="s">
        <v>51</v>
      </c>
      <c r="AX3972" s="201">
        <f t="shared" ref="AX3972:AX4035" si="110">AU3972*AV3972/100</f>
        <v>0</v>
      </c>
      <c r="AY3972" s="198">
        <f t="shared" ref="AY3972:AY4035" si="111">AX3972*10/100</f>
        <v>0</v>
      </c>
    </row>
    <row r="3973" spans="1:51" s="202" customFormat="1" ht="16.5" customHeight="1" x14ac:dyDescent="0.25">
      <c r="A3973" s="179" t="s">
        <v>360</v>
      </c>
      <c r="B3973" s="180">
        <v>119</v>
      </c>
      <c r="C3973" s="203" t="s">
        <v>5</v>
      </c>
      <c r="D3973" s="183">
        <v>44787</v>
      </c>
      <c r="E3973" s="183">
        <v>339</v>
      </c>
      <c r="F3973" s="183">
        <v>2505</v>
      </c>
      <c r="G3973" s="183" t="s">
        <v>26</v>
      </c>
      <c r="H3973" s="183">
        <v>0</v>
      </c>
      <c r="I3973" s="183">
        <v>1</v>
      </c>
      <c r="J3973" s="183">
        <v>74</v>
      </c>
      <c r="K3973" s="184">
        <f t="shared" si="107"/>
        <v>174</v>
      </c>
      <c r="L3973" s="187">
        <v>174</v>
      </c>
      <c r="M3973" s="204">
        <v>2</v>
      </c>
      <c r="N3973" s="187">
        <f t="shared" si="100"/>
        <v>174</v>
      </c>
      <c r="O3973" s="187">
        <v>150</v>
      </c>
      <c r="P3973" s="185">
        <f t="shared" si="86"/>
        <v>26100</v>
      </c>
      <c r="Q3973" s="188"/>
      <c r="R3973" s="371">
        <v>174</v>
      </c>
      <c r="S3973" s="371"/>
      <c r="T3973" s="190"/>
      <c r="U3973" s="191"/>
      <c r="V3973" s="372" t="s">
        <v>360</v>
      </c>
      <c r="W3973" s="193">
        <v>194</v>
      </c>
      <c r="X3973" s="366">
        <v>19</v>
      </c>
      <c r="Y3973" s="190" t="s">
        <v>28</v>
      </c>
      <c r="Z3973" s="190" t="s">
        <v>53</v>
      </c>
      <c r="AA3973" s="195">
        <v>12</v>
      </c>
      <c r="AB3973" s="195">
        <v>15</v>
      </c>
      <c r="AC3973" s="195">
        <v>2</v>
      </c>
      <c r="AD3973" s="189">
        <f>AA3973*AB3973</f>
        <v>180</v>
      </c>
      <c r="AE3973" s="196"/>
      <c r="AF3973" s="197">
        <f>AF3971</f>
        <v>6700</v>
      </c>
      <c r="AG3973" s="197">
        <f>AD3973*AF3973</f>
        <v>1206000</v>
      </c>
      <c r="AH3973" s="188">
        <f>SUM(AI3973:AL3973)</f>
        <v>180</v>
      </c>
      <c r="AI3973" s="188"/>
      <c r="AJ3973" s="188">
        <v>180</v>
      </c>
      <c r="AK3973" s="188"/>
      <c r="AL3973" s="188"/>
      <c r="AM3973" s="183">
        <v>37</v>
      </c>
      <c r="AN3973" s="183">
        <f>ค่าเสื่อม!T4</f>
        <v>93</v>
      </c>
      <c r="AO3973" s="198">
        <f t="shared" si="104"/>
        <v>1121580</v>
      </c>
      <c r="AP3973" s="198">
        <f t="shared" si="105"/>
        <v>84420</v>
      </c>
      <c r="AQ3973" s="199">
        <f t="shared" si="106"/>
        <v>110520</v>
      </c>
      <c r="AR3973" s="199">
        <f t="shared" si="95"/>
        <v>110520</v>
      </c>
      <c r="AS3973" s="198">
        <f t="shared" si="99"/>
        <v>0</v>
      </c>
      <c r="AT3973" s="198">
        <f t="shared" si="108"/>
        <v>110520</v>
      </c>
      <c r="AU3973" s="198">
        <f t="shared" si="109"/>
        <v>0</v>
      </c>
      <c r="AV3973" s="183"/>
      <c r="AW3973" s="183"/>
      <c r="AX3973" s="201">
        <f t="shared" si="110"/>
        <v>0</v>
      </c>
      <c r="AY3973" s="198">
        <f t="shared" si="111"/>
        <v>0</v>
      </c>
    </row>
    <row r="3974" spans="1:51" s="202" customFormat="1" ht="16.5" customHeight="1" x14ac:dyDescent="0.25">
      <c r="A3974" s="179"/>
      <c r="B3974" s="180"/>
      <c r="C3974" s="203"/>
      <c r="D3974" s="183"/>
      <c r="E3974" s="183"/>
      <c r="F3974" s="183"/>
      <c r="G3974" s="183"/>
      <c r="H3974" s="183"/>
      <c r="I3974" s="183"/>
      <c r="J3974" s="183"/>
      <c r="K3974" s="187"/>
      <c r="L3974" s="187"/>
      <c r="M3974" s="204"/>
      <c r="N3974" s="187">
        <f t="shared" si="100"/>
        <v>0</v>
      </c>
      <c r="O3974" s="187"/>
      <c r="P3974" s="185">
        <f t="shared" si="86"/>
        <v>0</v>
      </c>
      <c r="Q3974" s="370"/>
      <c r="R3974" s="189"/>
      <c r="S3974" s="189"/>
      <c r="T3974" s="190"/>
      <c r="U3974" s="191"/>
      <c r="V3974" s="192"/>
      <c r="W3974" s="193">
        <v>195</v>
      </c>
      <c r="X3974" s="366"/>
      <c r="Y3974" s="190" t="s">
        <v>38</v>
      </c>
      <c r="Z3974" s="190" t="s">
        <v>7</v>
      </c>
      <c r="AA3974" s="195">
        <v>6</v>
      </c>
      <c r="AB3974" s="195">
        <v>15</v>
      </c>
      <c r="AC3974" s="195">
        <v>2</v>
      </c>
      <c r="AD3974" s="189">
        <f>AA3974*AB3974</f>
        <v>90</v>
      </c>
      <c r="AE3974" s="196"/>
      <c r="AF3974" s="197">
        <f>AF3972</f>
        <v>2050</v>
      </c>
      <c r="AG3974" s="197">
        <f>AD3974*AF3974</f>
        <v>184500</v>
      </c>
      <c r="AH3974" s="188">
        <f>SUM(AI3974:AL3974)</f>
        <v>90</v>
      </c>
      <c r="AI3974" s="188"/>
      <c r="AJ3974" s="188">
        <v>90</v>
      </c>
      <c r="AK3974" s="188"/>
      <c r="AL3974" s="188"/>
      <c r="AM3974" s="183">
        <v>12</v>
      </c>
      <c r="AN3974" s="183">
        <f>ค่าเสื่อม!M4</f>
        <v>50</v>
      </c>
      <c r="AO3974" s="198">
        <f t="shared" si="104"/>
        <v>92250</v>
      </c>
      <c r="AP3974" s="198">
        <f t="shared" si="105"/>
        <v>92250</v>
      </c>
      <c r="AQ3974" s="199">
        <f t="shared" si="106"/>
        <v>92250</v>
      </c>
      <c r="AR3974" s="199">
        <f t="shared" si="95"/>
        <v>92250</v>
      </c>
      <c r="AS3974" s="198">
        <f t="shared" si="99"/>
        <v>0</v>
      </c>
      <c r="AT3974" s="198">
        <f t="shared" si="108"/>
        <v>92250</v>
      </c>
      <c r="AU3974" s="198">
        <f t="shared" si="109"/>
        <v>0</v>
      </c>
      <c r="AV3974" s="183"/>
      <c r="AW3974" s="183" t="s">
        <v>51</v>
      </c>
      <c r="AX3974" s="201">
        <f t="shared" si="110"/>
        <v>0</v>
      </c>
      <c r="AY3974" s="198">
        <f t="shared" si="111"/>
        <v>0</v>
      </c>
    </row>
    <row r="3975" spans="1:51" s="202" customFormat="1" ht="16.5" customHeight="1" x14ac:dyDescent="0.25">
      <c r="A3975" s="179"/>
      <c r="B3975" s="180">
        <v>120</v>
      </c>
      <c r="C3975" s="203" t="s">
        <v>44</v>
      </c>
      <c r="D3975" s="183">
        <v>482</v>
      </c>
      <c r="E3975" s="183">
        <v>190</v>
      </c>
      <c r="F3975" s="183">
        <v>32</v>
      </c>
      <c r="G3975" s="183" t="s">
        <v>26</v>
      </c>
      <c r="H3975" s="183">
        <v>0</v>
      </c>
      <c r="I3975" s="183">
        <v>2</v>
      </c>
      <c r="J3975" s="183">
        <v>87</v>
      </c>
      <c r="K3975" s="184">
        <f t="shared" si="107"/>
        <v>287</v>
      </c>
      <c r="L3975" s="187">
        <v>287</v>
      </c>
      <c r="M3975" s="204">
        <v>1</v>
      </c>
      <c r="N3975" s="187">
        <f t="shared" si="100"/>
        <v>287</v>
      </c>
      <c r="O3975" s="187">
        <v>175</v>
      </c>
      <c r="P3975" s="185">
        <f t="shared" si="86"/>
        <v>50225</v>
      </c>
      <c r="Q3975" s="370">
        <v>287</v>
      </c>
      <c r="R3975" s="189"/>
      <c r="S3975" s="189"/>
      <c r="T3975" s="190"/>
      <c r="U3975" s="191"/>
      <c r="V3975" s="192"/>
      <c r="W3975" s="193"/>
      <c r="X3975" s="366"/>
      <c r="Y3975" s="190"/>
      <c r="Z3975" s="190"/>
      <c r="AA3975" s="195"/>
      <c r="AB3975" s="195"/>
      <c r="AC3975" s="195"/>
      <c r="AD3975" s="189"/>
      <c r="AE3975" s="196"/>
      <c r="AF3975" s="197"/>
      <c r="AG3975" s="197"/>
      <c r="AH3975" s="190"/>
      <c r="AI3975" s="188"/>
      <c r="AJ3975" s="188"/>
      <c r="AK3975" s="188"/>
      <c r="AL3975" s="188"/>
      <c r="AM3975" s="183"/>
      <c r="AN3975" s="183"/>
      <c r="AO3975" s="198">
        <f t="shared" si="104"/>
        <v>0</v>
      </c>
      <c r="AP3975" s="198">
        <f t="shared" si="105"/>
        <v>0</v>
      </c>
      <c r="AQ3975" s="199">
        <f t="shared" si="106"/>
        <v>50225</v>
      </c>
      <c r="AR3975" s="199">
        <f t="shared" si="95"/>
        <v>50225</v>
      </c>
      <c r="AS3975" s="198">
        <f t="shared" si="99"/>
        <v>0</v>
      </c>
      <c r="AT3975" s="198">
        <f t="shared" si="108"/>
        <v>50225</v>
      </c>
      <c r="AU3975" s="198">
        <f t="shared" si="109"/>
        <v>0</v>
      </c>
      <c r="AV3975" s="183"/>
      <c r="AW3975" s="183"/>
      <c r="AX3975" s="201">
        <f t="shared" si="110"/>
        <v>0</v>
      </c>
      <c r="AY3975" s="198">
        <f t="shared" si="111"/>
        <v>0</v>
      </c>
    </row>
    <row r="3976" spans="1:51" s="202" customFormat="1" ht="16.5" customHeight="1" x14ac:dyDescent="0.25">
      <c r="A3976" s="179"/>
      <c r="B3976" s="180">
        <v>121</v>
      </c>
      <c r="C3976" s="203" t="s">
        <v>5</v>
      </c>
      <c r="D3976" s="183">
        <v>11750</v>
      </c>
      <c r="E3976" s="183">
        <v>299</v>
      </c>
      <c r="F3976" s="183">
        <v>43</v>
      </c>
      <c r="G3976" s="183" t="s">
        <v>26</v>
      </c>
      <c r="H3976" s="183">
        <v>9</v>
      </c>
      <c r="I3976" s="183">
        <v>0</v>
      </c>
      <c r="J3976" s="183">
        <v>93</v>
      </c>
      <c r="K3976" s="184">
        <f t="shared" si="107"/>
        <v>3693</v>
      </c>
      <c r="L3976" s="187">
        <v>3693</v>
      </c>
      <c r="M3976" s="204">
        <v>1</v>
      </c>
      <c r="N3976" s="187">
        <f t="shared" si="100"/>
        <v>3693</v>
      </c>
      <c r="O3976" s="187">
        <v>150</v>
      </c>
      <c r="P3976" s="185">
        <f t="shared" si="86"/>
        <v>553950</v>
      </c>
      <c r="Q3976" s="370">
        <v>3693</v>
      </c>
      <c r="R3976" s="189"/>
      <c r="S3976" s="189"/>
      <c r="T3976" s="190"/>
      <c r="U3976" s="191"/>
      <c r="V3976" s="192"/>
      <c r="W3976" s="193"/>
      <c r="X3976" s="205"/>
      <c r="Y3976" s="190"/>
      <c r="Z3976" s="190"/>
      <c r="AA3976" s="195"/>
      <c r="AB3976" s="195"/>
      <c r="AC3976" s="195"/>
      <c r="AD3976" s="189"/>
      <c r="AE3976" s="196"/>
      <c r="AF3976" s="197"/>
      <c r="AG3976" s="197"/>
      <c r="AH3976" s="190"/>
      <c r="AI3976" s="188"/>
      <c r="AJ3976" s="188"/>
      <c r="AK3976" s="188"/>
      <c r="AL3976" s="188"/>
      <c r="AM3976" s="183"/>
      <c r="AN3976" s="183"/>
      <c r="AO3976" s="198">
        <f t="shared" si="104"/>
        <v>0</v>
      </c>
      <c r="AP3976" s="198">
        <f t="shared" si="105"/>
        <v>0</v>
      </c>
      <c r="AQ3976" s="199">
        <f t="shared" si="106"/>
        <v>553950</v>
      </c>
      <c r="AR3976" s="199">
        <f t="shared" si="95"/>
        <v>553950</v>
      </c>
      <c r="AS3976" s="198">
        <f t="shared" si="99"/>
        <v>0</v>
      </c>
      <c r="AT3976" s="198">
        <f t="shared" si="108"/>
        <v>553950</v>
      </c>
      <c r="AU3976" s="198">
        <f t="shared" si="109"/>
        <v>0</v>
      </c>
      <c r="AV3976" s="183"/>
      <c r="AW3976" s="183"/>
      <c r="AX3976" s="201">
        <f t="shared" si="110"/>
        <v>0</v>
      </c>
      <c r="AY3976" s="198">
        <f t="shared" si="111"/>
        <v>0</v>
      </c>
    </row>
    <row r="3977" spans="1:51" s="202" customFormat="1" ht="16.5" customHeight="1" x14ac:dyDescent="0.25">
      <c r="A3977" s="179" t="s">
        <v>361</v>
      </c>
      <c r="B3977" s="180">
        <v>122</v>
      </c>
      <c r="C3977" s="203" t="s">
        <v>5</v>
      </c>
      <c r="D3977" s="183">
        <v>38991</v>
      </c>
      <c r="E3977" s="183">
        <v>666</v>
      </c>
      <c r="F3977" s="183">
        <v>1949</v>
      </c>
      <c r="G3977" s="183" t="s">
        <v>26</v>
      </c>
      <c r="H3977" s="183">
        <v>0</v>
      </c>
      <c r="I3977" s="183">
        <v>1</v>
      </c>
      <c r="J3977" s="183">
        <v>51</v>
      </c>
      <c r="K3977" s="184">
        <f t="shared" si="107"/>
        <v>151</v>
      </c>
      <c r="L3977" s="187">
        <v>151</v>
      </c>
      <c r="M3977" s="204">
        <v>2</v>
      </c>
      <c r="N3977" s="187">
        <f t="shared" si="100"/>
        <v>151</v>
      </c>
      <c r="O3977" s="187">
        <v>175</v>
      </c>
      <c r="P3977" s="185">
        <f t="shared" si="86"/>
        <v>26425</v>
      </c>
      <c r="Q3977" s="370"/>
      <c r="R3977" s="371">
        <v>151</v>
      </c>
      <c r="S3977" s="189"/>
      <c r="T3977" s="190"/>
      <c r="U3977" s="191"/>
      <c r="V3977" s="372" t="s">
        <v>361</v>
      </c>
      <c r="W3977" s="193">
        <v>196</v>
      </c>
      <c r="X3977" s="366" t="s">
        <v>362</v>
      </c>
      <c r="Y3977" s="190" t="s">
        <v>28</v>
      </c>
      <c r="Z3977" s="190" t="s">
        <v>53</v>
      </c>
      <c r="AA3977" s="195">
        <v>12</v>
      </c>
      <c r="AB3977" s="195">
        <v>16</v>
      </c>
      <c r="AC3977" s="195">
        <v>2</v>
      </c>
      <c r="AD3977" s="189">
        <f>AA3977*AB3977</f>
        <v>192</v>
      </c>
      <c r="AE3977" s="196"/>
      <c r="AF3977" s="197">
        <f>AF3973</f>
        <v>6700</v>
      </c>
      <c r="AG3977" s="197">
        <f>AD3977*AF3977</f>
        <v>1286400</v>
      </c>
      <c r="AH3977" s="188">
        <f>SUM(AI3977:AL3977)</f>
        <v>192</v>
      </c>
      <c r="AI3977" s="188"/>
      <c r="AJ3977" s="188">
        <v>192</v>
      </c>
      <c r="AK3977" s="188"/>
      <c r="AL3977" s="188"/>
      <c r="AM3977" s="183">
        <v>30</v>
      </c>
      <c r="AN3977" s="183">
        <f>ค่าเสื่อม!T4</f>
        <v>93</v>
      </c>
      <c r="AO3977" s="198">
        <f t="shared" si="104"/>
        <v>1196352</v>
      </c>
      <c r="AP3977" s="198">
        <f t="shared" si="105"/>
        <v>90048</v>
      </c>
      <c r="AQ3977" s="199">
        <f t="shared" si="106"/>
        <v>116473</v>
      </c>
      <c r="AR3977" s="199">
        <f t="shared" si="95"/>
        <v>116473</v>
      </c>
      <c r="AS3977" s="198">
        <f t="shared" si="99"/>
        <v>0</v>
      </c>
      <c r="AT3977" s="198">
        <f t="shared" si="108"/>
        <v>116473</v>
      </c>
      <c r="AU3977" s="198">
        <f t="shared" si="109"/>
        <v>0</v>
      </c>
      <c r="AV3977" s="183"/>
      <c r="AW3977" s="183"/>
      <c r="AX3977" s="201">
        <f t="shared" si="110"/>
        <v>0</v>
      </c>
      <c r="AY3977" s="198">
        <f t="shared" si="111"/>
        <v>0</v>
      </c>
    </row>
    <row r="3978" spans="1:51" s="202" customFormat="1" ht="16.5" customHeight="1" x14ac:dyDescent="0.25">
      <c r="A3978" s="179"/>
      <c r="B3978" s="180">
        <v>123</v>
      </c>
      <c r="C3978" s="203" t="s">
        <v>5</v>
      </c>
      <c r="D3978" s="183">
        <v>38990</v>
      </c>
      <c r="E3978" s="183">
        <v>667</v>
      </c>
      <c r="F3978" s="183">
        <v>1950</v>
      </c>
      <c r="G3978" s="183" t="s">
        <v>26</v>
      </c>
      <c r="H3978" s="183">
        <v>0</v>
      </c>
      <c r="I3978" s="183">
        <v>0</v>
      </c>
      <c r="J3978" s="183">
        <v>56</v>
      </c>
      <c r="K3978" s="184">
        <f t="shared" si="107"/>
        <v>56</v>
      </c>
      <c r="L3978" s="187">
        <v>56</v>
      </c>
      <c r="M3978" s="204">
        <v>1</v>
      </c>
      <c r="N3978" s="187">
        <f t="shared" si="100"/>
        <v>56</v>
      </c>
      <c r="O3978" s="187">
        <v>175</v>
      </c>
      <c r="P3978" s="185">
        <f t="shared" si="86"/>
        <v>9800</v>
      </c>
      <c r="Q3978" s="188">
        <v>56</v>
      </c>
      <c r="R3978" s="189"/>
      <c r="S3978" s="189"/>
      <c r="T3978" s="190"/>
      <c r="U3978" s="191"/>
      <c r="V3978" s="192"/>
      <c r="W3978" s="193"/>
      <c r="X3978" s="205"/>
      <c r="Y3978" s="190"/>
      <c r="Z3978" s="190"/>
      <c r="AA3978" s="195"/>
      <c r="AB3978" s="195"/>
      <c r="AC3978" s="195"/>
      <c r="AD3978" s="189"/>
      <c r="AE3978" s="196"/>
      <c r="AF3978" s="197"/>
      <c r="AG3978" s="197"/>
      <c r="AH3978" s="190"/>
      <c r="AI3978" s="188"/>
      <c r="AJ3978" s="188"/>
      <c r="AK3978" s="188"/>
      <c r="AL3978" s="188"/>
      <c r="AM3978" s="183"/>
      <c r="AN3978" s="183"/>
      <c r="AO3978" s="198">
        <f t="shared" si="104"/>
        <v>0</v>
      </c>
      <c r="AP3978" s="198">
        <f t="shared" si="105"/>
        <v>0</v>
      </c>
      <c r="AQ3978" s="199">
        <f t="shared" si="106"/>
        <v>9800</v>
      </c>
      <c r="AR3978" s="199">
        <f t="shared" si="95"/>
        <v>9800</v>
      </c>
      <c r="AS3978" s="198">
        <f t="shared" si="99"/>
        <v>0</v>
      </c>
      <c r="AT3978" s="198">
        <f t="shared" si="108"/>
        <v>9800</v>
      </c>
      <c r="AU3978" s="198">
        <f t="shared" si="109"/>
        <v>0</v>
      </c>
      <c r="AV3978" s="183"/>
      <c r="AW3978" s="183"/>
      <c r="AX3978" s="201">
        <f t="shared" si="110"/>
        <v>0</v>
      </c>
      <c r="AY3978" s="198">
        <f t="shared" si="111"/>
        <v>0</v>
      </c>
    </row>
    <row r="3979" spans="1:51" s="202" customFormat="1" ht="16.5" customHeight="1" x14ac:dyDescent="0.25">
      <c r="A3979" s="179" t="s">
        <v>363</v>
      </c>
      <c r="B3979" s="180">
        <v>124</v>
      </c>
      <c r="C3979" s="203" t="s">
        <v>5</v>
      </c>
      <c r="D3979" s="183">
        <v>12533</v>
      </c>
      <c r="E3979" s="183">
        <v>302</v>
      </c>
      <c r="F3979" s="183">
        <v>62</v>
      </c>
      <c r="G3979" s="183" t="s">
        <v>26</v>
      </c>
      <c r="H3979" s="183">
        <v>2</v>
      </c>
      <c r="I3979" s="183">
        <v>2</v>
      </c>
      <c r="J3979" s="183">
        <v>2</v>
      </c>
      <c r="K3979" s="184">
        <f t="shared" si="107"/>
        <v>1002</v>
      </c>
      <c r="L3979" s="187">
        <v>1002</v>
      </c>
      <c r="M3979" s="204">
        <v>1</v>
      </c>
      <c r="N3979" s="187">
        <f t="shared" si="100"/>
        <v>1002</v>
      </c>
      <c r="O3979" s="187">
        <v>175</v>
      </c>
      <c r="P3979" s="185">
        <f t="shared" si="86"/>
        <v>175350</v>
      </c>
      <c r="Q3979" s="370">
        <v>1002</v>
      </c>
      <c r="R3979" s="189"/>
      <c r="S3979" s="189"/>
      <c r="T3979" s="190"/>
      <c r="U3979" s="191"/>
      <c r="V3979" s="192"/>
      <c r="W3979" s="193"/>
      <c r="X3979" s="366"/>
      <c r="Y3979" s="190"/>
      <c r="Z3979" s="190"/>
      <c r="AA3979" s="195"/>
      <c r="AB3979" s="195"/>
      <c r="AC3979" s="195"/>
      <c r="AD3979" s="189"/>
      <c r="AE3979" s="196"/>
      <c r="AF3979" s="197"/>
      <c r="AG3979" s="197"/>
      <c r="AH3979" s="190"/>
      <c r="AI3979" s="188"/>
      <c r="AJ3979" s="188"/>
      <c r="AK3979" s="188"/>
      <c r="AL3979" s="188"/>
      <c r="AM3979" s="183"/>
      <c r="AN3979" s="183"/>
      <c r="AO3979" s="198">
        <f t="shared" si="104"/>
        <v>0</v>
      </c>
      <c r="AP3979" s="198">
        <f t="shared" si="105"/>
        <v>0</v>
      </c>
      <c r="AQ3979" s="199">
        <f t="shared" si="106"/>
        <v>175350</v>
      </c>
      <c r="AR3979" s="199">
        <f t="shared" si="95"/>
        <v>175350</v>
      </c>
      <c r="AS3979" s="198">
        <f t="shared" si="99"/>
        <v>0</v>
      </c>
      <c r="AT3979" s="198">
        <f t="shared" si="108"/>
        <v>175350</v>
      </c>
      <c r="AU3979" s="198">
        <f t="shared" si="109"/>
        <v>0</v>
      </c>
      <c r="AV3979" s="183"/>
      <c r="AW3979" s="183"/>
      <c r="AX3979" s="201">
        <f t="shared" si="110"/>
        <v>0</v>
      </c>
      <c r="AY3979" s="198">
        <f t="shared" si="111"/>
        <v>0</v>
      </c>
    </row>
    <row r="3980" spans="1:51" s="202" customFormat="1" ht="16.5" customHeight="1" x14ac:dyDescent="0.25">
      <c r="A3980" s="179" t="s">
        <v>116</v>
      </c>
      <c r="B3980" s="180">
        <v>125</v>
      </c>
      <c r="C3980" s="203" t="s">
        <v>5</v>
      </c>
      <c r="D3980" s="183">
        <v>37851</v>
      </c>
      <c r="E3980" s="183">
        <v>193</v>
      </c>
      <c r="F3980" s="183">
        <v>1859</v>
      </c>
      <c r="G3980" s="183" t="s">
        <v>26</v>
      </c>
      <c r="H3980" s="183">
        <v>11</v>
      </c>
      <c r="I3980" s="183">
        <v>2</v>
      </c>
      <c r="J3980" s="183">
        <v>89</v>
      </c>
      <c r="K3980" s="184">
        <f t="shared" si="107"/>
        <v>4689</v>
      </c>
      <c r="L3980" s="187">
        <v>4689</v>
      </c>
      <c r="M3980" s="204">
        <v>1</v>
      </c>
      <c r="N3980" s="187">
        <f t="shared" si="100"/>
        <v>4689</v>
      </c>
      <c r="O3980" s="187">
        <v>100</v>
      </c>
      <c r="P3980" s="185">
        <f t="shared" si="86"/>
        <v>468900</v>
      </c>
      <c r="Q3980" s="370">
        <v>4689</v>
      </c>
      <c r="R3980" s="189"/>
      <c r="S3980" s="189"/>
      <c r="T3980" s="190"/>
      <c r="U3980" s="191"/>
      <c r="V3980" s="192"/>
      <c r="W3980" s="193"/>
      <c r="X3980" s="366"/>
      <c r="Y3980" s="190"/>
      <c r="Z3980" s="190"/>
      <c r="AA3980" s="195"/>
      <c r="AB3980" s="195"/>
      <c r="AC3980" s="195"/>
      <c r="AD3980" s="189"/>
      <c r="AE3980" s="196"/>
      <c r="AF3980" s="197"/>
      <c r="AG3980" s="197"/>
      <c r="AH3980" s="190"/>
      <c r="AI3980" s="188"/>
      <c r="AJ3980" s="188"/>
      <c r="AK3980" s="188"/>
      <c r="AL3980" s="188"/>
      <c r="AM3980" s="183"/>
      <c r="AN3980" s="183"/>
      <c r="AO3980" s="198">
        <f t="shared" si="104"/>
        <v>0</v>
      </c>
      <c r="AP3980" s="198">
        <f t="shared" si="105"/>
        <v>0</v>
      </c>
      <c r="AQ3980" s="199">
        <f t="shared" si="106"/>
        <v>468900</v>
      </c>
      <c r="AR3980" s="199">
        <f t="shared" si="95"/>
        <v>468900</v>
      </c>
      <c r="AS3980" s="198">
        <f t="shared" si="99"/>
        <v>0</v>
      </c>
      <c r="AT3980" s="198">
        <f t="shared" si="108"/>
        <v>468900</v>
      </c>
      <c r="AU3980" s="198">
        <f t="shared" si="109"/>
        <v>0</v>
      </c>
      <c r="AV3980" s="183"/>
      <c r="AW3980" s="183"/>
      <c r="AX3980" s="201">
        <f t="shared" si="110"/>
        <v>0</v>
      </c>
      <c r="AY3980" s="198">
        <f t="shared" si="111"/>
        <v>0</v>
      </c>
    </row>
    <row r="3981" spans="1:51" s="202" customFormat="1" ht="16.5" customHeight="1" x14ac:dyDescent="0.25">
      <c r="A3981" s="179" t="s">
        <v>364</v>
      </c>
      <c r="B3981" s="180">
        <v>126</v>
      </c>
      <c r="C3981" s="203" t="s">
        <v>5</v>
      </c>
      <c r="D3981" s="183">
        <v>3170</v>
      </c>
      <c r="E3981" s="183">
        <v>81</v>
      </c>
      <c r="F3981" s="183">
        <v>81</v>
      </c>
      <c r="G3981" s="183" t="s">
        <v>26</v>
      </c>
      <c r="H3981" s="183">
        <v>3</v>
      </c>
      <c r="I3981" s="183">
        <v>3</v>
      </c>
      <c r="J3981" s="183">
        <v>82</v>
      </c>
      <c r="K3981" s="184">
        <f t="shared" si="107"/>
        <v>1582</v>
      </c>
      <c r="L3981" s="187">
        <v>1582</v>
      </c>
      <c r="M3981" s="204">
        <v>1</v>
      </c>
      <c r="N3981" s="187">
        <f t="shared" si="100"/>
        <v>1582</v>
      </c>
      <c r="O3981" s="187">
        <v>100</v>
      </c>
      <c r="P3981" s="185">
        <f t="shared" si="86"/>
        <v>158200</v>
      </c>
      <c r="Q3981" s="370">
        <v>1582</v>
      </c>
      <c r="R3981" s="189"/>
      <c r="S3981" s="189"/>
      <c r="T3981" s="190"/>
      <c r="U3981" s="191"/>
      <c r="V3981" s="192"/>
      <c r="W3981" s="193"/>
      <c r="X3981" s="366"/>
      <c r="Y3981" s="190"/>
      <c r="Z3981" s="190"/>
      <c r="AA3981" s="195"/>
      <c r="AB3981" s="195"/>
      <c r="AC3981" s="195"/>
      <c r="AD3981" s="189"/>
      <c r="AE3981" s="196"/>
      <c r="AF3981" s="197"/>
      <c r="AG3981" s="197"/>
      <c r="AH3981" s="190"/>
      <c r="AI3981" s="188"/>
      <c r="AJ3981" s="188"/>
      <c r="AK3981" s="188"/>
      <c r="AL3981" s="188"/>
      <c r="AM3981" s="183"/>
      <c r="AN3981" s="183"/>
      <c r="AO3981" s="198">
        <f t="shared" si="104"/>
        <v>0</v>
      </c>
      <c r="AP3981" s="198">
        <f t="shared" si="105"/>
        <v>0</v>
      </c>
      <c r="AQ3981" s="199">
        <f t="shared" si="106"/>
        <v>158200</v>
      </c>
      <c r="AR3981" s="199">
        <f t="shared" si="95"/>
        <v>158200</v>
      </c>
      <c r="AS3981" s="198">
        <f t="shared" si="99"/>
        <v>0</v>
      </c>
      <c r="AT3981" s="198">
        <f t="shared" si="108"/>
        <v>158200</v>
      </c>
      <c r="AU3981" s="198">
        <f t="shared" si="109"/>
        <v>0</v>
      </c>
      <c r="AV3981" s="183"/>
      <c r="AW3981" s="183"/>
      <c r="AX3981" s="201">
        <f t="shared" si="110"/>
        <v>0</v>
      </c>
      <c r="AY3981" s="198">
        <f t="shared" si="111"/>
        <v>0</v>
      </c>
    </row>
    <row r="3982" spans="1:51" s="202" customFormat="1" ht="16.5" customHeight="1" x14ac:dyDescent="0.25">
      <c r="A3982" s="179"/>
      <c r="B3982" s="180">
        <v>127</v>
      </c>
      <c r="C3982" s="203" t="s">
        <v>5</v>
      </c>
      <c r="D3982" s="183">
        <v>10953</v>
      </c>
      <c r="E3982" s="183">
        <v>664</v>
      </c>
      <c r="F3982" s="183">
        <v>113</v>
      </c>
      <c r="G3982" s="183" t="s">
        <v>26</v>
      </c>
      <c r="H3982" s="183">
        <v>4</v>
      </c>
      <c r="I3982" s="183">
        <v>0</v>
      </c>
      <c r="J3982" s="183">
        <v>87</v>
      </c>
      <c r="K3982" s="184">
        <f t="shared" si="107"/>
        <v>1687</v>
      </c>
      <c r="L3982" s="187">
        <v>1687</v>
      </c>
      <c r="M3982" s="204">
        <v>1</v>
      </c>
      <c r="N3982" s="187">
        <f t="shared" si="100"/>
        <v>1687</v>
      </c>
      <c r="O3982" s="187">
        <v>100</v>
      </c>
      <c r="P3982" s="185">
        <f t="shared" si="86"/>
        <v>168700</v>
      </c>
      <c r="Q3982" s="370">
        <v>1687</v>
      </c>
      <c r="R3982" s="189"/>
      <c r="S3982" s="189"/>
      <c r="T3982" s="190"/>
      <c r="U3982" s="191"/>
      <c r="V3982" s="192"/>
      <c r="W3982" s="193"/>
      <c r="X3982" s="366"/>
      <c r="Y3982" s="190"/>
      <c r="Z3982" s="190"/>
      <c r="AA3982" s="195"/>
      <c r="AB3982" s="195"/>
      <c r="AC3982" s="195"/>
      <c r="AD3982" s="189"/>
      <c r="AE3982" s="196"/>
      <c r="AF3982" s="197"/>
      <c r="AG3982" s="197"/>
      <c r="AH3982" s="190"/>
      <c r="AI3982" s="188"/>
      <c r="AJ3982" s="188"/>
      <c r="AK3982" s="188"/>
      <c r="AL3982" s="188"/>
      <c r="AM3982" s="183"/>
      <c r="AN3982" s="183"/>
      <c r="AO3982" s="198">
        <f t="shared" si="104"/>
        <v>0</v>
      </c>
      <c r="AP3982" s="198">
        <f t="shared" si="105"/>
        <v>0</v>
      </c>
      <c r="AQ3982" s="199">
        <f t="shared" si="106"/>
        <v>168700</v>
      </c>
      <c r="AR3982" s="199">
        <f t="shared" si="95"/>
        <v>168700</v>
      </c>
      <c r="AS3982" s="198">
        <f t="shared" si="99"/>
        <v>0</v>
      </c>
      <c r="AT3982" s="198">
        <f t="shared" si="108"/>
        <v>168700</v>
      </c>
      <c r="AU3982" s="198">
        <f t="shared" si="109"/>
        <v>0</v>
      </c>
      <c r="AV3982" s="183"/>
      <c r="AW3982" s="183"/>
      <c r="AX3982" s="201">
        <f t="shared" si="110"/>
        <v>0</v>
      </c>
      <c r="AY3982" s="198">
        <f t="shared" si="111"/>
        <v>0</v>
      </c>
    </row>
    <row r="3983" spans="1:51" s="202" customFormat="1" ht="16.5" customHeight="1" x14ac:dyDescent="0.25">
      <c r="A3983" s="179"/>
      <c r="B3983" s="180">
        <v>128</v>
      </c>
      <c r="C3983" s="203" t="s">
        <v>5</v>
      </c>
      <c r="D3983" s="183">
        <v>10954</v>
      </c>
      <c r="E3983" s="183">
        <v>114</v>
      </c>
      <c r="F3983" s="183">
        <v>111</v>
      </c>
      <c r="G3983" s="183" t="s">
        <v>26</v>
      </c>
      <c r="H3983" s="183">
        <v>1</v>
      </c>
      <c r="I3983" s="183">
        <v>2</v>
      </c>
      <c r="J3983" s="183">
        <v>21</v>
      </c>
      <c r="K3983" s="184">
        <f t="shared" si="107"/>
        <v>621</v>
      </c>
      <c r="L3983" s="187">
        <v>621</v>
      </c>
      <c r="M3983" s="204">
        <v>1</v>
      </c>
      <c r="N3983" s="187">
        <f t="shared" si="100"/>
        <v>621</v>
      </c>
      <c r="O3983" s="187">
        <v>100</v>
      </c>
      <c r="P3983" s="185">
        <f t="shared" si="86"/>
        <v>62100</v>
      </c>
      <c r="Q3983" s="370">
        <v>621</v>
      </c>
      <c r="R3983" s="189"/>
      <c r="S3983" s="189"/>
      <c r="T3983" s="190"/>
      <c r="U3983" s="191"/>
      <c r="V3983" s="192"/>
      <c r="W3983" s="193"/>
      <c r="X3983" s="366"/>
      <c r="Y3983" s="190"/>
      <c r="Z3983" s="190"/>
      <c r="AA3983" s="195"/>
      <c r="AB3983" s="195"/>
      <c r="AC3983" s="195"/>
      <c r="AD3983" s="189"/>
      <c r="AE3983" s="196"/>
      <c r="AF3983" s="197"/>
      <c r="AG3983" s="197"/>
      <c r="AH3983" s="190"/>
      <c r="AI3983" s="188"/>
      <c r="AJ3983" s="188"/>
      <c r="AK3983" s="188"/>
      <c r="AL3983" s="188"/>
      <c r="AM3983" s="183"/>
      <c r="AN3983" s="183"/>
      <c r="AO3983" s="198">
        <f t="shared" si="104"/>
        <v>0</v>
      </c>
      <c r="AP3983" s="198">
        <f t="shared" si="105"/>
        <v>0</v>
      </c>
      <c r="AQ3983" s="199">
        <f t="shared" si="106"/>
        <v>62100</v>
      </c>
      <c r="AR3983" s="199">
        <f t="shared" si="95"/>
        <v>62100</v>
      </c>
      <c r="AS3983" s="198">
        <f t="shared" si="99"/>
        <v>0</v>
      </c>
      <c r="AT3983" s="198">
        <f t="shared" si="108"/>
        <v>62100</v>
      </c>
      <c r="AU3983" s="198">
        <f t="shared" si="109"/>
        <v>0</v>
      </c>
      <c r="AV3983" s="183"/>
      <c r="AW3983" s="183"/>
      <c r="AX3983" s="201">
        <f t="shared" si="110"/>
        <v>0</v>
      </c>
      <c r="AY3983" s="198">
        <f t="shared" si="111"/>
        <v>0</v>
      </c>
    </row>
    <row r="3984" spans="1:51" s="202" customFormat="1" ht="16.5" customHeight="1" x14ac:dyDescent="0.25">
      <c r="A3984" s="179" t="s">
        <v>365</v>
      </c>
      <c r="B3984" s="180">
        <v>129</v>
      </c>
      <c r="C3984" s="203" t="s">
        <v>5</v>
      </c>
      <c r="D3984" s="183">
        <v>37470</v>
      </c>
      <c r="E3984" s="183">
        <v>797</v>
      </c>
      <c r="F3984" s="183">
        <v>2390</v>
      </c>
      <c r="G3984" s="183" t="s">
        <v>26</v>
      </c>
      <c r="H3984" s="183">
        <v>0</v>
      </c>
      <c r="I3984" s="183">
        <v>1</v>
      </c>
      <c r="J3984" s="183">
        <v>86</v>
      </c>
      <c r="K3984" s="184">
        <f t="shared" si="107"/>
        <v>186</v>
      </c>
      <c r="L3984" s="187">
        <v>186</v>
      </c>
      <c r="M3984" s="204">
        <v>2</v>
      </c>
      <c r="N3984" s="187">
        <f t="shared" si="100"/>
        <v>186</v>
      </c>
      <c r="O3984" s="187">
        <v>100</v>
      </c>
      <c r="P3984" s="185">
        <f t="shared" si="86"/>
        <v>18600</v>
      </c>
      <c r="Q3984" s="370"/>
      <c r="R3984" s="371">
        <v>186</v>
      </c>
      <c r="S3984" s="189"/>
      <c r="T3984" s="190"/>
      <c r="U3984" s="191"/>
      <c r="V3984" s="372" t="s">
        <v>365</v>
      </c>
      <c r="W3984" s="193">
        <v>197</v>
      </c>
      <c r="X3984" s="366" t="s">
        <v>366</v>
      </c>
      <c r="Y3984" s="190" t="s">
        <v>28</v>
      </c>
      <c r="Z3984" s="190" t="s">
        <v>41</v>
      </c>
      <c r="AA3984" s="195"/>
      <c r="AB3984" s="195"/>
      <c r="AC3984" s="195">
        <v>2</v>
      </c>
      <c r="AD3984" s="189">
        <v>180</v>
      </c>
      <c r="AE3984" s="196"/>
      <c r="AF3984" s="197">
        <f>AF3977</f>
        <v>6700</v>
      </c>
      <c r="AG3984" s="197">
        <f>AD3984*AF3984</f>
        <v>1206000</v>
      </c>
      <c r="AH3984" s="188">
        <v>180</v>
      </c>
      <c r="AI3984" s="188"/>
      <c r="AJ3984" s="188">
        <v>180</v>
      </c>
      <c r="AK3984" s="188"/>
      <c r="AL3984" s="188"/>
      <c r="AM3984" s="183">
        <v>30</v>
      </c>
      <c r="AN3984" s="183">
        <f>ค่าเสื่อม!W3</f>
        <v>85</v>
      </c>
      <c r="AO3984" s="198">
        <f t="shared" si="104"/>
        <v>1025100</v>
      </c>
      <c r="AP3984" s="198">
        <f t="shared" si="105"/>
        <v>180900</v>
      </c>
      <c r="AQ3984" s="199">
        <f t="shared" si="106"/>
        <v>199500</v>
      </c>
      <c r="AR3984" s="199">
        <f t="shared" si="95"/>
        <v>199500</v>
      </c>
      <c r="AS3984" s="198">
        <f t="shared" si="99"/>
        <v>0</v>
      </c>
      <c r="AT3984" s="198">
        <f t="shared" si="108"/>
        <v>199500</v>
      </c>
      <c r="AU3984" s="198">
        <f t="shared" si="109"/>
        <v>0</v>
      </c>
      <c r="AV3984" s="183"/>
      <c r="AW3984" s="183"/>
      <c r="AX3984" s="201">
        <f t="shared" si="110"/>
        <v>0</v>
      </c>
      <c r="AY3984" s="198">
        <f t="shared" si="111"/>
        <v>0</v>
      </c>
    </row>
    <row r="3985" spans="1:52" s="202" customFormat="1" ht="16.5" customHeight="1" x14ac:dyDescent="0.25">
      <c r="A3985" s="179"/>
      <c r="B3985" s="180"/>
      <c r="C3985" s="203"/>
      <c r="D3985" s="183"/>
      <c r="E3985" s="183"/>
      <c r="F3985" s="183"/>
      <c r="G3985" s="183"/>
      <c r="H3985" s="183"/>
      <c r="I3985" s="183"/>
      <c r="J3985" s="183"/>
      <c r="K3985" s="187"/>
      <c r="L3985" s="187"/>
      <c r="M3985" s="204"/>
      <c r="N3985" s="187">
        <f t="shared" si="100"/>
        <v>0</v>
      </c>
      <c r="O3985" s="187"/>
      <c r="P3985" s="185">
        <f t="shared" si="86"/>
        <v>0</v>
      </c>
      <c r="Q3985" s="188"/>
      <c r="R3985" s="189"/>
      <c r="S3985" s="189"/>
      <c r="T3985" s="190"/>
      <c r="U3985" s="191"/>
      <c r="V3985" s="192"/>
      <c r="W3985" s="193"/>
      <c r="X3985" s="366"/>
      <c r="Y3985" s="190"/>
      <c r="Z3985" s="192" t="s">
        <v>42</v>
      </c>
      <c r="AA3985" s="195">
        <v>6</v>
      </c>
      <c r="AB3985" s="195">
        <v>15</v>
      </c>
      <c r="AC3985" s="195">
        <v>2</v>
      </c>
      <c r="AD3985" s="189">
        <f>AA3985*AB3985</f>
        <v>90</v>
      </c>
      <c r="AE3985" s="196"/>
      <c r="AF3985" s="197">
        <f>AF3984</f>
        <v>6700</v>
      </c>
      <c r="AG3985" s="197">
        <f>AD3985*AF3985</f>
        <v>603000</v>
      </c>
      <c r="AH3985" s="188">
        <f>SUM(AI3985:AL3985)</f>
        <v>90</v>
      </c>
      <c r="AI3985" s="188"/>
      <c r="AJ3985" s="188">
        <v>90</v>
      </c>
      <c r="AK3985" s="188"/>
      <c r="AL3985" s="188"/>
      <c r="AM3985" s="183"/>
      <c r="AN3985" s="183">
        <f>AN3984</f>
        <v>85</v>
      </c>
      <c r="AO3985" s="198">
        <f t="shared" si="104"/>
        <v>512550</v>
      </c>
      <c r="AP3985" s="198">
        <f t="shared" si="105"/>
        <v>90450</v>
      </c>
      <c r="AQ3985" s="199">
        <f t="shared" si="106"/>
        <v>90450</v>
      </c>
      <c r="AR3985" s="199">
        <f t="shared" si="95"/>
        <v>90450</v>
      </c>
      <c r="AS3985" s="198">
        <f t="shared" si="99"/>
        <v>0</v>
      </c>
      <c r="AT3985" s="198">
        <f t="shared" si="108"/>
        <v>90450</v>
      </c>
      <c r="AU3985" s="198">
        <f t="shared" si="109"/>
        <v>0</v>
      </c>
      <c r="AV3985" s="183"/>
      <c r="AW3985" s="183"/>
      <c r="AX3985" s="201">
        <f t="shared" si="110"/>
        <v>0</v>
      </c>
      <c r="AY3985" s="198">
        <f t="shared" si="111"/>
        <v>0</v>
      </c>
    </row>
    <row r="3986" spans="1:52" s="202" customFormat="1" ht="16.5" customHeight="1" x14ac:dyDescent="0.25">
      <c r="A3986" s="179"/>
      <c r="B3986" s="180"/>
      <c r="C3986" s="203"/>
      <c r="D3986" s="183"/>
      <c r="E3986" s="183"/>
      <c r="F3986" s="183"/>
      <c r="G3986" s="183"/>
      <c r="H3986" s="183"/>
      <c r="I3986" s="183"/>
      <c r="J3986" s="183"/>
      <c r="K3986" s="187"/>
      <c r="L3986" s="187"/>
      <c r="M3986" s="204"/>
      <c r="N3986" s="187">
        <f t="shared" si="100"/>
        <v>0</v>
      </c>
      <c r="O3986" s="187"/>
      <c r="P3986" s="185">
        <f t="shared" si="86"/>
        <v>0</v>
      </c>
      <c r="Q3986" s="188"/>
      <c r="R3986" s="189"/>
      <c r="S3986" s="189"/>
      <c r="T3986" s="190"/>
      <c r="U3986" s="191"/>
      <c r="V3986" s="192"/>
      <c r="W3986" s="193"/>
      <c r="X3986" s="366"/>
      <c r="Y3986" s="190"/>
      <c r="Z3986" s="192" t="s">
        <v>43</v>
      </c>
      <c r="AA3986" s="195">
        <v>6</v>
      </c>
      <c r="AB3986" s="195">
        <v>15</v>
      </c>
      <c r="AC3986" s="195">
        <v>2</v>
      </c>
      <c r="AD3986" s="189">
        <f>AA3986*AB3986</f>
        <v>90</v>
      </c>
      <c r="AE3986" s="196"/>
      <c r="AF3986" s="197">
        <f>AF3985</f>
        <v>6700</v>
      </c>
      <c r="AG3986" s="197">
        <f>AD3986*AF3986</f>
        <v>603000</v>
      </c>
      <c r="AH3986" s="188">
        <f>SUM(AI3986:AL3986)</f>
        <v>90</v>
      </c>
      <c r="AI3986" s="188"/>
      <c r="AJ3986" s="188">
        <v>90</v>
      </c>
      <c r="AK3986" s="188"/>
      <c r="AL3986" s="188"/>
      <c r="AM3986" s="183"/>
      <c r="AN3986" s="183">
        <f>AN3985</f>
        <v>85</v>
      </c>
      <c r="AO3986" s="198">
        <f t="shared" si="104"/>
        <v>512550</v>
      </c>
      <c r="AP3986" s="198">
        <f t="shared" si="105"/>
        <v>90450</v>
      </c>
      <c r="AQ3986" s="199">
        <f t="shared" si="106"/>
        <v>90450</v>
      </c>
      <c r="AR3986" s="199">
        <f t="shared" si="95"/>
        <v>90450</v>
      </c>
      <c r="AS3986" s="198">
        <f t="shared" si="99"/>
        <v>0</v>
      </c>
      <c r="AT3986" s="198">
        <f t="shared" si="108"/>
        <v>90450</v>
      </c>
      <c r="AU3986" s="198">
        <f t="shared" si="109"/>
        <v>0</v>
      </c>
      <c r="AV3986" s="183"/>
      <c r="AW3986" s="183"/>
      <c r="AX3986" s="201">
        <f t="shared" si="110"/>
        <v>0</v>
      </c>
      <c r="AY3986" s="198">
        <f t="shared" si="111"/>
        <v>0</v>
      </c>
    </row>
    <row r="3987" spans="1:52" s="202" customFormat="1" ht="16.5" customHeight="1" x14ac:dyDescent="0.25">
      <c r="A3987" s="179"/>
      <c r="B3987" s="180"/>
      <c r="C3987" s="203"/>
      <c r="D3987" s="183"/>
      <c r="E3987" s="183"/>
      <c r="F3987" s="183"/>
      <c r="G3987" s="183"/>
      <c r="H3987" s="183"/>
      <c r="I3987" s="183"/>
      <c r="J3987" s="183"/>
      <c r="K3987" s="187"/>
      <c r="L3987" s="187"/>
      <c r="M3987" s="204"/>
      <c r="N3987" s="187">
        <f t="shared" si="100"/>
        <v>0</v>
      </c>
      <c r="O3987" s="187"/>
      <c r="P3987" s="185">
        <f t="shared" ref="P3987:P4055" si="112">N3987*O3987</f>
        <v>0</v>
      </c>
      <c r="Q3987" s="370"/>
      <c r="R3987" s="189"/>
      <c r="S3987" s="189"/>
      <c r="T3987" s="190"/>
      <c r="U3987" s="191"/>
      <c r="V3987" s="192"/>
      <c r="W3987" s="193">
        <v>198</v>
      </c>
      <c r="X3987" s="366"/>
      <c r="Y3987" s="190" t="s">
        <v>38</v>
      </c>
      <c r="Z3987" s="190" t="s">
        <v>7</v>
      </c>
      <c r="AA3987" s="195">
        <v>9</v>
      </c>
      <c r="AB3987" s="195">
        <v>16</v>
      </c>
      <c r="AC3987" s="195">
        <v>2</v>
      </c>
      <c r="AD3987" s="189">
        <f>AA3987*AB3987</f>
        <v>144</v>
      </c>
      <c r="AE3987" s="196"/>
      <c r="AF3987" s="197">
        <f>AF3974</f>
        <v>2050</v>
      </c>
      <c r="AG3987" s="197">
        <f>AD3987*AF3987</f>
        <v>295200</v>
      </c>
      <c r="AH3987" s="188">
        <f>SUM(AI3987:AL3987)</f>
        <v>144</v>
      </c>
      <c r="AI3987" s="188"/>
      <c r="AJ3987" s="188">
        <v>144</v>
      </c>
      <c r="AK3987" s="188"/>
      <c r="AL3987" s="188"/>
      <c r="AM3987" s="183">
        <v>20</v>
      </c>
      <c r="AN3987" s="183">
        <f>ค่าเสื่อม!T4</f>
        <v>93</v>
      </c>
      <c r="AO3987" s="198">
        <f t="shared" si="104"/>
        <v>274536</v>
      </c>
      <c r="AP3987" s="198">
        <f t="shared" si="105"/>
        <v>20664</v>
      </c>
      <c r="AQ3987" s="199">
        <f t="shared" si="106"/>
        <v>20664</v>
      </c>
      <c r="AR3987" s="199">
        <f t="shared" si="95"/>
        <v>20664</v>
      </c>
      <c r="AS3987" s="198">
        <f t="shared" si="99"/>
        <v>0</v>
      </c>
      <c r="AT3987" s="198">
        <f t="shared" si="108"/>
        <v>20664</v>
      </c>
      <c r="AU3987" s="198">
        <f t="shared" si="109"/>
        <v>0</v>
      </c>
      <c r="AV3987" s="183"/>
      <c r="AW3987" s="183" t="s">
        <v>51</v>
      </c>
      <c r="AX3987" s="201">
        <f t="shared" si="110"/>
        <v>0</v>
      </c>
      <c r="AY3987" s="198">
        <f t="shared" si="111"/>
        <v>0</v>
      </c>
    </row>
    <row r="3988" spans="1:52" s="202" customFormat="1" ht="16.5" customHeight="1" x14ac:dyDescent="0.25">
      <c r="A3988" s="179"/>
      <c r="B3988" s="180">
        <v>130</v>
      </c>
      <c r="C3988" s="203" t="s">
        <v>5</v>
      </c>
      <c r="D3988" s="183">
        <v>25355</v>
      </c>
      <c r="E3988" s="183">
        <v>39</v>
      </c>
      <c r="F3988" s="183">
        <v>1133</v>
      </c>
      <c r="G3988" s="183" t="s">
        <v>26</v>
      </c>
      <c r="H3988" s="183">
        <v>1</v>
      </c>
      <c r="I3988" s="183">
        <v>2</v>
      </c>
      <c r="J3988" s="183">
        <v>49</v>
      </c>
      <c r="K3988" s="184">
        <f>H3988*400+I3988*100+J3988</f>
        <v>649</v>
      </c>
      <c r="L3988" s="187">
        <v>649</v>
      </c>
      <c r="M3988" s="204">
        <v>1</v>
      </c>
      <c r="N3988" s="187">
        <f t="shared" si="100"/>
        <v>649</v>
      </c>
      <c r="O3988" s="187">
        <v>150</v>
      </c>
      <c r="P3988" s="185">
        <f t="shared" si="112"/>
        <v>97350</v>
      </c>
      <c r="Q3988" s="370">
        <v>649</v>
      </c>
      <c r="R3988" s="189"/>
      <c r="S3988" s="189"/>
      <c r="T3988" s="190"/>
      <c r="U3988" s="191"/>
      <c r="V3988" s="192"/>
      <c r="W3988" s="193"/>
      <c r="X3988" s="366"/>
      <c r="Y3988" s="190"/>
      <c r="Z3988" s="190"/>
      <c r="AA3988" s="195"/>
      <c r="AB3988" s="195"/>
      <c r="AC3988" s="195"/>
      <c r="AD3988" s="189"/>
      <c r="AE3988" s="196"/>
      <c r="AF3988" s="197"/>
      <c r="AG3988" s="197"/>
      <c r="AH3988" s="190"/>
      <c r="AI3988" s="188"/>
      <c r="AJ3988" s="188"/>
      <c r="AK3988" s="188"/>
      <c r="AL3988" s="188"/>
      <c r="AM3988" s="183"/>
      <c r="AN3988" s="183"/>
      <c r="AO3988" s="198">
        <f t="shared" si="104"/>
        <v>0</v>
      </c>
      <c r="AP3988" s="198">
        <f t="shared" si="105"/>
        <v>0</v>
      </c>
      <c r="AQ3988" s="199">
        <f t="shared" si="106"/>
        <v>97350</v>
      </c>
      <c r="AR3988" s="199">
        <f t="shared" si="95"/>
        <v>97350</v>
      </c>
      <c r="AS3988" s="198">
        <f t="shared" si="99"/>
        <v>0</v>
      </c>
      <c r="AT3988" s="198">
        <f t="shared" si="108"/>
        <v>97350</v>
      </c>
      <c r="AU3988" s="198">
        <f t="shared" si="109"/>
        <v>0</v>
      </c>
      <c r="AV3988" s="183"/>
      <c r="AW3988" s="183"/>
      <c r="AX3988" s="201">
        <f t="shared" si="110"/>
        <v>0</v>
      </c>
      <c r="AY3988" s="198">
        <f t="shared" si="111"/>
        <v>0</v>
      </c>
    </row>
    <row r="3989" spans="1:52" s="202" customFormat="1" ht="16.5" customHeight="1" x14ac:dyDescent="0.25">
      <c r="A3989" s="179"/>
      <c r="B3989" s="180">
        <v>131</v>
      </c>
      <c r="C3989" s="203" t="s">
        <v>5</v>
      </c>
      <c r="D3989" s="183">
        <v>25354</v>
      </c>
      <c r="E3989" s="183">
        <v>38</v>
      </c>
      <c r="F3989" s="183">
        <v>1132</v>
      </c>
      <c r="G3989" s="183" t="s">
        <v>26</v>
      </c>
      <c r="H3989" s="183">
        <v>2</v>
      </c>
      <c r="I3989" s="183">
        <v>2</v>
      </c>
      <c r="J3989" s="183">
        <v>72</v>
      </c>
      <c r="K3989" s="184">
        <f>H3989*400+I3989*100+J3989</f>
        <v>1072</v>
      </c>
      <c r="L3989" s="187">
        <v>1072</v>
      </c>
      <c r="M3989" s="204">
        <v>1</v>
      </c>
      <c r="N3989" s="187">
        <f t="shared" si="100"/>
        <v>1072</v>
      </c>
      <c r="O3989" s="187">
        <v>125</v>
      </c>
      <c r="P3989" s="185">
        <f t="shared" si="112"/>
        <v>134000</v>
      </c>
      <c r="Q3989" s="370">
        <v>1072</v>
      </c>
      <c r="R3989" s="189"/>
      <c r="S3989" s="189"/>
      <c r="T3989" s="190"/>
      <c r="U3989" s="191"/>
      <c r="V3989" s="192"/>
      <c r="W3989" s="193"/>
      <c r="X3989" s="366"/>
      <c r="Y3989" s="190"/>
      <c r="Z3989" s="190"/>
      <c r="AA3989" s="195"/>
      <c r="AB3989" s="195"/>
      <c r="AC3989" s="195"/>
      <c r="AD3989" s="189"/>
      <c r="AE3989" s="196"/>
      <c r="AF3989" s="197"/>
      <c r="AG3989" s="197"/>
      <c r="AH3989" s="190"/>
      <c r="AI3989" s="188"/>
      <c r="AJ3989" s="188"/>
      <c r="AK3989" s="188"/>
      <c r="AL3989" s="188"/>
      <c r="AM3989" s="183"/>
      <c r="AN3989" s="183"/>
      <c r="AO3989" s="198">
        <f t="shared" si="104"/>
        <v>0</v>
      </c>
      <c r="AP3989" s="198">
        <f t="shared" si="105"/>
        <v>0</v>
      </c>
      <c r="AQ3989" s="199">
        <f t="shared" si="106"/>
        <v>134000</v>
      </c>
      <c r="AR3989" s="199">
        <f t="shared" si="95"/>
        <v>134000</v>
      </c>
      <c r="AS3989" s="198">
        <f t="shared" si="99"/>
        <v>0</v>
      </c>
      <c r="AT3989" s="198">
        <f t="shared" si="108"/>
        <v>134000</v>
      </c>
      <c r="AU3989" s="198">
        <f t="shared" si="109"/>
        <v>0</v>
      </c>
      <c r="AV3989" s="183"/>
      <c r="AW3989" s="183"/>
      <c r="AX3989" s="201">
        <f t="shared" si="110"/>
        <v>0</v>
      </c>
      <c r="AY3989" s="198">
        <f t="shared" si="111"/>
        <v>0</v>
      </c>
    </row>
    <row r="3990" spans="1:52" s="202" customFormat="1" ht="16.5" customHeight="1" x14ac:dyDescent="0.25">
      <c r="A3990" s="179" t="s">
        <v>367</v>
      </c>
      <c r="B3990" s="180">
        <v>132</v>
      </c>
      <c r="C3990" s="203" t="s">
        <v>5</v>
      </c>
      <c r="D3990" s="183">
        <v>38736</v>
      </c>
      <c r="E3990" s="183">
        <v>648</v>
      </c>
      <c r="F3990" s="183">
        <v>1943</v>
      </c>
      <c r="G3990" s="183" t="s">
        <v>26</v>
      </c>
      <c r="H3990" s="183">
        <v>0</v>
      </c>
      <c r="I3990" s="183">
        <v>1</v>
      </c>
      <c r="J3990" s="183">
        <v>96</v>
      </c>
      <c r="K3990" s="184">
        <f>H3990*400+I3990*100+J3990</f>
        <v>196</v>
      </c>
      <c r="L3990" s="187">
        <v>196</v>
      </c>
      <c r="M3990" s="204">
        <v>2</v>
      </c>
      <c r="N3990" s="187">
        <f t="shared" si="100"/>
        <v>196</v>
      </c>
      <c r="O3990" s="187">
        <v>175</v>
      </c>
      <c r="P3990" s="185">
        <f t="shared" si="112"/>
        <v>34300</v>
      </c>
      <c r="Q3990" s="188"/>
      <c r="R3990" s="371">
        <v>196</v>
      </c>
      <c r="S3990" s="189"/>
      <c r="T3990" s="190"/>
      <c r="U3990" s="191"/>
      <c r="V3990" s="372" t="s">
        <v>367</v>
      </c>
      <c r="W3990" s="193">
        <v>199</v>
      </c>
      <c r="X3990" s="366" t="s">
        <v>368</v>
      </c>
      <c r="Y3990" s="190" t="s">
        <v>28</v>
      </c>
      <c r="Z3990" s="190" t="s">
        <v>41</v>
      </c>
      <c r="AA3990" s="195"/>
      <c r="AB3990" s="195"/>
      <c r="AC3990" s="195">
        <v>2</v>
      </c>
      <c r="AD3990" s="189">
        <v>512</v>
      </c>
      <c r="AE3990" s="196"/>
      <c r="AF3990" s="197">
        <f>AF3986</f>
        <v>6700</v>
      </c>
      <c r="AG3990" s="197">
        <f>AD3990*AF3990</f>
        <v>3430400</v>
      </c>
      <c r="AH3990" s="188">
        <v>512</v>
      </c>
      <c r="AI3990" s="188"/>
      <c r="AJ3990" s="188">
        <v>512</v>
      </c>
      <c r="AK3990" s="188"/>
      <c r="AL3990" s="188"/>
      <c r="AM3990" s="183">
        <v>30</v>
      </c>
      <c r="AN3990" s="183">
        <f>ค่าเสื่อม!W3</f>
        <v>85</v>
      </c>
      <c r="AO3990" s="198">
        <f t="shared" si="104"/>
        <v>2915840</v>
      </c>
      <c r="AP3990" s="198">
        <f t="shared" si="105"/>
        <v>514560</v>
      </c>
      <c r="AQ3990" s="199">
        <f t="shared" si="106"/>
        <v>548860</v>
      </c>
      <c r="AR3990" s="199">
        <f t="shared" si="95"/>
        <v>548860</v>
      </c>
      <c r="AS3990" s="198">
        <f t="shared" si="99"/>
        <v>0</v>
      </c>
      <c r="AT3990" s="198">
        <f t="shared" si="108"/>
        <v>548860</v>
      </c>
      <c r="AU3990" s="198">
        <f t="shared" si="109"/>
        <v>0</v>
      </c>
      <c r="AV3990" s="183"/>
      <c r="AW3990" s="183"/>
      <c r="AX3990" s="201">
        <f t="shared" si="110"/>
        <v>0</v>
      </c>
      <c r="AY3990" s="198">
        <f t="shared" si="111"/>
        <v>0</v>
      </c>
    </row>
    <row r="3991" spans="1:52" s="202" customFormat="1" ht="16.5" customHeight="1" x14ac:dyDescent="0.25">
      <c r="A3991" s="179"/>
      <c r="B3991" s="180"/>
      <c r="C3991" s="203"/>
      <c r="D3991" s="183"/>
      <c r="E3991" s="183"/>
      <c r="F3991" s="183"/>
      <c r="G3991" s="183"/>
      <c r="H3991" s="183"/>
      <c r="I3991" s="183"/>
      <c r="J3991" s="183"/>
      <c r="K3991" s="187"/>
      <c r="L3991" s="187"/>
      <c r="M3991" s="204"/>
      <c r="N3991" s="187">
        <f t="shared" si="100"/>
        <v>0</v>
      </c>
      <c r="O3991" s="187"/>
      <c r="P3991" s="185">
        <f t="shared" si="112"/>
        <v>0</v>
      </c>
      <c r="Q3991" s="188"/>
      <c r="R3991" s="189"/>
      <c r="S3991" s="189"/>
      <c r="T3991" s="190"/>
      <c r="U3991" s="191"/>
      <c r="V3991" s="192"/>
      <c r="W3991" s="193"/>
      <c r="X3991" s="366"/>
      <c r="Y3991" s="190"/>
      <c r="Z3991" s="192" t="s">
        <v>42</v>
      </c>
      <c r="AA3991" s="195">
        <v>16</v>
      </c>
      <c r="AB3991" s="195">
        <v>16</v>
      </c>
      <c r="AC3991" s="195">
        <v>2</v>
      </c>
      <c r="AD3991" s="189">
        <f t="shared" ref="AD3991:AD4000" si="113">AA3991*AB3991</f>
        <v>256</v>
      </c>
      <c r="AE3991" s="196"/>
      <c r="AF3991" s="197">
        <f>AF3990</f>
        <v>6700</v>
      </c>
      <c r="AG3991" s="197">
        <f t="shared" ref="AG3991:AG4056" si="114">AD3991*AF3991</f>
        <v>1715200</v>
      </c>
      <c r="AH3991" s="188">
        <f t="shared" ref="AH3991:AH4000" si="115">SUM(AI3991:AL3991)</f>
        <v>256</v>
      </c>
      <c r="AI3991" s="188"/>
      <c r="AJ3991" s="188">
        <v>256</v>
      </c>
      <c r="AK3991" s="188"/>
      <c r="AL3991" s="188"/>
      <c r="AM3991" s="183"/>
      <c r="AN3991" s="183"/>
      <c r="AO3991" s="198">
        <f t="shared" si="104"/>
        <v>0</v>
      </c>
      <c r="AP3991" s="198">
        <f t="shared" si="105"/>
        <v>1715200</v>
      </c>
      <c r="AQ3991" s="199">
        <f t="shared" si="106"/>
        <v>1715200</v>
      </c>
      <c r="AR3991" s="199">
        <f t="shared" si="95"/>
        <v>1715200</v>
      </c>
      <c r="AS3991" s="198">
        <f t="shared" si="99"/>
        <v>0</v>
      </c>
      <c r="AT3991" s="198">
        <f t="shared" si="108"/>
        <v>1715200</v>
      </c>
      <c r="AU3991" s="198">
        <f t="shared" si="109"/>
        <v>0</v>
      </c>
      <c r="AV3991" s="183"/>
      <c r="AW3991" s="183"/>
      <c r="AX3991" s="201">
        <f t="shared" si="110"/>
        <v>0</v>
      </c>
      <c r="AY3991" s="198">
        <f t="shared" si="111"/>
        <v>0</v>
      </c>
    </row>
    <row r="3992" spans="1:52" s="202" customFormat="1" ht="16.5" customHeight="1" x14ac:dyDescent="0.25">
      <c r="A3992" s="179"/>
      <c r="B3992" s="180"/>
      <c r="C3992" s="203"/>
      <c r="D3992" s="183"/>
      <c r="E3992" s="183"/>
      <c r="F3992" s="183"/>
      <c r="G3992" s="183"/>
      <c r="H3992" s="183"/>
      <c r="I3992" s="183"/>
      <c r="J3992" s="183"/>
      <c r="K3992" s="187"/>
      <c r="L3992" s="187"/>
      <c r="M3992" s="204"/>
      <c r="N3992" s="187">
        <f t="shared" si="100"/>
        <v>0</v>
      </c>
      <c r="O3992" s="187"/>
      <c r="P3992" s="185">
        <f t="shared" si="112"/>
        <v>0</v>
      </c>
      <c r="Q3992" s="188"/>
      <c r="R3992" s="189"/>
      <c r="S3992" s="189"/>
      <c r="T3992" s="190"/>
      <c r="U3992" s="191"/>
      <c r="V3992" s="192"/>
      <c r="W3992" s="193"/>
      <c r="X3992" s="205"/>
      <c r="Y3992" s="190"/>
      <c r="Z3992" s="192" t="s">
        <v>43</v>
      </c>
      <c r="AA3992" s="195">
        <v>16</v>
      </c>
      <c r="AB3992" s="195">
        <v>16</v>
      </c>
      <c r="AC3992" s="195">
        <v>2</v>
      </c>
      <c r="AD3992" s="189">
        <f t="shared" si="113"/>
        <v>256</v>
      </c>
      <c r="AE3992" s="196"/>
      <c r="AF3992" s="197">
        <f>AF3991</f>
        <v>6700</v>
      </c>
      <c r="AG3992" s="197">
        <f t="shared" si="114"/>
        <v>1715200</v>
      </c>
      <c r="AH3992" s="188">
        <f t="shared" si="115"/>
        <v>256</v>
      </c>
      <c r="AI3992" s="188"/>
      <c r="AJ3992" s="188">
        <v>256</v>
      </c>
      <c r="AK3992" s="188"/>
      <c r="AL3992" s="188"/>
      <c r="AM3992" s="183"/>
      <c r="AN3992" s="183"/>
      <c r="AO3992" s="198">
        <f t="shared" si="104"/>
        <v>0</v>
      </c>
      <c r="AP3992" s="198">
        <f t="shared" si="105"/>
        <v>1715200</v>
      </c>
      <c r="AQ3992" s="199">
        <f t="shared" si="106"/>
        <v>1715200</v>
      </c>
      <c r="AR3992" s="199">
        <f t="shared" si="95"/>
        <v>1715200</v>
      </c>
      <c r="AS3992" s="198">
        <f t="shared" si="99"/>
        <v>0</v>
      </c>
      <c r="AT3992" s="198">
        <f t="shared" si="108"/>
        <v>1715200</v>
      </c>
      <c r="AU3992" s="198">
        <f t="shared" si="109"/>
        <v>0</v>
      </c>
      <c r="AV3992" s="183"/>
      <c r="AW3992" s="183"/>
      <c r="AX3992" s="201">
        <f t="shared" si="110"/>
        <v>0</v>
      </c>
      <c r="AY3992" s="198">
        <f t="shared" si="111"/>
        <v>0</v>
      </c>
    </row>
    <row r="3993" spans="1:52" s="202" customFormat="1" ht="16.5" customHeight="1" x14ac:dyDescent="0.25">
      <c r="A3993" s="179"/>
      <c r="B3993" s="180"/>
      <c r="C3993" s="203"/>
      <c r="D3993" s="183"/>
      <c r="E3993" s="183"/>
      <c r="F3993" s="183"/>
      <c r="G3993" s="183"/>
      <c r="H3993" s="183"/>
      <c r="I3993" s="183"/>
      <c r="J3993" s="183"/>
      <c r="K3993" s="187"/>
      <c r="L3993" s="187"/>
      <c r="M3993" s="204"/>
      <c r="N3993" s="187">
        <f t="shared" si="100"/>
        <v>0</v>
      </c>
      <c r="O3993" s="187"/>
      <c r="P3993" s="185">
        <f t="shared" si="112"/>
        <v>0</v>
      </c>
      <c r="Q3993" s="188"/>
      <c r="R3993" s="189"/>
      <c r="S3993" s="189"/>
      <c r="T3993" s="190"/>
      <c r="U3993" s="191"/>
      <c r="V3993" s="192"/>
      <c r="W3993" s="193">
        <v>200</v>
      </c>
      <c r="X3993" s="366"/>
      <c r="Y3993" s="190" t="s">
        <v>38</v>
      </c>
      <c r="Z3993" s="190" t="s">
        <v>7</v>
      </c>
      <c r="AA3993" s="195">
        <v>7</v>
      </c>
      <c r="AB3993" s="195">
        <v>14</v>
      </c>
      <c r="AC3993" s="195">
        <v>2</v>
      </c>
      <c r="AD3993" s="189">
        <f t="shared" si="113"/>
        <v>98</v>
      </c>
      <c r="AE3993" s="196"/>
      <c r="AF3993" s="197">
        <f>AF3987</f>
        <v>2050</v>
      </c>
      <c r="AG3993" s="197">
        <f t="shared" si="114"/>
        <v>200900</v>
      </c>
      <c r="AH3993" s="188">
        <f t="shared" si="115"/>
        <v>98</v>
      </c>
      <c r="AI3993" s="188"/>
      <c r="AJ3993" s="188">
        <v>98</v>
      </c>
      <c r="AK3993" s="188"/>
      <c r="AL3993" s="188"/>
      <c r="AM3993" s="183">
        <v>9</v>
      </c>
      <c r="AN3993" s="183">
        <f>ค่าเสื่อม!J4</f>
        <v>35</v>
      </c>
      <c r="AO3993" s="198">
        <f t="shared" si="104"/>
        <v>70315</v>
      </c>
      <c r="AP3993" s="198">
        <f t="shared" si="105"/>
        <v>130585</v>
      </c>
      <c r="AQ3993" s="199">
        <f t="shared" si="106"/>
        <v>130585</v>
      </c>
      <c r="AR3993" s="199">
        <f t="shared" si="95"/>
        <v>130585</v>
      </c>
      <c r="AS3993" s="198">
        <f t="shared" si="99"/>
        <v>0</v>
      </c>
      <c r="AT3993" s="198">
        <f t="shared" si="108"/>
        <v>130585</v>
      </c>
      <c r="AU3993" s="198">
        <f t="shared" si="109"/>
        <v>0</v>
      </c>
      <c r="AV3993" s="183"/>
      <c r="AW3993" s="183" t="s">
        <v>51</v>
      </c>
      <c r="AX3993" s="201">
        <f t="shared" si="110"/>
        <v>0</v>
      </c>
      <c r="AY3993" s="198">
        <f t="shared" si="111"/>
        <v>0</v>
      </c>
    </row>
    <row r="3994" spans="1:52" s="339" customFormat="1" ht="16.5" customHeight="1" x14ac:dyDescent="0.25">
      <c r="A3994" s="273" t="s">
        <v>369</v>
      </c>
      <c r="B3994" s="274">
        <v>133</v>
      </c>
      <c r="C3994" s="275" t="s">
        <v>5</v>
      </c>
      <c r="D3994" s="276">
        <v>37389</v>
      </c>
      <c r="E3994" s="276">
        <v>796</v>
      </c>
      <c r="F3994" s="276">
        <v>2354</v>
      </c>
      <c r="G3994" s="276" t="s">
        <v>26</v>
      </c>
      <c r="H3994" s="276">
        <v>0</v>
      </c>
      <c r="I3994" s="276">
        <v>3</v>
      </c>
      <c r="J3994" s="276">
        <v>0</v>
      </c>
      <c r="K3994" s="184">
        <f>H3994*400+I3994*100+J3994</f>
        <v>300</v>
      </c>
      <c r="L3994" s="288">
        <v>300</v>
      </c>
      <c r="M3994" s="279">
        <v>2</v>
      </c>
      <c r="N3994" s="187">
        <f t="shared" si="100"/>
        <v>300</v>
      </c>
      <c r="O3994" s="288">
        <v>100</v>
      </c>
      <c r="P3994" s="185">
        <f t="shared" si="112"/>
        <v>30000</v>
      </c>
      <c r="Q3994" s="369"/>
      <c r="R3994" s="322">
        <v>300</v>
      </c>
      <c r="S3994" s="281"/>
      <c r="T3994" s="276"/>
      <c r="U3994" s="282"/>
      <c r="V3994" s="283" t="s">
        <v>369</v>
      </c>
      <c r="W3994" s="274">
        <v>201</v>
      </c>
      <c r="X3994" s="284" t="s">
        <v>370</v>
      </c>
      <c r="Y3994" s="276" t="s">
        <v>28</v>
      </c>
      <c r="Z3994" s="276" t="s">
        <v>53</v>
      </c>
      <c r="AA3994" s="285">
        <v>8</v>
      </c>
      <c r="AB3994" s="285">
        <v>14</v>
      </c>
      <c r="AC3994" s="285">
        <v>2</v>
      </c>
      <c r="AD3994" s="281">
        <f t="shared" si="113"/>
        <v>112</v>
      </c>
      <c r="AE3994" s="287"/>
      <c r="AF3994" s="288">
        <f>AF3992</f>
        <v>6700</v>
      </c>
      <c r="AG3994" s="197">
        <f t="shared" si="114"/>
        <v>750400</v>
      </c>
      <c r="AH3994" s="280">
        <f t="shared" si="115"/>
        <v>112</v>
      </c>
      <c r="AI3994" s="280"/>
      <c r="AJ3994" s="280">
        <v>112</v>
      </c>
      <c r="AK3994" s="280"/>
      <c r="AL3994" s="280"/>
      <c r="AM3994" s="276">
        <v>5</v>
      </c>
      <c r="AN3994" s="276">
        <f>ค่าเสื่อม!F4</f>
        <v>15</v>
      </c>
      <c r="AO3994" s="198">
        <f t="shared" si="104"/>
        <v>112560</v>
      </c>
      <c r="AP3994" s="198">
        <f t="shared" si="105"/>
        <v>637840</v>
      </c>
      <c r="AQ3994" s="199">
        <f t="shared" si="106"/>
        <v>667840</v>
      </c>
      <c r="AR3994" s="199">
        <f t="shared" ref="AR3994:AR4057" si="116">AQ3994</f>
        <v>667840</v>
      </c>
      <c r="AS3994" s="198">
        <f t="shared" si="99"/>
        <v>0</v>
      </c>
      <c r="AT3994" s="198">
        <f t="shared" si="108"/>
        <v>667840</v>
      </c>
      <c r="AU3994" s="198">
        <f t="shared" si="109"/>
        <v>0</v>
      </c>
      <c r="AV3994" s="276"/>
      <c r="AW3994" s="276"/>
      <c r="AX3994" s="201">
        <f t="shared" si="110"/>
        <v>0</v>
      </c>
      <c r="AY3994" s="198">
        <f t="shared" si="111"/>
        <v>0</v>
      </c>
    </row>
    <row r="3995" spans="1:52" s="339" customFormat="1" ht="16.5" customHeight="1" x14ac:dyDescent="0.25">
      <c r="A3995" s="273"/>
      <c r="B3995" s="274"/>
      <c r="C3995" s="275"/>
      <c r="D3995" s="276"/>
      <c r="E3995" s="276"/>
      <c r="F3995" s="276"/>
      <c r="G3995" s="276"/>
      <c r="H3995" s="276"/>
      <c r="I3995" s="276"/>
      <c r="J3995" s="276"/>
      <c r="K3995" s="288"/>
      <c r="L3995" s="288"/>
      <c r="M3995" s="279"/>
      <c r="N3995" s="187">
        <f t="shared" si="100"/>
        <v>0</v>
      </c>
      <c r="O3995" s="288"/>
      <c r="P3995" s="185">
        <f t="shared" si="112"/>
        <v>0</v>
      </c>
      <c r="Q3995" s="280"/>
      <c r="R3995" s="281"/>
      <c r="S3995" s="281"/>
      <c r="T3995" s="276"/>
      <c r="U3995" s="282"/>
      <c r="V3995" s="283"/>
      <c r="W3995" s="274">
        <v>202</v>
      </c>
      <c r="X3995" s="284"/>
      <c r="Y3995" s="276" t="s">
        <v>38</v>
      </c>
      <c r="Z3995" s="276" t="s">
        <v>7</v>
      </c>
      <c r="AA3995" s="285">
        <v>14</v>
      </c>
      <c r="AB3995" s="285">
        <v>22</v>
      </c>
      <c r="AC3995" s="285">
        <v>2</v>
      </c>
      <c r="AD3995" s="281">
        <f t="shared" si="113"/>
        <v>308</v>
      </c>
      <c r="AE3995" s="287"/>
      <c r="AF3995" s="288">
        <f>AF3993</f>
        <v>2050</v>
      </c>
      <c r="AG3995" s="197">
        <f t="shared" si="114"/>
        <v>631400</v>
      </c>
      <c r="AH3995" s="280">
        <f t="shared" si="115"/>
        <v>308</v>
      </c>
      <c r="AI3995" s="280"/>
      <c r="AJ3995" s="280">
        <v>308</v>
      </c>
      <c r="AK3995" s="280"/>
      <c r="AL3995" s="280"/>
      <c r="AM3995" s="276">
        <v>2</v>
      </c>
      <c r="AN3995" s="276">
        <f>ค่าเสื่อม!M4</f>
        <v>50</v>
      </c>
      <c r="AO3995" s="198">
        <f t="shared" si="104"/>
        <v>315700</v>
      </c>
      <c r="AP3995" s="198">
        <f t="shared" si="105"/>
        <v>315700</v>
      </c>
      <c r="AQ3995" s="199">
        <f t="shared" si="106"/>
        <v>315700</v>
      </c>
      <c r="AR3995" s="199">
        <f t="shared" si="116"/>
        <v>315700</v>
      </c>
      <c r="AS3995" s="198">
        <f t="shared" si="99"/>
        <v>0</v>
      </c>
      <c r="AT3995" s="198">
        <f t="shared" si="108"/>
        <v>315700</v>
      </c>
      <c r="AU3995" s="198">
        <f t="shared" si="109"/>
        <v>0</v>
      </c>
      <c r="AV3995" s="276"/>
      <c r="AW3995" s="276" t="s">
        <v>51</v>
      </c>
      <c r="AX3995" s="201">
        <f t="shared" si="110"/>
        <v>0</v>
      </c>
      <c r="AY3995" s="198">
        <f t="shared" si="111"/>
        <v>0</v>
      </c>
    </row>
    <row r="3996" spans="1:52" s="339" customFormat="1" ht="16.5" customHeight="1" x14ac:dyDescent="0.25">
      <c r="A3996" s="217" t="s">
        <v>371</v>
      </c>
      <c r="B3996" s="218">
        <v>134</v>
      </c>
      <c r="C3996" s="219" t="s">
        <v>5</v>
      </c>
      <c r="D3996" s="220">
        <v>10621</v>
      </c>
      <c r="E3996" s="220">
        <v>100</v>
      </c>
      <c r="F3996" s="220">
        <v>97</v>
      </c>
      <c r="G3996" s="220" t="s">
        <v>26</v>
      </c>
      <c r="H3996" s="220">
        <v>1</v>
      </c>
      <c r="I3996" s="220">
        <v>0</v>
      </c>
      <c r="J3996" s="220">
        <v>46</v>
      </c>
      <c r="K3996" s="184">
        <f>H3996*400+I3996*100+J3996</f>
        <v>446</v>
      </c>
      <c r="L3996" s="221">
        <v>446</v>
      </c>
      <c r="M3996" s="222">
        <v>5</v>
      </c>
      <c r="N3996" s="221">
        <f>L3996</f>
        <v>446</v>
      </c>
      <c r="O3996" s="221">
        <v>175</v>
      </c>
      <c r="P3996" s="374">
        <f>N3996*O3996</f>
        <v>78050</v>
      </c>
      <c r="Q3996" s="375">
        <v>246</v>
      </c>
      <c r="R3996" s="376">
        <v>200</v>
      </c>
      <c r="S3996" s="298"/>
      <c r="T3996" s="295"/>
      <c r="U3996" s="299"/>
      <c r="V3996" s="300"/>
      <c r="W3996" s="293"/>
      <c r="X3996" s="337"/>
      <c r="Y3996" s="295"/>
      <c r="Z3996" s="295"/>
      <c r="AA3996" s="302"/>
      <c r="AB3996" s="302"/>
      <c r="AC3996" s="302"/>
      <c r="AD3996" s="298"/>
      <c r="AE3996" s="303"/>
      <c r="AF3996" s="304"/>
      <c r="AG3996" s="197"/>
      <c r="AH3996" s="297"/>
      <c r="AI3996" s="297"/>
      <c r="AJ3996" s="297"/>
      <c r="AK3996" s="297"/>
      <c r="AL3996" s="297"/>
      <c r="AM3996" s="295"/>
      <c r="AN3996" s="295"/>
      <c r="AO3996" s="198">
        <f t="shared" si="104"/>
        <v>0</v>
      </c>
      <c r="AP3996" s="198">
        <f t="shared" si="105"/>
        <v>0</v>
      </c>
      <c r="AQ3996" s="199">
        <f t="shared" si="106"/>
        <v>78050</v>
      </c>
      <c r="AR3996" s="199">
        <f t="shared" si="116"/>
        <v>78050</v>
      </c>
      <c r="AS3996" s="198">
        <f t="shared" si="99"/>
        <v>0</v>
      </c>
      <c r="AT3996" s="198">
        <f t="shared" si="108"/>
        <v>78050</v>
      </c>
      <c r="AU3996" s="198">
        <f t="shared" si="109"/>
        <v>0</v>
      </c>
      <c r="AV3996" s="295"/>
      <c r="AW3996" s="295"/>
      <c r="AX3996" s="201">
        <f t="shared" si="110"/>
        <v>0</v>
      </c>
      <c r="AY3996" s="198">
        <f t="shared" si="111"/>
        <v>0</v>
      </c>
    </row>
    <row r="3997" spans="1:52" s="183" customFormat="1" ht="16.5" customHeight="1" x14ac:dyDescent="0.25">
      <c r="S3997" s="189"/>
      <c r="T3997" s="190"/>
      <c r="U3997" s="191"/>
      <c r="V3997" s="192" t="s">
        <v>372</v>
      </c>
      <c r="W3997" s="193">
        <v>203</v>
      </c>
      <c r="X3997" s="205" t="s">
        <v>373</v>
      </c>
      <c r="Y3997" s="190" t="s">
        <v>28</v>
      </c>
      <c r="Z3997" s="190" t="s">
        <v>53</v>
      </c>
      <c r="AA3997" s="195">
        <v>8</v>
      </c>
      <c r="AB3997" s="195">
        <v>19</v>
      </c>
      <c r="AC3997" s="195">
        <v>2</v>
      </c>
      <c r="AD3997" s="189">
        <f t="shared" si="113"/>
        <v>152</v>
      </c>
      <c r="AE3997" s="196"/>
      <c r="AF3997" s="197">
        <f>AF3994</f>
        <v>6700</v>
      </c>
      <c r="AG3997" s="197">
        <f t="shared" si="114"/>
        <v>1018400</v>
      </c>
      <c r="AH3997" s="188">
        <f t="shared" si="115"/>
        <v>152</v>
      </c>
      <c r="AI3997" s="188"/>
      <c r="AJ3997" s="188">
        <v>152</v>
      </c>
      <c r="AK3997" s="188"/>
      <c r="AL3997" s="188"/>
      <c r="AM3997" s="183">
        <v>20</v>
      </c>
      <c r="AN3997" s="183">
        <f>ค่าเสื่อม!T4</f>
        <v>93</v>
      </c>
      <c r="AO3997" s="198">
        <f t="shared" si="104"/>
        <v>947112</v>
      </c>
      <c r="AP3997" s="198">
        <f t="shared" si="105"/>
        <v>71288</v>
      </c>
      <c r="AQ3997" s="199">
        <f t="shared" si="106"/>
        <v>71288</v>
      </c>
      <c r="AR3997" s="199">
        <f t="shared" si="116"/>
        <v>71288</v>
      </c>
      <c r="AS3997" s="198">
        <f t="shared" si="99"/>
        <v>0</v>
      </c>
      <c r="AT3997" s="198">
        <f t="shared" si="108"/>
        <v>71288</v>
      </c>
      <c r="AU3997" s="198">
        <f t="shared" si="109"/>
        <v>0</v>
      </c>
      <c r="AX3997" s="201">
        <f t="shared" si="110"/>
        <v>0</v>
      </c>
      <c r="AY3997" s="198">
        <f t="shared" si="111"/>
        <v>0</v>
      </c>
      <c r="AZ3997" s="203"/>
    </row>
    <row r="3998" spans="1:52" s="202" customFormat="1" ht="16.5" customHeight="1" x14ac:dyDescent="0.25">
      <c r="A3998" s="377"/>
      <c r="B3998" s="378"/>
      <c r="C3998" s="181"/>
      <c r="D3998" s="182"/>
      <c r="E3998" s="182"/>
      <c r="F3998" s="182"/>
      <c r="G3998" s="182"/>
      <c r="H3998" s="182"/>
      <c r="I3998" s="182"/>
      <c r="J3998" s="182"/>
      <c r="K3998" s="379"/>
      <c r="L3998" s="379"/>
      <c r="M3998" s="380"/>
      <c r="N3998" s="379">
        <f t="shared" si="100"/>
        <v>0</v>
      </c>
      <c r="O3998" s="379"/>
      <c r="P3998" s="355">
        <f t="shared" si="112"/>
        <v>0</v>
      </c>
      <c r="Q3998" s="356"/>
      <c r="R3998" s="357"/>
      <c r="S3998" s="357"/>
      <c r="T3998" s="354"/>
      <c r="U3998" s="358"/>
      <c r="V3998" s="359"/>
      <c r="W3998" s="360">
        <v>204</v>
      </c>
      <c r="X3998" s="361"/>
      <c r="Y3998" s="354" t="s">
        <v>38</v>
      </c>
      <c r="Z3998" s="354" t="s">
        <v>7</v>
      </c>
      <c r="AA3998" s="381">
        <v>13</v>
      </c>
      <c r="AB3998" s="381">
        <v>14</v>
      </c>
      <c r="AC3998" s="381">
        <v>2</v>
      </c>
      <c r="AD3998" s="357">
        <f t="shared" si="113"/>
        <v>182</v>
      </c>
      <c r="AE3998" s="382"/>
      <c r="AF3998" s="383">
        <f>AF3993</f>
        <v>2050</v>
      </c>
      <c r="AG3998" s="197">
        <f t="shared" si="114"/>
        <v>373100</v>
      </c>
      <c r="AH3998" s="356">
        <f t="shared" si="115"/>
        <v>182</v>
      </c>
      <c r="AI3998" s="356"/>
      <c r="AJ3998" s="356">
        <v>182</v>
      </c>
      <c r="AK3998" s="356"/>
      <c r="AL3998" s="356"/>
      <c r="AM3998" s="182">
        <v>10</v>
      </c>
      <c r="AN3998" s="182">
        <f>ค่าเสื่อม!K4</f>
        <v>40</v>
      </c>
      <c r="AO3998" s="198">
        <f t="shared" si="104"/>
        <v>149240</v>
      </c>
      <c r="AP3998" s="198">
        <f t="shared" si="105"/>
        <v>223860</v>
      </c>
      <c r="AQ3998" s="199">
        <f t="shared" si="106"/>
        <v>223860</v>
      </c>
      <c r="AR3998" s="199">
        <f t="shared" si="116"/>
        <v>223860</v>
      </c>
      <c r="AS3998" s="198">
        <f t="shared" si="99"/>
        <v>0</v>
      </c>
      <c r="AT3998" s="198">
        <f t="shared" si="108"/>
        <v>223860</v>
      </c>
      <c r="AU3998" s="198">
        <f t="shared" si="109"/>
        <v>0</v>
      </c>
      <c r="AV3998" s="182"/>
      <c r="AW3998" s="182" t="s">
        <v>51</v>
      </c>
      <c r="AX3998" s="201">
        <f t="shared" si="110"/>
        <v>0</v>
      </c>
      <c r="AY3998" s="198">
        <f t="shared" si="111"/>
        <v>0</v>
      </c>
    </row>
    <row r="3999" spans="1:52" s="339" customFormat="1" ht="16.5" customHeight="1" x14ac:dyDescent="0.25">
      <c r="A3999" s="273" t="s">
        <v>374</v>
      </c>
      <c r="B3999" s="274">
        <v>135</v>
      </c>
      <c r="C3999" s="275" t="s">
        <v>5</v>
      </c>
      <c r="D3999" s="276">
        <v>13064</v>
      </c>
      <c r="E3999" s="276">
        <v>331</v>
      </c>
      <c r="F3999" s="276">
        <v>134</v>
      </c>
      <c r="G3999" s="276" t="s">
        <v>26</v>
      </c>
      <c r="H3999" s="276">
        <v>0</v>
      </c>
      <c r="I3999" s="276">
        <v>2</v>
      </c>
      <c r="J3999" s="276">
        <v>0</v>
      </c>
      <c r="K3999" s="184">
        <f>H3999*400+I3999*100+J3999</f>
        <v>200</v>
      </c>
      <c r="L3999" s="288">
        <v>200</v>
      </c>
      <c r="M3999" s="279">
        <v>2</v>
      </c>
      <c r="N3999" s="187">
        <f t="shared" si="100"/>
        <v>200</v>
      </c>
      <c r="O3999" s="197">
        <v>125</v>
      </c>
      <c r="P3999" s="185">
        <f t="shared" si="112"/>
        <v>25000</v>
      </c>
      <c r="Q3999" s="280"/>
      <c r="R3999" s="281">
        <v>200</v>
      </c>
      <c r="S3999" s="281"/>
      <c r="T3999" s="276"/>
      <c r="U3999" s="282"/>
      <c r="V3999" s="283" t="s">
        <v>374</v>
      </c>
      <c r="W3999" s="274">
        <v>205</v>
      </c>
      <c r="X3999" s="291" t="s">
        <v>282</v>
      </c>
      <c r="Y3999" s="276" t="s">
        <v>28</v>
      </c>
      <c r="Z3999" s="276" t="s">
        <v>53</v>
      </c>
      <c r="AA3999" s="285">
        <v>12</v>
      </c>
      <c r="AB3999" s="285">
        <v>14</v>
      </c>
      <c r="AC3999" s="285">
        <v>2</v>
      </c>
      <c r="AD3999" s="281">
        <f t="shared" si="113"/>
        <v>168</v>
      </c>
      <c r="AE3999" s="287"/>
      <c r="AF3999" s="288">
        <f>AF3997</f>
        <v>6700</v>
      </c>
      <c r="AG3999" s="197">
        <f t="shared" si="114"/>
        <v>1125600</v>
      </c>
      <c r="AH3999" s="280">
        <f t="shared" si="115"/>
        <v>168</v>
      </c>
      <c r="AI3999" s="280"/>
      <c r="AJ3999" s="280">
        <v>168</v>
      </c>
      <c r="AK3999" s="280"/>
      <c r="AL3999" s="280"/>
      <c r="AM3999" s="276">
        <v>41</v>
      </c>
      <c r="AN3999" s="276">
        <f>ค่าเสื่อม!T4</f>
        <v>93</v>
      </c>
      <c r="AO3999" s="198">
        <f t="shared" si="104"/>
        <v>1046808</v>
      </c>
      <c r="AP3999" s="198">
        <f t="shared" si="105"/>
        <v>78792</v>
      </c>
      <c r="AQ3999" s="199">
        <f t="shared" si="106"/>
        <v>103792</v>
      </c>
      <c r="AR3999" s="199">
        <f t="shared" si="116"/>
        <v>103792</v>
      </c>
      <c r="AS3999" s="198">
        <f t="shared" si="99"/>
        <v>0</v>
      </c>
      <c r="AT3999" s="198">
        <f t="shared" si="108"/>
        <v>103792</v>
      </c>
      <c r="AU3999" s="198">
        <f t="shared" si="109"/>
        <v>0</v>
      </c>
      <c r="AV3999" s="276"/>
      <c r="AW3999" s="276"/>
      <c r="AX3999" s="201">
        <f t="shared" si="110"/>
        <v>0</v>
      </c>
      <c r="AY3999" s="198">
        <f t="shared" si="111"/>
        <v>0</v>
      </c>
    </row>
    <row r="4000" spans="1:52" s="339" customFormat="1" ht="16.5" customHeight="1" x14ac:dyDescent="0.25">
      <c r="A4000" s="273"/>
      <c r="B4000" s="274"/>
      <c r="C4000" s="275"/>
      <c r="D4000" s="276"/>
      <c r="E4000" s="276"/>
      <c r="F4000" s="276"/>
      <c r="G4000" s="276"/>
      <c r="H4000" s="276"/>
      <c r="I4000" s="276"/>
      <c r="J4000" s="276"/>
      <c r="K4000" s="288"/>
      <c r="L4000" s="288"/>
      <c r="M4000" s="279"/>
      <c r="N4000" s="187">
        <f t="shared" si="100"/>
        <v>0</v>
      </c>
      <c r="O4000" s="288"/>
      <c r="P4000" s="185">
        <f t="shared" si="112"/>
        <v>0</v>
      </c>
      <c r="Q4000" s="280"/>
      <c r="R4000" s="281"/>
      <c r="S4000" s="281"/>
      <c r="T4000" s="276"/>
      <c r="U4000" s="282"/>
      <c r="V4000" s="283"/>
      <c r="W4000" s="274">
        <v>206</v>
      </c>
      <c r="X4000" s="291"/>
      <c r="Y4000" s="276" t="s">
        <v>38</v>
      </c>
      <c r="Z4000" s="276" t="s">
        <v>7</v>
      </c>
      <c r="AA4000" s="285">
        <v>10</v>
      </c>
      <c r="AB4000" s="285">
        <v>11</v>
      </c>
      <c r="AC4000" s="285">
        <v>2</v>
      </c>
      <c r="AD4000" s="281">
        <f t="shared" si="113"/>
        <v>110</v>
      </c>
      <c r="AE4000" s="287"/>
      <c r="AF4000" s="288">
        <f>AF3998</f>
        <v>2050</v>
      </c>
      <c r="AG4000" s="197">
        <f t="shared" si="114"/>
        <v>225500</v>
      </c>
      <c r="AH4000" s="280">
        <f t="shared" si="115"/>
        <v>110</v>
      </c>
      <c r="AI4000" s="280"/>
      <c r="AJ4000" s="280">
        <v>110</v>
      </c>
      <c r="AK4000" s="280"/>
      <c r="AL4000" s="280"/>
      <c r="AM4000" s="276">
        <v>40</v>
      </c>
      <c r="AN4000" s="276">
        <f>AN3999</f>
        <v>93</v>
      </c>
      <c r="AO4000" s="198">
        <f t="shared" si="104"/>
        <v>209715</v>
      </c>
      <c r="AP4000" s="198">
        <f t="shared" si="105"/>
        <v>15785</v>
      </c>
      <c r="AQ4000" s="199">
        <f t="shared" si="106"/>
        <v>15785</v>
      </c>
      <c r="AR4000" s="199">
        <f t="shared" si="116"/>
        <v>15785</v>
      </c>
      <c r="AS4000" s="198">
        <f t="shared" si="99"/>
        <v>0</v>
      </c>
      <c r="AT4000" s="198">
        <f t="shared" si="108"/>
        <v>15785</v>
      </c>
      <c r="AU4000" s="198">
        <f t="shared" si="109"/>
        <v>0</v>
      </c>
      <c r="AV4000" s="276"/>
      <c r="AW4000" s="276" t="s">
        <v>51</v>
      </c>
      <c r="AX4000" s="201">
        <f t="shared" si="110"/>
        <v>0</v>
      </c>
      <c r="AY4000" s="198">
        <f t="shared" si="111"/>
        <v>0</v>
      </c>
    </row>
    <row r="4001" spans="1:52" s="339" customFormat="1" ht="16.5" customHeight="1" x14ac:dyDescent="0.25">
      <c r="A4001" s="273"/>
      <c r="B4001" s="274">
        <v>136</v>
      </c>
      <c r="C4001" s="275" t="s">
        <v>44</v>
      </c>
      <c r="D4001" s="276">
        <v>475</v>
      </c>
      <c r="E4001" s="276">
        <v>187</v>
      </c>
      <c r="F4001" s="276">
        <v>25</v>
      </c>
      <c r="G4001" s="276" t="s">
        <v>26</v>
      </c>
      <c r="H4001" s="276">
        <v>2</v>
      </c>
      <c r="I4001" s="276">
        <v>3</v>
      </c>
      <c r="J4001" s="276">
        <v>85</v>
      </c>
      <c r="K4001" s="184">
        <f>H4001*400+I4001*100+J4001</f>
        <v>1185</v>
      </c>
      <c r="L4001" s="288">
        <v>1185</v>
      </c>
      <c r="M4001" s="279">
        <v>2</v>
      </c>
      <c r="N4001" s="187">
        <f t="shared" si="100"/>
        <v>1185</v>
      </c>
      <c r="O4001" s="288">
        <v>125</v>
      </c>
      <c r="P4001" s="185">
        <f t="shared" si="112"/>
        <v>148125</v>
      </c>
      <c r="Q4001" s="369">
        <v>1185</v>
      </c>
      <c r="R4001" s="281"/>
      <c r="S4001" s="281"/>
      <c r="T4001" s="276"/>
      <c r="U4001" s="282"/>
      <c r="V4001" s="283"/>
      <c r="W4001" s="274"/>
      <c r="X4001" s="284"/>
      <c r="Y4001" s="276"/>
      <c r="Z4001" s="276"/>
      <c r="AA4001" s="285"/>
      <c r="AB4001" s="285"/>
      <c r="AC4001" s="285"/>
      <c r="AD4001" s="281"/>
      <c r="AE4001" s="287"/>
      <c r="AF4001" s="288"/>
      <c r="AG4001" s="197"/>
      <c r="AH4001" s="276"/>
      <c r="AI4001" s="280"/>
      <c r="AJ4001" s="280"/>
      <c r="AK4001" s="280"/>
      <c r="AL4001" s="280"/>
      <c r="AM4001" s="276"/>
      <c r="AN4001" s="276"/>
      <c r="AO4001" s="198">
        <f t="shared" si="104"/>
        <v>0</v>
      </c>
      <c r="AP4001" s="198">
        <f t="shared" si="105"/>
        <v>0</v>
      </c>
      <c r="AQ4001" s="199">
        <f t="shared" si="106"/>
        <v>148125</v>
      </c>
      <c r="AR4001" s="199">
        <f t="shared" si="116"/>
        <v>148125</v>
      </c>
      <c r="AS4001" s="198">
        <f t="shared" si="99"/>
        <v>0</v>
      </c>
      <c r="AT4001" s="198">
        <f t="shared" si="108"/>
        <v>148125</v>
      </c>
      <c r="AU4001" s="198">
        <f t="shared" si="109"/>
        <v>0</v>
      </c>
      <c r="AV4001" s="276"/>
      <c r="AW4001" s="276"/>
      <c r="AX4001" s="201">
        <f t="shared" si="110"/>
        <v>0</v>
      </c>
      <c r="AY4001" s="198">
        <f t="shared" si="111"/>
        <v>0</v>
      </c>
    </row>
    <row r="4002" spans="1:52" s="339" customFormat="1" ht="16.5" customHeight="1" x14ac:dyDescent="0.25">
      <c r="A4002" s="273"/>
      <c r="B4002" s="274">
        <v>137</v>
      </c>
      <c r="C4002" s="275" t="s">
        <v>5</v>
      </c>
      <c r="D4002" s="276">
        <v>3171</v>
      </c>
      <c r="E4002" s="276">
        <v>82</v>
      </c>
      <c r="F4002" s="276">
        <v>82</v>
      </c>
      <c r="G4002" s="276" t="s">
        <v>26</v>
      </c>
      <c r="H4002" s="276">
        <v>1</v>
      </c>
      <c r="I4002" s="276">
        <v>0</v>
      </c>
      <c r="J4002" s="276">
        <v>66</v>
      </c>
      <c r="K4002" s="184">
        <f>H4002*400+I4002*100+J4002</f>
        <v>466</v>
      </c>
      <c r="L4002" s="288">
        <v>466</v>
      </c>
      <c r="M4002" s="279">
        <v>2</v>
      </c>
      <c r="N4002" s="187">
        <f t="shared" si="100"/>
        <v>466</v>
      </c>
      <c r="O4002" s="288">
        <v>150</v>
      </c>
      <c r="P4002" s="185">
        <f t="shared" si="112"/>
        <v>69900</v>
      </c>
      <c r="Q4002" s="369">
        <v>466</v>
      </c>
      <c r="R4002" s="281"/>
      <c r="S4002" s="281"/>
      <c r="T4002" s="276"/>
      <c r="U4002" s="282"/>
      <c r="V4002" s="283"/>
      <c r="W4002" s="274"/>
      <c r="X4002" s="291"/>
      <c r="Y4002" s="276"/>
      <c r="Z4002" s="276"/>
      <c r="AA4002" s="285"/>
      <c r="AB4002" s="285"/>
      <c r="AC4002" s="285"/>
      <c r="AD4002" s="281"/>
      <c r="AE4002" s="287"/>
      <c r="AF4002" s="288"/>
      <c r="AG4002" s="197"/>
      <c r="AH4002" s="276"/>
      <c r="AI4002" s="280"/>
      <c r="AJ4002" s="280"/>
      <c r="AK4002" s="280"/>
      <c r="AL4002" s="280"/>
      <c r="AM4002" s="276"/>
      <c r="AN4002" s="276"/>
      <c r="AO4002" s="198">
        <f t="shared" si="104"/>
        <v>0</v>
      </c>
      <c r="AP4002" s="198">
        <f t="shared" si="105"/>
        <v>0</v>
      </c>
      <c r="AQ4002" s="199">
        <f t="shared" si="106"/>
        <v>69900</v>
      </c>
      <c r="AR4002" s="199">
        <f t="shared" si="116"/>
        <v>69900</v>
      </c>
      <c r="AS4002" s="198">
        <f t="shared" ref="AS4002:AS4065" si="117">((S4002*O4002)+(AF4002*AK4002)-(AF4002*AK4002*AN4002/100))</f>
        <v>0</v>
      </c>
      <c r="AT4002" s="198">
        <f t="shared" si="108"/>
        <v>69900</v>
      </c>
      <c r="AU4002" s="198">
        <f t="shared" si="109"/>
        <v>0</v>
      </c>
      <c r="AV4002" s="276"/>
      <c r="AW4002" s="276"/>
      <c r="AX4002" s="201">
        <f t="shared" si="110"/>
        <v>0</v>
      </c>
      <c r="AY4002" s="198">
        <f t="shared" si="111"/>
        <v>0</v>
      </c>
    </row>
    <row r="4003" spans="1:52" s="339" customFormat="1" ht="16.5" customHeight="1" x14ac:dyDescent="0.25">
      <c r="A4003" s="384" t="s">
        <v>375</v>
      </c>
      <c r="B4003" s="218">
        <v>138</v>
      </c>
      <c r="C4003" s="219" t="s">
        <v>35</v>
      </c>
      <c r="D4003" s="220"/>
      <c r="E4003" s="220"/>
      <c r="F4003" s="220"/>
      <c r="G4003" s="220" t="s">
        <v>26</v>
      </c>
      <c r="H4003" s="220"/>
      <c r="I4003" s="220"/>
      <c r="J4003" s="220"/>
      <c r="K4003" s="221"/>
      <c r="L4003" s="221"/>
      <c r="M4003" s="222"/>
      <c r="N4003" s="221">
        <f>L4003</f>
        <v>0</v>
      </c>
      <c r="O4003" s="221"/>
      <c r="P4003" s="374">
        <f>N4003*O4003</f>
        <v>0</v>
      </c>
      <c r="Q4003" s="223"/>
      <c r="R4003" s="298"/>
      <c r="S4003" s="298"/>
      <c r="T4003" s="295"/>
      <c r="U4003" s="299"/>
      <c r="V4003" s="300"/>
      <c r="W4003" s="293"/>
      <c r="X4003" s="301"/>
      <c r="Y4003" s="295"/>
      <c r="Z4003" s="295"/>
      <c r="AA4003" s="302"/>
      <c r="AB4003" s="302"/>
      <c r="AC4003" s="302"/>
      <c r="AD4003" s="298"/>
      <c r="AE4003" s="303"/>
      <c r="AF4003" s="304"/>
      <c r="AG4003" s="197"/>
      <c r="AH4003" s="295"/>
      <c r="AI4003" s="297"/>
      <c r="AJ4003" s="297"/>
      <c r="AK4003" s="297"/>
      <c r="AL4003" s="297"/>
      <c r="AM4003" s="295"/>
      <c r="AN4003" s="295"/>
      <c r="AO4003" s="198">
        <f t="shared" si="104"/>
        <v>0</v>
      </c>
      <c r="AP4003" s="198">
        <f t="shared" si="105"/>
        <v>0</v>
      </c>
      <c r="AQ4003" s="199">
        <f t="shared" si="106"/>
        <v>0</v>
      </c>
      <c r="AR4003" s="199">
        <f t="shared" si="116"/>
        <v>0</v>
      </c>
      <c r="AS4003" s="198">
        <f t="shared" si="117"/>
        <v>0</v>
      </c>
      <c r="AT4003" s="198">
        <f t="shared" si="108"/>
        <v>0</v>
      </c>
      <c r="AU4003" s="198">
        <f t="shared" si="109"/>
        <v>0</v>
      </c>
      <c r="AV4003" s="295"/>
      <c r="AW4003" s="295"/>
      <c r="AX4003" s="201">
        <f t="shared" si="110"/>
        <v>0</v>
      </c>
      <c r="AY4003" s="198">
        <f t="shared" si="111"/>
        <v>0</v>
      </c>
    </row>
    <row r="4004" spans="1:52" s="183" customFormat="1" ht="16.5" customHeight="1" x14ac:dyDescent="0.25">
      <c r="R4004" s="189"/>
      <c r="S4004" s="189"/>
      <c r="T4004" s="190"/>
      <c r="U4004" s="191"/>
      <c r="V4004" s="192" t="s">
        <v>375</v>
      </c>
      <c r="W4004" s="193">
        <v>207</v>
      </c>
      <c r="X4004" s="205" t="s">
        <v>376</v>
      </c>
      <c r="Y4004" s="190" t="s">
        <v>28</v>
      </c>
      <c r="Z4004" s="190" t="s">
        <v>53</v>
      </c>
      <c r="AA4004" s="195">
        <v>9</v>
      </c>
      <c r="AB4004" s="195">
        <v>15</v>
      </c>
      <c r="AC4004" s="195">
        <v>2</v>
      </c>
      <c r="AD4004" s="189">
        <f>AA4004*AB4004</f>
        <v>135</v>
      </c>
      <c r="AE4004" s="196"/>
      <c r="AF4004" s="197">
        <f>AF3999</f>
        <v>6700</v>
      </c>
      <c r="AG4004" s="197">
        <f t="shared" si="114"/>
        <v>904500</v>
      </c>
      <c r="AH4004" s="188">
        <f>SUM(AI4004:AL4004)</f>
        <v>135</v>
      </c>
      <c r="AI4004" s="188"/>
      <c r="AJ4004" s="188">
        <v>135</v>
      </c>
      <c r="AK4004" s="188"/>
      <c r="AL4004" s="188"/>
      <c r="AM4004" s="183">
        <v>35</v>
      </c>
      <c r="AN4004" s="183">
        <f>ค่าเสื่อม!T4</f>
        <v>93</v>
      </c>
      <c r="AO4004" s="198">
        <f t="shared" si="104"/>
        <v>841185</v>
      </c>
      <c r="AP4004" s="198">
        <f t="shared" si="105"/>
        <v>63315</v>
      </c>
      <c r="AQ4004" s="199">
        <f t="shared" si="106"/>
        <v>63315</v>
      </c>
      <c r="AR4004" s="199">
        <f t="shared" si="116"/>
        <v>63315</v>
      </c>
      <c r="AS4004" s="198">
        <f t="shared" si="117"/>
        <v>0</v>
      </c>
      <c r="AT4004" s="198">
        <f t="shared" si="108"/>
        <v>63315</v>
      </c>
      <c r="AU4004" s="198">
        <f t="shared" si="109"/>
        <v>0</v>
      </c>
      <c r="AX4004" s="201">
        <f t="shared" si="110"/>
        <v>0</v>
      </c>
      <c r="AY4004" s="198">
        <f t="shared" si="111"/>
        <v>0</v>
      </c>
      <c r="AZ4004" s="203"/>
    </row>
    <row r="4005" spans="1:52" s="202" customFormat="1" ht="16.5" customHeight="1" x14ac:dyDescent="0.25">
      <c r="A4005" s="377"/>
      <c r="B4005" s="378"/>
      <c r="C4005" s="181"/>
      <c r="D4005" s="182"/>
      <c r="E4005" s="182"/>
      <c r="F4005" s="182"/>
      <c r="G4005" s="182"/>
      <c r="H4005" s="182"/>
      <c r="I4005" s="182"/>
      <c r="J4005" s="182"/>
      <c r="K4005" s="379"/>
      <c r="L4005" s="379"/>
      <c r="M4005" s="380"/>
      <c r="N4005" s="379">
        <f t="shared" si="100"/>
        <v>0</v>
      </c>
      <c r="O4005" s="379"/>
      <c r="P4005" s="355">
        <f t="shared" si="112"/>
        <v>0</v>
      </c>
      <c r="Q4005" s="356"/>
      <c r="R4005" s="357"/>
      <c r="S4005" s="357"/>
      <c r="T4005" s="354"/>
      <c r="U4005" s="358"/>
      <c r="V4005" s="359" t="s">
        <v>377</v>
      </c>
      <c r="W4005" s="360">
        <v>208</v>
      </c>
      <c r="X4005" s="385" t="s">
        <v>378</v>
      </c>
      <c r="Y4005" s="354" t="s">
        <v>28</v>
      </c>
      <c r="Z4005" s="354" t="s">
        <v>37</v>
      </c>
      <c r="AA4005" s="381">
        <v>5</v>
      </c>
      <c r="AB4005" s="381">
        <v>8</v>
      </c>
      <c r="AC4005" s="381">
        <v>2</v>
      </c>
      <c r="AD4005" s="357">
        <f>AA4005*AB4005</f>
        <v>40</v>
      </c>
      <c r="AE4005" s="382"/>
      <c r="AF4005" s="383">
        <f>AF4004</f>
        <v>6700</v>
      </c>
      <c r="AG4005" s="197">
        <f t="shared" si="114"/>
        <v>268000</v>
      </c>
      <c r="AH4005" s="356">
        <f>SUM(AI4005:AL4005)</f>
        <v>40</v>
      </c>
      <c r="AI4005" s="356"/>
      <c r="AJ4005" s="356">
        <v>40</v>
      </c>
      <c r="AK4005" s="356"/>
      <c r="AL4005" s="356"/>
      <c r="AM4005" s="182">
        <v>40</v>
      </c>
      <c r="AN4005" s="182">
        <f>ค่าเสื่อม!AO2</f>
        <v>70</v>
      </c>
      <c r="AO4005" s="198">
        <f t="shared" si="104"/>
        <v>187600</v>
      </c>
      <c r="AP4005" s="198">
        <f t="shared" si="105"/>
        <v>80400</v>
      </c>
      <c r="AQ4005" s="199">
        <f t="shared" si="106"/>
        <v>80400</v>
      </c>
      <c r="AR4005" s="199">
        <f t="shared" si="116"/>
        <v>80400</v>
      </c>
      <c r="AS4005" s="198">
        <f t="shared" si="117"/>
        <v>0</v>
      </c>
      <c r="AT4005" s="198">
        <f t="shared" si="108"/>
        <v>80400</v>
      </c>
      <c r="AU4005" s="198">
        <f t="shared" si="109"/>
        <v>0</v>
      </c>
      <c r="AV4005" s="182"/>
      <c r="AW4005" s="182"/>
      <c r="AX4005" s="201">
        <f t="shared" si="110"/>
        <v>0</v>
      </c>
      <c r="AY4005" s="198">
        <f t="shared" si="111"/>
        <v>0</v>
      </c>
    </row>
    <row r="4006" spans="1:52" s="202" customFormat="1" ht="16.5" customHeight="1" x14ac:dyDescent="0.25">
      <c r="A4006" s="179"/>
      <c r="B4006" s="180">
        <v>139</v>
      </c>
      <c r="C4006" s="203" t="s">
        <v>5</v>
      </c>
      <c r="D4006" s="183">
        <v>38428</v>
      </c>
      <c r="E4006" s="183">
        <v>632</v>
      </c>
      <c r="F4006" s="183">
        <v>1926</v>
      </c>
      <c r="G4006" s="183" t="s">
        <v>26</v>
      </c>
      <c r="H4006" s="183">
        <v>6</v>
      </c>
      <c r="I4006" s="183">
        <v>1</v>
      </c>
      <c r="J4006" s="183">
        <v>54</v>
      </c>
      <c r="K4006" s="184">
        <f>H4006*400+I4006*100+J4006</f>
        <v>2554</v>
      </c>
      <c r="L4006" s="187">
        <v>2554</v>
      </c>
      <c r="M4006" s="204">
        <v>1</v>
      </c>
      <c r="N4006" s="187">
        <f t="shared" si="100"/>
        <v>2554</v>
      </c>
      <c r="O4006" s="187">
        <v>100</v>
      </c>
      <c r="P4006" s="185">
        <f t="shared" si="112"/>
        <v>255400</v>
      </c>
      <c r="Q4006" s="370">
        <v>2554</v>
      </c>
      <c r="R4006" s="189"/>
      <c r="S4006" s="189"/>
      <c r="T4006" s="190"/>
      <c r="U4006" s="191"/>
      <c r="V4006" s="192"/>
      <c r="W4006" s="193"/>
      <c r="X4006" s="205"/>
      <c r="Y4006" s="190"/>
      <c r="Z4006" s="190"/>
      <c r="AA4006" s="195"/>
      <c r="AB4006" s="195"/>
      <c r="AC4006" s="195"/>
      <c r="AD4006" s="189"/>
      <c r="AE4006" s="196"/>
      <c r="AF4006" s="197"/>
      <c r="AG4006" s="197"/>
      <c r="AH4006" s="190"/>
      <c r="AI4006" s="188"/>
      <c r="AJ4006" s="188"/>
      <c r="AK4006" s="188"/>
      <c r="AL4006" s="188"/>
      <c r="AM4006" s="183"/>
      <c r="AN4006" s="183"/>
      <c r="AO4006" s="198">
        <f t="shared" si="104"/>
        <v>0</v>
      </c>
      <c r="AP4006" s="198">
        <f t="shared" si="105"/>
        <v>0</v>
      </c>
      <c r="AQ4006" s="199">
        <f t="shared" si="106"/>
        <v>255400</v>
      </c>
      <c r="AR4006" s="199">
        <f t="shared" si="116"/>
        <v>255400</v>
      </c>
      <c r="AS4006" s="198">
        <f t="shared" si="117"/>
        <v>0</v>
      </c>
      <c r="AT4006" s="198">
        <f t="shared" si="108"/>
        <v>255400</v>
      </c>
      <c r="AU4006" s="198">
        <f t="shared" si="109"/>
        <v>0</v>
      </c>
      <c r="AV4006" s="183"/>
      <c r="AW4006" s="183"/>
      <c r="AX4006" s="201">
        <f t="shared" si="110"/>
        <v>0</v>
      </c>
      <c r="AY4006" s="198">
        <f t="shared" si="111"/>
        <v>0</v>
      </c>
    </row>
    <row r="4007" spans="1:52" s="202" customFormat="1" ht="16.5" customHeight="1" x14ac:dyDescent="0.25">
      <c r="A4007" s="179" t="s">
        <v>379</v>
      </c>
      <c r="B4007" s="180">
        <v>140</v>
      </c>
      <c r="C4007" s="203" t="s">
        <v>5</v>
      </c>
      <c r="D4007" s="183">
        <v>37380</v>
      </c>
      <c r="E4007" s="183">
        <v>787</v>
      </c>
      <c r="F4007" s="183">
        <v>2345</v>
      </c>
      <c r="G4007" s="183" t="s">
        <v>26</v>
      </c>
      <c r="H4007" s="183">
        <v>4</v>
      </c>
      <c r="I4007" s="183">
        <v>3</v>
      </c>
      <c r="J4007" s="183">
        <v>31</v>
      </c>
      <c r="K4007" s="184">
        <f>H4007*400+I4007*100+J4007</f>
        <v>1931</v>
      </c>
      <c r="L4007" s="187">
        <v>1931</v>
      </c>
      <c r="M4007" s="204">
        <v>1</v>
      </c>
      <c r="N4007" s="187">
        <f t="shared" si="100"/>
        <v>1931</v>
      </c>
      <c r="O4007" s="187">
        <v>125</v>
      </c>
      <c r="P4007" s="185">
        <f t="shared" si="112"/>
        <v>241375</v>
      </c>
      <c r="Q4007" s="370">
        <v>1931</v>
      </c>
      <c r="R4007" s="189"/>
      <c r="S4007" s="189"/>
      <c r="T4007" s="190"/>
      <c r="U4007" s="191"/>
      <c r="V4007" s="192"/>
      <c r="W4007" s="193"/>
      <c r="X4007" s="205"/>
      <c r="Y4007" s="190"/>
      <c r="Z4007" s="190"/>
      <c r="AA4007" s="195"/>
      <c r="AB4007" s="195"/>
      <c r="AC4007" s="195"/>
      <c r="AD4007" s="189"/>
      <c r="AE4007" s="196"/>
      <c r="AF4007" s="197"/>
      <c r="AG4007" s="197"/>
      <c r="AH4007" s="190"/>
      <c r="AI4007" s="188"/>
      <c r="AJ4007" s="188"/>
      <c r="AK4007" s="188"/>
      <c r="AL4007" s="188"/>
      <c r="AM4007" s="183"/>
      <c r="AN4007" s="183"/>
      <c r="AO4007" s="198">
        <f t="shared" si="104"/>
        <v>0</v>
      </c>
      <c r="AP4007" s="198">
        <f t="shared" si="105"/>
        <v>0</v>
      </c>
      <c r="AQ4007" s="199">
        <f t="shared" si="106"/>
        <v>241375</v>
      </c>
      <c r="AR4007" s="199">
        <f t="shared" si="116"/>
        <v>241375</v>
      </c>
      <c r="AS4007" s="198">
        <f t="shared" si="117"/>
        <v>0</v>
      </c>
      <c r="AT4007" s="198">
        <f t="shared" si="108"/>
        <v>241375</v>
      </c>
      <c r="AU4007" s="198">
        <f t="shared" si="109"/>
        <v>0</v>
      </c>
      <c r="AV4007" s="183"/>
      <c r="AW4007" s="183"/>
      <c r="AX4007" s="201">
        <f t="shared" si="110"/>
        <v>0</v>
      </c>
      <c r="AY4007" s="198">
        <f t="shared" si="111"/>
        <v>0</v>
      </c>
    </row>
    <row r="4008" spans="1:52" s="202" customFormat="1" ht="16.5" customHeight="1" x14ac:dyDescent="0.25">
      <c r="A4008" s="179" t="s">
        <v>380</v>
      </c>
      <c r="B4008" s="180"/>
      <c r="C4008" s="203"/>
      <c r="D4008" s="183"/>
      <c r="E4008" s="183"/>
      <c r="F4008" s="183"/>
      <c r="G4008" s="183"/>
      <c r="H4008" s="183"/>
      <c r="I4008" s="183"/>
      <c r="J4008" s="183"/>
      <c r="K4008" s="187"/>
      <c r="L4008" s="187"/>
      <c r="M4008" s="204"/>
      <c r="N4008" s="187">
        <f t="shared" si="100"/>
        <v>0</v>
      </c>
      <c r="O4008" s="187"/>
      <c r="P4008" s="185">
        <f t="shared" si="112"/>
        <v>0</v>
      </c>
      <c r="Q4008" s="188"/>
      <c r="R4008" s="189"/>
      <c r="S4008" s="189"/>
      <c r="T4008" s="190"/>
      <c r="U4008" s="191"/>
      <c r="V4008" s="192"/>
      <c r="W4008" s="193"/>
      <c r="X4008" s="205"/>
      <c r="Y4008" s="190"/>
      <c r="Z4008" s="190"/>
      <c r="AA4008" s="195"/>
      <c r="AB4008" s="195"/>
      <c r="AC4008" s="195"/>
      <c r="AD4008" s="189"/>
      <c r="AE4008" s="196"/>
      <c r="AF4008" s="197"/>
      <c r="AG4008" s="197"/>
      <c r="AH4008" s="190"/>
      <c r="AI4008" s="188"/>
      <c r="AJ4008" s="188"/>
      <c r="AK4008" s="188"/>
      <c r="AL4008" s="188"/>
      <c r="AM4008" s="183"/>
      <c r="AN4008" s="183"/>
      <c r="AO4008" s="198">
        <f t="shared" si="104"/>
        <v>0</v>
      </c>
      <c r="AP4008" s="198">
        <f t="shared" si="105"/>
        <v>0</v>
      </c>
      <c r="AQ4008" s="199">
        <f t="shared" si="106"/>
        <v>0</v>
      </c>
      <c r="AR4008" s="199">
        <f t="shared" si="116"/>
        <v>0</v>
      </c>
      <c r="AS4008" s="198">
        <f t="shared" si="117"/>
        <v>0</v>
      </c>
      <c r="AT4008" s="198">
        <f t="shared" si="108"/>
        <v>0</v>
      </c>
      <c r="AU4008" s="198">
        <f t="shared" si="109"/>
        <v>0</v>
      </c>
      <c r="AV4008" s="183"/>
      <c r="AW4008" s="183"/>
      <c r="AX4008" s="201">
        <f t="shared" si="110"/>
        <v>0</v>
      </c>
      <c r="AY4008" s="198">
        <f t="shared" si="111"/>
        <v>0</v>
      </c>
    </row>
    <row r="4009" spans="1:52" s="202" customFormat="1" ht="16.5" customHeight="1" x14ac:dyDescent="0.25">
      <c r="A4009" s="179" t="s">
        <v>381</v>
      </c>
      <c r="B4009" s="180">
        <v>141</v>
      </c>
      <c r="C4009" s="203" t="s">
        <v>44</v>
      </c>
      <c r="D4009" s="183">
        <v>322</v>
      </c>
      <c r="E4009" s="183">
        <v>125</v>
      </c>
      <c r="F4009" s="183">
        <v>22</v>
      </c>
      <c r="G4009" s="183" t="s">
        <v>26</v>
      </c>
      <c r="H4009" s="183">
        <v>3</v>
      </c>
      <c r="I4009" s="183">
        <v>1</v>
      </c>
      <c r="J4009" s="183">
        <v>0</v>
      </c>
      <c r="K4009" s="184">
        <f>H4009*400+I4009*100+J4009</f>
        <v>1300</v>
      </c>
      <c r="L4009" s="187">
        <v>1300</v>
      </c>
      <c r="M4009" s="204">
        <v>5</v>
      </c>
      <c r="N4009" s="187">
        <f t="shared" si="100"/>
        <v>1300</v>
      </c>
      <c r="O4009" s="197">
        <v>125</v>
      </c>
      <c r="P4009" s="185">
        <f t="shared" si="112"/>
        <v>162500</v>
      </c>
      <c r="Q4009" s="188">
        <v>1200</v>
      </c>
      <c r="R4009" s="189">
        <v>100</v>
      </c>
      <c r="S4009" s="189"/>
      <c r="T4009" s="190"/>
      <c r="U4009" s="191"/>
      <c r="V4009" s="372" t="s">
        <v>381</v>
      </c>
      <c r="W4009" s="193">
        <v>209</v>
      </c>
      <c r="X4009" s="205" t="s">
        <v>382</v>
      </c>
      <c r="Y4009" s="190" t="s">
        <v>28</v>
      </c>
      <c r="Z4009" s="190" t="s">
        <v>53</v>
      </c>
      <c r="AA4009" s="195">
        <v>12</v>
      </c>
      <c r="AB4009" s="195">
        <v>15</v>
      </c>
      <c r="AC4009" s="195">
        <v>2</v>
      </c>
      <c r="AD4009" s="189">
        <f>AA4009*AB4009</f>
        <v>180</v>
      </c>
      <c r="AE4009" s="196"/>
      <c r="AF4009" s="197">
        <f>AF4005</f>
        <v>6700</v>
      </c>
      <c r="AG4009" s="197">
        <f t="shared" si="114"/>
        <v>1206000</v>
      </c>
      <c r="AH4009" s="188">
        <f>SUM(AI4009:AL4009)</f>
        <v>180</v>
      </c>
      <c r="AI4009" s="188"/>
      <c r="AJ4009" s="188">
        <v>180</v>
      </c>
      <c r="AK4009" s="188"/>
      <c r="AL4009" s="188"/>
      <c r="AM4009" s="183">
        <v>40</v>
      </c>
      <c r="AN4009" s="183">
        <f>ค่าเสื่อม!T4</f>
        <v>93</v>
      </c>
      <c r="AO4009" s="198">
        <f t="shared" si="104"/>
        <v>1121580</v>
      </c>
      <c r="AP4009" s="198">
        <f t="shared" si="105"/>
        <v>84420</v>
      </c>
      <c r="AQ4009" s="199">
        <f t="shared" si="106"/>
        <v>246920</v>
      </c>
      <c r="AR4009" s="199">
        <f t="shared" si="116"/>
        <v>246920</v>
      </c>
      <c r="AS4009" s="198">
        <f t="shared" si="117"/>
        <v>0</v>
      </c>
      <c r="AT4009" s="198">
        <f t="shared" si="108"/>
        <v>246920</v>
      </c>
      <c r="AU4009" s="198">
        <f t="shared" si="109"/>
        <v>0</v>
      </c>
      <c r="AV4009" s="183"/>
      <c r="AW4009" s="183"/>
      <c r="AX4009" s="201">
        <f t="shared" si="110"/>
        <v>0</v>
      </c>
      <c r="AY4009" s="198">
        <f t="shared" si="111"/>
        <v>0</v>
      </c>
    </row>
    <row r="4010" spans="1:52" s="202" customFormat="1" ht="16.5" customHeight="1" x14ac:dyDescent="0.25">
      <c r="A4010" s="179"/>
      <c r="B4010" s="180"/>
      <c r="C4010" s="203"/>
      <c r="D4010" s="183"/>
      <c r="E4010" s="183"/>
      <c r="F4010" s="183"/>
      <c r="G4010" s="183"/>
      <c r="H4010" s="183"/>
      <c r="I4010" s="183"/>
      <c r="J4010" s="183"/>
      <c r="K4010" s="187"/>
      <c r="L4010" s="187"/>
      <c r="M4010" s="204"/>
      <c r="N4010" s="187">
        <f t="shared" si="100"/>
        <v>0</v>
      </c>
      <c r="O4010" s="187"/>
      <c r="P4010" s="185">
        <f t="shared" si="112"/>
        <v>0</v>
      </c>
      <c r="Q4010" s="188"/>
      <c r="R4010" s="189"/>
      <c r="S4010" s="189"/>
      <c r="T4010" s="190"/>
      <c r="U4010" s="191"/>
      <c r="V4010" s="192"/>
      <c r="W4010" s="193">
        <v>210</v>
      </c>
      <c r="X4010" s="205"/>
      <c r="Y4010" s="190" t="s">
        <v>38</v>
      </c>
      <c r="Z4010" s="190" t="s">
        <v>7</v>
      </c>
      <c r="AA4010" s="195">
        <v>4</v>
      </c>
      <c r="AB4010" s="195">
        <v>6</v>
      </c>
      <c r="AC4010" s="195">
        <v>2</v>
      </c>
      <c r="AD4010" s="189">
        <f>AA4010*AB4010</f>
        <v>24</v>
      </c>
      <c r="AE4010" s="196"/>
      <c r="AF4010" s="197">
        <f>AF4000</f>
        <v>2050</v>
      </c>
      <c r="AG4010" s="197">
        <f t="shared" si="114"/>
        <v>49200</v>
      </c>
      <c r="AH4010" s="188">
        <f>SUM(AI4010:AL4010)</f>
        <v>24</v>
      </c>
      <c r="AI4010" s="188"/>
      <c r="AJ4010" s="188">
        <v>24</v>
      </c>
      <c r="AK4010" s="188"/>
      <c r="AL4010" s="188"/>
      <c r="AM4010" s="183">
        <v>40</v>
      </c>
      <c r="AN4010" s="183">
        <f>AN4009</f>
        <v>93</v>
      </c>
      <c r="AO4010" s="198">
        <f t="shared" si="104"/>
        <v>45756</v>
      </c>
      <c r="AP4010" s="198">
        <f t="shared" si="105"/>
        <v>3444</v>
      </c>
      <c r="AQ4010" s="199">
        <f t="shared" si="106"/>
        <v>3444</v>
      </c>
      <c r="AR4010" s="199">
        <f t="shared" si="116"/>
        <v>3444</v>
      </c>
      <c r="AS4010" s="198">
        <f t="shared" si="117"/>
        <v>0</v>
      </c>
      <c r="AT4010" s="198">
        <f t="shared" si="108"/>
        <v>3444</v>
      </c>
      <c r="AU4010" s="198">
        <f t="shared" si="109"/>
        <v>0</v>
      </c>
      <c r="AV4010" s="183"/>
      <c r="AW4010" s="183" t="s">
        <v>315</v>
      </c>
      <c r="AX4010" s="201">
        <f t="shared" si="110"/>
        <v>0</v>
      </c>
      <c r="AY4010" s="198">
        <f t="shared" si="111"/>
        <v>0</v>
      </c>
    </row>
    <row r="4011" spans="1:52" s="202" customFormat="1" ht="16.5" customHeight="1" x14ac:dyDescent="0.25">
      <c r="A4011" s="179" t="s">
        <v>383</v>
      </c>
      <c r="B4011" s="180">
        <v>142</v>
      </c>
      <c r="C4011" s="203" t="s">
        <v>5</v>
      </c>
      <c r="D4011" s="183">
        <v>40608</v>
      </c>
      <c r="E4011" s="183">
        <v>246</v>
      </c>
      <c r="F4011" s="183">
        <v>2004</v>
      </c>
      <c r="G4011" s="183" t="s">
        <v>26</v>
      </c>
      <c r="H4011" s="183">
        <v>0</v>
      </c>
      <c r="I4011" s="183">
        <v>1</v>
      </c>
      <c r="J4011" s="183">
        <v>56</v>
      </c>
      <c r="K4011" s="184">
        <f>H4011*400+I4011*100+J4011</f>
        <v>156</v>
      </c>
      <c r="L4011" s="187">
        <v>156</v>
      </c>
      <c r="M4011" s="204">
        <v>2</v>
      </c>
      <c r="N4011" s="187">
        <f t="shared" ref="N4011:N4077" si="118">L4011</f>
        <v>156</v>
      </c>
      <c r="O4011" s="187">
        <v>100</v>
      </c>
      <c r="P4011" s="185">
        <f t="shared" si="112"/>
        <v>15600</v>
      </c>
      <c r="Q4011" s="188"/>
      <c r="R4011" s="189">
        <v>156</v>
      </c>
      <c r="S4011" s="189"/>
      <c r="T4011" s="190"/>
      <c r="U4011" s="191"/>
      <c r="V4011" s="372" t="s">
        <v>383</v>
      </c>
      <c r="W4011" s="193">
        <v>211</v>
      </c>
      <c r="X4011" s="205" t="s">
        <v>384</v>
      </c>
      <c r="Y4011" s="190" t="s">
        <v>28</v>
      </c>
      <c r="Z4011" s="190" t="s">
        <v>53</v>
      </c>
      <c r="AA4011" s="195">
        <v>6</v>
      </c>
      <c r="AB4011" s="195">
        <v>12</v>
      </c>
      <c r="AC4011" s="195">
        <v>2</v>
      </c>
      <c r="AD4011" s="189">
        <f>AA4011*AB4011</f>
        <v>72</v>
      </c>
      <c r="AE4011" s="196"/>
      <c r="AF4011" s="197">
        <f>AF4009</f>
        <v>6700</v>
      </c>
      <c r="AG4011" s="197">
        <f t="shared" si="114"/>
        <v>482400</v>
      </c>
      <c r="AH4011" s="188">
        <f>SUM(AI4011:AL4011)</f>
        <v>72</v>
      </c>
      <c r="AI4011" s="188"/>
      <c r="AJ4011" s="188">
        <v>72</v>
      </c>
      <c r="AK4011" s="188"/>
      <c r="AL4011" s="188"/>
      <c r="AM4011" s="183">
        <v>30</v>
      </c>
      <c r="AN4011" s="183">
        <f>ค่าเสื่อม!T4</f>
        <v>93</v>
      </c>
      <c r="AO4011" s="198">
        <f t="shared" si="104"/>
        <v>448632</v>
      </c>
      <c r="AP4011" s="198">
        <f t="shared" si="105"/>
        <v>33768</v>
      </c>
      <c r="AQ4011" s="199">
        <f t="shared" si="106"/>
        <v>49368</v>
      </c>
      <c r="AR4011" s="199">
        <f t="shared" si="116"/>
        <v>49368</v>
      </c>
      <c r="AS4011" s="198">
        <f t="shared" si="117"/>
        <v>0</v>
      </c>
      <c r="AT4011" s="198">
        <f t="shared" si="108"/>
        <v>49368</v>
      </c>
      <c r="AU4011" s="198">
        <f t="shared" si="109"/>
        <v>0</v>
      </c>
      <c r="AV4011" s="183"/>
      <c r="AW4011" s="183"/>
      <c r="AX4011" s="201">
        <f t="shared" si="110"/>
        <v>0</v>
      </c>
      <c r="AY4011" s="198">
        <f t="shared" si="111"/>
        <v>0</v>
      </c>
    </row>
    <row r="4012" spans="1:52" s="202" customFormat="1" ht="16.5" customHeight="1" x14ac:dyDescent="0.25">
      <c r="A4012" s="179"/>
      <c r="B4012" s="180"/>
      <c r="C4012" s="203"/>
      <c r="D4012" s="183"/>
      <c r="E4012" s="183"/>
      <c r="F4012" s="183"/>
      <c r="G4012" s="183"/>
      <c r="H4012" s="183"/>
      <c r="I4012" s="183"/>
      <c r="J4012" s="183"/>
      <c r="K4012" s="187"/>
      <c r="L4012" s="187"/>
      <c r="M4012" s="204"/>
      <c r="N4012" s="187">
        <f t="shared" si="118"/>
        <v>0</v>
      </c>
      <c r="O4012" s="187"/>
      <c r="P4012" s="185">
        <f t="shared" si="112"/>
        <v>0</v>
      </c>
      <c r="Q4012" s="188"/>
      <c r="R4012" s="189"/>
      <c r="S4012" s="189"/>
      <c r="T4012" s="190"/>
      <c r="U4012" s="191"/>
      <c r="V4012" s="192"/>
      <c r="W4012" s="193">
        <v>212</v>
      </c>
      <c r="X4012" s="205"/>
      <c r="Y4012" s="190" t="s">
        <v>38</v>
      </c>
      <c r="Z4012" s="190" t="s">
        <v>7</v>
      </c>
      <c r="AA4012" s="195">
        <v>7</v>
      </c>
      <c r="AB4012" s="195">
        <v>12</v>
      </c>
      <c r="AC4012" s="195">
        <v>2</v>
      </c>
      <c r="AD4012" s="189">
        <f>AA4012*AB4012</f>
        <v>84</v>
      </c>
      <c r="AE4012" s="196"/>
      <c r="AF4012" s="197">
        <f>AF4010</f>
        <v>2050</v>
      </c>
      <c r="AG4012" s="197">
        <f t="shared" si="114"/>
        <v>172200</v>
      </c>
      <c r="AH4012" s="188">
        <f>SUM(AI4012:AL4012)</f>
        <v>84</v>
      </c>
      <c r="AI4012" s="188"/>
      <c r="AJ4012" s="188">
        <v>84</v>
      </c>
      <c r="AK4012" s="188"/>
      <c r="AL4012" s="188"/>
      <c r="AM4012" s="183">
        <v>30</v>
      </c>
      <c r="AN4012" s="183">
        <f>AN4011</f>
        <v>93</v>
      </c>
      <c r="AO4012" s="198">
        <f t="shared" si="104"/>
        <v>160146</v>
      </c>
      <c r="AP4012" s="198">
        <f t="shared" si="105"/>
        <v>12054</v>
      </c>
      <c r="AQ4012" s="199">
        <f t="shared" si="106"/>
        <v>12054</v>
      </c>
      <c r="AR4012" s="199">
        <f t="shared" si="116"/>
        <v>12054</v>
      </c>
      <c r="AS4012" s="198">
        <f t="shared" si="117"/>
        <v>0</v>
      </c>
      <c r="AT4012" s="198">
        <f t="shared" si="108"/>
        <v>12054</v>
      </c>
      <c r="AU4012" s="198">
        <f t="shared" si="109"/>
        <v>0</v>
      </c>
      <c r="AV4012" s="183"/>
      <c r="AW4012" s="183" t="s">
        <v>51</v>
      </c>
      <c r="AX4012" s="201">
        <f t="shared" si="110"/>
        <v>0</v>
      </c>
      <c r="AY4012" s="198">
        <f t="shared" si="111"/>
        <v>0</v>
      </c>
    </row>
    <row r="4013" spans="1:52" s="202" customFormat="1" ht="16.5" customHeight="1" x14ac:dyDescent="0.25">
      <c r="A4013" s="179"/>
      <c r="B4013" s="180">
        <v>143</v>
      </c>
      <c r="C4013" s="203" t="s">
        <v>5</v>
      </c>
      <c r="D4013" s="183">
        <v>40610</v>
      </c>
      <c r="E4013" s="183">
        <v>248</v>
      </c>
      <c r="F4013" s="183">
        <v>2006</v>
      </c>
      <c r="G4013" s="183" t="s">
        <v>26</v>
      </c>
      <c r="H4013" s="183">
        <v>2</v>
      </c>
      <c r="I4013" s="183">
        <v>1</v>
      </c>
      <c r="J4013" s="183">
        <v>57</v>
      </c>
      <c r="K4013" s="184">
        <f>H4013*400+I4013*100+J4013</f>
        <v>957</v>
      </c>
      <c r="L4013" s="187">
        <v>957</v>
      </c>
      <c r="M4013" s="204">
        <v>1</v>
      </c>
      <c r="N4013" s="187">
        <f t="shared" si="118"/>
        <v>957</v>
      </c>
      <c r="O4013" s="187">
        <v>150</v>
      </c>
      <c r="P4013" s="185">
        <f t="shared" si="112"/>
        <v>143550</v>
      </c>
      <c r="Q4013" s="370">
        <v>957</v>
      </c>
      <c r="R4013" s="189"/>
      <c r="S4013" s="189"/>
      <c r="T4013" s="190"/>
      <c r="U4013" s="191"/>
      <c r="V4013" s="192"/>
      <c r="W4013" s="193"/>
      <c r="X4013" s="205"/>
      <c r="Y4013" s="190"/>
      <c r="Z4013" s="190"/>
      <c r="AA4013" s="195"/>
      <c r="AB4013" s="195"/>
      <c r="AC4013" s="195"/>
      <c r="AD4013" s="189"/>
      <c r="AE4013" s="196"/>
      <c r="AF4013" s="197"/>
      <c r="AG4013" s="197"/>
      <c r="AH4013" s="190"/>
      <c r="AI4013" s="188"/>
      <c r="AJ4013" s="188"/>
      <c r="AK4013" s="188"/>
      <c r="AL4013" s="188"/>
      <c r="AM4013" s="183"/>
      <c r="AN4013" s="183"/>
      <c r="AO4013" s="198">
        <f t="shared" ref="AO4013:AO4078" si="119">AG4013*AN4013/100</f>
        <v>0</v>
      </c>
      <c r="AP4013" s="198">
        <f t="shared" ref="AP4013:AP4078" si="120">AG4013-AO4013</f>
        <v>0</v>
      </c>
      <c r="AQ4013" s="199">
        <f t="shared" si="106"/>
        <v>143550</v>
      </c>
      <c r="AR4013" s="199">
        <f t="shared" si="116"/>
        <v>143550</v>
      </c>
      <c r="AS4013" s="198">
        <f t="shared" si="117"/>
        <v>0</v>
      </c>
      <c r="AT4013" s="198">
        <f t="shared" si="108"/>
        <v>143550</v>
      </c>
      <c r="AU4013" s="198">
        <f t="shared" si="109"/>
        <v>0</v>
      </c>
      <c r="AV4013" s="183"/>
      <c r="AW4013" s="183"/>
      <c r="AX4013" s="201">
        <f t="shared" si="110"/>
        <v>0</v>
      </c>
      <c r="AY4013" s="198">
        <f t="shared" si="111"/>
        <v>0</v>
      </c>
    </row>
    <row r="4014" spans="1:52" s="202" customFormat="1" ht="16.5" customHeight="1" x14ac:dyDescent="0.25">
      <c r="A4014" s="179" t="s">
        <v>385</v>
      </c>
      <c r="B4014" s="180">
        <v>144</v>
      </c>
      <c r="C4014" s="203" t="s">
        <v>5</v>
      </c>
      <c r="D4014" s="183">
        <v>37376</v>
      </c>
      <c r="E4014" s="183">
        <v>783</v>
      </c>
      <c r="F4014" s="183">
        <v>2341</v>
      </c>
      <c r="G4014" s="183" t="s">
        <v>26</v>
      </c>
      <c r="H4014" s="183">
        <v>5</v>
      </c>
      <c r="I4014" s="183">
        <v>2</v>
      </c>
      <c r="J4014" s="183">
        <v>0</v>
      </c>
      <c r="K4014" s="184">
        <f>H4014*400+I4014*100+J4014</f>
        <v>2200</v>
      </c>
      <c r="L4014" s="187">
        <v>2200</v>
      </c>
      <c r="M4014" s="204">
        <v>1</v>
      </c>
      <c r="N4014" s="187">
        <f t="shared" si="118"/>
        <v>2200</v>
      </c>
      <c r="O4014" s="187">
        <v>100</v>
      </c>
      <c r="P4014" s="185">
        <f t="shared" si="112"/>
        <v>220000</v>
      </c>
      <c r="Q4014" s="370">
        <v>2200</v>
      </c>
      <c r="R4014" s="189"/>
      <c r="S4014" s="189"/>
      <c r="T4014" s="190"/>
      <c r="U4014" s="191"/>
      <c r="V4014" s="192"/>
      <c r="W4014" s="193"/>
      <c r="X4014" s="205"/>
      <c r="Y4014" s="190"/>
      <c r="Z4014" s="190"/>
      <c r="AA4014" s="195"/>
      <c r="AB4014" s="195"/>
      <c r="AC4014" s="195"/>
      <c r="AD4014" s="189"/>
      <c r="AE4014" s="196"/>
      <c r="AF4014" s="197"/>
      <c r="AG4014" s="197"/>
      <c r="AH4014" s="190"/>
      <c r="AI4014" s="188"/>
      <c r="AJ4014" s="188"/>
      <c r="AK4014" s="188"/>
      <c r="AL4014" s="188"/>
      <c r="AM4014" s="183"/>
      <c r="AN4014" s="183"/>
      <c r="AO4014" s="198">
        <f t="shared" si="119"/>
        <v>0</v>
      </c>
      <c r="AP4014" s="198">
        <f t="shared" si="120"/>
        <v>0</v>
      </c>
      <c r="AQ4014" s="199">
        <f t="shared" si="106"/>
        <v>220000</v>
      </c>
      <c r="AR4014" s="199">
        <f t="shared" si="116"/>
        <v>220000</v>
      </c>
      <c r="AS4014" s="198">
        <f t="shared" si="117"/>
        <v>0</v>
      </c>
      <c r="AT4014" s="198">
        <f t="shared" si="108"/>
        <v>220000</v>
      </c>
      <c r="AU4014" s="198">
        <f t="shared" si="109"/>
        <v>0</v>
      </c>
      <c r="AV4014" s="183"/>
      <c r="AW4014" s="183"/>
      <c r="AX4014" s="201">
        <f t="shared" si="110"/>
        <v>0</v>
      </c>
      <c r="AY4014" s="198">
        <f t="shared" si="111"/>
        <v>0</v>
      </c>
    </row>
    <row r="4015" spans="1:52" s="202" customFormat="1" ht="16.5" customHeight="1" x14ac:dyDescent="0.25">
      <c r="A4015" s="179" t="s">
        <v>386</v>
      </c>
      <c r="B4015" s="180">
        <v>145</v>
      </c>
      <c r="C4015" s="203" t="s">
        <v>5</v>
      </c>
      <c r="D4015" s="183">
        <v>10623</v>
      </c>
      <c r="E4015" s="183">
        <v>102</v>
      </c>
      <c r="F4015" s="183">
        <v>99</v>
      </c>
      <c r="G4015" s="183" t="s">
        <v>26</v>
      </c>
      <c r="H4015" s="183">
        <v>1</v>
      </c>
      <c r="I4015" s="183">
        <v>1</v>
      </c>
      <c r="J4015" s="183">
        <v>66</v>
      </c>
      <c r="K4015" s="184">
        <f>H4015*400+I4015*100+J4015</f>
        <v>566</v>
      </c>
      <c r="L4015" s="187">
        <v>566</v>
      </c>
      <c r="M4015" s="204">
        <v>2</v>
      </c>
      <c r="N4015" s="187">
        <f t="shared" si="118"/>
        <v>566</v>
      </c>
      <c r="O4015" s="187">
        <v>125</v>
      </c>
      <c r="P4015" s="185">
        <f t="shared" si="112"/>
        <v>70750</v>
      </c>
      <c r="Q4015" s="188"/>
      <c r="R4015" s="371">
        <v>566</v>
      </c>
      <c r="S4015" s="189"/>
      <c r="T4015" s="190"/>
      <c r="U4015" s="191"/>
      <c r="V4015" s="372" t="s">
        <v>386</v>
      </c>
      <c r="W4015" s="193">
        <v>213</v>
      </c>
      <c r="X4015" s="205" t="s">
        <v>276</v>
      </c>
      <c r="Y4015" s="190" t="s">
        <v>28</v>
      </c>
      <c r="Z4015" s="190" t="s">
        <v>53</v>
      </c>
      <c r="AA4015" s="195">
        <v>9</v>
      </c>
      <c r="AB4015" s="195">
        <v>14</v>
      </c>
      <c r="AC4015" s="195">
        <v>2</v>
      </c>
      <c r="AD4015" s="189">
        <f>AA4015*AB4015</f>
        <v>126</v>
      </c>
      <c r="AE4015" s="196"/>
      <c r="AF4015" s="197">
        <f>AF4011</f>
        <v>6700</v>
      </c>
      <c r="AG4015" s="197">
        <f t="shared" si="114"/>
        <v>844200</v>
      </c>
      <c r="AH4015" s="188">
        <f>SUM(AI4015:AL4015)</f>
        <v>126</v>
      </c>
      <c r="AI4015" s="188"/>
      <c r="AJ4015" s="188">
        <v>126</v>
      </c>
      <c r="AK4015" s="188"/>
      <c r="AL4015" s="188"/>
      <c r="AM4015" s="183">
        <v>48</v>
      </c>
      <c r="AN4015" s="183">
        <f>ค่าเสื่อม!T4</f>
        <v>93</v>
      </c>
      <c r="AO4015" s="198">
        <f t="shared" si="119"/>
        <v>785106</v>
      </c>
      <c r="AP4015" s="198">
        <f t="shared" si="120"/>
        <v>59094</v>
      </c>
      <c r="AQ4015" s="199">
        <f t="shared" si="106"/>
        <v>129844</v>
      </c>
      <c r="AR4015" s="199">
        <f t="shared" si="116"/>
        <v>129844</v>
      </c>
      <c r="AS4015" s="198">
        <f t="shared" si="117"/>
        <v>0</v>
      </c>
      <c r="AT4015" s="198">
        <f t="shared" si="108"/>
        <v>129844</v>
      </c>
      <c r="AU4015" s="198">
        <f t="shared" si="109"/>
        <v>0</v>
      </c>
      <c r="AV4015" s="183"/>
      <c r="AW4015" s="183"/>
      <c r="AX4015" s="201">
        <f t="shared" si="110"/>
        <v>0</v>
      </c>
      <c r="AY4015" s="198">
        <f t="shared" si="111"/>
        <v>0</v>
      </c>
    </row>
    <row r="4016" spans="1:52" s="202" customFormat="1" ht="16.5" customHeight="1" x14ac:dyDescent="0.25">
      <c r="A4016" s="179"/>
      <c r="B4016" s="180">
        <v>146</v>
      </c>
      <c r="C4016" s="203" t="s">
        <v>5</v>
      </c>
      <c r="D4016" s="183">
        <v>10622</v>
      </c>
      <c r="E4016" s="183">
        <v>101</v>
      </c>
      <c r="F4016" s="183">
        <v>98</v>
      </c>
      <c r="G4016" s="183" t="s">
        <v>26</v>
      </c>
      <c r="H4016" s="183">
        <v>1</v>
      </c>
      <c r="I4016" s="183">
        <v>1</v>
      </c>
      <c r="J4016" s="183">
        <v>80</v>
      </c>
      <c r="K4016" s="184">
        <f>H4016*400+I4016*100+J4016</f>
        <v>580</v>
      </c>
      <c r="L4016" s="187">
        <v>580</v>
      </c>
      <c r="M4016" s="204">
        <v>1</v>
      </c>
      <c r="N4016" s="187">
        <f t="shared" si="118"/>
        <v>580</v>
      </c>
      <c r="O4016" s="187">
        <v>125</v>
      </c>
      <c r="P4016" s="185">
        <f t="shared" si="112"/>
        <v>72500</v>
      </c>
      <c r="Q4016" s="370">
        <v>580</v>
      </c>
      <c r="R4016" s="189"/>
      <c r="S4016" s="189"/>
      <c r="T4016" s="190"/>
      <c r="U4016" s="191"/>
      <c r="V4016" s="192"/>
      <c r="W4016" s="193"/>
      <c r="X4016" s="205"/>
      <c r="Y4016" s="190"/>
      <c r="Z4016" s="190"/>
      <c r="AA4016" s="195"/>
      <c r="AB4016" s="195"/>
      <c r="AC4016" s="195"/>
      <c r="AD4016" s="189"/>
      <c r="AE4016" s="196"/>
      <c r="AF4016" s="197"/>
      <c r="AG4016" s="197"/>
      <c r="AH4016" s="190"/>
      <c r="AI4016" s="188"/>
      <c r="AJ4016" s="188"/>
      <c r="AK4016" s="188"/>
      <c r="AL4016" s="188"/>
      <c r="AM4016" s="183"/>
      <c r="AN4016" s="183"/>
      <c r="AO4016" s="198">
        <f t="shared" si="119"/>
        <v>0</v>
      </c>
      <c r="AP4016" s="198">
        <f t="shared" si="120"/>
        <v>0</v>
      </c>
      <c r="AQ4016" s="199">
        <f t="shared" si="106"/>
        <v>72500</v>
      </c>
      <c r="AR4016" s="199">
        <f t="shared" si="116"/>
        <v>72500</v>
      </c>
      <c r="AS4016" s="198">
        <f t="shared" si="117"/>
        <v>0</v>
      </c>
      <c r="AT4016" s="198">
        <f t="shared" si="108"/>
        <v>72500</v>
      </c>
      <c r="AU4016" s="198">
        <f t="shared" si="109"/>
        <v>0</v>
      </c>
      <c r="AV4016" s="183"/>
      <c r="AW4016" s="183"/>
      <c r="AX4016" s="201">
        <f t="shared" si="110"/>
        <v>0</v>
      </c>
      <c r="AY4016" s="198">
        <f t="shared" si="111"/>
        <v>0</v>
      </c>
    </row>
    <row r="4017" spans="1:51" s="202" customFormat="1" ht="16.5" customHeight="1" x14ac:dyDescent="0.25">
      <c r="A4017" s="179"/>
      <c r="B4017" s="180">
        <v>147</v>
      </c>
      <c r="C4017" s="203" t="s">
        <v>44</v>
      </c>
      <c r="D4017" s="183">
        <v>458</v>
      </c>
      <c r="E4017" s="183">
        <v>179</v>
      </c>
      <c r="F4017" s="183"/>
      <c r="G4017" s="183" t="s">
        <v>26</v>
      </c>
      <c r="H4017" s="183">
        <v>1</v>
      </c>
      <c r="I4017" s="183">
        <v>1</v>
      </c>
      <c r="J4017" s="183">
        <v>99</v>
      </c>
      <c r="K4017" s="184">
        <f>H4017*400+I4017*100+J4017</f>
        <v>599</v>
      </c>
      <c r="L4017" s="187">
        <v>599</v>
      </c>
      <c r="M4017" s="204">
        <v>1</v>
      </c>
      <c r="N4017" s="187">
        <f t="shared" si="118"/>
        <v>599</v>
      </c>
      <c r="O4017" s="187">
        <v>125</v>
      </c>
      <c r="P4017" s="185">
        <f t="shared" si="112"/>
        <v>74875</v>
      </c>
      <c r="Q4017" s="370">
        <v>599</v>
      </c>
      <c r="R4017" s="189"/>
      <c r="S4017" s="189"/>
      <c r="T4017" s="190"/>
      <c r="U4017" s="191"/>
      <c r="V4017" s="192"/>
      <c r="W4017" s="193"/>
      <c r="X4017" s="205"/>
      <c r="Y4017" s="190"/>
      <c r="Z4017" s="190"/>
      <c r="AA4017" s="195"/>
      <c r="AB4017" s="195"/>
      <c r="AC4017" s="195"/>
      <c r="AD4017" s="189"/>
      <c r="AE4017" s="196"/>
      <c r="AF4017" s="197"/>
      <c r="AG4017" s="197"/>
      <c r="AH4017" s="190"/>
      <c r="AI4017" s="188"/>
      <c r="AJ4017" s="188"/>
      <c r="AK4017" s="188"/>
      <c r="AL4017" s="188"/>
      <c r="AM4017" s="183"/>
      <c r="AN4017" s="183"/>
      <c r="AO4017" s="198">
        <f t="shared" si="119"/>
        <v>0</v>
      </c>
      <c r="AP4017" s="198">
        <f t="shared" si="120"/>
        <v>0</v>
      </c>
      <c r="AQ4017" s="199">
        <f t="shared" si="106"/>
        <v>74875</v>
      </c>
      <c r="AR4017" s="199">
        <f t="shared" si="116"/>
        <v>74875</v>
      </c>
      <c r="AS4017" s="198">
        <f t="shared" si="117"/>
        <v>0</v>
      </c>
      <c r="AT4017" s="198">
        <f t="shared" si="108"/>
        <v>74875</v>
      </c>
      <c r="AU4017" s="198">
        <f t="shared" si="109"/>
        <v>0</v>
      </c>
      <c r="AV4017" s="183"/>
      <c r="AW4017" s="183"/>
      <c r="AX4017" s="201">
        <f t="shared" si="110"/>
        <v>0</v>
      </c>
      <c r="AY4017" s="198">
        <f t="shared" si="111"/>
        <v>0</v>
      </c>
    </row>
    <row r="4018" spans="1:51" s="202" customFormat="1" ht="16.5" customHeight="1" x14ac:dyDescent="0.25">
      <c r="A4018" s="353" t="s">
        <v>387</v>
      </c>
      <c r="B4018" s="180">
        <v>148</v>
      </c>
      <c r="C4018" s="203" t="s">
        <v>35</v>
      </c>
      <c r="D4018" s="183"/>
      <c r="E4018" s="183"/>
      <c r="F4018" s="183"/>
      <c r="G4018" s="183" t="s">
        <v>26</v>
      </c>
      <c r="H4018" s="183"/>
      <c r="I4018" s="183"/>
      <c r="J4018" s="183"/>
      <c r="K4018" s="187"/>
      <c r="L4018" s="187"/>
      <c r="M4018" s="204"/>
      <c r="N4018" s="187">
        <f t="shared" si="118"/>
        <v>0</v>
      </c>
      <c r="O4018" s="187"/>
      <c r="P4018" s="185">
        <f t="shared" si="112"/>
        <v>0</v>
      </c>
      <c r="Q4018" s="188"/>
      <c r="R4018" s="189"/>
      <c r="S4018" s="189"/>
      <c r="T4018" s="190"/>
      <c r="U4018" s="191"/>
      <c r="V4018" s="192" t="s">
        <v>387</v>
      </c>
      <c r="W4018" s="193">
        <v>214</v>
      </c>
      <c r="X4018" s="366" t="s">
        <v>388</v>
      </c>
      <c r="Y4018" s="190" t="s">
        <v>28</v>
      </c>
      <c r="Z4018" s="190" t="s">
        <v>41</v>
      </c>
      <c r="AA4018" s="195"/>
      <c r="AB4018" s="195"/>
      <c r="AC4018" s="195">
        <v>2</v>
      </c>
      <c r="AD4018" s="189">
        <f>SUM(AD4019:AD4020)</f>
        <v>280</v>
      </c>
      <c r="AE4018" s="196"/>
      <c r="AF4018" s="197">
        <f>AF4015</f>
        <v>6700</v>
      </c>
      <c r="AG4018" s="197">
        <f t="shared" si="114"/>
        <v>1876000</v>
      </c>
      <c r="AH4018" s="188">
        <v>280</v>
      </c>
      <c r="AI4018" s="188"/>
      <c r="AJ4018" s="188">
        <f>AJ4019+AJ4020</f>
        <v>280</v>
      </c>
      <c r="AK4018" s="188"/>
      <c r="AL4018" s="188"/>
      <c r="AM4018" s="183">
        <v>28</v>
      </c>
      <c r="AN4018" s="183">
        <f>ค่าเสื่อม!T4</f>
        <v>93</v>
      </c>
      <c r="AO4018" s="198">
        <f t="shared" si="119"/>
        <v>1744680</v>
      </c>
      <c r="AP4018" s="198">
        <f t="shared" si="120"/>
        <v>131320</v>
      </c>
      <c r="AQ4018" s="199">
        <f t="shared" si="106"/>
        <v>131320</v>
      </c>
      <c r="AR4018" s="199">
        <f t="shared" si="116"/>
        <v>131320</v>
      </c>
      <c r="AS4018" s="198">
        <f t="shared" si="117"/>
        <v>0</v>
      </c>
      <c r="AT4018" s="198">
        <f t="shared" si="108"/>
        <v>131320</v>
      </c>
      <c r="AU4018" s="198">
        <f t="shared" si="109"/>
        <v>0</v>
      </c>
      <c r="AV4018" s="183"/>
      <c r="AW4018" s="183"/>
      <c r="AX4018" s="201">
        <f t="shared" si="110"/>
        <v>0</v>
      </c>
      <c r="AY4018" s="198">
        <f t="shared" si="111"/>
        <v>0</v>
      </c>
    </row>
    <row r="4019" spans="1:51" s="202" customFormat="1" ht="16.5" customHeight="1" x14ac:dyDescent="0.25">
      <c r="A4019" s="179"/>
      <c r="B4019" s="180"/>
      <c r="C4019" s="203"/>
      <c r="D4019" s="183"/>
      <c r="E4019" s="183"/>
      <c r="F4019" s="183"/>
      <c r="G4019" s="183"/>
      <c r="H4019" s="183"/>
      <c r="I4019" s="183"/>
      <c r="J4019" s="183"/>
      <c r="K4019" s="187"/>
      <c r="L4019" s="187"/>
      <c r="M4019" s="204"/>
      <c r="N4019" s="187">
        <f t="shared" si="118"/>
        <v>0</v>
      </c>
      <c r="O4019" s="187"/>
      <c r="P4019" s="185">
        <f t="shared" si="112"/>
        <v>0</v>
      </c>
      <c r="Q4019" s="188"/>
      <c r="R4019" s="189"/>
      <c r="S4019" s="189"/>
      <c r="T4019" s="190"/>
      <c r="U4019" s="191"/>
      <c r="V4019" s="192"/>
      <c r="W4019" s="193"/>
      <c r="X4019" s="205"/>
      <c r="Y4019" s="190"/>
      <c r="Z4019" s="192" t="s">
        <v>42</v>
      </c>
      <c r="AA4019" s="195">
        <v>10</v>
      </c>
      <c r="AB4019" s="195">
        <v>14</v>
      </c>
      <c r="AC4019" s="195">
        <v>2</v>
      </c>
      <c r="AD4019" s="189">
        <f>AA4019*AB4019</f>
        <v>140</v>
      </c>
      <c r="AE4019" s="196"/>
      <c r="AF4019" s="197">
        <f>AF4018</f>
        <v>6700</v>
      </c>
      <c r="AG4019" s="197">
        <f t="shared" si="114"/>
        <v>938000</v>
      </c>
      <c r="AH4019" s="188">
        <f>SUM(AI4019:AL4019)</f>
        <v>140</v>
      </c>
      <c r="AI4019" s="188"/>
      <c r="AJ4019" s="188">
        <v>140</v>
      </c>
      <c r="AK4019" s="188"/>
      <c r="AL4019" s="188"/>
      <c r="AM4019" s="183">
        <v>28</v>
      </c>
      <c r="AN4019" s="183">
        <f>AN4018</f>
        <v>93</v>
      </c>
      <c r="AO4019" s="198">
        <f t="shared" si="119"/>
        <v>872340</v>
      </c>
      <c r="AP4019" s="198">
        <f t="shared" si="120"/>
        <v>65660</v>
      </c>
      <c r="AQ4019" s="199">
        <f t="shared" si="106"/>
        <v>65660</v>
      </c>
      <c r="AR4019" s="199">
        <f t="shared" si="116"/>
        <v>65660</v>
      </c>
      <c r="AS4019" s="198">
        <f t="shared" si="117"/>
        <v>0</v>
      </c>
      <c r="AT4019" s="198">
        <f t="shared" si="108"/>
        <v>65660</v>
      </c>
      <c r="AU4019" s="198">
        <f t="shared" si="109"/>
        <v>0</v>
      </c>
      <c r="AV4019" s="183"/>
      <c r="AW4019" s="183"/>
      <c r="AX4019" s="201">
        <f t="shared" si="110"/>
        <v>0</v>
      </c>
      <c r="AY4019" s="198">
        <f t="shared" si="111"/>
        <v>0</v>
      </c>
    </row>
    <row r="4020" spans="1:51" s="202" customFormat="1" ht="16.5" customHeight="1" x14ac:dyDescent="0.25">
      <c r="A4020" s="179"/>
      <c r="B4020" s="180"/>
      <c r="C4020" s="203"/>
      <c r="D4020" s="183"/>
      <c r="E4020" s="183"/>
      <c r="F4020" s="183"/>
      <c r="G4020" s="183"/>
      <c r="H4020" s="183"/>
      <c r="I4020" s="183"/>
      <c r="J4020" s="183"/>
      <c r="K4020" s="187"/>
      <c r="L4020" s="187"/>
      <c r="M4020" s="204"/>
      <c r="N4020" s="187">
        <f t="shared" si="118"/>
        <v>0</v>
      </c>
      <c r="O4020" s="187"/>
      <c r="P4020" s="185">
        <f t="shared" si="112"/>
        <v>0</v>
      </c>
      <c r="Q4020" s="188"/>
      <c r="R4020" s="189"/>
      <c r="S4020" s="189"/>
      <c r="T4020" s="190"/>
      <c r="U4020" s="191"/>
      <c r="V4020" s="192"/>
      <c r="W4020" s="193"/>
      <c r="X4020" s="205"/>
      <c r="Y4020" s="190"/>
      <c r="Z4020" s="192" t="s">
        <v>43</v>
      </c>
      <c r="AA4020" s="195">
        <v>10</v>
      </c>
      <c r="AB4020" s="195">
        <v>14</v>
      </c>
      <c r="AC4020" s="195">
        <v>2</v>
      </c>
      <c r="AD4020" s="189">
        <f>AA4020*AB4020</f>
        <v>140</v>
      </c>
      <c r="AE4020" s="196"/>
      <c r="AF4020" s="197">
        <f>AF4019</f>
        <v>6700</v>
      </c>
      <c r="AG4020" s="197">
        <f t="shared" si="114"/>
        <v>938000</v>
      </c>
      <c r="AH4020" s="188">
        <f>SUM(AI4020:AL4020)</f>
        <v>140</v>
      </c>
      <c r="AI4020" s="188"/>
      <c r="AJ4020" s="188">
        <v>140</v>
      </c>
      <c r="AK4020" s="188"/>
      <c r="AL4020" s="188"/>
      <c r="AM4020" s="183">
        <v>28</v>
      </c>
      <c r="AN4020" s="183">
        <f>AN4019</f>
        <v>93</v>
      </c>
      <c r="AO4020" s="198">
        <f t="shared" si="119"/>
        <v>872340</v>
      </c>
      <c r="AP4020" s="198">
        <f t="shared" si="120"/>
        <v>65660</v>
      </c>
      <c r="AQ4020" s="199">
        <f t="shared" si="106"/>
        <v>65660</v>
      </c>
      <c r="AR4020" s="199">
        <f t="shared" si="116"/>
        <v>65660</v>
      </c>
      <c r="AS4020" s="198">
        <f t="shared" si="117"/>
        <v>0</v>
      </c>
      <c r="AT4020" s="198">
        <f t="shared" si="108"/>
        <v>65660</v>
      </c>
      <c r="AU4020" s="198">
        <f t="shared" si="109"/>
        <v>0</v>
      </c>
      <c r="AV4020" s="183"/>
      <c r="AW4020" s="183"/>
      <c r="AX4020" s="201">
        <f t="shared" si="110"/>
        <v>0</v>
      </c>
      <c r="AY4020" s="198">
        <f t="shared" si="111"/>
        <v>0</v>
      </c>
    </row>
    <row r="4021" spans="1:51" s="202" customFormat="1" ht="16.5" customHeight="1" x14ac:dyDescent="0.25">
      <c r="A4021" s="179" t="s">
        <v>389</v>
      </c>
      <c r="B4021" s="180">
        <v>149</v>
      </c>
      <c r="C4021" s="203" t="s">
        <v>5</v>
      </c>
      <c r="D4021" s="183">
        <v>25342</v>
      </c>
      <c r="E4021" s="183">
        <v>26</v>
      </c>
      <c r="F4021" s="183">
        <v>1120</v>
      </c>
      <c r="G4021" s="183" t="s">
        <v>26</v>
      </c>
      <c r="H4021" s="183">
        <v>4</v>
      </c>
      <c r="I4021" s="183">
        <v>2</v>
      </c>
      <c r="J4021" s="183">
        <v>42</v>
      </c>
      <c r="K4021" s="184">
        <f>H4021*400+I4021*100+J4021</f>
        <v>1842</v>
      </c>
      <c r="L4021" s="187">
        <v>1842</v>
      </c>
      <c r="M4021" s="204">
        <v>1</v>
      </c>
      <c r="N4021" s="187">
        <f t="shared" si="118"/>
        <v>1842</v>
      </c>
      <c r="O4021" s="187">
        <v>125</v>
      </c>
      <c r="P4021" s="185">
        <f t="shared" si="112"/>
        <v>230250</v>
      </c>
      <c r="Q4021" s="370">
        <v>1842</v>
      </c>
      <c r="R4021" s="189"/>
      <c r="S4021" s="189"/>
      <c r="T4021" s="190"/>
      <c r="U4021" s="191"/>
      <c r="V4021" s="192"/>
      <c r="W4021" s="193"/>
      <c r="X4021" s="205"/>
      <c r="Y4021" s="190"/>
      <c r="Z4021" s="190"/>
      <c r="AA4021" s="195"/>
      <c r="AB4021" s="195"/>
      <c r="AC4021" s="195"/>
      <c r="AD4021" s="189"/>
      <c r="AE4021" s="196"/>
      <c r="AF4021" s="197"/>
      <c r="AG4021" s="197"/>
      <c r="AH4021" s="188"/>
      <c r="AI4021" s="188"/>
      <c r="AJ4021" s="188"/>
      <c r="AK4021" s="188"/>
      <c r="AL4021" s="188"/>
      <c r="AM4021" s="183"/>
      <c r="AN4021" s="183"/>
      <c r="AO4021" s="198">
        <f t="shared" si="119"/>
        <v>0</v>
      </c>
      <c r="AP4021" s="198">
        <f t="shared" si="120"/>
        <v>0</v>
      </c>
      <c r="AQ4021" s="199">
        <f t="shared" si="106"/>
        <v>230250</v>
      </c>
      <c r="AR4021" s="199">
        <f t="shared" si="116"/>
        <v>230250</v>
      </c>
      <c r="AS4021" s="198">
        <f t="shared" si="117"/>
        <v>0</v>
      </c>
      <c r="AT4021" s="198">
        <f t="shared" si="108"/>
        <v>230250</v>
      </c>
      <c r="AU4021" s="198">
        <f t="shared" si="109"/>
        <v>0</v>
      </c>
      <c r="AV4021" s="183"/>
      <c r="AW4021" s="183"/>
      <c r="AX4021" s="201">
        <f t="shared" si="110"/>
        <v>0</v>
      </c>
      <c r="AY4021" s="198">
        <f t="shared" si="111"/>
        <v>0</v>
      </c>
    </row>
    <row r="4022" spans="1:51" s="202" customFormat="1" ht="16.5" customHeight="1" x14ac:dyDescent="0.25">
      <c r="A4022" s="179" t="s">
        <v>390</v>
      </c>
      <c r="B4022" s="180">
        <v>150</v>
      </c>
      <c r="C4022" s="203" t="s">
        <v>5</v>
      </c>
      <c r="D4022" s="183">
        <v>29636</v>
      </c>
      <c r="E4022" s="183">
        <v>115</v>
      </c>
      <c r="F4022" s="183">
        <v>1388</v>
      </c>
      <c r="G4022" s="183" t="s">
        <v>26</v>
      </c>
      <c r="H4022" s="183">
        <v>0</v>
      </c>
      <c r="I4022" s="183">
        <v>0</v>
      </c>
      <c r="J4022" s="183">
        <v>94</v>
      </c>
      <c r="K4022" s="184">
        <f>H4022*400+I4022*100+J4022</f>
        <v>94</v>
      </c>
      <c r="L4022" s="187">
        <v>94</v>
      </c>
      <c r="M4022" s="204">
        <v>2</v>
      </c>
      <c r="N4022" s="187">
        <f t="shared" si="118"/>
        <v>94</v>
      </c>
      <c r="O4022" s="187">
        <v>150</v>
      </c>
      <c r="P4022" s="185">
        <f t="shared" si="112"/>
        <v>14100</v>
      </c>
      <c r="Q4022" s="188"/>
      <c r="R4022" s="371">
        <v>94</v>
      </c>
      <c r="S4022" s="189"/>
      <c r="T4022" s="190"/>
      <c r="U4022" s="191"/>
      <c r="V4022" s="372" t="s">
        <v>390</v>
      </c>
      <c r="W4022" s="193">
        <v>215</v>
      </c>
      <c r="X4022" s="205" t="s">
        <v>391</v>
      </c>
      <c r="Y4022" s="190" t="s">
        <v>28</v>
      </c>
      <c r="Z4022" s="190" t="s">
        <v>6</v>
      </c>
      <c r="AA4022" s="195">
        <v>11</v>
      </c>
      <c r="AB4022" s="195">
        <v>12</v>
      </c>
      <c r="AC4022" s="195">
        <v>2</v>
      </c>
      <c r="AD4022" s="189">
        <f>AA4022*AB4022</f>
        <v>132</v>
      </c>
      <c r="AE4022" s="196"/>
      <c r="AF4022" s="197">
        <f>AF4020</f>
        <v>6700</v>
      </c>
      <c r="AG4022" s="197">
        <f t="shared" si="114"/>
        <v>884400</v>
      </c>
      <c r="AH4022" s="188">
        <f>SUM(AI4022:AL4022)</f>
        <v>132</v>
      </c>
      <c r="AI4022" s="188"/>
      <c r="AJ4022" s="188">
        <v>132</v>
      </c>
      <c r="AK4022" s="188"/>
      <c r="AL4022" s="188"/>
      <c r="AM4022" s="183">
        <v>48</v>
      </c>
      <c r="AN4022" s="183">
        <f>ค่าเสื่อม!AR2</f>
        <v>76</v>
      </c>
      <c r="AO4022" s="198">
        <f t="shared" si="119"/>
        <v>672144</v>
      </c>
      <c r="AP4022" s="198">
        <f t="shared" si="120"/>
        <v>212256</v>
      </c>
      <c r="AQ4022" s="199">
        <f t="shared" ref="AQ4022:AQ4045" si="121">P4022+AP4022</f>
        <v>226356</v>
      </c>
      <c r="AR4022" s="199">
        <f t="shared" si="116"/>
        <v>226356</v>
      </c>
      <c r="AS4022" s="198">
        <f t="shared" si="117"/>
        <v>0</v>
      </c>
      <c r="AT4022" s="198">
        <f t="shared" si="108"/>
        <v>226356</v>
      </c>
      <c r="AU4022" s="198">
        <f t="shared" si="109"/>
        <v>0</v>
      </c>
      <c r="AV4022" s="183"/>
      <c r="AW4022" s="183"/>
      <c r="AX4022" s="201">
        <f t="shared" si="110"/>
        <v>0</v>
      </c>
      <c r="AY4022" s="198">
        <f t="shared" si="111"/>
        <v>0</v>
      </c>
    </row>
    <row r="4023" spans="1:51" s="202" customFormat="1" ht="16.5" customHeight="1" x14ac:dyDescent="0.25">
      <c r="A4023" s="179" t="s">
        <v>392</v>
      </c>
      <c r="B4023" s="180">
        <v>151</v>
      </c>
      <c r="C4023" s="203" t="s">
        <v>5</v>
      </c>
      <c r="D4023" s="183">
        <v>37384</v>
      </c>
      <c r="E4023" s="183">
        <v>791</v>
      </c>
      <c r="F4023" s="183">
        <v>2349</v>
      </c>
      <c r="G4023" s="183" t="s">
        <v>26</v>
      </c>
      <c r="H4023" s="183">
        <v>1</v>
      </c>
      <c r="I4023" s="183">
        <v>1</v>
      </c>
      <c r="J4023" s="183">
        <v>66</v>
      </c>
      <c r="K4023" s="184">
        <f>H4023*400+I4023*100+J4023</f>
        <v>566</v>
      </c>
      <c r="L4023" s="187">
        <f>K4023</f>
        <v>566</v>
      </c>
      <c r="M4023" s="204">
        <v>2</v>
      </c>
      <c r="N4023" s="187">
        <f t="shared" si="118"/>
        <v>566</v>
      </c>
      <c r="O4023" s="187">
        <v>175</v>
      </c>
      <c r="P4023" s="185">
        <f t="shared" si="112"/>
        <v>99050</v>
      </c>
      <c r="Q4023" s="188"/>
      <c r="R4023" s="189">
        <v>566</v>
      </c>
      <c r="S4023" s="189"/>
      <c r="T4023" s="190"/>
      <c r="U4023" s="191"/>
      <c r="V4023" s="372" t="s">
        <v>392</v>
      </c>
      <c r="W4023" s="193">
        <v>216</v>
      </c>
      <c r="X4023" s="205" t="s">
        <v>329</v>
      </c>
      <c r="Y4023" s="190" t="s">
        <v>28</v>
      </c>
      <c r="Z4023" s="190" t="s">
        <v>53</v>
      </c>
      <c r="AA4023" s="195">
        <v>10</v>
      </c>
      <c r="AB4023" s="195">
        <v>14</v>
      </c>
      <c r="AC4023" s="195">
        <v>2</v>
      </c>
      <c r="AD4023" s="189">
        <f>AA4023*AB4023</f>
        <v>140</v>
      </c>
      <c r="AE4023" s="196"/>
      <c r="AF4023" s="197">
        <f>AF4022</f>
        <v>6700</v>
      </c>
      <c r="AG4023" s="197">
        <f t="shared" si="114"/>
        <v>938000</v>
      </c>
      <c r="AH4023" s="188">
        <f>SUM(AI4023:AL4023)</f>
        <v>140</v>
      </c>
      <c r="AI4023" s="188"/>
      <c r="AJ4023" s="188">
        <v>140</v>
      </c>
      <c r="AK4023" s="188"/>
      <c r="AL4023" s="188"/>
      <c r="AM4023" s="183">
        <v>36</v>
      </c>
      <c r="AN4023" s="183">
        <f>ค่าเสื่อม!T4</f>
        <v>93</v>
      </c>
      <c r="AO4023" s="198">
        <f t="shared" si="119"/>
        <v>872340</v>
      </c>
      <c r="AP4023" s="198">
        <f t="shared" si="120"/>
        <v>65660</v>
      </c>
      <c r="AQ4023" s="199">
        <f t="shared" si="121"/>
        <v>164710</v>
      </c>
      <c r="AR4023" s="199">
        <f t="shared" si="116"/>
        <v>164710</v>
      </c>
      <c r="AS4023" s="198">
        <f t="shared" si="117"/>
        <v>0</v>
      </c>
      <c r="AT4023" s="198">
        <f t="shared" si="108"/>
        <v>164710</v>
      </c>
      <c r="AU4023" s="198">
        <f t="shared" si="109"/>
        <v>0</v>
      </c>
      <c r="AV4023" s="183"/>
      <c r="AW4023" s="183"/>
      <c r="AX4023" s="201">
        <f t="shared" si="110"/>
        <v>0</v>
      </c>
      <c r="AY4023" s="198">
        <f t="shared" si="111"/>
        <v>0</v>
      </c>
    </row>
    <row r="4024" spans="1:51" s="202" customFormat="1" ht="16.5" customHeight="1" x14ac:dyDescent="0.25">
      <c r="A4024" s="179"/>
      <c r="B4024" s="180"/>
      <c r="C4024" s="203"/>
      <c r="D4024" s="183"/>
      <c r="E4024" s="183"/>
      <c r="F4024" s="183"/>
      <c r="G4024" s="183"/>
      <c r="H4024" s="183"/>
      <c r="I4024" s="183"/>
      <c r="J4024" s="183"/>
      <c r="K4024" s="187"/>
      <c r="L4024" s="187"/>
      <c r="M4024" s="204"/>
      <c r="N4024" s="187">
        <f t="shared" si="118"/>
        <v>0</v>
      </c>
      <c r="O4024" s="187"/>
      <c r="P4024" s="185">
        <f t="shared" si="112"/>
        <v>0</v>
      </c>
      <c r="Q4024" s="188"/>
      <c r="R4024" s="189"/>
      <c r="S4024" s="189"/>
      <c r="T4024" s="190"/>
      <c r="U4024" s="191"/>
      <c r="V4024" s="192"/>
      <c r="W4024" s="193">
        <v>217</v>
      </c>
      <c r="X4024" s="205"/>
      <c r="Y4024" s="190" t="s">
        <v>38</v>
      </c>
      <c r="Z4024" s="190" t="s">
        <v>7</v>
      </c>
      <c r="AA4024" s="195">
        <v>14</v>
      </c>
      <c r="AB4024" s="195">
        <v>20</v>
      </c>
      <c r="AC4024" s="195">
        <v>2</v>
      </c>
      <c r="AD4024" s="189">
        <f>AA4024*AB4024</f>
        <v>280</v>
      </c>
      <c r="AE4024" s="196"/>
      <c r="AF4024" s="197">
        <f>AF4012</f>
        <v>2050</v>
      </c>
      <c r="AG4024" s="197">
        <f t="shared" si="114"/>
        <v>574000</v>
      </c>
      <c r="AH4024" s="188">
        <f>SUM(AI4024:AL4024)</f>
        <v>280</v>
      </c>
      <c r="AI4024" s="188"/>
      <c r="AJ4024" s="188">
        <v>280</v>
      </c>
      <c r="AK4024" s="188"/>
      <c r="AL4024" s="188"/>
      <c r="AM4024" s="183">
        <v>15</v>
      </c>
      <c r="AN4024" s="183">
        <f>ค่าเสื่อม!P4</f>
        <v>65</v>
      </c>
      <c r="AO4024" s="198">
        <f t="shared" si="119"/>
        <v>373100</v>
      </c>
      <c r="AP4024" s="198">
        <f t="shared" si="120"/>
        <v>200900</v>
      </c>
      <c r="AQ4024" s="199">
        <f t="shared" si="121"/>
        <v>200900</v>
      </c>
      <c r="AR4024" s="199">
        <f t="shared" si="116"/>
        <v>200900</v>
      </c>
      <c r="AS4024" s="198">
        <f t="shared" si="117"/>
        <v>0</v>
      </c>
      <c r="AT4024" s="198">
        <f t="shared" si="108"/>
        <v>200900</v>
      </c>
      <c r="AU4024" s="198">
        <f t="shared" si="109"/>
        <v>0</v>
      </c>
      <c r="AV4024" s="183"/>
      <c r="AW4024" s="183" t="s">
        <v>51</v>
      </c>
      <c r="AX4024" s="201">
        <f t="shared" si="110"/>
        <v>0</v>
      </c>
      <c r="AY4024" s="198">
        <f t="shared" si="111"/>
        <v>0</v>
      </c>
    </row>
    <row r="4025" spans="1:51" s="202" customFormat="1" ht="16.5" customHeight="1" x14ac:dyDescent="0.25">
      <c r="A4025" s="179"/>
      <c r="B4025" s="180"/>
      <c r="C4025" s="203"/>
      <c r="D4025" s="183"/>
      <c r="E4025" s="183"/>
      <c r="F4025" s="183"/>
      <c r="G4025" s="183"/>
      <c r="H4025" s="183"/>
      <c r="I4025" s="183"/>
      <c r="J4025" s="183"/>
      <c r="K4025" s="187"/>
      <c r="L4025" s="187"/>
      <c r="M4025" s="204"/>
      <c r="N4025" s="187">
        <f t="shared" si="118"/>
        <v>0</v>
      </c>
      <c r="O4025" s="187"/>
      <c r="P4025" s="185">
        <f t="shared" si="112"/>
        <v>0</v>
      </c>
      <c r="Q4025" s="188"/>
      <c r="R4025" s="189"/>
      <c r="S4025" s="189"/>
      <c r="T4025" s="190"/>
      <c r="U4025" s="191"/>
      <c r="V4025" s="192" t="s">
        <v>393</v>
      </c>
      <c r="W4025" s="193">
        <v>218</v>
      </c>
      <c r="X4025" s="205" t="s">
        <v>394</v>
      </c>
      <c r="Y4025" s="190" t="s">
        <v>28</v>
      </c>
      <c r="Z4025" s="190" t="s">
        <v>53</v>
      </c>
      <c r="AA4025" s="195">
        <v>10</v>
      </c>
      <c r="AB4025" s="195">
        <v>13</v>
      </c>
      <c r="AC4025" s="195">
        <v>2</v>
      </c>
      <c r="AD4025" s="189">
        <f>AA4025*AB4025</f>
        <v>130</v>
      </c>
      <c r="AE4025" s="196"/>
      <c r="AF4025" s="197">
        <f>AF4023</f>
        <v>6700</v>
      </c>
      <c r="AG4025" s="197">
        <f t="shared" si="114"/>
        <v>871000</v>
      </c>
      <c r="AH4025" s="188">
        <f>SUM(AI4025:AL4025)</f>
        <v>130</v>
      </c>
      <c r="AI4025" s="188"/>
      <c r="AJ4025" s="188">
        <v>130</v>
      </c>
      <c r="AK4025" s="188"/>
      <c r="AL4025" s="188"/>
      <c r="AM4025" s="183">
        <v>3</v>
      </c>
      <c r="AN4025" s="183">
        <f>ค่าเสื่อม!D4</f>
        <v>9</v>
      </c>
      <c r="AO4025" s="198">
        <f t="shared" si="119"/>
        <v>78390</v>
      </c>
      <c r="AP4025" s="198">
        <f t="shared" si="120"/>
        <v>792610</v>
      </c>
      <c r="AQ4025" s="199">
        <f t="shared" si="121"/>
        <v>792610</v>
      </c>
      <c r="AR4025" s="199">
        <f t="shared" si="116"/>
        <v>792610</v>
      </c>
      <c r="AS4025" s="198">
        <f t="shared" si="117"/>
        <v>0</v>
      </c>
      <c r="AT4025" s="198">
        <f t="shared" si="108"/>
        <v>792610</v>
      </c>
      <c r="AU4025" s="198">
        <f t="shared" si="109"/>
        <v>0</v>
      </c>
      <c r="AV4025" s="183"/>
      <c r="AW4025" s="183"/>
      <c r="AX4025" s="201">
        <f t="shared" si="110"/>
        <v>0</v>
      </c>
      <c r="AY4025" s="198">
        <f t="shared" si="111"/>
        <v>0</v>
      </c>
    </row>
    <row r="4026" spans="1:51" s="202" customFormat="1" ht="16.5" customHeight="1" x14ac:dyDescent="0.25">
      <c r="A4026" s="179" t="s">
        <v>395</v>
      </c>
      <c r="B4026" s="180">
        <v>152</v>
      </c>
      <c r="C4026" s="203" t="s">
        <v>5</v>
      </c>
      <c r="D4026" s="183">
        <v>25341</v>
      </c>
      <c r="E4026" s="183">
        <v>25</v>
      </c>
      <c r="F4026" s="183">
        <v>1119</v>
      </c>
      <c r="G4026" s="183" t="s">
        <v>26</v>
      </c>
      <c r="H4026" s="183">
        <v>9</v>
      </c>
      <c r="I4026" s="183">
        <v>2</v>
      </c>
      <c r="J4026" s="183">
        <v>30</v>
      </c>
      <c r="K4026" s="184">
        <f t="shared" ref="K4026:K4032" si="122">H4026*400+I4026*100+J4026</f>
        <v>3830</v>
      </c>
      <c r="L4026" s="187">
        <v>3830</v>
      </c>
      <c r="M4026" s="204">
        <v>1</v>
      </c>
      <c r="N4026" s="187">
        <f t="shared" si="118"/>
        <v>3830</v>
      </c>
      <c r="O4026" s="187">
        <v>125</v>
      </c>
      <c r="P4026" s="185">
        <f t="shared" si="112"/>
        <v>478750</v>
      </c>
      <c r="Q4026" s="370">
        <v>3830</v>
      </c>
      <c r="R4026" s="189"/>
      <c r="S4026" s="189"/>
      <c r="T4026" s="190"/>
      <c r="U4026" s="191"/>
      <c r="V4026" s="192"/>
      <c r="W4026" s="193"/>
      <c r="X4026" s="366"/>
      <c r="Y4026" s="190"/>
      <c r="Z4026" s="190"/>
      <c r="AA4026" s="195"/>
      <c r="AB4026" s="195"/>
      <c r="AC4026" s="195"/>
      <c r="AD4026" s="189"/>
      <c r="AE4026" s="196"/>
      <c r="AF4026" s="197"/>
      <c r="AG4026" s="197"/>
      <c r="AH4026" s="190"/>
      <c r="AI4026" s="188"/>
      <c r="AJ4026" s="188"/>
      <c r="AK4026" s="188"/>
      <c r="AL4026" s="188"/>
      <c r="AM4026" s="183"/>
      <c r="AN4026" s="183"/>
      <c r="AO4026" s="198">
        <f t="shared" si="119"/>
        <v>0</v>
      </c>
      <c r="AP4026" s="198">
        <f t="shared" si="120"/>
        <v>0</v>
      </c>
      <c r="AQ4026" s="199">
        <f t="shared" si="121"/>
        <v>478750</v>
      </c>
      <c r="AR4026" s="199">
        <f t="shared" si="116"/>
        <v>478750</v>
      </c>
      <c r="AS4026" s="198">
        <f t="shared" si="117"/>
        <v>0</v>
      </c>
      <c r="AT4026" s="198">
        <f t="shared" si="108"/>
        <v>478750</v>
      </c>
      <c r="AU4026" s="198">
        <f t="shared" si="109"/>
        <v>0</v>
      </c>
      <c r="AV4026" s="183"/>
      <c r="AW4026" s="183"/>
      <c r="AX4026" s="201">
        <f t="shared" si="110"/>
        <v>0</v>
      </c>
      <c r="AY4026" s="198">
        <f t="shared" si="111"/>
        <v>0</v>
      </c>
    </row>
    <row r="4027" spans="1:51" s="202" customFormat="1" ht="16.5" customHeight="1" x14ac:dyDescent="0.25">
      <c r="A4027" s="179"/>
      <c r="B4027" s="180">
        <v>153</v>
      </c>
      <c r="C4027" s="203" t="s">
        <v>5</v>
      </c>
      <c r="D4027" s="183">
        <v>41401</v>
      </c>
      <c r="E4027" s="183">
        <v>282</v>
      </c>
      <c r="F4027" s="183">
        <v>2118</v>
      </c>
      <c r="G4027" s="183" t="s">
        <v>26</v>
      </c>
      <c r="H4027" s="183">
        <v>2</v>
      </c>
      <c r="I4027" s="183">
        <v>1</v>
      </c>
      <c r="J4027" s="183">
        <v>76</v>
      </c>
      <c r="K4027" s="184">
        <f t="shared" si="122"/>
        <v>976</v>
      </c>
      <c r="L4027" s="187">
        <v>976</v>
      </c>
      <c r="M4027" s="204">
        <v>1</v>
      </c>
      <c r="N4027" s="187">
        <f t="shared" si="118"/>
        <v>976</v>
      </c>
      <c r="O4027" s="187">
        <v>125</v>
      </c>
      <c r="P4027" s="185">
        <f t="shared" si="112"/>
        <v>122000</v>
      </c>
      <c r="Q4027" s="370">
        <v>976</v>
      </c>
      <c r="R4027" s="189"/>
      <c r="S4027" s="189"/>
      <c r="T4027" s="190"/>
      <c r="U4027" s="191"/>
      <c r="V4027" s="192"/>
      <c r="W4027" s="193"/>
      <c r="X4027" s="366"/>
      <c r="Y4027" s="190"/>
      <c r="Z4027" s="190"/>
      <c r="AA4027" s="195"/>
      <c r="AB4027" s="195"/>
      <c r="AC4027" s="195"/>
      <c r="AD4027" s="189"/>
      <c r="AE4027" s="196"/>
      <c r="AF4027" s="197"/>
      <c r="AG4027" s="197"/>
      <c r="AH4027" s="190"/>
      <c r="AI4027" s="188"/>
      <c r="AJ4027" s="188"/>
      <c r="AK4027" s="188"/>
      <c r="AL4027" s="188"/>
      <c r="AM4027" s="183"/>
      <c r="AN4027" s="183"/>
      <c r="AO4027" s="198">
        <f t="shared" si="119"/>
        <v>0</v>
      </c>
      <c r="AP4027" s="198">
        <f t="shared" si="120"/>
        <v>0</v>
      </c>
      <c r="AQ4027" s="199">
        <f t="shared" si="121"/>
        <v>122000</v>
      </c>
      <c r="AR4027" s="199">
        <f t="shared" si="116"/>
        <v>122000</v>
      </c>
      <c r="AS4027" s="198">
        <f t="shared" si="117"/>
        <v>0</v>
      </c>
      <c r="AT4027" s="198">
        <f t="shared" si="108"/>
        <v>122000</v>
      </c>
      <c r="AU4027" s="198">
        <f t="shared" si="109"/>
        <v>0</v>
      </c>
      <c r="AV4027" s="183"/>
      <c r="AW4027" s="183"/>
      <c r="AX4027" s="201">
        <f t="shared" si="110"/>
        <v>0</v>
      </c>
      <c r="AY4027" s="198">
        <f t="shared" si="111"/>
        <v>0</v>
      </c>
    </row>
    <row r="4028" spans="1:51" s="202" customFormat="1" ht="16.5" customHeight="1" x14ac:dyDescent="0.25">
      <c r="A4028" s="179"/>
      <c r="B4028" s="180">
        <v>154</v>
      </c>
      <c r="C4028" s="203" t="s">
        <v>5</v>
      </c>
      <c r="D4028" s="183">
        <v>41402</v>
      </c>
      <c r="E4028" s="183">
        <v>283</v>
      </c>
      <c r="F4028" s="183">
        <v>2119</v>
      </c>
      <c r="G4028" s="183" t="s">
        <v>26</v>
      </c>
      <c r="H4028" s="183">
        <v>9</v>
      </c>
      <c r="I4028" s="183">
        <v>2</v>
      </c>
      <c r="J4028" s="183">
        <v>0</v>
      </c>
      <c r="K4028" s="184">
        <f t="shared" si="122"/>
        <v>3800</v>
      </c>
      <c r="L4028" s="187">
        <v>3800</v>
      </c>
      <c r="M4028" s="204">
        <v>1</v>
      </c>
      <c r="N4028" s="187">
        <f t="shared" si="118"/>
        <v>3800</v>
      </c>
      <c r="O4028" s="187">
        <v>125</v>
      </c>
      <c r="P4028" s="185">
        <f t="shared" si="112"/>
        <v>475000</v>
      </c>
      <c r="Q4028" s="370">
        <v>3800</v>
      </c>
      <c r="R4028" s="189"/>
      <c r="S4028" s="189"/>
      <c r="T4028" s="190"/>
      <c r="U4028" s="191"/>
      <c r="V4028" s="192"/>
      <c r="W4028" s="193"/>
      <c r="X4028" s="366"/>
      <c r="Y4028" s="190"/>
      <c r="Z4028" s="190"/>
      <c r="AA4028" s="195"/>
      <c r="AB4028" s="195"/>
      <c r="AC4028" s="195"/>
      <c r="AD4028" s="189"/>
      <c r="AE4028" s="196"/>
      <c r="AF4028" s="197"/>
      <c r="AG4028" s="197"/>
      <c r="AH4028" s="190"/>
      <c r="AI4028" s="188"/>
      <c r="AJ4028" s="188"/>
      <c r="AK4028" s="188"/>
      <c r="AL4028" s="188"/>
      <c r="AM4028" s="183"/>
      <c r="AN4028" s="183"/>
      <c r="AO4028" s="198">
        <f t="shared" si="119"/>
        <v>0</v>
      </c>
      <c r="AP4028" s="198">
        <f t="shared" si="120"/>
        <v>0</v>
      </c>
      <c r="AQ4028" s="199">
        <f t="shared" si="121"/>
        <v>475000</v>
      </c>
      <c r="AR4028" s="199">
        <f t="shared" si="116"/>
        <v>475000</v>
      </c>
      <c r="AS4028" s="198">
        <f t="shared" si="117"/>
        <v>0</v>
      </c>
      <c r="AT4028" s="198">
        <f t="shared" si="108"/>
        <v>475000</v>
      </c>
      <c r="AU4028" s="198">
        <f t="shared" si="109"/>
        <v>0</v>
      </c>
      <c r="AV4028" s="183"/>
      <c r="AW4028" s="183"/>
      <c r="AX4028" s="201">
        <f t="shared" si="110"/>
        <v>0</v>
      </c>
      <c r="AY4028" s="198">
        <f t="shared" si="111"/>
        <v>0</v>
      </c>
    </row>
    <row r="4029" spans="1:51" s="202" customFormat="1" ht="16.5" customHeight="1" x14ac:dyDescent="0.25">
      <c r="A4029" s="179"/>
      <c r="B4029" s="180">
        <v>155</v>
      </c>
      <c r="C4029" s="203" t="s">
        <v>5</v>
      </c>
      <c r="D4029" s="183">
        <v>30769</v>
      </c>
      <c r="E4029" s="183">
        <v>156</v>
      </c>
      <c r="F4029" s="183">
        <v>1500</v>
      </c>
      <c r="G4029" s="183" t="s">
        <v>26</v>
      </c>
      <c r="H4029" s="183">
        <v>6</v>
      </c>
      <c r="I4029" s="183">
        <v>1</v>
      </c>
      <c r="J4029" s="183">
        <v>54</v>
      </c>
      <c r="K4029" s="184">
        <f t="shared" si="122"/>
        <v>2554</v>
      </c>
      <c r="L4029" s="187">
        <v>2554</v>
      </c>
      <c r="M4029" s="204">
        <v>1</v>
      </c>
      <c r="N4029" s="187">
        <f t="shared" si="118"/>
        <v>2554</v>
      </c>
      <c r="O4029" s="187">
        <v>100</v>
      </c>
      <c r="P4029" s="185">
        <f t="shared" si="112"/>
        <v>255400</v>
      </c>
      <c r="Q4029" s="370">
        <v>2554</v>
      </c>
      <c r="R4029" s="189"/>
      <c r="S4029" s="189"/>
      <c r="T4029" s="190"/>
      <c r="U4029" s="191"/>
      <c r="V4029" s="192"/>
      <c r="W4029" s="193"/>
      <c r="X4029" s="366"/>
      <c r="Y4029" s="190"/>
      <c r="Z4029" s="190"/>
      <c r="AA4029" s="195"/>
      <c r="AB4029" s="195"/>
      <c r="AC4029" s="195"/>
      <c r="AD4029" s="189"/>
      <c r="AE4029" s="196"/>
      <c r="AF4029" s="197"/>
      <c r="AG4029" s="197"/>
      <c r="AH4029" s="190"/>
      <c r="AI4029" s="188"/>
      <c r="AJ4029" s="188"/>
      <c r="AK4029" s="188"/>
      <c r="AL4029" s="188"/>
      <c r="AM4029" s="183"/>
      <c r="AN4029" s="183"/>
      <c r="AO4029" s="198">
        <f t="shared" si="119"/>
        <v>0</v>
      </c>
      <c r="AP4029" s="198">
        <f t="shared" si="120"/>
        <v>0</v>
      </c>
      <c r="AQ4029" s="199">
        <f t="shared" si="121"/>
        <v>255400</v>
      </c>
      <c r="AR4029" s="199">
        <f t="shared" si="116"/>
        <v>255400</v>
      </c>
      <c r="AS4029" s="198">
        <f t="shared" si="117"/>
        <v>0</v>
      </c>
      <c r="AT4029" s="198">
        <f t="shared" si="108"/>
        <v>255400</v>
      </c>
      <c r="AU4029" s="198">
        <f t="shared" si="109"/>
        <v>0</v>
      </c>
      <c r="AV4029" s="183"/>
      <c r="AW4029" s="183"/>
      <c r="AX4029" s="201">
        <f t="shared" si="110"/>
        <v>0</v>
      </c>
      <c r="AY4029" s="198">
        <f t="shared" si="111"/>
        <v>0</v>
      </c>
    </row>
    <row r="4030" spans="1:51" s="202" customFormat="1" ht="16.5" customHeight="1" x14ac:dyDescent="0.25">
      <c r="A4030" s="386" t="s">
        <v>396</v>
      </c>
      <c r="B4030" s="180">
        <v>156</v>
      </c>
      <c r="C4030" s="203" t="s">
        <v>5</v>
      </c>
      <c r="D4030" s="183">
        <v>14526</v>
      </c>
      <c r="E4030" s="183">
        <v>8</v>
      </c>
      <c r="F4030" s="183">
        <v>149</v>
      </c>
      <c r="G4030" s="183" t="s">
        <v>26</v>
      </c>
      <c r="H4030" s="183">
        <v>0</v>
      </c>
      <c r="I4030" s="183">
        <v>1</v>
      </c>
      <c r="J4030" s="183">
        <v>84</v>
      </c>
      <c r="K4030" s="184">
        <f t="shared" si="122"/>
        <v>184</v>
      </c>
      <c r="L4030" s="187">
        <v>184</v>
      </c>
      <c r="M4030" s="204">
        <v>1</v>
      </c>
      <c r="N4030" s="187">
        <f t="shared" si="118"/>
        <v>184</v>
      </c>
      <c r="O4030" s="187">
        <v>100</v>
      </c>
      <c r="P4030" s="185">
        <f t="shared" si="112"/>
        <v>18400</v>
      </c>
      <c r="Q4030" s="370">
        <v>184</v>
      </c>
      <c r="R4030" s="189"/>
      <c r="S4030" s="189"/>
      <c r="T4030" s="190"/>
      <c r="U4030" s="191"/>
      <c r="V4030" s="372" t="s">
        <v>396</v>
      </c>
      <c r="W4030" s="193">
        <v>219</v>
      </c>
      <c r="X4030" s="366" t="s">
        <v>300</v>
      </c>
      <c r="Y4030" s="190" t="s">
        <v>38</v>
      </c>
      <c r="Z4030" s="190" t="s">
        <v>7</v>
      </c>
      <c r="AA4030" s="195">
        <v>7</v>
      </c>
      <c r="AB4030" s="195">
        <v>12</v>
      </c>
      <c r="AC4030" s="195">
        <v>2</v>
      </c>
      <c r="AD4030" s="189">
        <f>AA4030*AB4030</f>
        <v>84</v>
      </c>
      <c r="AE4030" s="196"/>
      <c r="AF4030" s="197">
        <f>AF4024</f>
        <v>2050</v>
      </c>
      <c r="AG4030" s="197">
        <f t="shared" si="114"/>
        <v>172200</v>
      </c>
      <c r="AH4030" s="188">
        <f>SUM(AI4030:AL4030)</f>
        <v>84</v>
      </c>
      <c r="AI4030" s="188">
        <v>84</v>
      </c>
      <c r="AJ4030" s="188"/>
      <c r="AK4030" s="188"/>
      <c r="AL4030" s="188"/>
      <c r="AM4030" s="183">
        <v>15</v>
      </c>
      <c r="AN4030" s="183">
        <f>ค่าเสื่อม!P4</f>
        <v>65</v>
      </c>
      <c r="AO4030" s="198">
        <f t="shared" si="119"/>
        <v>111930</v>
      </c>
      <c r="AP4030" s="198">
        <f t="shared" si="120"/>
        <v>60270</v>
      </c>
      <c r="AQ4030" s="199">
        <f t="shared" si="121"/>
        <v>78670</v>
      </c>
      <c r="AR4030" s="199">
        <f t="shared" si="116"/>
        <v>78670</v>
      </c>
      <c r="AS4030" s="198">
        <f t="shared" si="117"/>
        <v>0</v>
      </c>
      <c r="AT4030" s="198">
        <f t="shared" si="108"/>
        <v>78670</v>
      </c>
      <c r="AU4030" s="198">
        <f t="shared" si="109"/>
        <v>0</v>
      </c>
      <c r="AV4030" s="183"/>
      <c r="AW4030" s="183" t="s">
        <v>51</v>
      </c>
      <c r="AX4030" s="201">
        <f t="shared" si="110"/>
        <v>0</v>
      </c>
      <c r="AY4030" s="198">
        <f t="shared" si="111"/>
        <v>0</v>
      </c>
    </row>
    <row r="4031" spans="1:51" s="202" customFormat="1" ht="16.5" customHeight="1" x14ac:dyDescent="0.25">
      <c r="A4031" s="179"/>
      <c r="B4031" s="180">
        <v>157</v>
      </c>
      <c r="C4031" s="203" t="s">
        <v>5</v>
      </c>
      <c r="D4031" s="183">
        <v>956</v>
      </c>
      <c r="E4031" s="183">
        <v>687</v>
      </c>
      <c r="F4031" s="183">
        <v>69</v>
      </c>
      <c r="G4031" s="183" t="s">
        <v>26</v>
      </c>
      <c r="H4031" s="183">
        <v>4</v>
      </c>
      <c r="I4031" s="183">
        <v>3</v>
      </c>
      <c r="J4031" s="183">
        <v>0</v>
      </c>
      <c r="K4031" s="184">
        <f t="shared" si="122"/>
        <v>1900</v>
      </c>
      <c r="L4031" s="187">
        <v>1900</v>
      </c>
      <c r="M4031" s="204">
        <v>1</v>
      </c>
      <c r="N4031" s="187">
        <f t="shared" si="118"/>
        <v>1900</v>
      </c>
      <c r="O4031" s="187">
        <v>125</v>
      </c>
      <c r="P4031" s="185">
        <f t="shared" si="112"/>
        <v>237500</v>
      </c>
      <c r="Q4031" s="370">
        <v>1900</v>
      </c>
      <c r="R4031" s="189"/>
      <c r="S4031" s="189"/>
      <c r="T4031" s="190"/>
      <c r="U4031" s="191"/>
      <c r="V4031" s="192"/>
      <c r="W4031" s="193"/>
      <c r="X4031" s="205"/>
      <c r="Y4031" s="190"/>
      <c r="Z4031" s="190"/>
      <c r="AA4031" s="195"/>
      <c r="AB4031" s="195"/>
      <c r="AC4031" s="195"/>
      <c r="AD4031" s="189"/>
      <c r="AE4031" s="196"/>
      <c r="AF4031" s="197"/>
      <c r="AG4031" s="197"/>
      <c r="AH4031" s="190"/>
      <c r="AI4031" s="188"/>
      <c r="AJ4031" s="188"/>
      <c r="AK4031" s="188"/>
      <c r="AL4031" s="188"/>
      <c r="AM4031" s="183"/>
      <c r="AN4031" s="183"/>
      <c r="AO4031" s="198">
        <f t="shared" si="119"/>
        <v>0</v>
      </c>
      <c r="AP4031" s="198">
        <f t="shared" si="120"/>
        <v>0</v>
      </c>
      <c r="AQ4031" s="199">
        <f t="shared" si="121"/>
        <v>237500</v>
      </c>
      <c r="AR4031" s="199">
        <f t="shared" si="116"/>
        <v>237500</v>
      </c>
      <c r="AS4031" s="198">
        <f t="shared" si="117"/>
        <v>0</v>
      </c>
      <c r="AT4031" s="198">
        <f t="shared" si="108"/>
        <v>237500</v>
      </c>
      <c r="AU4031" s="198">
        <f t="shared" si="109"/>
        <v>0</v>
      </c>
      <c r="AV4031" s="183"/>
      <c r="AW4031" s="183"/>
      <c r="AX4031" s="201">
        <f t="shared" si="110"/>
        <v>0</v>
      </c>
      <c r="AY4031" s="198">
        <f t="shared" si="111"/>
        <v>0</v>
      </c>
    </row>
    <row r="4032" spans="1:51" s="202" customFormat="1" ht="16.5" customHeight="1" x14ac:dyDescent="0.25">
      <c r="A4032" s="179" t="s">
        <v>397</v>
      </c>
      <c r="B4032" s="180">
        <v>158</v>
      </c>
      <c r="C4032" s="203" t="s">
        <v>5</v>
      </c>
      <c r="D4032" s="183">
        <v>34986</v>
      </c>
      <c r="E4032" s="183">
        <v>21</v>
      </c>
      <c r="F4032" s="183">
        <v>1690</v>
      </c>
      <c r="G4032" s="183" t="s">
        <v>26</v>
      </c>
      <c r="H4032" s="183">
        <v>0</v>
      </c>
      <c r="I4032" s="183">
        <v>1</v>
      </c>
      <c r="J4032" s="183">
        <v>12</v>
      </c>
      <c r="K4032" s="184">
        <f t="shared" si="122"/>
        <v>112</v>
      </c>
      <c r="L4032" s="187">
        <v>112</v>
      </c>
      <c r="M4032" s="204">
        <v>2</v>
      </c>
      <c r="N4032" s="187">
        <f t="shared" si="118"/>
        <v>112</v>
      </c>
      <c r="O4032" s="187">
        <v>175</v>
      </c>
      <c r="P4032" s="185">
        <f t="shared" si="112"/>
        <v>19600</v>
      </c>
      <c r="Q4032" s="188"/>
      <c r="R4032" s="371">
        <v>112</v>
      </c>
      <c r="S4032" s="189"/>
      <c r="T4032" s="190"/>
      <c r="U4032" s="191"/>
      <c r="V4032" s="372" t="s">
        <v>397</v>
      </c>
      <c r="W4032" s="193">
        <v>220</v>
      </c>
      <c r="X4032" s="366" t="s">
        <v>300</v>
      </c>
      <c r="Y4032" s="190" t="s">
        <v>28</v>
      </c>
      <c r="Z4032" s="190" t="s">
        <v>41</v>
      </c>
      <c r="AA4032" s="195"/>
      <c r="AB4032" s="195"/>
      <c r="AC4032" s="195">
        <v>2</v>
      </c>
      <c r="AD4032" s="189">
        <v>192</v>
      </c>
      <c r="AE4032" s="196"/>
      <c r="AF4032" s="197">
        <f>AF4025</f>
        <v>6700</v>
      </c>
      <c r="AG4032" s="197">
        <f t="shared" si="114"/>
        <v>1286400</v>
      </c>
      <c r="AH4032" s="188"/>
      <c r="AI4032" s="188"/>
      <c r="AJ4032" s="188">
        <v>192</v>
      </c>
      <c r="AK4032" s="188"/>
      <c r="AL4032" s="188"/>
      <c r="AM4032" s="183">
        <v>34</v>
      </c>
      <c r="AN4032" s="183">
        <f>ค่าเสื่อม!W3</f>
        <v>85</v>
      </c>
      <c r="AO4032" s="198">
        <f t="shared" si="119"/>
        <v>1093440</v>
      </c>
      <c r="AP4032" s="198">
        <f t="shared" si="120"/>
        <v>192960</v>
      </c>
      <c r="AQ4032" s="199">
        <f t="shared" si="121"/>
        <v>212560</v>
      </c>
      <c r="AR4032" s="199">
        <f t="shared" si="116"/>
        <v>212560</v>
      </c>
      <c r="AS4032" s="198">
        <f t="shared" si="117"/>
        <v>0</v>
      </c>
      <c r="AT4032" s="198">
        <f t="shared" si="108"/>
        <v>212560</v>
      </c>
      <c r="AU4032" s="198">
        <f t="shared" si="109"/>
        <v>0</v>
      </c>
      <c r="AV4032" s="183"/>
      <c r="AW4032" s="183"/>
      <c r="AX4032" s="201">
        <f t="shared" si="110"/>
        <v>0</v>
      </c>
      <c r="AY4032" s="198">
        <f t="shared" si="111"/>
        <v>0</v>
      </c>
    </row>
    <row r="4033" spans="1:52" s="202" customFormat="1" ht="16.5" customHeight="1" x14ac:dyDescent="0.25">
      <c r="A4033" s="179"/>
      <c r="B4033" s="180"/>
      <c r="C4033" s="203"/>
      <c r="D4033" s="183"/>
      <c r="E4033" s="183"/>
      <c r="F4033" s="183"/>
      <c r="G4033" s="183"/>
      <c r="H4033" s="183"/>
      <c r="I4033" s="183"/>
      <c r="J4033" s="183"/>
      <c r="K4033" s="187"/>
      <c r="L4033" s="187"/>
      <c r="M4033" s="204"/>
      <c r="N4033" s="187">
        <f t="shared" si="118"/>
        <v>0</v>
      </c>
      <c r="O4033" s="187"/>
      <c r="P4033" s="185">
        <f t="shared" si="112"/>
        <v>0</v>
      </c>
      <c r="Q4033" s="188"/>
      <c r="R4033" s="189"/>
      <c r="S4033" s="189"/>
      <c r="T4033" s="190"/>
      <c r="U4033" s="191"/>
      <c r="V4033" s="192"/>
      <c r="W4033" s="193"/>
      <c r="X4033" s="366"/>
      <c r="Y4033" s="190"/>
      <c r="Z4033" s="192" t="s">
        <v>42</v>
      </c>
      <c r="AA4033" s="195">
        <v>8</v>
      </c>
      <c r="AB4033" s="195">
        <v>12</v>
      </c>
      <c r="AC4033" s="195">
        <v>2</v>
      </c>
      <c r="AD4033" s="189">
        <f t="shared" ref="AD4033:AD4041" si="123">AA4033*AB4033</f>
        <v>96</v>
      </c>
      <c r="AE4033" s="196"/>
      <c r="AF4033" s="197">
        <f>AF4032</f>
        <v>6700</v>
      </c>
      <c r="AG4033" s="197">
        <f t="shared" si="114"/>
        <v>643200</v>
      </c>
      <c r="AH4033" s="188">
        <f t="shared" ref="AH4033:AH4041" si="124">SUM(AI4033:AL4033)</f>
        <v>96</v>
      </c>
      <c r="AI4033" s="188"/>
      <c r="AJ4033" s="188">
        <v>96</v>
      </c>
      <c r="AK4033" s="188"/>
      <c r="AL4033" s="188"/>
      <c r="AM4033" s="183">
        <v>34</v>
      </c>
      <c r="AN4033" s="183">
        <f>AN4032</f>
        <v>85</v>
      </c>
      <c r="AO4033" s="198">
        <f t="shared" si="119"/>
        <v>546720</v>
      </c>
      <c r="AP4033" s="198">
        <f t="shared" si="120"/>
        <v>96480</v>
      </c>
      <c r="AQ4033" s="199">
        <f t="shared" si="121"/>
        <v>96480</v>
      </c>
      <c r="AR4033" s="199">
        <f t="shared" si="116"/>
        <v>96480</v>
      </c>
      <c r="AS4033" s="198">
        <f t="shared" si="117"/>
        <v>0</v>
      </c>
      <c r="AT4033" s="198">
        <f t="shared" si="108"/>
        <v>96480</v>
      </c>
      <c r="AU4033" s="198">
        <f t="shared" si="109"/>
        <v>0</v>
      </c>
      <c r="AV4033" s="183"/>
      <c r="AW4033" s="183"/>
      <c r="AX4033" s="201">
        <f t="shared" si="110"/>
        <v>0</v>
      </c>
      <c r="AY4033" s="198">
        <f t="shared" si="111"/>
        <v>0</v>
      </c>
    </row>
    <row r="4034" spans="1:52" s="202" customFormat="1" ht="16.5" customHeight="1" x14ac:dyDescent="0.25">
      <c r="A4034" s="179"/>
      <c r="B4034" s="180"/>
      <c r="C4034" s="203"/>
      <c r="D4034" s="183"/>
      <c r="E4034" s="183"/>
      <c r="F4034" s="183"/>
      <c r="G4034" s="183"/>
      <c r="H4034" s="183"/>
      <c r="I4034" s="183"/>
      <c r="J4034" s="183"/>
      <c r="K4034" s="187"/>
      <c r="L4034" s="187"/>
      <c r="M4034" s="204"/>
      <c r="N4034" s="187">
        <f t="shared" si="118"/>
        <v>0</v>
      </c>
      <c r="O4034" s="187"/>
      <c r="P4034" s="185">
        <f t="shared" si="112"/>
        <v>0</v>
      </c>
      <c r="Q4034" s="188"/>
      <c r="R4034" s="189"/>
      <c r="S4034" s="189"/>
      <c r="T4034" s="190"/>
      <c r="U4034" s="191"/>
      <c r="V4034" s="192"/>
      <c r="W4034" s="193"/>
      <c r="X4034" s="366"/>
      <c r="Y4034" s="190"/>
      <c r="Z4034" s="192" t="s">
        <v>43</v>
      </c>
      <c r="AA4034" s="195">
        <v>8</v>
      </c>
      <c r="AB4034" s="195">
        <v>12</v>
      </c>
      <c r="AC4034" s="195">
        <v>2</v>
      </c>
      <c r="AD4034" s="189">
        <f t="shared" si="123"/>
        <v>96</v>
      </c>
      <c r="AE4034" s="196"/>
      <c r="AF4034" s="197">
        <f>AF4033</f>
        <v>6700</v>
      </c>
      <c r="AG4034" s="197">
        <f t="shared" si="114"/>
        <v>643200</v>
      </c>
      <c r="AH4034" s="188">
        <f t="shared" si="124"/>
        <v>96</v>
      </c>
      <c r="AI4034" s="188"/>
      <c r="AJ4034" s="188">
        <v>96</v>
      </c>
      <c r="AK4034" s="188"/>
      <c r="AL4034" s="188"/>
      <c r="AM4034" s="183">
        <v>34</v>
      </c>
      <c r="AN4034" s="183">
        <f>AN4033</f>
        <v>85</v>
      </c>
      <c r="AO4034" s="198">
        <f t="shared" si="119"/>
        <v>546720</v>
      </c>
      <c r="AP4034" s="198">
        <f t="shared" si="120"/>
        <v>96480</v>
      </c>
      <c r="AQ4034" s="199">
        <f t="shared" si="121"/>
        <v>96480</v>
      </c>
      <c r="AR4034" s="199">
        <f t="shared" si="116"/>
        <v>96480</v>
      </c>
      <c r="AS4034" s="198">
        <f t="shared" si="117"/>
        <v>0</v>
      </c>
      <c r="AT4034" s="198">
        <f t="shared" si="108"/>
        <v>96480</v>
      </c>
      <c r="AU4034" s="198">
        <f t="shared" si="109"/>
        <v>0</v>
      </c>
      <c r="AV4034" s="183"/>
      <c r="AW4034" s="183"/>
      <c r="AX4034" s="201">
        <f t="shared" si="110"/>
        <v>0</v>
      </c>
      <c r="AY4034" s="198">
        <f t="shared" si="111"/>
        <v>0</v>
      </c>
    </row>
    <row r="4035" spans="1:52" s="202" customFormat="1" ht="16.5" customHeight="1" x14ac:dyDescent="0.25">
      <c r="A4035" s="179"/>
      <c r="B4035" s="180"/>
      <c r="C4035" s="203"/>
      <c r="D4035" s="183"/>
      <c r="E4035" s="183"/>
      <c r="F4035" s="183"/>
      <c r="G4035" s="183"/>
      <c r="H4035" s="183"/>
      <c r="I4035" s="183"/>
      <c r="J4035" s="183"/>
      <c r="K4035" s="187"/>
      <c r="L4035" s="187"/>
      <c r="M4035" s="204"/>
      <c r="N4035" s="187">
        <f t="shared" si="118"/>
        <v>0</v>
      </c>
      <c r="O4035" s="187"/>
      <c r="P4035" s="185">
        <f t="shared" si="112"/>
        <v>0</v>
      </c>
      <c r="Q4035" s="188"/>
      <c r="R4035" s="189"/>
      <c r="S4035" s="189"/>
      <c r="T4035" s="190"/>
      <c r="U4035" s="191"/>
      <c r="V4035" s="192"/>
      <c r="W4035" s="193">
        <v>221</v>
      </c>
      <c r="X4035" s="366"/>
      <c r="Y4035" s="190" t="s">
        <v>38</v>
      </c>
      <c r="Z4035" s="190" t="s">
        <v>7</v>
      </c>
      <c r="AA4035" s="195">
        <v>8</v>
      </c>
      <c r="AB4035" s="195">
        <v>15</v>
      </c>
      <c r="AC4035" s="195">
        <v>2</v>
      </c>
      <c r="AD4035" s="189">
        <f t="shared" si="123"/>
        <v>120</v>
      </c>
      <c r="AE4035" s="196"/>
      <c r="AF4035" s="197">
        <f>AF4030</f>
        <v>2050</v>
      </c>
      <c r="AG4035" s="197">
        <f t="shared" si="114"/>
        <v>246000</v>
      </c>
      <c r="AH4035" s="188">
        <f t="shared" si="124"/>
        <v>120</v>
      </c>
      <c r="AI4035" s="188"/>
      <c r="AJ4035" s="188">
        <v>120</v>
      </c>
      <c r="AK4035" s="188"/>
      <c r="AL4035" s="188"/>
      <c r="AM4035" s="183">
        <v>10</v>
      </c>
      <c r="AN4035" s="183">
        <f>ค่าเสื่อม!K4</f>
        <v>40</v>
      </c>
      <c r="AO4035" s="198">
        <f t="shared" si="119"/>
        <v>98400</v>
      </c>
      <c r="AP4035" s="198">
        <f t="shared" si="120"/>
        <v>147600</v>
      </c>
      <c r="AQ4035" s="199">
        <f t="shared" si="121"/>
        <v>147600</v>
      </c>
      <c r="AR4035" s="199">
        <f t="shared" si="116"/>
        <v>147600</v>
      </c>
      <c r="AS4035" s="198">
        <f t="shared" si="117"/>
        <v>0</v>
      </c>
      <c r="AT4035" s="198">
        <f t="shared" si="108"/>
        <v>147600</v>
      </c>
      <c r="AU4035" s="198">
        <f t="shared" si="109"/>
        <v>0</v>
      </c>
      <c r="AV4035" s="183"/>
      <c r="AW4035" s="183" t="s">
        <v>51</v>
      </c>
      <c r="AX4035" s="201">
        <f t="shared" si="110"/>
        <v>0</v>
      </c>
      <c r="AY4035" s="198">
        <f t="shared" si="111"/>
        <v>0</v>
      </c>
    </row>
    <row r="4036" spans="1:52" s="202" customFormat="1" ht="16.5" customHeight="1" x14ac:dyDescent="0.25">
      <c r="A4036" s="179"/>
      <c r="B4036" s="180"/>
      <c r="C4036" s="203"/>
      <c r="D4036" s="183"/>
      <c r="E4036" s="183"/>
      <c r="F4036" s="183"/>
      <c r="G4036" s="183"/>
      <c r="H4036" s="183"/>
      <c r="I4036" s="183"/>
      <c r="J4036" s="183"/>
      <c r="K4036" s="187"/>
      <c r="L4036" s="187"/>
      <c r="M4036" s="204"/>
      <c r="N4036" s="187">
        <f t="shared" si="118"/>
        <v>0</v>
      </c>
      <c r="O4036" s="187"/>
      <c r="P4036" s="185">
        <f t="shared" si="112"/>
        <v>0</v>
      </c>
      <c r="Q4036" s="188"/>
      <c r="R4036" s="189"/>
      <c r="S4036" s="189"/>
      <c r="T4036" s="190"/>
      <c r="U4036" s="191"/>
      <c r="V4036" s="192"/>
      <c r="W4036" s="193">
        <v>222</v>
      </c>
      <c r="X4036" s="366"/>
      <c r="Y4036" s="190" t="s">
        <v>38</v>
      </c>
      <c r="Z4036" s="190" t="s">
        <v>7</v>
      </c>
      <c r="AA4036" s="195">
        <v>6</v>
      </c>
      <c r="AB4036" s="195">
        <v>13</v>
      </c>
      <c r="AC4036" s="195">
        <v>2</v>
      </c>
      <c r="AD4036" s="189">
        <f t="shared" si="123"/>
        <v>78</v>
      </c>
      <c r="AE4036" s="196"/>
      <c r="AF4036" s="197">
        <f>AF4035</f>
        <v>2050</v>
      </c>
      <c r="AG4036" s="197">
        <f t="shared" si="114"/>
        <v>159900</v>
      </c>
      <c r="AH4036" s="188">
        <f t="shared" si="124"/>
        <v>78</v>
      </c>
      <c r="AI4036" s="188"/>
      <c r="AJ4036" s="188">
        <v>78</v>
      </c>
      <c r="AK4036" s="188"/>
      <c r="AL4036" s="188"/>
      <c r="AM4036" s="183">
        <v>10</v>
      </c>
      <c r="AN4036" s="183">
        <f>AN4035</f>
        <v>40</v>
      </c>
      <c r="AO4036" s="198">
        <f t="shared" si="119"/>
        <v>63960</v>
      </c>
      <c r="AP4036" s="198">
        <f t="shared" si="120"/>
        <v>95940</v>
      </c>
      <c r="AQ4036" s="199">
        <f t="shared" si="121"/>
        <v>95940</v>
      </c>
      <c r="AR4036" s="199">
        <f t="shared" si="116"/>
        <v>95940</v>
      </c>
      <c r="AS4036" s="198">
        <f t="shared" si="117"/>
        <v>0</v>
      </c>
      <c r="AT4036" s="198">
        <f t="shared" ref="AT4036:AT4099" si="125">AQ4036-AS4036</f>
        <v>95940</v>
      </c>
      <c r="AU4036" s="198">
        <f t="shared" ref="AU4036:AU4099" si="126">AS4036</f>
        <v>0</v>
      </c>
      <c r="AV4036" s="183"/>
      <c r="AW4036" s="183" t="s">
        <v>51</v>
      </c>
      <c r="AX4036" s="201">
        <f t="shared" ref="AX4036:AX4099" si="127">AU4036*AV4036/100</f>
        <v>0</v>
      </c>
      <c r="AY4036" s="198">
        <f t="shared" ref="AY4036:AY4099" si="128">AX4036*10/100</f>
        <v>0</v>
      </c>
    </row>
    <row r="4037" spans="1:52" s="202" customFormat="1" ht="16.5" customHeight="1" x14ac:dyDescent="0.25">
      <c r="A4037" s="179" t="s">
        <v>398</v>
      </c>
      <c r="B4037" s="180">
        <v>159</v>
      </c>
      <c r="C4037" s="203" t="s">
        <v>5</v>
      </c>
      <c r="D4037" s="183">
        <v>14520</v>
      </c>
      <c r="E4037" s="183">
        <v>16</v>
      </c>
      <c r="F4037" s="183">
        <v>143</v>
      </c>
      <c r="G4037" s="183" t="s">
        <v>26</v>
      </c>
      <c r="H4037" s="183">
        <v>0</v>
      </c>
      <c r="I4037" s="183">
        <v>1</v>
      </c>
      <c r="J4037" s="183">
        <v>74</v>
      </c>
      <c r="K4037" s="184">
        <f>H4037*400+I4037*100+J4037</f>
        <v>174</v>
      </c>
      <c r="L4037" s="187">
        <v>174</v>
      </c>
      <c r="M4037" s="204">
        <v>2</v>
      </c>
      <c r="N4037" s="187">
        <f t="shared" si="118"/>
        <v>174</v>
      </c>
      <c r="O4037" s="187">
        <v>100</v>
      </c>
      <c r="P4037" s="185">
        <f t="shared" si="112"/>
        <v>17400</v>
      </c>
      <c r="Q4037" s="370"/>
      <c r="R4037" s="371">
        <v>174</v>
      </c>
      <c r="S4037" s="189"/>
      <c r="T4037" s="190"/>
      <c r="U4037" s="191"/>
      <c r="V4037" s="372" t="s">
        <v>398</v>
      </c>
      <c r="W4037" s="193">
        <v>223</v>
      </c>
      <c r="X4037" s="366" t="s">
        <v>399</v>
      </c>
      <c r="Y4037" s="190" t="s">
        <v>28</v>
      </c>
      <c r="Z4037" s="190" t="s">
        <v>53</v>
      </c>
      <c r="AA4037" s="195">
        <v>7</v>
      </c>
      <c r="AB4037" s="195">
        <v>9</v>
      </c>
      <c r="AC4037" s="195">
        <v>2</v>
      </c>
      <c r="AD4037" s="189">
        <f t="shared" si="123"/>
        <v>63</v>
      </c>
      <c r="AE4037" s="196"/>
      <c r="AF4037" s="197">
        <f>AF4034</f>
        <v>6700</v>
      </c>
      <c r="AG4037" s="197">
        <f t="shared" si="114"/>
        <v>422100</v>
      </c>
      <c r="AH4037" s="188">
        <f t="shared" si="124"/>
        <v>63</v>
      </c>
      <c r="AI4037" s="188"/>
      <c r="AJ4037" s="188">
        <v>63</v>
      </c>
      <c r="AK4037" s="188"/>
      <c r="AL4037" s="188"/>
      <c r="AM4037" s="183">
        <v>23</v>
      </c>
      <c r="AN4037" s="183">
        <f>ค่าเสื่อม!T4</f>
        <v>93</v>
      </c>
      <c r="AO4037" s="198">
        <f t="shared" si="119"/>
        <v>392553</v>
      </c>
      <c r="AP4037" s="198">
        <f t="shared" si="120"/>
        <v>29547</v>
      </c>
      <c r="AQ4037" s="199">
        <f t="shared" si="121"/>
        <v>46947</v>
      </c>
      <c r="AR4037" s="199">
        <f t="shared" si="116"/>
        <v>46947</v>
      </c>
      <c r="AS4037" s="198">
        <f t="shared" si="117"/>
        <v>0</v>
      </c>
      <c r="AT4037" s="198">
        <f t="shared" si="125"/>
        <v>46947</v>
      </c>
      <c r="AU4037" s="198">
        <f t="shared" si="126"/>
        <v>0</v>
      </c>
      <c r="AV4037" s="183"/>
      <c r="AW4037" s="183"/>
      <c r="AX4037" s="201">
        <f t="shared" si="127"/>
        <v>0</v>
      </c>
      <c r="AY4037" s="198">
        <f t="shared" si="128"/>
        <v>0</v>
      </c>
    </row>
    <row r="4038" spans="1:52" s="202" customFormat="1" ht="16.5" customHeight="1" x14ac:dyDescent="0.25">
      <c r="A4038" s="179"/>
      <c r="B4038" s="180">
        <v>160</v>
      </c>
      <c r="C4038" s="203" t="s">
        <v>5</v>
      </c>
      <c r="D4038" s="183">
        <v>39353</v>
      </c>
      <c r="E4038" s="183">
        <v>222</v>
      </c>
      <c r="F4038" s="183">
        <v>1970</v>
      </c>
      <c r="G4038" s="183" t="s">
        <v>26</v>
      </c>
      <c r="H4038" s="183">
        <v>4</v>
      </c>
      <c r="I4038" s="183">
        <v>1</v>
      </c>
      <c r="J4038" s="183">
        <v>68</v>
      </c>
      <c r="K4038" s="184">
        <f>H4038*400+I4038*100+J4038</f>
        <v>1768</v>
      </c>
      <c r="L4038" s="187">
        <v>1768</v>
      </c>
      <c r="M4038" s="204">
        <v>1</v>
      </c>
      <c r="N4038" s="187">
        <f t="shared" si="118"/>
        <v>1768</v>
      </c>
      <c r="O4038" s="187">
        <v>100</v>
      </c>
      <c r="P4038" s="185">
        <f t="shared" si="112"/>
        <v>176800</v>
      </c>
      <c r="Q4038" s="188">
        <v>1768</v>
      </c>
      <c r="R4038" s="189"/>
      <c r="S4038" s="189"/>
      <c r="T4038" s="190"/>
      <c r="U4038" s="191"/>
      <c r="V4038" s="192"/>
      <c r="W4038" s="193">
        <v>224</v>
      </c>
      <c r="X4038" s="366"/>
      <c r="Y4038" s="190" t="s">
        <v>38</v>
      </c>
      <c r="Z4038" s="190" t="s">
        <v>7</v>
      </c>
      <c r="AA4038" s="195">
        <v>12</v>
      </c>
      <c r="AB4038" s="195">
        <v>12</v>
      </c>
      <c r="AC4038" s="195">
        <v>2</v>
      </c>
      <c r="AD4038" s="189">
        <f t="shared" si="123"/>
        <v>144</v>
      </c>
      <c r="AE4038" s="196"/>
      <c r="AF4038" s="197">
        <f>AF4036</f>
        <v>2050</v>
      </c>
      <c r="AG4038" s="197">
        <f t="shared" si="114"/>
        <v>295200</v>
      </c>
      <c r="AH4038" s="188">
        <f t="shared" si="124"/>
        <v>144</v>
      </c>
      <c r="AI4038" s="188"/>
      <c r="AJ4038" s="188">
        <v>144</v>
      </c>
      <c r="AK4038" s="188"/>
      <c r="AL4038" s="188"/>
      <c r="AM4038" s="183">
        <v>16</v>
      </c>
      <c r="AN4038" s="183">
        <f>ค่าเสื่อม!Q4</f>
        <v>72</v>
      </c>
      <c r="AO4038" s="198">
        <f t="shared" si="119"/>
        <v>212544</v>
      </c>
      <c r="AP4038" s="198">
        <f t="shared" si="120"/>
        <v>82656</v>
      </c>
      <c r="AQ4038" s="199">
        <f t="shared" si="121"/>
        <v>259456</v>
      </c>
      <c r="AR4038" s="199">
        <f t="shared" si="116"/>
        <v>259456</v>
      </c>
      <c r="AS4038" s="198">
        <f t="shared" si="117"/>
        <v>0</v>
      </c>
      <c r="AT4038" s="198">
        <f t="shared" si="125"/>
        <v>259456</v>
      </c>
      <c r="AU4038" s="198">
        <f t="shared" si="126"/>
        <v>0</v>
      </c>
      <c r="AV4038" s="183"/>
      <c r="AW4038" s="183" t="s">
        <v>51</v>
      </c>
      <c r="AX4038" s="201">
        <f t="shared" si="127"/>
        <v>0</v>
      </c>
      <c r="AY4038" s="198">
        <f t="shared" si="128"/>
        <v>0</v>
      </c>
    </row>
    <row r="4039" spans="1:52" s="202" customFormat="1" ht="16.5" customHeight="1" x14ac:dyDescent="0.25">
      <c r="A4039" s="217" t="s">
        <v>400</v>
      </c>
      <c r="B4039" s="218">
        <v>161</v>
      </c>
      <c r="C4039" s="219" t="s">
        <v>5</v>
      </c>
      <c r="D4039" s="220">
        <v>15972</v>
      </c>
      <c r="E4039" s="220">
        <v>332</v>
      </c>
      <c r="F4039" s="220">
        <v>135</v>
      </c>
      <c r="G4039" s="220" t="s">
        <v>26</v>
      </c>
      <c r="H4039" s="220">
        <v>1</v>
      </c>
      <c r="I4039" s="220">
        <v>2</v>
      </c>
      <c r="J4039" s="220">
        <v>22</v>
      </c>
      <c r="K4039" s="184">
        <f>H4039*400+I4039*100+J4039</f>
        <v>622</v>
      </c>
      <c r="L4039" s="221">
        <v>622</v>
      </c>
      <c r="M4039" s="222">
        <v>1</v>
      </c>
      <c r="N4039" s="221">
        <f>L4039</f>
        <v>622</v>
      </c>
      <c r="O4039" s="221">
        <v>150</v>
      </c>
      <c r="P4039" s="374">
        <f>N4039*O4039</f>
        <v>93300</v>
      </c>
      <c r="Q4039" s="223">
        <v>400</v>
      </c>
      <c r="R4039" s="376">
        <v>222</v>
      </c>
      <c r="S4039" s="224"/>
      <c r="T4039" s="225"/>
      <c r="U4039" s="226"/>
      <c r="V4039" s="227"/>
      <c r="W4039" s="228"/>
      <c r="X4039" s="387"/>
      <c r="Y4039" s="225"/>
      <c r="Z4039" s="225"/>
      <c r="AA4039" s="229"/>
      <c r="AB4039" s="229"/>
      <c r="AC4039" s="229"/>
      <c r="AD4039" s="224"/>
      <c r="AE4039" s="230"/>
      <c r="AF4039" s="231"/>
      <c r="AG4039" s="197"/>
      <c r="AH4039" s="223"/>
      <c r="AI4039" s="223"/>
      <c r="AJ4039" s="223"/>
      <c r="AK4039" s="223"/>
      <c r="AL4039" s="223"/>
      <c r="AM4039" s="220"/>
      <c r="AN4039" s="220"/>
      <c r="AO4039" s="198">
        <f t="shared" si="119"/>
        <v>0</v>
      </c>
      <c r="AP4039" s="198">
        <f t="shared" si="120"/>
        <v>0</v>
      </c>
      <c r="AQ4039" s="199">
        <f t="shared" si="121"/>
        <v>93300</v>
      </c>
      <c r="AR4039" s="199">
        <f t="shared" si="116"/>
        <v>93300</v>
      </c>
      <c r="AS4039" s="198">
        <f t="shared" si="117"/>
        <v>0</v>
      </c>
      <c r="AT4039" s="198">
        <f t="shared" si="125"/>
        <v>93300</v>
      </c>
      <c r="AU4039" s="198">
        <f t="shared" si="126"/>
        <v>0</v>
      </c>
      <c r="AV4039" s="220"/>
      <c r="AW4039" s="220"/>
      <c r="AX4039" s="201">
        <f t="shared" si="127"/>
        <v>0</v>
      </c>
      <c r="AY4039" s="198">
        <f t="shared" si="128"/>
        <v>0</v>
      </c>
    </row>
    <row r="4040" spans="1:52" s="183" customFormat="1" ht="16.5" customHeight="1" x14ac:dyDescent="0.25">
      <c r="S4040" s="189"/>
      <c r="T4040" s="190"/>
      <c r="U4040" s="191"/>
      <c r="V4040" s="372" t="s">
        <v>401</v>
      </c>
      <c r="W4040" s="193">
        <v>225</v>
      </c>
      <c r="X4040" s="366" t="s">
        <v>402</v>
      </c>
      <c r="Y4040" s="190" t="s">
        <v>28</v>
      </c>
      <c r="Z4040" s="190" t="s">
        <v>53</v>
      </c>
      <c r="AA4040" s="195">
        <v>15</v>
      </c>
      <c r="AB4040" s="195">
        <v>21</v>
      </c>
      <c r="AC4040" s="195">
        <v>2</v>
      </c>
      <c r="AD4040" s="189">
        <f t="shared" si="123"/>
        <v>315</v>
      </c>
      <c r="AE4040" s="196"/>
      <c r="AF4040" s="197">
        <f>AF4037</f>
        <v>6700</v>
      </c>
      <c r="AG4040" s="197">
        <f t="shared" si="114"/>
        <v>2110500</v>
      </c>
      <c r="AH4040" s="188">
        <f t="shared" si="124"/>
        <v>315</v>
      </c>
      <c r="AI4040" s="188"/>
      <c r="AJ4040" s="188">
        <v>315</v>
      </c>
      <c r="AK4040" s="188"/>
      <c r="AL4040" s="188"/>
      <c r="AM4040" s="183">
        <v>21</v>
      </c>
      <c r="AN4040" s="183">
        <f>ค่าเสื่อม!T4</f>
        <v>93</v>
      </c>
      <c r="AO4040" s="198">
        <f t="shared" si="119"/>
        <v>1962765</v>
      </c>
      <c r="AP4040" s="198">
        <f t="shared" si="120"/>
        <v>147735</v>
      </c>
      <c r="AQ4040" s="199">
        <f t="shared" si="121"/>
        <v>147735</v>
      </c>
      <c r="AR4040" s="199">
        <f t="shared" si="116"/>
        <v>147735</v>
      </c>
      <c r="AS4040" s="198">
        <f t="shared" si="117"/>
        <v>0</v>
      </c>
      <c r="AT4040" s="198">
        <f t="shared" si="125"/>
        <v>147735</v>
      </c>
      <c r="AU4040" s="198">
        <f t="shared" si="126"/>
        <v>0</v>
      </c>
      <c r="AX4040" s="201">
        <f t="shared" si="127"/>
        <v>0</v>
      </c>
      <c r="AY4040" s="198">
        <f t="shared" si="128"/>
        <v>0</v>
      </c>
      <c r="AZ4040" s="203"/>
    </row>
    <row r="4041" spans="1:52" s="202" customFormat="1" ht="16.5" customHeight="1" x14ac:dyDescent="0.25">
      <c r="A4041" s="377"/>
      <c r="B4041" s="378"/>
      <c r="C4041" s="181"/>
      <c r="D4041" s="182"/>
      <c r="E4041" s="182"/>
      <c r="F4041" s="182"/>
      <c r="G4041" s="182"/>
      <c r="H4041" s="182"/>
      <c r="I4041" s="182"/>
      <c r="J4041" s="182"/>
      <c r="K4041" s="379"/>
      <c r="L4041" s="379"/>
      <c r="M4041" s="380"/>
      <c r="N4041" s="379">
        <f t="shared" si="118"/>
        <v>0</v>
      </c>
      <c r="O4041" s="379"/>
      <c r="P4041" s="355">
        <f t="shared" si="112"/>
        <v>0</v>
      </c>
      <c r="Q4041" s="356"/>
      <c r="R4041" s="357"/>
      <c r="S4041" s="357"/>
      <c r="T4041" s="354"/>
      <c r="U4041" s="358"/>
      <c r="V4041" s="359"/>
      <c r="W4041" s="360">
        <v>226</v>
      </c>
      <c r="X4041" s="385"/>
      <c r="Y4041" s="354" t="s">
        <v>38</v>
      </c>
      <c r="Z4041" s="354" t="s">
        <v>7</v>
      </c>
      <c r="AA4041" s="381">
        <v>11</v>
      </c>
      <c r="AB4041" s="381">
        <v>12</v>
      </c>
      <c r="AC4041" s="381">
        <v>2</v>
      </c>
      <c r="AD4041" s="357">
        <f t="shared" si="123"/>
        <v>132</v>
      </c>
      <c r="AE4041" s="382"/>
      <c r="AF4041" s="383">
        <f>AF4038</f>
        <v>2050</v>
      </c>
      <c r="AG4041" s="197">
        <f t="shared" si="114"/>
        <v>270600</v>
      </c>
      <c r="AH4041" s="356">
        <f t="shared" si="124"/>
        <v>132</v>
      </c>
      <c r="AI4041" s="356"/>
      <c r="AJ4041" s="356">
        <v>132</v>
      </c>
      <c r="AK4041" s="356"/>
      <c r="AL4041" s="356"/>
      <c r="AM4041" s="182">
        <v>10</v>
      </c>
      <c r="AN4041" s="182">
        <f>ค่าเสื่อม!K4</f>
        <v>40</v>
      </c>
      <c r="AO4041" s="198">
        <f t="shared" si="119"/>
        <v>108240</v>
      </c>
      <c r="AP4041" s="198">
        <f t="shared" si="120"/>
        <v>162360</v>
      </c>
      <c r="AQ4041" s="199">
        <f t="shared" si="121"/>
        <v>162360</v>
      </c>
      <c r="AR4041" s="199">
        <f t="shared" si="116"/>
        <v>162360</v>
      </c>
      <c r="AS4041" s="198">
        <f t="shared" si="117"/>
        <v>0</v>
      </c>
      <c r="AT4041" s="198">
        <f t="shared" si="125"/>
        <v>162360</v>
      </c>
      <c r="AU4041" s="198">
        <f t="shared" si="126"/>
        <v>0</v>
      </c>
      <c r="AV4041" s="182"/>
      <c r="AW4041" s="182" t="s">
        <v>51</v>
      </c>
      <c r="AX4041" s="201">
        <f t="shared" si="127"/>
        <v>0</v>
      </c>
      <c r="AY4041" s="198">
        <f t="shared" si="128"/>
        <v>0</v>
      </c>
    </row>
    <row r="4042" spans="1:52" s="364" customFormat="1" ht="16.5" customHeight="1" x14ac:dyDescent="0.25">
      <c r="A4042" s="353" t="s">
        <v>403</v>
      </c>
      <c r="B4042" s="193">
        <v>162</v>
      </c>
      <c r="C4042" s="365" t="s">
        <v>5</v>
      </c>
      <c r="D4042" s="190">
        <v>29631</v>
      </c>
      <c r="E4042" s="190">
        <v>129</v>
      </c>
      <c r="F4042" s="190">
        <v>1383</v>
      </c>
      <c r="G4042" s="190" t="s">
        <v>26</v>
      </c>
      <c r="H4042" s="190">
        <v>0</v>
      </c>
      <c r="I4042" s="190">
        <v>2</v>
      </c>
      <c r="J4042" s="190">
        <v>70</v>
      </c>
      <c r="K4042" s="184">
        <f>H4042*400+I4042*100+J4042</f>
        <v>270</v>
      </c>
      <c r="L4042" s="197">
        <v>270</v>
      </c>
      <c r="M4042" s="186">
        <v>2</v>
      </c>
      <c r="N4042" s="197">
        <f t="shared" si="118"/>
        <v>270</v>
      </c>
      <c r="O4042" s="197">
        <v>150</v>
      </c>
      <c r="P4042" s="185">
        <f t="shared" si="112"/>
        <v>40500</v>
      </c>
      <c r="Q4042" s="188"/>
      <c r="R4042" s="388">
        <v>270</v>
      </c>
      <c r="S4042" s="189"/>
      <c r="T4042" s="190"/>
      <c r="U4042" s="191"/>
      <c r="V4042" s="192" t="s">
        <v>403</v>
      </c>
      <c r="W4042" s="193">
        <v>227</v>
      </c>
      <c r="X4042" s="366" t="s">
        <v>404</v>
      </c>
      <c r="Y4042" s="190" t="s">
        <v>28</v>
      </c>
      <c r="Z4042" s="190" t="s">
        <v>41</v>
      </c>
      <c r="AA4042" s="195"/>
      <c r="AB4042" s="195"/>
      <c r="AC4042" s="195">
        <v>2</v>
      </c>
      <c r="AD4042" s="189">
        <v>234</v>
      </c>
      <c r="AE4042" s="196"/>
      <c r="AF4042" s="197">
        <f>AF4040</f>
        <v>6700</v>
      </c>
      <c r="AG4042" s="197">
        <f t="shared" si="114"/>
        <v>1567800</v>
      </c>
      <c r="AH4042" s="188">
        <v>234</v>
      </c>
      <c r="AI4042" s="188"/>
      <c r="AJ4042" s="188">
        <v>234</v>
      </c>
      <c r="AK4042" s="188"/>
      <c r="AL4042" s="188"/>
      <c r="AM4042" s="190">
        <v>34</v>
      </c>
      <c r="AN4042" s="190">
        <f>ค่าเสื่อม!W3</f>
        <v>85</v>
      </c>
      <c r="AO4042" s="198">
        <f t="shared" si="119"/>
        <v>1332630</v>
      </c>
      <c r="AP4042" s="198">
        <f t="shared" si="120"/>
        <v>235170</v>
      </c>
      <c r="AQ4042" s="199">
        <f t="shared" si="121"/>
        <v>275670</v>
      </c>
      <c r="AR4042" s="199">
        <f t="shared" si="116"/>
        <v>275670</v>
      </c>
      <c r="AS4042" s="198">
        <f t="shared" si="117"/>
        <v>0</v>
      </c>
      <c r="AT4042" s="198">
        <f t="shared" si="125"/>
        <v>275670</v>
      </c>
      <c r="AU4042" s="198">
        <f t="shared" si="126"/>
        <v>0</v>
      </c>
      <c r="AV4042" s="190"/>
      <c r="AW4042" s="190"/>
      <c r="AX4042" s="201">
        <f t="shared" si="127"/>
        <v>0</v>
      </c>
      <c r="AY4042" s="198">
        <f t="shared" si="128"/>
        <v>0</v>
      </c>
    </row>
    <row r="4043" spans="1:52" s="364" customFormat="1" ht="16.5" customHeight="1" x14ac:dyDescent="0.25">
      <c r="A4043" s="353"/>
      <c r="B4043" s="193"/>
      <c r="C4043" s="365"/>
      <c r="D4043" s="190"/>
      <c r="E4043" s="190"/>
      <c r="F4043" s="190"/>
      <c r="G4043" s="190"/>
      <c r="H4043" s="190"/>
      <c r="I4043" s="190"/>
      <c r="J4043" s="190"/>
      <c r="K4043" s="197"/>
      <c r="L4043" s="197"/>
      <c r="M4043" s="186"/>
      <c r="N4043" s="197"/>
      <c r="O4043" s="197"/>
      <c r="P4043" s="185"/>
      <c r="Q4043" s="188"/>
      <c r="R4043" s="388"/>
      <c r="S4043" s="189"/>
      <c r="T4043" s="190"/>
      <c r="U4043" s="191"/>
      <c r="V4043" s="192"/>
      <c r="W4043" s="193"/>
      <c r="X4043" s="205"/>
      <c r="Y4043" s="190"/>
      <c r="Z4043" s="192" t="s">
        <v>42</v>
      </c>
      <c r="AA4043" s="195">
        <v>9</v>
      </c>
      <c r="AB4043" s="195">
        <v>13</v>
      </c>
      <c r="AC4043" s="195">
        <v>2</v>
      </c>
      <c r="AD4043" s="189">
        <f>AA4043*AB4043</f>
        <v>117</v>
      </c>
      <c r="AE4043" s="196"/>
      <c r="AF4043" s="197">
        <f>AF4040</f>
        <v>6700</v>
      </c>
      <c r="AG4043" s="197">
        <f t="shared" si="114"/>
        <v>783900</v>
      </c>
      <c r="AH4043" s="188">
        <f>SUM(AI4043:AL4043)</f>
        <v>117</v>
      </c>
      <c r="AI4043" s="188"/>
      <c r="AJ4043" s="188">
        <v>117</v>
      </c>
      <c r="AK4043" s="188"/>
      <c r="AL4043" s="188"/>
      <c r="AM4043" s="190">
        <v>34</v>
      </c>
      <c r="AN4043" s="183">
        <f>AN4040</f>
        <v>93</v>
      </c>
      <c r="AO4043" s="198">
        <f t="shared" si="119"/>
        <v>729027</v>
      </c>
      <c r="AP4043" s="198">
        <f t="shared" si="120"/>
        <v>54873</v>
      </c>
      <c r="AQ4043" s="199">
        <f t="shared" si="121"/>
        <v>54873</v>
      </c>
      <c r="AR4043" s="199">
        <f t="shared" si="116"/>
        <v>54873</v>
      </c>
      <c r="AS4043" s="198">
        <f t="shared" si="117"/>
        <v>0</v>
      </c>
      <c r="AT4043" s="198">
        <f t="shared" si="125"/>
        <v>54873</v>
      </c>
      <c r="AU4043" s="198">
        <f t="shared" si="126"/>
        <v>0</v>
      </c>
      <c r="AV4043" s="183"/>
      <c r="AW4043" s="183"/>
      <c r="AX4043" s="201">
        <f t="shared" si="127"/>
        <v>0</v>
      </c>
      <c r="AY4043" s="198">
        <f t="shared" si="128"/>
        <v>0</v>
      </c>
    </row>
    <row r="4044" spans="1:52" s="364" customFormat="1" ht="16.5" customHeight="1" x14ac:dyDescent="0.25">
      <c r="A4044" s="353"/>
      <c r="B4044" s="193"/>
      <c r="C4044" s="365"/>
      <c r="D4044" s="190"/>
      <c r="E4044" s="190"/>
      <c r="F4044" s="190"/>
      <c r="G4044" s="190"/>
      <c r="H4044" s="190"/>
      <c r="I4044" s="190"/>
      <c r="J4044" s="190"/>
      <c r="K4044" s="197"/>
      <c r="L4044" s="197"/>
      <c r="M4044" s="186"/>
      <c r="N4044" s="197"/>
      <c r="O4044" s="197"/>
      <c r="P4044" s="185"/>
      <c r="Q4044" s="188"/>
      <c r="R4044" s="388"/>
      <c r="S4044" s="189"/>
      <c r="T4044" s="190"/>
      <c r="U4044" s="191"/>
      <c r="V4044" s="192"/>
      <c r="W4044" s="193"/>
      <c r="X4044" s="366"/>
      <c r="Y4044" s="190"/>
      <c r="Z4044" s="192" t="s">
        <v>43</v>
      </c>
      <c r="AA4044" s="195">
        <v>9</v>
      </c>
      <c r="AB4044" s="195">
        <v>13</v>
      </c>
      <c r="AC4044" s="195">
        <v>2</v>
      </c>
      <c r="AD4044" s="189">
        <f>AA4044*AB4044</f>
        <v>117</v>
      </c>
      <c r="AE4044" s="196"/>
      <c r="AF4044" s="197">
        <f>AF4043</f>
        <v>6700</v>
      </c>
      <c r="AG4044" s="197">
        <f t="shared" si="114"/>
        <v>783900</v>
      </c>
      <c r="AH4044" s="188">
        <f>SUM(AI4044:AL4044)</f>
        <v>117</v>
      </c>
      <c r="AI4044" s="188"/>
      <c r="AJ4044" s="188">
        <v>117</v>
      </c>
      <c r="AK4044" s="188"/>
      <c r="AL4044" s="188"/>
      <c r="AM4044" s="190">
        <v>34</v>
      </c>
      <c r="AN4044" s="183">
        <f>AN4043</f>
        <v>93</v>
      </c>
      <c r="AO4044" s="198">
        <f t="shared" si="119"/>
        <v>729027</v>
      </c>
      <c r="AP4044" s="198">
        <f t="shared" si="120"/>
        <v>54873</v>
      </c>
      <c r="AQ4044" s="199">
        <f t="shared" si="121"/>
        <v>54873</v>
      </c>
      <c r="AR4044" s="199">
        <f t="shared" si="116"/>
        <v>54873</v>
      </c>
      <c r="AS4044" s="198">
        <f t="shared" si="117"/>
        <v>0</v>
      </c>
      <c r="AT4044" s="198">
        <f t="shared" si="125"/>
        <v>54873</v>
      </c>
      <c r="AU4044" s="198">
        <f t="shared" si="126"/>
        <v>0</v>
      </c>
      <c r="AV4044" s="183"/>
      <c r="AW4044" s="183"/>
      <c r="AX4044" s="201">
        <f t="shared" si="127"/>
        <v>0</v>
      </c>
      <c r="AY4044" s="198">
        <f t="shared" si="128"/>
        <v>0</v>
      </c>
    </row>
    <row r="4045" spans="1:52" s="364" customFormat="1" ht="16.5" customHeight="1" x14ac:dyDescent="0.25">
      <c r="A4045" s="353"/>
      <c r="B4045" s="193"/>
      <c r="C4045" s="365"/>
      <c r="D4045" s="190"/>
      <c r="E4045" s="190"/>
      <c r="F4045" s="190"/>
      <c r="G4045" s="190"/>
      <c r="H4045" s="190"/>
      <c r="I4045" s="190"/>
      <c r="J4045" s="190"/>
      <c r="K4045" s="197"/>
      <c r="L4045" s="197"/>
      <c r="M4045" s="186"/>
      <c r="N4045" s="197"/>
      <c r="O4045" s="197"/>
      <c r="P4045" s="185"/>
      <c r="Q4045" s="188"/>
      <c r="R4045" s="388"/>
      <c r="S4045" s="189"/>
      <c r="T4045" s="190"/>
      <c r="U4045" s="191"/>
      <c r="V4045" s="192"/>
      <c r="W4045" s="193">
        <v>228</v>
      </c>
      <c r="X4045" s="366"/>
      <c r="Y4045" s="190" t="s">
        <v>38</v>
      </c>
      <c r="Z4045" s="190" t="s">
        <v>7</v>
      </c>
      <c r="AA4045" s="195">
        <v>11</v>
      </c>
      <c r="AB4045" s="195">
        <v>14</v>
      </c>
      <c r="AC4045" s="195">
        <v>2</v>
      </c>
      <c r="AD4045" s="189">
        <f>AA4045*AB4045</f>
        <v>154</v>
      </c>
      <c r="AE4045" s="196"/>
      <c r="AF4045" s="197">
        <f>AF4038</f>
        <v>2050</v>
      </c>
      <c r="AG4045" s="197">
        <f t="shared" si="114"/>
        <v>315700</v>
      </c>
      <c r="AH4045" s="188">
        <f>SUM(AI4045:AL4045)</f>
        <v>154</v>
      </c>
      <c r="AI4045" s="188"/>
      <c r="AJ4045" s="188">
        <v>154</v>
      </c>
      <c r="AK4045" s="188"/>
      <c r="AL4045" s="188"/>
      <c r="AM4045" s="183">
        <v>18</v>
      </c>
      <c r="AN4045" s="183">
        <f>ค่าเสื่อม!S1</f>
        <v>18</v>
      </c>
      <c r="AO4045" s="198">
        <f t="shared" si="119"/>
        <v>56826</v>
      </c>
      <c r="AP4045" s="198">
        <f t="shared" si="120"/>
        <v>258874</v>
      </c>
      <c r="AQ4045" s="199">
        <f t="shared" si="121"/>
        <v>258874</v>
      </c>
      <c r="AR4045" s="199">
        <f t="shared" si="116"/>
        <v>258874</v>
      </c>
      <c r="AS4045" s="198">
        <f t="shared" si="117"/>
        <v>0</v>
      </c>
      <c r="AT4045" s="198">
        <f t="shared" si="125"/>
        <v>258874</v>
      </c>
      <c r="AU4045" s="198">
        <f t="shared" si="126"/>
        <v>0</v>
      </c>
      <c r="AV4045" s="183"/>
      <c r="AW4045" s="183" t="s">
        <v>51</v>
      </c>
      <c r="AX4045" s="201">
        <f t="shared" si="127"/>
        <v>0</v>
      </c>
      <c r="AY4045" s="198">
        <f t="shared" si="128"/>
        <v>0</v>
      </c>
    </row>
    <row r="4046" spans="1:52" s="202" customFormat="1" ht="16.5" customHeight="1" x14ac:dyDescent="0.25">
      <c r="A4046" s="179"/>
      <c r="B4046" s="180">
        <v>163</v>
      </c>
      <c r="C4046" s="203" t="s">
        <v>5</v>
      </c>
      <c r="D4046" s="183">
        <v>34257</v>
      </c>
      <c r="E4046" s="183">
        <v>587</v>
      </c>
      <c r="F4046" s="183">
        <v>1643</v>
      </c>
      <c r="G4046" s="183" t="s">
        <v>26</v>
      </c>
      <c r="H4046" s="183">
        <v>0</v>
      </c>
      <c r="I4046" s="183">
        <v>3</v>
      </c>
      <c r="J4046" s="183">
        <v>45</v>
      </c>
      <c r="K4046" s="184">
        <f>H4046*400+I4046*100+J4046</f>
        <v>345</v>
      </c>
      <c r="L4046" s="187">
        <v>345</v>
      </c>
      <c r="M4046" s="204">
        <v>1</v>
      </c>
      <c r="N4046" s="187">
        <f t="shared" si="118"/>
        <v>345</v>
      </c>
      <c r="O4046" s="187">
        <v>150</v>
      </c>
      <c r="P4046" s="185">
        <f t="shared" si="112"/>
        <v>51750</v>
      </c>
      <c r="Q4046" s="370">
        <v>345</v>
      </c>
      <c r="R4046" s="189"/>
      <c r="S4046" s="189"/>
      <c r="T4046" s="190"/>
      <c r="U4046" s="191"/>
      <c r="V4046" s="192"/>
      <c r="W4046" s="193"/>
      <c r="X4046" s="366"/>
      <c r="Y4046" s="190"/>
      <c r="Z4046" s="190"/>
      <c r="AA4046" s="195"/>
      <c r="AB4046" s="195"/>
      <c r="AC4046" s="195"/>
      <c r="AD4046" s="189"/>
      <c r="AE4046" s="196"/>
      <c r="AF4046" s="197"/>
      <c r="AG4046" s="197"/>
      <c r="AH4046" s="188"/>
      <c r="AI4046" s="188"/>
      <c r="AJ4046" s="188"/>
      <c r="AK4046" s="188"/>
      <c r="AL4046" s="188"/>
      <c r="AM4046" s="183"/>
      <c r="AN4046" s="183"/>
      <c r="AO4046" s="198"/>
      <c r="AP4046" s="198"/>
      <c r="AQ4046" s="199"/>
      <c r="AR4046" s="199">
        <f t="shared" si="116"/>
        <v>0</v>
      </c>
      <c r="AS4046" s="198">
        <f t="shared" si="117"/>
        <v>0</v>
      </c>
      <c r="AT4046" s="198">
        <f t="shared" si="125"/>
        <v>0</v>
      </c>
      <c r="AU4046" s="198">
        <f t="shared" si="126"/>
        <v>0</v>
      </c>
      <c r="AV4046" s="183"/>
      <c r="AW4046" s="183"/>
      <c r="AX4046" s="201">
        <f t="shared" si="127"/>
        <v>0</v>
      </c>
      <c r="AY4046" s="198">
        <f t="shared" si="128"/>
        <v>0</v>
      </c>
    </row>
    <row r="4047" spans="1:52" s="202" customFormat="1" ht="16.5" customHeight="1" x14ac:dyDescent="0.25">
      <c r="A4047" s="179"/>
      <c r="B4047" s="180">
        <v>164</v>
      </c>
      <c r="C4047" s="203" t="s">
        <v>5</v>
      </c>
      <c r="D4047" s="183">
        <v>9824</v>
      </c>
      <c r="E4047" s="183">
        <v>221</v>
      </c>
      <c r="F4047" s="183">
        <v>8</v>
      </c>
      <c r="G4047" s="183" t="s">
        <v>26</v>
      </c>
      <c r="H4047" s="183">
        <v>6</v>
      </c>
      <c r="I4047" s="183">
        <v>2</v>
      </c>
      <c r="J4047" s="183">
        <v>42</v>
      </c>
      <c r="K4047" s="184">
        <f>H4047*400+I4047*100+J4047</f>
        <v>2642</v>
      </c>
      <c r="L4047" s="187">
        <v>2642</v>
      </c>
      <c r="M4047" s="204">
        <v>1</v>
      </c>
      <c r="N4047" s="187">
        <f t="shared" si="118"/>
        <v>2642</v>
      </c>
      <c r="O4047" s="187">
        <v>150</v>
      </c>
      <c r="P4047" s="185">
        <f t="shared" si="112"/>
        <v>396300</v>
      </c>
      <c r="Q4047" s="370">
        <v>2642</v>
      </c>
      <c r="R4047" s="189"/>
      <c r="S4047" s="189"/>
      <c r="T4047" s="190"/>
      <c r="U4047" s="191"/>
      <c r="V4047" s="192"/>
      <c r="W4047" s="193"/>
      <c r="X4047" s="366"/>
      <c r="Y4047" s="190"/>
      <c r="Z4047" s="192"/>
      <c r="AA4047" s="195"/>
      <c r="AB4047" s="195"/>
      <c r="AC4047" s="195"/>
      <c r="AD4047" s="189"/>
      <c r="AE4047" s="196"/>
      <c r="AF4047" s="197"/>
      <c r="AG4047" s="197"/>
      <c r="AH4047" s="188"/>
      <c r="AI4047" s="188"/>
      <c r="AJ4047" s="188"/>
      <c r="AK4047" s="188"/>
      <c r="AL4047" s="188"/>
      <c r="AM4047" s="190"/>
      <c r="AN4047" s="183"/>
      <c r="AO4047" s="198"/>
      <c r="AP4047" s="198"/>
      <c r="AQ4047" s="199"/>
      <c r="AR4047" s="199">
        <f t="shared" si="116"/>
        <v>0</v>
      </c>
      <c r="AS4047" s="198">
        <f t="shared" si="117"/>
        <v>0</v>
      </c>
      <c r="AT4047" s="198">
        <f t="shared" si="125"/>
        <v>0</v>
      </c>
      <c r="AU4047" s="198">
        <f t="shared" si="126"/>
        <v>0</v>
      </c>
      <c r="AV4047" s="183"/>
      <c r="AW4047" s="183"/>
      <c r="AX4047" s="201">
        <f t="shared" si="127"/>
        <v>0</v>
      </c>
      <c r="AY4047" s="198">
        <f t="shared" si="128"/>
        <v>0</v>
      </c>
    </row>
    <row r="4048" spans="1:52" s="202" customFormat="1" ht="16.5" customHeight="1" x14ac:dyDescent="0.25">
      <c r="A4048" s="179" t="s">
        <v>405</v>
      </c>
      <c r="B4048" s="180">
        <v>165</v>
      </c>
      <c r="C4048" s="203" t="s">
        <v>5</v>
      </c>
      <c r="D4048" s="183">
        <v>14535</v>
      </c>
      <c r="E4048" s="183">
        <v>1</v>
      </c>
      <c r="F4048" s="183">
        <v>158</v>
      </c>
      <c r="G4048" s="183" t="s">
        <v>26</v>
      </c>
      <c r="H4048" s="183">
        <v>1</v>
      </c>
      <c r="I4048" s="183">
        <v>2</v>
      </c>
      <c r="J4048" s="183">
        <v>9</v>
      </c>
      <c r="K4048" s="184">
        <f>H4048*400+I4048*100+J4048</f>
        <v>609</v>
      </c>
      <c r="L4048" s="187">
        <v>609</v>
      </c>
      <c r="M4048" s="204">
        <v>1</v>
      </c>
      <c r="N4048" s="187">
        <f t="shared" si="118"/>
        <v>609</v>
      </c>
      <c r="O4048" s="187">
        <v>100</v>
      </c>
      <c r="P4048" s="185">
        <f t="shared" si="112"/>
        <v>60900</v>
      </c>
      <c r="Q4048" s="370">
        <v>609</v>
      </c>
      <c r="R4048" s="189"/>
      <c r="S4048" s="189"/>
      <c r="T4048" s="190"/>
      <c r="U4048" s="191"/>
      <c r="V4048" s="372" t="s">
        <v>405</v>
      </c>
      <c r="W4048" s="193">
        <v>229</v>
      </c>
      <c r="X4048" s="366"/>
      <c r="Y4048" s="190" t="s">
        <v>38</v>
      </c>
      <c r="Z4048" s="190" t="s">
        <v>7</v>
      </c>
      <c r="AA4048" s="195">
        <v>8</v>
      </c>
      <c r="AB4048" s="195">
        <v>18</v>
      </c>
      <c r="AC4048" s="195">
        <v>2</v>
      </c>
      <c r="AD4048" s="189">
        <f>AA4048*AB4048</f>
        <v>144</v>
      </c>
      <c r="AE4048" s="196"/>
      <c r="AF4048" s="197">
        <f>รายการ!B34</f>
        <v>2050</v>
      </c>
      <c r="AG4048" s="197">
        <f t="shared" si="114"/>
        <v>295200</v>
      </c>
      <c r="AH4048" s="188">
        <f>SUM(AI4048:AL4048)</f>
        <v>144</v>
      </c>
      <c r="AI4048" s="188">
        <v>144</v>
      </c>
      <c r="AJ4048" s="188"/>
      <c r="AK4048" s="188"/>
      <c r="AL4048" s="188"/>
      <c r="AM4048" s="183">
        <v>10</v>
      </c>
      <c r="AN4048" s="183">
        <f>ค่าเสื่อม!K4</f>
        <v>40</v>
      </c>
      <c r="AO4048" s="198">
        <f t="shared" si="119"/>
        <v>118080</v>
      </c>
      <c r="AP4048" s="198">
        <f t="shared" si="120"/>
        <v>177120</v>
      </c>
      <c r="AQ4048" s="199">
        <f t="shared" ref="AQ4048:AQ4111" si="129">P4048+AP4048</f>
        <v>238020</v>
      </c>
      <c r="AR4048" s="199">
        <f t="shared" si="116"/>
        <v>238020</v>
      </c>
      <c r="AS4048" s="198">
        <f t="shared" si="117"/>
        <v>0</v>
      </c>
      <c r="AT4048" s="198">
        <f t="shared" si="125"/>
        <v>238020</v>
      </c>
      <c r="AU4048" s="198">
        <f t="shared" si="126"/>
        <v>0</v>
      </c>
      <c r="AV4048" s="183"/>
      <c r="AW4048" s="183" t="s">
        <v>51</v>
      </c>
      <c r="AX4048" s="201">
        <f t="shared" si="127"/>
        <v>0</v>
      </c>
      <c r="AY4048" s="198">
        <f t="shared" si="128"/>
        <v>0</v>
      </c>
    </row>
    <row r="4049" spans="1:51" s="202" customFormat="1" ht="16.5" customHeight="1" x14ac:dyDescent="0.25">
      <c r="A4049" s="179" t="s">
        <v>406</v>
      </c>
      <c r="B4049" s="180">
        <v>166</v>
      </c>
      <c r="C4049" s="203" t="s">
        <v>5</v>
      </c>
      <c r="D4049" s="183">
        <v>29633</v>
      </c>
      <c r="E4049" s="183">
        <v>131</v>
      </c>
      <c r="F4049" s="183">
        <v>1385</v>
      </c>
      <c r="G4049" s="183" t="s">
        <v>26</v>
      </c>
      <c r="H4049" s="183">
        <v>1</v>
      </c>
      <c r="I4049" s="183">
        <v>0</v>
      </c>
      <c r="J4049" s="183">
        <v>18</v>
      </c>
      <c r="K4049" s="184">
        <f>H4049*400+I4049*100+J4049</f>
        <v>418</v>
      </c>
      <c r="L4049" s="187">
        <v>408</v>
      </c>
      <c r="M4049" s="204">
        <v>1</v>
      </c>
      <c r="N4049" s="187">
        <f t="shared" si="118"/>
        <v>408</v>
      </c>
      <c r="O4049" s="187">
        <v>150</v>
      </c>
      <c r="P4049" s="185">
        <f t="shared" si="112"/>
        <v>61200</v>
      </c>
      <c r="Q4049" s="370">
        <v>408</v>
      </c>
      <c r="R4049" s="189"/>
      <c r="S4049" s="189"/>
      <c r="T4049" s="190"/>
      <c r="U4049" s="191"/>
      <c r="V4049" s="192"/>
      <c r="W4049" s="193"/>
      <c r="X4049" s="366"/>
      <c r="Y4049" s="190"/>
      <c r="Z4049" s="190"/>
      <c r="AA4049" s="195"/>
      <c r="AB4049" s="195"/>
      <c r="AC4049" s="195"/>
      <c r="AD4049" s="189"/>
      <c r="AE4049" s="196"/>
      <c r="AF4049" s="197"/>
      <c r="AG4049" s="197"/>
      <c r="AH4049" s="190"/>
      <c r="AI4049" s="188"/>
      <c r="AJ4049" s="188"/>
      <c r="AK4049" s="188"/>
      <c r="AL4049" s="188"/>
      <c r="AM4049" s="183"/>
      <c r="AN4049" s="183"/>
      <c r="AO4049" s="198">
        <f t="shared" si="119"/>
        <v>0</v>
      </c>
      <c r="AP4049" s="198">
        <f t="shared" si="120"/>
        <v>0</v>
      </c>
      <c r="AQ4049" s="199">
        <f t="shared" si="129"/>
        <v>61200</v>
      </c>
      <c r="AR4049" s="199">
        <f t="shared" si="116"/>
        <v>61200</v>
      </c>
      <c r="AS4049" s="198">
        <f t="shared" si="117"/>
        <v>0</v>
      </c>
      <c r="AT4049" s="198">
        <f t="shared" si="125"/>
        <v>61200</v>
      </c>
      <c r="AU4049" s="198">
        <f t="shared" si="126"/>
        <v>0</v>
      </c>
      <c r="AV4049" s="183"/>
      <c r="AW4049" s="183"/>
      <c r="AX4049" s="201">
        <f t="shared" si="127"/>
        <v>0</v>
      </c>
      <c r="AY4049" s="198">
        <f t="shared" si="128"/>
        <v>0</v>
      </c>
    </row>
    <row r="4050" spans="1:51" s="202" customFormat="1" ht="16.5" customHeight="1" x14ac:dyDescent="0.25">
      <c r="A4050" s="179" t="s">
        <v>407</v>
      </c>
      <c r="B4050" s="180">
        <v>167</v>
      </c>
      <c r="C4050" s="203" t="s">
        <v>5</v>
      </c>
      <c r="D4050" s="183">
        <v>14532</v>
      </c>
      <c r="E4050" s="183">
        <v>11</v>
      </c>
      <c r="F4050" s="183">
        <v>155</v>
      </c>
      <c r="G4050" s="183" t="s">
        <v>26</v>
      </c>
      <c r="H4050" s="183">
        <v>0</v>
      </c>
      <c r="I4050" s="183">
        <v>3</v>
      </c>
      <c r="J4050" s="183">
        <v>19</v>
      </c>
      <c r="K4050" s="184">
        <f>H4050*400+I4050*100+J4050</f>
        <v>319</v>
      </c>
      <c r="L4050" s="187">
        <v>319</v>
      </c>
      <c r="M4050" s="204">
        <v>2</v>
      </c>
      <c r="N4050" s="187">
        <f t="shared" si="118"/>
        <v>319</v>
      </c>
      <c r="O4050" s="187">
        <v>100</v>
      </c>
      <c r="P4050" s="185">
        <f t="shared" si="112"/>
        <v>31900</v>
      </c>
      <c r="Q4050" s="370"/>
      <c r="R4050" s="371">
        <v>319</v>
      </c>
      <c r="S4050" s="189"/>
      <c r="T4050" s="190"/>
      <c r="U4050" s="191"/>
      <c r="V4050" s="372" t="s">
        <v>407</v>
      </c>
      <c r="W4050" s="193">
        <v>230</v>
      </c>
      <c r="X4050" s="366" t="s">
        <v>263</v>
      </c>
      <c r="Y4050" s="190" t="s">
        <v>28</v>
      </c>
      <c r="Z4050" s="190" t="s">
        <v>53</v>
      </c>
      <c r="AA4050" s="195">
        <v>6</v>
      </c>
      <c r="AB4050" s="195">
        <v>15</v>
      </c>
      <c r="AC4050" s="195">
        <v>2</v>
      </c>
      <c r="AD4050" s="189">
        <f>AA4050*AB4050</f>
        <v>90</v>
      </c>
      <c r="AE4050" s="196"/>
      <c r="AF4050" s="197">
        <f>AF4042</f>
        <v>6700</v>
      </c>
      <c r="AG4050" s="197">
        <f t="shared" si="114"/>
        <v>603000</v>
      </c>
      <c r="AH4050" s="188">
        <f>SUM(AI4050:AL4050)</f>
        <v>90</v>
      </c>
      <c r="AI4050" s="188"/>
      <c r="AJ4050" s="188">
        <v>90</v>
      </c>
      <c r="AK4050" s="188"/>
      <c r="AL4050" s="188"/>
      <c r="AM4050" s="183">
        <v>13</v>
      </c>
      <c r="AN4050" s="183">
        <f>ค่าเสื่อม!N4</f>
        <v>55</v>
      </c>
      <c r="AO4050" s="198">
        <f t="shared" si="119"/>
        <v>331650</v>
      </c>
      <c r="AP4050" s="198">
        <f t="shared" si="120"/>
        <v>271350</v>
      </c>
      <c r="AQ4050" s="199">
        <f t="shared" si="129"/>
        <v>303250</v>
      </c>
      <c r="AR4050" s="199">
        <f t="shared" si="116"/>
        <v>303250</v>
      </c>
      <c r="AS4050" s="198">
        <f t="shared" si="117"/>
        <v>0</v>
      </c>
      <c r="AT4050" s="198">
        <f t="shared" si="125"/>
        <v>303250</v>
      </c>
      <c r="AU4050" s="198">
        <f t="shared" si="126"/>
        <v>0</v>
      </c>
      <c r="AV4050" s="183"/>
      <c r="AW4050" s="183"/>
      <c r="AX4050" s="201">
        <f t="shared" si="127"/>
        <v>0</v>
      </c>
      <c r="AY4050" s="198">
        <f t="shared" si="128"/>
        <v>0</v>
      </c>
    </row>
    <row r="4051" spans="1:51" s="202" customFormat="1" ht="16.5" customHeight="1" x14ac:dyDescent="0.25">
      <c r="A4051" s="179"/>
      <c r="B4051" s="180"/>
      <c r="C4051" s="203"/>
      <c r="D4051" s="183"/>
      <c r="E4051" s="183"/>
      <c r="F4051" s="183"/>
      <c r="G4051" s="183"/>
      <c r="H4051" s="183"/>
      <c r="I4051" s="183"/>
      <c r="J4051" s="183"/>
      <c r="K4051" s="187"/>
      <c r="L4051" s="187"/>
      <c r="M4051" s="204"/>
      <c r="N4051" s="187">
        <f t="shared" si="118"/>
        <v>0</v>
      </c>
      <c r="O4051" s="187"/>
      <c r="P4051" s="185">
        <f t="shared" si="112"/>
        <v>0</v>
      </c>
      <c r="Q4051" s="188"/>
      <c r="R4051" s="189"/>
      <c r="S4051" s="189"/>
      <c r="T4051" s="190"/>
      <c r="U4051" s="191"/>
      <c r="V4051" s="192"/>
      <c r="W4051" s="193">
        <v>231</v>
      </c>
      <c r="X4051" s="366"/>
      <c r="Y4051" s="190" t="s">
        <v>38</v>
      </c>
      <c r="Z4051" s="190" t="s">
        <v>7</v>
      </c>
      <c r="AA4051" s="195">
        <v>7</v>
      </c>
      <c r="AB4051" s="195">
        <v>14</v>
      </c>
      <c r="AC4051" s="195">
        <v>2</v>
      </c>
      <c r="AD4051" s="189">
        <f>AA4051*AB4051</f>
        <v>98</v>
      </c>
      <c r="AE4051" s="196"/>
      <c r="AF4051" s="197">
        <f>AF4048</f>
        <v>2050</v>
      </c>
      <c r="AG4051" s="197">
        <f t="shared" si="114"/>
        <v>200900</v>
      </c>
      <c r="AH4051" s="188">
        <f>SUM(AI4051:AL4051)</f>
        <v>98</v>
      </c>
      <c r="AI4051" s="188"/>
      <c r="AJ4051" s="188">
        <v>98</v>
      </c>
      <c r="AK4051" s="188"/>
      <c r="AL4051" s="188"/>
      <c r="AM4051" s="183">
        <v>7</v>
      </c>
      <c r="AN4051" s="183">
        <f>ค่าเสื่อม!H4</f>
        <v>25</v>
      </c>
      <c r="AO4051" s="198">
        <f t="shared" si="119"/>
        <v>50225</v>
      </c>
      <c r="AP4051" s="198">
        <f t="shared" si="120"/>
        <v>150675</v>
      </c>
      <c r="AQ4051" s="199">
        <f t="shared" si="129"/>
        <v>150675</v>
      </c>
      <c r="AR4051" s="199">
        <f t="shared" si="116"/>
        <v>150675</v>
      </c>
      <c r="AS4051" s="198">
        <f t="shared" si="117"/>
        <v>0</v>
      </c>
      <c r="AT4051" s="198">
        <f t="shared" si="125"/>
        <v>150675</v>
      </c>
      <c r="AU4051" s="198">
        <f t="shared" si="126"/>
        <v>0</v>
      </c>
      <c r="AV4051" s="183"/>
      <c r="AW4051" s="183" t="s">
        <v>51</v>
      </c>
      <c r="AX4051" s="201">
        <f t="shared" si="127"/>
        <v>0</v>
      </c>
      <c r="AY4051" s="198">
        <f t="shared" si="128"/>
        <v>0</v>
      </c>
    </row>
    <row r="4052" spans="1:51" s="202" customFormat="1" ht="16.5" customHeight="1" x14ac:dyDescent="0.25">
      <c r="A4052" s="179"/>
      <c r="B4052" s="180"/>
      <c r="C4052" s="203"/>
      <c r="D4052" s="183"/>
      <c r="E4052" s="183"/>
      <c r="F4052" s="183"/>
      <c r="G4052" s="183"/>
      <c r="H4052" s="183"/>
      <c r="I4052" s="183"/>
      <c r="J4052" s="183"/>
      <c r="K4052" s="187"/>
      <c r="L4052" s="187"/>
      <c r="M4052" s="204"/>
      <c r="N4052" s="187">
        <f t="shared" si="118"/>
        <v>0</v>
      </c>
      <c r="O4052" s="187"/>
      <c r="P4052" s="185">
        <f t="shared" si="112"/>
        <v>0</v>
      </c>
      <c r="Q4052" s="188"/>
      <c r="R4052" s="189"/>
      <c r="S4052" s="189"/>
      <c r="T4052" s="190"/>
      <c r="U4052" s="191"/>
      <c r="V4052" s="192"/>
      <c r="W4052" s="193">
        <v>232</v>
      </c>
      <c r="X4052" s="366"/>
      <c r="Y4052" s="190" t="s">
        <v>38</v>
      </c>
      <c r="Z4052" s="190" t="s">
        <v>7</v>
      </c>
      <c r="AA4052" s="195">
        <v>6</v>
      </c>
      <c r="AB4052" s="195">
        <v>12</v>
      </c>
      <c r="AC4052" s="195">
        <v>2</v>
      </c>
      <c r="AD4052" s="189">
        <f>AA4052*AB4052</f>
        <v>72</v>
      </c>
      <c r="AE4052" s="196"/>
      <c r="AF4052" s="197">
        <f>AF4051</f>
        <v>2050</v>
      </c>
      <c r="AG4052" s="197">
        <f t="shared" si="114"/>
        <v>147600</v>
      </c>
      <c r="AH4052" s="188">
        <f>SUM(AI4052:AL4052)</f>
        <v>72</v>
      </c>
      <c r="AI4052" s="188"/>
      <c r="AJ4052" s="188">
        <v>72</v>
      </c>
      <c r="AK4052" s="188"/>
      <c r="AL4052" s="188"/>
      <c r="AM4052" s="183">
        <v>8</v>
      </c>
      <c r="AN4052" s="183">
        <f>ค่าเสื่อม!I4</f>
        <v>30</v>
      </c>
      <c r="AO4052" s="198">
        <f t="shared" si="119"/>
        <v>44280</v>
      </c>
      <c r="AP4052" s="198">
        <f t="shared" si="120"/>
        <v>103320</v>
      </c>
      <c r="AQ4052" s="199">
        <f t="shared" si="129"/>
        <v>103320</v>
      </c>
      <c r="AR4052" s="199">
        <f t="shared" si="116"/>
        <v>103320</v>
      </c>
      <c r="AS4052" s="198">
        <f t="shared" si="117"/>
        <v>0</v>
      </c>
      <c r="AT4052" s="198">
        <f t="shared" si="125"/>
        <v>103320</v>
      </c>
      <c r="AU4052" s="198">
        <f t="shared" si="126"/>
        <v>0</v>
      </c>
      <c r="AV4052" s="183"/>
      <c r="AW4052" s="183" t="s">
        <v>51</v>
      </c>
      <c r="AX4052" s="201">
        <f t="shared" si="127"/>
        <v>0</v>
      </c>
      <c r="AY4052" s="198">
        <f t="shared" si="128"/>
        <v>0</v>
      </c>
    </row>
    <row r="4053" spans="1:51" s="202" customFormat="1" ht="16.5" customHeight="1" x14ac:dyDescent="0.25">
      <c r="A4053" s="179"/>
      <c r="B4053" s="180">
        <v>168</v>
      </c>
      <c r="C4053" s="203" t="s">
        <v>5</v>
      </c>
      <c r="D4053" s="183">
        <v>14534</v>
      </c>
      <c r="E4053" s="183">
        <v>2</v>
      </c>
      <c r="F4053" s="183">
        <v>157</v>
      </c>
      <c r="G4053" s="183" t="s">
        <v>26</v>
      </c>
      <c r="H4053" s="183">
        <v>1</v>
      </c>
      <c r="I4053" s="183">
        <v>2</v>
      </c>
      <c r="J4053" s="183">
        <v>27</v>
      </c>
      <c r="K4053" s="184">
        <f>H4053*400+I4053*100+J4053</f>
        <v>627</v>
      </c>
      <c r="L4053" s="389">
        <v>627</v>
      </c>
      <c r="M4053" s="390">
        <v>1</v>
      </c>
      <c r="N4053" s="187">
        <f t="shared" si="118"/>
        <v>627</v>
      </c>
      <c r="O4053" s="187">
        <v>100</v>
      </c>
      <c r="P4053" s="185">
        <f t="shared" si="112"/>
        <v>62700</v>
      </c>
      <c r="Q4053" s="391">
        <v>627</v>
      </c>
      <c r="R4053" s="189"/>
      <c r="S4053" s="189"/>
      <c r="T4053" s="190"/>
      <c r="U4053" s="191"/>
      <c r="V4053" s="192"/>
      <c r="W4053" s="193"/>
      <c r="X4053" s="366"/>
      <c r="Y4053" s="190"/>
      <c r="Z4053" s="190"/>
      <c r="AA4053" s="195"/>
      <c r="AB4053" s="195"/>
      <c r="AC4053" s="195"/>
      <c r="AD4053" s="189"/>
      <c r="AE4053" s="196"/>
      <c r="AF4053" s="197"/>
      <c r="AG4053" s="197"/>
      <c r="AH4053" s="190"/>
      <c r="AI4053" s="188"/>
      <c r="AJ4053" s="188"/>
      <c r="AK4053" s="188"/>
      <c r="AL4053" s="188"/>
      <c r="AM4053" s="183"/>
      <c r="AN4053" s="183"/>
      <c r="AO4053" s="198">
        <f t="shared" si="119"/>
        <v>0</v>
      </c>
      <c r="AP4053" s="198">
        <f t="shared" si="120"/>
        <v>0</v>
      </c>
      <c r="AQ4053" s="199">
        <f t="shared" si="129"/>
        <v>62700</v>
      </c>
      <c r="AR4053" s="199">
        <f t="shared" si="116"/>
        <v>62700</v>
      </c>
      <c r="AS4053" s="198">
        <f t="shared" si="117"/>
        <v>0</v>
      </c>
      <c r="AT4053" s="198">
        <f t="shared" si="125"/>
        <v>62700</v>
      </c>
      <c r="AU4053" s="198">
        <f t="shared" si="126"/>
        <v>0</v>
      </c>
      <c r="AV4053" s="183"/>
      <c r="AW4053" s="183"/>
      <c r="AX4053" s="201">
        <f t="shared" si="127"/>
        <v>0</v>
      </c>
      <c r="AY4053" s="198">
        <f t="shared" si="128"/>
        <v>0</v>
      </c>
    </row>
    <row r="4054" spans="1:51" s="202" customFormat="1" ht="16.5" customHeight="1" x14ac:dyDescent="0.25">
      <c r="A4054" s="179"/>
      <c r="B4054" s="180">
        <v>169</v>
      </c>
      <c r="C4054" s="203" t="s">
        <v>5</v>
      </c>
      <c r="D4054" s="183">
        <v>25352</v>
      </c>
      <c r="E4054" s="183">
        <v>36</v>
      </c>
      <c r="F4054" s="183">
        <v>1130</v>
      </c>
      <c r="G4054" s="183" t="s">
        <v>26</v>
      </c>
      <c r="H4054" s="183">
        <v>8</v>
      </c>
      <c r="I4054" s="183">
        <v>2</v>
      </c>
      <c r="J4054" s="183">
        <v>62</v>
      </c>
      <c r="K4054" s="184">
        <f>H4054*400+I4054*100+J4054</f>
        <v>3462</v>
      </c>
      <c r="L4054" s="187">
        <v>3462</v>
      </c>
      <c r="M4054" s="390">
        <v>1</v>
      </c>
      <c r="N4054" s="187">
        <f t="shared" si="118"/>
        <v>3462</v>
      </c>
      <c r="O4054" s="187">
        <v>125</v>
      </c>
      <c r="P4054" s="185">
        <f t="shared" si="112"/>
        <v>432750</v>
      </c>
      <c r="Q4054" s="370">
        <v>3462</v>
      </c>
      <c r="R4054" s="189"/>
      <c r="S4054" s="189"/>
      <c r="T4054" s="190"/>
      <c r="U4054" s="191"/>
      <c r="V4054" s="192"/>
      <c r="W4054" s="193"/>
      <c r="X4054" s="366"/>
      <c r="Y4054" s="190"/>
      <c r="Z4054" s="190"/>
      <c r="AA4054" s="195"/>
      <c r="AB4054" s="195"/>
      <c r="AC4054" s="195"/>
      <c r="AD4054" s="189"/>
      <c r="AE4054" s="196"/>
      <c r="AF4054" s="197"/>
      <c r="AG4054" s="197"/>
      <c r="AH4054" s="190"/>
      <c r="AI4054" s="188"/>
      <c r="AJ4054" s="188"/>
      <c r="AK4054" s="188"/>
      <c r="AL4054" s="188"/>
      <c r="AM4054" s="183"/>
      <c r="AN4054" s="183"/>
      <c r="AO4054" s="198">
        <f t="shared" si="119"/>
        <v>0</v>
      </c>
      <c r="AP4054" s="198">
        <f t="shared" si="120"/>
        <v>0</v>
      </c>
      <c r="AQ4054" s="199">
        <f t="shared" si="129"/>
        <v>432750</v>
      </c>
      <c r="AR4054" s="199">
        <f t="shared" si="116"/>
        <v>432750</v>
      </c>
      <c r="AS4054" s="198">
        <f t="shared" si="117"/>
        <v>0</v>
      </c>
      <c r="AT4054" s="198">
        <f t="shared" si="125"/>
        <v>432750</v>
      </c>
      <c r="AU4054" s="198">
        <f t="shared" si="126"/>
        <v>0</v>
      </c>
      <c r="AV4054" s="183"/>
      <c r="AW4054" s="183"/>
      <c r="AX4054" s="201">
        <f t="shared" si="127"/>
        <v>0</v>
      </c>
      <c r="AY4054" s="198">
        <f t="shared" si="128"/>
        <v>0</v>
      </c>
    </row>
    <row r="4055" spans="1:51" s="364" customFormat="1" ht="16.5" customHeight="1" x14ac:dyDescent="0.25">
      <c r="A4055" s="353" t="s">
        <v>408</v>
      </c>
      <c r="B4055" s="193">
        <v>170</v>
      </c>
      <c r="C4055" s="365" t="s">
        <v>5</v>
      </c>
      <c r="D4055" s="190">
        <v>3169</v>
      </c>
      <c r="E4055" s="190">
        <v>224</v>
      </c>
      <c r="F4055" s="190">
        <v>29</v>
      </c>
      <c r="G4055" s="190" t="s">
        <v>26</v>
      </c>
      <c r="H4055" s="190">
        <v>5</v>
      </c>
      <c r="I4055" s="190">
        <v>2</v>
      </c>
      <c r="J4055" s="190">
        <v>90</v>
      </c>
      <c r="K4055" s="184">
        <f>H4055*400+I4055*100+J4055</f>
        <v>2290</v>
      </c>
      <c r="L4055" s="197">
        <v>2290</v>
      </c>
      <c r="M4055" s="366">
        <v>1</v>
      </c>
      <c r="N4055" s="197">
        <f t="shared" si="118"/>
        <v>2290</v>
      </c>
      <c r="O4055" s="197">
        <v>125</v>
      </c>
      <c r="P4055" s="185">
        <f t="shared" si="112"/>
        <v>286250</v>
      </c>
      <c r="Q4055" s="392">
        <v>2290</v>
      </c>
      <c r="R4055" s="189"/>
      <c r="S4055" s="189"/>
      <c r="T4055" s="190"/>
      <c r="U4055" s="191"/>
      <c r="V4055" s="192"/>
      <c r="W4055" s="193"/>
      <c r="X4055" s="366"/>
      <c r="Y4055" s="190"/>
      <c r="Z4055" s="190"/>
      <c r="AA4055" s="195"/>
      <c r="AB4055" s="195"/>
      <c r="AC4055" s="195"/>
      <c r="AD4055" s="189"/>
      <c r="AE4055" s="196"/>
      <c r="AF4055" s="197"/>
      <c r="AG4055" s="197"/>
      <c r="AH4055" s="190"/>
      <c r="AI4055" s="188"/>
      <c r="AJ4055" s="188"/>
      <c r="AK4055" s="188"/>
      <c r="AL4055" s="188"/>
      <c r="AM4055" s="190"/>
      <c r="AN4055" s="190"/>
      <c r="AO4055" s="198">
        <f t="shared" si="119"/>
        <v>0</v>
      </c>
      <c r="AP4055" s="198">
        <f t="shared" si="120"/>
        <v>0</v>
      </c>
      <c r="AQ4055" s="199">
        <f t="shared" si="129"/>
        <v>286250</v>
      </c>
      <c r="AR4055" s="199">
        <f t="shared" si="116"/>
        <v>286250</v>
      </c>
      <c r="AS4055" s="198">
        <f t="shared" si="117"/>
        <v>0</v>
      </c>
      <c r="AT4055" s="198">
        <f t="shared" si="125"/>
        <v>286250</v>
      </c>
      <c r="AU4055" s="198">
        <f t="shared" si="126"/>
        <v>0</v>
      </c>
      <c r="AV4055" s="190"/>
      <c r="AW4055" s="190"/>
      <c r="AX4055" s="201">
        <f t="shared" si="127"/>
        <v>0</v>
      </c>
      <c r="AY4055" s="198">
        <f t="shared" si="128"/>
        <v>0</v>
      </c>
    </row>
    <row r="4056" spans="1:51" s="202" customFormat="1" ht="16.5" customHeight="1" x14ac:dyDescent="0.25">
      <c r="A4056" s="179" t="s">
        <v>409</v>
      </c>
      <c r="B4056" s="180">
        <v>171</v>
      </c>
      <c r="C4056" s="203" t="s">
        <v>5</v>
      </c>
      <c r="D4056" s="183">
        <v>14528</v>
      </c>
      <c r="E4056" s="183">
        <v>13</v>
      </c>
      <c r="F4056" s="183">
        <v>151</v>
      </c>
      <c r="G4056" s="183" t="s">
        <v>26</v>
      </c>
      <c r="H4056" s="183">
        <v>0</v>
      </c>
      <c r="I4056" s="183">
        <v>1</v>
      </c>
      <c r="J4056" s="183">
        <v>93</v>
      </c>
      <c r="K4056" s="184">
        <f>H4056*400+I4056*100+J4056</f>
        <v>193</v>
      </c>
      <c r="L4056" s="187">
        <v>193</v>
      </c>
      <c r="M4056" s="204">
        <v>2</v>
      </c>
      <c r="N4056" s="187">
        <f t="shared" si="118"/>
        <v>193</v>
      </c>
      <c r="O4056" s="187">
        <v>175</v>
      </c>
      <c r="P4056" s="185">
        <f t="shared" ref="P4056:P4123" si="130">N4056*O4056</f>
        <v>33775</v>
      </c>
      <c r="Q4056" s="370"/>
      <c r="R4056" s="371">
        <v>193</v>
      </c>
      <c r="S4056" s="189"/>
      <c r="T4056" s="190"/>
      <c r="U4056" s="191"/>
      <c r="V4056" s="372" t="s">
        <v>409</v>
      </c>
      <c r="W4056" s="193">
        <v>233</v>
      </c>
      <c r="X4056" s="366" t="s">
        <v>262</v>
      </c>
      <c r="Y4056" s="190" t="s">
        <v>28</v>
      </c>
      <c r="Z4056" s="190" t="s">
        <v>41</v>
      </c>
      <c r="AA4056" s="195"/>
      <c r="AB4056" s="195"/>
      <c r="AC4056" s="195">
        <v>2</v>
      </c>
      <c r="AD4056" s="189">
        <f>SUM(AD4057:AD4058)</f>
        <v>270</v>
      </c>
      <c r="AE4056" s="196"/>
      <c r="AF4056" s="197">
        <f>AF4050</f>
        <v>6700</v>
      </c>
      <c r="AG4056" s="197">
        <f t="shared" si="114"/>
        <v>1809000</v>
      </c>
      <c r="AH4056" s="188">
        <v>270</v>
      </c>
      <c r="AI4056" s="188"/>
      <c r="AJ4056" s="188">
        <v>270</v>
      </c>
      <c r="AK4056" s="188"/>
      <c r="AL4056" s="188"/>
      <c r="AM4056" s="183">
        <v>48</v>
      </c>
      <c r="AN4056" s="183">
        <f>ค่าเสื่อม!W3</f>
        <v>85</v>
      </c>
      <c r="AO4056" s="198">
        <f t="shared" si="119"/>
        <v>1537650</v>
      </c>
      <c r="AP4056" s="198">
        <f t="shared" si="120"/>
        <v>271350</v>
      </c>
      <c r="AQ4056" s="199">
        <f t="shared" si="129"/>
        <v>305125</v>
      </c>
      <c r="AR4056" s="199">
        <f t="shared" si="116"/>
        <v>305125</v>
      </c>
      <c r="AS4056" s="198">
        <f t="shared" si="117"/>
        <v>0</v>
      </c>
      <c r="AT4056" s="198">
        <f t="shared" si="125"/>
        <v>305125</v>
      </c>
      <c r="AU4056" s="198">
        <f t="shared" si="126"/>
        <v>0</v>
      </c>
      <c r="AV4056" s="183"/>
      <c r="AW4056" s="183"/>
      <c r="AX4056" s="201">
        <f t="shared" si="127"/>
        <v>0</v>
      </c>
      <c r="AY4056" s="198">
        <f t="shared" si="128"/>
        <v>0</v>
      </c>
    </row>
    <row r="4057" spans="1:51" s="202" customFormat="1" ht="16.5" customHeight="1" x14ac:dyDescent="0.25">
      <c r="A4057" s="179"/>
      <c r="B4057" s="180"/>
      <c r="C4057" s="203"/>
      <c r="D4057" s="183"/>
      <c r="E4057" s="183"/>
      <c r="F4057" s="183"/>
      <c r="G4057" s="183"/>
      <c r="H4057" s="183"/>
      <c r="I4057" s="183"/>
      <c r="J4057" s="183"/>
      <c r="K4057" s="187"/>
      <c r="L4057" s="187"/>
      <c r="M4057" s="204"/>
      <c r="N4057" s="187">
        <f t="shared" si="118"/>
        <v>0</v>
      </c>
      <c r="O4057" s="187"/>
      <c r="P4057" s="185">
        <f t="shared" si="130"/>
        <v>0</v>
      </c>
      <c r="Q4057" s="188"/>
      <c r="R4057" s="189"/>
      <c r="S4057" s="189"/>
      <c r="T4057" s="190"/>
      <c r="U4057" s="191"/>
      <c r="V4057" s="192"/>
      <c r="W4057" s="193"/>
      <c r="X4057" s="366"/>
      <c r="Y4057" s="190"/>
      <c r="Z4057" s="192" t="s">
        <v>42</v>
      </c>
      <c r="AA4057" s="195">
        <v>9</v>
      </c>
      <c r="AB4057" s="195">
        <v>15</v>
      </c>
      <c r="AC4057" s="195">
        <v>2</v>
      </c>
      <c r="AD4057" s="189">
        <f>AA4057*AB4057</f>
        <v>135</v>
      </c>
      <c r="AE4057" s="196"/>
      <c r="AF4057" s="197">
        <f>AF4056</f>
        <v>6700</v>
      </c>
      <c r="AG4057" s="197">
        <f t="shared" ref="AG4057:AG4120" si="131">AD4057*AF4057</f>
        <v>904500</v>
      </c>
      <c r="AH4057" s="188">
        <f>SUM(AI4057:AL4057)</f>
        <v>135</v>
      </c>
      <c r="AI4057" s="188"/>
      <c r="AJ4057" s="188">
        <v>135</v>
      </c>
      <c r="AK4057" s="188"/>
      <c r="AL4057" s="188"/>
      <c r="AM4057" s="183">
        <v>48</v>
      </c>
      <c r="AN4057" s="183">
        <f>AN4056</f>
        <v>85</v>
      </c>
      <c r="AO4057" s="198">
        <f t="shared" si="119"/>
        <v>768825</v>
      </c>
      <c r="AP4057" s="198">
        <f t="shared" si="120"/>
        <v>135675</v>
      </c>
      <c r="AQ4057" s="199">
        <f t="shared" si="129"/>
        <v>135675</v>
      </c>
      <c r="AR4057" s="199">
        <f t="shared" si="116"/>
        <v>135675</v>
      </c>
      <c r="AS4057" s="198">
        <f t="shared" si="117"/>
        <v>0</v>
      </c>
      <c r="AT4057" s="198">
        <f t="shared" si="125"/>
        <v>135675</v>
      </c>
      <c r="AU4057" s="198">
        <f t="shared" si="126"/>
        <v>0</v>
      </c>
      <c r="AV4057" s="183"/>
      <c r="AW4057" s="183"/>
      <c r="AX4057" s="201">
        <f t="shared" si="127"/>
        <v>0</v>
      </c>
      <c r="AY4057" s="198">
        <f t="shared" si="128"/>
        <v>0</v>
      </c>
    </row>
    <row r="4058" spans="1:51" s="202" customFormat="1" ht="16.5" customHeight="1" x14ac:dyDescent="0.25">
      <c r="A4058" s="179"/>
      <c r="B4058" s="180"/>
      <c r="C4058" s="203"/>
      <c r="D4058" s="183"/>
      <c r="E4058" s="183"/>
      <c r="F4058" s="183"/>
      <c r="G4058" s="183"/>
      <c r="H4058" s="183"/>
      <c r="I4058" s="183"/>
      <c r="J4058" s="183"/>
      <c r="K4058" s="187"/>
      <c r="L4058" s="187"/>
      <c r="M4058" s="204"/>
      <c r="N4058" s="187">
        <f t="shared" si="118"/>
        <v>0</v>
      </c>
      <c r="O4058" s="187"/>
      <c r="P4058" s="185">
        <f t="shared" si="130"/>
        <v>0</v>
      </c>
      <c r="Q4058" s="188"/>
      <c r="R4058" s="189"/>
      <c r="S4058" s="189"/>
      <c r="T4058" s="190"/>
      <c r="U4058" s="191"/>
      <c r="V4058" s="192"/>
      <c r="W4058" s="193"/>
      <c r="X4058" s="205"/>
      <c r="Y4058" s="190"/>
      <c r="Z4058" s="192" t="s">
        <v>43</v>
      </c>
      <c r="AA4058" s="195">
        <v>9</v>
      </c>
      <c r="AB4058" s="195">
        <v>15</v>
      </c>
      <c r="AC4058" s="195">
        <v>2</v>
      </c>
      <c r="AD4058" s="189">
        <f>AA4058*AB4058</f>
        <v>135</v>
      </c>
      <c r="AE4058" s="196"/>
      <c r="AF4058" s="197">
        <f>AF4057</f>
        <v>6700</v>
      </c>
      <c r="AG4058" s="197">
        <f t="shared" si="131"/>
        <v>904500</v>
      </c>
      <c r="AH4058" s="188">
        <f>SUM(AI4058:AL4058)</f>
        <v>135</v>
      </c>
      <c r="AI4058" s="188"/>
      <c r="AJ4058" s="188">
        <v>135</v>
      </c>
      <c r="AK4058" s="188"/>
      <c r="AL4058" s="188"/>
      <c r="AM4058" s="183">
        <v>48</v>
      </c>
      <c r="AN4058" s="183">
        <f>AN4057</f>
        <v>85</v>
      </c>
      <c r="AO4058" s="198">
        <f t="shared" si="119"/>
        <v>768825</v>
      </c>
      <c r="AP4058" s="198">
        <f t="shared" si="120"/>
        <v>135675</v>
      </c>
      <c r="AQ4058" s="199">
        <f t="shared" si="129"/>
        <v>135675</v>
      </c>
      <c r="AR4058" s="199">
        <f t="shared" ref="AR4058:AR4068" si="132">AQ4058</f>
        <v>135675</v>
      </c>
      <c r="AS4058" s="198">
        <f t="shared" si="117"/>
        <v>0</v>
      </c>
      <c r="AT4058" s="198">
        <f t="shared" si="125"/>
        <v>135675</v>
      </c>
      <c r="AU4058" s="198">
        <f t="shared" si="126"/>
        <v>0</v>
      </c>
      <c r="AV4058" s="183"/>
      <c r="AW4058" s="183"/>
      <c r="AX4058" s="201">
        <f t="shared" si="127"/>
        <v>0</v>
      </c>
      <c r="AY4058" s="198">
        <f t="shared" si="128"/>
        <v>0</v>
      </c>
    </row>
    <row r="4059" spans="1:51" s="202" customFormat="1" ht="16.5" customHeight="1" x14ac:dyDescent="0.25">
      <c r="A4059" s="179" t="s">
        <v>410</v>
      </c>
      <c r="B4059" s="180">
        <v>172</v>
      </c>
      <c r="C4059" s="203" t="s">
        <v>5</v>
      </c>
      <c r="D4059" s="183">
        <v>34987</v>
      </c>
      <c r="E4059" s="183">
        <v>19</v>
      </c>
      <c r="F4059" s="183">
        <v>1688</v>
      </c>
      <c r="G4059" s="183" t="s">
        <v>26</v>
      </c>
      <c r="H4059" s="183">
        <v>0</v>
      </c>
      <c r="I4059" s="183">
        <v>0</v>
      </c>
      <c r="J4059" s="183">
        <v>65</v>
      </c>
      <c r="K4059" s="184">
        <f>H4059*400+I4059*100+J4059</f>
        <v>65</v>
      </c>
      <c r="L4059" s="187">
        <v>65</v>
      </c>
      <c r="M4059" s="204">
        <v>2</v>
      </c>
      <c r="N4059" s="187">
        <f t="shared" si="118"/>
        <v>65</v>
      </c>
      <c r="O4059" s="187">
        <v>175</v>
      </c>
      <c r="P4059" s="185">
        <f t="shared" si="130"/>
        <v>11375</v>
      </c>
      <c r="Q4059" s="370"/>
      <c r="R4059" s="371">
        <v>65</v>
      </c>
      <c r="S4059" s="189"/>
      <c r="T4059" s="190"/>
      <c r="U4059" s="191"/>
      <c r="V4059" s="372" t="s">
        <v>410</v>
      </c>
      <c r="W4059" s="193">
        <v>234</v>
      </c>
      <c r="X4059" s="366" t="s">
        <v>411</v>
      </c>
      <c r="Y4059" s="190" t="s">
        <v>28</v>
      </c>
      <c r="Z4059" s="190" t="s">
        <v>41</v>
      </c>
      <c r="AA4059" s="195"/>
      <c r="AB4059" s="195"/>
      <c r="AC4059" s="195">
        <v>2</v>
      </c>
      <c r="AD4059" s="189">
        <f>SUM(AD4060:AD4061)</f>
        <v>270</v>
      </c>
      <c r="AE4059" s="196"/>
      <c r="AF4059" s="197">
        <f>AF4058</f>
        <v>6700</v>
      </c>
      <c r="AG4059" s="197">
        <f t="shared" si="131"/>
        <v>1809000</v>
      </c>
      <c r="AH4059" s="188">
        <v>270</v>
      </c>
      <c r="AI4059" s="188"/>
      <c r="AJ4059" s="188">
        <v>270</v>
      </c>
      <c r="AK4059" s="188"/>
      <c r="AL4059" s="188"/>
      <c r="AM4059" s="183">
        <v>32</v>
      </c>
      <c r="AN4059" s="183">
        <f>AN4058</f>
        <v>85</v>
      </c>
      <c r="AO4059" s="198">
        <f t="shared" si="119"/>
        <v>1537650</v>
      </c>
      <c r="AP4059" s="198">
        <f t="shared" si="120"/>
        <v>271350</v>
      </c>
      <c r="AQ4059" s="199">
        <f t="shared" si="129"/>
        <v>282725</v>
      </c>
      <c r="AR4059" s="199">
        <f t="shared" si="132"/>
        <v>282725</v>
      </c>
      <c r="AS4059" s="198">
        <f t="shared" si="117"/>
        <v>0</v>
      </c>
      <c r="AT4059" s="198">
        <f t="shared" si="125"/>
        <v>282725</v>
      </c>
      <c r="AU4059" s="198">
        <f t="shared" si="126"/>
        <v>0</v>
      </c>
      <c r="AV4059" s="183"/>
      <c r="AW4059" s="183"/>
      <c r="AX4059" s="201">
        <f t="shared" si="127"/>
        <v>0</v>
      </c>
      <c r="AY4059" s="198">
        <f t="shared" si="128"/>
        <v>0</v>
      </c>
    </row>
    <row r="4060" spans="1:51" s="202" customFormat="1" ht="16.5" customHeight="1" x14ac:dyDescent="0.25">
      <c r="A4060" s="179"/>
      <c r="B4060" s="180"/>
      <c r="C4060" s="203"/>
      <c r="D4060" s="183"/>
      <c r="E4060" s="183"/>
      <c r="F4060" s="183"/>
      <c r="G4060" s="183"/>
      <c r="H4060" s="183"/>
      <c r="I4060" s="183"/>
      <c r="J4060" s="183"/>
      <c r="K4060" s="187"/>
      <c r="L4060" s="187"/>
      <c r="M4060" s="204"/>
      <c r="N4060" s="187">
        <f t="shared" si="118"/>
        <v>0</v>
      </c>
      <c r="O4060" s="187"/>
      <c r="P4060" s="185">
        <f t="shared" si="130"/>
        <v>0</v>
      </c>
      <c r="Q4060" s="188"/>
      <c r="R4060" s="189"/>
      <c r="S4060" s="189"/>
      <c r="T4060" s="190"/>
      <c r="U4060" s="191"/>
      <c r="V4060" s="192"/>
      <c r="W4060" s="193"/>
      <c r="X4060" s="366"/>
      <c r="Y4060" s="190"/>
      <c r="Z4060" s="192" t="s">
        <v>42</v>
      </c>
      <c r="AA4060" s="195">
        <v>9</v>
      </c>
      <c r="AB4060" s="195">
        <v>15</v>
      </c>
      <c r="AC4060" s="195">
        <v>2</v>
      </c>
      <c r="AD4060" s="189">
        <f>AA4060*AB4060</f>
        <v>135</v>
      </c>
      <c r="AE4060" s="196"/>
      <c r="AF4060" s="197">
        <f>AF4059</f>
        <v>6700</v>
      </c>
      <c r="AG4060" s="197">
        <f t="shared" si="131"/>
        <v>904500</v>
      </c>
      <c r="AH4060" s="188">
        <f>SUM(AI4060:AL4060)</f>
        <v>135</v>
      </c>
      <c r="AI4060" s="188"/>
      <c r="AJ4060" s="188">
        <v>135</v>
      </c>
      <c r="AK4060" s="188"/>
      <c r="AL4060" s="188"/>
      <c r="AM4060" s="183">
        <v>32</v>
      </c>
      <c r="AN4060" s="183">
        <f>AN4059</f>
        <v>85</v>
      </c>
      <c r="AO4060" s="198">
        <f t="shared" si="119"/>
        <v>768825</v>
      </c>
      <c r="AP4060" s="198">
        <f t="shared" si="120"/>
        <v>135675</v>
      </c>
      <c r="AQ4060" s="199">
        <f t="shared" si="129"/>
        <v>135675</v>
      </c>
      <c r="AR4060" s="199">
        <f t="shared" si="132"/>
        <v>135675</v>
      </c>
      <c r="AS4060" s="198">
        <f t="shared" si="117"/>
        <v>0</v>
      </c>
      <c r="AT4060" s="198">
        <f t="shared" si="125"/>
        <v>135675</v>
      </c>
      <c r="AU4060" s="198">
        <f t="shared" si="126"/>
        <v>0</v>
      </c>
      <c r="AV4060" s="183"/>
      <c r="AW4060" s="183"/>
      <c r="AX4060" s="201">
        <f t="shared" si="127"/>
        <v>0</v>
      </c>
      <c r="AY4060" s="198">
        <f t="shared" si="128"/>
        <v>0</v>
      </c>
    </row>
    <row r="4061" spans="1:51" s="202" customFormat="1" ht="16.5" customHeight="1" x14ac:dyDescent="0.25">
      <c r="A4061" s="179"/>
      <c r="B4061" s="180"/>
      <c r="C4061" s="203"/>
      <c r="D4061" s="183"/>
      <c r="E4061" s="183"/>
      <c r="F4061" s="183"/>
      <c r="G4061" s="183"/>
      <c r="H4061" s="183"/>
      <c r="I4061" s="183"/>
      <c r="J4061" s="183"/>
      <c r="K4061" s="187"/>
      <c r="L4061" s="187"/>
      <c r="M4061" s="204"/>
      <c r="N4061" s="187">
        <f t="shared" si="118"/>
        <v>0</v>
      </c>
      <c r="O4061" s="187"/>
      <c r="P4061" s="185">
        <f t="shared" si="130"/>
        <v>0</v>
      </c>
      <c r="Q4061" s="188"/>
      <c r="R4061" s="189"/>
      <c r="S4061" s="189"/>
      <c r="T4061" s="190"/>
      <c r="U4061" s="191"/>
      <c r="V4061" s="192"/>
      <c r="W4061" s="193"/>
      <c r="X4061" s="366"/>
      <c r="Y4061" s="190"/>
      <c r="Z4061" s="192" t="s">
        <v>43</v>
      </c>
      <c r="AA4061" s="195">
        <v>9</v>
      </c>
      <c r="AB4061" s="195">
        <v>15</v>
      </c>
      <c r="AC4061" s="195">
        <v>2</v>
      </c>
      <c r="AD4061" s="189">
        <f>AA4061*AB4061</f>
        <v>135</v>
      </c>
      <c r="AE4061" s="196"/>
      <c r="AF4061" s="197">
        <f>AF4060</f>
        <v>6700</v>
      </c>
      <c r="AG4061" s="197">
        <f t="shared" si="131"/>
        <v>904500</v>
      </c>
      <c r="AH4061" s="188">
        <f>SUM(AI4061:AL4061)</f>
        <v>135</v>
      </c>
      <c r="AI4061" s="188"/>
      <c r="AJ4061" s="188">
        <v>135</v>
      </c>
      <c r="AK4061" s="188"/>
      <c r="AL4061" s="188"/>
      <c r="AM4061" s="183">
        <v>32</v>
      </c>
      <c r="AN4061" s="183">
        <f>AN4060</f>
        <v>85</v>
      </c>
      <c r="AO4061" s="198">
        <f t="shared" si="119"/>
        <v>768825</v>
      </c>
      <c r="AP4061" s="198">
        <f t="shared" si="120"/>
        <v>135675</v>
      </c>
      <c r="AQ4061" s="199">
        <f t="shared" si="129"/>
        <v>135675</v>
      </c>
      <c r="AR4061" s="199">
        <f t="shared" si="132"/>
        <v>135675</v>
      </c>
      <c r="AS4061" s="198">
        <f t="shared" si="117"/>
        <v>0</v>
      </c>
      <c r="AT4061" s="198">
        <f t="shared" si="125"/>
        <v>135675</v>
      </c>
      <c r="AU4061" s="198">
        <f t="shared" si="126"/>
        <v>0</v>
      </c>
      <c r="AV4061" s="183"/>
      <c r="AW4061" s="183"/>
      <c r="AX4061" s="201">
        <f t="shared" si="127"/>
        <v>0</v>
      </c>
      <c r="AY4061" s="198">
        <f t="shared" si="128"/>
        <v>0</v>
      </c>
    </row>
    <row r="4062" spans="1:51" s="202" customFormat="1" ht="16.5" customHeight="1" x14ac:dyDescent="0.25">
      <c r="A4062" s="179"/>
      <c r="B4062" s="180">
        <v>173</v>
      </c>
      <c r="C4062" s="203" t="s">
        <v>5</v>
      </c>
      <c r="D4062" s="183">
        <v>14985</v>
      </c>
      <c r="E4062" s="183">
        <v>20</v>
      </c>
      <c r="F4062" s="183">
        <v>1689</v>
      </c>
      <c r="G4062" s="183" t="s">
        <v>26</v>
      </c>
      <c r="H4062" s="183">
        <v>0</v>
      </c>
      <c r="I4062" s="183">
        <v>0</v>
      </c>
      <c r="J4062" s="183">
        <v>69</v>
      </c>
      <c r="K4062" s="184">
        <f>H4062*400+I4062*100+J4062</f>
        <v>69</v>
      </c>
      <c r="L4062" s="187">
        <v>69</v>
      </c>
      <c r="M4062" s="204">
        <v>1</v>
      </c>
      <c r="N4062" s="187">
        <f t="shared" si="118"/>
        <v>69</v>
      </c>
      <c r="O4062" s="187">
        <v>175</v>
      </c>
      <c r="P4062" s="185">
        <f t="shared" si="130"/>
        <v>12075</v>
      </c>
      <c r="Q4062" s="370">
        <v>69</v>
      </c>
      <c r="R4062" s="189"/>
      <c r="S4062" s="189"/>
      <c r="T4062" s="190"/>
      <c r="U4062" s="191"/>
      <c r="V4062" s="192"/>
      <c r="W4062" s="193"/>
      <c r="X4062" s="366"/>
      <c r="Y4062" s="190"/>
      <c r="Z4062" s="190"/>
      <c r="AA4062" s="195"/>
      <c r="AB4062" s="195"/>
      <c r="AC4062" s="195"/>
      <c r="AD4062" s="189"/>
      <c r="AE4062" s="196"/>
      <c r="AF4062" s="197"/>
      <c r="AG4062" s="197"/>
      <c r="AH4062" s="190"/>
      <c r="AI4062" s="188"/>
      <c r="AJ4062" s="188"/>
      <c r="AK4062" s="188"/>
      <c r="AL4062" s="188"/>
      <c r="AM4062" s="183"/>
      <c r="AN4062" s="183"/>
      <c r="AO4062" s="198">
        <f t="shared" si="119"/>
        <v>0</v>
      </c>
      <c r="AP4062" s="198">
        <f t="shared" si="120"/>
        <v>0</v>
      </c>
      <c r="AQ4062" s="199">
        <f t="shared" si="129"/>
        <v>12075</v>
      </c>
      <c r="AR4062" s="199">
        <f t="shared" si="132"/>
        <v>12075</v>
      </c>
      <c r="AS4062" s="198">
        <f t="shared" si="117"/>
        <v>0</v>
      </c>
      <c r="AT4062" s="198">
        <f t="shared" si="125"/>
        <v>12075</v>
      </c>
      <c r="AU4062" s="198">
        <f t="shared" si="126"/>
        <v>0</v>
      </c>
      <c r="AV4062" s="183"/>
      <c r="AW4062" s="183"/>
      <c r="AX4062" s="201">
        <f t="shared" si="127"/>
        <v>0</v>
      </c>
      <c r="AY4062" s="198">
        <f t="shared" si="128"/>
        <v>0</v>
      </c>
    </row>
    <row r="4063" spans="1:51" s="202" customFormat="1" ht="16.5" customHeight="1" x14ac:dyDescent="0.25">
      <c r="A4063" s="179" t="s">
        <v>412</v>
      </c>
      <c r="B4063" s="180">
        <v>174</v>
      </c>
      <c r="C4063" s="203" t="s">
        <v>5</v>
      </c>
      <c r="D4063" s="183">
        <v>25345</v>
      </c>
      <c r="E4063" s="183">
        <v>32</v>
      </c>
      <c r="F4063" s="183">
        <v>1123</v>
      </c>
      <c r="G4063" s="183" t="s">
        <v>26</v>
      </c>
      <c r="H4063" s="183">
        <v>5</v>
      </c>
      <c r="I4063" s="183">
        <v>1</v>
      </c>
      <c r="J4063" s="183">
        <v>37</v>
      </c>
      <c r="K4063" s="184">
        <f>H4063*400+I4063*100+J4063</f>
        <v>2137</v>
      </c>
      <c r="L4063" s="187">
        <v>2137</v>
      </c>
      <c r="M4063" s="204">
        <v>1</v>
      </c>
      <c r="N4063" s="187">
        <f t="shared" si="118"/>
        <v>2137</v>
      </c>
      <c r="O4063" s="187">
        <v>100</v>
      </c>
      <c r="P4063" s="185">
        <f t="shared" si="130"/>
        <v>213700</v>
      </c>
      <c r="Q4063" s="370">
        <v>2137</v>
      </c>
      <c r="R4063" s="189"/>
      <c r="S4063" s="189"/>
      <c r="T4063" s="190"/>
      <c r="U4063" s="191"/>
      <c r="V4063" s="192"/>
      <c r="W4063" s="193"/>
      <c r="X4063" s="366"/>
      <c r="Y4063" s="190"/>
      <c r="Z4063" s="190"/>
      <c r="AA4063" s="195"/>
      <c r="AB4063" s="195"/>
      <c r="AC4063" s="195"/>
      <c r="AD4063" s="189"/>
      <c r="AE4063" s="196"/>
      <c r="AF4063" s="197"/>
      <c r="AG4063" s="197"/>
      <c r="AH4063" s="190"/>
      <c r="AI4063" s="188"/>
      <c r="AJ4063" s="188"/>
      <c r="AK4063" s="188"/>
      <c r="AL4063" s="188"/>
      <c r="AM4063" s="183"/>
      <c r="AN4063" s="183"/>
      <c r="AO4063" s="198">
        <f t="shared" si="119"/>
        <v>0</v>
      </c>
      <c r="AP4063" s="198">
        <f t="shared" si="120"/>
        <v>0</v>
      </c>
      <c r="AQ4063" s="199">
        <f t="shared" si="129"/>
        <v>213700</v>
      </c>
      <c r="AR4063" s="199">
        <f t="shared" si="132"/>
        <v>213700</v>
      </c>
      <c r="AS4063" s="198">
        <f t="shared" si="117"/>
        <v>0</v>
      </c>
      <c r="AT4063" s="198">
        <f t="shared" si="125"/>
        <v>213700</v>
      </c>
      <c r="AU4063" s="198">
        <f t="shared" si="126"/>
        <v>0</v>
      </c>
      <c r="AV4063" s="183"/>
      <c r="AW4063" s="183"/>
      <c r="AX4063" s="201">
        <f t="shared" si="127"/>
        <v>0</v>
      </c>
      <c r="AY4063" s="198">
        <f t="shared" si="128"/>
        <v>0</v>
      </c>
    </row>
    <row r="4064" spans="1:51" s="202" customFormat="1" ht="16.5" customHeight="1" x14ac:dyDescent="0.25">
      <c r="A4064" s="179" t="s">
        <v>413</v>
      </c>
      <c r="B4064" s="180">
        <v>175</v>
      </c>
      <c r="C4064" s="203" t="s">
        <v>35</v>
      </c>
      <c r="D4064" s="183"/>
      <c r="E4064" s="183"/>
      <c r="F4064" s="183"/>
      <c r="G4064" s="183"/>
      <c r="H4064" s="183"/>
      <c r="I4064" s="183"/>
      <c r="J4064" s="183"/>
      <c r="K4064" s="187"/>
      <c r="L4064" s="187"/>
      <c r="M4064" s="204"/>
      <c r="N4064" s="187">
        <f t="shared" si="118"/>
        <v>0</v>
      </c>
      <c r="O4064" s="187"/>
      <c r="P4064" s="185">
        <f t="shared" si="130"/>
        <v>0</v>
      </c>
      <c r="Q4064" s="188"/>
      <c r="R4064" s="189"/>
      <c r="S4064" s="189"/>
      <c r="T4064" s="190"/>
      <c r="U4064" s="191"/>
      <c r="V4064" s="372" t="s">
        <v>413</v>
      </c>
      <c r="W4064" s="193">
        <v>235</v>
      </c>
      <c r="X4064" s="366" t="s">
        <v>414</v>
      </c>
      <c r="Y4064" s="190" t="s">
        <v>28</v>
      </c>
      <c r="Z4064" s="190" t="s">
        <v>41</v>
      </c>
      <c r="AA4064" s="195"/>
      <c r="AB4064" s="195"/>
      <c r="AC4064" s="195">
        <v>2</v>
      </c>
      <c r="AD4064" s="189">
        <v>360</v>
      </c>
      <c r="AE4064" s="196"/>
      <c r="AF4064" s="197">
        <f>AF4061</f>
        <v>6700</v>
      </c>
      <c r="AG4064" s="197">
        <f t="shared" si="131"/>
        <v>2412000</v>
      </c>
      <c r="AH4064" s="188">
        <v>360</v>
      </c>
      <c r="AI4064" s="188"/>
      <c r="AJ4064" s="188">
        <v>360</v>
      </c>
      <c r="AK4064" s="188"/>
      <c r="AL4064" s="188"/>
      <c r="AM4064" s="183">
        <v>17</v>
      </c>
      <c r="AN4064" s="183">
        <f>ค่าเสื่อม!R3</f>
        <v>60</v>
      </c>
      <c r="AO4064" s="198">
        <f t="shared" si="119"/>
        <v>1447200</v>
      </c>
      <c r="AP4064" s="198">
        <f t="shared" si="120"/>
        <v>964800</v>
      </c>
      <c r="AQ4064" s="199">
        <f t="shared" si="129"/>
        <v>964800</v>
      </c>
      <c r="AR4064" s="199">
        <f t="shared" si="132"/>
        <v>964800</v>
      </c>
      <c r="AS4064" s="198">
        <f t="shared" si="117"/>
        <v>0</v>
      </c>
      <c r="AT4064" s="198">
        <f t="shared" si="125"/>
        <v>964800</v>
      </c>
      <c r="AU4064" s="198">
        <f t="shared" si="126"/>
        <v>0</v>
      </c>
      <c r="AV4064" s="183"/>
      <c r="AW4064" s="183"/>
      <c r="AX4064" s="201">
        <f t="shared" si="127"/>
        <v>0</v>
      </c>
      <c r="AY4064" s="198">
        <f t="shared" si="128"/>
        <v>0</v>
      </c>
    </row>
    <row r="4065" spans="1:51" s="202" customFormat="1" ht="16.5" customHeight="1" x14ac:dyDescent="0.25">
      <c r="A4065" s="179"/>
      <c r="B4065" s="180"/>
      <c r="C4065" s="203"/>
      <c r="D4065" s="183"/>
      <c r="E4065" s="183"/>
      <c r="F4065" s="183"/>
      <c r="G4065" s="183"/>
      <c r="H4065" s="183"/>
      <c r="I4065" s="183"/>
      <c r="J4065" s="183"/>
      <c r="K4065" s="187"/>
      <c r="L4065" s="187"/>
      <c r="M4065" s="204"/>
      <c r="N4065" s="187">
        <f t="shared" si="118"/>
        <v>0</v>
      </c>
      <c r="O4065" s="187"/>
      <c r="P4065" s="185">
        <f t="shared" si="130"/>
        <v>0</v>
      </c>
      <c r="Q4065" s="188"/>
      <c r="R4065" s="189"/>
      <c r="S4065" s="189"/>
      <c r="T4065" s="190"/>
      <c r="U4065" s="191"/>
      <c r="V4065" s="372"/>
      <c r="W4065" s="193"/>
      <c r="X4065" s="366"/>
      <c r="Y4065" s="190"/>
      <c r="Z4065" s="192" t="s">
        <v>42</v>
      </c>
      <c r="AA4065" s="195">
        <v>12</v>
      </c>
      <c r="AB4065" s="195">
        <v>15</v>
      </c>
      <c r="AC4065" s="195">
        <v>2</v>
      </c>
      <c r="AD4065" s="189">
        <f>AA4065*AB4065</f>
        <v>180</v>
      </c>
      <c r="AE4065" s="196"/>
      <c r="AF4065" s="197">
        <f>AF4064</f>
        <v>6700</v>
      </c>
      <c r="AG4065" s="197">
        <f t="shared" si="131"/>
        <v>1206000</v>
      </c>
      <c r="AH4065" s="188">
        <f>SUM(AI4065:AL4065)</f>
        <v>180</v>
      </c>
      <c r="AI4065" s="188"/>
      <c r="AJ4065" s="188">
        <v>180</v>
      </c>
      <c r="AK4065" s="188"/>
      <c r="AL4065" s="188"/>
      <c r="AM4065" s="183">
        <v>17</v>
      </c>
      <c r="AN4065" s="183">
        <f>AN4064</f>
        <v>60</v>
      </c>
      <c r="AO4065" s="198">
        <f t="shared" si="119"/>
        <v>723600</v>
      </c>
      <c r="AP4065" s="198">
        <f t="shared" si="120"/>
        <v>482400</v>
      </c>
      <c r="AQ4065" s="199">
        <f t="shared" si="129"/>
        <v>482400</v>
      </c>
      <c r="AR4065" s="199">
        <f t="shared" si="132"/>
        <v>482400</v>
      </c>
      <c r="AS4065" s="198">
        <f t="shared" si="117"/>
        <v>0</v>
      </c>
      <c r="AT4065" s="198">
        <f t="shared" si="125"/>
        <v>482400</v>
      </c>
      <c r="AU4065" s="198">
        <f t="shared" si="126"/>
        <v>0</v>
      </c>
      <c r="AV4065" s="183"/>
      <c r="AW4065" s="183"/>
      <c r="AX4065" s="201">
        <f t="shared" si="127"/>
        <v>0</v>
      </c>
      <c r="AY4065" s="198">
        <f t="shared" si="128"/>
        <v>0</v>
      </c>
    </row>
    <row r="4066" spans="1:51" s="202" customFormat="1" ht="16.5" customHeight="1" x14ac:dyDescent="0.25">
      <c r="A4066" s="179"/>
      <c r="B4066" s="180"/>
      <c r="C4066" s="203"/>
      <c r="D4066" s="183"/>
      <c r="E4066" s="183"/>
      <c r="F4066" s="183"/>
      <c r="G4066" s="183"/>
      <c r="H4066" s="183"/>
      <c r="I4066" s="183"/>
      <c r="J4066" s="183"/>
      <c r="K4066" s="187"/>
      <c r="L4066" s="187"/>
      <c r="M4066" s="204"/>
      <c r="N4066" s="187">
        <f t="shared" si="118"/>
        <v>0</v>
      </c>
      <c r="O4066" s="187"/>
      <c r="P4066" s="185">
        <f t="shared" si="130"/>
        <v>0</v>
      </c>
      <c r="Q4066" s="188"/>
      <c r="R4066" s="189"/>
      <c r="S4066" s="189"/>
      <c r="T4066" s="190"/>
      <c r="U4066" s="191"/>
      <c r="V4066" s="372"/>
      <c r="W4066" s="193"/>
      <c r="X4066" s="366"/>
      <c r="Y4066" s="190"/>
      <c r="Z4066" s="192" t="s">
        <v>43</v>
      </c>
      <c r="AA4066" s="195">
        <v>12</v>
      </c>
      <c r="AB4066" s="195">
        <v>15</v>
      </c>
      <c r="AC4066" s="195">
        <v>2</v>
      </c>
      <c r="AD4066" s="189">
        <f>AA4066*AB4066</f>
        <v>180</v>
      </c>
      <c r="AE4066" s="196"/>
      <c r="AF4066" s="197">
        <f>AF4065</f>
        <v>6700</v>
      </c>
      <c r="AG4066" s="197">
        <f t="shared" si="131"/>
        <v>1206000</v>
      </c>
      <c r="AH4066" s="188">
        <f>SUM(AI4066:AL4066)</f>
        <v>180</v>
      </c>
      <c r="AI4066" s="188"/>
      <c r="AJ4066" s="188">
        <v>180</v>
      </c>
      <c r="AK4066" s="188"/>
      <c r="AL4066" s="188"/>
      <c r="AM4066" s="183">
        <v>17</v>
      </c>
      <c r="AN4066" s="183">
        <f>AN4065</f>
        <v>60</v>
      </c>
      <c r="AO4066" s="198">
        <f t="shared" si="119"/>
        <v>723600</v>
      </c>
      <c r="AP4066" s="198">
        <f t="shared" si="120"/>
        <v>482400</v>
      </c>
      <c r="AQ4066" s="199">
        <f t="shared" si="129"/>
        <v>482400</v>
      </c>
      <c r="AR4066" s="199">
        <f t="shared" si="132"/>
        <v>482400</v>
      </c>
      <c r="AS4066" s="198">
        <f t="shared" ref="AS4066:AS4129" si="133">((S4066*O4066)+(AF4066*AK4066)-(AF4066*AK4066*AN4066/100))</f>
        <v>0</v>
      </c>
      <c r="AT4066" s="198">
        <f t="shared" si="125"/>
        <v>482400</v>
      </c>
      <c r="AU4066" s="198">
        <f t="shared" si="126"/>
        <v>0</v>
      </c>
      <c r="AV4066" s="183"/>
      <c r="AW4066" s="183"/>
      <c r="AX4066" s="201">
        <f t="shared" si="127"/>
        <v>0</v>
      </c>
      <c r="AY4066" s="198">
        <f t="shared" si="128"/>
        <v>0</v>
      </c>
    </row>
    <row r="4067" spans="1:51" s="202" customFormat="1" ht="16.5" customHeight="1" x14ac:dyDescent="0.25">
      <c r="A4067" s="179" t="s">
        <v>415</v>
      </c>
      <c r="B4067" s="180">
        <v>176</v>
      </c>
      <c r="C4067" s="203" t="s">
        <v>5</v>
      </c>
      <c r="D4067" s="183">
        <v>25349</v>
      </c>
      <c r="E4067" s="183">
        <v>35</v>
      </c>
      <c r="F4067" s="183">
        <v>1127</v>
      </c>
      <c r="G4067" s="183" t="s">
        <v>26</v>
      </c>
      <c r="H4067" s="183">
        <v>11</v>
      </c>
      <c r="I4067" s="183">
        <v>1</v>
      </c>
      <c r="J4067" s="183">
        <v>0</v>
      </c>
      <c r="K4067" s="184">
        <f>H4067*400+I4067*100+J4067</f>
        <v>4500</v>
      </c>
      <c r="L4067" s="187">
        <v>4500</v>
      </c>
      <c r="M4067" s="204">
        <v>5</v>
      </c>
      <c r="N4067" s="187">
        <f t="shared" si="118"/>
        <v>4500</v>
      </c>
      <c r="O4067" s="187">
        <v>100</v>
      </c>
      <c r="P4067" s="185">
        <f t="shared" si="130"/>
        <v>450000</v>
      </c>
      <c r="Q4067" s="188">
        <v>4300</v>
      </c>
      <c r="R4067" s="189">
        <v>200</v>
      </c>
      <c r="S4067" s="189"/>
      <c r="T4067" s="190"/>
      <c r="U4067" s="191"/>
      <c r="V4067" s="372" t="s">
        <v>415</v>
      </c>
      <c r="W4067" s="193">
        <v>236</v>
      </c>
      <c r="X4067" s="366" t="s">
        <v>416</v>
      </c>
      <c r="Y4067" s="190" t="s">
        <v>28</v>
      </c>
      <c r="Z4067" s="190" t="s">
        <v>53</v>
      </c>
      <c r="AA4067" s="195">
        <v>22</v>
      </c>
      <c r="AB4067" s="195">
        <v>26</v>
      </c>
      <c r="AC4067" s="195">
        <v>2</v>
      </c>
      <c r="AD4067" s="189">
        <f>AA4067*AB4067</f>
        <v>572</v>
      </c>
      <c r="AE4067" s="196"/>
      <c r="AF4067" s="197">
        <f>AF4066</f>
        <v>6700</v>
      </c>
      <c r="AG4067" s="197">
        <f t="shared" si="131"/>
        <v>3832400</v>
      </c>
      <c r="AH4067" s="188">
        <f>SUM(AI4067:AL4067)</f>
        <v>572</v>
      </c>
      <c r="AI4067" s="188"/>
      <c r="AJ4067" s="188">
        <v>572</v>
      </c>
      <c r="AK4067" s="188"/>
      <c r="AL4067" s="188"/>
      <c r="AM4067" s="183">
        <v>52</v>
      </c>
      <c r="AN4067" s="183">
        <f>ค่าเสื่อม!T4</f>
        <v>93</v>
      </c>
      <c r="AO4067" s="198">
        <f t="shared" si="119"/>
        <v>3564132</v>
      </c>
      <c r="AP4067" s="198">
        <f t="shared" si="120"/>
        <v>268268</v>
      </c>
      <c r="AQ4067" s="199">
        <f t="shared" si="129"/>
        <v>718268</v>
      </c>
      <c r="AR4067" s="199">
        <f t="shared" si="132"/>
        <v>718268</v>
      </c>
      <c r="AS4067" s="198">
        <f t="shared" si="133"/>
        <v>0</v>
      </c>
      <c r="AT4067" s="198">
        <f t="shared" si="125"/>
        <v>718268</v>
      </c>
      <c r="AU4067" s="198">
        <f t="shared" si="126"/>
        <v>0</v>
      </c>
      <c r="AV4067" s="183"/>
      <c r="AW4067" s="183"/>
      <c r="AX4067" s="201">
        <f t="shared" si="127"/>
        <v>0</v>
      </c>
      <c r="AY4067" s="198">
        <f t="shared" si="128"/>
        <v>0</v>
      </c>
    </row>
    <row r="4068" spans="1:51" s="202" customFormat="1" ht="16.5" customHeight="1" x14ac:dyDescent="0.25">
      <c r="A4068" s="179"/>
      <c r="B4068" s="180"/>
      <c r="C4068" s="203"/>
      <c r="D4068" s="183"/>
      <c r="E4068" s="183"/>
      <c r="F4068" s="183"/>
      <c r="G4068" s="183"/>
      <c r="H4068" s="183"/>
      <c r="I4068" s="183"/>
      <c r="J4068" s="183"/>
      <c r="K4068" s="187"/>
      <c r="L4068" s="187"/>
      <c r="M4068" s="204"/>
      <c r="N4068" s="187">
        <f t="shared" si="118"/>
        <v>0</v>
      </c>
      <c r="O4068" s="187"/>
      <c r="P4068" s="185">
        <f t="shared" si="130"/>
        <v>0</v>
      </c>
      <c r="Q4068" s="188"/>
      <c r="R4068" s="189"/>
      <c r="S4068" s="189"/>
      <c r="T4068" s="190"/>
      <c r="U4068" s="191"/>
      <c r="V4068" s="192"/>
      <c r="W4068" s="193">
        <v>237</v>
      </c>
      <c r="X4068" s="366"/>
      <c r="Y4068" s="190" t="s">
        <v>38</v>
      </c>
      <c r="Z4068" s="190" t="s">
        <v>7</v>
      </c>
      <c r="AA4068" s="195">
        <v>6</v>
      </c>
      <c r="AB4068" s="195">
        <v>17</v>
      </c>
      <c r="AC4068" s="195">
        <v>2</v>
      </c>
      <c r="AD4068" s="189">
        <f>AA4068*AB4068</f>
        <v>102</v>
      </c>
      <c r="AE4068" s="196"/>
      <c r="AF4068" s="197">
        <f>AF4051</f>
        <v>2050</v>
      </c>
      <c r="AG4068" s="197">
        <f t="shared" si="131"/>
        <v>209100</v>
      </c>
      <c r="AH4068" s="188">
        <f>SUM(AI4068:AL4068)</f>
        <v>102</v>
      </c>
      <c r="AI4068" s="188"/>
      <c r="AJ4068" s="188">
        <v>102</v>
      </c>
      <c r="AK4068" s="188"/>
      <c r="AL4068" s="188"/>
      <c r="AM4068" s="183">
        <v>25</v>
      </c>
      <c r="AN4068" s="183">
        <f>ค่าเสื่อม!T4</f>
        <v>93</v>
      </c>
      <c r="AO4068" s="198">
        <f t="shared" si="119"/>
        <v>194463</v>
      </c>
      <c r="AP4068" s="198">
        <f t="shared" si="120"/>
        <v>14637</v>
      </c>
      <c r="AQ4068" s="199">
        <f t="shared" si="129"/>
        <v>14637</v>
      </c>
      <c r="AR4068" s="199">
        <f t="shared" si="132"/>
        <v>14637</v>
      </c>
      <c r="AS4068" s="198">
        <f t="shared" si="133"/>
        <v>0</v>
      </c>
      <c r="AT4068" s="198">
        <f t="shared" si="125"/>
        <v>14637</v>
      </c>
      <c r="AU4068" s="198">
        <f t="shared" si="126"/>
        <v>0</v>
      </c>
      <c r="AV4068" s="183"/>
      <c r="AW4068" s="183" t="s">
        <v>51</v>
      </c>
      <c r="AX4068" s="201">
        <f t="shared" si="127"/>
        <v>0</v>
      </c>
      <c r="AY4068" s="198">
        <f t="shared" si="128"/>
        <v>0</v>
      </c>
    </row>
    <row r="4069" spans="1:51" s="202" customFormat="1" ht="16.5" customHeight="1" x14ac:dyDescent="0.25">
      <c r="A4069" s="179" t="s">
        <v>417</v>
      </c>
      <c r="B4069" s="180">
        <v>177</v>
      </c>
      <c r="C4069" s="203" t="s">
        <v>5</v>
      </c>
      <c r="D4069" s="183">
        <v>14536</v>
      </c>
      <c r="E4069" s="183">
        <v>3</v>
      </c>
      <c r="F4069" s="183">
        <v>159</v>
      </c>
      <c r="G4069" s="183" t="s">
        <v>26</v>
      </c>
      <c r="H4069" s="183">
        <v>0</v>
      </c>
      <c r="I4069" s="183">
        <v>3</v>
      </c>
      <c r="J4069" s="183">
        <v>26</v>
      </c>
      <c r="K4069" s="184">
        <f>H4069*400+I4069*100+J4069</f>
        <v>326</v>
      </c>
      <c r="L4069" s="187">
        <v>326</v>
      </c>
      <c r="M4069" s="204">
        <v>2</v>
      </c>
      <c r="N4069" s="187">
        <f t="shared" si="118"/>
        <v>326</v>
      </c>
      <c r="O4069" s="187">
        <v>100</v>
      </c>
      <c r="P4069" s="185">
        <f t="shared" si="130"/>
        <v>32600</v>
      </c>
      <c r="Q4069" s="188"/>
      <c r="R4069" s="371">
        <v>326</v>
      </c>
      <c r="S4069" s="189"/>
      <c r="T4069" s="190"/>
      <c r="U4069" s="191"/>
      <c r="V4069" s="372" t="s">
        <v>417</v>
      </c>
      <c r="W4069" s="193">
        <v>238</v>
      </c>
      <c r="X4069" s="366" t="s">
        <v>418</v>
      </c>
      <c r="Y4069" s="190" t="s">
        <v>28</v>
      </c>
      <c r="Z4069" s="190" t="s">
        <v>53</v>
      </c>
      <c r="AA4069" s="195">
        <v>12</v>
      </c>
      <c r="AB4069" s="195">
        <v>13</v>
      </c>
      <c r="AC4069" s="195">
        <v>2</v>
      </c>
      <c r="AD4069" s="189">
        <f>AA4069*AB4069</f>
        <v>156</v>
      </c>
      <c r="AE4069" s="196"/>
      <c r="AF4069" s="197">
        <f>AF4067</f>
        <v>6700</v>
      </c>
      <c r="AG4069" s="197">
        <f t="shared" si="131"/>
        <v>1045200</v>
      </c>
      <c r="AH4069" s="188">
        <f>SUM(AI4069:AL4069)</f>
        <v>156</v>
      </c>
      <c r="AI4069" s="188"/>
      <c r="AJ4069" s="188">
        <v>156</v>
      </c>
      <c r="AK4069" s="188"/>
      <c r="AL4069" s="188"/>
      <c r="AM4069" s="183">
        <v>38</v>
      </c>
      <c r="AN4069" s="183">
        <f>ค่าเสื่อม!T4</f>
        <v>93</v>
      </c>
      <c r="AO4069" s="198">
        <f t="shared" si="119"/>
        <v>972036</v>
      </c>
      <c r="AP4069" s="198">
        <f t="shared" si="120"/>
        <v>73164</v>
      </c>
      <c r="AQ4069" s="199">
        <f t="shared" si="129"/>
        <v>105764</v>
      </c>
      <c r="AR4069" s="199">
        <f>AQ4069</f>
        <v>105764</v>
      </c>
      <c r="AS4069" s="198">
        <f t="shared" si="133"/>
        <v>0</v>
      </c>
      <c r="AT4069" s="198">
        <f t="shared" si="125"/>
        <v>105764</v>
      </c>
      <c r="AU4069" s="198">
        <f t="shared" si="126"/>
        <v>0</v>
      </c>
      <c r="AV4069" s="183"/>
      <c r="AW4069" s="183"/>
      <c r="AX4069" s="201">
        <f t="shared" si="127"/>
        <v>0</v>
      </c>
      <c r="AY4069" s="198">
        <f t="shared" si="128"/>
        <v>0</v>
      </c>
    </row>
    <row r="4070" spans="1:51" s="339" customFormat="1" ht="16.5" customHeight="1" x14ac:dyDescent="0.25">
      <c r="A4070" s="273" t="s">
        <v>419</v>
      </c>
      <c r="B4070" s="274">
        <v>178</v>
      </c>
      <c r="C4070" s="275" t="s">
        <v>5</v>
      </c>
      <c r="D4070" s="276">
        <v>14530</v>
      </c>
      <c r="E4070" s="276">
        <v>4</v>
      </c>
      <c r="F4070" s="276">
        <v>153</v>
      </c>
      <c r="G4070" s="276" t="s">
        <v>26</v>
      </c>
      <c r="H4070" s="276">
        <v>0</v>
      </c>
      <c r="I4070" s="276">
        <v>2</v>
      </c>
      <c r="J4070" s="276">
        <v>13</v>
      </c>
      <c r="K4070" s="184">
        <f>H4070*400+I4070*100+J4070</f>
        <v>213</v>
      </c>
      <c r="L4070" s="288">
        <v>213</v>
      </c>
      <c r="M4070" s="279">
        <v>2</v>
      </c>
      <c r="N4070" s="187">
        <f t="shared" si="118"/>
        <v>213</v>
      </c>
      <c r="O4070" s="288">
        <v>100</v>
      </c>
      <c r="P4070" s="185">
        <f t="shared" si="130"/>
        <v>21300</v>
      </c>
      <c r="Q4070" s="280"/>
      <c r="R4070" s="322">
        <v>213</v>
      </c>
      <c r="S4070" s="281"/>
      <c r="T4070" s="276"/>
      <c r="U4070" s="282"/>
      <c r="V4070" s="283" t="s">
        <v>419</v>
      </c>
      <c r="W4070" s="274">
        <v>239</v>
      </c>
      <c r="X4070" s="284" t="s">
        <v>420</v>
      </c>
      <c r="Y4070" s="276" t="s">
        <v>28</v>
      </c>
      <c r="Z4070" s="276" t="s">
        <v>41</v>
      </c>
      <c r="AA4070" s="285"/>
      <c r="AB4070" s="285"/>
      <c r="AC4070" s="285">
        <v>2</v>
      </c>
      <c r="AD4070" s="281">
        <f>SUM(AD4071:AD4072)</f>
        <v>216</v>
      </c>
      <c r="AE4070" s="287"/>
      <c r="AF4070" s="288">
        <f>AF4069</f>
        <v>6700</v>
      </c>
      <c r="AG4070" s="197">
        <f t="shared" si="131"/>
        <v>1447200</v>
      </c>
      <c r="AH4070" s="280">
        <v>216</v>
      </c>
      <c r="AI4070" s="280"/>
      <c r="AJ4070" s="280">
        <v>216</v>
      </c>
      <c r="AK4070" s="280"/>
      <c r="AL4070" s="280"/>
      <c r="AM4070" s="276">
        <v>31</v>
      </c>
      <c r="AN4070" s="276">
        <f>ค่าเสื่อม!W3</f>
        <v>85</v>
      </c>
      <c r="AO4070" s="198">
        <f t="shared" si="119"/>
        <v>1230120</v>
      </c>
      <c r="AP4070" s="198">
        <f t="shared" si="120"/>
        <v>217080</v>
      </c>
      <c r="AQ4070" s="199">
        <f t="shared" si="129"/>
        <v>238380</v>
      </c>
      <c r="AR4070" s="199">
        <f t="shared" ref="AR4070:AR4133" si="134">AQ4070</f>
        <v>238380</v>
      </c>
      <c r="AS4070" s="198">
        <f t="shared" si="133"/>
        <v>0</v>
      </c>
      <c r="AT4070" s="198">
        <f t="shared" si="125"/>
        <v>238380</v>
      </c>
      <c r="AU4070" s="198">
        <f t="shared" si="126"/>
        <v>0</v>
      </c>
      <c r="AV4070" s="276"/>
      <c r="AW4070" s="276"/>
      <c r="AX4070" s="201">
        <f t="shared" si="127"/>
        <v>0</v>
      </c>
      <c r="AY4070" s="198">
        <f t="shared" si="128"/>
        <v>0</v>
      </c>
    </row>
    <row r="4071" spans="1:51" s="339" customFormat="1" ht="16.5" customHeight="1" x14ac:dyDescent="0.25">
      <c r="A4071" s="273"/>
      <c r="B4071" s="274"/>
      <c r="C4071" s="275"/>
      <c r="D4071" s="276"/>
      <c r="E4071" s="276"/>
      <c r="F4071" s="276"/>
      <c r="G4071" s="276"/>
      <c r="H4071" s="276"/>
      <c r="I4071" s="276"/>
      <c r="J4071" s="276"/>
      <c r="K4071" s="288"/>
      <c r="L4071" s="288"/>
      <c r="M4071" s="279"/>
      <c r="N4071" s="187">
        <f t="shared" si="118"/>
        <v>0</v>
      </c>
      <c r="O4071" s="288"/>
      <c r="P4071" s="185">
        <f t="shared" si="130"/>
        <v>0</v>
      </c>
      <c r="Q4071" s="280"/>
      <c r="R4071" s="281"/>
      <c r="S4071" s="281"/>
      <c r="T4071" s="276"/>
      <c r="U4071" s="282"/>
      <c r="V4071" s="283"/>
      <c r="W4071" s="274"/>
      <c r="X4071" s="284"/>
      <c r="Y4071" s="276"/>
      <c r="Z4071" s="283" t="s">
        <v>42</v>
      </c>
      <c r="AA4071" s="285">
        <v>9</v>
      </c>
      <c r="AB4071" s="285">
        <v>12</v>
      </c>
      <c r="AC4071" s="285">
        <v>2</v>
      </c>
      <c r="AD4071" s="281">
        <f>AA4071*AB4071</f>
        <v>108</v>
      </c>
      <c r="AE4071" s="287"/>
      <c r="AF4071" s="288">
        <f>AF4070</f>
        <v>6700</v>
      </c>
      <c r="AG4071" s="197">
        <f t="shared" si="131"/>
        <v>723600</v>
      </c>
      <c r="AH4071" s="280">
        <f>SUM(AI4071:AL4071)</f>
        <v>108</v>
      </c>
      <c r="AI4071" s="280"/>
      <c r="AJ4071" s="280">
        <v>108</v>
      </c>
      <c r="AK4071" s="280"/>
      <c r="AL4071" s="280"/>
      <c r="AM4071" s="276">
        <v>31</v>
      </c>
      <c r="AN4071" s="276">
        <f>AN4070</f>
        <v>85</v>
      </c>
      <c r="AO4071" s="198">
        <f t="shared" si="119"/>
        <v>615060</v>
      </c>
      <c r="AP4071" s="198">
        <f t="shared" si="120"/>
        <v>108540</v>
      </c>
      <c r="AQ4071" s="199">
        <f t="shared" si="129"/>
        <v>108540</v>
      </c>
      <c r="AR4071" s="199">
        <f t="shared" si="134"/>
        <v>108540</v>
      </c>
      <c r="AS4071" s="198">
        <f t="shared" si="133"/>
        <v>0</v>
      </c>
      <c r="AT4071" s="198">
        <f t="shared" si="125"/>
        <v>108540</v>
      </c>
      <c r="AU4071" s="198">
        <f t="shared" si="126"/>
        <v>0</v>
      </c>
      <c r="AV4071" s="276"/>
      <c r="AW4071" s="276"/>
      <c r="AX4071" s="201">
        <f t="shared" si="127"/>
        <v>0</v>
      </c>
      <c r="AY4071" s="198">
        <f t="shared" si="128"/>
        <v>0</v>
      </c>
    </row>
    <row r="4072" spans="1:51" s="339" customFormat="1" ht="16.5" customHeight="1" x14ac:dyDescent="0.25">
      <c r="A4072" s="273"/>
      <c r="B4072" s="274"/>
      <c r="C4072" s="275"/>
      <c r="D4072" s="276"/>
      <c r="E4072" s="276"/>
      <c r="F4072" s="276"/>
      <c r="G4072" s="276"/>
      <c r="H4072" s="276"/>
      <c r="I4072" s="276"/>
      <c r="J4072" s="276"/>
      <c r="K4072" s="288"/>
      <c r="L4072" s="288"/>
      <c r="M4072" s="279"/>
      <c r="N4072" s="187">
        <f t="shared" si="118"/>
        <v>0</v>
      </c>
      <c r="O4072" s="288"/>
      <c r="P4072" s="185">
        <f t="shared" si="130"/>
        <v>0</v>
      </c>
      <c r="Q4072" s="280"/>
      <c r="R4072" s="281"/>
      <c r="S4072" s="281"/>
      <c r="T4072" s="276"/>
      <c r="U4072" s="282"/>
      <c r="V4072" s="283"/>
      <c r="W4072" s="274"/>
      <c r="X4072" s="284"/>
      <c r="Y4072" s="276"/>
      <c r="Z4072" s="283" t="s">
        <v>43</v>
      </c>
      <c r="AA4072" s="285">
        <v>9</v>
      </c>
      <c r="AB4072" s="285">
        <v>12</v>
      </c>
      <c r="AC4072" s="285">
        <v>2</v>
      </c>
      <c r="AD4072" s="281">
        <f>AA4072*AB4072</f>
        <v>108</v>
      </c>
      <c r="AE4072" s="287"/>
      <c r="AF4072" s="288">
        <f>AF4071</f>
        <v>6700</v>
      </c>
      <c r="AG4072" s="197">
        <f t="shared" si="131"/>
        <v>723600</v>
      </c>
      <c r="AH4072" s="280">
        <f>SUM(AI4072:AL4072)</f>
        <v>108</v>
      </c>
      <c r="AI4072" s="280"/>
      <c r="AJ4072" s="280">
        <v>108</v>
      </c>
      <c r="AK4072" s="280"/>
      <c r="AL4072" s="280"/>
      <c r="AM4072" s="276">
        <v>31</v>
      </c>
      <c r="AN4072" s="276">
        <f>AN4071</f>
        <v>85</v>
      </c>
      <c r="AO4072" s="198">
        <f t="shared" si="119"/>
        <v>615060</v>
      </c>
      <c r="AP4072" s="198">
        <f t="shared" si="120"/>
        <v>108540</v>
      </c>
      <c r="AQ4072" s="199">
        <f t="shared" si="129"/>
        <v>108540</v>
      </c>
      <c r="AR4072" s="199">
        <f t="shared" si="134"/>
        <v>108540</v>
      </c>
      <c r="AS4072" s="198">
        <f t="shared" si="133"/>
        <v>0</v>
      </c>
      <c r="AT4072" s="198">
        <f t="shared" si="125"/>
        <v>108540</v>
      </c>
      <c r="AU4072" s="198">
        <f t="shared" si="126"/>
        <v>0</v>
      </c>
      <c r="AV4072" s="276"/>
      <c r="AW4072" s="276"/>
      <c r="AX4072" s="201">
        <f t="shared" si="127"/>
        <v>0</v>
      </c>
      <c r="AY4072" s="198">
        <f t="shared" si="128"/>
        <v>0</v>
      </c>
    </row>
    <row r="4073" spans="1:51" s="339" customFormat="1" ht="16.5" customHeight="1" x14ac:dyDescent="0.25">
      <c r="A4073" s="273"/>
      <c r="B4073" s="274">
        <v>179</v>
      </c>
      <c r="C4073" s="275" t="s">
        <v>5</v>
      </c>
      <c r="D4073" s="276">
        <v>14529</v>
      </c>
      <c r="E4073" s="276">
        <v>9</v>
      </c>
      <c r="F4073" s="276">
        <v>152</v>
      </c>
      <c r="G4073" s="276" t="s">
        <v>26</v>
      </c>
      <c r="H4073" s="276">
        <v>0</v>
      </c>
      <c r="I4073" s="276">
        <v>1</v>
      </c>
      <c r="J4073" s="276">
        <v>4</v>
      </c>
      <c r="K4073" s="184">
        <f>H4073*400+I4073*100+J4073</f>
        <v>104</v>
      </c>
      <c r="L4073" s="288">
        <v>104</v>
      </c>
      <c r="M4073" s="279">
        <v>1</v>
      </c>
      <c r="N4073" s="187">
        <f t="shared" si="118"/>
        <v>104</v>
      </c>
      <c r="O4073" s="288">
        <v>100</v>
      </c>
      <c r="P4073" s="185">
        <f t="shared" si="130"/>
        <v>10400</v>
      </c>
      <c r="Q4073" s="369">
        <v>104</v>
      </c>
      <c r="R4073" s="281"/>
      <c r="S4073" s="281"/>
      <c r="T4073" s="276"/>
      <c r="U4073" s="282"/>
      <c r="V4073" s="283"/>
      <c r="W4073" s="274"/>
      <c r="X4073" s="284"/>
      <c r="Y4073" s="276"/>
      <c r="Z4073" s="276"/>
      <c r="AA4073" s="285"/>
      <c r="AB4073" s="285"/>
      <c r="AC4073" s="285"/>
      <c r="AD4073" s="281"/>
      <c r="AE4073" s="287"/>
      <c r="AF4073" s="288"/>
      <c r="AG4073" s="197"/>
      <c r="AH4073" s="276"/>
      <c r="AI4073" s="280"/>
      <c r="AJ4073" s="280"/>
      <c r="AK4073" s="280"/>
      <c r="AL4073" s="280"/>
      <c r="AM4073" s="276"/>
      <c r="AN4073" s="276"/>
      <c r="AO4073" s="198">
        <f t="shared" si="119"/>
        <v>0</v>
      </c>
      <c r="AP4073" s="198">
        <f t="shared" si="120"/>
        <v>0</v>
      </c>
      <c r="AQ4073" s="199">
        <f t="shared" si="129"/>
        <v>10400</v>
      </c>
      <c r="AR4073" s="199">
        <f t="shared" si="134"/>
        <v>10400</v>
      </c>
      <c r="AS4073" s="198">
        <f t="shared" si="133"/>
        <v>0</v>
      </c>
      <c r="AT4073" s="198">
        <f t="shared" si="125"/>
        <v>10400</v>
      </c>
      <c r="AU4073" s="198">
        <f t="shared" si="126"/>
        <v>0</v>
      </c>
      <c r="AV4073" s="276"/>
      <c r="AW4073" s="276"/>
      <c r="AX4073" s="201">
        <f t="shared" si="127"/>
        <v>0</v>
      </c>
      <c r="AY4073" s="198">
        <f t="shared" si="128"/>
        <v>0</v>
      </c>
    </row>
    <row r="4074" spans="1:51" s="202" customFormat="1" ht="16.5" customHeight="1" x14ac:dyDescent="0.25">
      <c r="A4074" s="179" t="s">
        <v>421</v>
      </c>
      <c r="B4074" s="180">
        <v>180</v>
      </c>
      <c r="C4074" s="203" t="s">
        <v>5</v>
      </c>
      <c r="D4074" s="183">
        <v>29647</v>
      </c>
      <c r="E4074" s="183">
        <v>108</v>
      </c>
      <c r="F4074" s="183">
        <v>1399</v>
      </c>
      <c r="G4074" s="183" t="s">
        <v>26</v>
      </c>
      <c r="H4074" s="183">
        <v>0</v>
      </c>
      <c r="I4074" s="183">
        <v>2</v>
      </c>
      <c r="J4074" s="183">
        <v>5</v>
      </c>
      <c r="K4074" s="184">
        <f>H4074*400+I4074*100+J4074</f>
        <v>205</v>
      </c>
      <c r="L4074" s="187">
        <v>205</v>
      </c>
      <c r="M4074" s="204">
        <v>1</v>
      </c>
      <c r="N4074" s="187">
        <f t="shared" si="118"/>
        <v>205</v>
      </c>
      <c r="O4074" s="187">
        <v>150</v>
      </c>
      <c r="P4074" s="185">
        <f t="shared" si="130"/>
        <v>30750</v>
      </c>
      <c r="Q4074" s="188"/>
      <c r="R4074" s="371">
        <v>205</v>
      </c>
      <c r="S4074" s="189"/>
      <c r="T4074" s="190"/>
      <c r="U4074" s="191"/>
      <c r="V4074" s="372" t="s">
        <v>421</v>
      </c>
      <c r="W4074" s="193">
        <v>240</v>
      </c>
      <c r="X4074" s="366" t="s">
        <v>228</v>
      </c>
      <c r="Y4074" s="190" t="s">
        <v>28</v>
      </c>
      <c r="Z4074" s="190" t="s">
        <v>53</v>
      </c>
      <c r="AA4074" s="195">
        <v>9</v>
      </c>
      <c r="AB4074" s="195">
        <v>19</v>
      </c>
      <c r="AC4074" s="195">
        <v>2</v>
      </c>
      <c r="AD4074" s="189">
        <f t="shared" ref="AD4074:AD4079" si="135">AA4074*AB4074</f>
        <v>171</v>
      </c>
      <c r="AE4074" s="196"/>
      <c r="AF4074" s="197">
        <f>AF4072</f>
        <v>6700</v>
      </c>
      <c r="AG4074" s="197">
        <f t="shared" si="131"/>
        <v>1145700</v>
      </c>
      <c r="AH4074" s="188">
        <f t="shared" ref="AH4074:AH4079" si="136">SUM(AI4074:AL4074)</f>
        <v>171</v>
      </c>
      <c r="AI4074" s="188"/>
      <c r="AJ4074" s="188">
        <v>171</v>
      </c>
      <c r="AK4074" s="188"/>
      <c r="AL4074" s="188"/>
      <c r="AM4074" s="183">
        <v>10</v>
      </c>
      <c r="AN4074" s="183">
        <f>ค่าเสื่อม!K4</f>
        <v>40</v>
      </c>
      <c r="AO4074" s="198">
        <f t="shared" si="119"/>
        <v>458280</v>
      </c>
      <c r="AP4074" s="198">
        <f t="shared" si="120"/>
        <v>687420</v>
      </c>
      <c r="AQ4074" s="199">
        <f t="shared" si="129"/>
        <v>718170</v>
      </c>
      <c r="AR4074" s="199">
        <f t="shared" si="134"/>
        <v>718170</v>
      </c>
      <c r="AS4074" s="198">
        <f t="shared" si="133"/>
        <v>0</v>
      </c>
      <c r="AT4074" s="198">
        <f t="shared" si="125"/>
        <v>718170</v>
      </c>
      <c r="AU4074" s="198">
        <f t="shared" si="126"/>
        <v>0</v>
      </c>
      <c r="AV4074" s="183"/>
      <c r="AW4074" s="183"/>
      <c r="AX4074" s="201">
        <f t="shared" si="127"/>
        <v>0</v>
      </c>
      <c r="AY4074" s="198">
        <f t="shared" si="128"/>
        <v>0</v>
      </c>
    </row>
    <row r="4075" spans="1:51" s="202" customFormat="1" ht="16.5" customHeight="1" x14ac:dyDescent="0.25">
      <c r="A4075" s="179"/>
      <c r="B4075" s="180"/>
      <c r="C4075" s="203"/>
      <c r="D4075" s="183"/>
      <c r="E4075" s="183"/>
      <c r="F4075" s="183"/>
      <c r="G4075" s="183"/>
      <c r="H4075" s="183"/>
      <c r="I4075" s="183"/>
      <c r="J4075" s="183"/>
      <c r="K4075" s="187"/>
      <c r="L4075" s="187"/>
      <c r="M4075" s="204"/>
      <c r="N4075" s="187">
        <f t="shared" si="118"/>
        <v>0</v>
      </c>
      <c r="O4075" s="187"/>
      <c r="P4075" s="185">
        <f t="shared" si="130"/>
        <v>0</v>
      </c>
      <c r="Q4075" s="188"/>
      <c r="R4075" s="189"/>
      <c r="S4075" s="189"/>
      <c r="T4075" s="190"/>
      <c r="U4075" s="191"/>
      <c r="V4075" s="192" t="s">
        <v>422</v>
      </c>
      <c r="W4075" s="193">
        <v>241</v>
      </c>
      <c r="X4075" s="366" t="s">
        <v>423</v>
      </c>
      <c r="Y4075" s="190" t="s">
        <v>28</v>
      </c>
      <c r="Z4075" s="190" t="s">
        <v>53</v>
      </c>
      <c r="AA4075" s="195">
        <v>7</v>
      </c>
      <c r="AB4075" s="195">
        <v>19</v>
      </c>
      <c r="AC4075" s="195">
        <v>2</v>
      </c>
      <c r="AD4075" s="189">
        <f t="shared" si="135"/>
        <v>133</v>
      </c>
      <c r="AE4075" s="196"/>
      <c r="AF4075" s="197">
        <f>AF4074</f>
        <v>6700</v>
      </c>
      <c r="AG4075" s="197">
        <f t="shared" si="131"/>
        <v>891100</v>
      </c>
      <c r="AH4075" s="188">
        <f t="shared" si="136"/>
        <v>133</v>
      </c>
      <c r="AI4075" s="188"/>
      <c r="AJ4075" s="188">
        <v>133</v>
      </c>
      <c r="AK4075" s="188"/>
      <c r="AL4075" s="188"/>
      <c r="AM4075" s="183">
        <v>30</v>
      </c>
      <c r="AN4075" s="183">
        <f>ค่าเสื่อม!T4</f>
        <v>93</v>
      </c>
      <c r="AO4075" s="198">
        <f t="shared" si="119"/>
        <v>828723</v>
      </c>
      <c r="AP4075" s="198">
        <f t="shared" si="120"/>
        <v>62377</v>
      </c>
      <c r="AQ4075" s="199">
        <f t="shared" si="129"/>
        <v>62377</v>
      </c>
      <c r="AR4075" s="199">
        <f t="shared" si="134"/>
        <v>62377</v>
      </c>
      <c r="AS4075" s="198">
        <f t="shared" si="133"/>
        <v>0</v>
      </c>
      <c r="AT4075" s="198">
        <f t="shared" si="125"/>
        <v>62377</v>
      </c>
      <c r="AU4075" s="198">
        <f t="shared" si="126"/>
        <v>0</v>
      </c>
      <c r="AV4075" s="183"/>
      <c r="AW4075" s="183"/>
      <c r="AX4075" s="201">
        <f t="shared" si="127"/>
        <v>0</v>
      </c>
      <c r="AY4075" s="198">
        <f t="shared" si="128"/>
        <v>0</v>
      </c>
    </row>
    <row r="4076" spans="1:51" s="202" customFormat="1" ht="16.5" customHeight="1" x14ac:dyDescent="0.25">
      <c r="A4076" s="179"/>
      <c r="B4076" s="180"/>
      <c r="C4076" s="203"/>
      <c r="D4076" s="183"/>
      <c r="E4076" s="183"/>
      <c r="F4076" s="183"/>
      <c r="G4076" s="183"/>
      <c r="H4076" s="183"/>
      <c r="I4076" s="183"/>
      <c r="J4076" s="183"/>
      <c r="K4076" s="187"/>
      <c r="L4076" s="187"/>
      <c r="M4076" s="204"/>
      <c r="N4076" s="187">
        <f t="shared" si="118"/>
        <v>0</v>
      </c>
      <c r="O4076" s="187"/>
      <c r="P4076" s="185">
        <f t="shared" si="130"/>
        <v>0</v>
      </c>
      <c r="Q4076" s="188"/>
      <c r="R4076" s="189"/>
      <c r="S4076" s="189"/>
      <c r="T4076" s="190"/>
      <c r="U4076" s="191"/>
      <c r="V4076" s="192" t="s">
        <v>424</v>
      </c>
      <c r="W4076" s="193">
        <v>242</v>
      </c>
      <c r="X4076" s="366" t="s">
        <v>425</v>
      </c>
      <c r="Y4076" s="190" t="s">
        <v>28</v>
      </c>
      <c r="Z4076" s="190" t="s">
        <v>53</v>
      </c>
      <c r="AA4076" s="195">
        <v>10</v>
      </c>
      <c r="AB4076" s="195">
        <v>15</v>
      </c>
      <c r="AC4076" s="195">
        <v>2</v>
      </c>
      <c r="AD4076" s="189">
        <f t="shared" si="135"/>
        <v>150</v>
      </c>
      <c r="AE4076" s="196"/>
      <c r="AF4076" s="197">
        <f>AF4075</f>
        <v>6700</v>
      </c>
      <c r="AG4076" s="197">
        <f t="shared" si="131"/>
        <v>1005000</v>
      </c>
      <c r="AH4076" s="188">
        <f t="shared" si="136"/>
        <v>150</v>
      </c>
      <c r="AI4076" s="188"/>
      <c r="AJ4076" s="188">
        <v>150</v>
      </c>
      <c r="AK4076" s="188"/>
      <c r="AL4076" s="188"/>
      <c r="AM4076" s="183">
        <v>32</v>
      </c>
      <c r="AN4076" s="183">
        <f>ค่าเสื่อม!T4</f>
        <v>93</v>
      </c>
      <c r="AO4076" s="198">
        <f t="shared" si="119"/>
        <v>934650</v>
      </c>
      <c r="AP4076" s="198">
        <f t="shared" si="120"/>
        <v>70350</v>
      </c>
      <c r="AQ4076" s="199">
        <f t="shared" si="129"/>
        <v>70350</v>
      </c>
      <c r="AR4076" s="199">
        <f t="shared" si="134"/>
        <v>70350</v>
      </c>
      <c r="AS4076" s="198">
        <f t="shared" si="133"/>
        <v>0</v>
      </c>
      <c r="AT4076" s="198">
        <f t="shared" si="125"/>
        <v>70350</v>
      </c>
      <c r="AU4076" s="198">
        <f t="shared" si="126"/>
        <v>0</v>
      </c>
      <c r="AV4076" s="183"/>
      <c r="AW4076" s="183"/>
      <c r="AX4076" s="201">
        <f t="shared" si="127"/>
        <v>0</v>
      </c>
      <c r="AY4076" s="198">
        <f t="shared" si="128"/>
        <v>0</v>
      </c>
    </row>
    <row r="4077" spans="1:51" s="202" customFormat="1" ht="16.5" customHeight="1" x14ac:dyDescent="0.25">
      <c r="A4077" s="179"/>
      <c r="B4077" s="180"/>
      <c r="C4077" s="203"/>
      <c r="D4077" s="183"/>
      <c r="E4077" s="183"/>
      <c r="F4077" s="183"/>
      <c r="G4077" s="183"/>
      <c r="H4077" s="183"/>
      <c r="I4077" s="183"/>
      <c r="J4077" s="183"/>
      <c r="K4077" s="187"/>
      <c r="L4077" s="187"/>
      <c r="M4077" s="204"/>
      <c r="N4077" s="187">
        <f t="shared" si="118"/>
        <v>0</v>
      </c>
      <c r="O4077" s="187"/>
      <c r="P4077" s="185">
        <f t="shared" si="130"/>
        <v>0</v>
      </c>
      <c r="Q4077" s="188"/>
      <c r="R4077" s="189"/>
      <c r="S4077" s="189"/>
      <c r="T4077" s="190"/>
      <c r="U4077" s="191"/>
      <c r="V4077" s="192"/>
      <c r="W4077" s="193">
        <v>243</v>
      </c>
      <c r="X4077" s="366"/>
      <c r="Y4077" s="190" t="s">
        <v>38</v>
      </c>
      <c r="Z4077" s="190" t="s">
        <v>7</v>
      </c>
      <c r="AA4077" s="195">
        <v>14</v>
      </c>
      <c r="AB4077" s="195">
        <v>15</v>
      </c>
      <c r="AC4077" s="195">
        <v>2</v>
      </c>
      <c r="AD4077" s="189">
        <f t="shared" si="135"/>
        <v>210</v>
      </c>
      <c r="AE4077" s="196"/>
      <c r="AF4077" s="197">
        <f>AF4068</f>
        <v>2050</v>
      </c>
      <c r="AG4077" s="197">
        <f t="shared" si="131"/>
        <v>430500</v>
      </c>
      <c r="AH4077" s="188">
        <f t="shared" si="136"/>
        <v>210</v>
      </c>
      <c r="AI4077" s="188"/>
      <c r="AJ4077" s="188">
        <v>210</v>
      </c>
      <c r="AK4077" s="188"/>
      <c r="AL4077" s="188"/>
      <c r="AM4077" s="183">
        <v>8</v>
      </c>
      <c r="AN4077" s="183">
        <f>ค่าเสื่อม!I4</f>
        <v>30</v>
      </c>
      <c r="AO4077" s="198">
        <f t="shared" si="119"/>
        <v>129150</v>
      </c>
      <c r="AP4077" s="198">
        <f t="shared" si="120"/>
        <v>301350</v>
      </c>
      <c r="AQ4077" s="199">
        <f t="shared" si="129"/>
        <v>301350</v>
      </c>
      <c r="AR4077" s="199">
        <f t="shared" si="134"/>
        <v>301350</v>
      </c>
      <c r="AS4077" s="198">
        <f t="shared" si="133"/>
        <v>0</v>
      </c>
      <c r="AT4077" s="198">
        <f t="shared" si="125"/>
        <v>301350</v>
      </c>
      <c r="AU4077" s="198">
        <f t="shared" si="126"/>
        <v>0</v>
      </c>
      <c r="AV4077" s="183"/>
      <c r="AW4077" s="183" t="s">
        <v>51</v>
      </c>
      <c r="AX4077" s="201">
        <f t="shared" si="127"/>
        <v>0</v>
      </c>
      <c r="AY4077" s="198">
        <f t="shared" si="128"/>
        <v>0</v>
      </c>
    </row>
    <row r="4078" spans="1:51" s="202" customFormat="1" ht="16.5" customHeight="1" x14ac:dyDescent="0.25">
      <c r="A4078" s="179" t="s">
        <v>426</v>
      </c>
      <c r="B4078" s="180">
        <v>181</v>
      </c>
      <c r="C4078" s="203" t="s">
        <v>5</v>
      </c>
      <c r="D4078" s="183">
        <v>29630</v>
      </c>
      <c r="E4078" s="183">
        <v>128</v>
      </c>
      <c r="F4078" s="183">
        <v>1182</v>
      </c>
      <c r="G4078" s="183" t="s">
        <v>26</v>
      </c>
      <c r="H4078" s="183">
        <v>1</v>
      </c>
      <c r="I4078" s="183">
        <v>2</v>
      </c>
      <c r="J4078" s="183">
        <v>28</v>
      </c>
      <c r="K4078" s="184">
        <f>H4078*400+I4078*100+J4078</f>
        <v>628</v>
      </c>
      <c r="L4078" s="187">
        <v>628</v>
      </c>
      <c r="M4078" s="204">
        <v>5</v>
      </c>
      <c r="N4078" s="187">
        <f t="shared" ref="N4078:N4145" si="137">L4078</f>
        <v>628</v>
      </c>
      <c r="O4078" s="187">
        <v>150</v>
      </c>
      <c r="P4078" s="185">
        <f t="shared" si="130"/>
        <v>94200</v>
      </c>
      <c r="Q4078" s="188">
        <v>400</v>
      </c>
      <c r="R4078" s="371">
        <v>228</v>
      </c>
      <c r="S4078" s="189"/>
      <c r="T4078" s="190"/>
      <c r="U4078" s="191"/>
      <c r="V4078" s="372" t="s">
        <v>426</v>
      </c>
      <c r="W4078" s="193">
        <v>244</v>
      </c>
      <c r="X4078" s="366" t="s">
        <v>427</v>
      </c>
      <c r="Y4078" s="190" t="s">
        <v>28</v>
      </c>
      <c r="Z4078" s="190" t="s">
        <v>53</v>
      </c>
      <c r="AA4078" s="195">
        <v>9</v>
      </c>
      <c r="AB4078" s="195">
        <v>9</v>
      </c>
      <c r="AC4078" s="195">
        <v>2</v>
      </c>
      <c r="AD4078" s="189">
        <f t="shared" si="135"/>
        <v>81</v>
      </c>
      <c r="AE4078" s="196"/>
      <c r="AF4078" s="197">
        <f>AF4076</f>
        <v>6700</v>
      </c>
      <c r="AG4078" s="197">
        <f t="shared" si="131"/>
        <v>542700</v>
      </c>
      <c r="AH4078" s="188">
        <f t="shared" si="136"/>
        <v>81</v>
      </c>
      <c r="AI4078" s="188"/>
      <c r="AJ4078" s="188">
        <v>81</v>
      </c>
      <c r="AK4078" s="188"/>
      <c r="AL4078" s="188"/>
      <c r="AM4078" s="183">
        <v>34</v>
      </c>
      <c r="AN4078" s="183">
        <f>ค่าเสื่อม!T4</f>
        <v>93</v>
      </c>
      <c r="AO4078" s="198">
        <f t="shared" si="119"/>
        <v>504711</v>
      </c>
      <c r="AP4078" s="198">
        <f t="shared" si="120"/>
        <v>37989</v>
      </c>
      <c r="AQ4078" s="199">
        <f t="shared" si="129"/>
        <v>132189</v>
      </c>
      <c r="AR4078" s="199">
        <f t="shared" si="134"/>
        <v>132189</v>
      </c>
      <c r="AS4078" s="198">
        <f t="shared" si="133"/>
        <v>0</v>
      </c>
      <c r="AT4078" s="198">
        <f t="shared" si="125"/>
        <v>132189</v>
      </c>
      <c r="AU4078" s="198">
        <f t="shared" si="126"/>
        <v>0</v>
      </c>
      <c r="AV4078" s="183"/>
      <c r="AW4078" s="183"/>
      <c r="AX4078" s="201">
        <f t="shared" si="127"/>
        <v>0</v>
      </c>
      <c r="AY4078" s="198">
        <f t="shared" si="128"/>
        <v>0</v>
      </c>
    </row>
    <row r="4079" spans="1:51" s="202" customFormat="1" ht="16.5" customHeight="1" x14ac:dyDescent="0.25">
      <c r="A4079" s="179"/>
      <c r="B4079" s="180"/>
      <c r="C4079" s="203"/>
      <c r="D4079" s="183"/>
      <c r="E4079" s="183"/>
      <c r="F4079" s="183"/>
      <c r="G4079" s="183"/>
      <c r="H4079" s="183"/>
      <c r="I4079" s="183"/>
      <c r="J4079" s="183"/>
      <c r="K4079" s="187"/>
      <c r="L4079" s="187"/>
      <c r="M4079" s="204"/>
      <c r="N4079" s="187">
        <f t="shared" si="137"/>
        <v>0</v>
      </c>
      <c r="O4079" s="187"/>
      <c r="P4079" s="185">
        <f t="shared" si="130"/>
        <v>0</v>
      </c>
      <c r="Q4079" s="188"/>
      <c r="R4079" s="189"/>
      <c r="S4079" s="189"/>
      <c r="T4079" s="190"/>
      <c r="U4079" s="191"/>
      <c r="V4079" s="192"/>
      <c r="W4079" s="193">
        <v>245</v>
      </c>
      <c r="X4079" s="205"/>
      <c r="Y4079" s="190" t="s">
        <v>38</v>
      </c>
      <c r="Z4079" s="190" t="s">
        <v>7</v>
      </c>
      <c r="AA4079" s="195">
        <v>6</v>
      </c>
      <c r="AB4079" s="195">
        <v>7</v>
      </c>
      <c r="AC4079" s="195">
        <v>2</v>
      </c>
      <c r="AD4079" s="189">
        <f t="shared" si="135"/>
        <v>42</v>
      </c>
      <c r="AE4079" s="196"/>
      <c r="AF4079" s="197">
        <f>AF4077</f>
        <v>2050</v>
      </c>
      <c r="AG4079" s="197">
        <f t="shared" si="131"/>
        <v>86100</v>
      </c>
      <c r="AH4079" s="188">
        <f t="shared" si="136"/>
        <v>42</v>
      </c>
      <c r="AI4079" s="188"/>
      <c r="AJ4079" s="188">
        <v>42</v>
      </c>
      <c r="AK4079" s="188"/>
      <c r="AL4079" s="188"/>
      <c r="AM4079" s="183">
        <v>15</v>
      </c>
      <c r="AN4079" s="183">
        <f>ค่าเสื่อม!P4</f>
        <v>65</v>
      </c>
      <c r="AO4079" s="198">
        <f t="shared" ref="AO4079:AO4142" si="138">AG4079*AN4079/100</f>
        <v>55965</v>
      </c>
      <c r="AP4079" s="198">
        <f t="shared" ref="AP4079:AP4142" si="139">AG4079-AO4079</f>
        <v>30135</v>
      </c>
      <c r="AQ4079" s="199">
        <f t="shared" si="129"/>
        <v>30135</v>
      </c>
      <c r="AR4079" s="199">
        <f t="shared" si="134"/>
        <v>30135</v>
      </c>
      <c r="AS4079" s="198">
        <f t="shared" si="133"/>
        <v>0</v>
      </c>
      <c r="AT4079" s="198">
        <f t="shared" si="125"/>
        <v>30135</v>
      </c>
      <c r="AU4079" s="198">
        <f t="shared" si="126"/>
        <v>0</v>
      </c>
      <c r="AV4079" s="183"/>
      <c r="AW4079" s="183" t="s">
        <v>51</v>
      </c>
      <c r="AX4079" s="201">
        <f t="shared" si="127"/>
        <v>0</v>
      </c>
      <c r="AY4079" s="198">
        <f t="shared" si="128"/>
        <v>0</v>
      </c>
    </row>
    <row r="4080" spans="1:51" s="202" customFormat="1" ht="16.5" customHeight="1" x14ac:dyDescent="0.25">
      <c r="A4080" s="179" t="s">
        <v>428</v>
      </c>
      <c r="B4080" s="180">
        <v>182</v>
      </c>
      <c r="C4080" s="203" t="s">
        <v>5</v>
      </c>
      <c r="D4080" s="183">
        <v>34258</v>
      </c>
      <c r="E4080" s="183">
        <v>374</v>
      </c>
      <c r="F4080" s="183">
        <v>1644</v>
      </c>
      <c r="G4080" s="183" t="s">
        <v>26</v>
      </c>
      <c r="H4080" s="183">
        <v>6</v>
      </c>
      <c r="I4080" s="183">
        <v>3</v>
      </c>
      <c r="J4080" s="183">
        <v>45</v>
      </c>
      <c r="K4080" s="184">
        <f>H4080*400+I4080*100+J4080</f>
        <v>2745</v>
      </c>
      <c r="L4080" s="187">
        <v>2745</v>
      </c>
      <c r="M4080" s="204">
        <v>1</v>
      </c>
      <c r="N4080" s="187">
        <f t="shared" si="137"/>
        <v>2745</v>
      </c>
      <c r="O4080" s="187">
        <v>125</v>
      </c>
      <c r="P4080" s="185">
        <f t="shared" si="130"/>
        <v>343125</v>
      </c>
      <c r="Q4080" s="370">
        <v>2745</v>
      </c>
      <c r="R4080" s="189"/>
      <c r="S4080" s="189"/>
      <c r="T4080" s="190"/>
      <c r="U4080" s="191"/>
      <c r="V4080" s="192"/>
      <c r="W4080" s="193"/>
      <c r="X4080" s="366"/>
      <c r="Y4080" s="190"/>
      <c r="Z4080" s="190"/>
      <c r="AA4080" s="195"/>
      <c r="AB4080" s="195"/>
      <c r="AC4080" s="195"/>
      <c r="AD4080" s="189"/>
      <c r="AE4080" s="196"/>
      <c r="AF4080" s="197"/>
      <c r="AG4080" s="197"/>
      <c r="AH4080" s="190"/>
      <c r="AI4080" s="188"/>
      <c r="AJ4080" s="188"/>
      <c r="AK4080" s="188"/>
      <c r="AL4080" s="188"/>
      <c r="AM4080" s="183"/>
      <c r="AN4080" s="183"/>
      <c r="AO4080" s="198">
        <f t="shared" si="138"/>
        <v>0</v>
      </c>
      <c r="AP4080" s="198">
        <f t="shared" si="139"/>
        <v>0</v>
      </c>
      <c r="AQ4080" s="199">
        <f t="shared" si="129"/>
        <v>343125</v>
      </c>
      <c r="AR4080" s="199">
        <f t="shared" si="134"/>
        <v>343125</v>
      </c>
      <c r="AS4080" s="198">
        <f t="shared" si="133"/>
        <v>0</v>
      </c>
      <c r="AT4080" s="198">
        <f t="shared" si="125"/>
        <v>343125</v>
      </c>
      <c r="AU4080" s="198">
        <f t="shared" si="126"/>
        <v>0</v>
      </c>
      <c r="AV4080" s="183"/>
      <c r="AW4080" s="183"/>
      <c r="AX4080" s="201">
        <f t="shared" si="127"/>
        <v>0</v>
      </c>
      <c r="AY4080" s="198">
        <f t="shared" si="128"/>
        <v>0</v>
      </c>
    </row>
    <row r="4081" spans="1:52" s="202" customFormat="1" ht="16.5" customHeight="1" x14ac:dyDescent="0.25">
      <c r="A4081" s="179" t="s">
        <v>429</v>
      </c>
      <c r="B4081" s="180">
        <v>183</v>
      </c>
      <c r="C4081" s="203" t="s">
        <v>5</v>
      </c>
      <c r="D4081" s="183">
        <v>34259</v>
      </c>
      <c r="E4081" s="183">
        <v>375</v>
      </c>
      <c r="F4081" s="183">
        <v>1645</v>
      </c>
      <c r="G4081" s="183" t="s">
        <v>26</v>
      </c>
      <c r="H4081" s="183">
        <v>6</v>
      </c>
      <c r="I4081" s="183">
        <v>2</v>
      </c>
      <c r="J4081" s="183">
        <v>15</v>
      </c>
      <c r="K4081" s="184">
        <f>H4081*400+I4081*100+J4081</f>
        <v>2615</v>
      </c>
      <c r="L4081" s="187">
        <v>2615</v>
      </c>
      <c r="M4081" s="204">
        <v>1</v>
      </c>
      <c r="N4081" s="187">
        <f t="shared" si="137"/>
        <v>2615</v>
      </c>
      <c r="O4081" s="187">
        <v>125</v>
      </c>
      <c r="P4081" s="185">
        <f t="shared" si="130"/>
        <v>326875</v>
      </c>
      <c r="Q4081" s="370">
        <v>2615</v>
      </c>
      <c r="R4081" s="189"/>
      <c r="S4081" s="189"/>
      <c r="T4081" s="190"/>
      <c r="U4081" s="191"/>
      <c r="V4081" s="192"/>
      <c r="W4081" s="193"/>
      <c r="X4081" s="366"/>
      <c r="Y4081" s="190"/>
      <c r="Z4081" s="190"/>
      <c r="AA4081" s="195"/>
      <c r="AB4081" s="195"/>
      <c r="AC4081" s="195"/>
      <c r="AD4081" s="189"/>
      <c r="AE4081" s="196"/>
      <c r="AF4081" s="197"/>
      <c r="AG4081" s="197"/>
      <c r="AH4081" s="190"/>
      <c r="AI4081" s="188"/>
      <c r="AJ4081" s="188"/>
      <c r="AK4081" s="188"/>
      <c r="AL4081" s="188"/>
      <c r="AM4081" s="183"/>
      <c r="AN4081" s="183"/>
      <c r="AO4081" s="198">
        <f t="shared" si="138"/>
        <v>0</v>
      </c>
      <c r="AP4081" s="198">
        <f t="shared" si="139"/>
        <v>0</v>
      </c>
      <c r="AQ4081" s="199">
        <f t="shared" si="129"/>
        <v>326875</v>
      </c>
      <c r="AR4081" s="199">
        <f t="shared" si="134"/>
        <v>326875</v>
      </c>
      <c r="AS4081" s="198">
        <f t="shared" si="133"/>
        <v>0</v>
      </c>
      <c r="AT4081" s="198">
        <f t="shared" si="125"/>
        <v>326875</v>
      </c>
      <c r="AU4081" s="198">
        <f t="shared" si="126"/>
        <v>0</v>
      </c>
      <c r="AV4081" s="183"/>
      <c r="AW4081" s="183"/>
      <c r="AX4081" s="201">
        <f t="shared" si="127"/>
        <v>0</v>
      </c>
      <c r="AY4081" s="198">
        <f t="shared" si="128"/>
        <v>0</v>
      </c>
    </row>
    <row r="4082" spans="1:52" s="202" customFormat="1" ht="16.5" customHeight="1" x14ac:dyDescent="0.25">
      <c r="A4082" s="217" t="s">
        <v>430</v>
      </c>
      <c r="B4082" s="218">
        <v>184</v>
      </c>
      <c r="C4082" s="219" t="s">
        <v>5</v>
      </c>
      <c r="D4082" s="220">
        <v>29649</v>
      </c>
      <c r="E4082" s="220">
        <v>104</v>
      </c>
      <c r="F4082" s="220">
        <v>1401</v>
      </c>
      <c r="G4082" s="220" t="s">
        <v>26</v>
      </c>
      <c r="H4082" s="220">
        <v>0</v>
      </c>
      <c r="I4082" s="220">
        <v>2</v>
      </c>
      <c r="J4082" s="220">
        <v>30</v>
      </c>
      <c r="K4082" s="184">
        <f>H4082*400+I4082*100+J4082</f>
        <v>230</v>
      </c>
      <c r="L4082" s="221">
        <v>230</v>
      </c>
      <c r="M4082" s="222">
        <v>2</v>
      </c>
      <c r="N4082" s="221">
        <f>L4082</f>
        <v>230</v>
      </c>
      <c r="O4082" s="221">
        <v>100</v>
      </c>
      <c r="P4082" s="374">
        <f>N4082*O4082</f>
        <v>23000</v>
      </c>
      <c r="Q4082" s="375"/>
      <c r="R4082" s="376">
        <v>230</v>
      </c>
      <c r="S4082" s="224"/>
      <c r="T4082" s="225"/>
      <c r="U4082" s="226"/>
      <c r="V4082" s="227"/>
      <c r="W4082" s="228"/>
      <c r="X4082" s="387"/>
      <c r="Y4082" s="225"/>
      <c r="Z4082" s="225"/>
      <c r="AA4082" s="229"/>
      <c r="AB4082" s="229"/>
      <c r="AC4082" s="229"/>
      <c r="AD4082" s="224"/>
      <c r="AE4082" s="230"/>
      <c r="AF4082" s="231"/>
      <c r="AG4082" s="197"/>
      <c r="AH4082" s="225"/>
      <c r="AI4082" s="223"/>
      <c r="AJ4082" s="223"/>
      <c r="AK4082" s="223"/>
      <c r="AL4082" s="223"/>
      <c r="AM4082" s="220"/>
      <c r="AN4082" s="220"/>
      <c r="AO4082" s="198">
        <f t="shared" si="138"/>
        <v>0</v>
      </c>
      <c r="AP4082" s="198">
        <f t="shared" si="139"/>
        <v>0</v>
      </c>
      <c r="AQ4082" s="199">
        <f t="shared" si="129"/>
        <v>23000</v>
      </c>
      <c r="AR4082" s="199">
        <f t="shared" si="134"/>
        <v>23000</v>
      </c>
      <c r="AS4082" s="198">
        <f t="shared" si="133"/>
        <v>0</v>
      </c>
      <c r="AT4082" s="198">
        <f t="shared" si="125"/>
        <v>23000</v>
      </c>
      <c r="AU4082" s="198">
        <f t="shared" si="126"/>
        <v>0</v>
      </c>
      <c r="AV4082" s="220"/>
      <c r="AW4082" s="220"/>
      <c r="AX4082" s="201">
        <f t="shared" si="127"/>
        <v>0</v>
      </c>
      <c r="AY4082" s="198">
        <f t="shared" si="128"/>
        <v>0</v>
      </c>
    </row>
    <row r="4083" spans="1:52" s="183" customFormat="1" ht="16.5" customHeight="1" x14ac:dyDescent="0.25">
      <c r="A4083" s="377" t="s">
        <v>299</v>
      </c>
      <c r="S4083" s="189"/>
      <c r="T4083" s="190"/>
      <c r="U4083" s="191"/>
      <c r="V4083" s="192" t="s">
        <v>431</v>
      </c>
      <c r="W4083" s="193">
        <v>246</v>
      </c>
      <c r="X4083" s="366" t="s">
        <v>432</v>
      </c>
      <c r="Y4083" s="190" t="s">
        <v>28</v>
      </c>
      <c r="Z4083" s="190" t="s">
        <v>37</v>
      </c>
      <c r="AA4083" s="195">
        <v>9</v>
      </c>
      <c r="AB4083" s="195">
        <v>9</v>
      </c>
      <c r="AC4083" s="195">
        <v>2</v>
      </c>
      <c r="AD4083" s="189">
        <f>AA4083*AB4083</f>
        <v>81</v>
      </c>
      <c r="AE4083" s="196"/>
      <c r="AF4083" s="197">
        <f>AF4078</f>
        <v>6700</v>
      </c>
      <c r="AG4083" s="197">
        <f t="shared" si="131"/>
        <v>542700</v>
      </c>
      <c r="AH4083" s="188">
        <f>SUM(AI4083:AL4083)</f>
        <v>81</v>
      </c>
      <c r="AI4083" s="188"/>
      <c r="AJ4083" s="188">
        <v>81</v>
      </c>
      <c r="AK4083" s="188"/>
      <c r="AL4083" s="188"/>
      <c r="AM4083" s="183">
        <v>10</v>
      </c>
      <c r="AN4083" s="183">
        <f>ค่าเสื่อม!K2</f>
        <v>10</v>
      </c>
      <c r="AO4083" s="198">
        <f t="shared" si="138"/>
        <v>54270</v>
      </c>
      <c r="AP4083" s="198">
        <f t="shared" si="139"/>
        <v>488430</v>
      </c>
      <c r="AQ4083" s="199">
        <f t="shared" si="129"/>
        <v>488430</v>
      </c>
      <c r="AR4083" s="199">
        <f t="shared" si="134"/>
        <v>488430</v>
      </c>
      <c r="AS4083" s="198">
        <f t="shared" si="133"/>
        <v>0</v>
      </c>
      <c r="AT4083" s="198">
        <f t="shared" si="125"/>
        <v>488430</v>
      </c>
      <c r="AU4083" s="198">
        <f t="shared" si="126"/>
        <v>0</v>
      </c>
      <c r="AX4083" s="201">
        <f t="shared" si="127"/>
        <v>0</v>
      </c>
      <c r="AY4083" s="198">
        <f t="shared" si="128"/>
        <v>0</v>
      </c>
      <c r="AZ4083" s="203"/>
    </row>
    <row r="4084" spans="1:52" s="202" customFormat="1" ht="16.5" customHeight="1" x14ac:dyDescent="0.25">
      <c r="A4084" s="377"/>
      <c r="B4084" s="378"/>
      <c r="C4084" s="181"/>
      <c r="D4084" s="182"/>
      <c r="E4084" s="182"/>
      <c r="F4084" s="182"/>
      <c r="G4084" s="182"/>
      <c r="H4084" s="182"/>
      <c r="I4084" s="182"/>
      <c r="J4084" s="182"/>
      <c r="K4084" s="379"/>
      <c r="L4084" s="379"/>
      <c r="M4084" s="380"/>
      <c r="N4084" s="379">
        <f t="shared" si="137"/>
        <v>0</v>
      </c>
      <c r="O4084" s="379"/>
      <c r="P4084" s="355">
        <f t="shared" si="130"/>
        <v>0</v>
      </c>
      <c r="Q4084" s="356"/>
      <c r="R4084" s="357"/>
      <c r="S4084" s="357"/>
      <c r="T4084" s="354"/>
      <c r="U4084" s="358"/>
      <c r="V4084" s="359"/>
      <c r="W4084" s="360">
        <v>247</v>
      </c>
      <c r="X4084" s="385"/>
      <c r="Y4084" s="354" t="s">
        <v>38</v>
      </c>
      <c r="Z4084" s="354" t="s">
        <v>7</v>
      </c>
      <c r="AA4084" s="381">
        <v>9</v>
      </c>
      <c r="AB4084" s="381">
        <v>12</v>
      </c>
      <c r="AC4084" s="381">
        <v>2</v>
      </c>
      <c r="AD4084" s="357">
        <f>AA4084*AB4084</f>
        <v>108</v>
      </c>
      <c r="AE4084" s="382"/>
      <c r="AF4084" s="383">
        <f>AF4079</f>
        <v>2050</v>
      </c>
      <c r="AG4084" s="197">
        <f t="shared" si="131"/>
        <v>221400</v>
      </c>
      <c r="AH4084" s="356">
        <f>SUM(AI4084:AL4084)</f>
        <v>108</v>
      </c>
      <c r="AI4084" s="356"/>
      <c r="AJ4084" s="356">
        <v>108</v>
      </c>
      <c r="AK4084" s="356"/>
      <c r="AL4084" s="356"/>
      <c r="AM4084" s="182">
        <v>7</v>
      </c>
      <c r="AN4084" s="182">
        <f>ค่าเสื่อม!H4</f>
        <v>25</v>
      </c>
      <c r="AO4084" s="198">
        <f t="shared" si="138"/>
        <v>55350</v>
      </c>
      <c r="AP4084" s="198">
        <f t="shared" si="139"/>
        <v>166050</v>
      </c>
      <c r="AQ4084" s="199">
        <f t="shared" si="129"/>
        <v>166050</v>
      </c>
      <c r="AR4084" s="199">
        <f t="shared" si="134"/>
        <v>166050</v>
      </c>
      <c r="AS4084" s="198">
        <f t="shared" si="133"/>
        <v>0</v>
      </c>
      <c r="AT4084" s="198">
        <f t="shared" si="125"/>
        <v>166050</v>
      </c>
      <c r="AU4084" s="198">
        <f t="shared" si="126"/>
        <v>0</v>
      </c>
      <c r="AV4084" s="182"/>
      <c r="AW4084" s="182" t="s">
        <v>51</v>
      </c>
      <c r="AX4084" s="201">
        <f t="shared" si="127"/>
        <v>0</v>
      </c>
      <c r="AY4084" s="198">
        <f t="shared" si="128"/>
        <v>0</v>
      </c>
    </row>
    <row r="4085" spans="1:52" s="202" customFormat="1" ht="16.5" customHeight="1" x14ac:dyDescent="0.25">
      <c r="A4085" s="179"/>
      <c r="B4085" s="180"/>
      <c r="C4085" s="203"/>
      <c r="D4085" s="183"/>
      <c r="E4085" s="183"/>
      <c r="F4085" s="183"/>
      <c r="G4085" s="183"/>
      <c r="H4085" s="183"/>
      <c r="I4085" s="183"/>
      <c r="J4085" s="183"/>
      <c r="K4085" s="187"/>
      <c r="L4085" s="187"/>
      <c r="M4085" s="204"/>
      <c r="N4085" s="187">
        <f t="shared" si="137"/>
        <v>0</v>
      </c>
      <c r="O4085" s="187"/>
      <c r="P4085" s="185">
        <f t="shared" si="130"/>
        <v>0</v>
      </c>
      <c r="Q4085" s="188"/>
      <c r="R4085" s="189"/>
      <c r="S4085" s="189"/>
      <c r="T4085" s="190"/>
      <c r="U4085" s="191"/>
      <c r="V4085" s="192"/>
      <c r="W4085" s="193">
        <v>248</v>
      </c>
      <c r="X4085" s="366"/>
      <c r="Y4085" s="190" t="s">
        <v>38</v>
      </c>
      <c r="Z4085" s="190" t="s">
        <v>7</v>
      </c>
      <c r="AA4085" s="195">
        <v>13</v>
      </c>
      <c r="AB4085" s="195">
        <v>16</v>
      </c>
      <c r="AC4085" s="195">
        <v>2</v>
      </c>
      <c r="AD4085" s="189">
        <f>AA4085*AB4085</f>
        <v>208</v>
      </c>
      <c r="AE4085" s="196"/>
      <c r="AF4085" s="197">
        <f>AF4084</f>
        <v>2050</v>
      </c>
      <c r="AG4085" s="197">
        <f t="shared" si="131"/>
        <v>426400</v>
      </c>
      <c r="AH4085" s="188">
        <f>SUM(AI4085:AL4085)</f>
        <v>208</v>
      </c>
      <c r="AI4085" s="188"/>
      <c r="AJ4085" s="188">
        <v>208</v>
      </c>
      <c r="AK4085" s="188"/>
      <c r="AL4085" s="188"/>
      <c r="AM4085" s="183">
        <v>5</v>
      </c>
      <c r="AN4085" s="183">
        <f>ค่าเสื่อม!F4</f>
        <v>15</v>
      </c>
      <c r="AO4085" s="198">
        <f t="shared" si="138"/>
        <v>63960</v>
      </c>
      <c r="AP4085" s="198">
        <f t="shared" si="139"/>
        <v>362440</v>
      </c>
      <c r="AQ4085" s="199">
        <f t="shared" si="129"/>
        <v>362440</v>
      </c>
      <c r="AR4085" s="199">
        <f t="shared" si="134"/>
        <v>362440</v>
      </c>
      <c r="AS4085" s="198">
        <f t="shared" si="133"/>
        <v>0</v>
      </c>
      <c r="AT4085" s="198">
        <f t="shared" si="125"/>
        <v>362440</v>
      </c>
      <c r="AU4085" s="198">
        <f t="shared" si="126"/>
        <v>0</v>
      </c>
      <c r="AV4085" s="183"/>
      <c r="AW4085" s="183" t="s">
        <v>51</v>
      </c>
      <c r="AX4085" s="201">
        <f t="shared" si="127"/>
        <v>0</v>
      </c>
      <c r="AY4085" s="198">
        <f t="shared" si="128"/>
        <v>0</v>
      </c>
    </row>
    <row r="4086" spans="1:52" s="202" customFormat="1" ht="16.5" customHeight="1" x14ac:dyDescent="0.25">
      <c r="A4086" s="179"/>
      <c r="B4086" s="180">
        <v>185</v>
      </c>
      <c r="C4086" s="203" t="s">
        <v>5</v>
      </c>
      <c r="D4086" s="183">
        <v>25348</v>
      </c>
      <c r="E4086" s="183">
        <v>28</v>
      </c>
      <c r="F4086" s="183">
        <v>1126</v>
      </c>
      <c r="G4086" s="183" t="s">
        <v>26</v>
      </c>
      <c r="H4086" s="183">
        <v>7</v>
      </c>
      <c r="I4086" s="183">
        <v>2</v>
      </c>
      <c r="J4086" s="183">
        <v>7</v>
      </c>
      <c r="K4086" s="184">
        <f t="shared" ref="K4086:K4091" si="140">H4086*400+I4086*100+J4086</f>
        <v>3007</v>
      </c>
      <c r="L4086" s="187">
        <v>3007</v>
      </c>
      <c r="M4086" s="204">
        <v>1</v>
      </c>
      <c r="N4086" s="187">
        <f t="shared" si="137"/>
        <v>3007</v>
      </c>
      <c r="O4086" s="187">
        <v>100</v>
      </c>
      <c r="P4086" s="185">
        <f t="shared" si="130"/>
        <v>300700</v>
      </c>
      <c r="Q4086" s="370">
        <v>3007</v>
      </c>
      <c r="R4086" s="189"/>
      <c r="S4086" s="189"/>
      <c r="T4086" s="190"/>
      <c r="U4086" s="191"/>
      <c r="V4086" s="192"/>
      <c r="W4086" s="193"/>
      <c r="X4086" s="366"/>
      <c r="Y4086" s="190"/>
      <c r="Z4086" s="190"/>
      <c r="AA4086" s="195"/>
      <c r="AB4086" s="195"/>
      <c r="AC4086" s="195"/>
      <c r="AD4086" s="189"/>
      <c r="AE4086" s="196"/>
      <c r="AF4086" s="197"/>
      <c r="AG4086" s="197"/>
      <c r="AH4086" s="188"/>
      <c r="AI4086" s="188"/>
      <c r="AJ4086" s="188"/>
      <c r="AK4086" s="188"/>
      <c r="AL4086" s="188"/>
      <c r="AM4086" s="183"/>
      <c r="AN4086" s="183"/>
      <c r="AO4086" s="198">
        <f t="shared" si="138"/>
        <v>0</v>
      </c>
      <c r="AP4086" s="198">
        <f t="shared" si="139"/>
        <v>0</v>
      </c>
      <c r="AQ4086" s="199">
        <f t="shared" si="129"/>
        <v>300700</v>
      </c>
      <c r="AR4086" s="199">
        <f t="shared" si="134"/>
        <v>300700</v>
      </c>
      <c r="AS4086" s="198">
        <f t="shared" si="133"/>
        <v>0</v>
      </c>
      <c r="AT4086" s="198">
        <f t="shared" si="125"/>
        <v>300700</v>
      </c>
      <c r="AU4086" s="198">
        <f t="shared" si="126"/>
        <v>0</v>
      </c>
      <c r="AV4086" s="183"/>
      <c r="AW4086" s="183"/>
      <c r="AX4086" s="201">
        <f t="shared" si="127"/>
        <v>0</v>
      </c>
      <c r="AY4086" s="198">
        <f t="shared" si="128"/>
        <v>0</v>
      </c>
    </row>
    <row r="4087" spans="1:52" s="339" customFormat="1" ht="16.5" customHeight="1" x14ac:dyDescent="0.25">
      <c r="A4087" s="273" t="s">
        <v>433</v>
      </c>
      <c r="B4087" s="274">
        <v>186</v>
      </c>
      <c r="C4087" s="275" t="s">
        <v>5</v>
      </c>
      <c r="D4087" s="276">
        <v>17984</v>
      </c>
      <c r="E4087" s="276">
        <v>566</v>
      </c>
      <c r="F4087" s="276">
        <v>393</v>
      </c>
      <c r="G4087" s="276" t="s">
        <v>26</v>
      </c>
      <c r="H4087" s="276">
        <v>7</v>
      </c>
      <c r="I4087" s="276">
        <v>2</v>
      </c>
      <c r="J4087" s="276">
        <v>57</v>
      </c>
      <c r="K4087" s="184">
        <f t="shared" si="140"/>
        <v>3057</v>
      </c>
      <c r="L4087" s="288">
        <v>3057</v>
      </c>
      <c r="M4087" s="204">
        <v>1</v>
      </c>
      <c r="N4087" s="187">
        <f t="shared" si="137"/>
        <v>3057</v>
      </c>
      <c r="O4087" s="288">
        <v>125</v>
      </c>
      <c r="P4087" s="185">
        <f t="shared" si="130"/>
        <v>382125</v>
      </c>
      <c r="Q4087" s="369">
        <v>3057</v>
      </c>
      <c r="R4087" s="281"/>
      <c r="S4087" s="281"/>
      <c r="T4087" s="276"/>
      <c r="U4087" s="282"/>
      <c r="V4087" s="283"/>
      <c r="W4087" s="274"/>
      <c r="X4087" s="284"/>
      <c r="Y4087" s="276"/>
      <c r="Z4087" s="276"/>
      <c r="AA4087" s="285"/>
      <c r="AB4087" s="285"/>
      <c r="AC4087" s="285"/>
      <c r="AD4087" s="281"/>
      <c r="AE4087" s="287"/>
      <c r="AF4087" s="288"/>
      <c r="AG4087" s="197"/>
      <c r="AH4087" s="276"/>
      <c r="AI4087" s="280"/>
      <c r="AJ4087" s="280"/>
      <c r="AK4087" s="280"/>
      <c r="AL4087" s="280"/>
      <c r="AM4087" s="276"/>
      <c r="AN4087" s="276"/>
      <c r="AO4087" s="198">
        <f t="shared" si="138"/>
        <v>0</v>
      </c>
      <c r="AP4087" s="198">
        <f t="shared" si="139"/>
        <v>0</v>
      </c>
      <c r="AQ4087" s="199">
        <f t="shared" si="129"/>
        <v>382125</v>
      </c>
      <c r="AR4087" s="199">
        <f t="shared" si="134"/>
        <v>382125</v>
      </c>
      <c r="AS4087" s="198">
        <f t="shared" si="133"/>
        <v>0</v>
      </c>
      <c r="AT4087" s="198">
        <f t="shared" si="125"/>
        <v>382125</v>
      </c>
      <c r="AU4087" s="198">
        <f t="shared" si="126"/>
        <v>0</v>
      </c>
      <c r="AV4087" s="276"/>
      <c r="AW4087" s="276"/>
      <c r="AX4087" s="201">
        <f t="shared" si="127"/>
        <v>0</v>
      </c>
      <c r="AY4087" s="198">
        <f t="shared" si="128"/>
        <v>0</v>
      </c>
    </row>
    <row r="4088" spans="1:52" s="339" customFormat="1" ht="16.5" customHeight="1" x14ac:dyDescent="0.25">
      <c r="A4088" s="273"/>
      <c r="B4088" s="274">
        <v>187</v>
      </c>
      <c r="C4088" s="275" t="s">
        <v>5</v>
      </c>
      <c r="D4088" s="276">
        <v>13047</v>
      </c>
      <c r="E4088" s="276">
        <v>589</v>
      </c>
      <c r="F4088" s="276">
        <v>133</v>
      </c>
      <c r="G4088" s="276" t="s">
        <v>26</v>
      </c>
      <c r="H4088" s="276">
        <v>4</v>
      </c>
      <c r="I4088" s="276">
        <v>0</v>
      </c>
      <c r="J4088" s="276">
        <v>0</v>
      </c>
      <c r="K4088" s="184">
        <f t="shared" si="140"/>
        <v>1600</v>
      </c>
      <c r="L4088" s="288">
        <v>1600</v>
      </c>
      <c r="M4088" s="204">
        <v>1</v>
      </c>
      <c r="N4088" s="187">
        <f t="shared" si="137"/>
        <v>1600</v>
      </c>
      <c r="O4088" s="288">
        <v>125</v>
      </c>
      <c r="P4088" s="185">
        <f t="shared" si="130"/>
        <v>200000</v>
      </c>
      <c r="Q4088" s="369">
        <v>1600</v>
      </c>
      <c r="R4088" s="281"/>
      <c r="S4088" s="281"/>
      <c r="T4088" s="276"/>
      <c r="U4088" s="282"/>
      <c r="V4088" s="283"/>
      <c r="W4088" s="274"/>
      <c r="X4088" s="284"/>
      <c r="Y4088" s="276"/>
      <c r="Z4088" s="276"/>
      <c r="AA4088" s="285"/>
      <c r="AB4088" s="285"/>
      <c r="AC4088" s="285"/>
      <c r="AD4088" s="281"/>
      <c r="AE4088" s="287"/>
      <c r="AF4088" s="288"/>
      <c r="AG4088" s="197"/>
      <c r="AH4088" s="276"/>
      <c r="AI4088" s="280"/>
      <c r="AJ4088" s="280"/>
      <c r="AK4088" s="280"/>
      <c r="AL4088" s="280"/>
      <c r="AM4088" s="276"/>
      <c r="AN4088" s="276"/>
      <c r="AO4088" s="198">
        <f t="shared" si="138"/>
        <v>0</v>
      </c>
      <c r="AP4088" s="198">
        <f t="shared" si="139"/>
        <v>0</v>
      </c>
      <c r="AQ4088" s="199">
        <f t="shared" si="129"/>
        <v>200000</v>
      </c>
      <c r="AR4088" s="199">
        <f t="shared" si="134"/>
        <v>200000</v>
      </c>
      <c r="AS4088" s="198">
        <f t="shared" si="133"/>
        <v>0</v>
      </c>
      <c r="AT4088" s="198">
        <f t="shared" si="125"/>
        <v>200000</v>
      </c>
      <c r="AU4088" s="198">
        <f t="shared" si="126"/>
        <v>0</v>
      </c>
      <c r="AV4088" s="276"/>
      <c r="AW4088" s="276"/>
      <c r="AX4088" s="201">
        <f t="shared" si="127"/>
        <v>0</v>
      </c>
      <c r="AY4088" s="198">
        <f t="shared" si="128"/>
        <v>0</v>
      </c>
    </row>
    <row r="4089" spans="1:52" s="202" customFormat="1" ht="16.5" customHeight="1" x14ac:dyDescent="0.25">
      <c r="A4089" s="179" t="s">
        <v>434</v>
      </c>
      <c r="B4089" s="180">
        <v>188</v>
      </c>
      <c r="C4089" s="203" t="s">
        <v>5</v>
      </c>
      <c r="D4089" s="183">
        <v>20999</v>
      </c>
      <c r="E4089" s="183">
        <v>355</v>
      </c>
      <c r="F4089" s="183">
        <v>746</v>
      </c>
      <c r="G4089" s="183" t="s">
        <v>26</v>
      </c>
      <c r="H4089" s="183">
        <v>4</v>
      </c>
      <c r="I4089" s="183">
        <v>2</v>
      </c>
      <c r="J4089" s="183">
        <v>14</v>
      </c>
      <c r="K4089" s="184">
        <f t="shared" si="140"/>
        <v>1814</v>
      </c>
      <c r="L4089" s="187">
        <v>1814</v>
      </c>
      <c r="M4089" s="204">
        <v>1</v>
      </c>
      <c r="N4089" s="187">
        <f t="shared" si="137"/>
        <v>1814</v>
      </c>
      <c r="O4089" s="187">
        <v>125</v>
      </c>
      <c r="P4089" s="185">
        <f t="shared" si="130"/>
        <v>226750</v>
      </c>
      <c r="Q4089" s="370">
        <v>1814</v>
      </c>
      <c r="R4089" s="189"/>
      <c r="S4089" s="189"/>
      <c r="T4089" s="190"/>
      <c r="U4089" s="191"/>
      <c r="V4089" s="192"/>
      <c r="W4089" s="193"/>
      <c r="X4089" s="366"/>
      <c r="Y4089" s="190"/>
      <c r="Z4089" s="190"/>
      <c r="AA4089" s="195"/>
      <c r="AB4089" s="195"/>
      <c r="AC4089" s="195"/>
      <c r="AD4089" s="189"/>
      <c r="AE4089" s="196"/>
      <c r="AF4089" s="197"/>
      <c r="AG4089" s="197"/>
      <c r="AH4089" s="190"/>
      <c r="AI4089" s="188"/>
      <c r="AJ4089" s="188"/>
      <c r="AK4089" s="188"/>
      <c r="AL4089" s="188"/>
      <c r="AM4089" s="183"/>
      <c r="AN4089" s="183"/>
      <c r="AO4089" s="198">
        <f t="shared" si="138"/>
        <v>0</v>
      </c>
      <c r="AP4089" s="198">
        <f t="shared" si="139"/>
        <v>0</v>
      </c>
      <c r="AQ4089" s="199">
        <f t="shared" si="129"/>
        <v>226750</v>
      </c>
      <c r="AR4089" s="199">
        <f t="shared" si="134"/>
        <v>226750</v>
      </c>
      <c r="AS4089" s="198">
        <f t="shared" si="133"/>
        <v>0</v>
      </c>
      <c r="AT4089" s="198">
        <f t="shared" si="125"/>
        <v>226750</v>
      </c>
      <c r="AU4089" s="198">
        <f t="shared" si="126"/>
        <v>0</v>
      </c>
      <c r="AV4089" s="183"/>
      <c r="AW4089" s="183"/>
      <c r="AX4089" s="201">
        <f t="shared" si="127"/>
        <v>0</v>
      </c>
      <c r="AY4089" s="198">
        <f t="shared" si="128"/>
        <v>0</v>
      </c>
    </row>
    <row r="4090" spans="1:52" s="202" customFormat="1" ht="16.5" customHeight="1" x14ac:dyDescent="0.25">
      <c r="A4090" s="179" t="s">
        <v>435</v>
      </c>
      <c r="B4090" s="180">
        <v>189</v>
      </c>
      <c r="C4090" s="203" t="s">
        <v>5</v>
      </c>
      <c r="D4090" s="183">
        <v>4197</v>
      </c>
      <c r="E4090" s="183">
        <v>88</v>
      </c>
      <c r="F4090" s="183">
        <v>30</v>
      </c>
      <c r="G4090" s="183" t="s">
        <v>26</v>
      </c>
      <c r="H4090" s="183">
        <v>9</v>
      </c>
      <c r="I4090" s="183">
        <v>0</v>
      </c>
      <c r="J4090" s="183">
        <v>34</v>
      </c>
      <c r="K4090" s="184">
        <f t="shared" si="140"/>
        <v>3634</v>
      </c>
      <c r="L4090" s="187">
        <v>3634</v>
      </c>
      <c r="M4090" s="204">
        <v>1</v>
      </c>
      <c r="N4090" s="187">
        <f t="shared" si="137"/>
        <v>3634</v>
      </c>
      <c r="O4090" s="187">
        <v>100</v>
      </c>
      <c r="P4090" s="185">
        <f t="shared" si="130"/>
        <v>363400</v>
      </c>
      <c r="Q4090" s="370">
        <v>3634</v>
      </c>
      <c r="R4090" s="189"/>
      <c r="S4090" s="189"/>
      <c r="T4090" s="190"/>
      <c r="U4090" s="191"/>
      <c r="V4090" s="192"/>
      <c r="W4090" s="193"/>
      <c r="X4090" s="366"/>
      <c r="Y4090" s="190"/>
      <c r="Z4090" s="190"/>
      <c r="AA4090" s="195"/>
      <c r="AB4090" s="195"/>
      <c r="AC4090" s="195"/>
      <c r="AD4090" s="189"/>
      <c r="AE4090" s="196"/>
      <c r="AF4090" s="197"/>
      <c r="AG4090" s="197"/>
      <c r="AH4090" s="190"/>
      <c r="AI4090" s="188"/>
      <c r="AJ4090" s="188"/>
      <c r="AK4090" s="188"/>
      <c r="AL4090" s="188"/>
      <c r="AM4090" s="183"/>
      <c r="AN4090" s="183"/>
      <c r="AO4090" s="198">
        <f t="shared" si="138"/>
        <v>0</v>
      </c>
      <c r="AP4090" s="198">
        <f t="shared" si="139"/>
        <v>0</v>
      </c>
      <c r="AQ4090" s="199">
        <f t="shared" si="129"/>
        <v>363400</v>
      </c>
      <c r="AR4090" s="199">
        <f t="shared" si="134"/>
        <v>363400</v>
      </c>
      <c r="AS4090" s="198">
        <f t="shared" si="133"/>
        <v>0</v>
      </c>
      <c r="AT4090" s="198">
        <f t="shared" si="125"/>
        <v>363400</v>
      </c>
      <c r="AU4090" s="198">
        <f t="shared" si="126"/>
        <v>0</v>
      </c>
      <c r="AV4090" s="183"/>
      <c r="AW4090" s="183"/>
      <c r="AX4090" s="201">
        <f t="shared" si="127"/>
        <v>0</v>
      </c>
      <c r="AY4090" s="198">
        <f t="shared" si="128"/>
        <v>0</v>
      </c>
    </row>
    <row r="4091" spans="1:52" s="202" customFormat="1" ht="16.5" customHeight="1" x14ac:dyDescent="0.25">
      <c r="A4091" s="292" t="s">
        <v>436</v>
      </c>
      <c r="B4091" s="293">
        <v>190</v>
      </c>
      <c r="C4091" s="294" t="s">
        <v>5</v>
      </c>
      <c r="D4091" s="295">
        <v>28860</v>
      </c>
      <c r="E4091" s="295">
        <v>145</v>
      </c>
      <c r="F4091" s="295">
        <v>1300</v>
      </c>
      <c r="G4091" s="295" t="s">
        <v>26</v>
      </c>
      <c r="H4091" s="295">
        <v>0</v>
      </c>
      <c r="I4091" s="295">
        <v>2</v>
      </c>
      <c r="J4091" s="295">
        <v>72</v>
      </c>
      <c r="K4091" s="184">
        <f t="shared" si="140"/>
        <v>272</v>
      </c>
      <c r="L4091" s="304">
        <v>232</v>
      </c>
      <c r="M4091" s="222">
        <v>2</v>
      </c>
      <c r="N4091" s="221">
        <f>L4091</f>
        <v>232</v>
      </c>
      <c r="O4091" s="304">
        <v>175</v>
      </c>
      <c r="P4091" s="374">
        <f>N4091*O4091</f>
        <v>40600</v>
      </c>
      <c r="Q4091" s="393"/>
      <c r="R4091" s="394">
        <v>232</v>
      </c>
      <c r="S4091" s="224"/>
      <c r="T4091" s="225"/>
      <c r="U4091" s="226"/>
      <c r="V4091" s="227"/>
      <c r="W4091" s="228"/>
      <c r="X4091" s="387"/>
      <c r="Y4091" s="225"/>
      <c r="Z4091" s="225"/>
      <c r="AA4091" s="229"/>
      <c r="AB4091" s="229"/>
      <c r="AC4091" s="229"/>
      <c r="AD4091" s="224"/>
      <c r="AE4091" s="230"/>
      <c r="AF4091" s="231"/>
      <c r="AG4091" s="197"/>
      <c r="AH4091" s="225"/>
      <c r="AI4091" s="223"/>
      <c r="AJ4091" s="223"/>
      <c r="AK4091" s="223"/>
      <c r="AL4091" s="223"/>
      <c r="AM4091" s="220"/>
      <c r="AN4091" s="220"/>
      <c r="AO4091" s="198">
        <f t="shared" si="138"/>
        <v>0</v>
      </c>
      <c r="AP4091" s="198">
        <f t="shared" si="139"/>
        <v>0</v>
      </c>
      <c r="AQ4091" s="199">
        <f t="shared" si="129"/>
        <v>40600</v>
      </c>
      <c r="AR4091" s="199">
        <f t="shared" si="134"/>
        <v>40600</v>
      </c>
      <c r="AS4091" s="198">
        <f t="shared" si="133"/>
        <v>0</v>
      </c>
      <c r="AT4091" s="198">
        <f t="shared" si="125"/>
        <v>40600</v>
      </c>
      <c r="AU4091" s="198">
        <f t="shared" si="126"/>
        <v>0</v>
      </c>
      <c r="AV4091" s="220"/>
      <c r="AW4091" s="220"/>
      <c r="AX4091" s="201">
        <f t="shared" si="127"/>
        <v>0</v>
      </c>
      <c r="AY4091" s="198">
        <f t="shared" si="128"/>
        <v>0</v>
      </c>
    </row>
    <row r="4092" spans="1:52" s="276" customFormat="1" ht="16.5" customHeight="1" x14ac:dyDescent="0.25">
      <c r="A4092" s="283" t="s">
        <v>299</v>
      </c>
      <c r="S4092" s="281"/>
      <c r="U4092" s="282"/>
      <c r="V4092" s="283" t="s">
        <v>435</v>
      </c>
      <c r="W4092" s="274">
        <v>249</v>
      </c>
      <c r="X4092" s="284" t="s">
        <v>437</v>
      </c>
      <c r="Y4092" s="276" t="s">
        <v>28</v>
      </c>
      <c r="Z4092" s="276" t="s">
        <v>53</v>
      </c>
      <c r="AA4092" s="285">
        <v>7</v>
      </c>
      <c r="AB4092" s="285">
        <v>18</v>
      </c>
      <c r="AC4092" s="285">
        <v>2</v>
      </c>
      <c r="AD4092" s="281">
        <f>AA4092*AB4092</f>
        <v>126</v>
      </c>
      <c r="AE4092" s="287"/>
      <c r="AF4092" s="288">
        <f>AF4083</f>
        <v>6700</v>
      </c>
      <c r="AG4092" s="197">
        <f t="shared" si="131"/>
        <v>844200</v>
      </c>
      <c r="AH4092" s="280">
        <f>SUM(AI4092:AL4092)</f>
        <v>126</v>
      </c>
      <c r="AI4092" s="280"/>
      <c r="AJ4092" s="280">
        <v>126</v>
      </c>
      <c r="AK4092" s="280"/>
      <c r="AL4092" s="280"/>
      <c r="AM4092" s="276">
        <v>52</v>
      </c>
      <c r="AN4092" s="276">
        <f>ค่าเสื่อม!T4</f>
        <v>93</v>
      </c>
      <c r="AO4092" s="198">
        <f t="shared" si="138"/>
        <v>785106</v>
      </c>
      <c r="AP4092" s="198">
        <f t="shared" si="139"/>
        <v>59094</v>
      </c>
      <c r="AQ4092" s="199">
        <f t="shared" si="129"/>
        <v>59094</v>
      </c>
      <c r="AR4092" s="199">
        <f t="shared" si="134"/>
        <v>59094</v>
      </c>
      <c r="AS4092" s="198">
        <f t="shared" si="133"/>
        <v>0</v>
      </c>
      <c r="AT4092" s="198">
        <f t="shared" si="125"/>
        <v>59094</v>
      </c>
      <c r="AU4092" s="198">
        <f t="shared" si="126"/>
        <v>0</v>
      </c>
      <c r="AX4092" s="201">
        <f t="shared" si="127"/>
        <v>0</v>
      </c>
      <c r="AY4092" s="198">
        <f t="shared" si="128"/>
        <v>0</v>
      </c>
      <c r="AZ4092" s="275"/>
    </row>
    <row r="4093" spans="1:52" s="339" customFormat="1" ht="16.5" customHeight="1" x14ac:dyDescent="0.25">
      <c r="A4093" s="253"/>
      <c r="B4093" s="254"/>
      <c r="C4093" s="255"/>
      <c r="D4093" s="256"/>
      <c r="E4093" s="256"/>
      <c r="F4093" s="256"/>
      <c r="G4093" s="256"/>
      <c r="H4093" s="256"/>
      <c r="I4093" s="256"/>
      <c r="J4093" s="256"/>
      <c r="K4093" s="267"/>
      <c r="L4093" s="267"/>
      <c r="M4093" s="259"/>
      <c r="N4093" s="379">
        <f t="shared" si="137"/>
        <v>0</v>
      </c>
      <c r="O4093" s="267"/>
      <c r="P4093" s="355">
        <f t="shared" si="130"/>
        <v>0</v>
      </c>
      <c r="Q4093" s="260"/>
      <c r="R4093" s="261"/>
      <c r="S4093" s="261"/>
      <c r="T4093" s="256"/>
      <c r="U4093" s="262"/>
      <c r="V4093" s="263"/>
      <c r="W4093" s="254">
        <v>250</v>
      </c>
      <c r="X4093" s="341"/>
      <c r="Y4093" s="256" t="s">
        <v>38</v>
      </c>
      <c r="Z4093" s="256" t="s">
        <v>7</v>
      </c>
      <c r="AA4093" s="265">
        <v>6</v>
      </c>
      <c r="AB4093" s="265">
        <v>20</v>
      </c>
      <c r="AC4093" s="265">
        <v>2</v>
      </c>
      <c r="AD4093" s="261">
        <f>AA4093*AB4093</f>
        <v>120</v>
      </c>
      <c r="AE4093" s="266"/>
      <c r="AF4093" s="267">
        <f>AF4085</f>
        <v>2050</v>
      </c>
      <c r="AG4093" s="197">
        <f t="shared" si="131"/>
        <v>246000</v>
      </c>
      <c r="AH4093" s="260">
        <f>SUM(AI4093:AL4093)</f>
        <v>120</v>
      </c>
      <c r="AI4093" s="260"/>
      <c r="AJ4093" s="260">
        <v>120</v>
      </c>
      <c r="AK4093" s="260"/>
      <c r="AL4093" s="260"/>
      <c r="AM4093" s="256">
        <v>27</v>
      </c>
      <c r="AN4093" s="256">
        <f>ค่าเสื่อม!T4</f>
        <v>93</v>
      </c>
      <c r="AO4093" s="198">
        <f t="shared" si="138"/>
        <v>228780</v>
      </c>
      <c r="AP4093" s="198">
        <f t="shared" si="139"/>
        <v>17220</v>
      </c>
      <c r="AQ4093" s="199">
        <f t="shared" si="129"/>
        <v>17220</v>
      </c>
      <c r="AR4093" s="199">
        <f t="shared" si="134"/>
        <v>17220</v>
      </c>
      <c r="AS4093" s="198">
        <f t="shared" si="133"/>
        <v>0</v>
      </c>
      <c r="AT4093" s="198">
        <f t="shared" si="125"/>
        <v>17220</v>
      </c>
      <c r="AU4093" s="198">
        <f t="shared" si="126"/>
        <v>0</v>
      </c>
      <c r="AV4093" s="256"/>
      <c r="AW4093" s="256" t="s">
        <v>51</v>
      </c>
      <c r="AX4093" s="201">
        <f t="shared" si="127"/>
        <v>0</v>
      </c>
      <c r="AY4093" s="198">
        <f t="shared" si="128"/>
        <v>0</v>
      </c>
    </row>
    <row r="4094" spans="1:52" s="339" customFormat="1" ht="16.5" customHeight="1" x14ac:dyDescent="0.25">
      <c r="A4094" s="273"/>
      <c r="B4094" s="274">
        <v>191</v>
      </c>
      <c r="C4094" s="275" t="s">
        <v>5</v>
      </c>
      <c r="D4094" s="276">
        <v>27857</v>
      </c>
      <c r="E4094" s="276">
        <v>594</v>
      </c>
      <c r="F4094" s="276">
        <v>1159</v>
      </c>
      <c r="G4094" s="276" t="s">
        <v>26</v>
      </c>
      <c r="H4094" s="276">
        <v>0</v>
      </c>
      <c r="I4094" s="276">
        <v>1</v>
      </c>
      <c r="J4094" s="276">
        <v>72</v>
      </c>
      <c r="K4094" s="184">
        <f>H4094*400+I4094*100+J4094</f>
        <v>172</v>
      </c>
      <c r="L4094" s="288">
        <v>172</v>
      </c>
      <c r="M4094" s="279">
        <v>2</v>
      </c>
      <c r="N4094" s="187">
        <f t="shared" si="137"/>
        <v>172</v>
      </c>
      <c r="O4094" s="288">
        <v>100</v>
      </c>
      <c r="P4094" s="185">
        <f t="shared" si="130"/>
        <v>17200</v>
      </c>
      <c r="Q4094" s="369"/>
      <c r="R4094" s="322">
        <v>172</v>
      </c>
      <c r="S4094" s="281"/>
      <c r="T4094" s="276"/>
      <c r="U4094" s="282"/>
      <c r="V4094" s="283" t="s">
        <v>438</v>
      </c>
      <c r="W4094" s="274">
        <v>251</v>
      </c>
      <c r="X4094" s="284" t="s">
        <v>439</v>
      </c>
      <c r="Y4094" s="276" t="s">
        <v>28</v>
      </c>
      <c r="Z4094" s="276" t="s">
        <v>53</v>
      </c>
      <c r="AA4094" s="285">
        <v>12</v>
      </c>
      <c r="AB4094" s="285">
        <v>13</v>
      </c>
      <c r="AC4094" s="285">
        <v>2</v>
      </c>
      <c r="AD4094" s="281">
        <f>AA4094*AB4094</f>
        <v>156</v>
      </c>
      <c r="AE4094" s="287"/>
      <c r="AF4094" s="288">
        <f>AF4092</f>
        <v>6700</v>
      </c>
      <c r="AG4094" s="197">
        <f t="shared" si="131"/>
        <v>1045200</v>
      </c>
      <c r="AH4094" s="280">
        <f>SUM(AI4094:AL4094)</f>
        <v>156</v>
      </c>
      <c r="AI4094" s="280"/>
      <c r="AJ4094" s="280">
        <v>156</v>
      </c>
      <c r="AK4094" s="280"/>
      <c r="AL4094" s="280"/>
      <c r="AM4094" s="276">
        <v>37</v>
      </c>
      <c r="AN4094" s="276">
        <f>ค่าเสื่อม!T4</f>
        <v>93</v>
      </c>
      <c r="AO4094" s="198">
        <f t="shared" si="138"/>
        <v>972036</v>
      </c>
      <c r="AP4094" s="198">
        <f t="shared" si="139"/>
        <v>73164</v>
      </c>
      <c r="AQ4094" s="199">
        <f t="shared" si="129"/>
        <v>90364</v>
      </c>
      <c r="AR4094" s="199">
        <f t="shared" si="134"/>
        <v>90364</v>
      </c>
      <c r="AS4094" s="198">
        <f t="shared" si="133"/>
        <v>0</v>
      </c>
      <c r="AT4094" s="198">
        <f t="shared" si="125"/>
        <v>90364</v>
      </c>
      <c r="AU4094" s="198">
        <f t="shared" si="126"/>
        <v>0</v>
      </c>
      <c r="AV4094" s="276"/>
      <c r="AW4094" s="276"/>
      <c r="AX4094" s="201">
        <f t="shared" si="127"/>
        <v>0</v>
      </c>
      <c r="AY4094" s="198">
        <f t="shared" si="128"/>
        <v>0</v>
      </c>
    </row>
    <row r="4095" spans="1:52" s="339" customFormat="1" ht="16.5" customHeight="1" x14ac:dyDescent="0.25">
      <c r="A4095" s="179" t="s">
        <v>440</v>
      </c>
      <c r="B4095" s="180">
        <v>192</v>
      </c>
      <c r="C4095" s="203" t="s">
        <v>90</v>
      </c>
      <c r="D4095" s="183">
        <v>3457</v>
      </c>
      <c r="E4095" s="183">
        <v>563</v>
      </c>
      <c r="F4095" s="183">
        <v>10</v>
      </c>
      <c r="G4095" s="183" t="s">
        <v>26</v>
      </c>
      <c r="H4095" s="183">
        <v>3</v>
      </c>
      <c r="I4095" s="183">
        <v>1</v>
      </c>
      <c r="J4095" s="183">
        <v>45</v>
      </c>
      <c r="K4095" s="184">
        <f>H4095*400+I4095*100+J4095</f>
        <v>1345</v>
      </c>
      <c r="L4095" s="187">
        <v>1345</v>
      </c>
      <c r="M4095" s="204">
        <v>5</v>
      </c>
      <c r="N4095" s="187">
        <f>L4095</f>
        <v>1345</v>
      </c>
      <c r="O4095" s="187">
        <v>175</v>
      </c>
      <c r="P4095" s="185">
        <f>N4095*O4095</f>
        <v>235375</v>
      </c>
      <c r="Q4095" s="188">
        <v>945</v>
      </c>
      <c r="R4095" s="189">
        <v>400</v>
      </c>
      <c r="S4095" s="281"/>
      <c r="T4095" s="276"/>
      <c r="U4095" s="282"/>
      <c r="V4095" s="283"/>
      <c r="W4095" s="274"/>
      <c r="X4095" s="284"/>
      <c r="Y4095" s="276"/>
      <c r="Z4095" s="276"/>
      <c r="AA4095" s="285"/>
      <c r="AB4095" s="285"/>
      <c r="AC4095" s="285"/>
      <c r="AD4095" s="281"/>
      <c r="AE4095" s="287"/>
      <c r="AF4095" s="288"/>
      <c r="AG4095" s="197"/>
      <c r="AH4095" s="280"/>
      <c r="AI4095" s="280"/>
      <c r="AJ4095" s="280"/>
      <c r="AK4095" s="280"/>
      <c r="AL4095" s="280"/>
      <c r="AM4095" s="276"/>
      <c r="AN4095" s="276"/>
      <c r="AO4095" s="198">
        <f t="shared" si="138"/>
        <v>0</v>
      </c>
      <c r="AP4095" s="198">
        <f t="shared" si="139"/>
        <v>0</v>
      </c>
      <c r="AQ4095" s="199">
        <f t="shared" si="129"/>
        <v>235375</v>
      </c>
      <c r="AR4095" s="199">
        <f t="shared" si="134"/>
        <v>235375</v>
      </c>
      <c r="AS4095" s="198">
        <f t="shared" si="133"/>
        <v>0</v>
      </c>
      <c r="AT4095" s="198">
        <f t="shared" si="125"/>
        <v>235375</v>
      </c>
      <c r="AU4095" s="198">
        <f t="shared" si="126"/>
        <v>0</v>
      </c>
      <c r="AV4095" s="276"/>
      <c r="AW4095" s="276"/>
      <c r="AX4095" s="201">
        <f t="shared" si="127"/>
        <v>0</v>
      </c>
      <c r="AY4095" s="198">
        <f t="shared" si="128"/>
        <v>0</v>
      </c>
    </row>
    <row r="4096" spans="1:52" s="202" customFormat="1" ht="16.5" customHeight="1" x14ac:dyDescent="0.25">
      <c r="A4096" s="217" t="s">
        <v>299</v>
      </c>
      <c r="B4096" s="218"/>
      <c r="C4096" s="219"/>
      <c r="D4096" s="220"/>
      <c r="E4096" s="220"/>
      <c r="F4096" s="220"/>
      <c r="G4096" s="220"/>
      <c r="H4096" s="220"/>
      <c r="I4096" s="220"/>
      <c r="J4096" s="220"/>
      <c r="K4096" s="221"/>
      <c r="L4096" s="221"/>
      <c r="M4096" s="222"/>
      <c r="N4096" s="221">
        <f>L4096</f>
        <v>0</v>
      </c>
      <c r="O4096" s="221"/>
      <c r="P4096" s="374">
        <f>N4096*O4096</f>
        <v>0</v>
      </c>
      <c r="Q4096" s="223"/>
      <c r="R4096" s="224"/>
      <c r="S4096" s="224"/>
      <c r="T4096" s="225"/>
      <c r="U4096" s="226"/>
      <c r="V4096" s="227" t="s">
        <v>441</v>
      </c>
      <c r="W4096" s="228">
        <v>252</v>
      </c>
      <c r="X4096" s="387" t="s">
        <v>442</v>
      </c>
      <c r="Y4096" s="225" t="s">
        <v>28</v>
      </c>
      <c r="Z4096" s="225" t="s">
        <v>53</v>
      </c>
      <c r="AA4096" s="229">
        <v>9</v>
      </c>
      <c r="AB4096" s="229">
        <v>12</v>
      </c>
      <c r="AC4096" s="229">
        <v>2</v>
      </c>
      <c r="AD4096" s="224">
        <f>AA4096*AB4096</f>
        <v>108</v>
      </c>
      <c r="AE4096" s="230"/>
      <c r="AF4096" s="231">
        <f>AF4094</f>
        <v>6700</v>
      </c>
      <c r="AG4096" s="197">
        <f t="shared" si="131"/>
        <v>723600</v>
      </c>
      <c r="AH4096" s="223">
        <f>SUM(AI4096:AL4096)</f>
        <v>108</v>
      </c>
      <c r="AI4096" s="223"/>
      <c r="AJ4096" s="223">
        <v>108</v>
      </c>
      <c r="AK4096" s="223"/>
      <c r="AL4096" s="223"/>
      <c r="AM4096" s="220">
        <v>50</v>
      </c>
      <c r="AN4096" s="220">
        <f>ค่าเสื่อม!T4</f>
        <v>93</v>
      </c>
      <c r="AO4096" s="198">
        <f t="shared" si="138"/>
        <v>672948</v>
      </c>
      <c r="AP4096" s="198">
        <f t="shared" si="139"/>
        <v>50652</v>
      </c>
      <c r="AQ4096" s="199">
        <f t="shared" si="129"/>
        <v>50652</v>
      </c>
      <c r="AR4096" s="199">
        <f t="shared" si="134"/>
        <v>50652</v>
      </c>
      <c r="AS4096" s="198">
        <f t="shared" si="133"/>
        <v>0</v>
      </c>
      <c r="AT4096" s="198">
        <f t="shared" si="125"/>
        <v>50652</v>
      </c>
      <c r="AU4096" s="198">
        <f t="shared" si="126"/>
        <v>0</v>
      </c>
      <c r="AV4096" s="220"/>
      <c r="AW4096" s="220"/>
      <c r="AX4096" s="201">
        <f t="shared" si="127"/>
        <v>0</v>
      </c>
      <c r="AY4096" s="198">
        <f t="shared" si="128"/>
        <v>0</v>
      </c>
    </row>
    <row r="4097" spans="1:52" s="183" customFormat="1" ht="16.5" customHeight="1" x14ac:dyDescent="0.25">
      <c r="S4097" s="189"/>
      <c r="T4097" s="190"/>
      <c r="U4097" s="191"/>
      <c r="V4097" s="192" t="s">
        <v>443</v>
      </c>
      <c r="W4097" s="193">
        <v>253</v>
      </c>
      <c r="X4097" s="366" t="s">
        <v>444</v>
      </c>
      <c r="Y4097" s="190" t="s">
        <v>28</v>
      </c>
      <c r="Z4097" s="190" t="s">
        <v>53</v>
      </c>
      <c r="AA4097" s="195">
        <v>6</v>
      </c>
      <c r="AB4097" s="195">
        <v>15</v>
      </c>
      <c r="AC4097" s="195">
        <v>2</v>
      </c>
      <c r="AD4097" s="189">
        <f>AA4097*AB4097</f>
        <v>90</v>
      </c>
      <c r="AE4097" s="196"/>
      <c r="AF4097" s="197">
        <f>AF4096</f>
        <v>6700</v>
      </c>
      <c r="AG4097" s="197">
        <f t="shared" si="131"/>
        <v>603000</v>
      </c>
      <c r="AH4097" s="188">
        <f>SUM(AI4097:AL4097)</f>
        <v>90</v>
      </c>
      <c r="AI4097" s="188"/>
      <c r="AJ4097" s="188">
        <v>90</v>
      </c>
      <c r="AK4097" s="188"/>
      <c r="AL4097" s="188"/>
      <c r="AM4097" s="183">
        <v>31</v>
      </c>
      <c r="AN4097" s="220">
        <v>93</v>
      </c>
      <c r="AO4097" s="198">
        <f t="shared" si="138"/>
        <v>560790</v>
      </c>
      <c r="AP4097" s="198">
        <f t="shared" si="139"/>
        <v>42210</v>
      </c>
      <c r="AQ4097" s="199">
        <f t="shared" si="129"/>
        <v>42210</v>
      </c>
      <c r="AR4097" s="199">
        <f t="shared" si="134"/>
        <v>42210</v>
      </c>
      <c r="AS4097" s="198">
        <f t="shared" si="133"/>
        <v>0</v>
      </c>
      <c r="AT4097" s="198">
        <f t="shared" si="125"/>
        <v>42210</v>
      </c>
      <c r="AU4097" s="198">
        <f t="shared" si="126"/>
        <v>0</v>
      </c>
      <c r="AX4097" s="201">
        <f t="shared" si="127"/>
        <v>0</v>
      </c>
      <c r="AY4097" s="198">
        <f t="shared" si="128"/>
        <v>0</v>
      </c>
      <c r="AZ4097" s="203"/>
    </row>
    <row r="4098" spans="1:52" s="339" customFormat="1" ht="16.5" customHeight="1" x14ac:dyDescent="0.25">
      <c r="A4098" s="253" t="s">
        <v>445</v>
      </c>
      <c r="B4098" s="254">
        <v>193</v>
      </c>
      <c r="C4098" s="255" t="s">
        <v>5</v>
      </c>
      <c r="D4098" s="256">
        <v>28861</v>
      </c>
      <c r="E4098" s="256">
        <v>149</v>
      </c>
      <c r="F4098" s="256">
        <v>1301</v>
      </c>
      <c r="G4098" s="256" t="s">
        <v>26</v>
      </c>
      <c r="H4098" s="256">
        <v>1</v>
      </c>
      <c r="I4098" s="256">
        <v>0</v>
      </c>
      <c r="J4098" s="256">
        <v>74</v>
      </c>
      <c r="K4098" s="184">
        <f>H4098*400+I4098*100+J4098</f>
        <v>474</v>
      </c>
      <c r="L4098" s="267">
        <v>474</v>
      </c>
      <c r="M4098" s="259">
        <v>2</v>
      </c>
      <c r="N4098" s="379">
        <f t="shared" si="137"/>
        <v>474</v>
      </c>
      <c r="O4098" s="267">
        <v>150</v>
      </c>
      <c r="P4098" s="355">
        <f t="shared" si="130"/>
        <v>71100</v>
      </c>
      <c r="Q4098" s="395"/>
      <c r="R4098" s="396">
        <v>474</v>
      </c>
      <c r="S4098" s="261"/>
      <c r="T4098" s="256"/>
      <c r="U4098" s="262"/>
      <c r="V4098" s="263" t="s">
        <v>445</v>
      </c>
      <c r="W4098" s="254">
        <v>254</v>
      </c>
      <c r="X4098" s="341" t="s">
        <v>297</v>
      </c>
      <c r="Y4098" s="256" t="s">
        <v>28</v>
      </c>
      <c r="Z4098" s="256" t="s">
        <v>53</v>
      </c>
      <c r="AA4098" s="265">
        <v>8</v>
      </c>
      <c r="AB4098" s="265">
        <v>15</v>
      </c>
      <c r="AC4098" s="265">
        <v>2</v>
      </c>
      <c r="AD4098" s="261">
        <f>AA4098*AB4098</f>
        <v>120</v>
      </c>
      <c r="AE4098" s="266"/>
      <c r="AF4098" s="267">
        <f>AF4097</f>
        <v>6700</v>
      </c>
      <c r="AG4098" s="197">
        <f t="shared" si="131"/>
        <v>804000</v>
      </c>
      <c r="AH4098" s="260">
        <f>SUM(AI4098:AL4098)</f>
        <v>120</v>
      </c>
      <c r="AI4098" s="260"/>
      <c r="AJ4098" s="260">
        <v>120</v>
      </c>
      <c r="AK4098" s="260"/>
      <c r="AL4098" s="260"/>
      <c r="AM4098" s="256">
        <v>49</v>
      </c>
      <c r="AN4098" s="220">
        <v>93</v>
      </c>
      <c r="AO4098" s="198">
        <f t="shared" si="138"/>
        <v>747720</v>
      </c>
      <c r="AP4098" s="198">
        <f t="shared" si="139"/>
        <v>56280</v>
      </c>
      <c r="AQ4098" s="199">
        <f t="shared" si="129"/>
        <v>127380</v>
      </c>
      <c r="AR4098" s="199">
        <f t="shared" si="134"/>
        <v>127380</v>
      </c>
      <c r="AS4098" s="198">
        <f t="shared" si="133"/>
        <v>0</v>
      </c>
      <c r="AT4098" s="198">
        <f t="shared" si="125"/>
        <v>127380</v>
      </c>
      <c r="AU4098" s="198">
        <f t="shared" si="126"/>
        <v>0</v>
      </c>
      <c r="AV4098" s="256"/>
      <c r="AW4098" s="256"/>
      <c r="AX4098" s="201">
        <f t="shared" si="127"/>
        <v>0</v>
      </c>
      <c r="AY4098" s="198">
        <f t="shared" si="128"/>
        <v>0</v>
      </c>
    </row>
    <row r="4099" spans="1:52" s="339" customFormat="1" ht="16.5" customHeight="1" x14ac:dyDescent="0.25">
      <c r="A4099" s="273"/>
      <c r="B4099" s="274"/>
      <c r="C4099" s="275"/>
      <c r="D4099" s="276"/>
      <c r="E4099" s="276"/>
      <c r="F4099" s="276"/>
      <c r="G4099" s="276"/>
      <c r="H4099" s="276"/>
      <c r="I4099" s="276"/>
      <c r="J4099" s="276"/>
      <c r="K4099" s="288"/>
      <c r="L4099" s="288"/>
      <c r="M4099" s="279"/>
      <c r="N4099" s="187">
        <f t="shared" si="137"/>
        <v>0</v>
      </c>
      <c r="O4099" s="288"/>
      <c r="P4099" s="185">
        <f t="shared" si="130"/>
        <v>0</v>
      </c>
      <c r="Q4099" s="280"/>
      <c r="R4099" s="281"/>
      <c r="S4099" s="281"/>
      <c r="T4099" s="276"/>
      <c r="U4099" s="282"/>
      <c r="V4099" s="283" t="s">
        <v>446</v>
      </c>
      <c r="W4099" s="274">
        <v>255</v>
      </c>
      <c r="X4099" s="284" t="s">
        <v>447</v>
      </c>
      <c r="Y4099" s="276" t="s">
        <v>28</v>
      </c>
      <c r="Z4099" s="276" t="s">
        <v>41</v>
      </c>
      <c r="AA4099" s="285"/>
      <c r="AB4099" s="285"/>
      <c r="AC4099" s="285">
        <v>2</v>
      </c>
      <c r="AD4099" s="281">
        <v>300</v>
      </c>
      <c r="AE4099" s="287"/>
      <c r="AF4099" s="288">
        <f>AF4098</f>
        <v>6700</v>
      </c>
      <c r="AG4099" s="197">
        <f t="shared" si="131"/>
        <v>2010000</v>
      </c>
      <c r="AH4099" s="280">
        <f>SUM(AI4099:AL4099)</f>
        <v>300</v>
      </c>
      <c r="AI4099" s="280"/>
      <c r="AJ4099" s="280">
        <v>300</v>
      </c>
      <c r="AK4099" s="280"/>
      <c r="AL4099" s="280"/>
      <c r="AM4099" s="276">
        <v>30</v>
      </c>
      <c r="AN4099" s="276">
        <f>ค่าเสื่อม!W3</f>
        <v>85</v>
      </c>
      <c r="AO4099" s="198">
        <f t="shared" si="138"/>
        <v>1708500</v>
      </c>
      <c r="AP4099" s="198">
        <f t="shared" si="139"/>
        <v>301500</v>
      </c>
      <c r="AQ4099" s="199">
        <f t="shared" si="129"/>
        <v>301500</v>
      </c>
      <c r="AR4099" s="199">
        <f t="shared" si="134"/>
        <v>301500</v>
      </c>
      <c r="AS4099" s="198">
        <f t="shared" si="133"/>
        <v>0</v>
      </c>
      <c r="AT4099" s="198">
        <f t="shared" si="125"/>
        <v>301500</v>
      </c>
      <c r="AU4099" s="198">
        <f t="shared" si="126"/>
        <v>0</v>
      </c>
      <c r="AV4099" s="276"/>
      <c r="AW4099" s="276"/>
      <c r="AX4099" s="201">
        <f t="shared" si="127"/>
        <v>0</v>
      </c>
      <c r="AY4099" s="198">
        <f t="shared" si="128"/>
        <v>0</v>
      </c>
    </row>
    <row r="4100" spans="1:52" s="339" customFormat="1" ht="16.5" customHeight="1" x14ac:dyDescent="0.25">
      <c r="A4100" s="273"/>
      <c r="B4100" s="274"/>
      <c r="C4100" s="275"/>
      <c r="D4100" s="276"/>
      <c r="E4100" s="276"/>
      <c r="F4100" s="276"/>
      <c r="G4100" s="276"/>
      <c r="H4100" s="276"/>
      <c r="I4100" s="276"/>
      <c r="J4100" s="276"/>
      <c r="K4100" s="288"/>
      <c r="L4100" s="288"/>
      <c r="M4100" s="279"/>
      <c r="N4100" s="187">
        <f t="shared" si="137"/>
        <v>0</v>
      </c>
      <c r="O4100" s="288"/>
      <c r="P4100" s="185">
        <f t="shared" si="130"/>
        <v>0</v>
      </c>
      <c r="Q4100" s="280"/>
      <c r="R4100" s="281"/>
      <c r="S4100" s="281"/>
      <c r="T4100" s="276"/>
      <c r="U4100" s="282"/>
      <c r="V4100" s="283"/>
      <c r="W4100" s="274"/>
      <c r="X4100" s="284"/>
      <c r="Y4100" s="276"/>
      <c r="Z4100" s="283" t="s">
        <v>42</v>
      </c>
      <c r="AA4100" s="285">
        <v>10</v>
      </c>
      <c r="AB4100" s="285">
        <v>15</v>
      </c>
      <c r="AC4100" s="285">
        <v>2</v>
      </c>
      <c r="AD4100" s="281">
        <f>AA4100*AB4100</f>
        <v>150</v>
      </c>
      <c r="AE4100" s="287"/>
      <c r="AF4100" s="288">
        <f>AF4099</f>
        <v>6700</v>
      </c>
      <c r="AG4100" s="197">
        <f t="shared" si="131"/>
        <v>1005000</v>
      </c>
      <c r="AH4100" s="280">
        <f>SUM(AI4100:AL4100)</f>
        <v>150</v>
      </c>
      <c r="AI4100" s="280"/>
      <c r="AJ4100" s="280">
        <v>150</v>
      </c>
      <c r="AK4100" s="280"/>
      <c r="AL4100" s="280"/>
      <c r="AM4100" s="276">
        <v>30</v>
      </c>
      <c r="AN4100" s="276">
        <v>85</v>
      </c>
      <c r="AO4100" s="198">
        <f t="shared" si="138"/>
        <v>854250</v>
      </c>
      <c r="AP4100" s="198">
        <f t="shared" si="139"/>
        <v>150750</v>
      </c>
      <c r="AQ4100" s="199">
        <f t="shared" si="129"/>
        <v>150750</v>
      </c>
      <c r="AR4100" s="199">
        <f t="shared" si="134"/>
        <v>150750</v>
      </c>
      <c r="AS4100" s="198">
        <f t="shared" si="133"/>
        <v>0</v>
      </c>
      <c r="AT4100" s="198">
        <f t="shared" ref="AT4100:AT4163" si="141">AQ4100-AS4100</f>
        <v>150750</v>
      </c>
      <c r="AU4100" s="198">
        <f t="shared" ref="AU4100:AU4163" si="142">AS4100</f>
        <v>0</v>
      </c>
      <c r="AV4100" s="276"/>
      <c r="AW4100" s="276"/>
      <c r="AX4100" s="201">
        <f t="shared" ref="AX4100:AX4163" si="143">AU4100*AV4100/100</f>
        <v>0</v>
      </c>
      <c r="AY4100" s="198">
        <f t="shared" ref="AY4100:AY4163" si="144">AX4100*10/100</f>
        <v>0</v>
      </c>
    </row>
    <row r="4101" spans="1:52" s="339" customFormat="1" ht="16.5" customHeight="1" x14ac:dyDescent="0.25">
      <c r="A4101" s="273"/>
      <c r="B4101" s="274"/>
      <c r="C4101" s="275"/>
      <c r="D4101" s="276"/>
      <c r="E4101" s="276"/>
      <c r="F4101" s="276"/>
      <c r="G4101" s="276"/>
      <c r="H4101" s="276"/>
      <c r="I4101" s="276"/>
      <c r="J4101" s="276"/>
      <c r="K4101" s="288"/>
      <c r="L4101" s="288"/>
      <c r="M4101" s="279"/>
      <c r="N4101" s="187">
        <f t="shared" si="137"/>
        <v>0</v>
      </c>
      <c r="O4101" s="288"/>
      <c r="P4101" s="185">
        <f t="shared" si="130"/>
        <v>0</v>
      </c>
      <c r="Q4101" s="280"/>
      <c r="R4101" s="281"/>
      <c r="S4101" s="281"/>
      <c r="T4101" s="276"/>
      <c r="U4101" s="282"/>
      <c r="V4101" s="283"/>
      <c r="W4101" s="274"/>
      <c r="X4101" s="284"/>
      <c r="Y4101" s="276"/>
      <c r="Z4101" s="283" t="s">
        <v>43</v>
      </c>
      <c r="AA4101" s="285">
        <v>10</v>
      </c>
      <c r="AB4101" s="285">
        <v>15</v>
      </c>
      <c r="AC4101" s="285">
        <v>2</v>
      </c>
      <c r="AD4101" s="281">
        <v>150</v>
      </c>
      <c r="AE4101" s="287"/>
      <c r="AF4101" s="288">
        <f>AF4100</f>
        <v>6700</v>
      </c>
      <c r="AG4101" s="197">
        <f t="shared" si="131"/>
        <v>1005000</v>
      </c>
      <c r="AH4101" s="280">
        <v>150</v>
      </c>
      <c r="AI4101" s="280"/>
      <c r="AJ4101" s="280">
        <v>150</v>
      </c>
      <c r="AK4101" s="280"/>
      <c r="AL4101" s="280"/>
      <c r="AM4101" s="276">
        <v>30</v>
      </c>
      <c r="AN4101" s="276">
        <v>85</v>
      </c>
      <c r="AO4101" s="198">
        <f t="shared" si="138"/>
        <v>854250</v>
      </c>
      <c r="AP4101" s="198">
        <f t="shared" si="139"/>
        <v>150750</v>
      </c>
      <c r="AQ4101" s="199">
        <f t="shared" si="129"/>
        <v>150750</v>
      </c>
      <c r="AR4101" s="199">
        <f t="shared" si="134"/>
        <v>150750</v>
      </c>
      <c r="AS4101" s="198">
        <f t="shared" si="133"/>
        <v>0</v>
      </c>
      <c r="AT4101" s="198">
        <f t="shared" si="141"/>
        <v>150750</v>
      </c>
      <c r="AU4101" s="198">
        <f t="shared" si="142"/>
        <v>0</v>
      </c>
      <c r="AV4101" s="276"/>
      <c r="AW4101" s="276"/>
      <c r="AX4101" s="201">
        <f t="shared" si="143"/>
        <v>0</v>
      </c>
      <c r="AY4101" s="198">
        <f t="shared" si="144"/>
        <v>0</v>
      </c>
    </row>
    <row r="4102" spans="1:52" s="339" customFormat="1" ht="16.5" customHeight="1" x14ac:dyDescent="0.25">
      <c r="A4102" s="273"/>
      <c r="B4102" s="274"/>
      <c r="C4102" s="275"/>
      <c r="D4102" s="276"/>
      <c r="E4102" s="276"/>
      <c r="F4102" s="276"/>
      <c r="G4102" s="276"/>
      <c r="H4102" s="276"/>
      <c r="I4102" s="276"/>
      <c r="J4102" s="276"/>
      <c r="K4102" s="288"/>
      <c r="L4102" s="288"/>
      <c r="M4102" s="279"/>
      <c r="N4102" s="187">
        <f t="shared" si="137"/>
        <v>0</v>
      </c>
      <c r="O4102" s="288"/>
      <c r="P4102" s="185">
        <f t="shared" si="130"/>
        <v>0</v>
      </c>
      <c r="Q4102" s="280"/>
      <c r="R4102" s="281"/>
      <c r="S4102" s="281"/>
      <c r="T4102" s="276"/>
      <c r="U4102" s="282"/>
      <c r="V4102" s="283"/>
      <c r="W4102" s="274">
        <v>256</v>
      </c>
      <c r="X4102" s="284"/>
      <c r="Y4102" s="276" t="s">
        <v>38</v>
      </c>
      <c r="Z4102" s="276" t="s">
        <v>7</v>
      </c>
      <c r="AA4102" s="285">
        <v>10</v>
      </c>
      <c r="AB4102" s="285">
        <v>15</v>
      </c>
      <c r="AC4102" s="285">
        <v>2</v>
      </c>
      <c r="AD4102" s="281">
        <v>150</v>
      </c>
      <c r="AE4102" s="287"/>
      <c r="AF4102" s="288">
        <f>AF4079</f>
        <v>2050</v>
      </c>
      <c r="AG4102" s="197">
        <f t="shared" si="131"/>
        <v>307500</v>
      </c>
      <c r="AH4102" s="276">
        <v>150</v>
      </c>
      <c r="AI4102" s="280"/>
      <c r="AJ4102" s="280">
        <v>150</v>
      </c>
      <c r="AK4102" s="280"/>
      <c r="AL4102" s="280"/>
      <c r="AM4102" s="276">
        <v>15</v>
      </c>
      <c r="AN4102" s="276">
        <f>ค่าเสื่อม!P4</f>
        <v>65</v>
      </c>
      <c r="AO4102" s="198">
        <f t="shared" si="138"/>
        <v>199875</v>
      </c>
      <c r="AP4102" s="198">
        <f t="shared" si="139"/>
        <v>107625</v>
      </c>
      <c r="AQ4102" s="199">
        <f t="shared" si="129"/>
        <v>107625</v>
      </c>
      <c r="AR4102" s="199">
        <f t="shared" si="134"/>
        <v>107625</v>
      </c>
      <c r="AS4102" s="198">
        <f t="shared" si="133"/>
        <v>0</v>
      </c>
      <c r="AT4102" s="198">
        <f t="shared" si="141"/>
        <v>107625</v>
      </c>
      <c r="AU4102" s="198">
        <f t="shared" si="142"/>
        <v>0</v>
      </c>
      <c r="AV4102" s="276"/>
      <c r="AW4102" s="276" t="s">
        <v>448</v>
      </c>
      <c r="AX4102" s="201">
        <f t="shared" si="143"/>
        <v>0</v>
      </c>
      <c r="AY4102" s="198">
        <f t="shared" si="144"/>
        <v>0</v>
      </c>
    </row>
    <row r="4103" spans="1:52" s="339" customFormat="1" ht="16.5" customHeight="1" x14ac:dyDescent="0.25">
      <c r="A4103" s="273"/>
      <c r="B4103" s="274">
        <v>194</v>
      </c>
      <c r="C4103" s="275" t="s">
        <v>5</v>
      </c>
      <c r="D4103" s="276">
        <v>955</v>
      </c>
      <c r="E4103" s="276">
        <v>688</v>
      </c>
      <c r="F4103" s="276">
        <v>68</v>
      </c>
      <c r="G4103" s="276" t="s">
        <v>26</v>
      </c>
      <c r="H4103" s="276">
        <v>3</v>
      </c>
      <c r="I4103" s="276">
        <v>2</v>
      </c>
      <c r="J4103" s="276">
        <v>22</v>
      </c>
      <c r="K4103" s="184">
        <f>H4103*400+I4103*100+J4103</f>
        <v>1422</v>
      </c>
      <c r="L4103" s="288">
        <v>1422</v>
      </c>
      <c r="M4103" s="279">
        <v>1</v>
      </c>
      <c r="N4103" s="187">
        <f t="shared" si="137"/>
        <v>1422</v>
      </c>
      <c r="O4103" s="288">
        <v>125</v>
      </c>
      <c r="P4103" s="185">
        <f t="shared" si="130"/>
        <v>177750</v>
      </c>
      <c r="Q4103" s="280">
        <v>1422</v>
      </c>
      <c r="R4103" s="281"/>
      <c r="S4103" s="281"/>
      <c r="T4103" s="276"/>
      <c r="U4103" s="282"/>
      <c r="V4103" s="283"/>
      <c r="W4103" s="274"/>
      <c r="X4103" s="284"/>
      <c r="Y4103" s="276"/>
      <c r="Z4103" s="276"/>
      <c r="AA4103" s="285"/>
      <c r="AB4103" s="285"/>
      <c r="AC4103" s="285"/>
      <c r="AD4103" s="281"/>
      <c r="AE4103" s="287"/>
      <c r="AF4103" s="288"/>
      <c r="AG4103" s="197"/>
      <c r="AH4103" s="276"/>
      <c r="AI4103" s="280"/>
      <c r="AJ4103" s="280"/>
      <c r="AK4103" s="280"/>
      <c r="AL4103" s="280"/>
      <c r="AM4103" s="276"/>
      <c r="AN4103" s="276"/>
      <c r="AO4103" s="198">
        <f t="shared" si="138"/>
        <v>0</v>
      </c>
      <c r="AP4103" s="198">
        <f t="shared" si="139"/>
        <v>0</v>
      </c>
      <c r="AQ4103" s="199">
        <f t="shared" si="129"/>
        <v>177750</v>
      </c>
      <c r="AR4103" s="199">
        <f t="shared" si="134"/>
        <v>177750</v>
      </c>
      <c r="AS4103" s="198">
        <f t="shared" si="133"/>
        <v>0</v>
      </c>
      <c r="AT4103" s="198">
        <f t="shared" si="141"/>
        <v>177750</v>
      </c>
      <c r="AU4103" s="198">
        <f t="shared" si="142"/>
        <v>0</v>
      </c>
      <c r="AV4103" s="276"/>
      <c r="AW4103" s="276"/>
      <c r="AX4103" s="201">
        <f t="shared" si="143"/>
        <v>0</v>
      </c>
      <c r="AY4103" s="198">
        <f t="shared" si="144"/>
        <v>0</v>
      </c>
    </row>
    <row r="4104" spans="1:52" s="202" customFormat="1" ht="16.5" customHeight="1" x14ac:dyDescent="0.25">
      <c r="A4104" s="179" t="s">
        <v>449</v>
      </c>
      <c r="B4104" s="180">
        <v>195</v>
      </c>
      <c r="C4104" s="203" t="s">
        <v>5</v>
      </c>
      <c r="D4104" s="183">
        <v>46615</v>
      </c>
      <c r="E4104" s="183">
        <v>876</v>
      </c>
      <c r="F4104" s="183">
        <v>2658</v>
      </c>
      <c r="G4104" s="183" t="s">
        <v>26</v>
      </c>
      <c r="H4104" s="183">
        <v>0</v>
      </c>
      <c r="I4104" s="183">
        <v>0</v>
      </c>
      <c r="J4104" s="183">
        <v>84</v>
      </c>
      <c r="K4104" s="184">
        <f>H4104*400+I4104*100+J4104</f>
        <v>84</v>
      </c>
      <c r="L4104" s="187">
        <v>84</v>
      </c>
      <c r="M4104" s="204">
        <v>2</v>
      </c>
      <c r="N4104" s="187">
        <f t="shared" si="137"/>
        <v>84</v>
      </c>
      <c r="O4104" s="187">
        <v>150</v>
      </c>
      <c r="P4104" s="185">
        <f t="shared" si="130"/>
        <v>12600</v>
      </c>
      <c r="Q4104" s="370"/>
      <c r="R4104" s="371">
        <v>84</v>
      </c>
      <c r="S4104" s="189"/>
      <c r="T4104" s="190"/>
      <c r="U4104" s="191"/>
      <c r="V4104" s="372" t="s">
        <v>449</v>
      </c>
      <c r="W4104" s="193">
        <v>257</v>
      </c>
      <c r="X4104" s="366" t="s">
        <v>450</v>
      </c>
      <c r="Y4104" s="190" t="s">
        <v>28</v>
      </c>
      <c r="Z4104" s="190" t="s">
        <v>41</v>
      </c>
      <c r="AA4104" s="195"/>
      <c r="AB4104" s="195"/>
      <c r="AC4104" s="195">
        <v>2</v>
      </c>
      <c r="AD4104" s="189">
        <f>SUM(AD4105:AD4106)</f>
        <v>480</v>
      </c>
      <c r="AE4104" s="196"/>
      <c r="AF4104" s="197">
        <f>AF4101</f>
        <v>6700</v>
      </c>
      <c r="AG4104" s="197">
        <f t="shared" si="131"/>
        <v>3216000</v>
      </c>
      <c r="AH4104" s="188">
        <v>480</v>
      </c>
      <c r="AI4104" s="188"/>
      <c r="AJ4104" s="188">
        <v>480</v>
      </c>
      <c r="AK4104" s="188"/>
      <c r="AL4104" s="188"/>
      <c r="AM4104" s="183">
        <v>45</v>
      </c>
      <c r="AN4104" s="183">
        <f>ค่าเสื่อม!W3</f>
        <v>85</v>
      </c>
      <c r="AO4104" s="198">
        <f t="shared" si="138"/>
        <v>2733600</v>
      </c>
      <c r="AP4104" s="198">
        <f t="shared" si="139"/>
        <v>482400</v>
      </c>
      <c r="AQ4104" s="199">
        <f t="shared" si="129"/>
        <v>495000</v>
      </c>
      <c r="AR4104" s="199">
        <f t="shared" si="134"/>
        <v>495000</v>
      </c>
      <c r="AS4104" s="198">
        <f t="shared" si="133"/>
        <v>0</v>
      </c>
      <c r="AT4104" s="198">
        <f t="shared" si="141"/>
        <v>495000</v>
      </c>
      <c r="AU4104" s="198">
        <f t="shared" si="142"/>
        <v>0</v>
      </c>
      <c r="AV4104" s="183"/>
      <c r="AW4104" s="183"/>
      <c r="AX4104" s="201">
        <f t="shared" si="143"/>
        <v>0</v>
      </c>
      <c r="AY4104" s="198">
        <f t="shared" si="144"/>
        <v>0</v>
      </c>
    </row>
    <row r="4105" spans="1:52" s="202" customFormat="1" ht="16.5" customHeight="1" x14ac:dyDescent="0.25">
      <c r="A4105" s="179"/>
      <c r="B4105" s="180"/>
      <c r="C4105" s="203"/>
      <c r="D4105" s="183"/>
      <c r="E4105" s="183"/>
      <c r="F4105" s="183"/>
      <c r="G4105" s="183"/>
      <c r="H4105" s="183"/>
      <c r="I4105" s="183"/>
      <c r="J4105" s="183"/>
      <c r="K4105" s="187"/>
      <c r="L4105" s="187"/>
      <c r="M4105" s="204"/>
      <c r="N4105" s="187">
        <f t="shared" si="137"/>
        <v>0</v>
      </c>
      <c r="O4105" s="187"/>
      <c r="P4105" s="185">
        <f t="shared" si="130"/>
        <v>0</v>
      </c>
      <c r="Q4105" s="188"/>
      <c r="R4105" s="189"/>
      <c r="S4105" s="189"/>
      <c r="T4105" s="190"/>
      <c r="U4105" s="191"/>
      <c r="V4105" s="192"/>
      <c r="W4105" s="193"/>
      <c r="X4105" s="366"/>
      <c r="Y4105" s="190"/>
      <c r="Z4105" s="192" t="s">
        <v>42</v>
      </c>
      <c r="AA4105" s="195">
        <v>15</v>
      </c>
      <c r="AB4105" s="195">
        <v>16</v>
      </c>
      <c r="AC4105" s="195">
        <v>2</v>
      </c>
      <c r="AD4105" s="189">
        <f>AA4105*AB4105</f>
        <v>240</v>
      </c>
      <c r="AE4105" s="196"/>
      <c r="AF4105" s="197">
        <f>AF4104</f>
        <v>6700</v>
      </c>
      <c r="AG4105" s="197">
        <f t="shared" si="131"/>
        <v>1608000</v>
      </c>
      <c r="AH4105" s="188">
        <f>SUM(AI4105:AL4105)</f>
        <v>240</v>
      </c>
      <c r="AI4105" s="188"/>
      <c r="AJ4105" s="188">
        <v>240</v>
      </c>
      <c r="AK4105" s="188"/>
      <c r="AL4105" s="188"/>
      <c r="AM4105" s="183">
        <v>45</v>
      </c>
      <c r="AN4105" s="183">
        <v>85</v>
      </c>
      <c r="AO4105" s="198">
        <f t="shared" si="138"/>
        <v>1366800</v>
      </c>
      <c r="AP4105" s="198">
        <f t="shared" si="139"/>
        <v>241200</v>
      </c>
      <c r="AQ4105" s="199">
        <f t="shared" si="129"/>
        <v>241200</v>
      </c>
      <c r="AR4105" s="199">
        <f t="shared" si="134"/>
        <v>241200</v>
      </c>
      <c r="AS4105" s="198">
        <f t="shared" si="133"/>
        <v>0</v>
      </c>
      <c r="AT4105" s="198">
        <f t="shared" si="141"/>
        <v>241200</v>
      </c>
      <c r="AU4105" s="198">
        <f t="shared" si="142"/>
        <v>0</v>
      </c>
      <c r="AV4105" s="183"/>
      <c r="AW4105" s="183"/>
      <c r="AX4105" s="201">
        <f t="shared" si="143"/>
        <v>0</v>
      </c>
      <c r="AY4105" s="198">
        <f t="shared" si="144"/>
        <v>0</v>
      </c>
    </row>
    <row r="4106" spans="1:52" s="202" customFormat="1" ht="16.5" customHeight="1" x14ac:dyDescent="0.25">
      <c r="A4106" s="179"/>
      <c r="B4106" s="180"/>
      <c r="C4106" s="203"/>
      <c r="D4106" s="183"/>
      <c r="E4106" s="183"/>
      <c r="F4106" s="183"/>
      <c r="G4106" s="183"/>
      <c r="H4106" s="183"/>
      <c r="I4106" s="183"/>
      <c r="J4106" s="183"/>
      <c r="K4106" s="187"/>
      <c r="L4106" s="187"/>
      <c r="M4106" s="204"/>
      <c r="N4106" s="187">
        <f t="shared" si="137"/>
        <v>0</v>
      </c>
      <c r="O4106" s="187"/>
      <c r="P4106" s="185">
        <f t="shared" si="130"/>
        <v>0</v>
      </c>
      <c r="Q4106" s="188"/>
      <c r="R4106" s="189"/>
      <c r="S4106" s="189"/>
      <c r="T4106" s="190"/>
      <c r="U4106" s="191"/>
      <c r="V4106" s="192"/>
      <c r="W4106" s="193"/>
      <c r="X4106" s="366"/>
      <c r="Y4106" s="190"/>
      <c r="Z4106" s="192" t="s">
        <v>43</v>
      </c>
      <c r="AA4106" s="195">
        <v>15</v>
      </c>
      <c r="AB4106" s="195">
        <v>16</v>
      </c>
      <c r="AC4106" s="195">
        <v>2</v>
      </c>
      <c r="AD4106" s="189">
        <f>AA4106*AB4106</f>
        <v>240</v>
      </c>
      <c r="AE4106" s="196"/>
      <c r="AF4106" s="197">
        <f>AF4105</f>
        <v>6700</v>
      </c>
      <c r="AG4106" s="197">
        <f t="shared" si="131"/>
        <v>1608000</v>
      </c>
      <c r="AH4106" s="188">
        <v>240</v>
      </c>
      <c r="AI4106" s="188"/>
      <c r="AJ4106" s="188">
        <v>240</v>
      </c>
      <c r="AK4106" s="188"/>
      <c r="AL4106" s="188"/>
      <c r="AM4106" s="183">
        <v>45</v>
      </c>
      <c r="AN4106" s="183">
        <v>85</v>
      </c>
      <c r="AO4106" s="198">
        <f t="shared" si="138"/>
        <v>1366800</v>
      </c>
      <c r="AP4106" s="198">
        <f t="shared" si="139"/>
        <v>241200</v>
      </c>
      <c r="AQ4106" s="199">
        <f t="shared" si="129"/>
        <v>241200</v>
      </c>
      <c r="AR4106" s="199">
        <f t="shared" si="134"/>
        <v>241200</v>
      </c>
      <c r="AS4106" s="198">
        <f t="shared" si="133"/>
        <v>0</v>
      </c>
      <c r="AT4106" s="198">
        <f t="shared" si="141"/>
        <v>241200</v>
      </c>
      <c r="AU4106" s="198">
        <f t="shared" si="142"/>
        <v>0</v>
      </c>
      <c r="AV4106" s="183"/>
      <c r="AW4106" s="183"/>
      <c r="AX4106" s="201">
        <f t="shared" si="143"/>
        <v>0</v>
      </c>
      <c r="AY4106" s="198">
        <f t="shared" si="144"/>
        <v>0</v>
      </c>
    </row>
    <row r="4107" spans="1:52" s="202" customFormat="1" ht="16.5" customHeight="1" x14ac:dyDescent="0.25">
      <c r="A4107" s="179" t="s">
        <v>451</v>
      </c>
      <c r="B4107" s="180">
        <v>196</v>
      </c>
      <c r="C4107" s="203" t="s">
        <v>5</v>
      </c>
      <c r="D4107" s="183">
        <v>45480</v>
      </c>
      <c r="E4107" s="183">
        <v>846</v>
      </c>
      <c r="F4107" s="183">
        <v>2558</v>
      </c>
      <c r="G4107" s="183" t="s">
        <v>26</v>
      </c>
      <c r="H4107" s="183">
        <v>0</v>
      </c>
      <c r="I4107" s="183">
        <v>0</v>
      </c>
      <c r="J4107" s="183">
        <v>55</v>
      </c>
      <c r="K4107" s="184">
        <f>H4107*400+I4107*100+J4107</f>
        <v>55</v>
      </c>
      <c r="L4107" s="187">
        <v>55</v>
      </c>
      <c r="M4107" s="204">
        <v>2</v>
      </c>
      <c r="N4107" s="187">
        <f t="shared" si="137"/>
        <v>55</v>
      </c>
      <c r="O4107" s="187">
        <v>150</v>
      </c>
      <c r="P4107" s="185">
        <f t="shared" si="130"/>
        <v>8250</v>
      </c>
      <c r="Q4107" s="370"/>
      <c r="R4107" s="371">
        <v>55</v>
      </c>
      <c r="S4107" s="189"/>
      <c r="T4107" s="190"/>
      <c r="U4107" s="191"/>
      <c r="V4107" s="372" t="s">
        <v>451</v>
      </c>
      <c r="W4107" s="193">
        <v>258</v>
      </c>
      <c r="X4107" s="366" t="s">
        <v>452</v>
      </c>
      <c r="Y4107" s="190" t="s">
        <v>28</v>
      </c>
      <c r="Z4107" s="190" t="s">
        <v>41</v>
      </c>
      <c r="AA4107" s="195"/>
      <c r="AB4107" s="195"/>
      <c r="AC4107" s="195">
        <v>2</v>
      </c>
      <c r="AD4107" s="189">
        <f>SUM(AD4108:AD4109)</f>
        <v>180</v>
      </c>
      <c r="AE4107" s="196"/>
      <c r="AF4107" s="197">
        <f>AF4106</f>
        <v>6700</v>
      </c>
      <c r="AG4107" s="197">
        <f t="shared" si="131"/>
        <v>1206000</v>
      </c>
      <c r="AH4107" s="188">
        <v>180</v>
      </c>
      <c r="AI4107" s="188"/>
      <c r="AJ4107" s="188">
        <v>180</v>
      </c>
      <c r="AK4107" s="188"/>
      <c r="AL4107" s="188"/>
      <c r="AM4107" s="183">
        <v>41</v>
      </c>
      <c r="AN4107" s="183">
        <f>ค่าเสื่อม!W3</f>
        <v>85</v>
      </c>
      <c r="AO4107" s="198">
        <f t="shared" si="138"/>
        <v>1025100</v>
      </c>
      <c r="AP4107" s="198">
        <f t="shared" si="139"/>
        <v>180900</v>
      </c>
      <c r="AQ4107" s="199">
        <f t="shared" si="129"/>
        <v>189150</v>
      </c>
      <c r="AR4107" s="199">
        <f t="shared" si="134"/>
        <v>189150</v>
      </c>
      <c r="AS4107" s="198">
        <f t="shared" si="133"/>
        <v>0</v>
      </c>
      <c r="AT4107" s="198">
        <f t="shared" si="141"/>
        <v>189150</v>
      </c>
      <c r="AU4107" s="198">
        <f t="shared" si="142"/>
        <v>0</v>
      </c>
      <c r="AV4107" s="183"/>
      <c r="AW4107" s="183"/>
      <c r="AX4107" s="201">
        <f t="shared" si="143"/>
        <v>0</v>
      </c>
      <c r="AY4107" s="198">
        <f t="shared" si="144"/>
        <v>0</v>
      </c>
    </row>
    <row r="4108" spans="1:52" s="202" customFormat="1" ht="16.5" customHeight="1" x14ac:dyDescent="0.25">
      <c r="A4108" s="179"/>
      <c r="B4108" s="180"/>
      <c r="C4108" s="203"/>
      <c r="D4108" s="183"/>
      <c r="E4108" s="183"/>
      <c r="F4108" s="183"/>
      <c r="G4108" s="183"/>
      <c r="H4108" s="183"/>
      <c r="I4108" s="183"/>
      <c r="J4108" s="183"/>
      <c r="K4108" s="187"/>
      <c r="L4108" s="187"/>
      <c r="M4108" s="204"/>
      <c r="N4108" s="187">
        <f t="shared" si="137"/>
        <v>0</v>
      </c>
      <c r="O4108" s="187"/>
      <c r="P4108" s="185">
        <f t="shared" si="130"/>
        <v>0</v>
      </c>
      <c r="Q4108" s="188"/>
      <c r="R4108" s="189"/>
      <c r="S4108" s="189"/>
      <c r="T4108" s="190"/>
      <c r="U4108" s="191"/>
      <c r="V4108" s="192"/>
      <c r="W4108" s="193"/>
      <c r="X4108" s="366"/>
      <c r="Y4108" s="190"/>
      <c r="Z4108" s="192" t="s">
        <v>42</v>
      </c>
      <c r="AA4108" s="195">
        <v>6</v>
      </c>
      <c r="AB4108" s="195">
        <v>15</v>
      </c>
      <c r="AC4108" s="195">
        <v>2</v>
      </c>
      <c r="AD4108" s="189">
        <f>AA4108*AB4108</f>
        <v>90</v>
      </c>
      <c r="AE4108" s="196"/>
      <c r="AF4108" s="197">
        <f>AF4107</f>
        <v>6700</v>
      </c>
      <c r="AG4108" s="197">
        <f t="shared" si="131"/>
        <v>603000</v>
      </c>
      <c r="AH4108" s="188">
        <f>SUM(AI4108:AL4108)</f>
        <v>90</v>
      </c>
      <c r="AI4108" s="188"/>
      <c r="AJ4108" s="188">
        <v>90</v>
      </c>
      <c r="AK4108" s="188"/>
      <c r="AL4108" s="188"/>
      <c r="AM4108" s="183">
        <v>41</v>
      </c>
      <c r="AN4108" s="183">
        <v>85</v>
      </c>
      <c r="AO4108" s="198">
        <f t="shared" si="138"/>
        <v>512550</v>
      </c>
      <c r="AP4108" s="198">
        <f t="shared" si="139"/>
        <v>90450</v>
      </c>
      <c r="AQ4108" s="199">
        <f t="shared" si="129"/>
        <v>90450</v>
      </c>
      <c r="AR4108" s="199">
        <f t="shared" si="134"/>
        <v>90450</v>
      </c>
      <c r="AS4108" s="198">
        <f t="shared" si="133"/>
        <v>0</v>
      </c>
      <c r="AT4108" s="198">
        <f t="shared" si="141"/>
        <v>90450</v>
      </c>
      <c r="AU4108" s="198">
        <f t="shared" si="142"/>
        <v>0</v>
      </c>
      <c r="AV4108" s="183"/>
      <c r="AW4108" s="183"/>
      <c r="AX4108" s="201">
        <f t="shared" si="143"/>
        <v>0</v>
      </c>
      <c r="AY4108" s="198">
        <f t="shared" si="144"/>
        <v>0</v>
      </c>
    </row>
    <row r="4109" spans="1:52" s="202" customFormat="1" ht="16.5" customHeight="1" x14ac:dyDescent="0.25">
      <c r="A4109" s="179"/>
      <c r="B4109" s="180"/>
      <c r="C4109" s="203"/>
      <c r="D4109" s="183"/>
      <c r="E4109" s="183"/>
      <c r="F4109" s="183"/>
      <c r="G4109" s="183"/>
      <c r="H4109" s="183"/>
      <c r="I4109" s="183"/>
      <c r="J4109" s="183"/>
      <c r="K4109" s="187"/>
      <c r="L4109" s="187"/>
      <c r="M4109" s="204"/>
      <c r="N4109" s="187">
        <f t="shared" si="137"/>
        <v>0</v>
      </c>
      <c r="O4109" s="187"/>
      <c r="P4109" s="185">
        <f t="shared" si="130"/>
        <v>0</v>
      </c>
      <c r="Q4109" s="188"/>
      <c r="R4109" s="189"/>
      <c r="S4109" s="189"/>
      <c r="T4109" s="190"/>
      <c r="U4109" s="191"/>
      <c r="V4109" s="192"/>
      <c r="W4109" s="193"/>
      <c r="X4109" s="366"/>
      <c r="Y4109" s="190"/>
      <c r="Z4109" s="192" t="s">
        <v>43</v>
      </c>
      <c r="AA4109" s="195">
        <v>6</v>
      </c>
      <c r="AB4109" s="195">
        <v>15</v>
      </c>
      <c r="AC4109" s="195">
        <v>2</v>
      </c>
      <c r="AD4109" s="189">
        <f>AA4109*AB4109</f>
        <v>90</v>
      </c>
      <c r="AE4109" s="196"/>
      <c r="AF4109" s="197">
        <f>AF4108</f>
        <v>6700</v>
      </c>
      <c r="AG4109" s="197">
        <f t="shared" si="131"/>
        <v>603000</v>
      </c>
      <c r="AH4109" s="188">
        <v>90</v>
      </c>
      <c r="AI4109" s="188"/>
      <c r="AJ4109" s="188">
        <v>90</v>
      </c>
      <c r="AK4109" s="188"/>
      <c r="AL4109" s="188"/>
      <c r="AM4109" s="183">
        <v>41</v>
      </c>
      <c r="AN4109" s="183">
        <v>85</v>
      </c>
      <c r="AO4109" s="198">
        <f t="shared" si="138"/>
        <v>512550</v>
      </c>
      <c r="AP4109" s="198">
        <f t="shared" si="139"/>
        <v>90450</v>
      </c>
      <c r="AQ4109" s="199">
        <f t="shared" si="129"/>
        <v>90450</v>
      </c>
      <c r="AR4109" s="199">
        <f t="shared" si="134"/>
        <v>90450</v>
      </c>
      <c r="AS4109" s="198">
        <f t="shared" si="133"/>
        <v>0</v>
      </c>
      <c r="AT4109" s="198">
        <f t="shared" si="141"/>
        <v>90450</v>
      </c>
      <c r="AU4109" s="198">
        <f t="shared" si="142"/>
        <v>0</v>
      </c>
      <c r="AV4109" s="183"/>
      <c r="AW4109" s="183"/>
      <c r="AX4109" s="201">
        <f t="shared" si="143"/>
        <v>0</v>
      </c>
      <c r="AY4109" s="198">
        <f t="shared" si="144"/>
        <v>0</v>
      </c>
    </row>
    <row r="4110" spans="1:52" s="202" customFormat="1" ht="16.5" customHeight="1" x14ac:dyDescent="0.25">
      <c r="A4110" s="179"/>
      <c r="B4110" s="180">
        <v>197</v>
      </c>
      <c r="C4110" s="203" t="s">
        <v>5</v>
      </c>
      <c r="D4110" s="183">
        <v>29628</v>
      </c>
      <c r="E4110" s="183">
        <v>126</v>
      </c>
      <c r="F4110" s="183">
        <v>1380</v>
      </c>
      <c r="G4110" s="183" t="s">
        <v>26</v>
      </c>
      <c r="H4110" s="183">
        <v>0</v>
      </c>
      <c r="I4110" s="183">
        <v>0</v>
      </c>
      <c r="J4110" s="183">
        <v>91</v>
      </c>
      <c r="K4110" s="184">
        <f>H4110*400+I4110*100+J4110</f>
        <v>91</v>
      </c>
      <c r="L4110" s="187">
        <v>91</v>
      </c>
      <c r="M4110" s="204">
        <v>1</v>
      </c>
      <c r="N4110" s="187">
        <f t="shared" si="137"/>
        <v>91</v>
      </c>
      <c r="O4110" s="187">
        <v>175</v>
      </c>
      <c r="P4110" s="185">
        <f t="shared" si="130"/>
        <v>15925</v>
      </c>
      <c r="Q4110" s="370">
        <v>91</v>
      </c>
      <c r="R4110" s="189"/>
      <c r="S4110" s="189"/>
      <c r="T4110" s="190"/>
      <c r="U4110" s="191"/>
      <c r="V4110" s="192"/>
      <c r="W4110" s="193"/>
      <c r="X4110" s="366"/>
      <c r="Y4110" s="190"/>
      <c r="Z4110" s="190"/>
      <c r="AA4110" s="195"/>
      <c r="AB4110" s="195"/>
      <c r="AC4110" s="195"/>
      <c r="AD4110" s="189"/>
      <c r="AE4110" s="196"/>
      <c r="AF4110" s="197"/>
      <c r="AG4110" s="197"/>
      <c r="AH4110" s="190"/>
      <c r="AI4110" s="188"/>
      <c r="AJ4110" s="188"/>
      <c r="AK4110" s="188"/>
      <c r="AL4110" s="188"/>
      <c r="AM4110" s="183"/>
      <c r="AN4110" s="183"/>
      <c r="AO4110" s="198">
        <f t="shared" si="138"/>
        <v>0</v>
      </c>
      <c r="AP4110" s="198">
        <f t="shared" si="139"/>
        <v>0</v>
      </c>
      <c r="AQ4110" s="199">
        <f t="shared" si="129"/>
        <v>15925</v>
      </c>
      <c r="AR4110" s="199">
        <f t="shared" si="134"/>
        <v>15925</v>
      </c>
      <c r="AS4110" s="198">
        <f t="shared" si="133"/>
        <v>0</v>
      </c>
      <c r="AT4110" s="198">
        <f t="shared" si="141"/>
        <v>15925</v>
      </c>
      <c r="AU4110" s="198">
        <f t="shared" si="142"/>
        <v>0</v>
      </c>
      <c r="AV4110" s="183"/>
      <c r="AW4110" s="183"/>
      <c r="AX4110" s="201">
        <f t="shared" si="143"/>
        <v>0</v>
      </c>
      <c r="AY4110" s="198">
        <f t="shared" si="144"/>
        <v>0</v>
      </c>
    </row>
    <row r="4111" spans="1:52" s="202" customFormat="1" ht="16.5" customHeight="1" x14ac:dyDescent="0.25">
      <c r="A4111" s="179" t="s">
        <v>453</v>
      </c>
      <c r="B4111" s="180">
        <v>198</v>
      </c>
      <c r="C4111" s="203" t="s">
        <v>5</v>
      </c>
      <c r="D4111" s="183">
        <v>28873</v>
      </c>
      <c r="E4111" s="183">
        <v>135</v>
      </c>
      <c r="F4111" s="183">
        <v>1313</v>
      </c>
      <c r="G4111" s="183" t="s">
        <v>26</v>
      </c>
      <c r="H4111" s="183">
        <v>0</v>
      </c>
      <c r="I4111" s="183">
        <v>0</v>
      </c>
      <c r="J4111" s="183">
        <v>62</v>
      </c>
      <c r="K4111" s="184">
        <f>H4111*400+I4111*100+J4111</f>
        <v>62</v>
      </c>
      <c r="L4111" s="187">
        <v>62</v>
      </c>
      <c r="M4111" s="204">
        <v>2</v>
      </c>
      <c r="N4111" s="187">
        <f t="shared" si="137"/>
        <v>62</v>
      </c>
      <c r="O4111" s="187">
        <v>175</v>
      </c>
      <c r="P4111" s="185">
        <f t="shared" si="130"/>
        <v>10850</v>
      </c>
      <c r="Q4111" s="370"/>
      <c r="R4111" s="371">
        <v>62</v>
      </c>
      <c r="S4111" s="189"/>
      <c r="T4111" s="190"/>
      <c r="U4111" s="191"/>
      <c r="V4111" s="372" t="s">
        <v>453</v>
      </c>
      <c r="W4111" s="193">
        <v>259</v>
      </c>
      <c r="X4111" s="366" t="s">
        <v>454</v>
      </c>
      <c r="Y4111" s="190" t="s">
        <v>28</v>
      </c>
      <c r="Z4111" s="190" t="s">
        <v>41</v>
      </c>
      <c r="AA4111" s="195"/>
      <c r="AB4111" s="195"/>
      <c r="AC4111" s="195">
        <v>2</v>
      </c>
      <c r="AD4111" s="189">
        <f>SUM(AD4112:AD4113)</f>
        <v>432</v>
      </c>
      <c r="AE4111" s="196"/>
      <c r="AF4111" s="197">
        <f>AF4109</f>
        <v>6700</v>
      </c>
      <c r="AG4111" s="197">
        <f t="shared" si="131"/>
        <v>2894400</v>
      </c>
      <c r="AH4111" s="188">
        <v>432</v>
      </c>
      <c r="AI4111" s="188"/>
      <c r="AJ4111" s="188">
        <v>432</v>
      </c>
      <c r="AK4111" s="188"/>
      <c r="AL4111" s="188"/>
      <c r="AM4111" s="183">
        <v>38</v>
      </c>
      <c r="AN4111" s="183">
        <f>ค่าเสื่อม!W3</f>
        <v>85</v>
      </c>
      <c r="AO4111" s="198">
        <f t="shared" si="138"/>
        <v>2460240</v>
      </c>
      <c r="AP4111" s="198">
        <f t="shared" si="139"/>
        <v>434160</v>
      </c>
      <c r="AQ4111" s="199">
        <f t="shared" si="129"/>
        <v>445010</v>
      </c>
      <c r="AR4111" s="199">
        <f t="shared" si="134"/>
        <v>445010</v>
      </c>
      <c r="AS4111" s="198">
        <f t="shared" si="133"/>
        <v>0</v>
      </c>
      <c r="AT4111" s="198">
        <f t="shared" si="141"/>
        <v>445010</v>
      </c>
      <c r="AU4111" s="198">
        <f t="shared" si="142"/>
        <v>0</v>
      </c>
      <c r="AV4111" s="183"/>
      <c r="AW4111" s="183"/>
      <c r="AX4111" s="201">
        <f t="shared" si="143"/>
        <v>0</v>
      </c>
      <c r="AY4111" s="198">
        <f t="shared" si="144"/>
        <v>0</v>
      </c>
    </row>
    <row r="4112" spans="1:52" s="202" customFormat="1" ht="16.5" customHeight="1" x14ac:dyDescent="0.25">
      <c r="A4112" s="179"/>
      <c r="B4112" s="180"/>
      <c r="C4112" s="203"/>
      <c r="D4112" s="183"/>
      <c r="E4112" s="183"/>
      <c r="F4112" s="183"/>
      <c r="G4112" s="183"/>
      <c r="H4112" s="183"/>
      <c r="I4112" s="183"/>
      <c r="J4112" s="183"/>
      <c r="K4112" s="187"/>
      <c r="L4112" s="187"/>
      <c r="M4112" s="204"/>
      <c r="N4112" s="187">
        <f t="shared" si="137"/>
        <v>0</v>
      </c>
      <c r="O4112" s="187"/>
      <c r="P4112" s="185">
        <f t="shared" si="130"/>
        <v>0</v>
      </c>
      <c r="Q4112" s="188"/>
      <c r="R4112" s="189"/>
      <c r="S4112" s="189"/>
      <c r="T4112" s="190"/>
      <c r="U4112" s="191"/>
      <c r="V4112" s="192"/>
      <c r="W4112" s="193"/>
      <c r="X4112" s="366"/>
      <c r="Y4112" s="190"/>
      <c r="Z4112" s="192" t="s">
        <v>42</v>
      </c>
      <c r="AA4112" s="195">
        <v>12</v>
      </c>
      <c r="AB4112" s="195">
        <v>18</v>
      </c>
      <c r="AC4112" s="195">
        <v>2</v>
      </c>
      <c r="AD4112" s="189">
        <f>AA4112*AB4112</f>
        <v>216</v>
      </c>
      <c r="AE4112" s="196"/>
      <c r="AF4112" s="197">
        <f>AF4111</f>
        <v>6700</v>
      </c>
      <c r="AG4112" s="197">
        <f t="shared" si="131"/>
        <v>1447200</v>
      </c>
      <c r="AH4112" s="188">
        <f>SUM(AI4112:AL4112)</f>
        <v>216</v>
      </c>
      <c r="AI4112" s="188"/>
      <c r="AJ4112" s="188">
        <v>216</v>
      </c>
      <c r="AK4112" s="188"/>
      <c r="AL4112" s="188"/>
      <c r="AM4112" s="183">
        <v>38</v>
      </c>
      <c r="AN4112" s="183">
        <v>85</v>
      </c>
      <c r="AO4112" s="198">
        <f t="shared" si="138"/>
        <v>1230120</v>
      </c>
      <c r="AP4112" s="198">
        <f t="shared" si="139"/>
        <v>217080</v>
      </c>
      <c r="AQ4112" s="199">
        <f t="shared" ref="AQ4112:AQ4175" si="145">P4112+AP4112</f>
        <v>217080</v>
      </c>
      <c r="AR4112" s="199">
        <f t="shared" si="134"/>
        <v>217080</v>
      </c>
      <c r="AS4112" s="198">
        <f t="shared" si="133"/>
        <v>0</v>
      </c>
      <c r="AT4112" s="198">
        <f t="shared" si="141"/>
        <v>217080</v>
      </c>
      <c r="AU4112" s="198">
        <f t="shared" si="142"/>
        <v>0</v>
      </c>
      <c r="AV4112" s="183"/>
      <c r="AW4112" s="183"/>
      <c r="AX4112" s="201">
        <f t="shared" si="143"/>
        <v>0</v>
      </c>
      <c r="AY4112" s="198">
        <f t="shared" si="144"/>
        <v>0</v>
      </c>
    </row>
    <row r="4113" spans="1:52" s="202" customFormat="1" ht="16.5" customHeight="1" x14ac:dyDescent="0.25">
      <c r="A4113" s="179"/>
      <c r="B4113" s="180"/>
      <c r="C4113" s="203"/>
      <c r="D4113" s="183"/>
      <c r="E4113" s="183"/>
      <c r="F4113" s="183"/>
      <c r="G4113" s="183"/>
      <c r="H4113" s="183"/>
      <c r="I4113" s="183"/>
      <c r="J4113" s="183"/>
      <c r="K4113" s="187"/>
      <c r="L4113" s="187"/>
      <c r="M4113" s="204"/>
      <c r="N4113" s="187">
        <f t="shared" si="137"/>
        <v>0</v>
      </c>
      <c r="O4113" s="187"/>
      <c r="P4113" s="185">
        <f t="shared" si="130"/>
        <v>0</v>
      </c>
      <c r="Q4113" s="188"/>
      <c r="R4113" s="189"/>
      <c r="S4113" s="189"/>
      <c r="T4113" s="190"/>
      <c r="U4113" s="191"/>
      <c r="V4113" s="192"/>
      <c r="W4113" s="193"/>
      <c r="X4113" s="366"/>
      <c r="Y4113" s="190"/>
      <c r="Z4113" s="192" t="s">
        <v>43</v>
      </c>
      <c r="AA4113" s="195">
        <v>12</v>
      </c>
      <c r="AB4113" s="195">
        <v>18</v>
      </c>
      <c r="AC4113" s="195">
        <v>2</v>
      </c>
      <c r="AD4113" s="189">
        <f>AA4113*AB4113</f>
        <v>216</v>
      </c>
      <c r="AE4113" s="196"/>
      <c r="AF4113" s="197">
        <f>AF4112</f>
        <v>6700</v>
      </c>
      <c r="AG4113" s="197">
        <f t="shared" si="131"/>
        <v>1447200</v>
      </c>
      <c r="AH4113" s="188">
        <v>216</v>
      </c>
      <c r="AI4113" s="188"/>
      <c r="AJ4113" s="188">
        <v>216</v>
      </c>
      <c r="AK4113" s="188"/>
      <c r="AL4113" s="188"/>
      <c r="AM4113" s="183">
        <v>38</v>
      </c>
      <c r="AN4113" s="183">
        <v>85</v>
      </c>
      <c r="AO4113" s="198">
        <f t="shared" si="138"/>
        <v>1230120</v>
      </c>
      <c r="AP4113" s="198">
        <f t="shared" si="139"/>
        <v>217080</v>
      </c>
      <c r="AQ4113" s="199">
        <f t="shared" si="145"/>
        <v>217080</v>
      </c>
      <c r="AR4113" s="199">
        <f t="shared" si="134"/>
        <v>217080</v>
      </c>
      <c r="AS4113" s="198">
        <f t="shared" si="133"/>
        <v>0</v>
      </c>
      <c r="AT4113" s="198">
        <f t="shared" si="141"/>
        <v>217080</v>
      </c>
      <c r="AU4113" s="198">
        <f t="shared" si="142"/>
        <v>0</v>
      </c>
      <c r="AV4113" s="183"/>
      <c r="AW4113" s="183"/>
      <c r="AX4113" s="201">
        <f t="shared" si="143"/>
        <v>0</v>
      </c>
      <c r="AY4113" s="198">
        <f t="shared" si="144"/>
        <v>0</v>
      </c>
    </row>
    <row r="4114" spans="1:52" s="202" customFormat="1" ht="16.5" customHeight="1" x14ac:dyDescent="0.25">
      <c r="A4114" s="179"/>
      <c r="B4114" s="180"/>
      <c r="C4114" s="203"/>
      <c r="D4114" s="183"/>
      <c r="E4114" s="183"/>
      <c r="F4114" s="183"/>
      <c r="G4114" s="183"/>
      <c r="H4114" s="183"/>
      <c r="I4114" s="183"/>
      <c r="J4114" s="183"/>
      <c r="K4114" s="187"/>
      <c r="L4114" s="187"/>
      <c r="M4114" s="204"/>
      <c r="N4114" s="187">
        <f t="shared" si="137"/>
        <v>0</v>
      </c>
      <c r="O4114" s="187"/>
      <c r="P4114" s="185">
        <f t="shared" si="130"/>
        <v>0</v>
      </c>
      <c r="Q4114" s="188"/>
      <c r="R4114" s="189"/>
      <c r="S4114" s="189"/>
      <c r="T4114" s="190"/>
      <c r="U4114" s="191"/>
      <c r="V4114" s="192"/>
      <c r="W4114" s="193">
        <v>260</v>
      </c>
      <c r="X4114" s="366"/>
      <c r="Y4114" s="190" t="s">
        <v>38</v>
      </c>
      <c r="Z4114" s="190" t="s">
        <v>7</v>
      </c>
      <c r="AA4114" s="195">
        <v>7</v>
      </c>
      <c r="AB4114" s="195">
        <v>15</v>
      </c>
      <c r="AC4114" s="195">
        <v>2</v>
      </c>
      <c r="AD4114" s="189">
        <f>AA4114*AB4114</f>
        <v>105</v>
      </c>
      <c r="AE4114" s="196"/>
      <c r="AF4114" s="197">
        <f>AF4102</f>
        <v>2050</v>
      </c>
      <c r="AG4114" s="197">
        <f t="shared" si="131"/>
        <v>215250</v>
      </c>
      <c r="AH4114" s="188">
        <v>105</v>
      </c>
      <c r="AI4114" s="188"/>
      <c r="AJ4114" s="188">
        <v>105</v>
      </c>
      <c r="AK4114" s="188"/>
      <c r="AL4114" s="188"/>
      <c r="AM4114" s="183">
        <v>14</v>
      </c>
      <c r="AN4114" s="183">
        <f>ค่าเสื่อม!O4</f>
        <v>60</v>
      </c>
      <c r="AO4114" s="198">
        <f t="shared" si="138"/>
        <v>129150</v>
      </c>
      <c r="AP4114" s="198">
        <f t="shared" si="139"/>
        <v>86100</v>
      </c>
      <c r="AQ4114" s="199">
        <f t="shared" si="145"/>
        <v>86100</v>
      </c>
      <c r="AR4114" s="199">
        <f t="shared" si="134"/>
        <v>86100</v>
      </c>
      <c r="AS4114" s="198">
        <f t="shared" si="133"/>
        <v>0</v>
      </c>
      <c r="AT4114" s="198">
        <f t="shared" si="141"/>
        <v>86100</v>
      </c>
      <c r="AU4114" s="198">
        <f t="shared" si="142"/>
        <v>0</v>
      </c>
      <c r="AV4114" s="183"/>
      <c r="AW4114" s="183"/>
      <c r="AX4114" s="201">
        <f t="shared" si="143"/>
        <v>0</v>
      </c>
      <c r="AY4114" s="198">
        <f t="shared" si="144"/>
        <v>0</v>
      </c>
    </row>
    <row r="4115" spans="1:52" s="202" customFormat="1" ht="16.5" customHeight="1" x14ac:dyDescent="0.25">
      <c r="A4115" s="179"/>
      <c r="B4115" s="180">
        <v>199</v>
      </c>
      <c r="C4115" s="203" t="s">
        <v>5</v>
      </c>
      <c r="D4115" s="183">
        <v>37377</v>
      </c>
      <c r="E4115" s="183">
        <v>784</v>
      </c>
      <c r="F4115" s="183">
        <v>2342</v>
      </c>
      <c r="G4115" s="183" t="s">
        <v>26</v>
      </c>
      <c r="H4115" s="183">
        <v>8</v>
      </c>
      <c r="I4115" s="183">
        <v>3</v>
      </c>
      <c r="J4115" s="183">
        <v>97</v>
      </c>
      <c r="K4115" s="184">
        <f>H4115*400+I4115*100+J4115</f>
        <v>3597</v>
      </c>
      <c r="L4115" s="187">
        <v>3597</v>
      </c>
      <c r="M4115" s="204">
        <v>1</v>
      </c>
      <c r="N4115" s="187">
        <f t="shared" si="137"/>
        <v>3597</v>
      </c>
      <c r="O4115" s="187">
        <v>125</v>
      </c>
      <c r="P4115" s="185">
        <f t="shared" si="130"/>
        <v>449625</v>
      </c>
      <c r="Q4115" s="370">
        <v>3597</v>
      </c>
      <c r="R4115" s="189"/>
      <c r="S4115" s="189"/>
      <c r="T4115" s="190"/>
      <c r="U4115" s="191"/>
      <c r="V4115" s="192"/>
      <c r="W4115" s="193"/>
      <c r="X4115" s="366"/>
      <c r="Y4115" s="190"/>
      <c r="Z4115" s="190"/>
      <c r="AA4115" s="195"/>
      <c r="AB4115" s="195"/>
      <c r="AC4115" s="195"/>
      <c r="AD4115" s="189"/>
      <c r="AE4115" s="196"/>
      <c r="AF4115" s="197"/>
      <c r="AG4115" s="197"/>
      <c r="AH4115" s="190"/>
      <c r="AI4115" s="188"/>
      <c r="AJ4115" s="188"/>
      <c r="AK4115" s="188"/>
      <c r="AL4115" s="188"/>
      <c r="AM4115" s="183"/>
      <c r="AN4115" s="183"/>
      <c r="AO4115" s="198">
        <f t="shared" si="138"/>
        <v>0</v>
      </c>
      <c r="AP4115" s="198">
        <f t="shared" si="139"/>
        <v>0</v>
      </c>
      <c r="AQ4115" s="199">
        <f t="shared" si="145"/>
        <v>449625</v>
      </c>
      <c r="AR4115" s="199">
        <f t="shared" si="134"/>
        <v>449625</v>
      </c>
      <c r="AS4115" s="198">
        <f t="shared" si="133"/>
        <v>0</v>
      </c>
      <c r="AT4115" s="198">
        <f t="shared" si="141"/>
        <v>449625</v>
      </c>
      <c r="AU4115" s="198">
        <f t="shared" si="142"/>
        <v>0</v>
      </c>
      <c r="AV4115" s="183"/>
      <c r="AW4115" s="183"/>
      <c r="AX4115" s="201">
        <f t="shared" si="143"/>
        <v>0</v>
      </c>
      <c r="AY4115" s="198">
        <f t="shared" si="144"/>
        <v>0</v>
      </c>
    </row>
    <row r="4116" spans="1:52" s="202" customFormat="1" ht="16.5" customHeight="1" x14ac:dyDescent="0.25">
      <c r="A4116" s="179" t="s">
        <v>455</v>
      </c>
      <c r="B4116" s="180">
        <v>200</v>
      </c>
      <c r="C4116" s="203" t="s">
        <v>5</v>
      </c>
      <c r="D4116" s="183">
        <v>29627</v>
      </c>
      <c r="E4116" s="183">
        <v>125</v>
      </c>
      <c r="F4116" s="183">
        <v>1379</v>
      </c>
      <c r="G4116" s="183" t="s">
        <v>26</v>
      </c>
      <c r="H4116" s="183">
        <v>0</v>
      </c>
      <c r="I4116" s="183">
        <v>0</v>
      </c>
      <c r="J4116" s="183">
        <v>65</v>
      </c>
      <c r="K4116" s="184">
        <f>H4116*400+I4116*100+J4116</f>
        <v>65</v>
      </c>
      <c r="L4116" s="187">
        <v>65</v>
      </c>
      <c r="M4116" s="204">
        <v>2</v>
      </c>
      <c r="N4116" s="187">
        <f t="shared" si="137"/>
        <v>65</v>
      </c>
      <c r="O4116" s="187">
        <v>150</v>
      </c>
      <c r="P4116" s="185">
        <f t="shared" si="130"/>
        <v>9750</v>
      </c>
      <c r="Q4116" s="370"/>
      <c r="R4116" s="371">
        <v>65</v>
      </c>
      <c r="S4116" s="189"/>
      <c r="T4116" s="190"/>
      <c r="U4116" s="191"/>
      <c r="V4116" s="372" t="s">
        <v>455</v>
      </c>
      <c r="W4116" s="193">
        <v>261</v>
      </c>
      <c r="X4116" s="366" t="s">
        <v>456</v>
      </c>
      <c r="Y4116" s="190" t="s">
        <v>28</v>
      </c>
      <c r="Z4116" s="190" t="s">
        <v>53</v>
      </c>
      <c r="AA4116" s="195">
        <v>6</v>
      </c>
      <c r="AB4116" s="195">
        <v>27</v>
      </c>
      <c r="AC4116" s="195">
        <v>2</v>
      </c>
      <c r="AD4116" s="189">
        <f>AA4116*AB4116</f>
        <v>162</v>
      </c>
      <c r="AE4116" s="196"/>
      <c r="AF4116" s="197">
        <f>AF4113</f>
        <v>6700</v>
      </c>
      <c r="AG4116" s="197">
        <f t="shared" si="131"/>
        <v>1085400</v>
      </c>
      <c r="AH4116" s="188">
        <f>SUM(AI4116:AL4116)</f>
        <v>162</v>
      </c>
      <c r="AI4116" s="188"/>
      <c r="AJ4116" s="188">
        <v>162</v>
      </c>
      <c r="AK4116" s="188"/>
      <c r="AL4116" s="188"/>
      <c r="AM4116" s="183">
        <v>35</v>
      </c>
      <c r="AN4116" s="183">
        <f>ค่าเสื่อม!T4</f>
        <v>93</v>
      </c>
      <c r="AO4116" s="198">
        <f t="shared" si="138"/>
        <v>1009422</v>
      </c>
      <c r="AP4116" s="198">
        <f t="shared" si="139"/>
        <v>75978</v>
      </c>
      <c r="AQ4116" s="199">
        <f t="shared" si="145"/>
        <v>85728</v>
      </c>
      <c r="AR4116" s="199">
        <f t="shared" si="134"/>
        <v>85728</v>
      </c>
      <c r="AS4116" s="198">
        <f t="shared" si="133"/>
        <v>0</v>
      </c>
      <c r="AT4116" s="198">
        <f t="shared" si="141"/>
        <v>85728</v>
      </c>
      <c r="AU4116" s="198">
        <f t="shared" si="142"/>
        <v>0</v>
      </c>
      <c r="AV4116" s="183"/>
      <c r="AW4116" s="183"/>
      <c r="AX4116" s="201">
        <f t="shared" si="143"/>
        <v>0</v>
      </c>
      <c r="AY4116" s="198">
        <f t="shared" si="144"/>
        <v>0</v>
      </c>
    </row>
    <row r="4117" spans="1:52" s="202" customFormat="1" ht="16.5" customHeight="1" x14ac:dyDescent="0.25">
      <c r="A4117" s="179" t="s">
        <v>457</v>
      </c>
      <c r="B4117" s="180">
        <v>201</v>
      </c>
      <c r="C4117" s="203" t="s">
        <v>5</v>
      </c>
      <c r="D4117" s="183">
        <v>28865</v>
      </c>
      <c r="E4117" s="183">
        <v>143</v>
      </c>
      <c r="F4117" s="183">
        <v>1305</v>
      </c>
      <c r="G4117" s="183" t="s">
        <v>26</v>
      </c>
      <c r="H4117" s="183">
        <v>0</v>
      </c>
      <c r="I4117" s="183">
        <v>1</v>
      </c>
      <c r="J4117" s="183">
        <v>12</v>
      </c>
      <c r="K4117" s="184">
        <f>H4117*400+I4117*100+J4117</f>
        <v>112</v>
      </c>
      <c r="L4117" s="187">
        <v>112</v>
      </c>
      <c r="M4117" s="204">
        <v>2</v>
      </c>
      <c r="N4117" s="187">
        <f t="shared" si="137"/>
        <v>112</v>
      </c>
      <c r="O4117" s="187">
        <v>150</v>
      </c>
      <c r="P4117" s="185">
        <f t="shared" si="130"/>
        <v>16800</v>
      </c>
      <c r="Q4117" s="370"/>
      <c r="R4117" s="371">
        <v>112</v>
      </c>
      <c r="S4117" s="189"/>
      <c r="T4117" s="190"/>
      <c r="U4117" s="191"/>
      <c r="V4117" s="372" t="s">
        <v>457</v>
      </c>
      <c r="W4117" s="193">
        <v>262</v>
      </c>
      <c r="X4117" s="366" t="s">
        <v>458</v>
      </c>
      <c r="Y4117" s="190" t="s">
        <v>28</v>
      </c>
      <c r="Z4117" s="190" t="s">
        <v>53</v>
      </c>
      <c r="AA4117" s="195">
        <v>15</v>
      </c>
      <c r="AB4117" s="195">
        <v>23</v>
      </c>
      <c r="AC4117" s="195">
        <v>2</v>
      </c>
      <c r="AD4117" s="189">
        <f>AA4117*AB4117</f>
        <v>345</v>
      </c>
      <c r="AE4117" s="196"/>
      <c r="AF4117" s="197">
        <f>AF4113</f>
        <v>6700</v>
      </c>
      <c r="AG4117" s="197">
        <f t="shared" si="131"/>
        <v>2311500</v>
      </c>
      <c r="AH4117" s="188">
        <f>SUM(AI4117:AL4117)</f>
        <v>345</v>
      </c>
      <c r="AI4117" s="188"/>
      <c r="AJ4117" s="188">
        <v>345</v>
      </c>
      <c r="AK4117" s="188"/>
      <c r="AL4117" s="188"/>
      <c r="AM4117" s="183">
        <v>45</v>
      </c>
      <c r="AN4117" s="183">
        <f>ค่าเสื่อม!T4</f>
        <v>93</v>
      </c>
      <c r="AO4117" s="198">
        <f t="shared" si="138"/>
        <v>2149695</v>
      </c>
      <c r="AP4117" s="198">
        <f t="shared" si="139"/>
        <v>161805</v>
      </c>
      <c r="AQ4117" s="199">
        <f t="shared" si="145"/>
        <v>178605</v>
      </c>
      <c r="AR4117" s="199">
        <f t="shared" si="134"/>
        <v>178605</v>
      </c>
      <c r="AS4117" s="198">
        <f t="shared" si="133"/>
        <v>0</v>
      </c>
      <c r="AT4117" s="198">
        <f t="shared" si="141"/>
        <v>178605</v>
      </c>
      <c r="AU4117" s="198">
        <f t="shared" si="142"/>
        <v>0</v>
      </c>
      <c r="AV4117" s="183"/>
      <c r="AW4117" s="183"/>
      <c r="AX4117" s="201">
        <f t="shared" si="143"/>
        <v>0</v>
      </c>
      <c r="AY4117" s="198">
        <f t="shared" si="144"/>
        <v>0</v>
      </c>
    </row>
    <row r="4118" spans="1:52" s="202" customFormat="1" ht="16.5" customHeight="1" x14ac:dyDescent="0.25">
      <c r="A4118" s="179" t="s">
        <v>459</v>
      </c>
      <c r="B4118" s="180">
        <v>202</v>
      </c>
      <c r="C4118" s="203" t="s">
        <v>5</v>
      </c>
      <c r="D4118" s="183">
        <v>44517</v>
      </c>
      <c r="E4118" s="183">
        <v>836</v>
      </c>
      <c r="F4118" s="183">
        <v>2481</v>
      </c>
      <c r="G4118" s="183" t="s">
        <v>26</v>
      </c>
      <c r="H4118" s="183">
        <v>0</v>
      </c>
      <c r="I4118" s="183">
        <v>1</v>
      </c>
      <c r="J4118" s="183">
        <v>38</v>
      </c>
      <c r="K4118" s="184">
        <f>H4118*400+I4118*100+J4118</f>
        <v>138</v>
      </c>
      <c r="L4118" s="187">
        <v>138</v>
      </c>
      <c r="M4118" s="204">
        <v>2</v>
      </c>
      <c r="N4118" s="187">
        <f t="shared" si="137"/>
        <v>138</v>
      </c>
      <c r="O4118" s="187">
        <v>150</v>
      </c>
      <c r="P4118" s="185">
        <f t="shared" si="130"/>
        <v>20700</v>
      </c>
      <c r="Q4118" s="370"/>
      <c r="R4118" s="371">
        <v>138</v>
      </c>
      <c r="S4118" s="189"/>
      <c r="T4118" s="190"/>
      <c r="U4118" s="191"/>
      <c r="V4118" s="372" t="s">
        <v>459</v>
      </c>
      <c r="W4118" s="193">
        <v>263</v>
      </c>
      <c r="X4118" s="366" t="s">
        <v>460</v>
      </c>
      <c r="Y4118" s="190" t="s">
        <v>28</v>
      </c>
      <c r="Z4118" s="190" t="s">
        <v>53</v>
      </c>
      <c r="AA4118" s="195">
        <v>9</v>
      </c>
      <c r="AB4118" s="195">
        <v>19</v>
      </c>
      <c r="AC4118" s="195">
        <v>2</v>
      </c>
      <c r="AD4118" s="189">
        <f>AA4118*AB4118</f>
        <v>171</v>
      </c>
      <c r="AE4118" s="196"/>
      <c r="AF4118" s="197">
        <f>AF4117</f>
        <v>6700</v>
      </c>
      <c r="AG4118" s="197">
        <f t="shared" si="131"/>
        <v>1145700</v>
      </c>
      <c r="AH4118" s="188">
        <f>SUM(AI4118:AL4118)</f>
        <v>171</v>
      </c>
      <c r="AI4118" s="188"/>
      <c r="AJ4118" s="188">
        <v>171</v>
      </c>
      <c r="AK4118" s="188"/>
      <c r="AL4118" s="188"/>
      <c r="AM4118" s="183">
        <v>35</v>
      </c>
      <c r="AN4118" s="183">
        <v>93</v>
      </c>
      <c r="AO4118" s="198">
        <f t="shared" si="138"/>
        <v>1065501</v>
      </c>
      <c r="AP4118" s="198">
        <f t="shared" si="139"/>
        <v>80199</v>
      </c>
      <c r="AQ4118" s="199">
        <f t="shared" si="145"/>
        <v>100899</v>
      </c>
      <c r="AR4118" s="199">
        <f t="shared" si="134"/>
        <v>100899</v>
      </c>
      <c r="AS4118" s="198">
        <f t="shared" si="133"/>
        <v>0</v>
      </c>
      <c r="AT4118" s="198">
        <f t="shared" si="141"/>
        <v>100899</v>
      </c>
      <c r="AU4118" s="198">
        <f t="shared" si="142"/>
        <v>0</v>
      </c>
      <c r="AV4118" s="183"/>
      <c r="AW4118" s="183"/>
      <c r="AX4118" s="201">
        <f t="shared" si="143"/>
        <v>0</v>
      </c>
      <c r="AY4118" s="198">
        <f t="shared" si="144"/>
        <v>0</v>
      </c>
    </row>
    <row r="4119" spans="1:52" s="339" customFormat="1" ht="16.5" customHeight="1" x14ac:dyDescent="0.25">
      <c r="A4119" s="273" t="s">
        <v>461</v>
      </c>
      <c r="B4119" s="274">
        <v>203</v>
      </c>
      <c r="C4119" s="275" t="s">
        <v>5</v>
      </c>
      <c r="D4119" s="276">
        <v>29640</v>
      </c>
      <c r="E4119" s="276">
        <v>116</v>
      </c>
      <c r="F4119" s="276">
        <v>1392</v>
      </c>
      <c r="G4119" s="276" t="s">
        <v>26</v>
      </c>
      <c r="H4119" s="276">
        <v>1</v>
      </c>
      <c r="I4119" s="276">
        <v>0</v>
      </c>
      <c r="J4119" s="276">
        <v>47</v>
      </c>
      <c r="K4119" s="184">
        <f>H4119*400+I4119*100+J4119</f>
        <v>447</v>
      </c>
      <c r="L4119" s="288">
        <v>447</v>
      </c>
      <c r="M4119" s="204">
        <v>2</v>
      </c>
      <c r="N4119" s="187">
        <f t="shared" si="137"/>
        <v>447</v>
      </c>
      <c r="O4119" s="288">
        <v>100</v>
      </c>
      <c r="P4119" s="185">
        <f t="shared" si="130"/>
        <v>44700</v>
      </c>
      <c r="Q4119" s="369"/>
      <c r="R4119" s="322">
        <v>447</v>
      </c>
      <c r="S4119" s="281"/>
      <c r="T4119" s="276"/>
      <c r="U4119" s="282"/>
      <c r="V4119" s="283" t="s">
        <v>461</v>
      </c>
      <c r="W4119" s="274">
        <v>264</v>
      </c>
      <c r="X4119" s="284" t="s">
        <v>462</v>
      </c>
      <c r="Y4119" s="276" t="s">
        <v>28</v>
      </c>
      <c r="Z4119" s="276" t="s">
        <v>53</v>
      </c>
      <c r="AA4119" s="285">
        <v>9</v>
      </c>
      <c r="AB4119" s="285">
        <v>15</v>
      </c>
      <c r="AC4119" s="285">
        <v>2</v>
      </c>
      <c r="AD4119" s="281">
        <f>AA4119*AB4119</f>
        <v>135</v>
      </c>
      <c r="AE4119" s="287"/>
      <c r="AF4119" s="288">
        <f>AF4118</f>
        <v>6700</v>
      </c>
      <c r="AG4119" s="197">
        <f t="shared" si="131"/>
        <v>904500</v>
      </c>
      <c r="AH4119" s="280">
        <f>SUM(AI4119:AL4119)</f>
        <v>135</v>
      </c>
      <c r="AI4119" s="280"/>
      <c r="AJ4119" s="280">
        <v>135</v>
      </c>
      <c r="AK4119" s="280"/>
      <c r="AL4119" s="280"/>
      <c r="AM4119" s="276">
        <v>55</v>
      </c>
      <c r="AN4119" s="276">
        <v>93</v>
      </c>
      <c r="AO4119" s="198">
        <f t="shared" si="138"/>
        <v>841185</v>
      </c>
      <c r="AP4119" s="198">
        <f t="shared" si="139"/>
        <v>63315</v>
      </c>
      <c r="AQ4119" s="199">
        <f t="shared" si="145"/>
        <v>108015</v>
      </c>
      <c r="AR4119" s="199">
        <f t="shared" si="134"/>
        <v>108015</v>
      </c>
      <c r="AS4119" s="198">
        <f t="shared" si="133"/>
        <v>0</v>
      </c>
      <c r="AT4119" s="198">
        <f t="shared" si="141"/>
        <v>108015</v>
      </c>
      <c r="AU4119" s="198">
        <f t="shared" si="142"/>
        <v>0</v>
      </c>
      <c r="AV4119" s="276"/>
      <c r="AW4119" s="276"/>
      <c r="AX4119" s="201">
        <f t="shared" si="143"/>
        <v>0</v>
      </c>
      <c r="AY4119" s="198">
        <f t="shared" si="144"/>
        <v>0</v>
      </c>
    </row>
    <row r="4120" spans="1:52" s="339" customFormat="1" ht="16.5" customHeight="1" x14ac:dyDescent="0.25">
      <c r="A4120" s="273"/>
      <c r="B4120" s="274"/>
      <c r="C4120" s="275"/>
      <c r="D4120" s="276"/>
      <c r="E4120" s="276"/>
      <c r="F4120" s="276"/>
      <c r="G4120" s="276"/>
      <c r="H4120" s="276"/>
      <c r="I4120" s="276"/>
      <c r="J4120" s="276"/>
      <c r="K4120" s="288"/>
      <c r="L4120" s="288"/>
      <c r="M4120" s="279"/>
      <c r="N4120" s="187">
        <f t="shared" si="137"/>
        <v>0</v>
      </c>
      <c r="O4120" s="288"/>
      <c r="P4120" s="185">
        <f t="shared" si="130"/>
        <v>0</v>
      </c>
      <c r="Q4120" s="280"/>
      <c r="R4120" s="281"/>
      <c r="S4120" s="281"/>
      <c r="T4120" s="276"/>
      <c r="U4120" s="282"/>
      <c r="V4120" s="283"/>
      <c r="W4120" s="274">
        <v>265</v>
      </c>
      <c r="X4120" s="284"/>
      <c r="Y4120" s="276" t="s">
        <v>38</v>
      </c>
      <c r="Z4120" s="276" t="s">
        <v>7</v>
      </c>
      <c r="AA4120" s="285">
        <v>12</v>
      </c>
      <c r="AB4120" s="285">
        <v>17</v>
      </c>
      <c r="AC4120" s="285">
        <v>2</v>
      </c>
      <c r="AD4120" s="281">
        <f>AA4120*AB4120</f>
        <v>204</v>
      </c>
      <c r="AE4120" s="287"/>
      <c r="AF4120" s="288">
        <f>AF4114</f>
        <v>2050</v>
      </c>
      <c r="AG4120" s="197">
        <f t="shared" si="131"/>
        <v>418200</v>
      </c>
      <c r="AH4120" s="280">
        <f>SUM(AI4120:AL4120)</f>
        <v>204</v>
      </c>
      <c r="AI4120" s="280"/>
      <c r="AJ4120" s="280">
        <v>204</v>
      </c>
      <c r="AK4120" s="280"/>
      <c r="AL4120" s="280"/>
      <c r="AM4120" s="276">
        <v>55</v>
      </c>
      <c r="AN4120" s="276">
        <v>93</v>
      </c>
      <c r="AO4120" s="198">
        <f t="shared" si="138"/>
        <v>388926</v>
      </c>
      <c r="AP4120" s="198">
        <f t="shared" si="139"/>
        <v>29274</v>
      </c>
      <c r="AQ4120" s="199">
        <f t="shared" si="145"/>
        <v>29274</v>
      </c>
      <c r="AR4120" s="199">
        <f t="shared" si="134"/>
        <v>29274</v>
      </c>
      <c r="AS4120" s="198">
        <f t="shared" si="133"/>
        <v>0</v>
      </c>
      <c r="AT4120" s="198">
        <f t="shared" si="141"/>
        <v>29274</v>
      </c>
      <c r="AU4120" s="198">
        <f t="shared" si="142"/>
        <v>0</v>
      </c>
      <c r="AV4120" s="276"/>
      <c r="AW4120" s="276"/>
      <c r="AX4120" s="201">
        <f t="shared" si="143"/>
        <v>0</v>
      </c>
      <c r="AY4120" s="198">
        <f t="shared" si="144"/>
        <v>0</v>
      </c>
    </row>
    <row r="4121" spans="1:52" s="339" customFormat="1" ht="16.5" customHeight="1" x14ac:dyDescent="0.25">
      <c r="A4121" s="292"/>
      <c r="B4121" s="293">
        <v>204</v>
      </c>
      <c r="C4121" s="294" t="s">
        <v>5</v>
      </c>
      <c r="D4121" s="295">
        <v>29642</v>
      </c>
      <c r="E4121" s="295">
        <v>110</v>
      </c>
      <c r="F4121" s="295">
        <v>1394</v>
      </c>
      <c r="G4121" s="295" t="s">
        <v>26</v>
      </c>
      <c r="H4121" s="295">
        <v>2</v>
      </c>
      <c r="I4121" s="295">
        <v>0</v>
      </c>
      <c r="J4121" s="295">
        <v>7</v>
      </c>
      <c r="K4121" s="184">
        <f>H4121*400+I4121*100+J4121</f>
        <v>807</v>
      </c>
      <c r="L4121" s="304">
        <v>807</v>
      </c>
      <c r="M4121" s="296">
        <v>2</v>
      </c>
      <c r="N4121" s="221">
        <f>L4121</f>
        <v>807</v>
      </c>
      <c r="O4121" s="304">
        <v>150</v>
      </c>
      <c r="P4121" s="374">
        <f>N4121*O4121</f>
        <v>121050</v>
      </c>
      <c r="Q4121" s="393">
        <v>600</v>
      </c>
      <c r="R4121" s="394">
        <v>206</v>
      </c>
      <c r="S4121" s="298"/>
      <c r="T4121" s="295"/>
      <c r="U4121" s="299"/>
      <c r="V4121" s="300"/>
      <c r="W4121" s="293"/>
      <c r="X4121" s="337"/>
      <c r="Y4121" s="295"/>
      <c r="Z4121" s="295"/>
      <c r="AA4121" s="302"/>
      <c r="AB4121" s="302"/>
      <c r="AC4121" s="302"/>
      <c r="AD4121" s="298"/>
      <c r="AE4121" s="303"/>
      <c r="AF4121" s="304"/>
      <c r="AG4121" s="197"/>
      <c r="AH4121" s="297"/>
      <c r="AI4121" s="297"/>
      <c r="AJ4121" s="297"/>
      <c r="AK4121" s="297"/>
      <c r="AL4121" s="297"/>
      <c r="AM4121" s="295"/>
      <c r="AN4121" s="295"/>
      <c r="AO4121" s="198">
        <f t="shared" si="138"/>
        <v>0</v>
      </c>
      <c r="AP4121" s="198">
        <f t="shared" si="139"/>
        <v>0</v>
      </c>
      <c r="AQ4121" s="199">
        <f t="shared" si="145"/>
        <v>121050</v>
      </c>
      <c r="AR4121" s="199">
        <f t="shared" si="134"/>
        <v>121050</v>
      </c>
      <c r="AS4121" s="198">
        <f t="shared" si="133"/>
        <v>0</v>
      </c>
      <c r="AT4121" s="198">
        <f t="shared" si="141"/>
        <v>121050</v>
      </c>
      <c r="AU4121" s="198">
        <f t="shared" si="142"/>
        <v>0</v>
      </c>
      <c r="AV4121" s="295"/>
      <c r="AW4121" s="295"/>
      <c r="AX4121" s="201">
        <f t="shared" si="143"/>
        <v>0</v>
      </c>
      <c r="AY4121" s="198">
        <f t="shared" si="144"/>
        <v>0</v>
      </c>
    </row>
    <row r="4122" spans="1:52" s="276" customFormat="1" ht="16.5" customHeight="1" x14ac:dyDescent="0.25">
      <c r="S4122" s="281"/>
      <c r="U4122" s="282"/>
      <c r="V4122" s="283" t="s">
        <v>463</v>
      </c>
      <c r="W4122" s="274">
        <v>266</v>
      </c>
      <c r="X4122" s="284" t="s">
        <v>464</v>
      </c>
      <c r="Y4122" s="276" t="s">
        <v>28</v>
      </c>
      <c r="Z4122" s="276" t="s">
        <v>53</v>
      </c>
      <c r="AA4122" s="285">
        <v>6</v>
      </c>
      <c r="AB4122" s="285">
        <v>7</v>
      </c>
      <c r="AC4122" s="285">
        <v>2</v>
      </c>
      <c r="AD4122" s="281">
        <f>AA4122*AB4122</f>
        <v>42</v>
      </c>
      <c r="AE4122" s="287"/>
      <c r="AF4122" s="288">
        <f>AF4119</f>
        <v>6700</v>
      </c>
      <c r="AG4122" s="197">
        <f t="shared" ref="AG4122:AG4184" si="146">AD4122*AF4122</f>
        <v>281400</v>
      </c>
      <c r="AH4122" s="280">
        <f>SUM(AI4122:AL4122)</f>
        <v>42</v>
      </c>
      <c r="AI4122" s="280"/>
      <c r="AJ4122" s="280">
        <v>42</v>
      </c>
      <c r="AK4122" s="280"/>
      <c r="AL4122" s="280"/>
      <c r="AM4122" s="276">
        <v>20</v>
      </c>
      <c r="AN4122" s="276">
        <f>ค่าเสื่อม!T4</f>
        <v>93</v>
      </c>
      <c r="AO4122" s="198">
        <f t="shared" si="138"/>
        <v>261702</v>
      </c>
      <c r="AP4122" s="198">
        <f t="shared" si="139"/>
        <v>19698</v>
      </c>
      <c r="AQ4122" s="199">
        <f t="shared" si="145"/>
        <v>19698</v>
      </c>
      <c r="AR4122" s="199">
        <f t="shared" si="134"/>
        <v>19698</v>
      </c>
      <c r="AS4122" s="198">
        <f t="shared" si="133"/>
        <v>0</v>
      </c>
      <c r="AT4122" s="198">
        <f t="shared" si="141"/>
        <v>19698</v>
      </c>
      <c r="AU4122" s="198">
        <f t="shared" si="142"/>
        <v>0</v>
      </c>
      <c r="AX4122" s="201">
        <f t="shared" si="143"/>
        <v>0</v>
      </c>
      <c r="AY4122" s="198">
        <f t="shared" si="144"/>
        <v>0</v>
      </c>
      <c r="AZ4122" s="275"/>
    </row>
    <row r="4123" spans="1:52" s="339" customFormat="1" ht="16.5" customHeight="1" x14ac:dyDescent="0.25">
      <c r="A4123" s="253"/>
      <c r="B4123" s="254"/>
      <c r="C4123" s="255"/>
      <c r="D4123" s="256"/>
      <c r="E4123" s="256"/>
      <c r="F4123" s="256"/>
      <c r="G4123" s="256"/>
      <c r="H4123" s="256"/>
      <c r="I4123" s="256"/>
      <c r="J4123" s="256"/>
      <c r="K4123" s="267"/>
      <c r="L4123" s="267"/>
      <c r="M4123" s="259"/>
      <c r="N4123" s="379">
        <f t="shared" si="137"/>
        <v>0</v>
      </c>
      <c r="O4123" s="267"/>
      <c r="P4123" s="355">
        <f t="shared" si="130"/>
        <v>0</v>
      </c>
      <c r="Q4123" s="260"/>
      <c r="R4123" s="261"/>
      <c r="S4123" s="261"/>
      <c r="T4123" s="256"/>
      <c r="U4123" s="262"/>
      <c r="V4123" s="263"/>
      <c r="W4123" s="254">
        <v>267</v>
      </c>
      <c r="X4123" s="341"/>
      <c r="Y4123" s="256" t="s">
        <v>38</v>
      </c>
      <c r="Z4123" s="256" t="s">
        <v>7</v>
      </c>
      <c r="AA4123" s="265">
        <v>7</v>
      </c>
      <c r="AB4123" s="265">
        <v>12</v>
      </c>
      <c r="AC4123" s="265">
        <v>2</v>
      </c>
      <c r="AD4123" s="261">
        <f>AA4123*AB4123</f>
        <v>84</v>
      </c>
      <c r="AE4123" s="266"/>
      <c r="AF4123" s="267">
        <f>AF4120</f>
        <v>2050</v>
      </c>
      <c r="AG4123" s="197">
        <f t="shared" si="146"/>
        <v>172200</v>
      </c>
      <c r="AH4123" s="260">
        <v>216</v>
      </c>
      <c r="AI4123" s="260"/>
      <c r="AJ4123" s="260">
        <v>84</v>
      </c>
      <c r="AK4123" s="260"/>
      <c r="AL4123" s="260"/>
      <c r="AM4123" s="256">
        <v>10</v>
      </c>
      <c r="AN4123" s="256">
        <f>ค่าเสื่อม!K4</f>
        <v>40</v>
      </c>
      <c r="AO4123" s="198">
        <f t="shared" si="138"/>
        <v>68880</v>
      </c>
      <c r="AP4123" s="198">
        <f t="shared" si="139"/>
        <v>103320</v>
      </c>
      <c r="AQ4123" s="199">
        <f t="shared" si="145"/>
        <v>103320</v>
      </c>
      <c r="AR4123" s="199">
        <f t="shared" si="134"/>
        <v>103320</v>
      </c>
      <c r="AS4123" s="198">
        <f t="shared" si="133"/>
        <v>0</v>
      </c>
      <c r="AT4123" s="198">
        <f t="shared" si="141"/>
        <v>103320</v>
      </c>
      <c r="AU4123" s="198">
        <f t="shared" si="142"/>
        <v>0</v>
      </c>
      <c r="AV4123" s="256"/>
      <c r="AW4123" s="256"/>
      <c r="AX4123" s="201">
        <f t="shared" si="143"/>
        <v>0</v>
      </c>
      <c r="AY4123" s="198">
        <f t="shared" si="144"/>
        <v>0</v>
      </c>
    </row>
    <row r="4124" spans="1:52" s="339" customFormat="1" ht="16.5" customHeight="1" x14ac:dyDescent="0.25">
      <c r="A4124" s="273"/>
      <c r="B4124" s="274"/>
      <c r="C4124" s="275"/>
      <c r="D4124" s="276"/>
      <c r="E4124" s="276"/>
      <c r="F4124" s="276"/>
      <c r="G4124" s="276"/>
      <c r="H4124" s="276"/>
      <c r="I4124" s="276"/>
      <c r="J4124" s="276"/>
      <c r="K4124" s="288"/>
      <c r="L4124" s="288"/>
      <c r="M4124" s="279"/>
      <c r="N4124" s="187">
        <f t="shared" si="137"/>
        <v>0</v>
      </c>
      <c r="O4124" s="288"/>
      <c r="P4124" s="185">
        <f t="shared" ref="P4124:P4188" si="147">N4124*O4124</f>
        <v>0</v>
      </c>
      <c r="Q4124" s="280"/>
      <c r="R4124" s="281"/>
      <c r="S4124" s="281"/>
      <c r="T4124" s="276"/>
      <c r="U4124" s="282"/>
      <c r="V4124" s="283"/>
      <c r="W4124" s="274">
        <v>268</v>
      </c>
      <c r="X4124" s="284"/>
      <c r="Y4124" s="276" t="s">
        <v>38</v>
      </c>
      <c r="Z4124" s="276" t="s">
        <v>7</v>
      </c>
      <c r="AA4124" s="285">
        <v>12</v>
      </c>
      <c r="AB4124" s="285">
        <v>14</v>
      </c>
      <c r="AC4124" s="285">
        <v>2</v>
      </c>
      <c r="AD4124" s="281">
        <f>AA4124*AB4124</f>
        <v>168</v>
      </c>
      <c r="AE4124" s="287"/>
      <c r="AF4124" s="288">
        <f>AF4123</f>
        <v>2050</v>
      </c>
      <c r="AG4124" s="197">
        <f t="shared" si="146"/>
        <v>344400</v>
      </c>
      <c r="AH4124" s="280">
        <v>105</v>
      </c>
      <c r="AI4124" s="280"/>
      <c r="AJ4124" s="280">
        <v>168</v>
      </c>
      <c r="AK4124" s="280"/>
      <c r="AL4124" s="280"/>
      <c r="AM4124" s="276">
        <v>10</v>
      </c>
      <c r="AN4124" s="276">
        <v>40</v>
      </c>
      <c r="AO4124" s="198">
        <f t="shared" si="138"/>
        <v>137760</v>
      </c>
      <c r="AP4124" s="198">
        <f t="shared" si="139"/>
        <v>206640</v>
      </c>
      <c r="AQ4124" s="199">
        <f t="shared" si="145"/>
        <v>206640</v>
      </c>
      <c r="AR4124" s="199">
        <f t="shared" si="134"/>
        <v>206640</v>
      </c>
      <c r="AS4124" s="198">
        <f t="shared" si="133"/>
        <v>0</v>
      </c>
      <c r="AT4124" s="198">
        <f t="shared" si="141"/>
        <v>206640</v>
      </c>
      <c r="AU4124" s="198">
        <f t="shared" si="142"/>
        <v>0</v>
      </c>
      <c r="AV4124" s="276"/>
      <c r="AW4124" s="276"/>
      <c r="AX4124" s="201">
        <f t="shared" si="143"/>
        <v>0</v>
      </c>
      <c r="AY4124" s="198">
        <f t="shared" si="144"/>
        <v>0</v>
      </c>
    </row>
    <row r="4125" spans="1:52" s="339" customFormat="1" ht="16.5" customHeight="1" x14ac:dyDescent="0.25">
      <c r="A4125" s="273"/>
      <c r="B4125" s="274">
        <v>205</v>
      </c>
      <c r="C4125" s="275" t="s">
        <v>5</v>
      </c>
      <c r="D4125" s="276">
        <v>11751</v>
      </c>
      <c r="E4125" s="276">
        <v>300</v>
      </c>
      <c r="F4125" s="276">
        <v>44</v>
      </c>
      <c r="G4125" s="276" t="s">
        <v>26</v>
      </c>
      <c r="H4125" s="276">
        <v>5</v>
      </c>
      <c r="I4125" s="276">
        <v>0</v>
      </c>
      <c r="J4125" s="276">
        <v>0</v>
      </c>
      <c r="K4125" s="184">
        <f>H4125*400+I4125*100+J4125</f>
        <v>2000</v>
      </c>
      <c r="L4125" s="288">
        <v>2000</v>
      </c>
      <c r="M4125" s="279">
        <v>1</v>
      </c>
      <c r="N4125" s="187">
        <f t="shared" si="137"/>
        <v>2000</v>
      </c>
      <c r="O4125" s="288">
        <v>100</v>
      </c>
      <c r="P4125" s="185">
        <f t="shared" si="147"/>
        <v>200000</v>
      </c>
      <c r="Q4125" s="369">
        <v>2000</v>
      </c>
      <c r="R4125" s="281"/>
      <c r="S4125" s="281"/>
      <c r="T4125" s="276"/>
      <c r="U4125" s="282"/>
      <c r="V4125" s="283"/>
      <c r="W4125" s="274"/>
      <c r="X4125" s="284"/>
      <c r="Y4125" s="276"/>
      <c r="Z4125" s="276"/>
      <c r="AA4125" s="285"/>
      <c r="AB4125" s="285"/>
      <c r="AC4125" s="285"/>
      <c r="AD4125" s="281"/>
      <c r="AE4125" s="287"/>
      <c r="AF4125" s="288"/>
      <c r="AG4125" s="197"/>
      <c r="AH4125" s="276"/>
      <c r="AI4125" s="280"/>
      <c r="AJ4125" s="280"/>
      <c r="AK4125" s="280"/>
      <c r="AL4125" s="280"/>
      <c r="AM4125" s="276"/>
      <c r="AN4125" s="276"/>
      <c r="AO4125" s="198">
        <f t="shared" si="138"/>
        <v>0</v>
      </c>
      <c r="AP4125" s="198">
        <f t="shared" si="139"/>
        <v>0</v>
      </c>
      <c r="AQ4125" s="199">
        <f t="shared" si="145"/>
        <v>200000</v>
      </c>
      <c r="AR4125" s="199">
        <f t="shared" si="134"/>
        <v>200000</v>
      </c>
      <c r="AS4125" s="198">
        <f t="shared" si="133"/>
        <v>0</v>
      </c>
      <c r="AT4125" s="198">
        <f t="shared" si="141"/>
        <v>200000</v>
      </c>
      <c r="AU4125" s="198">
        <f t="shared" si="142"/>
        <v>0</v>
      </c>
      <c r="AV4125" s="276"/>
      <c r="AW4125" s="276"/>
      <c r="AX4125" s="201">
        <f t="shared" si="143"/>
        <v>0</v>
      </c>
      <c r="AY4125" s="198">
        <f t="shared" si="144"/>
        <v>0</v>
      </c>
    </row>
    <row r="4126" spans="1:52" s="339" customFormat="1" ht="16.5" customHeight="1" x14ac:dyDescent="0.25">
      <c r="A4126" s="273"/>
      <c r="B4126" s="274">
        <v>206</v>
      </c>
      <c r="C4126" s="275" t="s">
        <v>5</v>
      </c>
      <c r="D4126" s="276">
        <v>3453</v>
      </c>
      <c r="E4126" s="276">
        <v>557</v>
      </c>
      <c r="F4126" s="276">
        <v>13</v>
      </c>
      <c r="G4126" s="276" t="s">
        <v>26</v>
      </c>
      <c r="H4126" s="276">
        <v>15</v>
      </c>
      <c r="I4126" s="276">
        <v>0</v>
      </c>
      <c r="J4126" s="276">
        <v>87</v>
      </c>
      <c r="K4126" s="184">
        <f>H4126*400+I4126*100+J4126</f>
        <v>6087</v>
      </c>
      <c r="L4126" s="288">
        <v>6087</v>
      </c>
      <c r="M4126" s="279">
        <v>1</v>
      </c>
      <c r="N4126" s="187">
        <f t="shared" si="137"/>
        <v>6087</v>
      </c>
      <c r="O4126" s="288">
        <v>125</v>
      </c>
      <c r="P4126" s="185">
        <f t="shared" si="147"/>
        <v>760875</v>
      </c>
      <c r="Q4126" s="369">
        <v>6087</v>
      </c>
      <c r="R4126" s="281"/>
      <c r="S4126" s="281"/>
      <c r="T4126" s="276"/>
      <c r="U4126" s="282"/>
      <c r="V4126" s="283"/>
      <c r="W4126" s="274"/>
      <c r="X4126" s="284"/>
      <c r="Y4126" s="276"/>
      <c r="Z4126" s="276"/>
      <c r="AA4126" s="285"/>
      <c r="AB4126" s="285"/>
      <c r="AC4126" s="285"/>
      <c r="AD4126" s="281"/>
      <c r="AE4126" s="287"/>
      <c r="AF4126" s="288"/>
      <c r="AG4126" s="197"/>
      <c r="AH4126" s="276"/>
      <c r="AI4126" s="280"/>
      <c r="AJ4126" s="280"/>
      <c r="AK4126" s="280"/>
      <c r="AL4126" s="280"/>
      <c r="AM4126" s="276"/>
      <c r="AN4126" s="276"/>
      <c r="AO4126" s="198">
        <f t="shared" si="138"/>
        <v>0</v>
      </c>
      <c r="AP4126" s="198">
        <f t="shared" si="139"/>
        <v>0</v>
      </c>
      <c r="AQ4126" s="199">
        <f t="shared" si="145"/>
        <v>760875</v>
      </c>
      <c r="AR4126" s="199">
        <f t="shared" si="134"/>
        <v>760875</v>
      </c>
      <c r="AS4126" s="198">
        <f t="shared" si="133"/>
        <v>0</v>
      </c>
      <c r="AT4126" s="198">
        <f t="shared" si="141"/>
        <v>760875</v>
      </c>
      <c r="AU4126" s="198">
        <f t="shared" si="142"/>
        <v>0</v>
      </c>
      <c r="AV4126" s="276"/>
      <c r="AW4126" s="276"/>
      <c r="AX4126" s="201">
        <f t="shared" si="143"/>
        <v>0</v>
      </c>
      <c r="AY4126" s="198">
        <f t="shared" si="144"/>
        <v>0</v>
      </c>
    </row>
    <row r="4127" spans="1:52" s="202" customFormat="1" ht="16.5" customHeight="1" x14ac:dyDescent="0.25">
      <c r="A4127" s="179" t="s">
        <v>465</v>
      </c>
      <c r="B4127" s="180">
        <v>207</v>
      </c>
      <c r="C4127" s="203" t="s">
        <v>5</v>
      </c>
      <c r="D4127" s="183">
        <v>21954</v>
      </c>
      <c r="E4127" s="183">
        <v>391</v>
      </c>
      <c r="F4127" s="183">
        <v>812</v>
      </c>
      <c r="G4127" s="183" t="s">
        <v>26</v>
      </c>
      <c r="H4127" s="183">
        <v>2</v>
      </c>
      <c r="I4127" s="183">
        <v>0</v>
      </c>
      <c r="J4127" s="183">
        <v>0</v>
      </c>
      <c r="K4127" s="184">
        <f>H4127*400+I4127*100+J4127</f>
        <v>800</v>
      </c>
      <c r="L4127" s="187">
        <v>800</v>
      </c>
      <c r="M4127" s="279">
        <v>1</v>
      </c>
      <c r="N4127" s="187">
        <f t="shared" si="137"/>
        <v>800</v>
      </c>
      <c r="O4127" s="187">
        <v>100</v>
      </c>
      <c r="P4127" s="185">
        <f t="shared" si="147"/>
        <v>80000</v>
      </c>
      <c r="Q4127" s="370">
        <v>800</v>
      </c>
      <c r="R4127" s="371"/>
      <c r="S4127" s="189"/>
      <c r="T4127" s="190"/>
      <c r="U4127" s="191"/>
      <c r="V4127" s="372"/>
      <c r="W4127" s="193"/>
      <c r="X4127" s="366"/>
      <c r="Y4127" s="190"/>
      <c r="Z4127" s="190"/>
      <c r="AA4127" s="195"/>
      <c r="AB4127" s="195"/>
      <c r="AC4127" s="195"/>
      <c r="AD4127" s="189"/>
      <c r="AE4127" s="196"/>
      <c r="AF4127" s="197"/>
      <c r="AG4127" s="197"/>
      <c r="AH4127" s="190"/>
      <c r="AI4127" s="188"/>
      <c r="AJ4127" s="188"/>
      <c r="AK4127" s="188"/>
      <c r="AL4127" s="188"/>
      <c r="AM4127" s="183"/>
      <c r="AN4127" s="183"/>
      <c r="AO4127" s="198">
        <f t="shared" si="138"/>
        <v>0</v>
      </c>
      <c r="AP4127" s="198">
        <f t="shared" si="139"/>
        <v>0</v>
      </c>
      <c r="AQ4127" s="199">
        <f t="shared" si="145"/>
        <v>80000</v>
      </c>
      <c r="AR4127" s="199">
        <f t="shared" si="134"/>
        <v>80000</v>
      </c>
      <c r="AS4127" s="198">
        <f t="shared" si="133"/>
        <v>0</v>
      </c>
      <c r="AT4127" s="198">
        <f t="shared" si="141"/>
        <v>80000</v>
      </c>
      <c r="AU4127" s="198">
        <f t="shared" si="142"/>
        <v>0</v>
      </c>
      <c r="AV4127" s="183"/>
      <c r="AW4127" s="183"/>
      <c r="AX4127" s="201">
        <f t="shared" si="143"/>
        <v>0</v>
      </c>
      <c r="AY4127" s="198">
        <f t="shared" si="144"/>
        <v>0</v>
      </c>
    </row>
    <row r="4128" spans="1:52" s="202" customFormat="1" ht="16.5" customHeight="1" x14ac:dyDescent="0.25">
      <c r="A4128" s="179" t="s">
        <v>466</v>
      </c>
      <c r="B4128" s="180">
        <v>208</v>
      </c>
      <c r="C4128" s="203" t="s">
        <v>5</v>
      </c>
      <c r="D4128" s="183">
        <v>37393</v>
      </c>
      <c r="E4128" s="183">
        <v>801</v>
      </c>
      <c r="F4128" s="183">
        <v>2358</v>
      </c>
      <c r="G4128" s="183" t="s">
        <v>26</v>
      </c>
      <c r="H4128" s="183">
        <v>0</v>
      </c>
      <c r="I4128" s="183">
        <v>2</v>
      </c>
      <c r="J4128" s="183">
        <v>52</v>
      </c>
      <c r="K4128" s="184">
        <f>H4128*400+I4128*100+J4128</f>
        <v>252</v>
      </c>
      <c r="L4128" s="187">
        <v>252</v>
      </c>
      <c r="M4128" s="204">
        <v>2</v>
      </c>
      <c r="N4128" s="187">
        <f t="shared" si="137"/>
        <v>252</v>
      </c>
      <c r="O4128" s="187">
        <v>150</v>
      </c>
      <c r="P4128" s="185">
        <f t="shared" si="147"/>
        <v>37800</v>
      </c>
      <c r="Q4128" s="370"/>
      <c r="R4128" s="371">
        <v>252</v>
      </c>
      <c r="S4128" s="189"/>
      <c r="T4128" s="190"/>
      <c r="U4128" s="191"/>
      <c r="V4128" s="372" t="s">
        <v>466</v>
      </c>
      <c r="W4128" s="193">
        <v>269</v>
      </c>
      <c r="X4128" s="366" t="s">
        <v>467</v>
      </c>
      <c r="Y4128" s="190" t="s">
        <v>28</v>
      </c>
      <c r="Z4128" s="190" t="s">
        <v>53</v>
      </c>
      <c r="AA4128" s="195">
        <v>15</v>
      </c>
      <c r="AB4128" s="195">
        <v>22</v>
      </c>
      <c r="AC4128" s="195">
        <v>2</v>
      </c>
      <c r="AD4128" s="189">
        <f>AA4128*AB4128</f>
        <v>330</v>
      </c>
      <c r="AE4128" s="196"/>
      <c r="AF4128" s="197">
        <f>AF4122</f>
        <v>6700</v>
      </c>
      <c r="AG4128" s="197">
        <f t="shared" si="146"/>
        <v>2211000</v>
      </c>
      <c r="AH4128" s="188">
        <f>SUM(AI4128:AL4128)</f>
        <v>330</v>
      </c>
      <c r="AI4128" s="188"/>
      <c r="AJ4128" s="188">
        <v>330</v>
      </c>
      <c r="AK4128" s="188"/>
      <c r="AL4128" s="188"/>
      <c r="AM4128" s="183">
        <v>50</v>
      </c>
      <c r="AN4128" s="183">
        <f>ค่าเสื่อม!T4</f>
        <v>93</v>
      </c>
      <c r="AO4128" s="198">
        <f t="shared" si="138"/>
        <v>2056230</v>
      </c>
      <c r="AP4128" s="198">
        <f t="shared" si="139"/>
        <v>154770</v>
      </c>
      <c r="AQ4128" s="199">
        <f t="shared" si="145"/>
        <v>192570</v>
      </c>
      <c r="AR4128" s="199">
        <f t="shared" si="134"/>
        <v>192570</v>
      </c>
      <c r="AS4128" s="198">
        <f t="shared" si="133"/>
        <v>0</v>
      </c>
      <c r="AT4128" s="198">
        <f t="shared" si="141"/>
        <v>192570</v>
      </c>
      <c r="AU4128" s="198">
        <f t="shared" si="142"/>
        <v>0</v>
      </c>
      <c r="AV4128" s="183"/>
      <c r="AW4128" s="183"/>
      <c r="AX4128" s="201">
        <f t="shared" si="143"/>
        <v>0</v>
      </c>
      <c r="AY4128" s="198">
        <f t="shared" si="144"/>
        <v>0</v>
      </c>
    </row>
    <row r="4129" spans="1:51" s="202" customFormat="1" ht="16.5" customHeight="1" x14ac:dyDescent="0.25">
      <c r="A4129" s="179"/>
      <c r="B4129" s="180"/>
      <c r="C4129" s="203"/>
      <c r="D4129" s="183"/>
      <c r="E4129" s="183"/>
      <c r="F4129" s="183"/>
      <c r="G4129" s="183"/>
      <c r="H4129" s="183"/>
      <c r="I4129" s="183"/>
      <c r="J4129" s="183"/>
      <c r="K4129" s="187"/>
      <c r="L4129" s="187"/>
      <c r="M4129" s="204"/>
      <c r="N4129" s="187">
        <f t="shared" si="137"/>
        <v>0</v>
      </c>
      <c r="O4129" s="187"/>
      <c r="P4129" s="185">
        <f t="shared" si="147"/>
        <v>0</v>
      </c>
      <c r="Q4129" s="188"/>
      <c r="R4129" s="189"/>
      <c r="S4129" s="189"/>
      <c r="T4129" s="190"/>
      <c r="U4129" s="191"/>
      <c r="V4129" s="372" t="s">
        <v>465</v>
      </c>
      <c r="W4129" s="193">
        <v>270</v>
      </c>
      <c r="X4129" s="366" t="s">
        <v>468</v>
      </c>
      <c r="Y4129" s="190" t="s">
        <v>28</v>
      </c>
      <c r="Z4129" s="190" t="s">
        <v>53</v>
      </c>
      <c r="AA4129" s="195">
        <v>9</v>
      </c>
      <c r="AB4129" s="195">
        <v>12</v>
      </c>
      <c r="AC4129" s="195">
        <v>2</v>
      </c>
      <c r="AD4129" s="189">
        <f>AA4129*AB4129</f>
        <v>108</v>
      </c>
      <c r="AE4129" s="196"/>
      <c r="AF4129" s="197">
        <f>AF4128</f>
        <v>6700</v>
      </c>
      <c r="AG4129" s="197">
        <f t="shared" si="146"/>
        <v>723600</v>
      </c>
      <c r="AH4129" s="188">
        <f>SUM(AI4129:AL4129)</f>
        <v>108</v>
      </c>
      <c r="AI4129" s="188"/>
      <c r="AJ4129" s="188">
        <v>108</v>
      </c>
      <c r="AK4129" s="188"/>
      <c r="AL4129" s="188"/>
      <c r="AM4129" s="183">
        <v>30</v>
      </c>
      <c r="AN4129" s="183">
        <v>93</v>
      </c>
      <c r="AO4129" s="198">
        <f t="shared" si="138"/>
        <v>672948</v>
      </c>
      <c r="AP4129" s="198">
        <f t="shared" si="139"/>
        <v>50652</v>
      </c>
      <c r="AQ4129" s="199">
        <f t="shared" si="145"/>
        <v>50652</v>
      </c>
      <c r="AR4129" s="199">
        <f t="shared" si="134"/>
        <v>50652</v>
      </c>
      <c r="AS4129" s="198">
        <f t="shared" si="133"/>
        <v>0</v>
      </c>
      <c r="AT4129" s="198">
        <f t="shared" si="141"/>
        <v>50652</v>
      </c>
      <c r="AU4129" s="198">
        <f t="shared" si="142"/>
        <v>0</v>
      </c>
      <c r="AV4129" s="183"/>
      <c r="AW4129" s="183"/>
      <c r="AX4129" s="201">
        <f t="shared" si="143"/>
        <v>0</v>
      </c>
      <c r="AY4129" s="198">
        <f t="shared" si="144"/>
        <v>0</v>
      </c>
    </row>
    <row r="4130" spans="1:51" s="202" customFormat="1" ht="16.5" customHeight="1" x14ac:dyDescent="0.25">
      <c r="A4130" s="179"/>
      <c r="B4130" s="180">
        <v>209</v>
      </c>
      <c r="C4130" s="203" t="s">
        <v>5</v>
      </c>
      <c r="D4130" s="183">
        <v>44660</v>
      </c>
      <c r="E4130" s="183">
        <v>840</v>
      </c>
      <c r="F4130" s="183">
        <v>2487</v>
      </c>
      <c r="G4130" s="183" t="s">
        <v>26</v>
      </c>
      <c r="H4130" s="183">
        <v>4</v>
      </c>
      <c r="I4130" s="183">
        <v>2</v>
      </c>
      <c r="J4130" s="183">
        <v>78</v>
      </c>
      <c r="K4130" s="184">
        <f>H4130*400+I4130*100+J4130</f>
        <v>1878</v>
      </c>
      <c r="L4130" s="187">
        <v>1878</v>
      </c>
      <c r="M4130" s="204">
        <v>1</v>
      </c>
      <c r="N4130" s="187">
        <f t="shared" si="137"/>
        <v>1878</v>
      </c>
      <c r="O4130" s="187">
        <v>125</v>
      </c>
      <c r="P4130" s="185">
        <f t="shared" si="147"/>
        <v>234750</v>
      </c>
      <c r="Q4130" s="370">
        <v>1878</v>
      </c>
      <c r="R4130" s="189"/>
      <c r="S4130" s="189"/>
      <c r="T4130" s="190"/>
      <c r="U4130" s="191"/>
      <c r="V4130" s="192"/>
      <c r="W4130" s="193"/>
      <c r="X4130" s="366"/>
      <c r="Y4130" s="190"/>
      <c r="Z4130" s="190"/>
      <c r="AA4130" s="195"/>
      <c r="AB4130" s="195"/>
      <c r="AC4130" s="195"/>
      <c r="AD4130" s="189"/>
      <c r="AE4130" s="196"/>
      <c r="AF4130" s="197"/>
      <c r="AG4130" s="197"/>
      <c r="AH4130" s="190"/>
      <c r="AI4130" s="188"/>
      <c r="AJ4130" s="188"/>
      <c r="AK4130" s="188"/>
      <c r="AL4130" s="188"/>
      <c r="AM4130" s="183"/>
      <c r="AN4130" s="183"/>
      <c r="AO4130" s="198">
        <f t="shared" si="138"/>
        <v>0</v>
      </c>
      <c r="AP4130" s="198">
        <f t="shared" si="139"/>
        <v>0</v>
      </c>
      <c r="AQ4130" s="199">
        <f t="shared" si="145"/>
        <v>234750</v>
      </c>
      <c r="AR4130" s="199">
        <f t="shared" si="134"/>
        <v>234750</v>
      </c>
      <c r="AS4130" s="198">
        <f t="shared" ref="AS4130:AS4193" si="148">((S4130*O4130)+(AF4130*AK4130)-(AF4130*AK4130*AN4130/100))</f>
        <v>0</v>
      </c>
      <c r="AT4130" s="198">
        <f t="shared" si="141"/>
        <v>234750</v>
      </c>
      <c r="AU4130" s="198">
        <f t="shared" si="142"/>
        <v>0</v>
      </c>
      <c r="AV4130" s="183"/>
      <c r="AW4130" s="183"/>
      <c r="AX4130" s="201">
        <f t="shared" si="143"/>
        <v>0</v>
      </c>
      <c r="AY4130" s="198">
        <f t="shared" si="144"/>
        <v>0</v>
      </c>
    </row>
    <row r="4131" spans="1:51" s="202" customFormat="1" ht="16.5" customHeight="1" x14ac:dyDescent="0.25">
      <c r="A4131" s="179" t="s">
        <v>469</v>
      </c>
      <c r="B4131" s="180">
        <v>210</v>
      </c>
      <c r="C4131" s="203" t="s">
        <v>5</v>
      </c>
      <c r="D4131" s="183">
        <v>29634</v>
      </c>
      <c r="E4131" s="183">
        <v>338</v>
      </c>
      <c r="F4131" s="183">
        <v>1386</v>
      </c>
      <c r="G4131" s="183" t="s">
        <v>26</v>
      </c>
      <c r="H4131" s="183">
        <v>0</v>
      </c>
      <c r="I4131" s="183">
        <v>2</v>
      </c>
      <c r="J4131" s="183">
        <v>35</v>
      </c>
      <c r="K4131" s="184">
        <f>H4131*400+I4131*100+J4131</f>
        <v>235</v>
      </c>
      <c r="L4131" s="187">
        <v>235</v>
      </c>
      <c r="M4131" s="204">
        <v>2</v>
      </c>
      <c r="N4131" s="187">
        <f t="shared" si="137"/>
        <v>235</v>
      </c>
      <c r="O4131" s="187">
        <v>175</v>
      </c>
      <c r="P4131" s="185">
        <f t="shared" si="147"/>
        <v>41125</v>
      </c>
      <c r="Q4131" s="370"/>
      <c r="R4131" s="371">
        <v>235</v>
      </c>
      <c r="S4131" s="189"/>
      <c r="T4131" s="190"/>
      <c r="U4131" s="191"/>
      <c r="V4131" s="372" t="s">
        <v>469</v>
      </c>
      <c r="W4131" s="193">
        <v>271</v>
      </c>
      <c r="X4131" s="366" t="s">
        <v>470</v>
      </c>
      <c r="Y4131" s="190" t="s">
        <v>28</v>
      </c>
      <c r="Z4131" s="190" t="s">
        <v>53</v>
      </c>
      <c r="AA4131" s="195">
        <v>9</v>
      </c>
      <c r="AB4131" s="195">
        <v>15</v>
      </c>
      <c r="AC4131" s="195">
        <v>2</v>
      </c>
      <c r="AD4131" s="189">
        <f>AA4131*AB4131</f>
        <v>135</v>
      </c>
      <c r="AE4131" s="196"/>
      <c r="AF4131" s="197">
        <f>AF4128</f>
        <v>6700</v>
      </c>
      <c r="AG4131" s="197">
        <f t="shared" si="146"/>
        <v>904500</v>
      </c>
      <c r="AH4131" s="188">
        <f>SUM(AI4131:AL4131)</f>
        <v>135</v>
      </c>
      <c r="AI4131" s="188"/>
      <c r="AJ4131" s="188">
        <v>135</v>
      </c>
      <c r="AK4131" s="188"/>
      <c r="AL4131" s="188"/>
      <c r="AM4131" s="183">
        <v>35</v>
      </c>
      <c r="AN4131" s="183">
        <f>ค่าเสื่อม!T4</f>
        <v>93</v>
      </c>
      <c r="AO4131" s="198">
        <f t="shared" si="138"/>
        <v>841185</v>
      </c>
      <c r="AP4131" s="198">
        <f t="shared" si="139"/>
        <v>63315</v>
      </c>
      <c r="AQ4131" s="199">
        <f t="shared" si="145"/>
        <v>104440</v>
      </c>
      <c r="AR4131" s="199">
        <f t="shared" si="134"/>
        <v>104440</v>
      </c>
      <c r="AS4131" s="198">
        <f t="shared" si="148"/>
        <v>0</v>
      </c>
      <c r="AT4131" s="198">
        <f t="shared" si="141"/>
        <v>104440</v>
      </c>
      <c r="AU4131" s="198">
        <f t="shared" si="142"/>
        <v>0</v>
      </c>
      <c r="AV4131" s="183"/>
      <c r="AW4131" s="183"/>
      <c r="AX4131" s="201">
        <f t="shared" si="143"/>
        <v>0</v>
      </c>
      <c r="AY4131" s="198">
        <f t="shared" si="144"/>
        <v>0</v>
      </c>
    </row>
    <row r="4132" spans="1:51" s="202" customFormat="1" ht="16.5" customHeight="1" x14ac:dyDescent="0.25">
      <c r="A4132" s="179" t="s">
        <v>471</v>
      </c>
      <c r="B4132" s="180">
        <v>211</v>
      </c>
      <c r="C4132" s="203" t="s">
        <v>5</v>
      </c>
      <c r="D4132" s="183">
        <v>29460</v>
      </c>
      <c r="E4132" s="183">
        <v>19</v>
      </c>
      <c r="F4132" s="183">
        <v>1334</v>
      </c>
      <c r="G4132" s="183" t="s">
        <v>26</v>
      </c>
      <c r="H4132" s="183">
        <v>11</v>
      </c>
      <c r="I4132" s="183">
        <v>3</v>
      </c>
      <c r="J4132" s="183">
        <v>32</v>
      </c>
      <c r="K4132" s="184">
        <f>H4132*400+I4132*100+J4132</f>
        <v>4732</v>
      </c>
      <c r="L4132" s="187">
        <v>4732</v>
      </c>
      <c r="M4132" s="204">
        <v>1</v>
      </c>
      <c r="N4132" s="187">
        <f t="shared" si="137"/>
        <v>4732</v>
      </c>
      <c r="O4132" s="187">
        <v>100</v>
      </c>
      <c r="P4132" s="185">
        <f t="shared" si="147"/>
        <v>473200</v>
      </c>
      <c r="Q4132" s="370">
        <v>4732</v>
      </c>
      <c r="R4132" s="189"/>
      <c r="S4132" s="189"/>
      <c r="T4132" s="190"/>
      <c r="U4132" s="191"/>
      <c r="V4132" s="192"/>
      <c r="W4132" s="193"/>
      <c r="X4132" s="366"/>
      <c r="Y4132" s="190"/>
      <c r="Z4132" s="190"/>
      <c r="AA4132" s="195"/>
      <c r="AB4132" s="195"/>
      <c r="AC4132" s="195"/>
      <c r="AD4132" s="189"/>
      <c r="AE4132" s="196"/>
      <c r="AF4132" s="197"/>
      <c r="AG4132" s="197">
        <f t="shared" si="146"/>
        <v>0</v>
      </c>
      <c r="AH4132" s="190"/>
      <c r="AI4132" s="188"/>
      <c r="AJ4132" s="188"/>
      <c r="AK4132" s="188"/>
      <c r="AL4132" s="188"/>
      <c r="AM4132" s="183"/>
      <c r="AN4132" s="183"/>
      <c r="AO4132" s="198">
        <f t="shared" si="138"/>
        <v>0</v>
      </c>
      <c r="AP4132" s="198">
        <f t="shared" si="139"/>
        <v>0</v>
      </c>
      <c r="AQ4132" s="199">
        <f t="shared" si="145"/>
        <v>473200</v>
      </c>
      <c r="AR4132" s="199">
        <f t="shared" si="134"/>
        <v>473200</v>
      </c>
      <c r="AS4132" s="198">
        <f t="shared" si="148"/>
        <v>0</v>
      </c>
      <c r="AT4132" s="198">
        <f t="shared" si="141"/>
        <v>473200</v>
      </c>
      <c r="AU4132" s="198">
        <f t="shared" si="142"/>
        <v>0</v>
      </c>
      <c r="AV4132" s="183"/>
      <c r="AW4132" s="183"/>
      <c r="AX4132" s="201">
        <f t="shared" si="143"/>
        <v>0</v>
      </c>
      <c r="AY4132" s="198">
        <f t="shared" si="144"/>
        <v>0</v>
      </c>
    </row>
    <row r="4133" spans="1:51" s="202" customFormat="1" ht="16.5" customHeight="1" x14ac:dyDescent="0.25">
      <c r="A4133" s="179" t="s">
        <v>472</v>
      </c>
      <c r="B4133" s="180">
        <v>212</v>
      </c>
      <c r="C4133" s="203" t="s">
        <v>5</v>
      </c>
      <c r="D4133" s="183">
        <v>28870</v>
      </c>
      <c r="E4133" s="183">
        <v>138</v>
      </c>
      <c r="F4133" s="183">
        <v>1310</v>
      </c>
      <c r="G4133" s="183" t="s">
        <v>26</v>
      </c>
      <c r="H4133" s="183">
        <v>0</v>
      </c>
      <c r="I4133" s="183">
        <v>0</v>
      </c>
      <c r="J4133" s="183">
        <v>86</v>
      </c>
      <c r="K4133" s="184">
        <f>H4133*400+I4133*100+J4133</f>
        <v>86</v>
      </c>
      <c r="L4133" s="187">
        <v>86</v>
      </c>
      <c r="M4133" s="204">
        <v>2</v>
      </c>
      <c r="N4133" s="187">
        <f t="shared" si="137"/>
        <v>86</v>
      </c>
      <c r="O4133" s="187">
        <v>175</v>
      </c>
      <c r="P4133" s="185">
        <f t="shared" si="147"/>
        <v>15050</v>
      </c>
      <c r="Q4133" s="370"/>
      <c r="R4133" s="371">
        <v>86</v>
      </c>
      <c r="S4133" s="189"/>
      <c r="T4133" s="190"/>
      <c r="U4133" s="191"/>
      <c r="V4133" s="372" t="s">
        <v>472</v>
      </c>
      <c r="W4133" s="193">
        <v>272</v>
      </c>
      <c r="X4133" s="366" t="s">
        <v>473</v>
      </c>
      <c r="Y4133" s="190" t="s">
        <v>28</v>
      </c>
      <c r="Z4133" s="190" t="s">
        <v>53</v>
      </c>
      <c r="AA4133" s="195">
        <v>6</v>
      </c>
      <c r="AB4133" s="195">
        <v>12</v>
      </c>
      <c r="AC4133" s="195">
        <v>2</v>
      </c>
      <c r="AD4133" s="189">
        <f t="shared" ref="AD4133:AD4144" si="149">AA4133*AB4133</f>
        <v>72</v>
      </c>
      <c r="AE4133" s="196"/>
      <c r="AF4133" s="198">
        <f>AF4131</f>
        <v>6700</v>
      </c>
      <c r="AG4133" s="197">
        <f t="shared" si="146"/>
        <v>482400</v>
      </c>
      <c r="AH4133" s="188">
        <f t="shared" ref="AH4133:AH4144" si="150">SUM(AI4133:AL4133)</f>
        <v>72</v>
      </c>
      <c r="AI4133" s="188"/>
      <c r="AJ4133" s="188">
        <v>72</v>
      </c>
      <c r="AK4133" s="188"/>
      <c r="AL4133" s="188"/>
      <c r="AM4133" s="183">
        <v>30</v>
      </c>
      <c r="AN4133" s="183">
        <f>ค่าเสื่อม!T4</f>
        <v>93</v>
      </c>
      <c r="AO4133" s="198">
        <f t="shared" si="138"/>
        <v>448632</v>
      </c>
      <c r="AP4133" s="198">
        <f t="shared" si="139"/>
        <v>33768</v>
      </c>
      <c r="AQ4133" s="199">
        <f t="shared" si="145"/>
        <v>48818</v>
      </c>
      <c r="AR4133" s="199">
        <f t="shared" si="134"/>
        <v>48818</v>
      </c>
      <c r="AS4133" s="198">
        <f t="shared" si="148"/>
        <v>0</v>
      </c>
      <c r="AT4133" s="198">
        <f t="shared" si="141"/>
        <v>48818</v>
      </c>
      <c r="AU4133" s="198">
        <f t="shared" si="142"/>
        <v>0</v>
      </c>
      <c r="AV4133" s="183"/>
      <c r="AW4133" s="183"/>
      <c r="AX4133" s="201">
        <f t="shared" si="143"/>
        <v>0</v>
      </c>
      <c r="AY4133" s="198">
        <f t="shared" si="144"/>
        <v>0</v>
      </c>
    </row>
    <row r="4134" spans="1:51" s="202" customFormat="1" ht="16.5" customHeight="1" x14ac:dyDescent="0.25">
      <c r="A4134" s="179"/>
      <c r="B4134" s="180"/>
      <c r="C4134" s="203"/>
      <c r="D4134" s="183"/>
      <c r="E4134" s="183"/>
      <c r="F4134" s="183"/>
      <c r="G4134" s="183"/>
      <c r="H4134" s="183"/>
      <c r="I4134" s="183"/>
      <c r="J4134" s="183"/>
      <c r="K4134" s="187"/>
      <c r="L4134" s="187"/>
      <c r="M4134" s="204"/>
      <c r="N4134" s="187">
        <f t="shared" si="137"/>
        <v>0</v>
      </c>
      <c r="O4134" s="187"/>
      <c r="P4134" s="185">
        <f t="shared" si="147"/>
        <v>0</v>
      </c>
      <c r="Q4134" s="188"/>
      <c r="R4134" s="189"/>
      <c r="S4134" s="189"/>
      <c r="T4134" s="190"/>
      <c r="U4134" s="191"/>
      <c r="V4134" s="192"/>
      <c r="W4134" s="193">
        <v>273</v>
      </c>
      <c r="X4134" s="366"/>
      <c r="Y4134" s="190" t="s">
        <v>38</v>
      </c>
      <c r="Z4134" s="190" t="s">
        <v>7</v>
      </c>
      <c r="AA4134" s="195">
        <v>6</v>
      </c>
      <c r="AB4134" s="195">
        <v>9</v>
      </c>
      <c r="AC4134" s="195">
        <v>2</v>
      </c>
      <c r="AD4134" s="189">
        <f t="shared" si="149"/>
        <v>54</v>
      </c>
      <c r="AE4134" s="196"/>
      <c r="AF4134" s="197">
        <f>AF4124</f>
        <v>2050</v>
      </c>
      <c r="AG4134" s="197">
        <f t="shared" si="146"/>
        <v>110700</v>
      </c>
      <c r="AH4134" s="188">
        <f t="shared" si="150"/>
        <v>54</v>
      </c>
      <c r="AI4134" s="188"/>
      <c r="AJ4134" s="188">
        <v>54</v>
      </c>
      <c r="AK4134" s="188"/>
      <c r="AL4134" s="188"/>
      <c r="AM4134" s="183">
        <v>30</v>
      </c>
      <c r="AN4134" s="183">
        <v>93</v>
      </c>
      <c r="AO4134" s="198">
        <f t="shared" si="138"/>
        <v>102951</v>
      </c>
      <c r="AP4134" s="198">
        <f t="shared" si="139"/>
        <v>7749</v>
      </c>
      <c r="AQ4134" s="199">
        <f t="shared" si="145"/>
        <v>7749</v>
      </c>
      <c r="AR4134" s="199">
        <f t="shared" ref="AR4134:AR4197" si="151">AQ4134</f>
        <v>7749</v>
      </c>
      <c r="AS4134" s="198">
        <f t="shared" si="148"/>
        <v>0</v>
      </c>
      <c r="AT4134" s="198">
        <f t="shared" si="141"/>
        <v>7749</v>
      </c>
      <c r="AU4134" s="198">
        <f t="shared" si="142"/>
        <v>0</v>
      </c>
      <c r="AV4134" s="183"/>
      <c r="AW4134" s="183" t="s">
        <v>51</v>
      </c>
      <c r="AX4134" s="201">
        <f t="shared" si="143"/>
        <v>0</v>
      </c>
      <c r="AY4134" s="198">
        <f t="shared" si="144"/>
        <v>0</v>
      </c>
    </row>
    <row r="4135" spans="1:51" s="202" customFormat="1" ht="16.5" customHeight="1" x14ac:dyDescent="0.25">
      <c r="A4135" s="179" t="s">
        <v>474</v>
      </c>
      <c r="B4135" s="180">
        <v>213</v>
      </c>
      <c r="C4135" s="203" t="s">
        <v>5</v>
      </c>
      <c r="D4135" s="183">
        <v>29629</v>
      </c>
      <c r="E4135" s="183">
        <v>127</v>
      </c>
      <c r="F4135" s="183">
        <v>1381</v>
      </c>
      <c r="G4135" s="183" t="s">
        <v>26</v>
      </c>
      <c r="H4135" s="183">
        <v>1</v>
      </c>
      <c r="I4135" s="183">
        <v>1</v>
      </c>
      <c r="J4135" s="183">
        <v>30</v>
      </c>
      <c r="K4135" s="184">
        <f>H4135*400+I4135*100+J4135</f>
        <v>530</v>
      </c>
      <c r="L4135" s="187">
        <v>530</v>
      </c>
      <c r="M4135" s="204">
        <v>2</v>
      </c>
      <c r="N4135" s="187">
        <f t="shared" si="137"/>
        <v>530</v>
      </c>
      <c r="O4135" s="187">
        <v>150</v>
      </c>
      <c r="P4135" s="185">
        <f t="shared" si="147"/>
        <v>79500</v>
      </c>
      <c r="Q4135" s="370"/>
      <c r="R4135" s="371">
        <v>530</v>
      </c>
      <c r="S4135" s="189"/>
      <c r="T4135" s="190"/>
      <c r="U4135" s="191"/>
      <c r="V4135" s="372" t="s">
        <v>474</v>
      </c>
      <c r="W4135" s="193">
        <v>274</v>
      </c>
      <c r="X4135" s="366" t="s">
        <v>475</v>
      </c>
      <c r="Y4135" s="190" t="s">
        <v>28</v>
      </c>
      <c r="Z4135" s="190" t="s">
        <v>53</v>
      </c>
      <c r="AA4135" s="195">
        <v>10</v>
      </c>
      <c r="AB4135" s="195">
        <v>21</v>
      </c>
      <c r="AC4135" s="195">
        <v>2</v>
      </c>
      <c r="AD4135" s="189">
        <f t="shared" si="149"/>
        <v>210</v>
      </c>
      <c r="AE4135" s="196"/>
      <c r="AF4135" s="197">
        <f>AF4133</f>
        <v>6700</v>
      </c>
      <c r="AG4135" s="197">
        <f t="shared" si="146"/>
        <v>1407000</v>
      </c>
      <c r="AH4135" s="188">
        <f t="shared" si="150"/>
        <v>210</v>
      </c>
      <c r="AI4135" s="188"/>
      <c r="AJ4135" s="188">
        <v>210</v>
      </c>
      <c r="AK4135" s="188"/>
      <c r="AL4135" s="188"/>
      <c r="AM4135" s="183">
        <v>39</v>
      </c>
      <c r="AN4135" s="183">
        <v>93</v>
      </c>
      <c r="AO4135" s="198">
        <f t="shared" si="138"/>
        <v>1308510</v>
      </c>
      <c r="AP4135" s="198">
        <f t="shared" si="139"/>
        <v>98490</v>
      </c>
      <c r="AQ4135" s="199">
        <f t="shared" si="145"/>
        <v>177990</v>
      </c>
      <c r="AR4135" s="199">
        <f t="shared" si="151"/>
        <v>177990</v>
      </c>
      <c r="AS4135" s="198">
        <f t="shared" si="148"/>
        <v>0</v>
      </c>
      <c r="AT4135" s="198">
        <f t="shared" si="141"/>
        <v>177990</v>
      </c>
      <c r="AU4135" s="198">
        <f t="shared" si="142"/>
        <v>0</v>
      </c>
      <c r="AV4135" s="183"/>
      <c r="AW4135" s="183"/>
      <c r="AX4135" s="201">
        <f t="shared" si="143"/>
        <v>0</v>
      </c>
      <c r="AY4135" s="198">
        <f t="shared" si="144"/>
        <v>0</v>
      </c>
    </row>
    <row r="4136" spans="1:51" s="202" customFormat="1" ht="16.5" customHeight="1" x14ac:dyDescent="0.25">
      <c r="A4136" s="179"/>
      <c r="B4136" s="180"/>
      <c r="C4136" s="203"/>
      <c r="D4136" s="183"/>
      <c r="E4136" s="183"/>
      <c r="F4136" s="183"/>
      <c r="G4136" s="183"/>
      <c r="H4136" s="183"/>
      <c r="I4136" s="183"/>
      <c r="J4136" s="183"/>
      <c r="K4136" s="187"/>
      <c r="L4136" s="187"/>
      <c r="M4136" s="204"/>
      <c r="N4136" s="187">
        <f t="shared" si="137"/>
        <v>0</v>
      </c>
      <c r="O4136" s="187"/>
      <c r="P4136" s="185">
        <f t="shared" si="147"/>
        <v>0</v>
      </c>
      <c r="Q4136" s="188"/>
      <c r="R4136" s="189"/>
      <c r="S4136" s="189"/>
      <c r="T4136" s="190"/>
      <c r="U4136" s="191"/>
      <c r="V4136" s="192"/>
      <c r="W4136" s="193">
        <v>275</v>
      </c>
      <c r="X4136" s="366"/>
      <c r="Y4136" s="190" t="s">
        <v>38</v>
      </c>
      <c r="Z4136" s="190" t="s">
        <v>7</v>
      </c>
      <c r="AA4136" s="195">
        <v>6</v>
      </c>
      <c r="AB4136" s="195">
        <v>17</v>
      </c>
      <c r="AC4136" s="195">
        <v>2</v>
      </c>
      <c r="AD4136" s="189">
        <f t="shared" si="149"/>
        <v>102</v>
      </c>
      <c r="AE4136" s="196"/>
      <c r="AF4136" s="197">
        <f>AF4134</f>
        <v>2050</v>
      </c>
      <c r="AG4136" s="197">
        <f t="shared" si="146"/>
        <v>209100</v>
      </c>
      <c r="AH4136" s="188">
        <f t="shared" si="150"/>
        <v>102</v>
      </c>
      <c r="AI4136" s="188"/>
      <c r="AJ4136" s="188">
        <v>102</v>
      </c>
      <c r="AK4136" s="188"/>
      <c r="AL4136" s="188"/>
      <c r="AM4136" s="183">
        <v>10</v>
      </c>
      <c r="AN4136" s="183">
        <f>ค่าเสื่อม!K4</f>
        <v>40</v>
      </c>
      <c r="AO4136" s="198">
        <f t="shared" si="138"/>
        <v>83640</v>
      </c>
      <c r="AP4136" s="198">
        <f t="shared" si="139"/>
        <v>125460</v>
      </c>
      <c r="AQ4136" s="199">
        <f t="shared" si="145"/>
        <v>125460</v>
      </c>
      <c r="AR4136" s="199">
        <f t="shared" si="151"/>
        <v>125460</v>
      </c>
      <c r="AS4136" s="198">
        <f t="shared" si="148"/>
        <v>0</v>
      </c>
      <c r="AT4136" s="198">
        <f t="shared" si="141"/>
        <v>125460</v>
      </c>
      <c r="AU4136" s="198">
        <f t="shared" si="142"/>
        <v>0</v>
      </c>
      <c r="AV4136" s="183"/>
      <c r="AW4136" s="183" t="s">
        <v>51</v>
      </c>
      <c r="AX4136" s="201">
        <f t="shared" si="143"/>
        <v>0</v>
      </c>
      <c r="AY4136" s="198">
        <f t="shared" si="144"/>
        <v>0</v>
      </c>
    </row>
    <row r="4137" spans="1:51" s="202" customFormat="1" ht="16.5" customHeight="1" x14ac:dyDescent="0.25">
      <c r="A4137" s="179"/>
      <c r="B4137" s="180"/>
      <c r="C4137" s="203"/>
      <c r="D4137" s="183"/>
      <c r="E4137" s="183"/>
      <c r="F4137" s="183"/>
      <c r="G4137" s="183"/>
      <c r="H4137" s="183"/>
      <c r="I4137" s="183"/>
      <c r="J4137" s="183"/>
      <c r="K4137" s="187"/>
      <c r="L4137" s="187"/>
      <c r="M4137" s="204"/>
      <c r="N4137" s="187">
        <f t="shared" si="137"/>
        <v>0</v>
      </c>
      <c r="O4137" s="187"/>
      <c r="P4137" s="185">
        <f t="shared" si="147"/>
        <v>0</v>
      </c>
      <c r="Q4137" s="188"/>
      <c r="R4137" s="189"/>
      <c r="S4137" s="189"/>
      <c r="T4137" s="190"/>
      <c r="U4137" s="191"/>
      <c r="V4137" s="192"/>
      <c r="W4137" s="193">
        <v>276</v>
      </c>
      <c r="X4137" s="366"/>
      <c r="Y4137" s="190" t="s">
        <v>38</v>
      </c>
      <c r="Z4137" s="190" t="s">
        <v>7</v>
      </c>
      <c r="AA4137" s="195">
        <v>8</v>
      </c>
      <c r="AB4137" s="195">
        <v>17</v>
      </c>
      <c r="AC4137" s="195">
        <v>2</v>
      </c>
      <c r="AD4137" s="189">
        <f t="shared" si="149"/>
        <v>136</v>
      </c>
      <c r="AE4137" s="196"/>
      <c r="AF4137" s="197">
        <f>AF4136</f>
        <v>2050</v>
      </c>
      <c r="AG4137" s="197">
        <f t="shared" si="146"/>
        <v>278800</v>
      </c>
      <c r="AH4137" s="188">
        <f t="shared" si="150"/>
        <v>136</v>
      </c>
      <c r="AI4137" s="188"/>
      <c r="AJ4137" s="188">
        <v>136</v>
      </c>
      <c r="AK4137" s="188"/>
      <c r="AL4137" s="188"/>
      <c r="AM4137" s="183">
        <v>5</v>
      </c>
      <c r="AN4137" s="183">
        <f>ค่าเสื่อม!F4</f>
        <v>15</v>
      </c>
      <c r="AO4137" s="198">
        <f t="shared" si="138"/>
        <v>41820</v>
      </c>
      <c r="AP4137" s="198">
        <f t="shared" si="139"/>
        <v>236980</v>
      </c>
      <c r="AQ4137" s="199">
        <f t="shared" si="145"/>
        <v>236980</v>
      </c>
      <c r="AR4137" s="199">
        <f t="shared" si="151"/>
        <v>236980</v>
      </c>
      <c r="AS4137" s="198">
        <f t="shared" si="148"/>
        <v>0</v>
      </c>
      <c r="AT4137" s="198">
        <f t="shared" si="141"/>
        <v>236980</v>
      </c>
      <c r="AU4137" s="198">
        <f t="shared" si="142"/>
        <v>0</v>
      </c>
      <c r="AV4137" s="183"/>
      <c r="AW4137" s="183" t="s">
        <v>51</v>
      </c>
      <c r="AX4137" s="201">
        <f t="shared" si="143"/>
        <v>0</v>
      </c>
      <c r="AY4137" s="198">
        <f t="shared" si="144"/>
        <v>0</v>
      </c>
    </row>
    <row r="4138" spans="1:51" s="202" customFormat="1" ht="16.5" customHeight="1" x14ac:dyDescent="0.25">
      <c r="A4138" s="179" t="s">
        <v>476</v>
      </c>
      <c r="B4138" s="180">
        <v>214</v>
      </c>
      <c r="C4138" s="203" t="s">
        <v>5</v>
      </c>
      <c r="D4138" s="183">
        <v>29635</v>
      </c>
      <c r="E4138" s="183">
        <v>119</v>
      </c>
      <c r="F4138" s="183">
        <v>1387</v>
      </c>
      <c r="G4138" s="183" t="s">
        <v>26</v>
      </c>
      <c r="H4138" s="183">
        <v>0</v>
      </c>
      <c r="I4138" s="183">
        <v>3</v>
      </c>
      <c r="J4138" s="183">
        <v>50</v>
      </c>
      <c r="K4138" s="184">
        <f>H4138*400+I4138*100+J4138</f>
        <v>350</v>
      </c>
      <c r="L4138" s="187">
        <v>350</v>
      </c>
      <c r="M4138" s="204"/>
      <c r="N4138" s="187">
        <f t="shared" si="137"/>
        <v>350</v>
      </c>
      <c r="O4138" s="187">
        <v>175</v>
      </c>
      <c r="P4138" s="185">
        <f t="shared" si="147"/>
        <v>61250</v>
      </c>
      <c r="Q4138" s="370"/>
      <c r="R4138" s="371">
        <v>350</v>
      </c>
      <c r="S4138" s="189"/>
      <c r="T4138" s="190"/>
      <c r="U4138" s="191"/>
      <c r="V4138" s="372" t="s">
        <v>476</v>
      </c>
      <c r="W4138" s="193">
        <v>277</v>
      </c>
      <c r="X4138" s="366" t="s">
        <v>477</v>
      </c>
      <c r="Y4138" s="190" t="s">
        <v>28</v>
      </c>
      <c r="Z4138" s="190" t="s">
        <v>53</v>
      </c>
      <c r="AA4138" s="195">
        <v>10</v>
      </c>
      <c r="AB4138" s="195">
        <v>12</v>
      </c>
      <c r="AC4138" s="195">
        <v>2</v>
      </c>
      <c r="AD4138" s="189">
        <f t="shared" si="149"/>
        <v>120</v>
      </c>
      <c r="AE4138" s="196"/>
      <c r="AF4138" s="197">
        <f>AF4133</f>
        <v>6700</v>
      </c>
      <c r="AG4138" s="197">
        <f t="shared" si="146"/>
        <v>804000</v>
      </c>
      <c r="AH4138" s="188">
        <f t="shared" si="150"/>
        <v>120</v>
      </c>
      <c r="AI4138" s="188"/>
      <c r="AJ4138" s="188">
        <v>120</v>
      </c>
      <c r="AK4138" s="188"/>
      <c r="AL4138" s="188"/>
      <c r="AM4138" s="183">
        <v>24</v>
      </c>
      <c r="AN4138" s="183">
        <f>ค่าเสื่อม!T4</f>
        <v>93</v>
      </c>
      <c r="AO4138" s="198">
        <f t="shared" si="138"/>
        <v>747720</v>
      </c>
      <c r="AP4138" s="198">
        <f t="shared" si="139"/>
        <v>56280</v>
      </c>
      <c r="AQ4138" s="199">
        <f t="shared" si="145"/>
        <v>117530</v>
      </c>
      <c r="AR4138" s="199">
        <f t="shared" si="151"/>
        <v>117530</v>
      </c>
      <c r="AS4138" s="198">
        <f t="shared" si="148"/>
        <v>0</v>
      </c>
      <c r="AT4138" s="198">
        <f t="shared" si="141"/>
        <v>117530</v>
      </c>
      <c r="AU4138" s="198">
        <f t="shared" si="142"/>
        <v>0</v>
      </c>
      <c r="AV4138" s="183"/>
      <c r="AW4138" s="183"/>
      <c r="AX4138" s="201">
        <f t="shared" si="143"/>
        <v>0</v>
      </c>
      <c r="AY4138" s="198">
        <f t="shared" si="144"/>
        <v>0</v>
      </c>
    </row>
    <row r="4139" spans="1:51" s="202" customFormat="1" ht="16.5" customHeight="1" x14ac:dyDescent="0.25">
      <c r="A4139" s="179"/>
      <c r="B4139" s="180"/>
      <c r="C4139" s="203"/>
      <c r="D4139" s="183"/>
      <c r="E4139" s="183"/>
      <c r="F4139" s="183"/>
      <c r="G4139" s="183"/>
      <c r="H4139" s="183"/>
      <c r="I4139" s="183"/>
      <c r="J4139" s="183"/>
      <c r="K4139" s="187"/>
      <c r="L4139" s="187"/>
      <c r="M4139" s="204"/>
      <c r="N4139" s="187">
        <f t="shared" si="137"/>
        <v>0</v>
      </c>
      <c r="O4139" s="187"/>
      <c r="P4139" s="185">
        <f t="shared" si="147"/>
        <v>0</v>
      </c>
      <c r="Q4139" s="188"/>
      <c r="R4139" s="189"/>
      <c r="S4139" s="189"/>
      <c r="T4139" s="190"/>
      <c r="U4139" s="191"/>
      <c r="V4139" s="192"/>
      <c r="W4139" s="193">
        <v>278</v>
      </c>
      <c r="X4139" s="366"/>
      <c r="Y4139" s="190" t="s">
        <v>38</v>
      </c>
      <c r="Z4139" s="190" t="s">
        <v>7</v>
      </c>
      <c r="AA4139" s="195">
        <v>7</v>
      </c>
      <c r="AB4139" s="195">
        <v>12</v>
      </c>
      <c r="AC4139" s="195">
        <v>2</v>
      </c>
      <c r="AD4139" s="189">
        <f t="shared" si="149"/>
        <v>84</v>
      </c>
      <c r="AE4139" s="196"/>
      <c r="AF4139" s="197">
        <f>AF4137</f>
        <v>2050</v>
      </c>
      <c r="AG4139" s="197">
        <f t="shared" si="146"/>
        <v>172200</v>
      </c>
      <c r="AH4139" s="188">
        <f t="shared" si="150"/>
        <v>84</v>
      </c>
      <c r="AI4139" s="188"/>
      <c r="AJ4139" s="188">
        <v>84</v>
      </c>
      <c r="AK4139" s="188"/>
      <c r="AL4139" s="188"/>
      <c r="AM4139" s="183">
        <v>5</v>
      </c>
      <c r="AN4139" s="183">
        <f>ค่าเสื่อม!F4</f>
        <v>15</v>
      </c>
      <c r="AO4139" s="198">
        <f t="shared" si="138"/>
        <v>25830</v>
      </c>
      <c r="AP4139" s="198">
        <f t="shared" si="139"/>
        <v>146370</v>
      </c>
      <c r="AQ4139" s="199">
        <f t="shared" si="145"/>
        <v>146370</v>
      </c>
      <c r="AR4139" s="199">
        <f t="shared" si="151"/>
        <v>146370</v>
      </c>
      <c r="AS4139" s="198">
        <f t="shared" si="148"/>
        <v>0</v>
      </c>
      <c r="AT4139" s="198">
        <f t="shared" si="141"/>
        <v>146370</v>
      </c>
      <c r="AU4139" s="198">
        <f t="shared" si="142"/>
        <v>0</v>
      </c>
      <c r="AV4139" s="183"/>
      <c r="AW4139" s="183" t="s">
        <v>51</v>
      </c>
      <c r="AX4139" s="201">
        <f t="shared" si="143"/>
        <v>0</v>
      </c>
      <c r="AY4139" s="198">
        <f t="shared" si="144"/>
        <v>0</v>
      </c>
    </row>
    <row r="4140" spans="1:51" s="202" customFormat="1" ht="16.5" customHeight="1" x14ac:dyDescent="0.25">
      <c r="A4140" s="179"/>
      <c r="B4140" s="180"/>
      <c r="C4140" s="203"/>
      <c r="D4140" s="183"/>
      <c r="E4140" s="183"/>
      <c r="F4140" s="183"/>
      <c r="G4140" s="183"/>
      <c r="H4140" s="183"/>
      <c r="I4140" s="183"/>
      <c r="J4140" s="183"/>
      <c r="K4140" s="187"/>
      <c r="L4140" s="187"/>
      <c r="M4140" s="204"/>
      <c r="N4140" s="187">
        <f t="shared" si="137"/>
        <v>0</v>
      </c>
      <c r="O4140" s="187"/>
      <c r="P4140" s="185">
        <f t="shared" si="147"/>
        <v>0</v>
      </c>
      <c r="Q4140" s="188"/>
      <c r="R4140" s="189"/>
      <c r="S4140" s="189"/>
      <c r="T4140" s="190"/>
      <c r="U4140" s="191"/>
      <c r="V4140" s="192"/>
      <c r="W4140" s="193">
        <v>279</v>
      </c>
      <c r="X4140" s="366"/>
      <c r="Y4140" s="190" t="s">
        <v>38</v>
      </c>
      <c r="Z4140" s="190" t="s">
        <v>7</v>
      </c>
      <c r="AA4140" s="195">
        <v>10</v>
      </c>
      <c r="AB4140" s="195">
        <v>12</v>
      </c>
      <c r="AC4140" s="195">
        <v>2</v>
      </c>
      <c r="AD4140" s="189">
        <f t="shared" si="149"/>
        <v>120</v>
      </c>
      <c r="AE4140" s="196"/>
      <c r="AF4140" s="197">
        <f>AF4139</f>
        <v>2050</v>
      </c>
      <c r="AG4140" s="197">
        <f t="shared" si="146"/>
        <v>246000</v>
      </c>
      <c r="AH4140" s="188">
        <f t="shared" si="150"/>
        <v>120</v>
      </c>
      <c r="AI4140" s="188"/>
      <c r="AJ4140" s="188">
        <v>120</v>
      </c>
      <c r="AK4140" s="188"/>
      <c r="AL4140" s="188"/>
      <c r="AM4140" s="183">
        <v>5</v>
      </c>
      <c r="AN4140" s="183">
        <v>15</v>
      </c>
      <c r="AO4140" s="198">
        <f t="shared" si="138"/>
        <v>36900</v>
      </c>
      <c r="AP4140" s="198">
        <f t="shared" si="139"/>
        <v>209100</v>
      </c>
      <c r="AQ4140" s="199">
        <f t="shared" si="145"/>
        <v>209100</v>
      </c>
      <c r="AR4140" s="199">
        <f t="shared" si="151"/>
        <v>209100</v>
      </c>
      <c r="AS4140" s="198">
        <f t="shared" si="148"/>
        <v>0</v>
      </c>
      <c r="AT4140" s="198">
        <f t="shared" si="141"/>
        <v>209100</v>
      </c>
      <c r="AU4140" s="198">
        <f t="shared" si="142"/>
        <v>0</v>
      </c>
      <c r="AV4140" s="183"/>
      <c r="AW4140" s="183" t="s">
        <v>51</v>
      </c>
      <c r="AX4140" s="201">
        <f t="shared" si="143"/>
        <v>0</v>
      </c>
      <c r="AY4140" s="198">
        <f t="shared" si="144"/>
        <v>0</v>
      </c>
    </row>
    <row r="4141" spans="1:51" s="202" customFormat="1" ht="16.5" customHeight="1" x14ac:dyDescent="0.25">
      <c r="A4141" s="353" t="s">
        <v>478</v>
      </c>
      <c r="B4141" s="180">
        <v>215</v>
      </c>
      <c r="C4141" s="203" t="s">
        <v>35</v>
      </c>
      <c r="D4141" s="183"/>
      <c r="E4141" s="183"/>
      <c r="F4141" s="183"/>
      <c r="G4141" s="183" t="s">
        <v>26</v>
      </c>
      <c r="H4141" s="183"/>
      <c r="I4141" s="183"/>
      <c r="J4141" s="183"/>
      <c r="K4141" s="187"/>
      <c r="L4141" s="187"/>
      <c r="M4141" s="204"/>
      <c r="N4141" s="187">
        <f t="shared" si="137"/>
        <v>0</v>
      </c>
      <c r="O4141" s="187"/>
      <c r="P4141" s="185">
        <f t="shared" si="147"/>
        <v>0</v>
      </c>
      <c r="Q4141" s="188"/>
      <c r="R4141" s="189"/>
      <c r="S4141" s="189"/>
      <c r="T4141" s="190"/>
      <c r="U4141" s="191"/>
      <c r="V4141" s="192" t="s">
        <v>478</v>
      </c>
      <c r="W4141" s="193">
        <v>280</v>
      </c>
      <c r="X4141" s="366" t="s">
        <v>479</v>
      </c>
      <c r="Y4141" s="190" t="s">
        <v>28</v>
      </c>
      <c r="Z4141" s="190" t="s">
        <v>37</v>
      </c>
      <c r="AA4141" s="195">
        <v>10</v>
      </c>
      <c r="AB4141" s="195">
        <v>11</v>
      </c>
      <c r="AC4141" s="195">
        <v>2</v>
      </c>
      <c r="AD4141" s="189">
        <f t="shared" si="149"/>
        <v>110</v>
      </c>
      <c r="AE4141" s="196"/>
      <c r="AF4141" s="197">
        <f>AF4138</f>
        <v>6700</v>
      </c>
      <c r="AG4141" s="197">
        <f t="shared" si="146"/>
        <v>737000</v>
      </c>
      <c r="AH4141" s="188">
        <f t="shared" si="150"/>
        <v>110</v>
      </c>
      <c r="AI4141" s="188"/>
      <c r="AJ4141" s="188">
        <v>110</v>
      </c>
      <c r="AK4141" s="188"/>
      <c r="AL4141" s="188"/>
      <c r="AM4141" s="183">
        <v>35</v>
      </c>
      <c r="AN4141" s="183">
        <f>ค่าเสื่อม!AJ2</f>
        <v>60</v>
      </c>
      <c r="AO4141" s="198">
        <f t="shared" si="138"/>
        <v>442200</v>
      </c>
      <c r="AP4141" s="198">
        <f t="shared" si="139"/>
        <v>294800</v>
      </c>
      <c r="AQ4141" s="199">
        <f t="shared" si="145"/>
        <v>294800</v>
      </c>
      <c r="AR4141" s="199">
        <f t="shared" si="151"/>
        <v>294800</v>
      </c>
      <c r="AS4141" s="198">
        <f t="shared" si="148"/>
        <v>0</v>
      </c>
      <c r="AT4141" s="198">
        <f t="shared" si="141"/>
        <v>294800</v>
      </c>
      <c r="AU4141" s="198">
        <f t="shared" si="142"/>
        <v>0</v>
      </c>
      <c r="AV4141" s="183"/>
      <c r="AW4141" s="183"/>
      <c r="AX4141" s="201">
        <f t="shared" si="143"/>
        <v>0</v>
      </c>
      <c r="AY4141" s="198">
        <f t="shared" si="144"/>
        <v>0</v>
      </c>
    </row>
    <row r="4142" spans="1:51" s="202" customFormat="1" ht="16.5" customHeight="1" x14ac:dyDescent="0.25">
      <c r="A4142" s="179"/>
      <c r="B4142" s="180"/>
      <c r="C4142" s="203"/>
      <c r="D4142" s="183"/>
      <c r="E4142" s="183"/>
      <c r="F4142" s="183"/>
      <c r="G4142" s="183"/>
      <c r="H4142" s="183"/>
      <c r="I4142" s="183"/>
      <c r="J4142" s="183"/>
      <c r="K4142" s="187"/>
      <c r="L4142" s="187"/>
      <c r="M4142" s="204"/>
      <c r="N4142" s="187">
        <f t="shared" si="137"/>
        <v>0</v>
      </c>
      <c r="O4142" s="187"/>
      <c r="P4142" s="185">
        <f t="shared" si="147"/>
        <v>0</v>
      </c>
      <c r="Q4142" s="188"/>
      <c r="R4142" s="189"/>
      <c r="S4142" s="189"/>
      <c r="T4142" s="190"/>
      <c r="U4142" s="191"/>
      <c r="V4142" s="192"/>
      <c r="W4142" s="193">
        <v>281</v>
      </c>
      <c r="X4142" s="366"/>
      <c r="Y4142" s="190" t="s">
        <v>38</v>
      </c>
      <c r="Z4142" s="190" t="s">
        <v>7</v>
      </c>
      <c r="AA4142" s="195">
        <v>7</v>
      </c>
      <c r="AB4142" s="195">
        <v>7</v>
      </c>
      <c r="AC4142" s="195">
        <v>2</v>
      </c>
      <c r="AD4142" s="189">
        <f t="shared" si="149"/>
        <v>49</v>
      </c>
      <c r="AE4142" s="196"/>
      <c r="AF4142" s="197">
        <f>AF4140</f>
        <v>2050</v>
      </c>
      <c r="AG4142" s="197">
        <f t="shared" si="146"/>
        <v>100450</v>
      </c>
      <c r="AH4142" s="188">
        <f t="shared" si="150"/>
        <v>49</v>
      </c>
      <c r="AI4142" s="188"/>
      <c r="AJ4142" s="188">
        <v>49</v>
      </c>
      <c r="AK4142" s="188"/>
      <c r="AL4142" s="188"/>
      <c r="AM4142" s="183">
        <v>5</v>
      </c>
      <c r="AN4142" s="183">
        <f>AN4140</f>
        <v>15</v>
      </c>
      <c r="AO4142" s="198">
        <f t="shared" si="138"/>
        <v>15067.5</v>
      </c>
      <c r="AP4142" s="198">
        <f t="shared" si="139"/>
        <v>85382.5</v>
      </c>
      <c r="AQ4142" s="199">
        <f t="shared" si="145"/>
        <v>85382.5</v>
      </c>
      <c r="AR4142" s="199">
        <f t="shared" si="151"/>
        <v>85382.5</v>
      </c>
      <c r="AS4142" s="198">
        <f t="shared" si="148"/>
        <v>0</v>
      </c>
      <c r="AT4142" s="198">
        <f t="shared" si="141"/>
        <v>85382.5</v>
      </c>
      <c r="AU4142" s="198">
        <f t="shared" si="142"/>
        <v>0</v>
      </c>
      <c r="AV4142" s="183"/>
      <c r="AW4142" s="183" t="s">
        <v>315</v>
      </c>
      <c r="AX4142" s="201">
        <f t="shared" si="143"/>
        <v>0</v>
      </c>
      <c r="AY4142" s="198">
        <f t="shared" si="144"/>
        <v>0</v>
      </c>
    </row>
    <row r="4143" spans="1:51" s="202" customFormat="1" ht="16.5" customHeight="1" x14ac:dyDescent="0.25">
      <c r="A4143" s="179" t="s">
        <v>480</v>
      </c>
      <c r="B4143" s="180">
        <v>216</v>
      </c>
      <c r="C4143" s="203" t="s">
        <v>5</v>
      </c>
      <c r="D4143" s="183">
        <v>28858</v>
      </c>
      <c r="E4143" s="183">
        <v>146</v>
      </c>
      <c r="F4143" s="183">
        <v>1298</v>
      </c>
      <c r="G4143" s="183" t="s">
        <v>26</v>
      </c>
      <c r="H4143" s="183">
        <v>0</v>
      </c>
      <c r="I4143" s="183">
        <v>1</v>
      </c>
      <c r="J4143" s="183">
        <v>39</v>
      </c>
      <c r="K4143" s="184">
        <f>H4143*400+I4143*100+J4143</f>
        <v>139</v>
      </c>
      <c r="L4143" s="187">
        <v>139</v>
      </c>
      <c r="M4143" s="204"/>
      <c r="N4143" s="187">
        <f t="shared" si="137"/>
        <v>139</v>
      </c>
      <c r="O4143" s="187">
        <v>150</v>
      </c>
      <c r="P4143" s="185">
        <f t="shared" si="147"/>
        <v>20850</v>
      </c>
      <c r="Q4143" s="370"/>
      <c r="R4143" s="371">
        <v>139</v>
      </c>
      <c r="S4143" s="189"/>
      <c r="T4143" s="190"/>
      <c r="U4143" s="191"/>
      <c r="V4143" s="372" t="s">
        <v>480</v>
      </c>
      <c r="W4143" s="193">
        <v>282</v>
      </c>
      <c r="X4143" s="366" t="s">
        <v>334</v>
      </c>
      <c r="Y4143" s="190" t="s">
        <v>28</v>
      </c>
      <c r="Z4143" s="190" t="s">
        <v>53</v>
      </c>
      <c r="AA4143" s="195">
        <v>15</v>
      </c>
      <c r="AB4143" s="195">
        <v>18</v>
      </c>
      <c r="AC4143" s="195">
        <v>2</v>
      </c>
      <c r="AD4143" s="189">
        <f t="shared" si="149"/>
        <v>270</v>
      </c>
      <c r="AE4143" s="196"/>
      <c r="AF4143" s="197">
        <f>AF4141</f>
        <v>6700</v>
      </c>
      <c r="AG4143" s="197">
        <f t="shared" si="146"/>
        <v>1809000</v>
      </c>
      <c r="AH4143" s="188">
        <f t="shared" si="150"/>
        <v>270</v>
      </c>
      <c r="AI4143" s="188"/>
      <c r="AJ4143" s="188">
        <v>270</v>
      </c>
      <c r="AK4143" s="188"/>
      <c r="AL4143" s="188"/>
      <c r="AM4143" s="183">
        <v>37</v>
      </c>
      <c r="AN4143" s="183">
        <f>ค่าเสื่อม!T4</f>
        <v>93</v>
      </c>
      <c r="AO4143" s="198">
        <f t="shared" ref="AO4143:AO4174" si="152">AG4143*AN4143/100</f>
        <v>1682370</v>
      </c>
      <c r="AP4143" s="198">
        <f t="shared" ref="AP4143:AP4174" si="153">AG4143-AO4143</f>
        <v>126630</v>
      </c>
      <c r="AQ4143" s="199">
        <f t="shared" si="145"/>
        <v>147480</v>
      </c>
      <c r="AR4143" s="199">
        <f t="shared" si="151"/>
        <v>147480</v>
      </c>
      <c r="AS4143" s="198">
        <f t="shared" si="148"/>
        <v>0</v>
      </c>
      <c r="AT4143" s="198">
        <f t="shared" si="141"/>
        <v>147480</v>
      </c>
      <c r="AU4143" s="198">
        <f t="shared" si="142"/>
        <v>0</v>
      </c>
      <c r="AV4143" s="183"/>
      <c r="AW4143" s="183"/>
      <c r="AX4143" s="201">
        <f t="shared" si="143"/>
        <v>0</v>
      </c>
      <c r="AY4143" s="198">
        <f t="shared" si="144"/>
        <v>0</v>
      </c>
    </row>
    <row r="4144" spans="1:51" s="202" customFormat="1" ht="16.5" customHeight="1" x14ac:dyDescent="0.25">
      <c r="A4144" s="179"/>
      <c r="B4144" s="180">
        <v>217</v>
      </c>
      <c r="C4144" s="203" t="s">
        <v>5</v>
      </c>
      <c r="D4144" s="183">
        <v>28863</v>
      </c>
      <c r="E4144" s="183">
        <v>151</v>
      </c>
      <c r="F4144" s="183">
        <v>1303</v>
      </c>
      <c r="G4144" s="183" t="s">
        <v>26</v>
      </c>
      <c r="H4144" s="183">
        <v>0</v>
      </c>
      <c r="I4144" s="183">
        <v>0</v>
      </c>
      <c r="J4144" s="183">
        <v>83</v>
      </c>
      <c r="K4144" s="184">
        <f>H4144*400+I4144*100+J4144</f>
        <v>83</v>
      </c>
      <c r="L4144" s="187">
        <v>83</v>
      </c>
      <c r="M4144" s="204"/>
      <c r="N4144" s="187">
        <f t="shared" si="137"/>
        <v>83</v>
      </c>
      <c r="O4144" s="187">
        <v>100</v>
      </c>
      <c r="P4144" s="185">
        <f t="shared" si="147"/>
        <v>8300</v>
      </c>
      <c r="Q4144" s="370">
        <v>83</v>
      </c>
      <c r="R4144" s="189"/>
      <c r="S4144" s="189"/>
      <c r="T4144" s="190"/>
      <c r="U4144" s="191"/>
      <c r="V4144" s="192"/>
      <c r="W4144" s="193">
        <v>283</v>
      </c>
      <c r="X4144" s="366"/>
      <c r="Y4144" s="190" t="s">
        <v>38</v>
      </c>
      <c r="Z4144" s="190" t="s">
        <v>7</v>
      </c>
      <c r="AA4144" s="195">
        <v>6</v>
      </c>
      <c r="AB4144" s="195">
        <v>18</v>
      </c>
      <c r="AC4144" s="195">
        <v>2</v>
      </c>
      <c r="AD4144" s="189">
        <f t="shared" si="149"/>
        <v>108</v>
      </c>
      <c r="AE4144" s="196"/>
      <c r="AF4144" s="197">
        <f>AF4142</f>
        <v>2050</v>
      </c>
      <c r="AG4144" s="197">
        <f t="shared" si="146"/>
        <v>221400</v>
      </c>
      <c r="AH4144" s="188">
        <f t="shared" si="150"/>
        <v>108</v>
      </c>
      <c r="AI4144" s="188"/>
      <c r="AJ4144" s="188">
        <v>108</v>
      </c>
      <c r="AK4144" s="188"/>
      <c r="AL4144" s="188"/>
      <c r="AM4144" s="183">
        <v>10</v>
      </c>
      <c r="AN4144" s="183">
        <f>ค่าเสื่อม!K4</f>
        <v>40</v>
      </c>
      <c r="AO4144" s="198">
        <f t="shared" si="152"/>
        <v>88560</v>
      </c>
      <c r="AP4144" s="198">
        <f t="shared" si="153"/>
        <v>132840</v>
      </c>
      <c r="AQ4144" s="199">
        <f t="shared" si="145"/>
        <v>141140</v>
      </c>
      <c r="AR4144" s="199">
        <f t="shared" si="151"/>
        <v>141140</v>
      </c>
      <c r="AS4144" s="198">
        <f t="shared" si="148"/>
        <v>0</v>
      </c>
      <c r="AT4144" s="198">
        <f t="shared" si="141"/>
        <v>141140</v>
      </c>
      <c r="AU4144" s="198">
        <f t="shared" si="142"/>
        <v>0</v>
      </c>
      <c r="AV4144" s="183"/>
      <c r="AW4144" s="183" t="s">
        <v>51</v>
      </c>
      <c r="AX4144" s="201">
        <f t="shared" si="143"/>
        <v>0</v>
      </c>
      <c r="AY4144" s="198">
        <f t="shared" si="144"/>
        <v>0</v>
      </c>
    </row>
    <row r="4145" spans="1:51" s="202" customFormat="1" ht="16.5" customHeight="1" x14ac:dyDescent="0.25">
      <c r="A4145" s="179"/>
      <c r="B4145" s="180">
        <v>218</v>
      </c>
      <c r="C4145" s="203" t="s">
        <v>5</v>
      </c>
      <c r="D4145" s="183">
        <v>28859</v>
      </c>
      <c r="E4145" s="183">
        <v>144</v>
      </c>
      <c r="F4145" s="183">
        <v>1299</v>
      </c>
      <c r="G4145" s="183" t="s">
        <v>26</v>
      </c>
      <c r="H4145" s="183">
        <v>0</v>
      </c>
      <c r="I4145" s="183">
        <v>2</v>
      </c>
      <c r="J4145" s="183">
        <v>13</v>
      </c>
      <c r="K4145" s="184">
        <f>H4145*400+I4145*100+J4145</f>
        <v>213</v>
      </c>
      <c r="L4145" s="187">
        <v>213</v>
      </c>
      <c r="M4145" s="204"/>
      <c r="N4145" s="187">
        <f t="shared" si="137"/>
        <v>213</v>
      </c>
      <c r="O4145" s="187">
        <v>175</v>
      </c>
      <c r="P4145" s="185">
        <f t="shared" si="147"/>
        <v>37275</v>
      </c>
      <c r="Q4145" s="370">
        <v>213</v>
      </c>
      <c r="R4145" s="189"/>
      <c r="S4145" s="189"/>
      <c r="T4145" s="190"/>
      <c r="U4145" s="191"/>
      <c r="V4145" s="192"/>
      <c r="W4145" s="193"/>
      <c r="X4145" s="366"/>
      <c r="Y4145" s="190"/>
      <c r="Z4145" s="190"/>
      <c r="AA4145" s="195"/>
      <c r="AB4145" s="195"/>
      <c r="AC4145" s="195"/>
      <c r="AD4145" s="189"/>
      <c r="AE4145" s="196"/>
      <c r="AF4145" s="197"/>
      <c r="AG4145" s="197"/>
      <c r="AH4145" s="190"/>
      <c r="AI4145" s="188"/>
      <c r="AJ4145" s="188"/>
      <c r="AK4145" s="188"/>
      <c r="AL4145" s="188"/>
      <c r="AM4145" s="183"/>
      <c r="AN4145" s="183"/>
      <c r="AO4145" s="198">
        <f t="shared" si="152"/>
        <v>0</v>
      </c>
      <c r="AP4145" s="198">
        <f t="shared" si="153"/>
        <v>0</v>
      </c>
      <c r="AQ4145" s="199">
        <f t="shared" si="145"/>
        <v>37275</v>
      </c>
      <c r="AR4145" s="199">
        <f t="shared" si="151"/>
        <v>37275</v>
      </c>
      <c r="AS4145" s="198">
        <f t="shared" si="148"/>
        <v>0</v>
      </c>
      <c r="AT4145" s="198">
        <f t="shared" si="141"/>
        <v>37275</v>
      </c>
      <c r="AU4145" s="198">
        <f t="shared" si="142"/>
        <v>0</v>
      </c>
      <c r="AV4145" s="183"/>
      <c r="AW4145" s="183"/>
      <c r="AX4145" s="201">
        <f t="shared" si="143"/>
        <v>0</v>
      </c>
      <c r="AY4145" s="198">
        <f t="shared" si="144"/>
        <v>0</v>
      </c>
    </row>
    <row r="4146" spans="1:51" s="202" customFormat="1" ht="16.5" customHeight="1" x14ac:dyDescent="0.25">
      <c r="A4146" s="179"/>
      <c r="B4146" s="180">
        <v>219</v>
      </c>
      <c r="C4146" s="203" t="s">
        <v>5</v>
      </c>
      <c r="D4146" s="183">
        <v>27356</v>
      </c>
      <c r="E4146" s="183">
        <v>395</v>
      </c>
      <c r="F4146" s="183">
        <v>1138</v>
      </c>
      <c r="G4146" s="183" t="s">
        <v>26</v>
      </c>
      <c r="H4146" s="183">
        <v>1</v>
      </c>
      <c r="I4146" s="183">
        <v>2</v>
      </c>
      <c r="J4146" s="183">
        <v>15</v>
      </c>
      <c r="K4146" s="184">
        <f>H4146*400+I4146*100+J4146</f>
        <v>615</v>
      </c>
      <c r="L4146" s="187">
        <v>615</v>
      </c>
      <c r="M4146" s="204"/>
      <c r="N4146" s="187">
        <f t="shared" ref="N4146:N4182" si="154">L4146</f>
        <v>615</v>
      </c>
      <c r="O4146" s="187">
        <v>125</v>
      </c>
      <c r="P4146" s="185">
        <f t="shared" si="147"/>
        <v>76875</v>
      </c>
      <c r="Q4146" s="370">
        <v>615</v>
      </c>
      <c r="R4146" s="189"/>
      <c r="S4146" s="189"/>
      <c r="T4146" s="190"/>
      <c r="U4146" s="191"/>
      <c r="V4146" s="192"/>
      <c r="W4146" s="193"/>
      <c r="X4146" s="366"/>
      <c r="Y4146" s="190"/>
      <c r="Z4146" s="190"/>
      <c r="AA4146" s="195"/>
      <c r="AB4146" s="195"/>
      <c r="AC4146" s="195"/>
      <c r="AD4146" s="189"/>
      <c r="AE4146" s="196"/>
      <c r="AF4146" s="197"/>
      <c r="AG4146" s="197"/>
      <c r="AH4146" s="190"/>
      <c r="AI4146" s="188"/>
      <c r="AJ4146" s="188"/>
      <c r="AK4146" s="188"/>
      <c r="AL4146" s="188"/>
      <c r="AM4146" s="183"/>
      <c r="AN4146" s="183"/>
      <c r="AO4146" s="198">
        <f t="shared" si="152"/>
        <v>0</v>
      </c>
      <c r="AP4146" s="198">
        <f t="shared" si="153"/>
        <v>0</v>
      </c>
      <c r="AQ4146" s="199">
        <f t="shared" si="145"/>
        <v>76875</v>
      </c>
      <c r="AR4146" s="199">
        <f t="shared" si="151"/>
        <v>76875</v>
      </c>
      <c r="AS4146" s="198">
        <f t="shared" si="148"/>
        <v>0</v>
      </c>
      <c r="AT4146" s="198">
        <f t="shared" si="141"/>
        <v>76875</v>
      </c>
      <c r="AU4146" s="198">
        <f t="shared" si="142"/>
        <v>0</v>
      </c>
      <c r="AV4146" s="183"/>
      <c r="AW4146" s="183"/>
      <c r="AX4146" s="201">
        <f t="shared" si="143"/>
        <v>0</v>
      </c>
      <c r="AY4146" s="198">
        <f t="shared" si="144"/>
        <v>0</v>
      </c>
    </row>
    <row r="4147" spans="1:51" s="202" customFormat="1" ht="16.5" customHeight="1" x14ac:dyDescent="0.25">
      <c r="A4147" s="179"/>
      <c r="B4147" s="180"/>
      <c r="C4147" s="203"/>
      <c r="D4147" s="183"/>
      <c r="E4147" s="183"/>
      <c r="F4147" s="183"/>
      <c r="G4147" s="183"/>
      <c r="H4147" s="183"/>
      <c r="I4147" s="183"/>
      <c r="J4147" s="183"/>
      <c r="K4147" s="187"/>
      <c r="L4147" s="187"/>
      <c r="M4147" s="204"/>
      <c r="N4147" s="187">
        <f t="shared" si="154"/>
        <v>0</v>
      </c>
      <c r="O4147" s="187"/>
      <c r="P4147" s="185">
        <f t="shared" si="147"/>
        <v>0</v>
      </c>
      <c r="Q4147" s="188"/>
      <c r="R4147" s="189"/>
      <c r="S4147" s="189"/>
      <c r="T4147" s="190"/>
      <c r="U4147" s="191"/>
      <c r="V4147" s="192"/>
      <c r="W4147" s="193"/>
      <c r="X4147" s="366"/>
      <c r="Y4147" s="190"/>
      <c r="Z4147" s="190"/>
      <c r="AA4147" s="195"/>
      <c r="AB4147" s="195"/>
      <c r="AC4147" s="195"/>
      <c r="AD4147" s="189"/>
      <c r="AE4147" s="196"/>
      <c r="AF4147" s="197"/>
      <c r="AG4147" s="197"/>
      <c r="AH4147" s="190"/>
      <c r="AI4147" s="188"/>
      <c r="AJ4147" s="188"/>
      <c r="AK4147" s="188"/>
      <c r="AL4147" s="188"/>
      <c r="AM4147" s="183"/>
      <c r="AN4147" s="183"/>
      <c r="AO4147" s="198">
        <f t="shared" si="152"/>
        <v>0</v>
      </c>
      <c r="AP4147" s="198">
        <f t="shared" si="153"/>
        <v>0</v>
      </c>
      <c r="AQ4147" s="199">
        <f t="shared" si="145"/>
        <v>0</v>
      </c>
      <c r="AR4147" s="199">
        <f t="shared" si="151"/>
        <v>0</v>
      </c>
      <c r="AS4147" s="198">
        <f t="shared" si="148"/>
        <v>0</v>
      </c>
      <c r="AT4147" s="198">
        <f t="shared" si="141"/>
        <v>0</v>
      </c>
      <c r="AU4147" s="198">
        <f t="shared" si="142"/>
        <v>0</v>
      </c>
      <c r="AV4147" s="183"/>
      <c r="AW4147" s="183"/>
      <c r="AX4147" s="201">
        <f t="shared" si="143"/>
        <v>0</v>
      </c>
      <c r="AY4147" s="198">
        <f t="shared" si="144"/>
        <v>0</v>
      </c>
    </row>
    <row r="4148" spans="1:51" s="202" customFormat="1" ht="16.5" customHeight="1" x14ac:dyDescent="0.25">
      <c r="A4148" s="179" t="s">
        <v>481</v>
      </c>
      <c r="B4148" s="180">
        <v>220</v>
      </c>
      <c r="C4148" s="203" t="s">
        <v>5</v>
      </c>
      <c r="D4148" s="183">
        <v>28865</v>
      </c>
      <c r="E4148" s="183">
        <v>148</v>
      </c>
      <c r="F4148" s="183">
        <v>1296</v>
      </c>
      <c r="G4148" s="183" t="s">
        <v>26</v>
      </c>
      <c r="H4148" s="183">
        <v>0</v>
      </c>
      <c r="I4148" s="183">
        <v>1</v>
      </c>
      <c r="J4148" s="183">
        <v>56</v>
      </c>
      <c r="K4148" s="184">
        <f>H4148*400+I4148*100+J4148</f>
        <v>156</v>
      </c>
      <c r="L4148" s="187">
        <v>156</v>
      </c>
      <c r="M4148" s="204"/>
      <c r="N4148" s="187">
        <f t="shared" si="154"/>
        <v>156</v>
      </c>
      <c r="O4148" s="187">
        <v>150</v>
      </c>
      <c r="P4148" s="185">
        <f t="shared" si="147"/>
        <v>23400</v>
      </c>
      <c r="Q4148" s="370"/>
      <c r="R4148" s="371">
        <v>156</v>
      </c>
      <c r="S4148" s="189"/>
      <c r="T4148" s="190"/>
      <c r="U4148" s="191"/>
      <c r="V4148" s="372" t="s">
        <v>481</v>
      </c>
      <c r="W4148" s="193">
        <v>284</v>
      </c>
      <c r="X4148" s="366" t="s">
        <v>482</v>
      </c>
      <c r="Y4148" s="190" t="s">
        <v>28</v>
      </c>
      <c r="Z4148" s="190" t="s">
        <v>53</v>
      </c>
      <c r="AA4148" s="195">
        <v>6</v>
      </c>
      <c r="AB4148" s="195">
        <v>15</v>
      </c>
      <c r="AC4148" s="195">
        <v>2</v>
      </c>
      <c r="AD4148" s="189">
        <f>AA4148*AB4148</f>
        <v>90</v>
      </c>
      <c r="AE4148" s="196"/>
      <c r="AF4148" s="197">
        <f>AF4143</f>
        <v>6700</v>
      </c>
      <c r="AG4148" s="197">
        <f t="shared" si="146"/>
        <v>603000</v>
      </c>
      <c r="AH4148" s="188">
        <f>SUM(AI4148:AL4148)</f>
        <v>90</v>
      </c>
      <c r="AI4148" s="188"/>
      <c r="AJ4148" s="188">
        <v>90</v>
      </c>
      <c r="AK4148" s="188"/>
      <c r="AL4148" s="188"/>
      <c r="AM4148" s="183">
        <v>40</v>
      </c>
      <c r="AN4148" s="183">
        <f>ค่าเสื่อม!T4</f>
        <v>93</v>
      </c>
      <c r="AO4148" s="198">
        <f t="shared" si="152"/>
        <v>560790</v>
      </c>
      <c r="AP4148" s="198">
        <f t="shared" si="153"/>
        <v>42210</v>
      </c>
      <c r="AQ4148" s="199">
        <f t="shared" si="145"/>
        <v>65610</v>
      </c>
      <c r="AR4148" s="199">
        <f t="shared" si="151"/>
        <v>65610</v>
      </c>
      <c r="AS4148" s="198">
        <f t="shared" si="148"/>
        <v>0</v>
      </c>
      <c r="AT4148" s="198">
        <f t="shared" si="141"/>
        <v>65610</v>
      </c>
      <c r="AU4148" s="198">
        <f t="shared" si="142"/>
        <v>0</v>
      </c>
      <c r="AV4148" s="183"/>
      <c r="AW4148" s="183"/>
      <c r="AX4148" s="201">
        <f t="shared" si="143"/>
        <v>0</v>
      </c>
      <c r="AY4148" s="198">
        <f t="shared" si="144"/>
        <v>0</v>
      </c>
    </row>
    <row r="4149" spans="1:51" s="202" customFormat="1" ht="16.5" customHeight="1" x14ac:dyDescent="0.25">
      <c r="A4149" s="179"/>
      <c r="B4149" s="180"/>
      <c r="C4149" s="203"/>
      <c r="D4149" s="183"/>
      <c r="E4149" s="183"/>
      <c r="F4149" s="183"/>
      <c r="G4149" s="183"/>
      <c r="H4149" s="183"/>
      <c r="I4149" s="183"/>
      <c r="J4149" s="183"/>
      <c r="K4149" s="187"/>
      <c r="L4149" s="187"/>
      <c r="M4149" s="204"/>
      <c r="N4149" s="187">
        <f t="shared" si="154"/>
        <v>0</v>
      </c>
      <c r="O4149" s="187"/>
      <c r="P4149" s="185">
        <f t="shared" si="147"/>
        <v>0</v>
      </c>
      <c r="Q4149" s="188"/>
      <c r="R4149" s="189"/>
      <c r="S4149" s="189"/>
      <c r="T4149" s="190"/>
      <c r="U4149" s="191"/>
      <c r="V4149" s="192"/>
      <c r="W4149" s="193">
        <v>285</v>
      </c>
      <c r="X4149" s="366"/>
      <c r="Y4149" s="190" t="s">
        <v>38</v>
      </c>
      <c r="Z4149" s="190" t="s">
        <v>7</v>
      </c>
      <c r="AA4149" s="195">
        <v>12</v>
      </c>
      <c r="AB4149" s="195">
        <v>14</v>
      </c>
      <c r="AC4149" s="195">
        <v>2</v>
      </c>
      <c r="AD4149" s="189">
        <f>AA4149*AB4149</f>
        <v>168</v>
      </c>
      <c r="AE4149" s="196"/>
      <c r="AF4149" s="197">
        <f>AF4144</f>
        <v>2050</v>
      </c>
      <c r="AG4149" s="197">
        <f t="shared" si="146"/>
        <v>344400</v>
      </c>
      <c r="AH4149" s="188">
        <f>SUM(AI4149:AL4149)</f>
        <v>168</v>
      </c>
      <c r="AI4149" s="188"/>
      <c r="AJ4149" s="188">
        <v>168</v>
      </c>
      <c r="AK4149" s="188"/>
      <c r="AL4149" s="188"/>
      <c r="AM4149" s="183">
        <v>20</v>
      </c>
      <c r="AN4149" s="183">
        <f>ค่าเสื่อม!T4</f>
        <v>93</v>
      </c>
      <c r="AO4149" s="198">
        <f t="shared" si="152"/>
        <v>320292</v>
      </c>
      <c r="AP4149" s="198">
        <f t="shared" si="153"/>
        <v>24108</v>
      </c>
      <c r="AQ4149" s="199">
        <f t="shared" si="145"/>
        <v>24108</v>
      </c>
      <c r="AR4149" s="199">
        <f t="shared" si="151"/>
        <v>24108</v>
      </c>
      <c r="AS4149" s="198">
        <f t="shared" si="148"/>
        <v>0</v>
      </c>
      <c r="AT4149" s="198">
        <f t="shared" si="141"/>
        <v>24108</v>
      </c>
      <c r="AU4149" s="198">
        <f t="shared" si="142"/>
        <v>0</v>
      </c>
      <c r="AV4149" s="183"/>
      <c r="AW4149" s="183" t="s">
        <v>51</v>
      </c>
      <c r="AX4149" s="201">
        <f t="shared" si="143"/>
        <v>0</v>
      </c>
      <c r="AY4149" s="198">
        <f t="shared" si="144"/>
        <v>0</v>
      </c>
    </row>
    <row r="4150" spans="1:51" s="202" customFormat="1" ht="16.5" customHeight="1" x14ac:dyDescent="0.25">
      <c r="A4150" s="179"/>
      <c r="B4150" s="180">
        <v>221</v>
      </c>
      <c r="C4150" s="203" t="s">
        <v>5</v>
      </c>
      <c r="D4150" s="183">
        <v>37964</v>
      </c>
      <c r="E4150" s="183">
        <v>585</v>
      </c>
      <c r="F4150" s="183">
        <v>1872</v>
      </c>
      <c r="G4150" s="183" t="s">
        <v>26</v>
      </c>
      <c r="H4150" s="183">
        <v>3</v>
      </c>
      <c r="I4150" s="183">
        <v>0</v>
      </c>
      <c r="J4150" s="183">
        <v>0</v>
      </c>
      <c r="K4150" s="184">
        <f>H4150*400+I4150*100+J4150</f>
        <v>1200</v>
      </c>
      <c r="L4150" s="187">
        <v>1200</v>
      </c>
      <c r="M4150" s="204"/>
      <c r="N4150" s="187">
        <f t="shared" si="154"/>
        <v>1200</v>
      </c>
      <c r="O4150" s="187">
        <v>100</v>
      </c>
      <c r="P4150" s="185">
        <f t="shared" si="147"/>
        <v>120000</v>
      </c>
      <c r="Q4150" s="188">
        <v>1200</v>
      </c>
      <c r="R4150" s="189"/>
      <c r="S4150" s="189"/>
      <c r="T4150" s="190"/>
      <c r="U4150" s="191"/>
      <c r="V4150" s="192"/>
      <c r="W4150" s="193"/>
      <c r="X4150" s="366"/>
      <c r="Y4150" s="190"/>
      <c r="Z4150" s="190"/>
      <c r="AA4150" s="195"/>
      <c r="AB4150" s="195"/>
      <c r="AC4150" s="195"/>
      <c r="AD4150" s="189"/>
      <c r="AE4150" s="196"/>
      <c r="AF4150" s="197"/>
      <c r="AG4150" s="197"/>
      <c r="AH4150" s="190"/>
      <c r="AI4150" s="188"/>
      <c r="AJ4150" s="188"/>
      <c r="AK4150" s="188"/>
      <c r="AL4150" s="188"/>
      <c r="AM4150" s="183"/>
      <c r="AN4150" s="183"/>
      <c r="AO4150" s="198">
        <f t="shared" si="152"/>
        <v>0</v>
      </c>
      <c r="AP4150" s="198">
        <f t="shared" si="153"/>
        <v>0</v>
      </c>
      <c r="AQ4150" s="199">
        <f t="shared" si="145"/>
        <v>120000</v>
      </c>
      <c r="AR4150" s="199">
        <f t="shared" si="151"/>
        <v>120000</v>
      </c>
      <c r="AS4150" s="198">
        <f t="shared" si="148"/>
        <v>0</v>
      </c>
      <c r="AT4150" s="198">
        <f t="shared" si="141"/>
        <v>120000</v>
      </c>
      <c r="AU4150" s="198">
        <f t="shared" si="142"/>
        <v>0</v>
      </c>
      <c r="AV4150" s="183"/>
      <c r="AW4150" s="183"/>
      <c r="AX4150" s="201">
        <f t="shared" si="143"/>
        <v>0</v>
      </c>
      <c r="AY4150" s="198">
        <f t="shared" si="144"/>
        <v>0</v>
      </c>
    </row>
    <row r="4151" spans="1:51" s="202" customFormat="1" ht="16.5" customHeight="1" x14ac:dyDescent="0.25">
      <c r="A4151" s="179" t="s">
        <v>483</v>
      </c>
      <c r="B4151" s="180">
        <v>222</v>
      </c>
      <c r="C4151" s="203" t="s">
        <v>5</v>
      </c>
      <c r="D4151" s="183">
        <v>30911</v>
      </c>
      <c r="E4151" s="183">
        <v>158</v>
      </c>
      <c r="F4151" s="183">
        <v>1509</v>
      </c>
      <c r="G4151" s="183" t="s">
        <v>26</v>
      </c>
      <c r="H4151" s="183">
        <v>6</v>
      </c>
      <c r="I4151" s="183">
        <v>1</v>
      </c>
      <c r="J4151" s="183">
        <v>54</v>
      </c>
      <c r="K4151" s="184">
        <f>H4151*400+I4151*100+J4151</f>
        <v>2554</v>
      </c>
      <c r="L4151" s="187">
        <v>2554</v>
      </c>
      <c r="M4151" s="204"/>
      <c r="N4151" s="187">
        <f t="shared" si="154"/>
        <v>2554</v>
      </c>
      <c r="O4151" s="187">
        <v>100</v>
      </c>
      <c r="P4151" s="185">
        <f t="shared" si="147"/>
        <v>255400</v>
      </c>
      <c r="Q4151" s="370">
        <v>2554</v>
      </c>
      <c r="R4151" s="189"/>
      <c r="S4151" s="189"/>
      <c r="T4151" s="190"/>
      <c r="U4151" s="191"/>
      <c r="V4151" s="192"/>
      <c r="W4151" s="193"/>
      <c r="X4151" s="366"/>
      <c r="Y4151" s="190"/>
      <c r="Z4151" s="190"/>
      <c r="AA4151" s="195"/>
      <c r="AB4151" s="195"/>
      <c r="AC4151" s="195"/>
      <c r="AD4151" s="189"/>
      <c r="AE4151" s="196"/>
      <c r="AF4151" s="197"/>
      <c r="AG4151" s="197"/>
      <c r="AH4151" s="190"/>
      <c r="AI4151" s="188"/>
      <c r="AJ4151" s="188"/>
      <c r="AK4151" s="188"/>
      <c r="AL4151" s="188"/>
      <c r="AM4151" s="183"/>
      <c r="AN4151" s="183"/>
      <c r="AO4151" s="198">
        <f t="shared" si="152"/>
        <v>0</v>
      </c>
      <c r="AP4151" s="198">
        <f t="shared" si="153"/>
        <v>0</v>
      </c>
      <c r="AQ4151" s="199">
        <f t="shared" si="145"/>
        <v>255400</v>
      </c>
      <c r="AR4151" s="199">
        <f t="shared" si="151"/>
        <v>255400</v>
      </c>
      <c r="AS4151" s="198">
        <f t="shared" si="148"/>
        <v>0</v>
      </c>
      <c r="AT4151" s="198">
        <f t="shared" si="141"/>
        <v>255400</v>
      </c>
      <c r="AU4151" s="198">
        <f t="shared" si="142"/>
        <v>0</v>
      </c>
      <c r="AV4151" s="183"/>
      <c r="AW4151" s="183"/>
      <c r="AX4151" s="201">
        <f t="shared" si="143"/>
        <v>0</v>
      </c>
      <c r="AY4151" s="198">
        <f t="shared" si="144"/>
        <v>0</v>
      </c>
    </row>
    <row r="4152" spans="1:51" s="202" customFormat="1" ht="16.5" customHeight="1" x14ac:dyDescent="0.25">
      <c r="A4152" s="179" t="s">
        <v>484</v>
      </c>
      <c r="B4152" s="180">
        <v>223</v>
      </c>
      <c r="C4152" s="203" t="s">
        <v>5</v>
      </c>
      <c r="D4152" s="183">
        <v>28874</v>
      </c>
      <c r="E4152" s="183">
        <v>134</v>
      </c>
      <c r="F4152" s="183">
        <v>1314</v>
      </c>
      <c r="G4152" s="183" t="s">
        <v>26</v>
      </c>
      <c r="H4152" s="183">
        <v>1</v>
      </c>
      <c r="I4152" s="183">
        <v>3</v>
      </c>
      <c r="J4152" s="183">
        <v>22</v>
      </c>
      <c r="K4152" s="184">
        <f>H4152*400+I4152*100+J4152</f>
        <v>722</v>
      </c>
      <c r="L4152" s="187">
        <v>722</v>
      </c>
      <c r="M4152" s="204"/>
      <c r="N4152" s="187">
        <f t="shared" si="154"/>
        <v>722</v>
      </c>
      <c r="O4152" s="187">
        <v>150</v>
      </c>
      <c r="P4152" s="185">
        <f t="shared" si="147"/>
        <v>108300</v>
      </c>
      <c r="Q4152" s="370"/>
      <c r="R4152" s="371">
        <v>722</v>
      </c>
      <c r="S4152" s="189"/>
      <c r="T4152" s="190"/>
      <c r="U4152" s="191"/>
      <c r="V4152" s="372" t="s">
        <v>484</v>
      </c>
      <c r="W4152" s="193">
        <v>286</v>
      </c>
      <c r="X4152" s="366" t="s">
        <v>470</v>
      </c>
      <c r="Y4152" s="190" t="s">
        <v>28</v>
      </c>
      <c r="Z4152" s="190" t="s">
        <v>41</v>
      </c>
      <c r="AA4152" s="195"/>
      <c r="AB4152" s="195"/>
      <c r="AC4152" s="195">
        <v>2</v>
      </c>
      <c r="AD4152" s="189">
        <f>SUM(AD4153:AD4154)</f>
        <v>216</v>
      </c>
      <c r="AE4152" s="196"/>
      <c r="AF4152" s="197">
        <f>AF4148</f>
        <v>6700</v>
      </c>
      <c r="AG4152" s="197">
        <f t="shared" si="146"/>
        <v>1447200</v>
      </c>
      <c r="AH4152" s="188"/>
      <c r="AI4152" s="188"/>
      <c r="AJ4152" s="188">
        <v>216</v>
      </c>
      <c r="AK4152" s="188"/>
      <c r="AL4152" s="188"/>
      <c r="AM4152" s="183">
        <v>58</v>
      </c>
      <c r="AN4152" s="183">
        <f>ค่าเสื่อม!W3</f>
        <v>85</v>
      </c>
      <c r="AO4152" s="198">
        <f t="shared" si="152"/>
        <v>1230120</v>
      </c>
      <c r="AP4152" s="198">
        <f t="shared" si="153"/>
        <v>217080</v>
      </c>
      <c r="AQ4152" s="199">
        <f t="shared" si="145"/>
        <v>325380</v>
      </c>
      <c r="AR4152" s="199">
        <f t="shared" si="151"/>
        <v>325380</v>
      </c>
      <c r="AS4152" s="198">
        <f t="shared" si="148"/>
        <v>0</v>
      </c>
      <c r="AT4152" s="198">
        <f t="shared" si="141"/>
        <v>325380</v>
      </c>
      <c r="AU4152" s="198">
        <f t="shared" si="142"/>
        <v>0</v>
      </c>
      <c r="AV4152" s="183"/>
      <c r="AW4152" s="183"/>
      <c r="AX4152" s="201">
        <f t="shared" si="143"/>
        <v>0</v>
      </c>
      <c r="AY4152" s="198">
        <f t="shared" si="144"/>
        <v>0</v>
      </c>
    </row>
    <row r="4153" spans="1:51" s="202" customFormat="1" ht="16.5" customHeight="1" x14ac:dyDescent="0.25">
      <c r="A4153" s="179"/>
      <c r="B4153" s="180"/>
      <c r="C4153" s="203"/>
      <c r="D4153" s="183"/>
      <c r="E4153" s="183"/>
      <c r="F4153" s="183"/>
      <c r="G4153" s="183"/>
      <c r="H4153" s="183"/>
      <c r="I4153" s="183"/>
      <c r="J4153" s="183"/>
      <c r="K4153" s="187"/>
      <c r="L4153" s="187"/>
      <c r="M4153" s="204"/>
      <c r="N4153" s="187">
        <f t="shared" si="154"/>
        <v>0</v>
      </c>
      <c r="O4153" s="187"/>
      <c r="P4153" s="185">
        <f t="shared" si="147"/>
        <v>0</v>
      </c>
      <c r="Q4153" s="188"/>
      <c r="R4153" s="189"/>
      <c r="S4153" s="189"/>
      <c r="T4153" s="190"/>
      <c r="U4153" s="191"/>
      <c r="V4153" s="192"/>
      <c r="W4153" s="193"/>
      <c r="X4153" s="366"/>
      <c r="Y4153" s="190"/>
      <c r="Z4153" s="192" t="s">
        <v>42</v>
      </c>
      <c r="AA4153" s="195">
        <v>9</v>
      </c>
      <c r="AB4153" s="195">
        <v>12</v>
      </c>
      <c r="AC4153" s="195">
        <v>2</v>
      </c>
      <c r="AD4153" s="189">
        <f>AA4153*AB4153</f>
        <v>108</v>
      </c>
      <c r="AE4153" s="196"/>
      <c r="AF4153" s="197">
        <f>AF4152</f>
        <v>6700</v>
      </c>
      <c r="AG4153" s="197">
        <f t="shared" si="146"/>
        <v>723600</v>
      </c>
      <c r="AH4153" s="188">
        <f>SUM(AI4153:AL4153)</f>
        <v>108</v>
      </c>
      <c r="AI4153" s="188"/>
      <c r="AJ4153" s="188">
        <v>108</v>
      </c>
      <c r="AK4153" s="188"/>
      <c r="AL4153" s="188"/>
      <c r="AM4153" s="183">
        <v>58</v>
      </c>
      <c r="AN4153" s="183">
        <v>85</v>
      </c>
      <c r="AO4153" s="198">
        <f t="shared" si="152"/>
        <v>615060</v>
      </c>
      <c r="AP4153" s="198">
        <f t="shared" si="153"/>
        <v>108540</v>
      </c>
      <c r="AQ4153" s="199">
        <f t="shared" si="145"/>
        <v>108540</v>
      </c>
      <c r="AR4153" s="199">
        <f t="shared" si="151"/>
        <v>108540</v>
      </c>
      <c r="AS4153" s="198">
        <f t="shared" si="148"/>
        <v>0</v>
      </c>
      <c r="AT4153" s="198">
        <f t="shared" si="141"/>
        <v>108540</v>
      </c>
      <c r="AU4153" s="198">
        <f t="shared" si="142"/>
        <v>0</v>
      </c>
      <c r="AV4153" s="183"/>
      <c r="AW4153" s="183"/>
      <c r="AX4153" s="201">
        <f t="shared" si="143"/>
        <v>0</v>
      </c>
      <c r="AY4153" s="198">
        <f t="shared" si="144"/>
        <v>0</v>
      </c>
    </row>
    <row r="4154" spans="1:51" s="202" customFormat="1" ht="16.5" customHeight="1" x14ac:dyDescent="0.25">
      <c r="A4154" s="179"/>
      <c r="B4154" s="180"/>
      <c r="C4154" s="203"/>
      <c r="D4154" s="183"/>
      <c r="E4154" s="183"/>
      <c r="F4154" s="183"/>
      <c r="G4154" s="183"/>
      <c r="H4154" s="183"/>
      <c r="I4154" s="183"/>
      <c r="J4154" s="183"/>
      <c r="K4154" s="187"/>
      <c r="L4154" s="187"/>
      <c r="M4154" s="204"/>
      <c r="N4154" s="187">
        <f t="shared" si="154"/>
        <v>0</v>
      </c>
      <c r="O4154" s="187"/>
      <c r="P4154" s="185">
        <f t="shared" si="147"/>
        <v>0</v>
      </c>
      <c r="Q4154" s="188"/>
      <c r="R4154" s="189"/>
      <c r="S4154" s="189"/>
      <c r="T4154" s="190"/>
      <c r="U4154" s="191"/>
      <c r="V4154" s="192"/>
      <c r="W4154" s="193"/>
      <c r="X4154" s="366"/>
      <c r="Y4154" s="190"/>
      <c r="Z4154" s="192" t="s">
        <v>43</v>
      </c>
      <c r="AA4154" s="195">
        <v>9</v>
      </c>
      <c r="AB4154" s="195">
        <v>12</v>
      </c>
      <c r="AC4154" s="195">
        <v>2</v>
      </c>
      <c r="AD4154" s="189">
        <f>AA4154*AB4154</f>
        <v>108</v>
      </c>
      <c r="AE4154" s="196"/>
      <c r="AF4154" s="197">
        <f>AF4153</f>
        <v>6700</v>
      </c>
      <c r="AG4154" s="197">
        <f t="shared" si="146"/>
        <v>723600</v>
      </c>
      <c r="AH4154" s="188">
        <f>SUM(AI4154:AL4154)</f>
        <v>108</v>
      </c>
      <c r="AI4154" s="188"/>
      <c r="AJ4154" s="188">
        <v>108</v>
      </c>
      <c r="AK4154" s="188"/>
      <c r="AL4154" s="188"/>
      <c r="AM4154" s="183">
        <v>58</v>
      </c>
      <c r="AN4154" s="183">
        <v>85</v>
      </c>
      <c r="AO4154" s="198">
        <f t="shared" si="152"/>
        <v>615060</v>
      </c>
      <c r="AP4154" s="198">
        <f t="shared" si="153"/>
        <v>108540</v>
      </c>
      <c r="AQ4154" s="199">
        <f t="shared" si="145"/>
        <v>108540</v>
      </c>
      <c r="AR4154" s="199">
        <f t="shared" si="151"/>
        <v>108540</v>
      </c>
      <c r="AS4154" s="198">
        <f t="shared" si="148"/>
        <v>0</v>
      </c>
      <c r="AT4154" s="198">
        <f t="shared" si="141"/>
        <v>108540</v>
      </c>
      <c r="AU4154" s="198">
        <f t="shared" si="142"/>
        <v>0</v>
      </c>
      <c r="AV4154" s="183"/>
      <c r="AW4154" s="183"/>
      <c r="AX4154" s="201">
        <f t="shared" si="143"/>
        <v>0</v>
      </c>
      <c r="AY4154" s="198">
        <f t="shared" si="144"/>
        <v>0</v>
      </c>
    </row>
    <row r="4155" spans="1:51" s="202" customFormat="1" ht="16.5" customHeight="1" x14ac:dyDescent="0.25">
      <c r="A4155" s="179"/>
      <c r="B4155" s="180"/>
      <c r="C4155" s="203"/>
      <c r="D4155" s="183"/>
      <c r="E4155" s="183"/>
      <c r="F4155" s="183"/>
      <c r="G4155" s="183"/>
      <c r="H4155" s="183"/>
      <c r="I4155" s="183"/>
      <c r="J4155" s="183"/>
      <c r="K4155" s="187"/>
      <c r="L4155" s="187"/>
      <c r="M4155" s="204"/>
      <c r="N4155" s="187">
        <f t="shared" si="154"/>
        <v>0</v>
      </c>
      <c r="O4155" s="187"/>
      <c r="P4155" s="185">
        <f t="shared" si="147"/>
        <v>0</v>
      </c>
      <c r="Q4155" s="188"/>
      <c r="R4155" s="189"/>
      <c r="S4155" s="189"/>
      <c r="T4155" s="190"/>
      <c r="U4155" s="191"/>
      <c r="V4155" s="192"/>
      <c r="W4155" s="193">
        <v>287</v>
      </c>
      <c r="X4155" s="366"/>
      <c r="Y4155" s="190" t="s">
        <v>38</v>
      </c>
      <c r="Z4155" s="190" t="s">
        <v>7</v>
      </c>
      <c r="AA4155" s="195">
        <v>11</v>
      </c>
      <c r="AB4155" s="195">
        <v>19</v>
      </c>
      <c r="AC4155" s="195">
        <v>2</v>
      </c>
      <c r="AD4155" s="189">
        <f>AA4155*AB4155</f>
        <v>209</v>
      </c>
      <c r="AE4155" s="196"/>
      <c r="AF4155" s="197">
        <f>AF4149</f>
        <v>2050</v>
      </c>
      <c r="AG4155" s="197">
        <f t="shared" si="146"/>
        <v>428450</v>
      </c>
      <c r="AH4155" s="188">
        <f>SUM(AI4155:AL4155)</f>
        <v>209</v>
      </c>
      <c r="AI4155" s="188"/>
      <c r="AJ4155" s="188">
        <v>209</v>
      </c>
      <c r="AK4155" s="188"/>
      <c r="AL4155" s="188"/>
      <c r="AM4155" s="183">
        <v>58</v>
      </c>
      <c r="AN4155" s="183">
        <f>ค่าเสื่อม!T4</f>
        <v>93</v>
      </c>
      <c r="AO4155" s="198">
        <f t="shared" si="152"/>
        <v>398458.5</v>
      </c>
      <c r="AP4155" s="198">
        <f t="shared" si="153"/>
        <v>29991.5</v>
      </c>
      <c r="AQ4155" s="199">
        <f t="shared" si="145"/>
        <v>29991.5</v>
      </c>
      <c r="AR4155" s="199">
        <f t="shared" si="151"/>
        <v>29991.5</v>
      </c>
      <c r="AS4155" s="198">
        <f t="shared" si="148"/>
        <v>0</v>
      </c>
      <c r="AT4155" s="198">
        <f t="shared" si="141"/>
        <v>29991.5</v>
      </c>
      <c r="AU4155" s="198">
        <f t="shared" si="142"/>
        <v>0</v>
      </c>
      <c r="AV4155" s="183"/>
      <c r="AW4155" s="183" t="s">
        <v>51</v>
      </c>
      <c r="AX4155" s="201">
        <f t="shared" si="143"/>
        <v>0</v>
      </c>
      <c r="AY4155" s="198">
        <f t="shared" si="144"/>
        <v>0</v>
      </c>
    </row>
    <row r="4156" spans="1:51" s="202" customFormat="1" ht="16.5" customHeight="1" x14ac:dyDescent="0.25">
      <c r="A4156" s="179"/>
      <c r="B4156" s="180"/>
      <c r="C4156" s="203"/>
      <c r="D4156" s="183"/>
      <c r="E4156" s="183"/>
      <c r="F4156" s="183"/>
      <c r="G4156" s="183"/>
      <c r="H4156" s="183"/>
      <c r="I4156" s="183"/>
      <c r="J4156" s="183"/>
      <c r="K4156" s="187"/>
      <c r="L4156" s="187"/>
      <c r="M4156" s="204"/>
      <c r="N4156" s="187">
        <f t="shared" si="154"/>
        <v>0</v>
      </c>
      <c r="O4156" s="187"/>
      <c r="P4156" s="185">
        <f t="shared" si="147"/>
        <v>0</v>
      </c>
      <c r="Q4156" s="188"/>
      <c r="R4156" s="189"/>
      <c r="S4156" s="189"/>
      <c r="T4156" s="190"/>
      <c r="U4156" s="191"/>
      <c r="V4156" s="192"/>
      <c r="W4156" s="193">
        <v>288</v>
      </c>
      <c r="X4156" s="366"/>
      <c r="Y4156" s="190" t="s">
        <v>62</v>
      </c>
      <c r="Z4156" s="190" t="s">
        <v>7</v>
      </c>
      <c r="AA4156" s="195">
        <v>3</v>
      </c>
      <c r="AB4156" s="195">
        <v>4</v>
      </c>
      <c r="AC4156" s="195">
        <v>2</v>
      </c>
      <c r="AD4156" s="189">
        <f>AA4156*AB4156</f>
        <v>12</v>
      </c>
      <c r="AE4156" s="196"/>
      <c r="AF4156" s="197">
        <f>รายการ!B7</f>
        <v>3300</v>
      </c>
      <c r="AG4156" s="197">
        <f t="shared" si="146"/>
        <v>39600</v>
      </c>
      <c r="AH4156" s="188">
        <f>SUM(AI4156:AL4156)</f>
        <v>12</v>
      </c>
      <c r="AI4156" s="188"/>
      <c r="AJ4156" s="188">
        <v>12</v>
      </c>
      <c r="AK4156" s="188"/>
      <c r="AL4156" s="188"/>
      <c r="AM4156" s="183">
        <v>58</v>
      </c>
      <c r="AN4156" s="183">
        <v>93</v>
      </c>
      <c r="AO4156" s="198">
        <f t="shared" si="152"/>
        <v>36828</v>
      </c>
      <c r="AP4156" s="198">
        <f t="shared" si="153"/>
        <v>2772</v>
      </c>
      <c r="AQ4156" s="199">
        <f t="shared" si="145"/>
        <v>2772</v>
      </c>
      <c r="AR4156" s="199">
        <f t="shared" si="151"/>
        <v>2772</v>
      </c>
      <c r="AS4156" s="198">
        <f t="shared" si="148"/>
        <v>0</v>
      </c>
      <c r="AT4156" s="198">
        <f t="shared" si="141"/>
        <v>2772</v>
      </c>
      <c r="AU4156" s="198">
        <f t="shared" si="142"/>
        <v>0</v>
      </c>
      <c r="AV4156" s="183"/>
      <c r="AW4156" s="183" t="s">
        <v>485</v>
      </c>
      <c r="AX4156" s="201">
        <f t="shared" si="143"/>
        <v>0</v>
      </c>
      <c r="AY4156" s="198">
        <f t="shared" si="144"/>
        <v>0</v>
      </c>
    </row>
    <row r="4157" spans="1:51" s="202" customFormat="1" ht="16.5" customHeight="1" x14ac:dyDescent="0.25">
      <c r="A4157" s="179"/>
      <c r="B4157" s="180"/>
      <c r="C4157" s="203"/>
      <c r="D4157" s="183"/>
      <c r="E4157" s="183"/>
      <c r="F4157" s="183"/>
      <c r="G4157" s="183"/>
      <c r="H4157" s="183"/>
      <c r="I4157" s="183"/>
      <c r="J4157" s="183"/>
      <c r="K4157" s="187"/>
      <c r="L4157" s="187"/>
      <c r="M4157" s="204"/>
      <c r="N4157" s="187">
        <f t="shared" si="154"/>
        <v>0</v>
      </c>
      <c r="O4157" s="187"/>
      <c r="P4157" s="185">
        <f t="shared" si="147"/>
        <v>0</v>
      </c>
      <c r="Q4157" s="188"/>
      <c r="R4157" s="189"/>
      <c r="S4157" s="189"/>
      <c r="T4157" s="190"/>
      <c r="U4157" s="191"/>
      <c r="V4157" s="192" t="s">
        <v>486</v>
      </c>
      <c r="W4157" s="193">
        <v>289</v>
      </c>
      <c r="X4157" s="366" t="s">
        <v>487</v>
      </c>
      <c r="Y4157" s="190" t="s">
        <v>28</v>
      </c>
      <c r="Z4157" s="190" t="s">
        <v>53</v>
      </c>
      <c r="AA4157" s="195">
        <v>9</v>
      </c>
      <c r="AB4157" s="195">
        <v>17</v>
      </c>
      <c r="AC4157" s="195">
        <v>2</v>
      </c>
      <c r="AD4157" s="189">
        <f>AA4157*AB4157</f>
        <v>153</v>
      </c>
      <c r="AE4157" s="196"/>
      <c r="AF4157" s="197">
        <f>AF4154</f>
        <v>6700</v>
      </c>
      <c r="AG4157" s="197">
        <f t="shared" si="146"/>
        <v>1025100</v>
      </c>
      <c r="AH4157" s="188">
        <f>SUM(AI4157:AL4157)</f>
        <v>153</v>
      </c>
      <c r="AI4157" s="188"/>
      <c r="AJ4157" s="188">
        <v>153</v>
      </c>
      <c r="AK4157" s="188"/>
      <c r="AL4157" s="188"/>
      <c r="AM4157" s="183">
        <v>58</v>
      </c>
      <c r="AN4157" s="183">
        <v>93</v>
      </c>
      <c r="AO4157" s="198">
        <f t="shared" si="152"/>
        <v>953343</v>
      </c>
      <c r="AP4157" s="198">
        <f t="shared" si="153"/>
        <v>71757</v>
      </c>
      <c r="AQ4157" s="199">
        <f t="shared" si="145"/>
        <v>71757</v>
      </c>
      <c r="AR4157" s="199">
        <f t="shared" si="151"/>
        <v>71757</v>
      </c>
      <c r="AS4157" s="198">
        <f t="shared" si="148"/>
        <v>0</v>
      </c>
      <c r="AT4157" s="198">
        <f t="shared" si="141"/>
        <v>71757</v>
      </c>
      <c r="AU4157" s="198">
        <f t="shared" si="142"/>
        <v>0</v>
      </c>
      <c r="AV4157" s="183"/>
      <c r="AW4157" s="183"/>
      <c r="AX4157" s="201">
        <f t="shared" si="143"/>
        <v>0</v>
      </c>
      <c r="AY4157" s="198">
        <f t="shared" si="144"/>
        <v>0</v>
      </c>
    </row>
    <row r="4158" spans="1:51" s="202" customFormat="1" ht="16.5" customHeight="1" x14ac:dyDescent="0.25">
      <c r="A4158" s="179" t="s">
        <v>488</v>
      </c>
      <c r="B4158" s="180">
        <v>224</v>
      </c>
      <c r="C4158" s="203" t="s">
        <v>5</v>
      </c>
      <c r="D4158" s="183">
        <v>37397</v>
      </c>
      <c r="E4158" s="183">
        <v>808</v>
      </c>
      <c r="F4158" s="183">
        <v>2362</v>
      </c>
      <c r="G4158" s="183" t="s">
        <v>26</v>
      </c>
      <c r="H4158" s="183">
        <v>5</v>
      </c>
      <c r="I4158" s="183">
        <v>0</v>
      </c>
      <c r="J4158" s="183">
        <v>11</v>
      </c>
      <c r="K4158" s="184">
        <f t="shared" ref="K4158:K4171" si="155">H4158*400+I4158*100+J4158</f>
        <v>2011</v>
      </c>
      <c r="L4158" s="187">
        <v>2011</v>
      </c>
      <c r="M4158" s="204"/>
      <c r="N4158" s="187">
        <f t="shared" si="154"/>
        <v>2011</v>
      </c>
      <c r="O4158" s="187">
        <v>100</v>
      </c>
      <c r="P4158" s="185">
        <f t="shared" si="147"/>
        <v>201100</v>
      </c>
      <c r="Q4158" s="370">
        <v>2011</v>
      </c>
      <c r="R4158" s="189"/>
      <c r="S4158" s="189"/>
      <c r="T4158" s="190"/>
      <c r="U4158" s="191"/>
      <c r="V4158" s="192"/>
      <c r="W4158" s="193"/>
      <c r="X4158" s="366"/>
      <c r="Y4158" s="190"/>
      <c r="Z4158" s="190"/>
      <c r="AA4158" s="195"/>
      <c r="AB4158" s="195"/>
      <c r="AC4158" s="195"/>
      <c r="AD4158" s="189"/>
      <c r="AE4158" s="196"/>
      <c r="AF4158" s="197"/>
      <c r="AG4158" s="197"/>
      <c r="AH4158" s="190"/>
      <c r="AI4158" s="188"/>
      <c r="AJ4158" s="188"/>
      <c r="AK4158" s="188"/>
      <c r="AL4158" s="188"/>
      <c r="AM4158" s="183"/>
      <c r="AN4158" s="183"/>
      <c r="AO4158" s="198">
        <f t="shared" si="152"/>
        <v>0</v>
      </c>
      <c r="AP4158" s="198">
        <f t="shared" si="153"/>
        <v>0</v>
      </c>
      <c r="AQ4158" s="199">
        <f t="shared" si="145"/>
        <v>201100</v>
      </c>
      <c r="AR4158" s="199">
        <f t="shared" si="151"/>
        <v>201100</v>
      </c>
      <c r="AS4158" s="198">
        <f t="shared" si="148"/>
        <v>0</v>
      </c>
      <c r="AT4158" s="198">
        <f t="shared" si="141"/>
        <v>201100</v>
      </c>
      <c r="AU4158" s="198">
        <f t="shared" si="142"/>
        <v>0</v>
      </c>
      <c r="AV4158" s="183"/>
      <c r="AW4158" s="183"/>
      <c r="AX4158" s="201">
        <f t="shared" si="143"/>
        <v>0</v>
      </c>
      <c r="AY4158" s="198">
        <f t="shared" si="144"/>
        <v>0</v>
      </c>
    </row>
    <row r="4159" spans="1:51" s="202" customFormat="1" ht="16.5" customHeight="1" x14ac:dyDescent="0.25">
      <c r="A4159" s="179"/>
      <c r="B4159" s="180">
        <v>225</v>
      </c>
      <c r="C4159" s="203" t="s">
        <v>5</v>
      </c>
      <c r="D4159" s="183">
        <v>952</v>
      </c>
      <c r="E4159" s="183">
        <v>5</v>
      </c>
      <c r="F4159" s="183">
        <v>65</v>
      </c>
      <c r="G4159" s="183" t="s">
        <v>26</v>
      </c>
      <c r="H4159" s="183">
        <v>5</v>
      </c>
      <c r="I4159" s="183">
        <v>0</v>
      </c>
      <c r="J4159" s="183">
        <v>85</v>
      </c>
      <c r="K4159" s="184">
        <f t="shared" si="155"/>
        <v>2085</v>
      </c>
      <c r="L4159" s="187">
        <v>2085</v>
      </c>
      <c r="M4159" s="204"/>
      <c r="N4159" s="187">
        <f t="shared" si="154"/>
        <v>2085</v>
      </c>
      <c r="O4159" s="187">
        <v>100</v>
      </c>
      <c r="P4159" s="185">
        <f t="shared" si="147"/>
        <v>208500</v>
      </c>
      <c r="Q4159" s="370">
        <v>2085</v>
      </c>
      <c r="R4159" s="189"/>
      <c r="S4159" s="189"/>
      <c r="T4159" s="190"/>
      <c r="U4159" s="191"/>
      <c r="V4159" s="192"/>
      <c r="W4159" s="193"/>
      <c r="X4159" s="366"/>
      <c r="Y4159" s="190"/>
      <c r="Z4159" s="190"/>
      <c r="AA4159" s="195"/>
      <c r="AB4159" s="195"/>
      <c r="AC4159" s="195"/>
      <c r="AD4159" s="189"/>
      <c r="AE4159" s="196"/>
      <c r="AF4159" s="197"/>
      <c r="AG4159" s="197"/>
      <c r="AH4159" s="190"/>
      <c r="AI4159" s="188"/>
      <c r="AJ4159" s="188"/>
      <c r="AK4159" s="188"/>
      <c r="AL4159" s="188"/>
      <c r="AM4159" s="183"/>
      <c r="AN4159" s="183"/>
      <c r="AO4159" s="198">
        <f t="shared" si="152"/>
        <v>0</v>
      </c>
      <c r="AP4159" s="198">
        <f t="shared" si="153"/>
        <v>0</v>
      </c>
      <c r="AQ4159" s="199">
        <f t="shared" si="145"/>
        <v>208500</v>
      </c>
      <c r="AR4159" s="199">
        <f t="shared" si="151"/>
        <v>208500</v>
      </c>
      <c r="AS4159" s="198">
        <f t="shared" si="148"/>
        <v>0</v>
      </c>
      <c r="AT4159" s="198">
        <f t="shared" si="141"/>
        <v>208500</v>
      </c>
      <c r="AU4159" s="198">
        <f t="shared" si="142"/>
        <v>0</v>
      </c>
      <c r="AV4159" s="183"/>
      <c r="AW4159" s="183"/>
      <c r="AX4159" s="201">
        <f t="shared" si="143"/>
        <v>0</v>
      </c>
      <c r="AY4159" s="198">
        <f t="shared" si="144"/>
        <v>0</v>
      </c>
    </row>
    <row r="4160" spans="1:51" s="202" customFormat="1" ht="16.5" customHeight="1" x14ac:dyDescent="0.25">
      <c r="A4160" s="353" t="s">
        <v>486</v>
      </c>
      <c r="B4160" s="180">
        <v>226</v>
      </c>
      <c r="C4160" s="203" t="s">
        <v>5</v>
      </c>
      <c r="D4160" s="183">
        <v>38668</v>
      </c>
      <c r="E4160" s="183">
        <v>215</v>
      </c>
      <c r="F4160" s="183">
        <v>1936</v>
      </c>
      <c r="G4160" s="183" t="s">
        <v>26</v>
      </c>
      <c r="H4160" s="183">
        <v>0</v>
      </c>
      <c r="I4160" s="183">
        <v>3</v>
      </c>
      <c r="J4160" s="183">
        <v>81</v>
      </c>
      <c r="K4160" s="184">
        <f t="shared" si="155"/>
        <v>381</v>
      </c>
      <c r="L4160" s="187">
        <v>381</v>
      </c>
      <c r="M4160" s="204"/>
      <c r="N4160" s="187">
        <f t="shared" si="154"/>
        <v>381</v>
      </c>
      <c r="O4160" s="187">
        <v>100</v>
      </c>
      <c r="P4160" s="185">
        <f t="shared" si="147"/>
        <v>38100</v>
      </c>
      <c r="Q4160" s="370">
        <v>381</v>
      </c>
      <c r="R4160" s="189"/>
      <c r="S4160" s="189"/>
      <c r="T4160" s="190"/>
      <c r="U4160" s="191"/>
      <c r="V4160" s="192"/>
      <c r="W4160" s="193"/>
      <c r="X4160" s="366"/>
      <c r="Y4160" s="190"/>
      <c r="Z4160" s="190"/>
      <c r="AA4160" s="195"/>
      <c r="AB4160" s="195"/>
      <c r="AC4160" s="195"/>
      <c r="AD4160" s="189"/>
      <c r="AE4160" s="196"/>
      <c r="AF4160" s="197"/>
      <c r="AG4160" s="197"/>
      <c r="AH4160" s="190"/>
      <c r="AI4160" s="188"/>
      <c r="AJ4160" s="188"/>
      <c r="AK4160" s="188"/>
      <c r="AL4160" s="188"/>
      <c r="AM4160" s="183"/>
      <c r="AN4160" s="183"/>
      <c r="AO4160" s="198">
        <f t="shared" si="152"/>
        <v>0</v>
      </c>
      <c r="AP4160" s="198">
        <f t="shared" si="153"/>
        <v>0</v>
      </c>
      <c r="AQ4160" s="199">
        <f t="shared" si="145"/>
        <v>38100</v>
      </c>
      <c r="AR4160" s="199">
        <f t="shared" si="151"/>
        <v>38100</v>
      </c>
      <c r="AS4160" s="198">
        <f t="shared" si="148"/>
        <v>0</v>
      </c>
      <c r="AT4160" s="198">
        <f t="shared" si="141"/>
        <v>38100</v>
      </c>
      <c r="AU4160" s="198">
        <f t="shared" si="142"/>
        <v>0</v>
      </c>
      <c r="AV4160" s="183"/>
      <c r="AW4160" s="183"/>
      <c r="AX4160" s="201">
        <f t="shared" si="143"/>
        <v>0</v>
      </c>
      <c r="AY4160" s="198">
        <f t="shared" si="144"/>
        <v>0</v>
      </c>
    </row>
    <row r="4161" spans="1:51" s="202" customFormat="1" ht="16.5" customHeight="1" x14ac:dyDescent="0.25">
      <c r="A4161" s="179"/>
      <c r="B4161" s="180">
        <v>227</v>
      </c>
      <c r="C4161" s="203" t="s">
        <v>5</v>
      </c>
      <c r="D4161" s="183">
        <v>949</v>
      </c>
      <c r="E4161" s="183">
        <v>320</v>
      </c>
      <c r="F4161" s="183">
        <v>2207</v>
      </c>
      <c r="G4161" s="183" t="s">
        <v>26</v>
      </c>
      <c r="H4161" s="183">
        <v>4</v>
      </c>
      <c r="I4161" s="183">
        <v>2</v>
      </c>
      <c r="J4161" s="183">
        <v>39</v>
      </c>
      <c r="K4161" s="184">
        <f t="shared" si="155"/>
        <v>1839</v>
      </c>
      <c r="L4161" s="187">
        <v>1839</v>
      </c>
      <c r="M4161" s="204"/>
      <c r="N4161" s="187">
        <f t="shared" si="154"/>
        <v>1839</v>
      </c>
      <c r="O4161" s="187">
        <v>100</v>
      </c>
      <c r="P4161" s="185">
        <f t="shared" si="147"/>
        <v>183900</v>
      </c>
      <c r="Q4161" s="370">
        <v>1839</v>
      </c>
      <c r="R4161" s="189"/>
      <c r="S4161" s="189"/>
      <c r="T4161" s="190"/>
      <c r="U4161" s="191"/>
      <c r="V4161" s="192"/>
      <c r="W4161" s="193"/>
      <c r="X4161" s="366"/>
      <c r="Y4161" s="190"/>
      <c r="Z4161" s="190"/>
      <c r="AA4161" s="195"/>
      <c r="AB4161" s="195"/>
      <c r="AC4161" s="195"/>
      <c r="AD4161" s="189"/>
      <c r="AE4161" s="196"/>
      <c r="AF4161" s="197"/>
      <c r="AG4161" s="197"/>
      <c r="AH4161" s="190"/>
      <c r="AI4161" s="188"/>
      <c r="AJ4161" s="188"/>
      <c r="AK4161" s="188"/>
      <c r="AL4161" s="188"/>
      <c r="AM4161" s="183"/>
      <c r="AN4161" s="183"/>
      <c r="AO4161" s="198">
        <f t="shared" si="152"/>
        <v>0</v>
      </c>
      <c r="AP4161" s="198">
        <f t="shared" si="153"/>
        <v>0</v>
      </c>
      <c r="AQ4161" s="199">
        <f t="shared" si="145"/>
        <v>183900</v>
      </c>
      <c r="AR4161" s="199">
        <f t="shared" si="151"/>
        <v>183900</v>
      </c>
      <c r="AS4161" s="198">
        <f t="shared" si="148"/>
        <v>0</v>
      </c>
      <c r="AT4161" s="198">
        <f t="shared" si="141"/>
        <v>183900</v>
      </c>
      <c r="AU4161" s="198">
        <f t="shared" si="142"/>
        <v>0</v>
      </c>
      <c r="AV4161" s="183"/>
      <c r="AW4161" s="183"/>
      <c r="AX4161" s="201">
        <f t="shared" si="143"/>
        <v>0</v>
      </c>
      <c r="AY4161" s="198">
        <f t="shared" si="144"/>
        <v>0</v>
      </c>
    </row>
    <row r="4162" spans="1:51" s="202" customFormat="1" ht="16.5" customHeight="1" x14ac:dyDescent="0.25">
      <c r="A4162" s="179" t="s">
        <v>489</v>
      </c>
      <c r="B4162" s="180">
        <v>228</v>
      </c>
      <c r="C4162" s="203" t="s">
        <v>5</v>
      </c>
      <c r="D4162" s="183">
        <v>28872</v>
      </c>
      <c r="E4162" s="183">
        <v>136</v>
      </c>
      <c r="F4162" s="183">
        <v>1312</v>
      </c>
      <c r="G4162" s="183" t="s">
        <v>26</v>
      </c>
      <c r="H4162" s="183">
        <v>0</v>
      </c>
      <c r="I4162" s="183">
        <v>0</v>
      </c>
      <c r="J4162" s="183">
        <v>64</v>
      </c>
      <c r="K4162" s="184">
        <f t="shared" si="155"/>
        <v>64</v>
      </c>
      <c r="L4162" s="187">
        <v>64</v>
      </c>
      <c r="M4162" s="204"/>
      <c r="N4162" s="187">
        <f t="shared" si="154"/>
        <v>64</v>
      </c>
      <c r="O4162" s="187">
        <v>175</v>
      </c>
      <c r="P4162" s="185">
        <f t="shared" si="147"/>
        <v>11200</v>
      </c>
      <c r="Q4162" s="370">
        <v>64</v>
      </c>
      <c r="R4162" s="189"/>
      <c r="S4162" s="189"/>
      <c r="T4162" s="190"/>
      <c r="U4162" s="191"/>
      <c r="V4162" s="192"/>
      <c r="W4162" s="193"/>
      <c r="X4162" s="366"/>
      <c r="Y4162" s="190"/>
      <c r="Z4162" s="190"/>
      <c r="AA4162" s="195"/>
      <c r="AB4162" s="195"/>
      <c r="AC4162" s="195"/>
      <c r="AD4162" s="189"/>
      <c r="AE4162" s="196"/>
      <c r="AF4162" s="197"/>
      <c r="AG4162" s="197"/>
      <c r="AH4162" s="190"/>
      <c r="AI4162" s="188"/>
      <c r="AJ4162" s="188"/>
      <c r="AK4162" s="188"/>
      <c r="AL4162" s="188"/>
      <c r="AM4162" s="183"/>
      <c r="AN4162" s="183"/>
      <c r="AO4162" s="198">
        <f t="shared" si="152"/>
        <v>0</v>
      </c>
      <c r="AP4162" s="198">
        <f t="shared" si="153"/>
        <v>0</v>
      </c>
      <c r="AQ4162" s="199">
        <f t="shared" si="145"/>
        <v>11200</v>
      </c>
      <c r="AR4162" s="199">
        <f t="shared" si="151"/>
        <v>11200</v>
      </c>
      <c r="AS4162" s="198">
        <f t="shared" si="148"/>
        <v>0</v>
      </c>
      <c r="AT4162" s="198">
        <f t="shared" si="141"/>
        <v>11200</v>
      </c>
      <c r="AU4162" s="198">
        <f t="shared" si="142"/>
        <v>0</v>
      </c>
      <c r="AV4162" s="183"/>
      <c r="AW4162" s="183"/>
      <c r="AX4162" s="201">
        <f t="shared" si="143"/>
        <v>0</v>
      </c>
      <c r="AY4162" s="198">
        <f t="shared" si="144"/>
        <v>0</v>
      </c>
    </row>
    <row r="4163" spans="1:51" s="202" customFormat="1" ht="16.5" customHeight="1" x14ac:dyDescent="0.25">
      <c r="A4163" s="179" t="s">
        <v>490</v>
      </c>
      <c r="B4163" s="180">
        <v>229</v>
      </c>
      <c r="C4163" s="203" t="s">
        <v>5</v>
      </c>
      <c r="D4163" s="183">
        <v>39365</v>
      </c>
      <c r="E4163" s="183">
        <v>225</v>
      </c>
      <c r="F4163" s="183">
        <v>1973</v>
      </c>
      <c r="G4163" s="183" t="s">
        <v>26</v>
      </c>
      <c r="H4163" s="183">
        <v>2</v>
      </c>
      <c r="I4163" s="183">
        <v>2</v>
      </c>
      <c r="J4163" s="183">
        <v>0</v>
      </c>
      <c r="K4163" s="184">
        <f t="shared" si="155"/>
        <v>1000</v>
      </c>
      <c r="L4163" s="187">
        <v>1000</v>
      </c>
      <c r="M4163" s="204"/>
      <c r="N4163" s="187">
        <f t="shared" si="154"/>
        <v>1000</v>
      </c>
      <c r="O4163" s="187">
        <v>125</v>
      </c>
      <c r="P4163" s="185">
        <f t="shared" si="147"/>
        <v>125000</v>
      </c>
      <c r="Q4163" s="370">
        <v>1000</v>
      </c>
      <c r="R4163" s="189"/>
      <c r="S4163" s="189"/>
      <c r="T4163" s="190"/>
      <c r="U4163" s="191"/>
      <c r="V4163" s="192"/>
      <c r="W4163" s="193"/>
      <c r="X4163" s="366"/>
      <c r="Y4163" s="190"/>
      <c r="Z4163" s="190"/>
      <c r="AA4163" s="195"/>
      <c r="AB4163" s="195"/>
      <c r="AC4163" s="195"/>
      <c r="AD4163" s="189"/>
      <c r="AE4163" s="196"/>
      <c r="AF4163" s="197"/>
      <c r="AG4163" s="197"/>
      <c r="AH4163" s="190"/>
      <c r="AI4163" s="188"/>
      <c r="AJ4163" s="188"/>
      <c r="AK4163" s="188"/>
      <c r="AL4163" s="188"/>
      <c r="AM4163" s="183"/>
      <c r="AN4163" s="183"/>
      <c r="AO4163" s="198">
        <f t="shared" si="152"/>
        <v>0</v>
      </c>
      <c r="AP4163" s="198">
        <f t="shared" si="153"/>
        <v>0</v>
      </c>
      <c r="AQ4163" s="199">
        <f t="shared" si="145"/>
        <v>125000</v>
      </c>
      <c r="AR4163" s="199">
        <f t="shared" si="151"/>
        <v>125000</v>
      </c>
      <c r="AS4163" s="198">
        <f t="shared" si="148"/>
        <v>0</v>
      </c>
      <c r="AT4163" s="198">
        <f t="shared" si="141"/>
        <v>125000</v>
      </c>
      <c r="AU4163" s="198">
        <f t="shared" si="142"/>
        <v>0</v>
      </c>
      <c r="AV4163" s="183"/>
      <c r="AW4163" s="183"/>
      <c r="AX4163" s="201">
        <f t="shared" si="143"/>
        <v>0</v>
      </c>
      <c r="AY4163" s="198">
        <f t="shared" si="144"/>
        <v>0</v>
      </c>
    </row>
    <row r="4164" spans="1:51" s="202" customFormat="1" ht="16.5" customHeight="1" x14ac:dyDescent="0.25">
      <c r="A4164" s="179" t="s">
        <v>438</v>
      </c>
      <c r="B4164" s="180">
        <v>230</v>
      </c>
      <c r="C4164" s="203" t="s">
        <v>5</v>
      </c>
      <c r="D4164" s="183">
        <v>38258</v>
      </c>
      <c r="E4164" s="183">
        <v>202</v>
      </c>
      <c r="F4164" s="183">
        <v>1893</v>
      </c>
      <c r="G4164" s="183" t="s">
        <v>26</v>
      </c>
      <c r="H4164" s="183">
        <v>3</v>
      </c>
      <c r="I4164" s="183">
        <v>0</v>
      </c>
      <c r="J4164" s="183">
        <v>80</v>
      </c>
      <c r="K4164" s="184">
        <f t="shared" si="155"/>
        <v>1280</v>
      </c>
      <c r="L4164" s="187">
        <v>1280</v>
      </c>
      <c r="M4164" s="204"/>
      <c r="N4164" s="187">
        <f t="shared" si="154"/>
        <v>1280</v>
      </c>
      <c r="O4164" s="187">
        <v>125</v>
      </c>
      <c r="P4164" s="185">
        <f t="shared" si="147"/>
        <v>160000</v>
      </c>
      <c r="Q4164" s="370">
        <v>1280</v>
      </c>
      <c r="R4164" s="371"/>
      <c r="S4164" s="189"/>
      <c r="T4164" s="190"/>
      <c r="U4164" s="191"/>
      <c r="V4164" s="192"/>
      <c r="W4164" s="193"/>
      <c r="X4164" s="366"/>
      <c r="Y4164" s="190"/>
      <c r="Z4164" s="190"/>
      <c r="AA4164" s="195"/>
      <c r="AB4164" s="195"/>
      <c r="AC4164" s="195"/>
      <c r="AD4164" s="189"/>
      <c r="AE4164" s="196"/>
      <c r="AF4164" s="197"/>
      <c r="AG4164" s="197"/>
      <c r="AH4164" s="188"/>
      <c r="AI4164" s="188"/>
      <c r="AJ4164" s="188"/>
      <c r="AK4164" s="188"/>
      <c r="AL4164" s="188"/>
      <c r="AM4164" s="183"/>
      <c r="AN4164" s="183"/>
      <c r="AO4164" s="198">
        <f t="shared" si="152"/>
        <v>0</v>
      </c>
      <c r="AP4164" s="198">
        <f t="shared" si="153"/>
        <v>0</v>
      </c>
      <c r="AQ4164" s="199">
        <f t="shared" si="145"/>
        <v>160000</v>
      </c>
      <c r="AR4164" s="199">
        <f t="shared" si="151"/>
        <v>160000</v>
      </c>
      <c r="AS4164" s="198">
        <f t="shared" si="148"/>
        <v>0</v>
      </c>
      <c r="AT4164" s="198">
        <f t="shared" ref="AT4164:AT4200" si="156">AQ4164-AS4164</f>
        <v>160000</v>
      </c>
      <c r="AU4164" s="198">
        <f t="shared" ref="AU4164:AU4200" si="157">AS4164</f>
        <v>0</v>
      </c>
      <c r="AV4164" s="183"/>
      <c r="AW4164" s="183"/>
      <c r="AX4164" s="201">
        <f t="shared" ref="AX4164:AX4200" si="158">AU4164*AV4164/100</f>
        <v>0</v>
      </c>
      <c r="AY4164" s="198">
        <f t="shared" ref="AY4164:AY4200" si="159">AX4164*10/100</f>
        <v>0</v>
      </c>
    </row>
    <row r="4165" spans="1:51" s="202" customFormat="1" ht="16.5" customHeight="1" x14ac:dyDescent="0.25">
      <c r="A4165" s="179"/>
      <c r="B4165" s="180">
        <v>231</v>
      </c>
      <c r="C4165" s="203" t="s">
        <v>5</v>
      </c>
      <c r="D4165" s="183">
        <v>961</v>
      </c>
      <c r="E4165" s="183">
        <v>166</v>
      </c>
      <c r="F4165" s="183">
        <v>74</v>
      </c>
      <c r="G4165" s="183" t="s">
        <v>26</v>
      </c>
      <c r="H4165" s="183">
        <v>5</v>
      </c>
      <c r="I4165" s="183">
        <v>2</v>
      </c>
      <c r="J4165" s="183">
        <v>67</v>
      </c>
      <c r="K4165" s="184">
        <f t="shared" si="155"/>
        <v>2267</v>
      </c>
      <c r="L4165" s="187">
        <v>2267</v>
      </c>
      <c r="M4165" s="204"/>
      <c r="N4165" s="187">
        <f t="shared" si="154"/>
        <v>2267</v>
      </c>
      <c r="O4165" s="187">
        <v>125</v>
      </c>
      <c r="P4165" s="185">
        <f t="shared" si="147"/>
        <v>283375</v>
      </c>
      <c r="Q4165" s="370">
        <v>2267</v>
      </c>
      <c r="R4165" s="189"/>
      <c r="S4165" s="189"/>
      <c r="T4165" s="190"/>
      <c r="U4165" s="191"/>
      <c r="V4165" s="192"/>
      <c r="W4165" s="193"/>
      <c r="X4165" s="366"/>
      <c r="Y4165" s="190"/>
      <c r="Z4165" s="190"/>
      <c r="AA4165" s="195"/>
      <c r="AB4165" s="195"/>
      <c r="AC4165" s="195"/>
      <c r="AD4165" s="189"/>
      <c r="AE4165" s="196"/>
      <c r="AF4165" s="197"/>
      <c r="AG4165" s="197"/>
      <c r="AH4165" s="188"/>
      <c r="AI4165" s="188"/>
      <c r="AJ4165" s="188"/>
      <c r="AK4165" s="188"/>
      <c r="AL4165" s="188"/>
      <c r="AM4165" s="183"/>
      <c r="AN4165" s="183"/>
      <c r="AO4165" s="198">
        <f t="shared" si="152"/>
        <v>0</v>
      </c>
      <c r="AP4165" s="198">
        <f t="shared" si="153"/>
        <v>0</v>
      </c>
      <c r="AQ4165" s="199">
        <f t="shared" si="145"/>
        <v>283375</v>
      </c>
      <c r="AR4165" s="199">
        <f t="shared" si="151"/>
        <v>283375</v>
      </c>
      <c r="AS4165" s="198">
        <f t="shared" si="148"/>
        <v>0</v>
      </c>
      <c r="AT4165" s="198">
        <f t="shared" si="156"/>
        <v>283375</v>
      </c>
      <c r="AU4165" s="198">
        <f t="shared" si="157"/>
        <v>0</v>
      </c>
      <c r="AV4165" s="183"/>
      <c r="AW4165" s="183"/>
      <c r="AX4165" s="201">
        <f t="shared" si="158"/>
        <v>0</v>
      </c>
      <c r="AY4165" s="198">
        <f t="shared" si="159"/>
        <v>0</v>
      </c>
    </row>
    <row r="4166" spans="1:51" s="202" customFormat="1" ht="16.5" customHeight="1" x14ac:dyDescent="0.25">
      <c r="A4166" s="179" t="s">
        <v>491</v>
      </c>
      <c r="B4166" s="180">
        <v>232</v>
      </c>
      <c r="C4166" s="203" t="s">
        <v>5</v>
      </c>
      <c r="D4166" s="183">
        <v>42435</v>
      </c>
      <c r="E4166" s="183">
        <v>603</v>
      </c>
      <c r="F4166" s="183">
        <v>2177</v>
      </c>
      <c r="G4166" s="183" t="s">
        <v>26</v>
      </c>
      <c r="H4166" s="183">
        <v>0</v>
      </c>
      <c r="I4166" s="183">
        <v>3</v>
      </c>
      <c r="J4166" s="183">
        <v>0</v>
      </c>
      <c r="K4166" s="184">
        <f t="shared" si="155"/>
        <v>300</v>
      </c>
      <c r="L4166" s="187">
        <v>300</v>
      </c>
      <c r="M4166" s="204">
        <v>1</v>
      </c>
      <c r="N4166" s="187">
        <f t="shared" si="154"/>
        <v>300</v>
      </c>
      <c r="O4166" s="187">
        <v>175</v>
      </c>
      <c r="P4166" s="185">
        <f t="shared" si="147"/>
        <v>52500</v>
      </c>
      <c r="Q4166" s="370"/>
      <c r="R4166" s="371">
        <v>300</v>
      </c>
      <c r="S4166" s="189"/>
      <c r="T4166" s="190"/>
      <c r="U4166" s="191"/>
      <c r="V4166" s="372" t="s">
        <v>491</v>
      </c>
      <c r="W4166" s="193">
        <v>290</v>
      </c>
      <c r="X4166" s="366" t="s">
        <v>265</v>
      </c>
      <c r="Y4166" s="190" t="s">
        <v>28</v>
      </c>
      <c r="Z4166" s="190" t="s">
        <v>53</v>
      </c>
      <c r="AA4166" s="195">
        <v>9</v>
      </c>
      <c r="AB4166" s="195">
        <v>15</v>
      </c>
      <c r="AC4166" s="195">
        <v>2</v>
      </c>
      <c r="AD4166" s="189">
        <f>AA4166*AB4166</f>
        <v>135</v>
      </c>
      <c r="AE4166" s="196"/>
      <c r="AF4166" s="197">
        <f>AF4157</f>
        <v>6700</v>
      </c>
      <c r="AG4166" s="197">
        <f t="shared" si="146"/>
        <v>904500</v>
      </c>
      <c r="AH4166" s="188">
        <f>SUM(AI4166:AL4166)</f>
        <v>135</v>
      </c>
      <c r="AI4166" s="188"/>
      <c r="AJ4166" s="188">
        <v>135</v>
      </c>
      <c r="AK4166" s="188"/>
      <c r="AL4166" s="188"/>
      <c r="AM4166" s="183">
        <v>27</v>
      </c>
      <c r="AN4166" s="183">
        <f>ค่าเสื่อม!T4</f>
        <v>93</v>
      </c>
      <c r="AO4166" s="198">
        <f t="shared" si="152"/>
        <v>841185</v>
      </c>
      <c r="AP4166" s="198">
        <f t="shared" si="153"/>
        <v>63315</v>
      </c>
      <c r="AQ4166" s="199">
        <f t="shared" si="145"/>
        <v>115815</v>
      </c>
      <c r="AR4166" s="199">
        <f t="shared" si="151"/>
        <v>115815</v>
      </c>
      <c r="AS4166" s="198">
        <f t="shared" si="148"/>
        <v>0</v>
      </c>
      <c r="AT4166" s="198">
        <f t="shared" si="156"/>
        <v>115815</v>
      </c>
      <c r="AU4166" s="198">
        <f t="shared" si="157"/>
        <v>0</v>
      </c>
      <c r="AV4166" s="183"/>
      <c r="AW4166" s="183"/>
      <c r="AX4166" s="201">
        <f t="shared" si="158"/>
        <v>0</v>
      </c>
      <c r="AY4166" s="198">
        <f t="shared" si="159"/>
        <v>0</v>
      </c>
    </row>
    <row r="4167" spans="1:51" s="202" customFormat="1" ht="16.5" customHeight="1" x14ac:dyDescent="0.25">
      <c r="A4167" s="179"/>
      <c r="B4167" s="180">
        <v>233</v>
      </c>
      <c r="C4167" s="203" t="s">
        <v>5</v>
      </c>
      <c r="D4167" s="183">
        <v>42436</v>
      </c>
      <c r="E4167" s="183">
        <v>604</v>
      </c>
      <c r="F4167" s="183">
        <v>2178</v>
      </c>
      <c r="G4167" s="183" t="s">
        <v>26</v>
      </c>
      <c r="H4167" s="183">
        <v>4</v>
      </c>
      <c r="I4167" s="183">
        <v>2</v>
      </c>
      <c r="J4167" s="183">
        <v>56</v>
      </c>
      <c r="K4167" s="184">
        <f t="shared" si="155"/>
        <v>1856</v>
      </c>
      <c r="L4167" s="187">
        <v>1856</v>
      </c>
      <c r="M4167" s="204">
        <v>1</v>
      </c>
      <c r="N4167" s="187">
        <f t="shared" si="154"/>
        <v>1856</v>
      </c>
      <c r="O4167" s="187">
        <v>125</v>
      </c>
      <c r="P4167" s="185">
        <f t="shared" si="147"/>
        <v>232000</v>
      </c>
      <c r="Q4167" s="188">
        <v>1856</v>
      </c>
      <c r="R4167" s="189"/>
      <c r="S4167" s="189"/>
      <c r="T4167" s="190"/>
      <c r="U4167" s="191"/>
      <c r="V4167" s="192"/>
      <c r="W4167" s="193">
        <v>291</v>
      </c>
      <c r="X4167" s="366"/>
      <c r="Y4167" s="190" t="s">
        <v>38</v>
      </c>
      <c r="Z4167" s="190" t="s">
        <v>7</v>
      </c>
      <c r="AA4167" s="195">
        <v>10</v>
      </c>
      <c r="AB4167" s="195">
        <v>16</v>
      </c>
      <c r="AC4167" s="195">
        <v>2</v>
      </c>
      <c r="AD4167" s="189">
        <f>AA4167*AB4167</f>
        <v>160</v>
      </c>
      <c r="AE4167" s="196"/>
      <c r="AF4167" s="197">
        <f>AF4155</f>
        <v>2050</v>
      </c>
      <c r="AG4167" s="197">
        <f t="shared" si="146"/>
        <v>328000</v>
      </c>
      <c r="AH4167" s="188">
        <f>SUM(AI4167:AL4167)</f>
        <v>160</v>
      </c>
      <c r="AI4167" s="188"/>
      <c r="AJ4167" s="188">
        <v>160</v>
      </c>
      <c r="AK4167" s="188"/>
      <c r="AL4167" s="188"/>
      <c r="AM4167" s="183">
        <v>20</v>
      </c>
      <c r="AN4167" s="183">
        <f>ค่าเสื่อม!T4</f>
        <v>93</v>
      </c>
      <c r="AO4167" s="198">
        <f t="shared" si="152"/>
        <v>305040</v>
      </c>
      <c r="AP4167" s="198">
        <f t="shared" si="153"/>
        <v>22960</v>
      </c>
      <c r="AQ4167" s="199">
        <f t="shared" si="145"/>
        <v>254960</v>
      </c>
      <c r="AR4167" s="199">
        <f t="shared" si="151"/>
        <v>254960</v>
      </c>
      <c r="AS4167" s="198">
        <f t="shared" si="148"/>
        <v>0</v>
      </c>
      <c r="AT4167" s="198">
        <f t="shared" si="156"/>
        <v>254960</v>
      </c>
      <c r="AU4167" s="198">
        <f t="shared" si="157"/>
        <v>0</v>
      </c>
      <c r="AV4167" s="183"/>
      <c r="AW4167" s="183" t="s">
        <v>51</v>
      </c>
      <c r="AX4167" s="201">
        <f t="shared" si="158"/>
        <v>0</v>
      </c>
      <c r="AY4167" s="198">
        <f t="shared" si="159"/>
        <v>0</v>
      </c>
    </row>
    <row r="4168" spans="1:51" s="202" customFormat="1" ht="16.5" customHeight="1" x14ac:dyDescent="0.25">
      <c r="A4168" s="179"/>
      <c r="B4168" s="180">
        <v>234</v>
      </c>
      <c r="C4168" s="203" t="s">
        <v>5</v>
      </c>
      <c r="D4168" s="183">
        <v>44788</v>
      </c>
      <c r="E4168" s="183">
        <v>342</v>
      </c>
      <c r="F4168" s="183">
        <v>2508</v>
      </c>
      <c r="G4168" s="183" t="s">
        <v>26</v>
      </c>
      <c r="H4168" s="183">
        <v>6</v>
      </c>
      <c r="I4168" s="183">
        <v>0</v>
      </c>
      <c r="J4168" s="183">
        <v>33</v>
      </c>
      <c r="K4168" s="184">
        <f t="shared" si="155"/>
        <v>2433</v>
      </c>
      <c r="L4168" s="187">
        <v>2433</v>
      </c>
      <c r="M4168" s="204">
        <v>1</v>
      </c>
      <c r="N4168" s="187">
        <f t="shared" si="154"/>
        <v>2433</v>
      </c>
      <c r="O4168" s="187">
        <v>125</v>
      </c>
      <c r="P4168" s="185">
        <f t="shared" si="147"/>
        <v>304125</v>
      </c>
      <c r="Q4168" s="370">
        <v>2433</v>
      </c>
      <c r="R4168" s="189"/>
      <c r="S4168" s="189"/>
      <c r="T4168" s="190"/>
      <c r="U4168" s="191"/>
      <c r="V4168" s="192"/>
      <c r="W4168" s="193"/>
      <c r="X4168" s="366"/>
      <c r="Y4168" s="190"/>
      <c r="Z4168" s="190"/>
      <c r="AA4168" s="195"/>
      <c r="AB4168" s="195"/>
      <c r="AC4168" s="195"/>
      <c r="AD4168" s="189"/>
      <c r="AE4168" s="196"/>
      <c r="AF4168" s="197"/>
      <c r="AG4168" s="197"/>
      <c r="AH4168" s="190"/>
      <c r="AI4168" s="188"/>
      <c r="AJ4168" s="188"/>
      <c r="AK4168" s="188"/>
      <c r="AL4168" s="188"/>
      <c r="AM4168" s="183"/>
      <c r="AN4168" s="183"/>
      <c r="AO4168" s="198">
        <f t="shared" si="152"/>
        <v>0</v>
      </c>
      <c r="AP4168" s="198">
        <f t="shared" si="153"/>
        <v>0</v>
      </c>
      <c r="AQ4168" s="199">
        <f t="shared" si="145"/>
        <v>304125</v>
      </c>
      <c r="AR4168" s="199">
        <f t="shared" si="151"/>
        <v>304125</v>
      </c>
      <c r="AS4168" s="198">
        <f t="shared" si="148"/>
        <v>0</v>
      </c>
      <c r="AT4168" s="198">
        <f t="shared" si="156"/>
        <v>304125</v>
      </c>
      <c r="AU4168" s="198">
        <f t="shared" si="157"/>
        <v>0</v>
      </c>
      <c r="AV4168" s="183"/>
      <c r="AW4168" s="183"/>
      <c r="AX4168" s="201">
        <f t="shared" si="158"/>
        <v>0</v>
      </c>
      <c r="AY4168" s="198">
        <f t="shared" si="159"/>
        <v>0</v>
      </c>
    </row>
    <row r="4169" spans="1:51" s="202" customFormat="1" ht="16.5" customHeight="1" x14ac:dyDescent="0.25">
      <c r="A4169" s="179" t="s">
        <v>1775</v>
      </c>
      <c r="B4169" s="180">
        <v>235</v>
      </c>
      <c r="C4169" s="203" t="s">
        <v>5</v>
      </c>
      <c r="D4169" s="183">
        <v>28871</v>
      </c>
      <c r="E4169" s="183">
        <v>137</v>
      </c>
      <c r="F4169" s="183">
        <v>1311</v>
      </c>
      <c r="G4169" s="183" t="s">
        <v>26</v>
      </c>
      <c r="H4169" s="183">
        <v>0</v>
      </c>
      <c r="I4169" s="183">
        <v>0</v>
      </c>
      <c r="J4169" s="183">
        <v>84</v>
      </c>
      <c r="K4169" s="184">
        <f t="shared" si="155"/>
        <v>84</v>
      </c>
      <c r="L4169" s="187">
        <v>84</v>
      </c>
      <c r="M4169" s="204">
        <v>1</v>
      </c>
      <c r="N4169" s="187">
        <f t="shared" si="154"/>
        <v>84</v>
      </c>
      <c r="O4169" s="187">
        <v>175</v>
      </c>
      <c r="P4169" s="185">
        <f t="shared" si="147"/>
        <v>14700</v>
      </c>
      <c r="Q4169" s="370">
        <v>84</v>
      </c>
      <c r="R4169" s="189"/>
      <c r="S4169" s="189"/>
      <c r="T4169" s="190"/>
      <c r="U4169" s="191"/>
      <c r="V4169" s="372" t="s">
        <v>492</v>
      </c>
      <c r="W4169" s="193">
        <v>292</v>
      </c>
      <c r="X4169" s="366" t="s">
        <v>493</v>
      </c>
      <c r="Y4169" s="190" t="s">
        <v>38</v>
      </c>
      <c r="Z4169" s="190" t="s">
        <v>7</v>
      </c>
      <c r="AA4169" s="195">
        <v>8</v>
      </c>
      <c r="AB4169" s="195">
        <v>12</v>
      </c>
      <c r="AC4169" s="195">
        <v>2</v>
      </c>
      <c r="AD4169" s="189">
        <f>AA4169*AB4169</f>
        <v>96</v>
      </c>
      <c r="AE4169" s="196"/>
      <c r="AF4169" s="197">
        <f>AF4167</f>
        <v>2050</v>
      </c>
      <c r="AG4169" s="197">
        <f t="shared" si="146"/>
        <v>196800</v>
      </c>
      <c r="AH4169" s="188">
        <f>SUM(AI4169:AL4169)</f>
        <v>96</v>
      </c>
      <c r="AI4169" s="188">
        <v>96</v>
      </c>
      <c r="AJ4169" s="188"/>
      <c r="AK4169" s="188"/>
      <c r="AL4169" s="188"/>
      <c r="AM4169" s="183">
        <v>30</v>
      </c>
      <c r="AN4169" s="183">
        <f>ค่าเสื่อม!T4</f>
        <v>93</v>
      </c>
      <c r="AO4169" s="198">
        <f t="shared" si="152"/>
        <v>183024</v>
      </c>
      <c r="AP4169" s="198">
        <f t="shared" si="153"/>
        <v>13776</v>
      </c>
      <c r="AQ4169" s="199">
        <f t="shared" si="145"/>
        <v>28476</v>
      </c>
      <c r="AR4169" s="199">
        <f t="shared" si="151"/>
        <v>28476</v>
      </c>
      <c r="AS4169" s="198">
        <f t="shared" si="148"/>
        <v>0</v>
      </c>
      <c r="AT4169" s="198">
        <f t="shared" si="156"/>
        <v>28476</v>
      </c>
      <c r="AU4169" s="198">
        <f t="shared" si="157"/>
        <v>0</v>
      </c>
      <c r="AV4169" s="183"/>
      <c r="AW4169" s="183" t="s">
        <v>51</v>
      </c>
      <c r="AX4169" s="201">
        <f t="shared" si="158"/>
        <v>0</v>
      </c>
      <c r="AY4169" s="198">
        <f t="shared" si="159"/>
        <v>0</v>
      </c>
    </row>
    <row r="4170" spans="1:51" s="202" customFormat="1" ht="16.5" customHeight="1" x14ac:dyDescent="0.25">
      <c r="A4170" s="179" t="s">
        <v>494</v>
      </c>
      <c r="B4170" s="180">
        <v>236</v>
      </c>
      <c r="C4170" s="203" t="s">
        <v>5</v>
      </c>
      <c r="D4170" s="183">
        <v>29639</v>
      </c>
      <c r="E4170" s="183">
        <v>113</v>
      </c>
      <c r="F4170" s="183">
        <v>1390</v>
      </c>
      <c r="G4170" s="183" t="s">
        <v>26</v>
      </c>
      <c r="H4170" s="183">
        <v>0</v>
      </c>
      <c r="I4170" s="183">
        <v>1</v>
      </c>
      <c r="J4170" s="183">
        <v>88</v>
      </c>
      <c r="K4170" s="184">
        <f t="shared" si="155"/>
        <v>188</v>
      </c>
      <c r="L4170" s="187">
        <v>188</v>
      </c>
      <c r="M4170" s="204">
        <v>1</v>
      </c>
      <c r="N4170" s="187">
        <f t="shared" si="154"/>
        <v>188</v>
      </c>
      <c r="O4170" s="187">
        <v>100</v>
      </c>
      <c r="P4170" s="185">
        <f t="shared" si="147"/>
        <v>18800</v>
      </c>
      <c r="Q4170" s="370">
        <v>188</v>
      </c>
      <c r="R4170" s="189"/>
      <c r="S4170" s="189"/>
      <c r="T4170" s="190"/>
      <c r="U4170" s="191"/>
      <c r="V4170" s="192"/>
      <c r="W4170" s="193"/>
      <c r="X4170" s="366"/>
      <c r="Y4170" s="190"/>
      <c r="Z4170" s="190"/>
      <c r="AA4170" s="195"/>
      <c r="AB4170" s="195"/>
      <c r="AC4170" s="195"/>
      <c r="AD4170" s="189"/>
      <c r="AE4170" s="196"/>
      <c r="AF4170" s="197"/>
      <c r="AG4170" s="197"/>
      <c r="AH4170" s="190"/>
      <c r="AI4170" s="188"/>
      <c r="AJ4170" s="188"/>
      <c r="AK4170" s="188"/>
      <c r="AL4170" s="188"/>
      <c r="AM4170" s="183"/>
      <c r="AN4170" s="183"/>
      <c r="AO4170" s="198">
        <f t="shared" si="152"/>
        <v>0</v>
      </c>
      <c r="AP4170" s="198">
        <f t="shared" si="153"/>
        <v>0</v>
      </c>
      <c r="AQ4170" s="199">
        <f t="shared" si="145"/>
        <v>18800</v>
      </c>
      <c r="AR4170" s="199">
        <f t="shared" si="151"/>
        <v>18800</v>
      </c>
      <c r="AS4170" s="198">
        <f t="shared" si="148"/>
        <v>0</v>
      </c>
      <c r="AT4170" s="198">
        <f t="shared" si="156"/>
        <v>18800</v>
      </c>
      <c r="AU4170" s="198">
        <f t="shared" si="157"/>
        <v>0</v>
      </c>
      <c r="AV4170" s="183"/>
      <c r="AW4170" s="183"/>
      <c r="AX4170" s="201">
        <f t="shared" si="158"/>
        <v>0</v>
      </c>
      <c r="AY4170" s="198">
        <f t="shared" si="159"/>
        <v>0</v>
      </c>
    </row>
    <row r="4171" spans="1:51" s="202" customFormat="1" ht="16.5" customHeight="1" x14ac:dyDescent="0.25">
      <c r="A4171" s="179" t="s">
        <v>495</v>
      </c>
      <c r="B4171" s="180">
        <v>237</v>
      </c>
      <c r="C4171" s="203" t="s">
        <v>5</v>
      </c>
      <c r="D4171" s="183">
        <v>37966</v>
      </c>
      <c r="E4171" s="183">
        <v>195</v>
      </c>
      <c r="F4171" s="183">
        <v>1866</v>
      </c>
      <c r="G4171" s="183" t="s">
        <v>26</v>
      </c>
      <c r="H4171" s="183">
        <v>0</v>
      </c>
      <c r="I4171" s="183">
        <v>0</v>
      </c>
      <c r="J4171" s="183">
        <v>93</v>
      </c>
      <c r="K4171" s="184">
        <f t="shared" si="155"/>
        <v>93</v>
      </c>
      <c r="L4171" s="187">
        <v>93</v>
      </c>
      <c r="M4171" s="204">
        <v>2</v>
      </c>
      <c r="N4171" s="187">
        <f t="shared" si="154"/>
        <v>93</v>
      </c>
      <c r="O4171" s="187">
        <v>175</v>
      </c>
      <c r="P4171" s="185">
        <f t="shared" si="147"/>
        <v>16275</v>
      </c>
      <c r="Q4171" s="370"/>
      <c r="R4171" s="371">
        <v>93</v>
      </c>
      <c r="S4171" s="189"/>
      <c r="T4171" s="190"/>
      <c r="U4171" s="191"/>
      <c r="V4171" s="372" t="s">
        <v>495</v>
      </c>
      <c r="W4171" s="193">
        <v>293</v>
      </c>
      <c r="X4171" s="366" t="s">
        <v>496</v>
      </c>
      <c r="Y4171" s="190" t="s">
        <v>28</v>
      </c>
      <c r="Z4171" s="190" t="s">
        <v>41</v>
      </c>
      <c r="AA4171" s="195"/>
      <c r="AB4171" s="195"/>
      <c r="AC4171" s="195">
        <v>2</v>
      </c>
      <c r="AD4171" s="189">
        <f>SUM(AD4172:AD4173)</f>
        <v>504</v>
      </c>
      <c r="AE4171" s="196"/>
      <c r="AF4171" s="197">
        <f>AF4166</f>
        <v>6700</v>
      </c>
      <c r="AG4171" s="197">
        <f t="shared" si="146"/>
        <v>3376800</v>
      </c>
      <c r="AH4171" s="188">
        <v>504</v>
      </c>
      <c r="AI4171" s="188"/>
      <c r="AJ4171" s="188">
        <v>504</v>
      </c>
      <c r="AK4171" s="188"/>
      <c r="AL4171" s="188"/>
      <c r="AM4171" s="183">
        <v>26</v>
      </c>
      <c r="AN4171" s="183">
        <f>ค่าเสื่อม!W3</f>
        <v>85</v>
      </c>
      <c r="AO4171" s="198">
        <f t="shared" si="152"/>
        <v>2870280</v>
      </c>
      <c r="AP4171" s="198">
        <f t="shared" si="153"/>
        <v>506520</v>
      </c>
      <c r="AQ4171" s="199">
        <f t="shared" si="145"/>
        <v>522795</v>
      </c>
      <c r="AR4171" s="199">
        <f t="shared" si="151"/>
        <v>522795</v>
      </c>
      <c r="AS4171" s="198">
        <f t="shared" si="148"/>
        <v>0</v>
      </c>
      <c r="AT4171" s="198">
        <f t="shared" si="156"/>
        <v>522795</v>
      </c>
      <c r="AU4171" s="198">
        <f t="shared" si="157"/>
        <v>0</v>
      </c>
      <c r="AV4171" s="183"/>
      <c r="AW4171" s="183"/>
      <c r="AX4171" s="201">
        <f t="shared" si="158"/>
        <v>0</v>
      </c>
      <c r="AY4171" s="198">
        <f t="shared" si="159"/>
        <v>0</v>
      </c>
    </row>
    <row r="4172" spans="1:51" s="202" customFormat="1" ht="16.5" customHeight="1" x14ac:dyDescent="0.25">
      <c r="A4172" s="179"/>
      <c r="B4172" s="180"/>
      <c r="C4172" s="203"/>
      <c r="D4172" s="183"/>
      <c r="E4172" s="183"/>
      <c r="F4172" s="183"/>
      <c r="G4172" s="183"/>
      <c r="H4172" s="183"/>
      <c r="I4172" s="183"/>
      <c r="J4172" s="183"/>
      <c r="K4172" s="187"/>
      <c r="L4172" s="187"/>
      <c r="M4172" s="204"/>
      <c r="N4172" s="187">
        <f t="shared" si="154"/>
        <v>0</v>
      </c>
      <c r="O4172" s="187"/>
      <c r="P4172" s="185">
        <f t="shared" si="147"/>
        <v>0</v>
      </c>
      <c r="Q4172" s="188"/>
      <c r="R4172" s="189"/>
      <c r="S4172" s="189"/>
      <c r="T4172" s="190"/>
      <c r="U4172" s="191"/>
      <c r="V4172" s="192"/>
      <c r="W4172" s="193"/>
      <c r="X4172" s="366"/>
      <c r="Y4172" s="190"/>
      <c r="Z4172" s="192" t="s">
        <v>42</v>
      </c>
      <c r="AA4172" s="195">
        <v>12</v>
      </c>
      <c r="AB4172" s="195">
        <v>21</v>
      </c>
      <c r="AC4172" s="195">
        <v>2</v>
      </c>
      <c r="AD4172" s="189">
        <f t="shared" ref="AD4172:AD4179" si="160">AA4172*AB4172</f>
        <v>252</v>
      </c>
      <c r="AE4172" s="196"/>
      <c r="AF4172" s="197">
        <f>AF4171</f>
        <v>6700</v>
      </c>
      <c r="AG4172" s="197">
        <f t="shared" si="146"/>
        <v>1688400</v>
      </c>
      <c r="AH4172" s="188">
        <f t="shared" ref="AH4172:AH4179" si="161">SUM(AI4172:AL4172)</f>
        <v>252</v>
      </c>
      <c r="AI4172" s="188"/>
      <c r="AJ4172" s="188">
        <v>252</v>
      </c>
      <c r="AK4172" s="188"/>
      <c r="AL4172" s="188"/>
      <c r="AM4172" s="183">
        <v>26</v>
      </c>
      <c r="AN4172" s="183">
        <v>85</v>
      </c>
      <c r="AO4172" s="198">
        <f t="shared" si="152"/>
        <v>1435140</v>
      </c>
      <c r="AP4172" s="198">
        <f t="shared" si="153"/>
        <v>253260</v>
      </c>
      <c r="AQ4172" s="199">
        <f t="shared" si="145"/>
        <v>253260</v>
      </c>
      <c r="AR4172" s="199">
        <f t="shared" si="151"/>
        <v>253260</v>
      </c>
      <c r="AS4172" s="198">
        <f t="shared" si="148"/>
        <v>0</v>
      </c>
      <c r="AT4172" s="198">
        <f t="shared" si="156"/>
        <v>253260</v>
      </c>
      <c r="AU4172" s="198">
        <f t="shared" si="157"/>
        <v>0</v>
      </c>
      <c r="AV4172" s="183"/>
      <c r="AW4172" s="183"/>
      <c r="AX4172" s="201">
        <f t="shared" si="158"/>
        <v>0</v>
      </c>
      <c r="AY4172" s="198">
        <f t="shared" si="159"/>
        <v>0</v>
      </c>
    </row>
    <row r="4173" spans="1:51" s="202" customFormat="1" ht="16.5" customHeight="1" x14ac:dyDescent="0.25">
      <c r="A4173" s="179"/>
      <c r="B4173" s="180"/>
      <c r="C4173" s="203"/>
      <c r="D4173" s="183"/>
      <c r="E4173" s="183"/>
      <c r="F4173" s="183"/>
      <c r="G4173" s="183"/>
      <c r="H4173" s="183"/>
      <c r="I4173" s="183"/>
      <c r="J4173" s="183"/>
      <c r="K4173" s="187"/>
      <c r="L4173" s="187"/>
      <c r="M4173" s="204"/>
      <c r="N4173" s="187">
        <f t="shared" si="154"/>
        <v>0</v>
      </c>
      <c r="O4173" s="187"/>
      <c r="P4173" s="185">
        <f t="shared" si="147"/>
        <v>0</v>
      </c>
      <c r="Q4173" s="188"/>
      <c r="R4173" s="189"/>
      <c r="S4173" s="189"/>
      <c r="T4173" s="190"/>
      <c r="U4173" s="191"/>
      <c r="V4173" s="192"/>
      <c r="W4173" s="193"/>
      <c r="X4173" s="366"/>
      <c r="Y4173" s="190"/>
      <c r="Z4173" s="192" t="s">
        <v>43</v>
      </c>
      <c r="AA4173" s="195">
        <v>12</v>
      </c>
      <c r="AB4173" s="195">
        <v>21</v>
      </c>
      <c r="AC4173" s="195">
        <v>2</v>
      </c>
      <c r="AD4173" s="189">
        <f t="shared" si="160"/>
        <v>252</v>
      </c>
      <c r="AE4173" s="196"/>
      <c r="AF4173" s="197">
        <f>AF4172</f>
        <v>6700</v>
      </c>
      <c r="AG4173" s="197">
        <f t="shared" si="146"/>
        <v>1688400</v>
      </c>
      <c r="AH4173" s="188">
        <f t="shared" si="161"/>
        <v>252</v>
      </c>
      <c r="AI4173" s="188"/>
      <c r="AJ4173" s="188">
        <v>252</v>
      </c>
      <c r="AK4173" s="188"/>
      <c r="AL4173" s="188"/>
      <c r="AM4173" s="183">
        <v>26</v>
      </c>
      <c r="AN4173" s="183">
        <v>85</v>
      </c>
      <c r="AO4173" s="198">
        <f t="shared" si="152"/>
        <v>1435140</v>
      </c>
      <c r="AP4173" s="198">
        <f t="shared" si="153"/>
        <v>253260</v>
      </c>
      <c r="AQ4173" s="199">
        <f t="shared" si="145"/>
        <v>253260</v>
      </c>
      <c r="AR4173" s="199">
        <f t="shared" si="151"/>
        <v>253260</v>
      </c>
      <c r="AS4173" s="198">
        <f t="shared" si="148"/>
        <v>0</v>
      </c>
      <c r="AT4173" s="198">
        <f t="shared" si="156"/>
        <v>253260</v>
      </c>
      <c r="AU4173" s="198">
        <f t="shared" si="157"/>
        <v>0</v>
      </c>
      <c r="AV4173" s="183"/>
      <c r="AW4173" s="183"/>
      <c r="AX4173" s="201">
        <f t="shared" si="158"/>
        <v>0</v>
      </c>
      <c r="AY4173" s="198">
        <f t="shared" si="159"/>
        <v>0</v>
      </c>
    </row>
    <row r="4174" spans="1:51" s="202" customFormat="1" ht="16.5" customHeight="1" x14ac:dyDescent="0.25">
      <c r="A4174" s="179" t="s">
        <v>497</v>
      </c>
      <c r="B4174" s="180">
        <v>238</v>
      </c>
      <c r="C4174" s="203" t="s">
        <v>5</v>
      </c>
      <c r="D4174" s="183">
        <v>27876</v>
      </c>
      <c r="E4174" s="183">
        <v>584</v>
      </c>
      <c r="F4174" s="183">
        <v>1220</v>
      </c>
      <c r="G4174" s="183" t="s">
        <v>26</v>
      </c>
      <c r="H4174" s="183">
        <v>4</v>
      </c>
      <c r="I4174" s="183">
        <v>2</v>
      </c>
      <c r="J4174" s="183">
        <v>61</v>
      </c>
      <c r="K4174" s="184">
        <f>H4174*400+I4174*100+J4174</f>
        <v>1861</v>
      </c>
      <c r="L4174" s="187">
        <v>1861</v>
      </c>
      <c r="M4174" s="204">
        <v>5</v>
      </c>
      <c r="N4174" s="187">
        <f t="shared" si="154"/>
        <v>1861</v>
      </c>
      <c r="O4174" s="187">
        <v>125</v>
      </c>
      <c r="P4174" s="185">
        <f t="shared" si="147"/>
        <v>232625</v>
      </c>
      <c r="Q4174" s="370">
        <v>1600</v>
      </c>
      <c r="R4174" s="371">
        <v>261</v>
      </c>
      <c r="S4174" s="189"/>
      <c r="T4174" s="190"/>
      <c r="U4174" s="191"/>
      <c r="V4174" s="372" t="s">
        <v>497</v>
      </c>
      <c r="W4174" s="193">
        <v>294</v>
      </c>
      <c r="X4174" s="366" t="s">
        <v>498</v>
      </c>
      <c r="Y4174" s="190" t="s">
        <v>28</v>
      </c>
      <c r="Z4174" s="190" t="s">
        <v>53</v>
      </c>
      <c r="AA4174" s="195">
        <v>14</v>
      </c>
      <c r="AB4174" s="195">
        <v>15</v>
      </c>
      <c r="AC4174" s="195">
        <v>2</v>
      </c>
      <c r="AD4174" s="189">
        <f t="shared" si="160"/>
        <v>210</v>
      </c>
      <c r="AE4174" s="196"/>
      <c r="AF4174" s="197">
        <f>AF4173</f>
        <v>6700</v>
      </c>
      <c r="AG4174" s="197">
        <f t="shared" si="146"/>
        <v>1407000</v>
      </c>
      <c r="AH4174" s="188">
        <f t="shared" si="161"/>
        <v>210</v>
      </c>
      <c r="AI4174" s="188"/>
      <c r="AJ4174" s="188">
        <v>210</v>
      </c>
      <c r="AK4174" s="188"/>
      <c r="AL4174" s="188"/>
      <c r="AM4174" s="183">
        <v>22</v>
      </c>
      <c r="AN4174" s="183">
        <f>ค่าเสื่อม!T4</f>
        <v>93</v>
      </c>
      <c r="AO4174" s="198">
        <f t="shared" si="152"/>
        <v>1308510</v>
      </c>
      <c r="AP4174" s="198">
        <f t="shared" si="153"/>
        <v>98490</v>
      </c>
      <c r="AQ4174" s="199">
        <f t="shared" si="145"/>
        <v>331115</v>
      </c>
      <c r="AR4174" s="199">
        <f t="shared" si="151"/>
        <v>331115</v>
      </c>
      <c r="AS4174" s="198">
        <f t="shared" si="148"/>
        <v>0</v>
      </c>
      <c r="AT4174" s="198">
        <f t="shared" si="156"/>
        <v>331115</v>
      </c>
      <c r="AU4174" s="198">
        <f t="shared" si="157"/>
        <v>0</v>
      </c>
      <c r="AV4174" s="183"/>
      <c r="AW4174" s="183"/>
      <c r="AX4174" s="201">
        <f t="shared" si="158"/>
        <v>0</v>
      </c>
      <c r="AY4174" s="198">
        <f t="shared" si="159"/>
        <v>0</v>
      </c>
    </row>
    <row r="4175" spans="1:51" s="202" customFormat="1" ht="16.5" customHeight="1" x14ac:dyDescent="0.25">
      <c r="A4175" s="179"/>
      <c r="B4175" s="180"/>
      <c r="C4175" s="203"/>
      <c r="D4175" s="183"/>
      <c r="E4175" s="183"/>
      <c r="F4175" s="183"/>
      <c r="G4175" s="183"/>
      <c r="H4175" s="183"/>
      <c r="I4175" s="183"/>
      <c r="J4175" s="183"/>
      <c r="K4175" s="187"/>
      <c r="L4175" s="187"/>
      <c r="M4175" s="204"/>
      <c r="N4175" s="187">
        <f t="shared" si="154"/>
        <v>0</v>
      </c>
      <c r="O4175" s="187"/>
      <c r="P4175" s="185">
        <f t="shared" si="147"/>
        <v>0</v>
      </c>
      <c r="Q4175" s="188"/>
      <c r="R4175" s="189"/>
      <c r="S4175" s="189"/>
      <c r="T4175" s="190"/>
      <c r="U4175" s="191"/>
      <c r="V4175" s="192"/>
      <c r="W4175" s="193">
        <v>295</v>
      </c>
      <c r="X4175" s="366"/>
      <c r="Y4175" s="190" t="s">
        <v>38</v>
      </c>
      <c r="Z4175" s="190" t="s">
        <v>7</v>
      </c>
      <c r="AA4175" s="195">
        <v>11</v>
      </c>
      <c r="AB4175" s="195">
        <v>12</v>
      </c>
      <c r="AC4175" s="195">
        <v>2</v>
      </c>
      <c r="AD4175" s="189">
        <f t="shared" si="160"/>
        <v>132</v>
      </c>
      <c r="AE4175" s="196"/>
      <c r="AF4175" s="197">
        <f>AF4169</f>
        <v>2050</v>
      </c>
      <c r="AG4175" s="197">
        <f t="shared" si="146"/>
        <v>270600</v>
      </c>
      <c r="AH4175" s="188">
        <f t="shared" si="161"/>
        <v>132</v>
      </c>
      <c r="AI4175" s="188"/>
      <c r="AJ4175" s="188">
        <v>132</v>
      </c>
      <c r="AK4175" s="188"/>
      <c r="AL4175" s="188"/>
      <c r="AM4175" s="183">
        <v>22</v>
      </c>
      <c r="AN4175" s="183">
        <v>93</v>
      </c>
      <c r="AO4175" s="198">
        <f t="shared" ref="AO4175:AO4200" si="162">AG4175*AN4175/100</f>
        <v>251658</v>
      </c>
      <c r="AP4175" s="198">
        <f t="shared" ref="AP4175:AP4200" si="163">AG4175-AO4175</f>
        <v>18942</v>
      </c>
      <c r="AQ4175" s="199">
        <f t="shared" si="145"/>
        <v>18942</v>
      </c>
      <c r="AR4175" s="199">
        <f t="shared" si="151"/>
        <v>18942</v>
      </c>
      <c r="AS4175" s="198">
        <f t="shared" si="148"/>
        <v>0</v>
      </c>
      <c r="AT4175" s="198">
        <f t="shared" si="156"/>
        <v>18942</v>
      </c>
      <c r="AU4175" s="198">
        <f t="shared" si="157"/>
        <v>0</v>
      </c>
      <c r="AV4175" s="183"/>
      <c r="AW4175" s="183" t="s">
        <v>51</v>
      </c>
      <c r="AX4175" s="201">
        <f t="shared" si="158"/>
        <v>0</v>
      </c>
      <c r="AY4175" s="198">
        <f t="shared" si="159"/>
        <v>0</v>
      </c>
    </row>
    <row r="4176" spans="1:51" s="202" customFormat="1" ht="16.5" customHeight="1" x14ac:dyDescent="0.25">
      <c r="A4176" s="179"/>
      <c r="B4176" s="180"/>
      <c r="C4176" s="203"/>
      <c r="D4176" s="183"/>
      <c r="E4176" s="183"/>
      <c r="F4176" s="183"/>
      <c r="G4176" s="183"/>
      <c r="H4176" s="183"/>
      <c r="I4176" s="183"/>
      <c r="J4176" s="183"/>
      <c r="K4176" s="187"/>
      <c r="L4176" s="187"/>
      <c r="M4176" s="204"/>
      <c r="N4176" s="187">
        <f t="shared" si="154"/>
        <v>0</v>
      </c>
      <c r="O4176" s="187"/>
      <c r="P4176" s="185">
        <f t="shared" si="147"/>
        <v>0</v>
      </c>
      <c r="Q4176" s="188"/>
      <c r="R4176" s="189"/>
      <c r="S4176" s="189"/>
      <c r="T4176" s="190"/>
      <c r="U4176" s="191"/>
      <c r="V4176" s="192"/>
      <c r="W4176" s="193">
        <v>296</v>
      </c>
      <c r="X4176" s="366"/>
      <c r="Y4176" s="190" t="s">
        <v>38</v>
      </c>
      <c r="Z4176" s="190" t="s">
        <v>7</v>
      </c>
      <c r="AA4176" s="195">
        <v>13</v>
      </c>
      <c r="AB4176" s="195">
        <v>13</v>
      </c>
      <c r="AC4176" s="195">
        <v>2</v>
      </c>
      <c r="AD4176" s="189">
        <f t="shared" si="160"/>
        <v>169</v>
      </c>
      <c r="AE4176" s="196"/>
      <c r="AF4176" s="197">
        <f>AF4175</f>
        <v>2050</v>
      </c>
      <c r="AG4176" s="197">
        <f t="shared" si="146"/>
        <v>346450</v>
      </c>
      <c r="AH4176" s="188">
        <f t="shared" si="161"/>
        <v>169</v>
      </c>
      <c r="AI4176" s="188"/>
      <c r="AJ4176" s="188">
        <v>169</v>
      </c>
      <c r="AK4176" s="188"/>
      <c r="AL4176" s="188"/>
      <c r="AM4176" s="183">
        <v>22</v>
      </c>
      <c r="AN4176" s="183">
        <v>93</v>
      </c>
      <c r="AO4176" s="198">
        <f t="shared" si="162"/>
        <v>322198.5</v>
      </c>
      <c r="AP4176" s="198">
        <f t="shared" si="163"/>
        <v>24251.5</v>
      </c>
      <c r="AQ4176" s="199">
        <f t="shared" ref="AQ4176:AQ4200" si="164">P4176+AP4176</f>
        <v>24251.5</v>
      </c>
      <c r="AR4176" s="199">
        <f t="shared" si="151"/>
        <v>24251.5</v>
      </c>
      <c r="AS4176" s="198">
        <f t="shared" si="148"/>
        <v>0</v>
      </c>
      <c r="AT4176" s="198">
        <f t="shared" si="156"/>
        <v>24251.5</v>
      </c>
      <c r="AU4176" s="198">
        <f t="shared" si="157"/>
        <v>0</v>
      </c>
      <c r="AV4176" s="183"/>
      <c r="AW4176" s="183" t="s">
        <v>51</v>
      </c>
      <c r="AX4176" s="201">
        <f t="shared" si="158"/>
        <v>0</v>
      </c>
      <c r="AY4176" s="198">
        <f t="shared" si="159"/>
        <v>0</v>
      </c>
    </row>
    <row r="4177" spans="1:52" s="202" customFormat="1" ht="16.5" customHeight="1" x14ac:dyDescent="0.25">
      <c r="A4177" s="179"/>
      <c r="B4177" s="180"/>
      <c r="C4177" s="203"/>
      <c r="D4177" s="183"/>
      <c r="E4177" s="183"/>
      <c r="F4177" s="183"/>
      <c r="G4177" s="183"/>
      <c r="H4177" s="183"/>
      <c r="I4177" s="183"/>
      <c r="J4177" s="183"/>
      <c r="K4177" s="187"/>
      <c r="L4177" s="187"/>
      <c r="M4177" s="204"/>
      <c r="N4177" s="187">
        <f t="shared" si="154"/>
        <v>0</v>
      </c>
      <c r="O4177" s="187"/>
      <c r="P4177" s="185">
        <f t="shared" si="147"/>
        <v>0</v>
      </c>
      <c r="Q4177" s="188"/>
      <c r="R4177" s="189"/>
      <c r="S4177" s="189"/>
      <c r="T4177" s="190"/>
      <c r="U4177" s="191"/>
      <c r="V4177" s="192"/>
      <c r="W4177" s="193">
        <v>297</v>
      </c>
      <c r="X4177" s="366"/>
      <c r="Y4177" s="190" t="s">
        <v>34</v>
      </c>
      <c r="Z4177" s="190" t="s">
        <v>7</v>
      </c>
      <c r="AA4177" s="195">
        <v>3</v>
      </c>
      <c r="AB4177" s="195">
        <v>4</v>
      </c>
      <c r="AC4177" s="195">
        <v>2</v>
      </c>
      <c r="AD4177" s="189">
        <f t="shared" si="160"/>
        <v>12</v>
      </c>
      <c r="AE4177" s="196"/>
      <c r="AF4177" s="197">
        <f>รายการ!B8</f>
        <v>2600</v>
      </c>
      <c r="AG4177" s="197">
        <f t="shared" si="146"/>
        <v>31200</v>
      </c>
      <c r="AH4177" s="188">
        <f t="shared" si="161"/>
        <v>12</v>
      </c>
      <c r="AI4177" s="188"/>
      <c r="AJ4177" s="188">
        <v>12</v>
      </c>
      <c r="AK4177" s="188"/>
      <c r="AL4177" s="188"/>
      <c r="AM4177" s="183">
        <v>10</v>
      </c>
      <c r="AN4177" s="183">
        <f>ค่าเสื่อม!K4</f>
        <v>40</v>
      </c>
      <c r="AO4177" s="198">
        <f t="shared" si="162"/>
        <v>12480</v>
      </c>
      <c r="AP4177" s="198">
        <f t="shared" si="163"/>
        <v>18720</v>
      </c>
      <c r="AQ4177" s="199">
        <f t="shared" si="164"/>
        <v>18720</v>
      </c>
      <c r="AR4177" s="199">
        <f t="shared" si="151"/>
        <v>18720</v>
      </c>
      <c r="AS4177" s="198">
        <f t="shared" si="148"/>
        <v>0</v>
      </c>
      <c r="AT4177" s="198">
        <f t="shared" si="156"/>
        <v>18720</v>
      </c>
      <c r="AU4177" s="198">
        <f t="shared" si="157"/>
        <v>0</v>
      </c>
      <c r="AV4177" s="183"/>
      <c r="AW4177" s="183"/>
      <c r="AX4177" s="201">
        <f t="shared" si="158"/>
        <v>0</v>
      </c>
      <c r="AY4177" s="198">
        <f t="shared" si="159"/>
        <v>0</v>
      </c>
    </row>
    <row r="4178" spans="1:52" s="202" customFormat="1" ht="16.5" customHeight="1" x14ac:dyDescent="0.25">
      <c r="A4178" s="179" t="s">
        <v>499</v>
      </c>
      <c r="B4178" s="180">
        <v>239</v>
      </c>
      <c r="C4178" s="203" t="s">
        <v>5</v>
      </c>
      <c r="D4178" s="183">
        <v>14525</v>
      </c>
      <c r="E4178" s="183">
        <v>14</v>
      </c>
      <c r="F4178" s="183">
        <v>148</v>
      </c>
      <c r="G4178" s="183" t="s">
        <v>26</v>
      </c>
      <c r="H4178" s="183">
        <v>0</v>
      </c>
      <c r="I4178" s="183">
        <v>1</v>
      </c>
      <c r="J4178" s="183">
        <v>96</v>
      </c>
      <c r="K4178" s="184">
        <f>H4178*400+I4178*100+J4178</f>
        <v>196</v>
      </c>
      <c r="L4178" s="187">
        <v>196</v>
      </c>
      <c r="M4178" s="204">
        <v>2</v>
      </c>
      <c r="N4178" s="187">
        <f t="shared" si="154"/>
        <v>196</v>
      </c>
      <c r="O4178" s="187">
        <v>100</v>
      </c>
      <c r="P4178" s="185">
        <f t="shared" si="147"/>
        <v>19600</v>
      </c>
      <c r="Q4178" s="370"/>
      <c r="R4178" s="371">
        <v>196</v>
      </c>
      <c r="S4178" s="189"/>
      <c r="T4178" s="190"/>
      <c r="U4178" s="191"/>
      <c r="V4178" s="372" t="s">
        <v>499</v>
      </c>
      <c r="W4178" s="193">
        <v>298</v>
      </c>
      <c r="X4178" s="366" t="s">
        <v>500</v>
      </c>
      <c r="Y4178" s="190" t="s">
        <v>28</v>
      </c>
      <c r="Z4178" s="190" t="s">
        <v>53</v>
      </c>
      <c r="AA4178" s="195">
        <v>6</v>
      </c>
      <c r="AB4178" s="195">
        <v>9</v>
      </c>
      <c r="AC4178" s="195">
        <v>2</v>
      </c>
      <c r="AD4178" s="189">
        <f t="shared" si="160"/>
        <v>54</v>
      </c>
      <c r="AE4178" s="196"/>
      <c r="AF4178" s="197">
        <f>AF4174</f>
        <v>6700</v>
      </c>
      <c r="AG4178" s="197">
        <f t="shared" si="146"/>
        <v>361800</v>
      </c>
      <c r="AH4178" s="188">
        <f t="shared" si="161"/>
        <v>54</v>
      </c>
      <c r="AI4178" s="188"/>
      <c r="AJ4178" s="188">
        <v>54</v>
      </c>
      <c r="AK4178" s="188"/>
      <c r="AL4178" s="188"/>
      <c r="AM4178" s="183">
        <v>40</v>
      </c>
      <c r="AN4178" s="183">
        <f>ค่าเสื่อม!T4</f>
        <v>93</v>
      </c>
      <c r="AO4178" s="198">
        <f t="shared" si="162"/>
        <v>336474</v>
      </c>
      <c r="AP4178" s="198">
        <f t="shared" si="163"/>
        <v>25326</v>
      </c>
      <c r="AQ4178" s="199">
        <f t="shared" si="164"/>
        <v>44926</v>
      </c>
      <c r="AR4178" s="199">
        <f t="shared" si="151"/>
        <v>44926</v>
      </c>
      <c r="AS4178" s="198">
        <f t="shared" si="148"/>
        <v>0</v>
      </c>
      <c r="AT4178" s="198">
        <f t="shared" si="156"/>
        <v>44926</v>
      </c>
      <c r="AU4178" s="198">
        <f t="shared" si="157"/>
        <v>0</v>
      </c>
      <c r="AV4178" s="183"/>
      <c r="AW4178" s="183"/>
      <c r="AX4178" s="201">
        <f t="shared" si="158"/>
        <v>0</v>
      </c>
      <c r="AY4178" s="198">
        <f t="shared" si="159"/>
        <v>0</v>
      </c>
    </row>
    <row r="4179" spans="1:52" s="202" customFormat="1" ht="16.5" customHeight="1" x14ac:dyDescent="0.25">
      <c r="A4179" s="179"/>
      <c r="B4179" s="180"/>
      <c r="C4179" s="203"/>
      <c r="D4179" s="183"/>
      <c r="E4179" s="183"/>
      <c r="F4179" s="183"/>
      <c r="G4179" s="183"/>
      <c r="H4179" s="183"/>
      <c r="I4179" s="183"/>
      <c r="J4179" s="183"/>
      <c r="K4179" s="187"/>
      <c r="L4179" s="187"/>
      <c r="M4179" s="204"/>
      <c r="N4179" s="187">
        <f t="shared" si="154"/>
        <v>0</v>
      </c>
      <c r="O4179" s="187"/>
      <c r="P4179" s="185">
        <f t="shared" si="147"/>
        <v>0</v>
      </c>
      <c r="Q4179" s="188"/>
      <c r="R4179" s="189"/>
      <c r="S4179" s="189"/>
      <c r="T4179" s="190"/>
      <c r="U4179" s="191"/>
      <c r="V4179" s="192"/>
      <c r="W4179" s="193">
        <v>299</v>
      </c>
      <c r="X4179" s="366"/>
      <c r="Y4179" s="190" t="s">
        <v>38</v>
      </c>
      <c r="Z4179" s="190" t="s">
        <v>7</v>
      </c>
      <c r="AA4179" s="195">
        <v>11</v>
      </c>
      <c r="AB4179" s="195">
        <v>16</v>
      </c>
      <c r="AC4179" s="195">
        <v>2</v>
      </c>
      <c r="AD4179" s="189">
        <f t="shared" si="160"/>
        <v>176</v>
      </c>
      <c r="AE4179" s="196"/>
      <c r="AF4179" s="197">
        <f>AF4176</f>
        <v>2050</v>
      </c>
      <c r="AG4179" s="197">
        <f t="shared" si="146"/>
        <v>360800</v>
      </c>
      <c r="AH4179" s="188">
        <f t="shared" si="161"/>
        <v>176</v>
      </c>
      <c r="AI4179" s="188"/>
      <c r="AJ4179" s="188">
        <v>176</v>
      </c>
      <c r="AK4179" s="188"/>
      <c r="AL4179" s="188"/>
      <c r="AM4179" s="183">
        <v>15</v>
      </c>
      <c r="AN4179" s="183">
        <f>ค่าเสื่อม!P4</f>
        <v>65</v>
      </c>
      <c r="AO4179" s="198">
        <f t="shared" si="162"/>
        <v>234520</v>
      </c>
      <c r="AP4179" s="198">
        <f t="shared" si="163"/>
        <v>126280</v>
      </c>
      <c r="AQ4179" s="199">
        <f t="shared" si="164"/>
        <v>126280</v>
      </c>
      <c r="AR4179" s="199">
        <f t="shared" si="151"/>
        <v>126280</v>
      </c>
      <c r="AS4179" s="198">
        <f t="shared" si="148"/>
        <v>0</v>
      </c>
      <c r="AT4179" s="198">
        <f t="shared" si="156"/>
        <v>126280</v>
      </c>
      <c r="AU4179" s="198">
        <f t="shared" si="157"/>
        <v>0</v>
      </c>
      <c r="AV4179" s="183"/>
      <c r="AW4179" s="183" t="s">
        <v>51</v>
      </c>
      <c r="AX4179" s="201">
        <f t="shared" si="158"/>
        <v>0</v>
      </c>
      <c r="AY4179" s="198">
        <f t="shared" si="159"/>
        <v>0</v>
      </c>
    </row>
    <row r="4180" spans="1:52" s="339" customFormat="1" ht="16.5" customHeight="1" x14ac:dyDescent="0.25">
      <c r="A4180" s="273" t="s">
        <v>501</v>
      </c>
      <c r="B4180" s="274">
        <v>240</v>
      </c>
      <c r="C4180" s="275" t="s">
        <v>5</v>
      </c>
      <c r="D4180" s="276">
        <v>25351</v>
      </c>
      <c r="E4180" s="276">
        <v>33</v>
      </c>
      <c r="F4180" s="276">
        <v>1129</v>
      </c>
      <c r="G4180" s="276" t="s">
        <v>26</v>
      </c>
      <c r="H4180" s="276">
        <v>5</v>
      </c>
      <c r="I4180" s="276">
        <v>3</v>
      </c>
      <c r="J4180" s="276">
        <v>22</v>
      </c>
      <c r="K4180" s="184">
        <f>H4180*400+I4180*100+J4180</f>
        <v>2322</v>
      </c>
      <c r="L4180" s="288">
        <v>2322</v>
      </c>
      <c r="M4180" s="279">
        <v>1</v>
      </c>
      <c r="N4180" s="187">
        <f t="shared" si="154"/>
        <v>2322</v>
      </c>
      <c r="O4180" s="288">
        <v>100</v>
      </c>
      <c r="P4180" s="185">
        <f t="shared" si="147"/>
        <v>232200</v>
      </c>
      <c r="Q4180" s="280">
        <v>2322</v>
      </c>
      <c r="R4180" s="281"/>
      <c r="S4180" s="281"/>
      <c r="T4180" s="276"/>
      <c r="U4180" s="282"/>
      <c r="V4180" s="283" t="s">
        <v>501</v>
      </c>
      <c r="W4180" s="274">
        <v>300</v>
      </c>
      <c r="X4180" s="284" t="s">
        <v>502</v>
      </c>
      <c r="Y4180" s="276"/>
      <c r="Z4180" s="276"/>
      <c r="AA4180" s="285"/>
      <c r="AB4180" s="285"/>
      <c r="AC4180" s="285"/>
      <c r="AD4180" s="281"/>
      <c r="AE4180" s="287"/>
      <c r="AF4180" s="288"/>
      <c r="AG4180" s="197"/>
      <c r="AH4180" s="280"/>
      <c r="AI4180" s="280"/>
      <c r="AJ4180" s="280"/>
      <c r="AK4180" s="280"/>
      <c r="AL4180" s="280"/>
      <c r="AM4180" s="276"/>
      <c r="AN4180" s="276"/>
      <c r="AO4180" s="198">
        <f t="shared" si="162"/>
        <v>0</v>
      </c>
      <c r="AP4180" s="198">
        <f t="shared" si="163"/>
        <v>0</v>
      </c>
      <c r="AQ4180" s="199">
        <f t="shared" si="164"/>
        <v>232200</v>
      </c>
      <c r="AR4180" s="199">
        <f t="shared" si="151"/>
        <v>232200</v>
      </c>
      <c r="AS4180" s="198">
        <f t="shared" si="148"/>
        <v>0</v>
      </c>
      <c r="AT4180" s="198">
        <f t="shared" si="156"/>
        <v>232200</v>
      </c>
      <c r="AU4180" s="198">
        <f t="shared" si="157"/>
        <v>0</v>
      </c>
      <c r="AV4180" s="276"/>
      <c r="AW4180" s="276"/>
      <c r="AX4180" s="201">
        <f t="shared" si="158"/>
        <v>0</v>
      </c>
      <c r="AY4180" s="198">
        <f t="shared" si="159"/>
        <v>0</v>
      </c>
    </row>
    <row r="4181" spans="1:52" s="339" customFormat="1" ht="16.5" customHeight="1" x14ac:dyDescent="0.25">
      <c r="A4181" s="179" t="s">
        <v>503</v>
      </c>
      <c r="B4181" s="180">
        <v>241</v>
      </c>
      <c r="C4181" s="203" t="s">
        <v>5</v>
      </c>
      <c r="D4181" s="183">
        <v>14527</v>
      </c>
      <c r="E4181" s="183">
        <v>5</v>
      </c>
      <c r="F4181" s="183">
        <v>150</v>
      </c>
      <c r="G4181" s="183" t="s">
        <v>26</v>
      </c>
      <c r="H4181" s="183">
        <v>1</v>
      </c>
      <c r="I4181" s="183">
        <v>0</v>
      </c>
      <c r="J4181" s="183">
        <v>27</v>
      </c>
      <c r="K4181" s="184">
        <f>H4181*400+I4181*100+J4181</f>
        <v>427</v>
      </c>
      <c r="L4181" s="187">
        <v>427</v>
      </c>
      <c r="M4181" s="204">
        <v>2</v>
      </c>
      <c r="N4181" s="187">
        <f t="shared" si="154"/>
        <v>427</v>
      </c>
      <c r="O4181" s="187">
        <v>100</v>
      </c>
      <c r="P4181" s="185">
        <f>N4181*O4181</f>
        <v>42700</v>
      </c>
      <c r="Q4181" s="188"/>
      <c r="R4181" s="371">
        <v>427</v>
      </c>
      <c r="S4181" s="281"/>
      <c r="T4181" s="276"/>
      <c r="U4181" s="282"/>
      <c r="V4181" s="283"/>
      <c r="W4181" s="274"/>
      <c r="X4181" s="284"/>
      <c r="Y4181" s="276"/>
      <c r="Z4181" s="276"/>
      <c r="AA4181" s="285"/>
      <c r="AB4181" s="285"/>
      <c r="AC4181" s="285"/>
      <c r="AD4181" s="281"/>
      <c r="AE4181" s="287"/>
      <c r="AF4181" s="288"/>
      <c r="AG4181" s="197"/>
      <c r="AH4181" s="280"/>
      <c r="AI4181" s="280"/>
      <c r="AJ4181" s="280"/>
      <c r="AK4181" s="280"/>
      <c r="AL4181" s="280"/>
      <c r="AM4181" s="276"/>
      <c r="AN4181" s="276"/>
      <c r="AO4181" s="198">
        <f t="shared" si="162"/>
        <v>0</v>
      </c>
      <c r="AP4181" s="198">
        <f t="shared" si="163"/>
        <v>0</v>
      </c>
      <c r="AQ4181" s="199">
        <f t="shared" si="164"/>
        <v>42700</v>
      </c>
      <c r="AR4181" s="199">
        <f t="shared" si="151"/>
        <v>42700</v>
      </c>
      <c r="AS4181" s="198">
        <f t="shared" si="148"/>
        <v>0</v>
      </c>
      <c r="AT4181" s="198">
        <f t="shared" si="156"/>
        <v>42700</v>
      </c>
      <c r="AU4181" s="198">
        <f t="shared" si="157"/>
        <v>0</v>
      </c>
      <c r="AV4181" s="276"/>
      <c r="AW4181" s="276"/>
      <c r="AX4181" s="201">
        <f t="shared" si="158"/>
        <v>0</v>
      </c>
      <c r="AY4181" s="198">
        <f t="shared" si="159"/>
        <v>0</v>
      </c>
    </row>
    <row r="4182" spans="1:52" s="202" customFormat="1" ht="16.5" customHeight="1" x14ac:dyDescent="0.25">
      <c r="A4182" s="217" t="s">
        <v>299</v>
      </c>
      <c r="B4182" s="218"/>
      <c r="C4182" s="219"/>
      <c r="D4182" s="220"/>
      <c r="E4182" s="220"/>
      <c r="F4182" s="220"/>
      <c r="G4182" s="220"/>
      <c r="H4182" s="220"/>
      <c r="I4182" s="220"/>
      <c r="J4182" s="220"/>
      <c r="K4182" s="221"/>
      <c r="L4182" s="221"/>
      <c r="M4182" s="222"/>
      <c r="N4182" s="221">
        <f t="shared" si="154"/>
        <v>0</v>
      </c>
      <c r="O4182" s="221"/>
      <c r="P4182" s="374">
        <f>N4182*O4182</f>
        <v>0</v>
      </c>
      <c r="Q4182" s="223"/>
      <c r="R4182" s="224"/>
      <c r="S4182" s="224"/>
      <c r="T4182" s="225"/>
      <c r="U4182" s="226"/>
      <c r="V4182" s="227" t="s">
        <v>504</v>
      </c>
      <c r="W4182" s="228">
        <v>301</v>
      </c>
      <c r="X4182" s="387" t="s">
        <v>505</v>
      </c>
      <c r="Y4182" s="225" t="s">
        <v>28</v>
      </c>
      <c r="Z4182" s="225" t="s">
        <v>37</v>
      </c>
      <c r="AA4182" s="229">
        <v>10</v>
      </c>
      <c r="AB4182" s="229">
        <v>11</v>
      </c>
      <c r="AC4182" s="229">
        <v>2</v>
      </c>
      <c r="AD4182" s="224">
        <f>AA4182*AB4182</f>
        <v>110</v>
      </c>
      <c r="AE4182" s="230"/>
      <c r="AF4182" s="231">
        <f>AF4178</f>
        <v>6700</v>
      </c>
      <c r="AG4182" s="197">
        <f t="shared" si="146"/>
        <v>737000</v>
      </c>
      <c r="AH4182" s="223">
        <f>SUM(AI4182:AL4182)</f>
        <v>110</v>
      </c>
      <c r="AI4182" s="223"/>
      <c r="AJ4182" s="223">
        <v>110</v>
      </c>
      <c r="AK4182" s="223"/>
      <c r="AL4182" s="223"/>
      <c r="AM4182" s="220">
        <v>36</v>
      </c>
      <c r="AN4182" s="220">
        <f>ค่าเสื่อม!AK2</f>
        <v>62</v>
      </c>
      <c r="AO4182" s="198">
        <f t="shared" si="162"/>
        <v>456940</v>
      </c>
      <c r="AP4182" s="198">
        <f t="shared" si="163"/>
        <v>280060</v>
      </c>
      <c r="AQ4182" s="199">
        <f t="shared" si="164"/>
        <v>280060</v>
      </c>
      <c r="AR4182" s="199">
        <f t="shared" si="151"/>
        <v>280060</v>
      </c>
      <c r="AS4182" s="198">
        <f t="shared" si="148"/>
        <v>0</v>
      </c>
      <c r="AT4182" s="198">
        <f t="shared" si="156"/>
        <v>280060</v>
      </c>
      <c r="AU4182" s="198">
        <f t="shared" si="157"/>
        <v>0</v>
      </c>
      <c r="AV4182" s="220"/>
      <c r="AW4182" s="220"/>
      <c r="AX4182" s="201">
        <f t="shared" si="158"/>
        <v>0</v>
      </c>
      <c r="AY4182" s="198">
        <f t="shared" si="159"/>
        <v>0</v>
      </c>
    </row>
    <row r="4183" spans="1:52" s="183" customFormat="1" ht="16.5" customHeight="1" x14ac:dyDescent="0.25">
      <c r="S4183" s="189"/>
      <c r="T4183" s="190"/>
      <c r="U4183" s="191"/>
      <c r="V4183" s="192" t="s">
        <v>506</v>
      </c>
      <c r="W4183" s="193">
        <v>302</v>
      </c>
      <c r="X4183" s="366" t="s">
        <v>507</v>
      </c>
      <c r="Y4183" s="190" t="s">
        <v>28</v>
      </c>
      <c r="Z4183" s="190" t="s">
        <v>37</v>
      </c>
      <c r="AA4183" s="195">
        <v>8</v>
      </c>
      <c r="AB4183" s="195">
        <v>12</v>
      </c>
      <c r="AC4183" s="195">
        <v>2</v>
      </c>
      <c r="AD4183" s="189">
        <f>AA4183*AB4183</f>
        <v>96</v>
      </c>
      <c r="AE4183" s="196"/>
      <c r="AF4183" s="197">
        <f>AF4182</f>
        <v>6700</v>
      </c>
      <c r="AG4183" s="197">
        <f t="shared" si="146"/>
        <v>643200</v>
      </c>
      <c r="AH4183" s="188">
        <f>SUM(AI4183:AL4183)</f>
        <v>96</v>
      </c>
      <c r="AI4183" s="188"/>
      <c r="AJ4183" s="188">
        <v>96</v>
      </c>
      <c r="AK4183" s="188"/>
      <c r="AL4183" s="188"/>
      <c r="AM4183" s="183">
        <v>42</v>
      </c>
      <c r="AN4183" s="183">
        <f>ค่าเสื่อม!AQ2</f>
        <v>74</v>
      </c>
      <c r="AO4183" s="198">
        <f t="shared" si="162"/>
        <v>475968</v>
      </c>
      <c r="AP4183" s="198">
        <f t="shared" si="163"/>
        <v>167232</v>
      </c>
      <c r="AQ4183" s="199">
        <f t="shared" si="164"/>
        <v>167232</v>
      </c>
      <c r="AR4183" s="199">
        <f t="shared" si="151"/>
        <v>167232</v>
      </c>
      <c r="AS4183" s="198">
        <f t="shared" si="148"/>
        <v>0</v>
      </c>
      <c r="AT4183" s="198">
        <f t="shared" si="156"/>
        <v>167232</v>
      </c>
      <c r="AU4183" s="198">
        <f t="shared" si="157"/>
        <v>0</v>
      </c>
      <c r="AX4183" s="201">
        <f t="shared" si="158"/>
        <v>0</v>
      </c>
      <c r="AY4183" s="198">
        <f t="shared" si="159"/>
        <v>0</v>
      </c>
      <c r="AZ4183" s="203"/>
    </row>
    <row r="4184" spans="1:52" s="202" customFormat="1" ht="16.5" customHeight="1" x14ac:dyDescent="0.25">
      <c r="A4184" s="377" t="s">
        <v>508</v>
      </c>
      <c r="B4184" s="378">
        <v>242</v>
      </c>
      <c r="C4184" s="181" t="s">
        <v>5</v>
      </c>
      <c r="D4184" s="182">
        <v>14523</v>
      </c>
      <c r="E4184" s="182">
        <v>6</v>
      </c>
      <c r="F4184" s="182">
        <v>146</v>
      </c>
      <c r="G4184" s="182" t="s">
        <v>26</v>
      </c>
      <c r="H4184" s="182">
        <v>0</v>
      </c>
      <c r="I4184" s="182">
        <v>1</v>
      </c>
      <c r="J4184" s="182">
        <v>58</v>
      </c>
      <c r="K4184" s="184">
        <f>H4184*400+I4184*100+J4184</f>
        <v>158</v>
      </c>
      <c r="L4184" s="379">
        <v>158</v>
      </c>
      <c r="M4184" s="380">
        <v>1</v>
      </c>
      <c r="N4184" s="379">
        <f t="shared" ref="N4184:N4190" si="165">L4184</f>
        <v>158</v>
      </c>
      <c r="O4184" s="379">
        <v>100</v>
      </c>
      <c r="P4184" s="355">
        <f t="shared" si="147"/>
        <v>15800</v>
      </c>
      <c r="Q4184" s="397">
        <v>158</v>
      </c>
      <c r="R4184" s="357"/>
      <c r="S4184" s="357"/>
      <c r="T4184" s="354"/>
      <c r="U4184" s="358"/>
      <c r="V4184" s="398" t="s">
        <v>508</v>
      </c>
      <c r="W4184" s="360">
        <v>303</v>
      </c>
      <c r="X4184" s="385" t="s">
        <v>509</v>
      </c>
      <c r="Y4184" s="354" t="s">
        <v>38</v>
      </c>
      <c r="Z4184" s="354" t="s">
        <v>7</v>
      </c>
      <c r="AA4184" s="381">
        <v>7</v>
      </c>
      <c r="AB4184" s="381">
        <v>18</v>
      </c>
      <c r="AC4184" s="381">
        <v>2</v>
      </c>
      <c r="AD4184" s="357">
        <f>AA4184*AB4184</f>
        <v>126</v>
      </c>
      <c r="AE4184" s="382"/>
      <c r="AF4184" s="383">
        <f>AF4179</f>
        <v>2050</v>
      </c>
      <c r="AG4184" s="197">
        <f t="shared" si="146"/>
        <v>258300</v>
      </c>
      <c r="AH4184" s="356">
        <f>SUM(AI4184:AL4184)</f>
        <v>126</v>
      </c>
      <c r="AI4184" s="356">
        <v>126</v>
      </c>
      <c r="AJ4184" s="356"/>
      <c r="AK4184" s="356"/>
      <c r="AL4184" s="356"/>
      <c r="AM4184" s="182">
        <v>30</v>
      </c>
      <c r="AN4184" s="182">
        <f>ค่าเสื่อม!T4</f>
        <v>93</v>
      </c>
      <c r="AO4184" s="198">
        <f t="shared" si="162"/>
        <v>240219</v>
      </c>
      <c r="AP4184" s="198">
        <f t="shared" si="163"/>
        <v>18081</v>
      </c>
      <c r="AQ4184" s="199">
        <f t="shared" si="164"/>
        <v>33881</v>
      </c>
      <c r="AR4184" s="199">
        <f t="shared" si="151"/>
        <v>33881</v>
      </c>
      <c r="AS4184" s="198">
        <f t="shared" si="148"/>
        <v>0</v>
      </c>
      <c r="AT4184" s="198">
        <f t="shared" si="156"/>
        <v>33881</v>
      </c>
      <c r="AU4184" s="198">
        <f t="shared" si="157"/>
        <v>0</v>
      </c>
      <c r="AV4184" s="182"/>
      <c r="AW4184" s="182" t="s">
        <v>51</v>
      </c>
      <c r="AX4184" s="201">
        <f t="shared" si="158"/>
        <v>0</v>
      </c>
      <c r="AY4184" s="198">
        <f t="shared" si="159"/>
        <v>0</v>
      </c>
    </row>
    <row r="4185" spans="1:52" s="202" customFormat="1" ht="16.5" customHeight="1" x14ac:dyDescent="0.25">
      <c r="A4185" s="179"/>
      <c r="B4185" s="180">
        <v>243</v>
      </c>
      <c r="C4185" s="203" t="s">
        <v>5</v>
      </c>
      <c r="D4185" s="183">
        <v>39363</v>
      </c>
      <c r="E4185" s="183">
        <v>223</v>
      </c>
      <c r="F4185" s="183">
        <v>1971</v>
      </c>
      <c r="G4185" s="183" t="s">
        <v>26</v>
      </c>
      <c r="H4185" s="183">
        <v>3</v>
      </c>
      <c r="I4185" s="183">
        <v>0</v>
      </c>
      <c r="J4185" s="183">
        <v>0</v>
      </c>
      <c r="K4185" s="184">
        <f>H4185*400+I4185*100+J4185</f>
        <v>1200</v>
      </c>
      <c r="L4185" s="187">
        <v>1200</v>
      </c>
      <c r="M4185" s="204">
        <v>1</v>
      </c>
      <c r="N4185" s="187">
        <f t="shared" si="165"/>
        <v>1200</v>
      </c>
      <c r="O4185" s="187">
        <v>150</v>
      </c>
      <c r="P4185" s="185">
        <f t="shared" si="147"/>
        <v>180000</v>
      </c>
      <c r="Q4185" s="370">
        <v>1200</v>
      </c>
      <c r="R4185" s="189"/>
      <c r="S4185" s="189"/>
      <c r="T4185" s="190"/>
      <c r="U4185" s="191"/>
      <c r="V4185" s="192"/>
      <c r="W4185" s="193"/>
      <c r="X4185" s="366"/>
      <c r="Y4185" s="190"/>
      <c r="Z4185" s="190"/>
      <c r="AA4185" s="195"/>
      <c r="AB4185" s="195"/>
      <c r="AC4185" s="195"/>
      <c r="AD4185" s="189"/>
      <c r="AE4185" s="196"/>
      <c r="AF4185" s="197"/>
      <c r="AG4185" s="197"/>
      <c r="AH4185" s="188"/>
      <c r="AI4185" s="188"/>
      <c r="AJ4185" s="188"/>
      <c r="AK4185" s="188"/>
      <c r="AL4185" s="188"/>
      <c r="AM4185" s="183"/>
      <c r="AN4185" s="183"/>
      <c r="AO4185" s="198">
        <f t="shared" si="162"/>
        <v>0</v>
      </c>
      <c r="AP4185" s="198">
        <f t="shared" si="163"/>
        <v>0</v>
      </c>
      <c r="AQ4185" s="199">
        <f t="shared" si="164"/>
        <v>180000</v>
      </c>
      <c r="AR4185" s="199">
        <f t="shared" si="151"/>
        <v>180000</v>
      </c>
      <c r="AS4185" s="198">
        <f t="shared" si="148"/>
        <v>0</v>
      </c>
      <c r="AT4185" s="198">
        <f t="shared" si="156"/>
        <v>180000</v>
      </c>
      <c r="AU4185" s="198">
        <f t="shared" si="157"/>
        <v>0</v>
      </c>
      <c r="AV4185" s="183"/>
      <c r="AW4185" s="183"/>
      <c r="AX4185" s="201">
        <f t="shared" si="158"/>
        <v>0</v>
      </c>
      <c r="AY4185" s="198">
        <f t="shared" si="159"/>
        <v>0</v>
      </c>
    </row>
    <row r="4186" spans="1:52" s="202" customFormat="1" ht="16.5" customHeight="1" x14ac:dyDescent="0.25">
      <c r="A4186" s="179" t="s">
        <v>510</v>
      </c>
      <c r="B4186" s="180">
        <v>244</v>
      </c>
      <c r="C4186" s="203" t="s">
        <v>5</v>
      </c>
      <c r="D4186" s="183">
        <v>14519</v>
      </c>
      <c r="E4186" s="183">
        <v>18</v>
      </c>
      <c r="F4186" s="183">
        <v>142</v>
      </c>
      <c r="G4186" s="183" t="s">
        <v>26</v>
      </c>
      <c r="H4186" s="183">
        <v>0</v>
      </c>
      <c r="I4186" s="183">
        <v>1</v>
      </c>
      <c r="J4186" s="183">
        <v>89</v>
      </c>
      <c r="K4186" s="184">
        <f>H4186*400+I4186*100+J4186</f>
        <v>189</v>
      </c>
      <c r="L4186" s="187">
        <v>189</v>
      </c>
      <c r="M4186" s="204">
        <v>2</v>
      </c>
      <c r="N4186" s="187">
        <f t="shared" si="165"/>
        <v>189</v>
      </c>
      <c r="O4186" s="187">
        <v>175</v>
      </c>
      <c r="P4186" s="185">
        <f t="shared" si="147"/>
        <v>33075</v>
      </c>
      <c r="Q4186" s="370"/>
      <c r="R4186" s="371">
        <v>189</v>
      </c>
      <c r="S4186" s="189"/>
      <c r="T4186" s="190"/>
      <c r="U4186" s="191"/>
      <c r="V4186" s="372" t="s">
        <v>510</v>
      </c>
      <c r="W4186" s="193">
        <v>304</v>
      </c>
      <c r="X4186" s="366" t="s">
        <v>511</v>
      </c>
      <c r="Y4186" s="190" t="s">
        <v>28</v>
      </c>
      <c r="Z4186" s="190" t="s">
        <v>53</v>
      </c>
      <c r="AA4186" s="195">
        <v>6</v>
      </c>
      <c r="AB4186" s="195">
        <v>18</v>
      </c>
      <c r="AC4186" s="195">
        <v>2</v>
      </c>
      <c r="AD4186" s="189">
        <f>AA4186*AB4186</f>
        <v>108</v>
      </c>
      <c r="AE4186" s="196"/>
      <c r="AF4186" s="197">
        <f>AF4183</f>
        <v>6700</v>
      </c>
      <c r="AG4186" s="197">
        <f t="shared" ref="AG4186:AG4193" si="166">AD4186*AF4186</f>
        <v>723600</v>
      </c>
      <c r="AH4186" s="188">
        <f>SUM(AI4186:AL4186)</f>
        <v>108</v>
      </c>
      <c r="AI4186" s="188"/>
      <c r="AJ4186" s="188">
        <v>108</v>
      </c>
      <c r="AK4186" s="188"/>
      <c r="AL4186" s="188"/>
      <c r="AM4186" s="183">
        <v>70</v>
      </c>
      <c r="AN4186" s="183">
        <f>ค่าเสื่อม!T4</f>
        <v>93</v>
      </c>
      <c r="AO4186" s="198">
        <f t="shared" si="162"/>
        <v>672948</v>
      </c>
      <c r="AP4186" s="198">
        <f t="shared" si="163"/>
        <v>50652</v>
      </c>
      <c r="AQ4186" s="199">
        <f t="shared" si="164"/>
        <v>83727</v>
      </c>
      <c r="AR4186" s="199">
        <f t="shared" si="151"/>
        <v>83727</v>
      </c>
      <c r="AS4186" s="198">
        <f t="shared" si="148"/>
        <v>0</v>
      </c>
      <c r="AT4186" s="198">
        <f t="shared" si="156"/>
        <v>83727</v>
      </c>
      <c r="AU4186" s="198">
        <f t="shared" si="157"/>
        <v>0</v>
      </c>
      <c r="AV4186" s="183"/>
      <c r="AW4186" s="183"/>
      <c r="AX4186" s="201">
        <f t="shared" si="158"/>
        <v>0</v>
      </c>
      <c r="AY4186" s="198">
        <f t="shared" si="159"/>
        <v>0</v>
      </c>
    </row>
    <row r="4187" spans="1:52" s="202" customFormat="1" ht="16.5" customHeight="1" x14ac:dyDescent="0.25">
      <c r="A4187" s="179"/>
      <c r="B4187" s="180"/>
      <c r="C4187" s="203"/>
      <c r="D4187" s="183"/>
      <c r="E4187" s="183"/>
      <c r="F4187" s="183"/>
      <c r="G4187" s="183"/>
      <c r="H4187" s="183"/>
      <c r="I4187" s="183"/>
      <c r="J4187" s="183"/>
      <c r="K4187" s="187"/>
      <c r="L4187" s="187"/>
      <c r="M4187" s="204"/>
      <c r="N4187" s="187">
        <f t="shared" si="165"/>
        <v>0</v>
      </c>
      <c r="O4187" s="187"/>
      <c r="P4187" s="185">
        <f t="shared" si="147"/>
        <v>0</v>
      </c>
      <c r="Q4187" s="188"/>
      <c r="R4187" s="189"/>
      <c r="S4187" s="189"/>
      <c r="T4187" s="190"/>
      <c r="U4187" s="191"/>
      <c r="V4187" s="372" t="s">
        <v>508</v>
      </c>
      <c r="W4187" s="193">
        <v>305</v>
      </c>
      <c r="X4187" s="366" t="s">
        <v>509</v>
      </c>
      <c r="Y4187" s="190" t="s">
        <v>28</v>
      </c>
      <c r="Z4187" s="190" t="s">
        <v>53</v>
      </c>
      <c r="AA4187" s="195">
        <v>5</v>
      </c>
      <c r="AB4187" s="195">
        <v>14</v>
      </c>
      <c r="AC4187" s="195">
        <v>2</v>
      </c>
      <c r="AD4187" s="189">
        <f>AA4187*AB4187</f>
        <v>70</v>
      </c>
      <c r="AE4187" s="196"/>
      <c r="AF4187" s="197">
        <f>AF4186</f>
        <v>6700</v>
      </c>
      <c r="AG4187" s="197">
        <f t="shared" si="166"/>
        <v>469000</v>
      </c>
      <c r="AH4187" s="188">
        <f>SUM(AI4187:AL4187)</f>
        <v>70</v>
      </c>
      <c r="AI4187" s="188"/>
      <c r="AJ4187" s="188">
        <v>70</v>
      </c>
      <c r="AK4187" s="188"/>
      <c r="AL4187" s="188"/>
      <c r="AM4187" s="183">
        <v>30</v>
      </c>
      <c r="AN4187" s="183">
        <f>ค่าเสื่อม!T4</f>
        <v>93</v>
      </c>
      <c r="AO4187" s="198">
        <f t="shared" si="162"/>
        <v>436170</v>
      </c>
      <c r="AP4187" s="198">
        <f t="shared" si="163"/>
        <v>32830</v>
      </c>
      <c r="AQ4187" s="199">
        <f t="shared" si="164"/>
        <v>32830</v>
      </c>
      <c r="AR4187" s="199">
        <f t="shared" si="151"/>
        <v>32830</v>
      </c>
      <c r="AS4187" s="198">
        <f t="shared" si="148"/>
        <v>0</v>
      </c>
      <c r="AT4187" s="198">
        <f t="shared" si="156"/>
        <v>32830</v>
      </c>
      <c r="AU4187" s="198">
        <f t="shared" si="157"/>
        <v>0</v>
      </c>
      <c r="AV4187" s="183"/>
      <c r="AW4187" s="183"/>
      <c r="AX4187" s="201">
        <f t="shared" si="158"/>
        <v>0</v>
      </c>
      <c r="AY4187" s="198">
        <f t="shared" si="159"/>
        <v>0</v>
      </c>
    </row>
    <row r="4188" spans="1:52" s="202" customFormat="1" ht="16.5" customHeight="1" x14ac:dyDescent="0.25">
      <c r="A4188" s="179"/>
      <c r="B4188" s="180"/>
      <c r="C4188" s="203"/>
      <c r="D4188" s="183"/>
      <c r="E4188" s="183"/>
      <c r="F4188" s="183"/>
      <c r="G4188" s="183"/>
      <c r="H4188" s="183"/>
      <c r="I4188" s="183"/>
      <c r="J4188" s="183"/>
      <c r="K4188" s="187"/>
      <c r="L4188" s="187"/>
      <c r="M4188" s="204"/>
      <c r="N4188" s="187">
        <f t="shared" si="165"/>
        <v>0</v>
      </c>
      <c r="O4188" s="187"/>
      <c r="P4188" s="185">
        <f t="shared" si="147"/>
        <v>0</v>
      </c>
      <c r="Q4188" s="188"/>
      <c r="R4188" s="189"/>
      <c r="S4188" s="189"/>
      <c r="T4188" s="190"/>
      <c r="U4188" s="191"/>
      <c r="V4188" s="192"/>
      <c r="W4188" s="193">
        <v>306</v>
      </c>
      <c r="X4188" s="366"/>
      <c r="Y4188" s="190" t="s">
        <v>38</v>
      </c>
      <c r="Z4188" s="190" t="s">
        <v>7</v>
      </c>
      <c r="AA4188" s="195">
        <v>12</v>
      </c>
      <c r="AB4188" s="195">
        <v>18</v>
      </c>
      <c r="AC4188" s="195">
        <v>2</v>
      </c>
      <c r="AD4188" s="189">
        <f>AA4188*AB4188</f>
        <v>216</v>
      </c>
      <c r="AE4188" s="196"/>
      <c r="AF4188" s="197">
        <f>AF4184</f>
        <v>2050</v>
      </c>
      <c r="AG4188" s="197">
        <f t="shared" si="166"/>
        <v>442800</v>
      </c>
      <c r="AH4188" s="188">
        <f>SUM(AI4188:AL4188)</f>
        <v>216</v>
      </c>
      <c r="AI4188" s="188"/>
      <c r="AJ4188" s="188">
        <v>216</v>
      </c>
      <c r="AK4188" s="188"/>
      <c r="AL4188" s="188"/>
      <c r="AM4188" s="183">
        <v>60</v>
      </c>
      <c r="AN4188" s="183">
        <f>ค่าเสื่อม!T4</f>
        <v>93</v>
      </c>
      <c r="AO4188" s="198">
        <f t="shared" si="162"/>
        <v>411804</v>
      </c>
      <c r="AP4188" s="198">
        <f t="shared" si="163"/>
        <v>30996</v>
      </c>
      <c r="AQ4188" s="199">
        <f t="shared" si="164"/>
        <v>30996</v>
      </c>
      <c r="AR4188" s="199">
        <f t="shared" si="151"/>
        <v>30996</v>
      </c>
      <c r="AS4188" s="198">
        <f t="shared" si="148"/>
        <v>0</v>
      </c>
      <c r="AT4188" s="198">
        <f t="shared" si="156"/>
        <v>30996</v>
      </c>
      <c r="AU4188" s="198">
        <f t="shared" si="157"/>
        <v>0</v>
      </c>
      <c r="AV4188" s="183"/>
      <c r="AW4188" s="183" t="s">
        <v>51</v>
      </c>
      <c r="AX4188" s="201">
        <f t="shared" si="158"/>
        <v>0</v>
      </c>
      <c r="AY4188" s="198">
        <f t="shared" si="159"/>
        <v>0</v>
      </c>
    </row>
    <row r="4189" spans="1:52" s="202" customFormat="1" ht="16.5" customHeight="1" x14ac:dyDescent="0.25">
      <c r="A4189" s="179"/>
      <c r="B4189" s="180"/>
      <c r="C4189" s="203"/>
      <c r="D4189" s="183"/>
      <c r="E4189" s="183"/>
      <c r="F4189" s="183"/>
      <c r="G4189" s="183"/>
      <c r="H4189" s="183"/>
      <c r="I4189" s="183"/>
      <c r="J4189" s="183"/>
      <c r="K4189" s="187"/>
      <c r="L4189" s="187"/>
      <c r="M4189" s="204"/>
      <c r="N4189" s="187">
        <f t="shared" si="165"/>
        <v>0</v>
      </c>
      <c r="O4189" s="187"/>
      <c r="P4189" s="185">
        <f>N4189*O4189</f>
        <v>0</v>
      </c>
      <c r="Q4189" s="188"/>
      <c r="R4189" s="189"/>
      <c r="S4189" s="189"/>
      <c r="T4189" s="190"/>
      <c r="U4189" s="191"/>
      <c r="V4189" s="192"/>
      <c r="W4189" s="193">
        <v>307</v>
      </c>
      <c r="X4189" s="366"/>
      <c r="Y4189" s="190" t="s">
        <v>38</v>
      </c>
      <c r="Z4189" s="190" t="s">
        <v>7</v>
      </c>
      <c r="AA4189" s="195">
        <v>6</v>
      </c>
      <c r="AB4189" s="195">
        <v>8</v>
      </c>
      <c r="AC4189" s="195">
        <v>2</v>
      </c>
      <c r="AD4189" s="189">
        <f>AA4189*AB4189</f>
        <v>48</v>
      </c>
      <c r="AE4189" s="196"/>
      <c r="AF4189" s="197">
        <f>AF4188</f>
        <v>2050</v>
      </c>
      <c r="AG4189" s="197">
        <f t="shared" si="166"/>
        <v>98400</v>
      </c>
      <c r="AH4189" s="188">
        <f>SUM(AI4189:AL4189)</f>
        <v>48</v>
      </c>
      <c r="AI4189" s="188"/>
      <c r="AJ4189" s="188">
        <v>48</v>
      </c>
      <c r="AK4189" s="188"/>
      <c r="AL4189" s="188"/>
      <c r="AM4189" s="183">
        <v>20</v>
      </c>
      <c r="AN4189" s="183">
        <f>ค่าเสื่อม!T4</f>
        <v>93</v>
      </c>
      <c r="AO4189" s="198">
        <f t="shared" si="162"/>
        <v>91512</v>
      </c>
      <c r="AP4189" s="198">
        <f t="shared" si="163"/>
        <v>6888</v>
      </c>
      <c r="AQ4189" s="199">
        <f t="shared" si="164"/>
        <v>6888</v>
      </c>
      <c r="AR4189" s="199">
        <f t="shared" si="151"/>
        <v>6888</v>
      </c>
      <c r="AS4189" s="198">
        <f t="shared" si="148"/>
        <v>0</v>
      </c>
      <c r="AT4189" s="198">
        <f t="shared" si="156"/>
        <v>6888</v>
      </c>
      <c r="AU4189" s="198">
        <f t="shared" si="157"/>
        <v>0</v>
      </c>
      <c r="AV4189" s="183"/>
      <c r="AW4189" s="183" t="s">
        <v>51</v>
      </c>
      <c r="AX4189" s="201">
        <f t="shared" si="158"/>
        <v>0</v>
      </c>
      <c r="AY4189" s="198">
        <f t="shared" si="159"/>
        <v>0</v>
      </c>
    </row>
    <row r="4190" spans="1:52" s="202" customFormat="1" ht="16.5" customHeight="1" x14ac:dyDescent="0.25">
      <c r="A4190" s="179" t="s">
        <v>512</v>
      </c>
      <c r="B4190" s="180">
        <v>245</v>
      </c>
      <c r="C4190" s="203" t="s">
        <v>5</v>
      </c>
      <c r="D4190" s="183">
        <v>14521</v>
      </c>
      <c r="E4190" s="183">
        <v>15</v>
      </c>
      <c r="F4190" s="183">
        <v>144</v>
      </c>
      <c r="G4190" s="183" t="s">
        <v>26</v>
      </c>
      <c r="H4190" s="183">
        <v>0</v>
      </c>
      <c r="I4190" s="183">
        <v>1</v>
      </c>
      <c r="J4190" s="183">
        <v>57</v>
      </c>
      <c r="K4190" s="184">
        <f>H4190*400+I4190*100+J4190</f>
        <v>157</v>
      </c>
      <c r="L4190" s="187">
        <v>157</v>
      </c>
      <c r="M4190" s="204">
        <v>2</v>
      </c>
      <c r="N4190" s="187">
        <f t="shared" si="165"/>
        <v>157</v>
      </c>
      <c r="O4190" s="187">
        <v>100</v>
      </c>
      <c r="P4190" s="185">
        <f>N4190*O4190</f>
        <v>15700</v>
      </c>
      <c r="Q4190" s="370"/>
      <c r="R4190" s="371">
        <v>157</v>
      </c>
      <c r="S4190" s="189"/>
      <c r="T4190" s="190"/>
      <c r="U4190" s="191"/>
      <c r="V4190" s="372" t="s">
        <v>512</v>
      </c>
      <c r="W4190" s="193">
        <v>308</v>
      </c>
      <c r="X4190" s="366" t="s">
        <v>513</v>
      </c>
      <c r="Y4190" s="190" t="s">
        <v>28</v>
      </c>
      <c r="Z4190" s="190" t="s">
        <v>41</v>
      </c>
      <c r="AA4190" s="195"/>
      <c r="AB4190" s="195"/>
      <c r="AC4190" s="195">
        <v>2</v>
      </c>
      <c r="AD4190" s="189">
        <v>360</v>
      </c>
      <c r="AE4190" s="196"/>
      <c r="AF4190" s="197">
        <f>AF4187</f>
        <v>6700</v>
      </c>
      <c r="AG4190" s="197">
        <f t="shared" si="166"/>
        <v>2412000</v>
      </c>
      <c r="AH4190" s="188">
        <v>360</v>
      </c>
      <c r="AI4190" s="188"/>
      <c r="AJ4190" s="188">
        <v>360</v>
      </c>
      <c r="AK4190" s="188"/>
      <c r="AL4190" s="188"/>
      <c r="AM4190" s="183">
        <v>22</v>
      </c>
      <c r="AN4190" s="183">
        <f>ค่าเสื่อม!W3</f>
        <v>85</v>
      </c>
      <c r="AO4190" s="198">
        <f t="shared" si="162"/>
        <v>2050200</v>
      </c>
      <c r="AP4190" s="198">
        <f t="shared" si="163"/>
        <v>361800</v>
      </c>
      <c r="AQ4190" s="199">
        <f t="shared" si="164"/>
        <v>377500</v>
      </c>
      <c r="AR4190" s="199">
        <f t="shared" si="151"/>
        <v>377500</v>
      </c>
      <c r="AS4190" s="198">
        <f t="shared" si="148"/>
        <v>0</v>
      </c>
      <c r="AT4190" s="198">
        <f t="shared" si="156"/>
        <v>377500</v>
      </c>
      <c r="AU4190" s="198">
        <f t="shared" si="157"/>
        <v>0</v>
      </c>
      <c r="AV4190" s="183"/>
      <c r="AW4190" s="183"/>
      <c r="AX4190" s="201">
        <f t="shared" si="158"/>
        <v>0</v>
      </c>
      <c r="AY4190" s="198">
        <f t="shared" si="159"/>
        <v>0</v>
      </c>
    </row>
    <row r="4191" spans="1:52" s="202" customFormat="1" ht="16.5" customHeight="1" x14ac:dyDescent="0.25">
      <c r="A4191" s="179"/>
      <c r="B4191" s="180"/>
      <c r="C4191" s="203"/>
      <c r="D4191" s="183"/>
      <c r="E4191" s="183"/>
      <c r="F4191" s="183"/>
      <c r="G4191" s="183"/>
      <c r="H4191" s="183"/>
      <c r="I4191" s="183"/>
      <c r="J4191" s="183"/>
      <c r="K4191" s="187"/>
      <c r="L4191" s="187"/>
      <c r="M4191" s="204"/>
      <c r="N4191" s="187"/>
      <c r="O4191" s="187"/>
      <c r="P4191" s="185"/>
      <c r="Q4191" s="188"/>
      <c r="R4191" s="189"/>
      <c r="S4191" s="189"/>
      <c r="T4191" s="190"/>
      <c r="U4191" s="191"/>
      <c r="V4191" s="192"/>
      <c r="W4191" s="193"/>
      <c r="X4191" s="366"/>
      <c r="Y4191" s="190"/>
      <c r="Z4191" s="192" t="s">
        <v>42</v>
      </c>
      <c r="AA4191" s="195">
        <v>12</v>
      </c>
      <c r="AB4191" s="195">
        <v>15</v>
      </c>
      <c r="AC4191" s="195">
        <v>2</v>
      </c>
      <c r="AD4191" s="189">
        <f>AA4191*AB4191</f>
        <v>180</v>
      </c>
      <c r="AE4191" s="196"/>
      <c r="AF4191" s="197">
        <f>AF4190</f>
        <v>6700</v>
      </c>
      <c r="AG4191" s="197">
        <f t="shared" si="166"/>
        <v>1206000</v>
      </c>
      <c r="AH4191" s="188">
        <f>SUM(AI4191:AL4191)</f>
        <v>180</v>
      </c>
      <c r="AI4191" s="188"/>
      <c r="AJ4191" s="188">
        <v>180</v>
      </c>
      <c r="AK4191" s="188"/>
      <c r="AL4191" s="188"/>
      <c r="AM4191" s="183">
        <v>22</v>
      </c>
      <c r="AN4191" s="183">
        <v>85</v>
      </c>
      <c r="AO4191" s="198">
        <f t="shared" si="162"/>
        <v>1025100</v>
      </c>
      <c r="AP4191" s="198">
        <f t="shared" si="163"/>
        <v>180900</v>
      </c>
      <c r="AQ4191" s="199">
        <f t="shared" si="164"/>
        <v>180900</v>
      </c>
      <c r="AR4191" s="199">
        <f t="shared" si="151"/>
        <v>180900</v>
      </c>
      <c r="AS4191" s="198">
        <f t="shared" si="148"/>
        <v>0</v>
      </c>
      <c r="AT4191" s="198">
        <f t="shared" si="156"/>
        <v>180900</v>
      </c>
      <c r="AU4191" s="198">
        <f t="shared" si="157"/>
        <v>0</v>
      </c>
      <c r="AV4191" s="183"/>
      <c r="AW4191" s="183"/>
      <c r="AX4191" s="201">
        <f t="shared" si="158"/>
        <v>0</v>
      </c>
      <c r="AY4191" s="198">
        <f t="shared" si="159"/>
        <v>0</v>
      </c>
    </row>
    <row r="4192" spans="1:52" s="202" customFormat="1" ht="16.5" customHeight="1" x14ac:dyDescent="0.25">
      <c r="A4192" s="179"/>
      <c r="B4192" s="180"/>
      <c r="C4192" s="203"/>
      <c r="D4192" s="183"/>
      <c r="E4192" s="183"/>
      <c r="F4192" s="183"/>
      <c r="G4192" s="183"/>
      <c r="H4192" s="183"/>
      <c r="I4192" s="183"/>
      <c r="J4192" s="183"/>
      <c r="K4192" s="187"/>
      <c r="L4192" s="187"/>
      <c r="M4192" s="204"/>
      <c r="N4192" s="187"/>
      <c r="O4192" s="187"/>
      <c r="P4192" s="185"/>
      <c r="Q4192" s="188"/>
      <c r="R4192" s="189"/>
      <c r="S4192" s="189"/>
      <c r="T4192" s="190"/>
      <c r="U4192" s="191"/>
      <c r="V4192" s="192"/>
      <c r="W4192" s="193"/>
      <c r="X4192" s="366"/>
      <c r="Y4192" s="190"/>
      <c r="Z4192" s="192" t="s">
        <v>43</v>
      </c>
      <c r="AA4192" s="195">
        <v>12</v>
      </c>
      <c r="AB4192" s="195">
        <v>15</v>
      </c>
      <c r="AC4192" s="195">
        <v>2</v>
      </c>
      <c r="AD4192" s="189">
        <f>AA4192*AB4192</f>
        <v>180</v>
      </c>
      <c r="AE4192" s="196"/>
      <c r="AF4192" s="197">
        <f>AF4191</f>
        <v>6700</v>
      </c>
      <c r="AG4192" s="197">
        <f t="shared" si="166"/>
        <v>1206000</v>
      </c>
      <c r="AH4192" s="188">
        <f>SUM(AI4192:AL4192)</f>
        <v>180</v>
      </c>
      <c r="AI4192" s="188"/>
      <c r="AJ4192" s="188">
        <v>180</v>
      </c>
      <c r="AK4192" s="188"/>
      <c r="AL4192" s="188"/>
      <c r="AM4192" s="183">
        <v>22</v>
      </c>
      <c r="AN4192" s="183">
        <v>85</v>
      </c>
      <c r="AO4192" s="198">
        <f t="shared" si="162"/>
        <v>1025100</v>
      </c>
      <c r="AP4192" s="198">
        <f t="shared" si="163"/>
        <v>180900</v>
      </c>
      <c r="AQ4192" s="199">
        <f t="shared" si="164"/>
        <v>180900</v>
      </c>
      <c r="AR4192" s="199">
        <f t="shared" si="151"/>
        <v>180900</v>
      </c>
      <c r="AS4192" s="198">
        <f t="shared" si="148"/>
        <v>0</v>
      </c>
      <c r="AT4192" s="198">
        <f t="shared" si="156"/>
        <v>180900</v>
      </c>
      <c r="AU4192" s="198">
        <f t="shared" si="157"/>
        <v>0</v>
      </c>
      <c r="AV4192" s="183"/>
      <c r="AW4192" s="183"/>
      <c r="AX4192" s="201">
        <f t="shared" si="158"/>
        <v>0</v>
      </c>
      <c r="AY4192" s="198">
        <f t="shared" si="159"/>
        <v>0</v>
      </c>
    </row>
    <row r="4193" spans="1:51" s="202" customFormat="1" ht="16.5" customHeight="1" x14ac:dyDescent="0.25">
      <c r="A4193" s="179"/>
      <c r="B4193" s="180"/>
      <c r="C4193" s="203"/>
      <c r="D4193" s="183"/>
      <c r="E4193" s="183"/>
      <c r="F4193" s="183"/>
      <c r="G4193" s="183"/>
      <c r="H4193" s="183"/>
      <c r="I4193" s="183"/>
      <c r="J4193" s="183"/>
      <c r="K4193" s="187"/>
      <c r="L4193" s="187"/>
      <c r="M4193" s="204"/>
      <c r="N4193" s="187"/>
      <c r="O4193" s="187"/>
      <c r="P4193" s="185"/>
      <c r="Q4193" s="188"/>
      <c r="R4193" s="189"/>
      <c r="S4193" s="189"/>
      <c r="T4193" s="190"/>
      <c r="U4193" s="191"/>
      <c r="V4193" s="192"/>
      <c r="W4193" s="193">
        <v>309</v>
      </c>
      <c r="X4193" s="366"/>
      <c r="Y4193" s="190" t="s">
        <v>38</v>
      </c>
      <c r="Z4193" s="190" t="s">
        <v>7</v>
      </c>
      <c r="AA4193" s="195">
        <v>13</v>
      </c>
      <c r="AB4193" s="195">
        <v>15</v>
      </c>
      <c r="AC4193" s="195">
        <v>2</v>
      </c>
      <c r="AD4193" s="189">
        <f>AA4193*AB4193</f>
        <v>195</v>
      </c>
      <c r="AE4193" s="196"/>
      <c r="AF4193" s="197">
        <f>AF4189</f>
        <v>2050</v>
      </c>
      <c r="AG4193" s="197">
        <f t="shared" si="166"/>
        <v>399750</v>
      </c>
      <c r="AH4193" s="188">
        <f>SUM(AI4193:AL4193)</f>
        <v>195</v>
      </c>
      <c r="AI4193" s="188"/>
      <c r="AJ4193" s="188">
        <v>195</v>
      </c>
      <c r="AK4193" s="188"/>
      <c r="AL4193" s="188"/>
      <c r="AM4193" s="183">
        <v>12</v>
      </c>
      <c r="AN4193" s="183">
        <f>ค่าเสื่อม!M4</f>
        <v>50</v>
      </c>
      <c r="AO4193" s="198">
        <f t="shared" si="162"/>
        <v>199875</v>
      </c>
      <c r="AP4193" s="198">
        <f t="shared" si="163"/>
        <v>199875</v>
      </c>
      <c r="AQ4193" s="199">
        <f t="shared" si="164"/>
        <v>199875</v>
      </c>
      <c r="AR4193" s="199">
        <f t="shared" si="151"/>
        <v>199875</v>
      </c>
      <c r="AS4193" s="198">
        <f t="shared" si="148"/>
        <v>0</v>
      </c>
      <c r="AT4193" s="198">
        <f t="shared" si="156"/>
        <v>199875</v>
      </c>
      <c r="AU4193" s="198">
        <f t="shared" si="157"/>
        <v>0</v>
      </c>
      <c r="AV4193" s="183"/>
      <c r="AW4193" s="183" t="s">
        <v>51</v>
      </c>
      <c r="AX4193" s="201">
        <f t="shared" si="158"/>
        <v>0</v>
      </c>
      <c r="AY4193" s="198">
        <f t="shared" si="159"/>
        <v>0</v>
      </c>
    </row>
    <row r="4194" spans="1:51" s="202" customFormat="1" ht="16.5" customHeight="1" x14ac:dyDescent="0.25">
      <c r="A4194" s="179"/>
      <c r="B4194" s="180">
        <v>246</v>
      </c>
      <c r="C4194" s="203" t="s">
        <v>5</v>
      </c>
      <c r="D4194" s="183">
        <v>39366</v>
      </c>
      <c r="E4194" s="183">
        <v>226</v>
      </c>
      <c r="F4194" s="183">
        <v>1974</v>
      </c>
      <c r="G4194" s="183" t="s">
        <v>26</v>
      </c>
      <c r="H4194" s="183">
        <v>5</v>
      </c>
      <c r="I4194" s="183">
        <v>1</v>
      </c>
      <c r="J4194" s="183">
        <v>69</v>
      </c>
      <c r="K4194" s="184">
        <f>H4194*400+I4194*100+J4194</f>
        <v>2169</v>
      </c>
      <c r="L4194" s="187">
        <v>2169</v>
      </c>
      <c r="M4194" s="204">
        <v>1</v>
      </c>
      <c r="N4194" s="187">
        <f t="shared" ref="N4194:N4200" si="167">L4194</f>
        <v>2169</v>
      </c>
      <c r="O4194" s="187">
        <v>125</v>
      </c>
      <c r="P4194" s="185">
        <f t="shared" ref="P4194:P4200" si="168">N4194*O4194</f>
        <v>271125</v>
      </c>
      <c r="Q4194" s="370">
        <v>2169</v>
      </c>
      <c r="R4194" s="189"/>
      <c r="S4194" s="189"/>
      <c r="T4194" s="190"/>
      <c r="U4194" s="191"/>
      <c r="V4194" s="192"/>
      <c r="W4194" s="193"/>
      <c r="X4194" s="366"/>
      <c r="Y4194" s="190"/>
      <c r="Z4194" s="190"/>
      <c r="AA4194" s="195"/>
      <c r="AB4194" s="195"/>
      <c r="AC4194" s="195"/>
      <c r="AD4194" s="189"/>
      <c r="AE4194" s="196"/>
      <c r="AF4194" s="197"/>
      <c r="AG4194" s="197"/>
      <c r="AH4194" s="190"/>
      <c r="AI4194" s="188"/>
      <c r="AJ4194" s="188"/>
      <c r="AK4194" s="188"/>
      <c r="AL4194" s="188"/>
      <c r="AM4194" s="183"/>
      <c r="AN4194" s="183"/>
      <c r="AO4194" s="198">
        <f t="shared" si="162"/>
        <v>0</v>
      </c>
      <c r="AP4194" s="198">
        <f t="shared" si="163"/>
        <v>0</v>
      </c>
      <c r="AQ4194" s="199">
        <f t="shared" si="164"/>
        <v>271125</v>
      </c>
      <c r="AR4194" s="199">
        <f t="shared" si="151"/>
        <v>271125</v>
      </c>
      <c r="AS4194" s="198">
        <f t="shared" ref="AS4194:AS4200" si="169">((S4194*O4194)+(AF4194*AK4194)-(AF4194*AK4194*AN4194/100))</f>
        <v>0</v>
      </c>
      <c r="AT4194" s="198">
        <f t="shared" si="156"/>
        <v>271125</v>
      </c>
      <c r="AU4194" s="198">
        <f t="shared" si="157"/>
        <v>0</v>
      </c>
      <c r="AV4194" s="183"/>
      <c r="AW4194" s="183"/>
      <c r="AX4194" s="201">
        <f t="shared" si="158"/>
        <v>0</v>
      </c>
      <c r="AY4194" s="198">
        <f t="shared" si="159"/>
        <v>0</v>
      </c>
    </row>
    <row r="4195" spans="1:51" s="202" customFormat="1" ht="16.5" customHeight="1" x14ac:dyDescent="0.25">
      <c r="A4195" s="179" t="s">
        <v>514</v>
      </c>
      <c r="B4195" s="180">
        <v>247</v>
      </c>
      <c r="C4195" s="203" t="s">
        <v>5</v>
      </c>
      <c r="D4195" s="183">
        <v>3455</v>
      </c>
      <c r="E4195" s="183">
        <v>564</v>
      </c>
      <c r="F4195" s="183">
        <v>9</v>
      </c>
      <c r="G4195" s="183" t="s">
        <v>26</v>
      </c>
      <c r="H4195" s="183">
        <v>14</v>
      </c>
      <c r="I4195" s="183">
        <v>3</v>
      </c>
      <c r="J4195" s="183">
        <v>2</v>
      </c>
      <c r="K4195" s="184">
        <f>H4195*400+I4195*100+J4195</f>
        <v>5902</v>
      </c>
      <c r="L4195" s="187">
        <v>5902</v>
      </c>
      <c r="M4195" s="204">
        <v>1</v>
      </c>
      <c r="N4195" s="187">
        <f t="shared" si="167"/>
        <v>5902</v>
      </c>
      <c r="O4195" s="187">
        <v>125</v>
      </c>
      <c r="P4195" s="185">
        <f t="shared" si="168"/>
        <v>737750</v>
      </c>
      <c r="Q4195" s="370">
        <v>5902</v>
      </c>
      <c r="R4195" s="189"/>
      <c r="S4195" s="189"/>
      <c r="T4195" s="190"/>
      <c r="U4195" s="191"/>
      <c r="V4195" s="192"/>
      <c r="W4195" s="193"/>
      <c r="X4195" s="366"/>
      <c r="Y4195" s="190"/>
      <c r="Z4195" s="190"/>
      <c r="AA4195" s="195"/>
      <c r="AB4195" s="195"/>
      <c r="AC4195" s="195"/>
      <c r="AD4195" s="189"/>
      <c r="AE4195" s="196"/>
      <c r="AF4195" s="197"/>
      <c r="AG4195" s="197"/>
      <c r="AH4195" s="190"/>
      <c r="AI4195" s="188"/>
      <c r="AJ4195" s="188"/>
      <c r="AK4195" s="188"/>
      <c r="AL4195" s="188"/>
      <c r="AM4195" s="183"/>
      <c r="AN4195" s="183"/>
      <c r="AO4195" s="198">
        <f t="shared" si="162"/>
        <v>0</v>
      </c>
      <c r="AP4195" s="198">
        <f t="shared" si="163"/>
        <v>0</v>
      </c>
      <c r="AQ4195" s="199">
        <f t="shared" si="164"/>
        <v>737750</v>
      </c>
      <c r="AR4195" s="199">
        <f t="shared" si="151"/>
        <v>737750</v>
      </c>
      <c r="AS4195" s="198">
        <f t="shared" si="169"/>
        <v>0</v>
      </c>
      <c r="AT4195" s="198">
        <f t="shared" si="156"/>
        <v>737750</v>
      </c>
      <c r="AU4195" s="198">
        <f t="shared" si="157"/>
        <v>0</v>
      </c>
      <c r="AV4195" s="183"/>
      <c r="AW4195" s="183"/>
      <c r="AX4195" s="201">
        <f t="shared" si="158"/>
        <v>0</v>
      </c>
      <c r="AY4195" s="198">
        <f t="shared" si="159"/>
        <v>0</v>
      </c>
    </row>
    <row r="4196" spans="1:51" s="202" customFormat="1" ht="16.5" customHeight="1" x14ac:dyDescent="0.25">
      <c r="A4196" s="179" t="s">
        <v>515</v>
      </c>
      <c r="B4196" s="180">
        <v>248</v>
      </c>
      <c r="C4196" s="203" t="s">
        <v>5</v>
      </c>
      <c r="D4196" s="183">
        <v>17985</v>
      </c>
      <c r="E4196" s="183">
        <v>565</v>
      </c>
      <c r="F4196" s="183">
        <v>394</v>
      </c>
      <c r="G4196" s="183" t="s">
        <v>26</v>
      </c>
      <c r="H4196" s="183">
        <v>7</v>
      </c>
      <c r="I4196" s="183">
        <v>2</v>
      </c>
      <c r="J4196" s="183">
        <v>58</v>
      </c>
      <c r="K4196" s="184">
        <f>H4196*400+I4196*100+J4196</f>
        <v>3058</v>
      </c>
      <c r="L4196" s="187">
        <v>3058</v>
      </c>
      <c r="M4196" s="204">
        <v>1</v>
      </c>
      <c r="N4196" s="187">
        <f t="shared" si="167"/>
        <v>3058</v>
      </c>
      <c r="O4196" s="187">
        <v>125</v>
      </c>
      <c r="P4196" s="185">
        <f t="shared" si="168"/>
        <v>382250</v>
      </c>
      <c r="Q4196" s="370">
        <v>3058</v>
      </c>
      <c r="R4196" s="189"/>
      <c r="S4196" s="189"/>
      <c r="T4196" s="190"/>
      <c r="U4196" s="191"/>
      <c r="V4196" s="192"/>
      <c r="W4196" s="193"/>
      <c r="X4196" s="366"/>
      <c r="Y4196" s="190"/>
      <c r="Z4196" s="190"/>
      <c r="AA4196" s="195"/>
      <c r="AB4196" s="195"/>
      <c r="AC4196" s="195"/>
      <c r="AD4196" s="189"/>
      <c r="AE4196" s="196"/>
      <c r="AF4196" s="197"/>
      <c r="AG4196" s="197"/>
      <c r="AH4196" s="190"/>
      <c r="AI4196" s="188"/>
      <c r="AJ4196" s="188"/>
      <c r="AK4196" s="188"/>
      <c r="AL4196" s="188"/>
      <c r="AM4196" s="183"/>
      <c r="AN4196" s="183"/>
      <c r="AO4196" s="198">
        <f t="shared" si="162"/>
        <v>0</v>
      </c>
      <c r="AP4196" s="198">
        <f t="shared" si="163"/>
        <v>0</v>
      </c>
      <c r="AQ4196" s="199">
        <f t="shared" si="164"/>
        <v>382250</v>
      </c>
      <c r="AR4196" s="199">
        <f t="shared" si="151"/>
        <v>382250</v>
      </c>
      <c r="AS4196" s="198">
        <f t="shared" si="169"/>
        <v>0</v>
      </c>
      <c r="AT4196" s="198">
        <f t="shared" si="156"/>
        <v>382250</v>
      </c>
      <c r="AU4196" s="198">
        <f t="shared" si="157"/>
        <v>0</v>
      </c>
      <c r="AV4196" s="183"/>
      <c r="AW4196" s="183"/>
      <c r="AX4196" s="201">
        <f t="shared" si="158"/>
        <v>0</v>
      </c>
      <c r="AY4196" s="198">
        <f t="shared" si="159"/>
        <v>0</v>
      </c>
    </row>
    <row r="4197" spans="1:51" s="202" customFormat="1" ht="16.5" customHeight="1" x14ac:dyDescent="0.25">
      <c r="A4197" s="179" t="s">
        <v>463</v>
      </c>
      <c r="B4197" s="180">
        <v>249</v>
      </c>
      <c r="C4197" s="203" t="s">
        <v>5</v>
      </c>
      <c r="D4197" s="183">
        <v>11752</v>
      </c>
      <c r="E4197" s="183">
        <v>301</v>
      </c>
      <c r="F4197" s="183">
        <v>45</v>
      </c>
      <c r="G4197" s="183" t="s">
        <v>26</v>
      </c>
      <c r="H4197" s="183">
        <v>3</v>
      </c>
      <c r="I4197" s="183">
        <v>0</v>
      </c>
      <c r="J4197" s="183">
        <v>0</v>
      </c>
      <c r="K4197" s="184">
        <f>H4197*400+I4197*100+J4197</f>
        <v>1200</v>
      </c>
      <c r="L4197" s="187">
        <v>1200</v>
      </c>
      <c r="M4197" s="204">
        <v>1</v>
      </c>
      <c r="N4197" s="187">
        <f t="shared" si="167"/>
        <v>1200</v>
      </c>
      <c r="O4197" s="187">
        <v>100</v>
      </c>
      <c r="P4197" s="185">
        <f t="shared" si="168"/>
        <v>120000</v>
      </c>
      <c r="Q4197" s="370">
        <v>1200</v>
      </c>
      <c r="R4197" s="189"/>
      <c r="S4197" s="189"/>
      <c r="T4197" s="190"/>
      <c r="U4197" s="191"/>
      <c r="V4197" s="192"/>
      <c r="W4197" s="193"/>
      <c r="X4197" s="366"/>
      <c r="Y4197" s="190"/>
      <c r="Z4197" s="190"/>
      <c r="AA4197" s="195"/>
      <c r="AB4197" s="195"/>
      <c r="AC4197" s="195"/>
      <c r="AD4197" s="189"/>
      <c r="AE4197" s="196"/>
      <c r="AF4197" s="197"/>
      <c r="AG4197" s="197"/>
      <c r="AH4197" s="190"/>
      <c r="AI4197" s="188"/>
      <c r="AJ4197" s="188"/>
      <c r="AK4197" s="188"/>
      <c r="AL4197" s="188"/>
      <c r="AM4197" s="183"/>
      <c r="AN4197" s="183"/>
      <c r="AO4197" s="198">
        <f t="shared" si="162"/>
        <v>0</v>
      </c>
      <c r="AP4197" s="198">
        <f t="shared" si="163"/>
        <v>0</v>
      </c>
      <c r="AQ4197" s="199">
        <f t="shared" si="164"/>
        <v>120000</v>
      </c>
      <c r="AR4197" s="199">
        <f t="shared" si="151"/>
        <v>120000</v>
      </c>
      <c r="AS4197" s="198">
        <f t="shared" si="169"/>
        <v>0</v>
      </c>
      <c r="AT4197" s="198">
        <f t="shared" si="156"/>
        <v>120000</v>
      </c>
      <c r="AU4197" s="198">
        <f t="shared" si="157"/>
        <v>0</v>
      </c>
      <c r="AV4197" s="183"/>
      <c r="AW4197" s="183"/>
      <c r="AX4197" s="201">
        <f t="shared" si="158"/>
        <v>0</v>
      </c>
      <c r="AY4197" s="198">
        <f t="shared" si="159"/>
        <v>0</v>
      </c>
    </row>
    <row r="4198" spans="1:51" s="339" customFormat="1" ht="16.5" customHeight="1" x14ac:dyDescent="0.25">
      <c r="A4198" s="273" t="s">
        <v>516</v>
      </c>
      <c r="B4198" s="274">
        <v>250</v>
      </c>
      <c r="C4198" s="275" t="s">
        <v>5</v>
      </c>
      <c r="D4198" s="276">
        <v>958</v>
      </c>
      <c r="E4198" s="276">
        <v>2</v>
      </c>
      <c r="F4198" s="276">
        <v>71</v>
      </c>
      <c r="G4198" s="276" t="s">
        <v>26</v>
      </c>
      <c r="H4198" s="276">
        <v>1</v>
      </c>
      <c r="I4198" s="276">
        <v>2</v>
      </c>
      <c r="J4198" s="276">
        <v>64</v>
      </c>
      <c r="K4198" s="184">
        <f>H4198*400+I4198*100+J4198</f>
        <v>664</v>
      </c>
      <c r="L4198" s="288">
        <v>664</v>
      </c>
      <c r="M4198" s="279">
        <v>2</v>
      </c>
      <c r="N4198" s="187">
        <f t="shared" si="167"/>
        <v>664</v>
      </c>
      <c r="O4198" s="197">
        <v>125</v>
      </c>
      <c r="P4198" s="185">
        <f t="shared" si="168"/>
        <v>83000</v>
      </c>
      <c r="Q4198" s="369"/>
      <c r="R4198" s="322">
        <v>664</v>
      </c>
      <c r="S4198" s="281"/>
      <c r="T4198" s="276"/>
      <c r="U4198" s="282"/>
      <c r="V4198" s="283" t="s">
        <v>516</v>
      </c>
      <c r="W4198" s="274">
        <v>310</v>
      </c>
      <c r="X4198" s="284" t="s">
        <v>517</v>
      </c>
      <c r="Y4198" s="276" t="s">
        <v>28</v>
      </c>
      <c r="Z4198" s="276" t="s">
        <v>53</v>
      </c>
      <c r="AA4198" s="285">
        <v>6</v>
      </c>
      <c r="AB4198" s="285">
        <v>9</v>
      </c>
      <c r="AC4198" s="285">
        <v>2</v>
      </c>
      <c r="AD4198" s="281">
        <f>AA4198*AB4198</f>
        <v>54</v>
      </c>
      <c r="AE4198" s="287"/>
      <c r="AF4198" s="288">
        <f>AF4192</f>
        <v>6700</v>
      </c>
      <c r="AG4198" s="197">
        <f>AD4198*AF4198</f>
        <v>361800</v>
      </c>
      <c r="AH4198" s="280">
        <f>SUM(AI4198:AL4198)</f>
        <v>54</v>
      </c>
      <c r="AI4198" s="280"/>
      <c r="AJ4198" s="280">
        <v>54</v>
      </c>
      <c r="AK4198" s="280"/>
      <c r="AL4198" s="280"/>
      <c r="AM4198" s="276">
        <v>34</v>
      </c>
      <c r="AN4198" s="276">
        <f>ค่าเสื่อม!T4</f>
        <v>93</v>
      </c>
      <c r="AO4198" s="198">
        <f t="shared" si="162"/>
        <v>336474</v>
      </c>
      <c r="AP4198" s="198">
        <f t="shared" si="163"/>
        <v>25326</v>
      </c>
      <c r="AQ4198" s="199">
        <f t="shared" si="164"/>
        <v>108326</v>
      </c>
      <c r="AR4198" s="199">
        <f>AQ4198</f>
        <v>108326</v>
      </c>
      <c r="AS4198" s="198">
        <f t="shared" si="169"/>
        <v>0</v>
      </c>
      <c r="AT4198" s="198">
        <f t="shared" si="156"/>
        <v>108326</v>
      </c>
      <c r="AU4198" s="198">
        <f t="shared" si="157"/>
        <v>0</v>
      </c>
      <c r="AV4198" s="276"/>
      <c r="AW4198" s="276"/>
      <c r="AX4198" s="201">
        <f t="shared" si="158"/>
        <v>0</v>
      </c>
      <c r="AY4198" s="198">
        <f t="shared" si="159"/>
        <v>0</v>
      </c>
    </row>
    <row r="4199" spans="1:51" s="202" customFormat="1" ht="16.5" customHeight="1" x14ac:dyDescent="0.25">
      <c r="A4199" s="179"/>
      <c r="B4199" s="180"/>
      <c r="C4199" s="203"/>
      <c r="D4199" s="183"/>
      <c r="E4199" s="183"/>
      <c r="F4199" s="183"/>
      <c r="G4199" s="183"/>
      <c r="H4199" s="183"/>
      <c r="I4199" s="183"/>
      <c r="J4199" s="183"/>
      <c r="K4199" s="187"/>
      <c r="L4199" s="187"/>
      <c r="M4199" s="204"/>
      <c r="N4199" s="187">
        <f t="shared" si="167"/>
        <v>0</v>
      </c>
      <c r="O4199" s="187"/>
      <c r="P4199" s="185">
        <f t="shared" si="168"/>
        <v>0</v>
      </c>
      <c r="Q4199" s="188"/>
      <c r="R4199" s="189"/>
      <c r="S4199" s="189"/>
      <c r="T4199" s="190"/>
      <c r="U4199" s="191"/>
      <c r="V4199" s="372" t="s">
        <v>371</v>
      </c>
      <c r="W4199" s="193">
        <v>311</v>
      </c>
      <c r="X4199" s="366" t="s">
        <v>518</v>
      </c>
      <c r="Y4199" s="190" t="s">
        <v>28</v>
      </c>
      <c r="Z4199" s="190" t="s">
        <v>53</v>
      </c>
      <c r="AA4199" s="195">
        <v>7</v>
      </c>
      <c r="AB4199" s="195">
        <v>10</v>
      </c>
      <c r="AC4199" s="195">
        <v>2</v>
      </c>
      <c r="AD4199" s="189">
        <f>AA4199*AB4199</f>
        <v>70</v>
      </c>
      <c r="AE4199" s="196"/>
      <c r="AF4199" s="197">
        <f>AF4198</f>
        <v>6700</v>
      </c>
      <c r="AG4199" s="197">
        <f>AD4199*AF4199</f>
        <v>469000</v>
      </c>
      <c r="AH4199" s="188">
        <f>SUM(AI4199:AL4199)</f>
        <v>70</v>
      </c>
      <c r="AI4199" s="188"/>
      <c r="AJ4199" s="188">
        <v>70</v>
      </c>
      <c r="AK4199" s="188"/>
      <c r="AL4199" s="188"/>
      <c r="AM4199" s="183">
        <v>49</v>
      </c>
      <c r="AN4199" s="183">
        <f>ค่าเสื่อม!T4</f>
        <v>93</v>
      </c>
      <c r="AO4199" s="198">
        <f t="shared" si="162"/>
        <v>436170</v>
      </c>
      <c r="AP4199" s="198">
        <f t="shared" si="163"/>
        <v>32830</v>
      </c>
      <c r="AQ4199" s="199">
        <f t="shared" si="164"/>
        <v>32830</v>
      </c>
      <c r="AR4199" s="199">
        <f>AQ4199</f>
        <v>32830</v>
      </c>
      <c r="AS4199" s="198">
        <f t="shared" si="169"/>
        <v>0</v>
      </c>
      <c r="AT4199" s="198">
        <f t="shared" si="156"/>
        <v>32830</v>
      </c>
      <c r="AU4199" s="198">
        <f t="shared" si="157"/>
        <v>0</v>
      </c>
      <c r="AV4199" s="183"/>
      <c r="AW4199" s="183"/>
      <c r="AX4199" s="201">
        <f t="shared" si="158"/>
        <v>0</v>
      </c>
      <c r="AY4199" s="198">
        <f t="shared" si="159"/>
        <v>0</v>
      </c>
    </row>
    <row r="4200" spans="1:51" s="202" customFormat="1" ht="16.5" customHeight="1" x14ac:dyDescent="0.25">
      <c r="A4200" s="179"/>
      <c r="B4200" s="180"/>
      <c r="C4200" s="203"/>
      <c r="D4200" s="183"/>
      <c r="E4200" s="183"/>
      <c r="F4200" s="183"/>
      <c r="G4200" s="183"/>
      <c r="H4200" s="183"/>
      <c r="I4200" s="183"/>
      <c r="J4200" s="183"/>
      <c r="K4200" s="187"/>
      <c r="L4200" s="187"/>
      <c r="M4200" s="204"/>
      <c r="N4200" s="187">
        <f t="shared" si="167"/>
        <v>0</v>
      </c>
      <c r="O4200" s="187"/>
      <c r="P4200" s="185">
        <f t="shared" si="168"/>
        <v>0</v>
      </c>
      <c r="Q4200" s="188"/>
      <c r="R4200" s="189"/>
      <c r="S4200" s="189"/>
      <c r="T4200" s="190"/>
      <c r="U4200" s="191"/>
      <c r="V4200" s="372" t="s">
        <v>519</v>
      </c>
      <c r="W4200" s="193">
        <v>312</v>
      </c>
      <c r="X4200" s="366" t="s">
        <v>520</v>
      </c>
      <c r="Y4200" s="190" t="s">
        <v>28</v>
      </c>
      <c r="Z4200" s="190" t="s">
        <v>53</v>
      </c>
      <c r="AA4200" s="195">
        <v>14</v>
      </c>
      <c r="AB4200" s="195">
        <v>15</v>
      </c>
      <c r="AC4200" s="195">
        <v>2</v>
      </c>
      <c r="AD4200" s="189">
        <f>AA4200*AB4200</f>
        <v>210</v>
      </c>
      <c r="AE4200" s="196"/>
      <c r="AF4200" s="197">
        <f>AF4199</f>
        <v>6700</v>
      </c>
      <c r="AG4200" s="197">
        <f>AD4200*AF4200</f>
        <v>1407000</v>
      </c>
      <c r="AH4200" s="188">
        <f>SUM(AI4200:AL4200)</f>
        <v>210</v>
      </c>
      <c r="AI4200" s="188"/>
      <c r="AJ4200" s="188">
        <v>210</v>
      </c>
      <c r="AK4200" s="188"/>
      <c r="AL4200" s="188"/>
      <c r="AM4200" s="183">
        <v>30</v>
      </c>
      <c r="AN4200" s="183">
        <f>ค่าเสื่อม!T4</f>
        <v>93</v>
      </c>
      <c r="AO4200" s="198">
        <f t="shared" si="162"/>
        <v>1308510</v>
      </c>
      <c r="AP4200" s="198">
        <f t="shared" si="163"/>
        <v>98490</v>
      </c>
      <c r="AQ4200" s="199">
        <f t="shared" si="164"/>
        <v>98490</v>
      </c>
      <c r="AR4200" s="199">
        <f>AQ4200</f>
        <v>98490</v>
      </c>
      <c r="AS4200" s="198">
        <f t="shared" si="169"/>
        <v>0</v>
      </c>
      <c r="AT4200" s="198">
        <f t="shared" si="156"/>
        <v>98490</v>
      </c>
      <c r="AU4200" s="198">
        <f t="shared" si="157"/>
        <v>0</v>
      </c>
      <c r="AV4200" s="183"/>
      <c r="AW4200" s="183"/>
      <c r="AX4200" s="201">
        <f t="shared" si="158"/>
        <v>0</v>
      </c>
      <c r="AY4200" s="198">
        <f t="shared" si="159"/>
        <v>0</v>
      </c>
    </row>
    <row r="4201" spans="1:51" s="202" customFormat="1" ht="16.5" customHeight="1" x14ac:dyDescent="0.25">
      <c r="A4201" s="217"/>
      <c r="B4201" s="218"/>
      <c r="C4201" s="219"/>
      <c r="D4201" s="220"/>
      <c r="E4201" s="220"/>
      <c r="F4201" s="220"/>
      <c r="G4201" s="220"/>
      <c r="H4201" s="220"/>
      <c r="I4201" s="220"/>
      <c r="J4201" s="220"/>
      <c r="K4201" s="187"/>
      <c r="L4201" s="221"/>
      <c r="M4201" s="222"/>
      <c r="N4201" s="221"/>
      <c r="O4201" s="221"/>
      <c r="P4201" s="374"/>
      <c r="Q4201" s="223"/>
      <c r="R4201" s="224"/>
      <c r="S4201" s="224"/>
      <c r="T4201" s="225"/>
      <c r="U4201" s="226"/>
      <c r="V4201" s="399"/>
      <c r="W4201" s="228"/>
      <c r="X4201" s="387"/>
      <c r="Y4201" s="225"/>
      <c r="Z4201" s="225"/>
      <c r="AA4201" s="229"/>
      <c r="AB4201" s="229"/>
      <c r="AC4201" s="229"/>
      <c r="AD4201" s="224"/>
      <c r="AE4201" s="230"/>
      <c r="AF4201" s="231"/>
      <c r="AG4201" s="197"/>
      <c r="AH4201" s="223"/>
      <c r="AI4201" s="223"/>
      <c r="AJ4201" s="223"/>
      <c r="AK4201" s="223"/>
      <c r="AL4201" s="223"/>
      <c r="AM4201" s="220"/>
      <c r="AN4201" s="220"/>
      <c r="AO4201" s="198"/>
      <c r="AP4201" s="198"/>
      <c r="AQ4201" s="199"/>
      <c r="AR4201" s="199"/>
      <c r="AS4201" s="198"/>
      <c r="AT4201" s="198"/>
      <c r="AU4201" s="198"/>
      <c r="AV4201" s="220"/>
      <c r="AW4201" s="220"/>
      <c r="AX4201" s="201"/>
      <c r="AY4201" s="198"/>
    </row>
    <row r="4202" spans="1:51" s="202" customFormat="1" ht="16.5" customHeight="1" x14ac:dyDescent="0.25">
      <c r="A4202" s="217"/>
      <c r="B4202" s="218"/>
      <c r="C4202" s="219"/>
      <c r="D4202" s="220"/>
      <c r="E4202" s="220"/>
      <c r="F4202" s="220"/>
      <c r="G4202" s="220"/>
      <c r="H4202" s="220"/>
      <c r="I4202" s="220"/>
      <c r="J4202" s="220"/>
      <c r="K4202" s="187"/>
      <c r="L4202" s="221"/>
      <c r="M4202" s="222"/>
      <c r="N4202" s="221"/>
      <c r="O4202" s="221"/>
      <c r="P4202" s="374"/>
      <c r="Q4202" s="223"/>
      <c r="R4202" s="224"/>
      <c r="S4202" s="224"/>
      <c r="T4202" s="225"/>
      <c r="U4202" s="226"/>
      <c r="V4202" s="399"/>
      <c r="W4202" s="228"/>
      <c r="X4202" s="387"/>
      <c r="Y4202" s="225"/>
      <c r="Z4202" s="225"/>
      <c r="AA4202" s="229"/>
      <c r="AB4202" s="229"/>
      <c r="AC4202" s="229"/>
      <c r="AD4202" s="224"/>
      <c r="AE4202" s="230"/>
      <c r="AF4202" s="231"/>
      <c r="AG4202" s="197"/>
      <c r="AH4202" s="223"/>
      <c r="AI4202" s="223"/>
      <c r="AJ4202" s="223"/>
      <c r="AK4202" s="223"/>
      <c r="AL4202" s="223"/>
      <c r="AM4202" s="220"/>
      <c r="AN4202" s="220"/>
      <c r="AO4202" s="198"/>
      <c r="AP4202" s="198"/>
      <c r="AQ4202" s="199"/>
      <c r="AR4202" s="199"/>
      <c r="AS4202" s="198"/>
      <c r="AT4202" s="198"/>
      <c r="AU4202" s="198"/>
      <c r="AV4202" s="220"/>
      <c r="AW4202" s="220"/>
      <c r="AX4202" s="201"/>
      <c r="AY4202" s="198"/>
    </row>
    <row r="4203" spans="1:51" s="202" customFormat="1" ht="16.5" customHeight="1" x14ac:dyDescent="0.25">
      <c r="A4203" s="217"/>
      <c r="B4203" s="218"/>
      <c r="C4203" s="219"/>
      <c r="D4203" s="220"/>
      <c r="E4203" s="220"/>
      <c r="F4203" s="220"/>
      <c r="G4203" s="220"/>
      <c r="H4203" s="220"/>
      <c r="I4203" s="220"/>
      <c r="J4203" s="220"/>
      <c r="K4203" s="187"/>
      <c r="L4203" s="221"/>
      <c r="M4203" s="222"/>
      <c r="N4203" s="221"/>
      <c r="O4203" s="221"/>
      <c r="P4203" s="374"/>
      <c r="Q4203" s="223"/>
      <c r="R4203" s="224"/>
      <c r="S4203" s="224"/>
      <c r="T4203" s="225"/>
      <c r="U4203" s="226"/>
      <c r="V4203" s="399"/>
      <c r="W4203" s="228"/>
      <c r="X4203" s="387"/>
      <c r="Y4203" s="225"/>
      <c r="Z4203" s="225"/>
      <c r="AA4203" s="229"/>
      <c r="AB4203" s="229"/>
      <c r="AC4203" s="229"/>
      <c r="AD4203" s="224"/>
      <c r="AE4203" s="230"/>
      <c r="AF4203" s="231"/>
      <c r="AG4203" s="197"/>
      <c r="AH4203" s="223"/>
      <c r="AI4203" s="223"/>
      <c r="AJ4203" s="223"/>
      <c r="AK4203" s="223"/>
      <c r="AL4203" s="223"/>
      <c r="AM4203" s="220"/>
      <c r="AN4203" s="220"/>
      <c r="AO4203" s="198"/>
      <c r="AP4203" s="198"/>
      <c r="AQ4203" s="199"/>
      <c r="AR4203" s="199"/>
      <c r="AS4203" s="198"/>
      <c r="AT4203" s="198"/>
      <c r="AU4203" s="198"/>
      <c r="AV4203" s="220"/>
      <c r="AW4203" s="220"/>
      <c r="AX4203" s="201"/>
      <c r="AY4203" s="198"/>
    </row>
    <row r="4204" spans="1:51" s="202" customFormat="1" ht="16.5" customHeight="1" x14ac:dyDescent="0.25">
      <c r="A4204" s="217"/>
      <c r="B4204" s="218"/>
      <c r="C4204" s="219"/>
      <c r="D4204" s="220"/>
      <c r="E4204" s="220"/>
      <c r="F4204" s="220"/>
      <c r="G4204" s="220"/>
      <c r="H4204" s="220"/>
      <c r="I4204" s="220"/>
      <c r="J4204" s="220"/>
      <c r="K4204" s="187"/>
      <c r="L4204" s="221"/>
      <c r="M4204" s="222"/>
      <c r="N4204" s="221"/>
      <c r="O4204" s="221"/>
      <c r="P4204" s="374"/>
      <c r="Q4204" s="223"/>
      <c r="R4204" s="224"/>
      <c r="S4204" s="224"/>
      <c r="T4204" s="225"/>
      <c r="U4204" s="226"/>
      <c r="V4204" s="399"/>
      <c r="W4204" s="228"/>
      <c r="X4204" s="387"/>
      <c r="Y4204" s="225"/>
      <c r="Z4204" s="225"/>
      <c r="AA4204" s="229"/>
      <c r="AB4204" s="229"/>
      <c r="AC4204" s="229"/>
      <c r="AD4204" s="224"/>
      <c r="AE4204" s="230"/>
      <c r="AF4204" s="231"/>
      <c r="AG4204" s="197"/>
      <c r="AH4204" s="223"/>
      <c r="AI4204" s="223"/>
      <c r="AJ4204" s="223"/>
      <c r="AK4204" s="223"/>
      <c r="AL4204" s="223"/>
      <c r="AM4204" s="220"/>
      <c r="AN4204" s="220"/>
      <c r="AO4204" s="198"/>
      <c r="AP4204" s="198"/>
      <c r="AQ4204" s="199"/>
      <c r="AR4204" s="199"/>
      <c r="AS4204" s="198"/>
      <c r="AT4204" s="198"/>
      <c r="AU4204" s="198"/>
      <c r="AV4204" s="220"/>
      <c r="AW4204" s="220"/>
      <c r="AX4204" s="201"/>
      <c r="AY4204" s="198"/>
    </row>
    <row r="4205" spans="1:51" s="202" customFormat="1" ht="16.5" customHeight="1" x14ac:dyDescent="0.25">
      <c r="A4205" s="217"/>
      <c r="B4205" s="218"/>
      <c r="C4205" s="219"/>
      <c r="D4205" s="220"/>
      <c r="E4205" s="220"/>
      <c r="F4205" s="220"/>
      <c r="G4205" s="220"/>
      <c r="H4205" s="220"/>
      <c r="I4205" s="220"/>
      <c r="J4205" s="220"/>
      <c r="K4205" s="187"/>
      <c r="L4205" s="221"/>
      <c r="M4205" s="222"/>
      <c r="N4205" s="221"/>
      <c r="O4205" s="221"/>
      <c r="P4205" s="374"/>
      <c r="Q4205" s="223"/>
      <c r="R4205" s="224"/>
      <c r="S4205" s="224"/>
      <c r="T4205" s="225"/>
      <c r="U4205" s="226"/>
      <c r="V4205" s="399"/>
      <c r="W4205" s="228"/>
      <c r="X4205" s="387"/>
      <c r="Y4205" s="225"/>
      <c r="Z4205" s="225"/>
      <c r="AA4205" s="229"/>
      <c r="AB4205" s="229"/>
      <c r="AC4205" s="229"/>
      <c r="AD4205" s="224"/>
      <c r="AE4205" s="230"/>
      <c r="AF4205" s="231"/>
      <c r="AG4205" s="197"/>
      <c r="AH4205" s="223"/>
      <c r="AI4205" s="223"/>
      <c r="AJ4205" s="223"/>
      <c r="AK4205" s="223"/>
      <c r="AL4205" s="223"/>
      <c r="AM4205" s="220"/>
      <c r="AN4205" s="220"/>
      <c r="AO4205" s="198"/>
      <c r="AP4205" s="198"/>
      <c r="AQ4205" s="199"/>
      <c r="AR4205" s="199"/>
      <c r="AS4205" s="198"/>
      <c r="AT4205" s="198"/>
      <c r="AU4205" s="198"/>
      <c r="AV4205" s="220"/>
      <c r="AW4205" s="220"/>
      <c r="AX4205" s="201"/>
      <c r="AY4205" s="198"/>
    </row>
    <row r="4206" spans="1:51" s="202" customFormat="1" ht="16.5" customHeight="1" x14ac:dyDescent="0.25">
      <c r="A4206" s="217"/>
      <c r="B4206" s="218"/>
      <c r="C4206" s="219"/>
      <c r="D4206" s="220"/>
      <c r="E4206" s="220"/>
      <c r="F4206" s="220"/>
      <c r="G4206" s="220"/>
      <c r="H4206" s="220"/>
      <c r="I4206" s="220"/>
      <c r="J4206" s="220"/>
      <c r="K4206" s="187"/>
      <c r="L4206" s="221"/>
      <c r="M4206" s="222"/>
      <c r="N4206" s="221"/>
      <c r="O4206" s="221"/>
      <c r="P4206" s="374"/>
      <c r="Q4206" s="223"/>
      <c r="R4206" s="224"/>
      <c r="S4206" s="224"/>
      <c r="T4206" s="225"/>
      <c r="U4206" s="226"/>
      <c r="V4206" s="399"/>
      <c r="W4206" s="228"/>
      <c r="X4206" s="387"/>
      <c r="Y4206" s="225"/>
      <c r="Z4206" s="225"/>
      <c r="AA4206" s="229"/>
      <c r="AB4206" s="229"/>
      <c r="AC4206" s="229"/>
      <c r="AD4206" s="224"/>
      <c r="AE4206" s="230"/>
      <c r="AF4206" s="231"/>
      <c r="AG4206" s="197"/>
      <c r="AH4206" s="223"/>
      <c r="AI4206" s="223"/>
      <c r="AJ4206" s="223"/>
      <c r="AK4206" s="223"/>
      <c r="AL4206" s="223"/>
      <c r="AM4206" s="220"/>
      <c r="AN4206" s="220"/>
      <c r="AO4206" s="198"/>
      <c r="AP4206" s="198"/>
      <c r="AQ4206" s="199"/>
      <c r="AR4206" s="199"/>
      <c r="AS4206" s="198"/>
      <c r="AT4206" s="198"/>
      <c r="AU4206" s="198"/>
      <c r="AV4206" s="220"/>
      <c r="AW4206" s="220"/>
      <c r="AX4206" s="201"/>
      <c r="AY4206" s="198"/>
    </row>
    <row r="4207" spans="1:51" s="202" customFormat="1" ht="16.5" customHeight="1" x14ac:dyDescent="0.25">
      <c r="A4207" s="217"/>
      <c r="B4207" s="218"/>
      <c r="C4207" s="219"/>
      <c r="D4207" s="220"/>
      <c r="E4207" s="220"/>
      <c r="F4207" s="220"/>
      <c r="G4207" s="220"/>
      <c r="H4207" s="220"/>
      <c r="I4207" s="220"/>
      <c r="J4207" s="220"/>
      <c r="K4207" s="187"/>
      <c r="L4207" s="221"/>
      <c r="M4207" s="222"/>
      <c r="N4207" s="221"/>
      <c r="O4207" s="221"/>
      <c r="P4207" s="374"/>
      <c r="Q4207" s="223"/>
      <c r="R4207" s="224"/>
      <c r="S4207" s="224"/>
      <c r="T4207" s="225"/>
      <c r="U4207" s="226"/>
      <c r="V4207" s="399"/>
      <c r="W4207" s="228"/>
      <c r="X4207" s="387"/>
      <c r="Y4207" s="225"/>
      <c r="Z4207" s="225"/>
      <c r="AA4207" s="229"/>
      <c r="AB4207" s="229"/>
      <c r="AC4207" s="229"/>
      <c r="AD4207" s="224"/>
      <c r="AE4207" s="230"/>
      <c r="AF4207" s="231"/>
      <c r="AG4207" s="197"/>
      <c r="AH4207" s="223"/>
      <c r="AI4207" s="223"/>
      <c r="AJ4207" s="223"/>
      <c r="AK4207" s="223"/>
      <c r="AL4207" s="223"/>
      <c r="AM4207" s="220"/>
      <c r="AN4207" s="220"/>
      <c r="AO4207" s="198"/>
      <c r="AP4207" s="198"/>
      <c r="AQ4207" s="199"/>
      <c r="AR4207" s="199"/>
      <c r="AS4207" s="198"/>
      <c r="AT4207" s="198"/>
      <c r="AU4207" s="198"/>
      <c r="AV4207" s="220"/>
      <c r="AW4207" s="220"/>
      <c r="AX4207" s="201"/>
      <c r="AY4207" s="198"/>
    </row>
    <row r="4208" spans="1:51" s="202" customFormat="1" ht="16.5" customHeight="1" x14ac:dyDescent="0.25">
      <c r="A4208" s="217"/>
      <c r="B4208" s="218"/>
      <c r="C4208" s="219"/>
      <c r="D4208" s="220"/>
      <c r="E4208" s="220"/>
      <c r="F4208" s="220"/>
      <c r="G4208" s="220"/>
      <c r="H4208" s="220"/>
      <c r="I4208" s="220"/>
      <c r="J4208" s="220"/>
      <c r="K4208" s="187"/>
      <c r="L4208" s="221"/>
      <c r="M4208" s="222"/>
      <c r="N4208" s="221"/>
      <c r="O4208" s="221"/>
      <c r="P4208" s="374"/>
      <c r="Q4208" s="223"/>
      <c r="R4208" s="224"/>
      <c r="S4208" s="224"/>
      <c r="T4208" s="225"/>
      <c r="U4208" s="226"/>
      <c r="V4208" s="399"/>
      <c r="W4208" s="228"/>
      <c r="X4208" s="387"/>
      <c r="Y4208" s="225"/>
      <c r="Z4208" s="225"/>
      <c r="AA4208" s="229"/>
      <c r="AB4208" s="229"/>
      <c r="AC4208" s="229"/>
      <c r="AD4208" s="224"/>
      <c r="AE4208" s="230"/>
      <c r="AF4208" s="231"/>
      <c r="AG4208" s="197"/>
      <c r="AH4208" s="223"/>
      <c r="AI4208" s="223"/>
      <c r="AJ4208" s="223"/>
      <c r="AK4208" s="223"/>
      <c r="AL4208" s="223"/>
      <c r="AM4208" s="220"/>
      <c r="AN4208" s="220"/>
      <c r="AO4208" s="198"/>
      <c r="AP4208" s="198"/>
      <c r="AQ4208" s="199"/>
      <c r="AR4208" s="199"/>
      <c r="AS4208" s="198"/>
      <c r="AT4208" s="198"/>
      <c r="AU4208" s="198"/>
      <c r="AV4208" s="220"/>
      <c r="AW4208" s="220"/>
      <c r="AX4208" s="201"/>
      <c r="AY4208" s="198"/>
    </row>
    <row r="4209" spans="1:51" s="202" customFormat="1" ht="16.5" customHeight="1" x14ac:dyDescent="0.25">
      <c r="A4209" s="217"/>
      <c r="B4209" s="218"/>
      <c r="C4209" s="219"/>
      <c r="D4209" s="220"/>
      <c r="E4209" s="220"/>
      <c r="F4209" s="220"/>
      <c r="G4209" s="220"/>
      <c r="H4209" s="220"/>
      <c r="I4209" s="220"/>
      <c r="J4209" s="220"/>
      <c r="K4209" s="187"/>
      <c r="L4209" s="221"/>
      <c r="M4209" s="222"/>
      <c r="N4209" s="221"/>
      <c r="O4209" s="221"/>
      <c r="P4209" s="374"/>
      <c r="Q4209" s="223"/>
      <c r="R4209" s="224"/>
      <c r="S4209" s="224"/>
      <c r="T4209" s="225"/>
      <c r="U4209" s="226"/>
      <c r="V4209" s="399"/>
      <c r="W4209" s="228"/>
      <c r="X4209" s="387"/>
      <c r="Y4209" s="225"/>
      <c r="Z4209" s="225"/>
      <c r="AA4209" s="229"/>
      <c r="AB4209" s="229"/>
      <c r="AC4209" s="229"/>
      <c r="AD4209" s="224"/>
      <c r="AE4209" s="230"/>
      <c r="AF4209" s="231"/>
      <c r="AG4209" s="197"/>
      <c r="AH4209" s="223"/>
      <c r="AI4209" s="223"/>
      <c r="AJ4209" s="223"/>
      <c r="AK4209" s="223"/>
      <c r="AL4209" s="223"/>
      <c r="AM4209" s="220"/>
      <c r="AN4209" s="220"/>
      <c r="AO4209" s="198"/>
      <c r="AP4209" s="198"/>
      <c r="AQ4209" s="199"/>
      <c r="AR4209" s="199"/>
      <c r="AS4209" s="198"/>
      <c r="AT4209" s="198"/>
      <c r="AU4209" s="198"/>
      <c r="AV4209" s="220"/>
      <c r="AW4209" s="220"/>
      <c r="AX4209" s="201"/>
      <c r="AY4209" s="198"/>
    </row>
    <row r="4210" spans="1:51" s="202" customFormat="1" ht="16.5" customHeight="1" x14ac:dyDescent="0.25">
      <c r="A4210" s="217"/>
      <c r="B4210" s="218"/>
      <c r="C4210" s="219"/>
      <c r="D4210" s="220"/>
      <c r="E4210" s="220"/>
      <c r="F4210" s="220"/>
      <c r="G4210" s="220"/>
      <c r="H4210" s="220"/>
      <c r="I4210" s="220"/>
      <c r="J4210" s="220"/>
      <c r="K4210" s="187"/>
      <c r="L4210" s="221"/>
      <c r="M4210" s="222"/>
      <c r="N4210" s="221"/>
      <c r="O4210" s="221"/>
      <c r="P4210" s="374"/>
      <c r="Q4210" s="223"/>
      <c r="R4210" s="224"/>
      <c r="S4210" s="224"/>
      <c r="T4210" s="225"/>
      <c r="U4210" s="226"/>
      <c r="V4210" s="399"/>
      <c r="W4210" s="228"/>
      <c r="X4210" s="387"/>
      <c r="Y4210" s="225"/>
      <c r="Z4210" s="225"/>
      <c r="AA4210" s="229"/>
      <c r="AB4210" s="229"/>
      <c r="AC4210" s="229"/>
      <c r="AD4210" s="224"/>
      <c r="AE4210" s="230"/>
      <c r="AF4210" s="231"/>
      <c r="AG4210" s="197"/>
      <c r="AH4210" s="223"/>
      <c r="AI4210" s="223"/>
      <c r="AJ4210" s="223"/>
      <c r="AK4210" s="223"/>
      <c r="AL4210" s="223"/>
      <c r="AM4210" s="220"/>
      <c r="AN4210" s="220"/>
      <c r="AO4210" s="198"/>
      <c r="AP4210" s="198"/>
      <c r="AQ4210" s="199"/>
      <c r="AR4210" s="199"/>
      <c r="AS4210" s="198"/>
      <c r="AT4210" s="198"/>
      <c r="AU4210" s="198"/>
      <c r="AV4210" s="220"/>
      <c r="AW4210" s="220"/>
      <c r="AX4210" s="201"/>
      <c r="AY4210" s="198"/>
    </row>
    <row r="4211" spans="1:51" s="202" customFormat="1" ht="16.5" customHeight="1" x14ac:dyDescent="0.25">
      <c r="A4211" s="217"/>
      <c r="B4211" s="218"/>
      <c r="C4211" s="219"/>
      <c r="D4211" s="220"/>
      <c r="E4211" s="220"/>
      <c r="F4211" s="220"/>
      <c r="G4211" s="220"/>
      <c r="H4211" s="220"/>
      <c r="I4211" s="220"/>
      <c r="J4211" s="220"/>
      <c r="K4211" s="187"/>
      <c r="L4211" s="221"/>
      <c r="M4211" s="222"/>
      <c r="N4211" s="221"/>
      <c r="O4211" s="221"/>
      <c r="P4211" s="374"/>
      <c r="Q4211" s="223"/>
      <c r="R4211" s="224"/>
      <c r="S4211" s="224"/>
      <c r="T4211" s="225"/>
      <c r="U4211" s="226"/>
      <c r="V4211" s="399"/>
      <c r="W4211" s="228"/>
      <c r="X4211" s="387"/>
      <c r="Y4211" s="225"/>
      <c r="Z4211" s="225"/>
      <c r="AA4211" s="229"/>
      <c r="AB4211" s="229"/>
      <c r="AC4211" s="229"/>
      <c r="AD4211" s="224"/>
      <c r="AE4211" s="230"/>
      <c r="AF4211" s="231"/>
      <c r="AG4211" s="197"/>
      <c r="AH4211" s="223"/>
      <c r="AI4211" s="223"/>
      <c r="AJ4211" s="223"/>
      <c r="AK4211" s="223"/>
      <c r="AL4211" s="223"/>
      <c r="AM4211" s="220"/>
      <c r="AN4211" s="220"/>
      <c r="AO4211" s="198"/>
      <c r="AP4211" s="198"/>
      <c r="AQ4211" s="199"/>
      <c r="AR4211" s="199"/>
      <c r="AS4211" s="198"/>
      <c r="AT4211" s="198"/>
      <c r="AU4211" s="198"/>
      <c r="AV4211" s="220"/>
      <c r="AW4211" s="220"/>
      <c r="AX4211" s="201"/>
      <c r="AY4211" s="198"/>
    </row>
    <row r="4212" spans="1:51" s="202" customFormat="1" ht="16.5" customHeight="1" x14ac:dyDescent="0.25">
      <c r="A4212" s="217"/>
      <c r="B4212" s="218"/>
      <c r="C4212" s="219"/>
      <c r="D4212" s="220"/>
      <c r="E4212" s="220"/>
      <c r="F4212" s="220"/>
      <c r="G4212" s="220"/>
      <c r="H4212" s="220"/>
      <c r="I4212" s="220"/>
      <c r="J4212" s="220"/>
      <c r="K4212" s="187"/>
      <c r="L4212" s="221"/>
      <c r="M4212" s="222"/>
      <c r="N4212" s="221"/>
      <c r="O4212" s="221"/>
      <c r="P4212" s="374"/>
      <c r="Q4212" s="223"/>
      <c r="R4212" s="224"/>
      <c r="S4212" s="224"/>
      <c r="T4212" s="225"/>
      <c r="U4212" s="226"/>
      <c r="V4212" s="399"/>
      <c r="W4212" s="228"/>
      <c r="X4212" s="387"/>
      <c r="Y4212" s="225"/>
      <c r="Z4212" s="225"/>
      <c r="AA4212" s="229"/>
      <c r="AB4212" s="229"/>
      <c r="AC4212" s="229"/>
      <c r="AD4212" s="224"/>
      <c r="AE4212" s="230"/>
      <c r="AF4212" s="231"/>
      <c r="AG4212" s="197"/>
      <c r="AH4212" s="223"/>
      <c r="AI4212" s="223"/>
      <c r="AJ4212" s="223"/>
      <c r="AK4212" s="223"/>
      <c r="AL4212" s="223"/>
      <c r="AM4212" s="220"/>
      <c r="AN4212" s="220"/>
      <c r="AO4212" s="198"/>
      <c r="AP4212" s="198"/>
      <c r="AQ4212" s="199"/>
      <c r="AR4212" s="199"/>
      <c r="AS4212" s="198"/>
      <c r="AT4212" s="198"/>
      <c r="AU4212" s="198"/>
      <c r="AV4212" s="220"/>
      <c r="AW4212" s="220"/>
      <c r="AX4212" s="201"/>
      <c r="AY4212" s="198"/>
    </row>
    <row r="4213" spans="1:51" s="202" customFormat="1" ht="16.5" customHeight="1" x14ac:dyDescent="0.25">
      <c r="A4213" s="217"/>
      <c r="B4213" s="218"/>
      <c r="C4213" s="219"/>
      <c r="D4213" s="220"/>
      <c r="E4213" s="220"/>
      <c r="F4213" s="220"/>
      <c r="G4213" s="220"/>
      <c r="H4213" s="220"/>
      <c r="I4213" s="220"/>
      <c r="J4213" s="220"/>
      <c r="K4213" s="187"/>
      <c r="L4213" s="221"/>
      <c r="M4213" s="222"/>
      <c r="N4213" s="221"/>
      <c r="O4213" s="221"/>
      <c r="P4213" s="374"/>
      <c r="Q4213" s="223"/>
      <c r="R4213" s="224"/>
      <c r="S4213" s="224"/>
      <c r="T4213" s="225"/>
      <c r="U4213" s="226"/>
      <c r="V4213" s="399"/>
      <c r="W4213" s="228"/>
      <c r="X4213" s="387"/>
      <c r="Y4213" s="225"/>
      <c r="Z4213" s="225"/>
      <c r="AA4213" s="229"/>
      <c r="AB4213" s="229"/>
      <c r="AC4213" s="229"/>
      <c r="AD4213" s="224"/>
      <c r="AE4213" s="230"/>
      <c r="AF4213" s="231"/>
      <c r="AG4213" s="197"/>
      <c r="AH4213" s="223"/>
      <c r="AI4213" s="223"/>
      <c r="AJ4213" s="223"/>
      <c r="AK4213" s="223"/>
      <c r="AL4213" s="223"/>
      <c r="AM4213" s="220"/>
      <c r="AN4213" s="220"/>
      <c r="AO4213" s="198"/>
      <c r="AP4213" s="198"/>
      <c r="AQ4213" s="199"/>
      <c r="AR4213" s="199"/>
      <c r="AS4213" s="198"/>
      <c r="AT4213" s="198"/>
      <c r="AU4213" s="198"/>
      <c r="AV4213" s="220"/>
      <c r="AW4213" s="220"/>
      <c r="AX4213" s="201"/>
      <c r="AY4213" s="198"/>
    </row>
    <row r="4214" spans="1:51" s="202" customFormat="1" ht="16.5" customHeight="1" x14ac:dyDescent="0.25">
      <c r="A4214" s="217"/>
      <c r="B4214" s="218"/>
      <c r="C4214" s="219"/>
      <c r="D4214" s="220"/>
      <c r="E4214" s="220"/>
      <c r="F4214" s="220"/>
      <c r="G4214" s="220"/>
      <c r="H4214" s="220"/>
      <c r="I4214" s="220"/>
      <c r="J4214" s="220"/>
      <c r="K4214" s="187"/>
      <c r="L4214" s="221"/>
      <c r="M4214" s="222"/>
      <c r="N4214" s="221"/>
      <c r="O4214" s="221"/>
      <c r="P4214" s="374"/>
      <c r="Q4214" s="223"/>
      <c r="R4214" s="224"/>
      <c r="S4214" s="224"/>
      <c r="T4214" s="225"/>
      <c r="U4214" s="226"/>
      <c r="V4214" s="399"/>
      <c r="W4214" s="228"/>
      <c r="X4214" s="387"/>
      <c r="Y4214" s="225"/>
      <c r="Z4214" s="225"/>
      <c r="AA4214" s="229"/>
      <c r="AB4214" s="229"/>
      <c r="AC4214" s="229"/>
      <c r="AD4214" s="224"/>
      <c r="AE4214" s="230"/>
      <c r="AF4214" s="231"/>
      <c r="AG4214" s="197"/>
      <c r="AH4214" s="223"/>
      <c r="AI4214" s="223"/>
      <c r="AJ4214" s="223"/>
      <c r="AK4214" s="223"/>
      <c r="AL4214" s="223"/>
      <c r="AM4214" s="220"/>
      <c r="AN4214" s="220"/>
      <c r="AO4214" s="198"/>
      <c r="AP4214" s="198"/>
      <c r="AQ4214" s="199"/>
      <c r="AR4214" s="199"/>
      <c r="AS4214" s="198"/>
      <c r="AT4214" s="198"/>
      <c r="AU4214" s="198"/>
      <c r="AV4214" s="220"/>
      <c r="AW4214" s="220"/>
      <c r="AX4214" s="201"/>
      <c r="AY4214" s="198"/>
    </row>
    <row r="4215" spans="1:51" s="202" customFormat="1" ht="16.5" customHeight="1" x14ac:dyDescent="0.25">
      <c r="A4215" s="217"/>
      <c r="B4215" s="218"/>
      <c r="C4215" s="219"/>
      <c r="D4215" s="220"/>
      <c r="E4215" s="220"/>
      <c r="F4215" s="220"/>
      <c r="G4215" s="220"/>
      <c r="H4215" s="220"/>
      <c r="I4215" s="220"/>
      <c r="J4215" s="220"/>
      <c r="K4215" s="187"/>
      <c r="L4215" s="221"/>
      <c r="M4215" s="222"/>
      <c r="N4215" s="221"/>
      <c r="O4215" s="221"/>
      <c r="P4215" s="374"/>
      <c r="Q4215" s="223"/>
      <c r="R4215" s="224"/>
      <c r="S4215" s="224"/>
      <c r="T4215" s="225"/>
      <c r="U4215" s="226"/>
      <c r="V4215" s="399"/>
      <c r="W4215" s="228"/>
      <c r="X4215" s="387"/>
      <c r="Y4215" s="225"/>
      <c r="Z4215" s="225"/>
      <c r="AA4215" s="229"/>
      <c r="AB4215" s="229"/>
      <c r="AC4215" s="229"/>
      <c r="AD4215" s="224"/>
      <c r="AE4215" s="230"/>
      <c r="AF4215" s="231"/>
      <c r="AG4215" s="197"/>
      <c r="AH4215" s="223"/>
      <c r="AI4215" s="223"/>
      <c r="AJ4215" s="223"/>
      <c r="AK4215" s="223"/>
      <c r="AL4215" s="223"/>
      <c r="AM4215" s="220"/>
      <c r="AN4215" s="220"/>
      <c r="AO4215" s="198"/>
      <c r="AP4215" s="198"/>
      <c r="AQ4215" s="199"/>
      <c r="AR4215" s="199"/>
      <c r="AS4215" s="198"/>
      <c r="AT4215" s="198"/>
      <c r="AU4215" s="198"/>
      <c r="AV4215" s="220"/>
      <c r="AW4215" s="220"/>
      <c r="AX4215" s="201"/>
      <c r="AY4215" s="198"/>
    </row>
    <row r="4216" spans="1:51" s="202" customFormat="1" ht="16.5" customHeight="1" x14ac:dyDescent="0.25">
      <c r="A4216" s="217"/>
      <c r="B4216" s="218"/>
      <c r="C4216" s="219"/>
      <c r="D4216" s="220"/>
      <c r="E4216" s="220"/>
      <c r="F4216" s="220"/>
      <c r="G4216" s="220"/>
      <c r="H4216" s="220"/>
      <c r="I4216" s="220"/>
      <c r="J4216" s="220"/>
      <c r="K4216" s="187"/>
      <c r="L4216" s="221"/>
      <c r="M4216" s="222"/>
      <c r="N4216" s="221"/>
      <c r="O4216" s="221"/>
      <c r="P4216" s="374"/>
      <c r="Q4216" s="223"/>
      <c r="R4216" s="224"/>
      <c r="S4216" s="224"/>
      <c r="T4216" s="225"/>
      <c r="U4216" s="226"/>
      <c r="V4216" s="399"/>
      <c r="W4216" s="228"/>
      <c r="X4216" s="387"/>
      <c r="Y4216" s="225"/>
      <c r="Z4216" s="225"/>
      <c r="AA4216" s="229"/>
      <c r="AB4216" s="229"/>
      <c r="AC4216" s="229"/>
      <c r="AD4216" s="224"/>
      <c r="AE4216" s="230"/>
      <c r="AF4216" s="231"/>
      <c r="AG4216" s="197"/>
      <c r="AH4216" s="223"/>
      <c r="AI4216" s="223"/>
      <c r="AJ4216" s="223"/>
      <c r="AK4216" s="223"/>
      <c r="AL4216" s="223"/>
      <c r="AM4216" s="220"/>
      <c r="AN4216" s="220"/>
      <c r="AO4216" s="198"/>
      <c r="AP4216" s="198"/>
      <c r="AQ4216" s="199"/>
      <c r="AR4216" s="199"/>
      <c r="AS4216" s="198"/>
      <c r="AT4216" s="198"/>
      <c r="AU4216" s="198"/>
      <c r="AV4216" s="220"/>
      <c r="AW4216" s="220"/>
      <c r="AX4216" s="201"/>
      <c r="AY4216" s="198"/>
    </row>
    <row r="4217" spans="1:51" s="202" customFormat="1" ht="16.5" customHeight="1" x14ac:dyDescent="0.25">
      <c r="A4217" s="217"/>
      <c r="B4217" s="218"/>
      <c r="C4217" s="219"/>
      <c r="D4217" s="220"/>
      <c r="E4217" s="220"/>
      <c r="F4217" s="220"/>
      <c r="G4217" s="220"/>
      <c r="H4217" s="220"/>
      <c r="I4217" s="220"/>
      <c r="J4217" s="220"/>
      <c r="K4217" s="187"/>
      <c r="L4217" s="221"/>
      <c r="M4217" s="222"/>
      <c r="N4217" s="221"/>
      <c r="O4217" s="221"/>
      <c r="P4217" s="374"/>
      <c r="Q4217" s="223"/>
      <c r="R4217" s="224"/>
      <c r="S4217" s="224"/>
      <c r="T4217" s="225"/>
      <c r="U4217" s="226"/>
      <c r="V4217" s="399"/>
      <c r="W4217" s="228"/>
      <c r="X4217" s="387"/>
      <c r="Y4217" s="225"/>
      <c r="Z4217" s="225"/>
      <c r="AA4217" s="229"/>
      <c r="AB4217" s="229"/>
      <c r="AC4217" s="229"/>
      <c r="AD4217" s="224"/>
      <c r="AE4217" s="230"/>
      <c r="AF4217" s="231"/>
      <c r="AG4217" s="197"/>
      <c r="AH4217" s="223"/>
      <c r="AI4217" s="223"/>
      <c r="AJ4217" s="223"/>
      <c r="AK4217" s="223"/>
      <c r="AL4217" s="223"/>
      <c r="AM4217" s="220"/>
      <c r="AN4217" s="220"/>
      <c r="AO4217" s="198"/>
      <c r="AP4217" s="198"/>
      <c r="AQ4217" s="199"/>
      <c r="AR4217" s="199"/>
      <c r="AS4217" s="198"/>
      <c r="AT4217" s="198"/>
      <c r="AU4217" s="198"/>
      <c r="AV4217" s="220"/>
      <c r="AW4217" s="220"/>
      <c r="AX4217" s="201"/>
      <c r="AY4217" s="198"/>
    </row>
    <row r="4218" spans="1:51" s="202" customFormat="1" ht="16.5" customHeight="1" x14ac:dyDescent="0.25">
      <c r="A4218" s="217"/>
      <c r="B4218" s="218"/>
      <c r="C4218" s="219"/>
      <c r="D4218" s="220"/>
      <c r="E4218" s="220"/>
      <c r="F4218" s="220"/>
      <c r="G4218" s="220"/>
      <c r="H4218" s="220"/>
      <c r="I4218" s="220"/>
      <c r="J4218" s="220"/>
      <c r="K4218" s="187"/>
      <c r="L4218" s="221"/>
      <c r="M4218" s="222"/>
      <c r="N4218" s="221"/>
      <c r="O4218" s="221"/>
      <c r="P4218" s="374"/>
      <c r="Q4218" s="223"/>
      <c r="R4218" s="224"/>
      <c r="S4218" s="224"/>
      <c r="T4218" s="225"/>
      <c r="U4218" s="226"/>
      <c r="V4218" s="399"/>
      <c r="W4218" s="228"/>
      <c r="X4218" s="387"/>
      <c r="Y4218" s="225"/>
      <c r="Z4218" s="225"/>
      <c r="AA4218" s="229"/>
      <c r="AB4218" s="229"/>
      <c r="AC4218" s="229"/>
      <c r="AD4218" s="224"/>
      <c r="AE4218" s="230"/>
      <c r="AF4218" s="231"/>
      <c r="AG4218" s="197"/>
      <c r="AH4218" s="223"/>
      <c r="AI4218" s="223"/>
      <c r="AJ4218" s="223"/>
      <c r="AK4218" s="223"/>
      <c r="AL4218" s="223"/>
      <c r="AM4218" s="220"/>
      <c r="AN4218" s="220"/>
      <c r="AO4218" s="198"/>
      <c r="AP4218" s="198"/>
      <c r="AQ4218" s="199"/>
      <c r="AR4218" s="199"/>
      <c r="AS4218" s="198"/>
      <c r="AT4218" s="198"/>
      <c r="AU4218" s="198"/>
      <c r="AV4218" s="220"/>
      <c r="AW4218" s="220"/>
      <c r="AX4218" s="201"/>
      <c r="AY4218" s="198"/>
    </row>
    <row r="4219" spans="1:51" s="202" customFormat="1" ht="16.5" customHeight="1" x14ac:dyDescent="0.25">
      <c r="A4219" s="217"/>
      <c r="B4219" s="218"/>
      <c r="C4219" s="219"/>
      <c r="D4219" s="220"/>
      <c r="E4219" s="220"/>
      <c r="F4219" s="220"/>
      <c r="G4219" s="220"/>
      <c r="H4219" s="220"/>
      <c r="I4219" s="220"/>
      <c r="J4219" s="220"/>
      <c r="K4219" s="187"/>
      <c r="L4219" s="221"/>
      <c r="M4219" s="222"/>
      <c r="N4219" s="221"/>
      <c r="O4219" s="221"/>
      <c r="P4219" s="374"/>
      <c r="Q4219" s="223"/>
      <c r="R4219" s="224"/>
      <c r="S4219" s="224"/>
      <c r="T4219" s="225"/>
      <c r="U4219" s="226"/>
      <c r="V4219" s="399"/>
      <c r="W4219" s="228"/>
      <c r="X4219" s="387"/>
      <c r="Y4219" s="225"/>
      <c r="Z4219" s="225"/>
      <c r="AA4219" s="229"/>
      <c r="AB4219" s="229"/>
      <c r="AC4219" s="229"/>
      <c r="AD4219" s="224"/>
      <c r="AE4219" s="230"/>
      <c r="AF4219" s="231"/>
      <c r="AG4219" s="197"/>
      <c r="AH4219" s="223"/>
      <c r="AI4219" s="223"/>
      <c r="AJ4219" s="223"/>
      <c r="AK4219" s="223"/>
      <c r="AL4219" s="223"/>
      <c r="AM4219" s="220"/>
      <c r="AN4219" s="220"/>
      <c r="AO4219" s="198"/>
      <c r="AP4219" s="198"/>
      <c r="AQ4219" s="199"/>
      <c r="AR4219" s="199"/>
      <c r="AS4219" s="198"/>
      <c r="AT4219" s="198"/>
      <c r="AU4219" s="198"/>
      <c r="AV4219" s="220"/>
      <c r="AW4219" s="220"/>
      <c r="AX4219" s="201"/>
      <c r="AY4219" s="198"/>
    </row>
    <row r="4220" spans="1:51" s="202" customFormat="1" ht="16.5" customHeight="1" x14ac:dyDescent="0.25">
      <c r="A4220" s="217"/>
      <c r="B4220" s="218"/>
      <c r="C4220" s="219"/>
      <c r="D4220" s="220"/>
      <c r="E4220" s="220"/>
      <c r="F4220" s="220"/>
      <c r="G4220" s="220"/>
      <c r="H4220" s="220"/>
      <c r="I4220" s="220"/>
      <c r="J4220" s="220"/>
      <c r="K4220" s="187"/>
      <c r="L4220" s="221"/>
      <c r="M4220" s="222"/>
      <c r="N4220" s="221"/>
      <c r="O4220" s="221"/>
      <c r="P4220" s="374"/>
      <c r="Q4220" s="223"/>
      <c r="R4220" s="224"/>
      <c r="S4220" s="224"/>
      <c r="T4220" s="225"/>
      <c r="U4220" s="226"/>
      <c r="V4220" s="399"/>
      <c r="W4220" s="228"/>
      <c r="X4220" s="387"/>
      <c r="Y4220" s="225"/>
      <c r="Z4220" s="225"/>
      <c r="AA4220" s="229"/>
      <c r="AB4220" s="229"/>
      <c r="AC4220" s="229"/>
      <c r="AD4220" s="224"/>
      <c r="AE4220" s="230"/>
      <c r="AF4220" s="231"/>
      <c r="AG4220" s="197"/>
      <c r="AH4220" s="223"/>
      <c r="AI4220" s="223"/>
      <c r="AJ4220" s="223"/>
      <c r="AK4220" s="223"/>
      <c r="AL4220" s="223"/>
      <c r="AM4220" s="220"/>
      <c r="AN4220" s="220"/>
      <c r="AO4220" s="198"/>
      <c r="AP4220" s="198"/>
      <c r="AQ4220" s="199"/>
      <c r="AR4220" s="199"/>
      <c r="AS4220" s="198"/>
      <c r="AT4220" s="198"/>
      <c r="AU4220" s="198"/>
      <c r="AV4220" s="220"/>
      <c r="AW4220" s="220"/>
      <c r="AX4220" s="201"/>
      <c r="AY4220" s="198"/>
    </row>
    <row r="4221" spans="1:51" s="202" customFormat="1" ht="16.5" customHeight="1" x14ac:dyDescent="0.25">
      <c r="A4221" s="217"/>
      <c r="B4221" s="218"/>
      <c r="C4221" s="219"/>
      <c r="D4221" s="220"/>
      <c r="E4221" s="220"/>
      <c r="F4221" s="220"/>
      <c r="G4221" s="220"/>
      <c r="H4221" s="220"/>
      <c r="I4221" s="220"/>
      <c r="J4221" s="220"/>
      <c r="K4221" s="187"/>
      <c r="L4221" s="221"/>
      <c r="M4221" s="222"/>
      <c r="N4221" s="221"/>
      <c r="O4221" s="221"/>
      <c r="P4221" s="374"/>
      <c r="Q4221" s="223"/>
      <c r="R4221" s="224"/>
      <c r="S4221" s="224"/>
      <c r="T4221" s="225"/>
      <c r="U4221" s="226"/>
      <c r="V4221" s="399"/>
      <c r="W4221" s="228"/>
      <c r="X4221" s="387"/>
      <c r="Y4221" s="225"/>
      <c r="Z4221" s="225"/>
      <c r="AA4221" s="229"/>
      <c r="AB4221" s="229"/>
      <c r="AC4221" s="229"/>
      <c r="AD4221" s="224"/>
      <c r="AE4221" s="230"/>
      <c r="AF4221" s="231"/>
      <c r="AG4221" s="197"/>
      <c r="AH4221" s="223"/>
      <c r="AI4221" s="223"/>
      <c r="AJ4221" s="223"/>
      <c r="AK4221" s="223"/>
      <c r="AL4221" s="223"/>
      <c r="AM4221" s="220"/>
      <c r="AN4221" s="220"/>
      <c r="AO4221" s="198"/>
      <c r="AP4221" s="198"/>
      <c r="AQ4221" s="199"/>
      <c r="AR4221" s="199"/>
      <c r="AS4221" s="198"/>
      <c r="AT4221" s="198"/>
      <c r="AU4221" s="198"/>
      <c r="AV4221" s="220"/>
      <c r="AW4221" s="220"/>
      <c r="AX4221" s="201"/>
      <c r="AY4221" s="198"/>
    </row>
    <row r="4222" spans="1:51" s="202" customFormat="1" ht="16.5" customHeight="1" x14ac:dyDescent="0.25">
      <c r="A4222" s="217"/>
      <c r="B4222" s="218"/>
      <c r="C4222" s="219"/>
      <c r="D4222" s="220"/>
      <c r="E4222" s="220"/>
      <c r="F4222" s="220"/>
      <c r="G4222" s="220"/>
      <c r="H4222" s="220"/>
      <c r="I4222" s="220"/>
      <c r="J4222" s="220"/>
      <c r="K4222" s="221"/>
      <c r="L4222" s="221"/>
      <c r="M4222" s="222"/>
      <c r="N4222" s="221"/>
      <c r="O4222" s="221"/>
      <c r="P4222" s="374"/>
      <c r="Q4222" s="223"/>
      <c r="R4222" s="224"/>
      <c r="S4222" s="224"/>
      <c r="T4222" s="225"/>
      <c r="U4222" s="226"/>
      <c r="V4222" s="399"/>
      <c r="W4222" s="228"/>
      <c r="X4222" s="387"/>
      <c r="Y4222" s="225"/>
      <c r="Z4222" s="225"/>
      <c r="AA4222" s="229"/>
      <c r="AB4222" s="229"/>
      <c r="AC4222" s="229"/>
      <c r="AD4222" s="224"/>
      <c r="AE4222" s="230"/>
      <c r="AF4222" s="231"/>
      <c r="AG4222" s="231"/>
      <c r="AH4222" s="223"/>
      <c r="AI4222" s="223"/>
      <c r="AJ4222" s="223"/>
      <c r="AK4222" s="223"/>
      <c r="AL4222" s="223"/>
      <c r="AM4222" s="220"/>
      <c r="AN4222" s="220"/>
      <c r="AO4222" s="489"/>
      <c r="AP4222" s="489"/>
      <c r="AQ4222" s="232"/>
      <c r="AR4222" s="232"/>
      <c r="AS4222" s="489"/>
      <c r="AT4222" s="489"/>
      <c r="AU4222" s="489"/>
      <c r="AV4222" s="220"/>
      <c r="AW4222" s="220"/>
      <c r="AX4222" s="490"/>
      <c r="AY4222" s="489"/>
    </row>
    <row r="4223" spans="1:51" s="183" customFormat="1" ht="16.5" customHeight="1" x14ac:dyDescent="0.25">
      <c r="A4223" s="192" t="s">
        <v>521</v>
      </c>
      <c r="B4223" s="193">
        <v>251</v>
      </c>
      <c r="C4223" s="190" t="s">
        <v>5</v>
      </c>
      <c r="D4223" s="190">
        <v>29623</v>
      </c>
      <c r="E4223" s="190">
        <v>121</v>
      </c>
      <c r="F4223" s="190">
        <v>1375</v>
      </c>
      <c r="G4223" s="190" t="s">
        <v>26</v>
      </c>
      <c r="H4223" s="190">
        <v>0</v>
      </c>
      <c r="I4223" s="190">
        <v>1</v>
      </c>
      <c r="J4223" s="190">
        <v>97</v>
      </c>
      <c r="K4223" s="184">
        <f>H4223*400+I4223*100+J4223</f>
        <v>197</v>
      </c>
      <c r="L4223" s="197">
        <v>197</v>
      </c>
      <c r="M4223" s="186">
        <v>5</v>
      </c>
      <c r="N4223" s="187">
        <f>L4223</f>
        <v>197</v>
      </c>
      <c r="O4223" s="197">
        <v>150</v>
      </c>
      <c r="P4223" s="185">
        <f>N4223*O4223</f>
        <v>29550</v>
      </c>
      <c r="Q4223" s="392"/>
      <c r="R4223" s="388">
        <v>190</v>
      </c>
      <c r="S4223" s="189">
        <v>7</v>
      </c>
      <c r="T4223" s="190"/>
      <c r="U4223" s="191"/>
      <c r="V4223" s="372"/>
      <c r="W4223" s="193"/>
      <c r="X4223" s="366"/>
      <c r="Y4223" s="190"/>
      <c r="Z4223" s="190"/>
      <c r="AA4223" s="195"/>
      <c r="AB4223" s="195"/>
      <c r="AC4223" s="195"/>
      <c r="AD4223" s="189"/>
      <c r="AE4223" s="196"/>
      <c r="AF4223" s="197"/>
      <c r="AG4223" s="197"/>
      <c r="AH4223" s="188"/>
      <c r="AI4223" s="188"/>
      <c r="AJ4223" s="188"/>
      <c r="AK4223" s="188"/>
      <c r="AL4223" s="188"/>
      <c r="AO4223" s="198">
        <f>AG4223*AN4223/100</f>
        <v>0</v>
      </c>
      <c r="AP4223" s="198">
        <f>AG4223-AO4223</f>
        <v>0</v>
      </c>
      <c r="AQ4223" s="199">
        <f>P4223+AP4223</f>
        <v>29550</v>
      </c>
      <c r="AR4223" s="199">
        <f>AQ4223</f>
        <v>29550</v>
      </c>
      <c r="AS4223" s="198">
        <f>((S4223*O4223)+(AF4223*AK4223)-(AF4223*AK4223*AN4223/100))</f>
        <v>1050</v>
      </c>
      <c r="AT4223" s="198">
        <f>AQ4223-AS4223</f>
        <v>28500</v>
      </c>
      <c r="AU4223" s="198">
        <f>AS4223</f>
        <v>1050</v>
      </c>
      <c r="AV4223" s="183">
        <f>อัตราภาษี!J5</f>
        <v>0.3</v>
      </c>
      <c r="AX4223" s="201">
        <f>AU4223*AV4223/100</f>
        <v>3.15</v>
      </c>
      <c r="AY4223" s="198">
        <f>AX4223*10/100</f>
        <v>0.315</v>
      </c>
    </row>
    <row r="4224" spans="1:51" s="235" customFormat="1" ht="16.5" customHeight="1" x14ac:dyDescent="0.25">
      <c r="A4224" s="242"/>
      <c r="B4224" s="243"/>
      <c r="C4224" s="240"/>
      <c r="D4224" s="240"/>
      <c r="E4224" s="240"/>
      <c r="F4224" s="240"/>
      <c r="G4224" s="240"/>
      <c r="H4224" s="240"/>
      <c r="I4224" s="240"/>
      <c r="J4224" s="240"/>
      <c r="K4224" s="470"/>
      <c r="L4224" s="247"/>
      <c r="M4224" s="491"/>
      <c r="N4224" s="236"/>
      <c r="O4224" s="247"/>
      <c r="P4224" s="471"/>
      <c r="Q4224" s="492"/>
      <c r="R4224" s="493"/>
      <c r="S4224" s="239"/>
      <c r="T4224" s="240"/>
      <c r="U4224" s="241"/>
      <c r="V4224" s="233"/>
      <c r="W4224" s="243"/>
      <c r="X4224" s="472"/>
      <c r="Y4224" s="240"/>
      <c r="Z4224" s="240"/>
      <c r="AA4224" s="245"/>
      <c r="AB4224" s="245"/>
      <c r="AC4224" s="245"/>
      <c r="AD4224" s="239"/>
      <c r="AE4224" s="246"/>
      <c r="AF4224" s="247"/>
      <c r="AG4224" s="247"/>
      <c r="AH4224" s="238"/>
      <c r="AI4224" s="238"/>
      <c r="AJ4224" s="238"/>
      <c r="AK4224" s="238"/>
      <c r="AL4224" s="238"/>
      <c r="AO4224" s="248"/>
      <c r="AP4224" s="248"/>
      <c r="AQ4224" s="249"/>
      <c r="AR4224" s="249"/>
      <c r="AS4224" s="248"/>
      <c r="AT4224" s="248"/>
      <c r="AU4224" s="248"/>
      <c r="AX4224" s="251"/>
      <c r="AY4224" s="248"/>
    </row>
    <row r="4225" spans="1:51" s="235" customFormat="1" ht="16.5" customHeight="1" x14ac:dyDescent="0.25">
      <c r="A4225" s="242"/>
      <c r="B4225" s="243"/>
      <c r="C4225" s="240"/>
      <c r="D4225" s="240"/>
      <c r="E4225" s="240"/>
      <c r="F4225" s="240"/>
      <c r="G4225" s="240"/>
      <c r="H4225" s="240"/>
      <c r="I4225" s="240"/>
      <c r="J4225" s="240"/>
      <c r="K4225" s="470"/>
      <c r="L4225" s="247"/>
      <c r="M4225" s="491"/>
      <c r="N4225" s="236"/>
      <c r="O4225" s="247"/>
      <c r="P4225" s="471"/>
      <c r="Q4225" s="492"/>
      <c r="R4225" s="493"/>
      <c r="S4225" s="239"/>
      <c r="T4225" s="240"/>
      <c r="U4225" s="241"/>
      <c r="V4225" s="233"/>
      <c r="W4225" s="243"/>
      <c r="X4225" s="472"/>
      <c r="Y4225" s="240"/>
      <c r="Z4225" s="240"/>
      <c r="AA4225" s="245"/>
      <c r="AB4225" s="245"/>
      <c r="AC4225" s="245"/>
      <c r="AD4225" s="239"/>
      <c r="AE4225" s="246"/>
      <c r="AF4225" s="247"/>
      <c r="AG4225" s="247"/>
      <c r="AH4225" s="238"/>
      <c r="AI4225" s="238"/>
      <c r="AJ4225" s="238"/>
      <c r="AK4225" s="238"/>
      <c r="AL4225" s="238"/>
      <c r="AO4225" s="248"/>
      <c r="AP4225" s="248"/>
      <c r="AQ4225" s="249"/>
      <c r="AR4225" s="249"/>
      <c r="AS4225" s="248"/>
      <c r="AT4225" s="248"/>
      <c r="AU4225" s="248"/>
      <c r="AX4225" s="251"/>
      <c r="AY4225" s="248"/>
    </row>
    <row r="4226" spans="1:51" s="235" customFormat="1" ht="16.5" customHeight="1" x14ac:dyDescent="0.25">
      <c r="A4226" s="242"/>
      <c r="B4226" s="243"/>
      <c r="C4226" s="240"/>
      <c r="D4226" s="240"/>
      <c r="E4226" s="240"/>
      <c r="F4226" s="240"/>
      <c r="G4226" s="240"/>
      <c r="H4226" s="240"/>
      <c r="I4226" s="240"/>
      <c r="J4226" s="240"/>
      <c r="K4226" s="470"/>
      <c r="L4226" s="247"/>
      <c r="M4226" s="491"/>
      <c r="N4226" s="236"/>
      <c r="O4226" s="247"/>
      <c r="P4226" s="471"/>
      <c r="Q4226" s="492"/>
      <c r="R4226" s="493"/>
      <c r="S4226" s="239"/>
      <c r="T4226" s="240"/>
      <c r="U4226" s="241"/>
      <c r="V4226" s="233"/>
      <c r="W4226" s="243"/>
      <c r="X4226" s="472"/>
      <c r="Y4226" s="240"/>
      <c r="Z4226" s="240"/>
      <c r="AA4226" s="245"/>
      <c r="AB4226" s="245"/>
      <c r="AC4226" s="245"/>
      <c r="AD4226" s="239"/>
      <c r="AE4226" s="246"/>
      <c r="AF4226" s="247"/>
      <c r="AG4226" s="247"/>
      <c r="AH4226" s="238"/>
      <c r="AI4226" s="238"/>
      <c r="AJ4226" s="238"/>
      <c r="AK4226" s="238"/>
      <c r="AL4226" s="238"/>
      <c r="AO4226" s="248"/>
      <c r="AP4226" s="248"/>
      <c r="AQ4226" s="249"/>
      <c r="AR4226" s="249"/>
      <c r="AS4226" s="248"/>
      <c r="AT4226" s="248"/>
      <c r="AU4226" s="248"/>
      <c r="AX4226" s="251"/>
      <c r="AY4226" s="248"/>
    </row>
    <row r="4227" spans="1:51" s="235" customFormat="1" ht="16.5" customHeight="1" x14ac:dyDescent="0.25">
      <c r="A4227" s="242"/>
      <c r="B4227" s="243"/>
      <c r="C4227" s="240"/>
      <c r="D4227" s="240"/>
      <c r="E4227" s="240"/>
      <c r="F4227" s="240"/>
      <c r="G4227" s="240"/>
      <c r="H4227" s="240"/>
      <c r="I4227" s="240"/>
      <c r="J4227" s="240"/>
      <c r="K4227" s="470"/>
      <c r="L4227" s="247"/>
      <c r="M4227" s="491"/>
      <c r="N4227" s="236"/>
      <c r="O4227" s="247"/>
      <c r="P4227" s="471"/>
      <c r="Q4227" s="492"/>
      <c r="R4227" s="493"/>
      <c r="S4227" s="239"/>
      <c r="T4227" s="240"/>
      <c r="U4227" s="241"/>
      <c r="V4227" s="233"/>
      <c r="W4227" s="243"/>
      <c r="X4227" s="472"/>
      <c r="Y4227" s="240"/>
      <c r="Z4227" s="240"/>
      <c r="AA4227" s="245"/>
      <c r="AB4227" s="245"/>
      <c r="AC4227" s="245"/>
      <c r="AD4227" s="239"/>
      <c r="AE4227" s="246"/>
      <c r="AF4227" s="247"/>
      <c r="AG4227" s="247"/>
      <c r="AH4227" s="238"/>
      <c r="AI4227" s="238"/>
      <c r="AJ4227" s="238"/>
      <c r="AK4227" s="238"/>
      <c r="AL4227" s="238"/>
      <c r="AO4227" s="248"/>
      <c r="AP4227" s="248"/>
      <c r="AQ4227" s="249"/>
      <c r="AR4227" s="249"/>
      <c r="AS4227" s="248"/>
      <c r="AT4227" s="248"/>
      <c r="AU4227" s="248"/>
      <c r="AX4227" s="251"/>
      <c r="AY4227" s="248"/>
    </row>
    <row r="4228" spans="1:51" s="235" customFormat="1" ht="16.5" customHeight="1" x14ac:dyDescent="0.25">
      <c r="A4228" s="242"/>
      <c r="B4228" s="243"/>
      <c r="C4228" s="240"/>
      <c r="D4228" s="240"/>
      <c r="E4228" s="240"/>
      <c r="F4228" s="240"/>
      <c r="G4228" s="240"/>
      <c r="H4228" s="240"/>
      <c r="I4228" s="240"/>
      <c r="J4228" s="240"/>
      <c r="K4228" s="470"/>
      <c r="L4228" s="247"/>
      <c r="M4228" s="491"/>
      <c r="N4228" s="236"/>
      <c r="O4228" s="247"/>
      <c r="P4228" s="471"/>
      <c r="Q4228" s="492"/>
      <c r="R4228" s="493"/>
      <c r="S4228" s="239"/>
      <c r="T4228" s="240"/>
      <c r="U4228" s="241"/>
      <c r="V4228" s="233"/>
      <c r="W4228" s="243"/>
      <c r="X4228" s="472"/>
      <c r="Y4228" s="240"/>
      <c r="Z4228" s="240"/>
      <c r="AA4228" s="245"/>
      <c r="AB4228" s="245"/>
      <c r="AC4228" s="245"/>
      <c r="AD4228" s="239"/>
      <c r="AE4228" s="246"/>
      <c r="AF4228" s="247"/>
      <c r="AG4228" s="247"/>
      <c r="AH4228" s="238"/>
      <c r="AI4228" s="238"/>
      <c r="AJ4228" s="238"/>
      <c r="AK4228" s="238"/>
      <c r="AL4228" s="238"/>
      <c r="AO4228" s="248"/>
      <c r="AP4228" s="248"/>
      <c r="AQ4228" s="249"/>
      <c r="AR4228" s="249"/>
      <c r="AS4228" s="248"/>
      <c r="AT4228" s="248"/>
      <c r="AU4228" s="248"/>
      <c r="AX4228" s="251"/>
      <c r="AY4228" s="248"/>
    </row>
    <row r="4229" spans="1:51" s="235" customFormat="1" ht="16.5" customHeight="1" x14ac:dyDescent="0.25">
      <c r="A4229" s="242"/>
      <c r="B4229" s="243"/>
      <c r="C4229" s="240"/>
      <c r="D4229" s="240"/>
      <c r="E4229" s="240"/>
      <c r="F4229" s="240"/>
      <c r="G4229" s="240"/>
      <c r="H4229" s="240"/>
      <c r="I4229" s="240"/>
      <c r="J4229" s="240"/>
      <c r="K4229" s="470"/>
      <c r="L4229" s="247"/>
      <c r="M4229" s="491"/>
      <c r="N4229" s="236"/>
      <c r="O4229" s="247"/>
      <c r="P4229" s="471"/>
      <c r="Q4229" s="492"/>
      <c r="R4229" s="493"/>
      <c r="S4229" s="239"/>
      <c r="T4229" s="240"/>
      <c r="U4229" s="241"/>
      <c r="V4229" s="233"/>
      <c r="W4229" s="243"/>
      <c r="X4229" s="472"/>
      <c r="Y4229" s="240"/>
      <c r="Z4229" s="240"/>
      <c r="AA4229" s="245"/>
      <c r="AB4229" s="245"/>
      <c r="AC4229" s="245"/>
      <c r="AD4229" s="239"/>
      <c r="AE4229" s="246"/>
      <c r="AF4229" s="247"/>
      <c r="AG4229" s="247"/>
      <c r="AH4229" s="238"/>
      <c r="AI4229" s="238"/>
      <c r="AJ4229" s="238"/>
      <c r="AK4229" s="238"/>
      <c r="AL4229" s="238"/>
      <c r="AO4229" s="248"/>
      <c r="AP4229" s="248"/>
      <c r="AQ4229" s="249"/>
      <c r="AR4229" s="249"/>
      <c r="AS4229" s="248"/>
      <c r="AT4229" s="248"/>
      <c r="AU4229" s="248"/>
      <c r="AX4229" s="251"/>
      <c r="AY4229" s="248"/>
    </row>
    <row r="4230" spans="1:51" s="235" customFormat="1" ht="16.5" customHeight="1" x14ac:dyDescent="0.25">
      <c r="A4230" s="242"/>
      <c r="B4230" s="243"/>
      <c r="C4230" s="240"/>
      <c r="D4230" s="240"/>
      <c r="E4230" s="240"/>
      <c r="F4230" s="240"/>
      <c r="G4230" s="240"/>
      <c r="H4230" s="240"/>
      <c r="I4230" s="240"/>
      <c r="J4230" s="240"/>
      <c r="K4230" s="470"/>
      <c r="L4230" s="247"/>
      <c r="M4230" s="491"/>
      <c r="N4230" s="236"/>
      <c r="O4230" s="247"/>
      <c r="P4230" s="471"/>
      <c r="Q4230" s="492"/>
      <c r="R4230" s="493"/>
      <c r="S4230" s="239"/>
      <c r="T4230" s="240"/>
      <c r="U4230" s="241"/>
      <c r="V4230" s="233"/>
      <c r="W4230" s="243"/>
      <c r="X4230" s="472"/>
      <c r="Y4230" s="240"/>
      <c r="Z4230" s="240"/>
      <c r="AA4230" s="245"/>
      <c r="AB4230" s="245"/>
      <c r="AC4230" s="245"/>
      <c r="AD4230" s="239"/>
      <c r="AE4230" s="246"/>
      <c r="AF4230" s="247"/>
      <c r="AG4230" s="247"/>
      <c r="AH4230" s="238"/>
      <c r="AI4230" s="238"/>
      <c r="AJ4230" s="238"/>
      <c r="AK4230" s="238"/>
      <c r="AL4230" s="238"/>
      <c r="AO4230" s="248"/>
      <c r="AP4230" s="248"/>
      <c r="AQ4230" s="249"/>
      <c r="AR4230" s="249"/>
      <c r="AS4230" s="248"/>
      <c r="AT4230" s="248"/>
      <c r="AU4230" s="248"/>
      <c r="AX4230" s="251"/>
      <c r="AY4230" s="248"/>
    </row>
    <row r="4231" spans="1:51" s="235" customFormat="1" ht="16.5" customHeight="1" x14ac:dyDescent="0.25">
      <c r="A4231" s="242"/>
      <c r="B4231" s="243"/>
      <c r="C4231" s="240"/>
      <c r="D4231" s="240"/>
      <c r="E4231" s="240"/>
      <c r="F4231" s="240"/>
      <c r="G4231" s="240"/>
      <c r="H4231" s="240"/>
      <c r="I4231" s="240"/>
      <c r="J4231" s="240"/>
      <c r="K4231" s="470"/>
      <c r="L4231" s="247"/>
      <c r="M4231" s="491"/>
      <c r="N4231" s="236"/>
      <c r="O4231" s="247"/>
      <c r="P4231" s="471"/>
      <c r="Q4231" s="492"/>
      <c r="R4231" s="493"/>
      <c r="S4231" s="239"/>
      <c r="T4231" s="240"/>
      <c r="U4231" s="241"/>
      <c r="V4231" s="233"/>
      <c r="W4231" s="243"/>
      <c r="X4231" s="472"/>
      <c r="Y4231" s="240"/>
      <c r="Z4231" s="240"/>
      <c r="AA4231" s="245"/>
      <c r="AB4231" s="245"/>
      <c r="AC4231" s="245"/>
      <c r="AD4231" s="239"/>
      <c r="AE4231" s="246"/>
      <c r="AF4231" s="247"/>
      <c r="AG4231" s="247"/>
      <c r="AH4231" s="238"/>
      <c r="AI4231" s="238"/>
      <c r="AJ4231" s="238"/>
      <c r="AK4231" s="238"/>
      <c r="AL4231" s="238"/>
      <c r="AO4231" s="248"/>
      <c r="AP4231" s="248"/>
      <c r="AQ4231" s="249"/>
      <c r="AR4231" s="249"/>
      <c r="AS4231" s="248"/>
      <c r="AT4231" s="248"/>
      <c r="AU4231" s="248"/>
      <c r="AX4231" s="251"/>
      <c r="AY4231" s="248"/>
    </row>
    <row r="4232" spans="1:51" s="235" customFormat="1" ht="16.5" customHeight="1" x14ac:dyDescent="0.25">
      <c r="A4232" s="242"/>
      <c r="B4232" s="243"/>
      <c r="C4232" s="240"/>
      <c r="D4232" s="240"/>
      <c r="E4232" s="240"/>
      <c r="F4232" s="240"/>
      <c r="G4232" s="240"/>
      <c r="H4232" s="240"/>
      <c r="I4232" s="240"/>
      <c r="J4232" s="240"/>
      <c r="K4232" s="470"/>
      <c r="L4232" s="247"/>
      <c r="M4232" s="491"/>
      <c r="N4232" s="236"/>
      <c r="O4232" s="247"/>
      <c r="P4232" s="471"/>
      <c r="Q4232" s="492"/>
      <c r="R4232" s="493"/>
      <c r="S4232" s="239"/>
      <c r="T4232" s="240"/>
      <c r="U4232" s="241"/>
      <c r="V4232" s="233"/>
      <c r="W4232" s="243"/>
      <c r="X4232" s="472"/>
      <c r="Y4232" s="240"/>
      <c r="Z4232" s="240"/>
      <c r="AA4232" s="245"/>
      <c r="AB4232" s="245"/>
      <c r="AC4232" s="245"/>
      <c r="AD4232" s="239"/>
      <c r="AE4232" s="246"/>
      <c r="AF4232" s="247"/>
      <c r="AG4232" s="247"/>
      <c r="AH4232" s="238"/>
      <c r="AI4232" s="238"/>
      <c r="AJ4232" s="238"/>
      <c r="AK4232" s="238"/>
      <c r="AL4232" s="238"/>
      <c r="AO4232" s="248"/>
      <c r="AP4232" s="248"/>
      <c r="AQ4232" s="249"/>
      <c r="AR4232" s="249"/>
      <c r="AS4232" s="248"/>
      <c r="AT4232" s="248"/>
      <c r="AU4232" s="248"/>
      <c r="AX4232" s="251"/>
      <c r="AY4232" s="248"/>
    </row>
    <row r="4233" spans="1:51" s="235" customFormat="1" ht="16.5" customHeight="1" x14ac:dyDescent="0.25">
      <c r="A4233" s="242"/>
      <c r="B4233" s="243"/>
      <c r="C4233" s="240"/>
      <c r="D4233" s="240"/>
      <c r="E4233" s="240"/>
      <c r="F4233" s="240"/>
      <c r="G4233" s="240"/>
      <c r="H4233" s="240"/>
      <c r="I4233" s="240"/>
      <c r="J4233" s="240"/>
      <c r="K4233" s="470"/>
      <c r="L4233" s="247"/>
      <c r="M4233" s="491"/>
      <c r="N4233" s="236"/>
      <c r="O4233" s="247"/>
      <c r="P4233" s="471"/>
      <c r="Q4233" s="492"/>
      <c r="R4233" s="493"/>
      <c r="S4233" s="239"/>
      <c r="T4233" s="240"/>
      <c r="U4233" s="241"/>
      <c r="V4233" s="233"/>
      <c r="W4233" s="243"/>
      <c r="X4233" s="472"/>
      <c r="Y4233" s="240"/>
      <c r="Z4233" s="240"/>
      <c r="AA4233" s="245"/>
      <c r="AB4233" s="245"/>
      <c r="AC4233" s="245"/>
      <c r="AD4233" s="239"/>
      <c r="AE4233" s="246"/>
      <c r="AF4233" s="247"/>
      <c r="AG4233" s="247"/>
      <c r="AH4233" s="238"/>
      <c r="AI4233" s="238"/>
      <c r="AJ4233" s="238"/>
      <c r="AK4233" s="238"/>
      <c r="AL4233" s="238"/>
      <c r="AO4233" s="248"/>
      <c r="AP4233" s="248"/>
      <c r="AQ4233" s="249"/>
      <c r="AR4233" s="249"/>
      <c r="AS4233" s="248"/>
      <c r="AT4233" s="248"/>
      <c r="AU4233" s="248"/>
      <c r="AX4233" s="251"/>
      <c r="AY4233" s="248"/>
    </row>
    <row r="4234" spans="1:51" s="235" customFormat="1" ht="16.5" customHeight="1" x14ac:dyDescent="0.25">
      <c r="A4234" s="242"/>
      <c r="B4234" s="243"/>
      <c r="C4234" s="240"/>
      <c r="D4234" s="240"/>
      <c r="E4234" s="240"/>
      <c r="F4234" s="240"/>
      <c r="G4234" s="240"/>
      <c r="H4234" s="240"/>
      <c r="I4234" s="240"/>
      <c r="J4234" s="240"/>
      <c r="K4234" s="470"/>
      <c r="L4234" s="247"/>
      <c r="M4234" s="491"/>
      <c r="N4234" s="236"/>
      <c r="O4234" s="247"/>
      <c r="P4234" s="471"/>
      <c r="Q4234" s="492"/>
      <c r="R4234" s="493"/>
      <c r="S4234" s="239"/>
      <c r="T4234" s="240"/>
      <c r="U4234" s="241"/>
      <c r="V4234" s="233"/>
      <c r="W4234" s="243"/>
      <c r="X4234" s="472"/>
      <c r="Y4234" s="240"/>
      <c r="Z4234" s="240"/>
      <c r="AA4234" s="245"/>
      <c r="AB4234" s="245"/>
      <c r="AC4234" s="245"/>
      <c r="AD4234" s="239"/>
      <c r="AE4234" s="246"/>
      <c r="AF4234" s="247"/>
      <c r="AG4234" s="247"/>
      <c r="AH4234" s="238"/>
      <c r="AI4234" s="238"/>
      <c r="AJ4234" s="238"/>
      <c r="AK4234" s="238"/>
      <c r="AL4234" s="238"/>
      <c r="AO4234" s="248"/>
      <c r="AP4234" s="248"/>
      <c r="AQ4234" s="249"/>
      <c r="AR4234" s="249"/>
      <c r="AS4234" s="248"/>
      <c r="AT4234" s="248"/>
      <c r="AU4234" s="248"/>
      <c r="AX4234" s="251"/>
      <c r="AY4234" s="248"/>
    </row>
    <row r="4235" spans="1:51" s="235" customFormat="1" ht="16.5" customHeight="1" x14ac:dyDescent="0.25">
      <c r="A4235" s="242"/>
      <c r="B4235" s="243"/>
      <c r="C4235" s="240"/>
      <c r="D4235" s="240"/>
      <c r="E4235" s="240"/>
      <c r="F4235" s="240"/>
      <c r="G4235" s="240"/>
      <c r="H4235" s="240"/>
      <c r="I4235" s="240"/>
      <c r="J4235" s="240"/>
      <c r="K4235" s="470"/>
      <c r="L4235" s="247"/>
      <c r="M4235" s="491"/>
      <c r="N4235" s="236"/>
      <c r="O4235" s="247"/>
      <c r="P4235" s="471"/>
      <c r="Q4235" s="492"/>
      <c r="R4235" s="493"/>
      <c r="S4235" s="239"/>
      <c r="T4235" s="240"/>
      <c r="U4235" s="241"/>
      <c r="V4235" s="233"/>
      <c r="W4235" s="243"/>
      <c r="X4235" s="472"/>
      <c r="Y4235" s="240"/>
      <c r="Z4235" s="240"/>
      <c r="AA4235" s="245"/>
      <c r="AB4235" s="245"/>
      <c r="AC4235" s="245"/>
      <c r="AD4235" s="239"/>
      <c r="AE4235" s="246"/>
      <c r="AF4235" s="247"/>
      <c r="AG4235" s="247"/>
      <c r="AH4235" s="238"/>
      <c r="AI4235" s="238"/>
      <c r="AJ4235" s="238"/>
      <c r="AK4235" s="238"/>
      <c r="AL4235" s="238"/>
      <c r="AO4235" s="248"/>
      <c r="AP4235" s="248"/>
      <c r="AQ4235" s="249"/>
      <c r="AR4235" s="249"/>
      <c r="AS4235" s="248"/>
      <c r="AT4235" s="248"/>
      <c r="AU4235" s="248"/>
      <c r="AX4235" s="251"/>
      <c r="AY4235" s="248"/>
    </row>
    <row r="4236" spans="1:51" s="235" customFormat="1" ht="16.5" customHeight="1" x14ac:dyDescent="0.25">
      <c r="A4236" s="242"/>
      <c r="B4236" s="243"/>
      <c r="C4236" s="240"/>
      <c r="D4236" s="240"/>
      <c r="E4236" s="240"/>
      <c r="F4236" s="240"/>
      <c r="G4236" s="240"/>
      <c r="H4236" s="240"/>
      <c r="I4236" s="240"/>
      <c r="J4236" s="240"/>
      <c r="K4236" s="470"/>
      <c r="L4236" s="247"/>
      <c r="M4236" s="491"/>
      <c r="N4236" s="236"/>
      <c r="O4236" s="247"/>
      <c r="P4236" s="471"/>
      <c r="Q4236" s="492"/>
      <c r="R4236" s="493"/>
      <c r="S4236" s="239"/>
      <c r="T4236" s="240"/>
      <c r="U4236" s="241"/>
      <c r="V4236" s="233"/>
      <c r="W4236" s="243"/>
      <c r="X4236" s="472"/>
      <c r="Y4236" s="240"/>
      <c r="Z4236" s="240"/>
      <c r="AA4236" s="245"/>
      <c r="AB4236" s="245"/>
      <c r="AC4236" s="245"/>
      <c r="AD4236" s="239"/>
      <c r="AE4236" s="246"/>
      <c r="AF4236" s="247"/>
      <c r="AG4236" s="247"/>
      <c r="AH4236" s="238"/>
      <c r="AI4236" s="238"/>
      <c r="AJ4236" s="238"/>
      <c r="AK4236" s="238"/>
      <c r="AL4236" s="238"/>
      <c r="AO4236" s="248"/>
      <c r="AP4236" s="248"/>
      <c r="AQ4236" s="249"/>
      <c r="AR4236" s="249"/>
      <c r="AS4236" s="248"/>
      <c r="AT4236" s="248"/>
      <c r="AU4236" s="248"/>
      <c r="AX4236" s="251"/>
      <c r="AY4236" s="248"/>
    </row>
    <row r="4237" spans="1:51" s="235" customFormat="1" ht="16.5" customHeight="1" x14ac:dyDescent="0.25">
      <c r="A4237" s="242"/>
      <c r="B4237" s="243"/>
      <c r="C4237" s="240"/>
      <c r="D4237" s="240"/>
      <c r="E4237" s="240"/>
      <c r="F4237" s="240"/>
      <c r="G4237" s="240"/>
      <c r="H4237" s="240"/>
      <c r="I4237" s="240"/>
      <c r="J4237" s="240"/>
      <c r="K4237" s="470"/>
      <c r="L4237" s="247"/>
      <c r="M4237" s="491"/>
      <c r="N4237" s="236"/>
      <c r="O4237" s="247"/>
      <c r="P4237" s="471"/>
      <c r="Q4237" s="492"/>
      <c r="R4237" s="493"/>
      <c r="S4237" s="239"/>
      <c r="T4237" s="240"/>
      <c r="U4237" s="241"/>
      <c r="V4237" s="233"/>
      <c r="W4237" s="243"/>
      <c r="X4237" s="472"/>
      <c r="Y4237" s="240"/>
      <c r="Z4237" s="240"/>
      <c r="AA4237" s="245"/>
      <c r="AB4237" s="245"/>
      <c r="AC4237" s="245"/>
      <c r="AD4237" s="239"/>
      <c r="AE4237" s="246"/>
      <c r="AF4237" s="247"/>
      <c r="AG4237" s="247"/>
      <c r="AH4237" s="238"/>
      <c r="AI4237" s="238"/>
      <c r="AJ4237" s="238"/>
      <c r="AK4237" s="238"/>
      <c r="AL4237" s="238"/>
      <c r="AO4237" s="248"/>
      <c r="AP4237" s="248"/>
      <c r="AQ4237" s="249"/>
      <c r="AR4237" s="249"/>
      <c r="AS4237" s="248"/>
      <c r="AT4237" s="248"/>
      <c r="AU4237" s="248"/>
      <c r="AX4237" s="251"/>
      <c r="AY4237" s="248"/>
    </row>
    <row r="4238" spans="1:51" s="235" customFormat="1" ht="16.5" customHeight="1" x14ac:dyDescent="0.25">
      <c r="A4238" s="242"/>
      <c r="B4238" s="243"/>
      <c r="C4238" s="240"/>
      <c r="D4238" s="240"/>
      <c r="E4238" s="240"/>
      <c r="F4238" s="240"/>
      <c r="G4238" s="240"/>
      <c r="H4238" s="240"/>
      <c r="I4238" s="240"/>
      <c r="J4238" s="240"/>
      <c r="K4238" s="470"/>
      <c r="L4238" s="247"/>
      <c r="M4238" s="491"/>
      <c r="N4238" s="236"/>
      <c r="O4238" s="247"/>
      <c r="P4238" s="471"/>
      <c r="Q4238" s="492"/>
      <c r="R4238" s="493"/>
      <c r="S4238" s="239"/>
      <c r="T4238" s="240"/>
      <c r="U4238" s="241"/>
      <c r="V4238" s="233"/>
      <c r="W4238" s="243"/>
      <c r="X4238" s="472"/>
      <c r="Y4238" s="240"/>
      <c r="Z4238" s="240"/>
      <c r="AA4238" s="245"/>
      <c r="AB4238" s="245"/>
      <c r="AC4238" s="245"/>
      <c r="AD4238" s="239"/>
      <c r="AE4238" s="246"/>
      <c r="AF4238" s="247"/>
      <c r="AG4238" s="247"/>
      <c r="AH4238" s="238"/>
      <c r="AI4238" s="238"/>
      <c r="AJ4238" s="238"/>
      <c r="AK4238" s="238"/>
      <c r="AL4238" s="238"/>
      <c r="AO4238" s="248"/>
      <c r="AP4238" s="248"/>
      <c r="AQ4238" s="249"/>
      <c r="AR4238" s="249"/>
      <c r="AS4238" s="248"/>
      <c r="AT4238" s="248"/>
      <c r="AU4238" s="248"/>
      <c r="AX4238" s="251"/>
      <c r="AY4238" s="248"/>
    </row>
    <row r="4239" spans="1:51" s="235" customFormat="1" ht="16.5" customHeight="1" x14ac:dyDescent="0.25">
      <c r="A4239" s="242"/>
      <c r="B4239" s="243"/>
      <c r="C4239" s="240"/>
      <c r="D4239" s="240"/>
      <c r="E4239" s="240"/>
      <c r="F4239" s="240"/>
      <c r="G4239" s="240"/>
      <c r="H4239" s="240"/>
      <c r="I4239" s="240"/>
      <c r="J4239" s="240"/>
      <c r="K4239" s="470"/>
      <c r="L4239" s="247"/>
      <c r="M4239" s="491"/>
      <c r="N4239" s="236"/>
      <c r="O4239" s="247"/>
      <c r="P4239" s="471"/>
      <c r="Q4239" s="492"/>
      <c r="R4239" s="493"/>
      <c r="S4239" s="239"/>
      <c r="T4239" s="240"/>
      <c r="U4239" s="241"/>
      <c r="V4239" s="233"/>
      <c r="W4239" s="243"/>
      <c r="X4239" s="472"/>
      <c r="Y4239" s="240"/>
      <c r="Z4239" s="240"/>
      <c r="AA4239" s="245"/>
      <c r="AB4239" s="245"/>
      <c r="AC4239" s="245"/>
      <c r="AD4239" s="239"/>
      <c r="AE4239" s="246"/>
      <c r="AF4239" s="247"/>
      <c r="AG4239" s="247"/>
      <c r="AH4239" s="238"/>
      <c r="AI4239" s="238"/>
      <c r="AJ4239" s="238"/>
      <c r="AK4239" s="238"/>
      <c r="AL4239" s="238"/>
      <c r="AO4239" s="248"/>
      <c r="AP4239" s="248"/>
      <c r="AQ4239" s="249"/>
      <c r="AR4239" s="249"/>
      <c r="AS4239" s="248"/>
      <c r="AT4239" s="248"/>
      <c r="AU4239" s="248"/>
      <c r="AX4239" s="251"/>
      <c r="AY4239" s="248"/>
    </row>
    <row r="4240" spans="1:51" s="235" customFormat="1" ht="16.5" customHeight="1" x14ac:dyDescent="0.25">
      <c r="A4240" s="242"/>
      <c r="B4240" s="243"/>
      <c r="C4240" s="240"/>
      <c r="D4240" s="240"/>
      <c r="E4240" s="240"/>
      <c r="F4240" s="240"/>
      <c r="G4240" s="240"/>
      <c r="H4240" s="240"/>
      <c r="I4240" s="240"/>
      <c r="J4240" s="240"/>
      <c r="K4240" s="470"/>
      <c r="L4240" s="247"/>
      <c r="M4240" s="491"/>
      <c r="N4240" s="236"/>
      <c r="O4240" s="247"/>
      <c r="P4240" s="471"/>
      <c r="Q4240" s="492"/>
      <c r="R4240" s="493"/>
      <c r="S4240" s="239"/>
      <c r="T4240" s="240"/>
      <c r="U4240" s="241"/>
      <c r="V4240" s="233"/>
      <c r="W4240" s="243"/>
      <c r="X4240" s="472"/>
      <c r="Y4240" s="240"/>
      <c r="Z4240" s="240"/>
      <c r="AA4240" s="245"/>
      <c r="AB4240" s="245"/>
      <c r="AC4240" s="245"/>
      <c r="AD4240" s="239"/>
      <c r="AE4240" s="246"/>
      <c r="AF4240" s="247"/>
      <c r="AG4240" s="247"/>
      <c r="AH4240" s="238"/>
      <c r="AI4240" s="238"/>
      <c r="AJ4240" s="238"/>
      <c r="AK4240" s="238"/>
      <c r="AL4240" s="238"/>
      <c r="AO4240" s="248"/>
      <c r="AP4240" s="248"/>
      <c r="AQ4240" s="249"/>
      <c r="AR4240" s="249"/>
      <c r="AS4240" s="248"/>
      <c r="AT4240" s="248"/>
      <c r="AU4240" s="248"/>
      <c r="AX4240" s="251"/>
      <c r="AY4240" s="248"/>
    </row>
    <row r="4241" spans="1:51" s="235" customFormat="1" ht="16.5" customHeight="1" x14ac:dyDescent="0.25">
      <c r="A4241" s="242"/>
      <c r="B4241" s="243"/>
      <c r="C4241" s="240"/>
      <c r="D4241" s="240"/>
      <c r="E4241" s="240"/>
      <c r="F4241" s="240"/>
      <c r="G4241" s="240"/>
      <c r="H4241" s="240"/>
      <c r="I4241" s="240"/>
      <c r="J4241" s="240"/>
      <c r="K4241" s="470"/>
      <c r="L4241" s="247"/>
      <c r="M4241" s="491"/>
      <c r="N4241" s="236"/>
      <c r="O4241" s="247"/>
      <c r="P4241" s="471"/>
      <c r="Q4241" s="492"/>
      <c r="R4241" s="493"/>
      <c r="S4241" s="239"/>
      <c r="T4241" s="240"/>
      <c r="U4241" s="241"/>
      <c r="V4241" s="233"/>
      <c r="W4241" s="243"/>
      <c r="X4241" s="472"/>
      <c r="Y4241" s="240"/>
      <c r="Z4241" s="240"/>
      <c r="AA4241" s="245"/>
      <c r="AB4241" s="245"/>
      <c r="AC4241" s="245"/>
      <c r="AD4241" s="239"/>
      <c r="AE4241" s="246"/>
      <c r="AF4241" s="247"/>
      <c r="AG4241" s="247"/>
      <c r="AH4241" s="238"/>
      <c r="AI4241" s="238"/>
      <c r="AJ4241" s="238"/>
      <c r="AK4241" s="238"/>
      <c r="AL4241" s="238"/>
      <c r="AO4241" s="248"/>
      <c r="AP4241" s="248"/>
      <c r="AQ4241" s="249"/>
      <c r="AR4241" s="249"/>
      <c r="AS4241" s="248"/>
      <c r="AT4241" s="248"/>
      <c r="AU4241" s="248"/>
      <c r="AX4241" s="251"/>
      <c r="AY4241" s="248"/>
    </row>
    <row r="4242" spans="1:51" s="235" customFormat="1" ht="16.5" customHeight="1" x14ac:dyDescent="0.25">
      <c r="A4242" s="242"/>
      <c r="B4242" s="243"/>
      <c r="C4242" s="240"/>
      <c r="D4242" s="240"/>
      <c r="E4242" s="240"/>
      <c r="F4242" s="240"/>
      <c r="G4242" s="240"/>
      <c r="H4242" s="240"/>
      <c r="I4242" s="240"/>
      <c r="J4242" s="240"/>
      <c r="K4242" s="470"/>
      <c r="L4242" s="247"/>
      <c r="M4242" s="491"/>
      <c r="N4242" s="236"/>
      <c r="O4242" s="247"/>
      <c r="P4242" s="471"/>
      <c r="Q4242" s="492"/>
      <c r="R4242" s="493"/>
      <c r="S4242" s="239"/>
      <c r="T4242" s="240"/>
      <c r="U4242" s="241"/>
      <c r="V4242" s="233"/>
      <c r="W4242" s="243"/>
      <c r="X4242" s="472"/>
      <c r="Y4242" s="240"/>
      <c r="Z4242" s="240"/>
      <c r="AA4242" s="245"/>
      <c r="AB4242" s="245"/>
      <c r="AC4242" s="245"/>
      <c r="AD4242" s="239"/>
      <c r="AE4242" s="246"/>
      <c r="AF4242" s="247"/>
      <c r="AG4242" s="247"/>
      <c r="AH4242" s="238"/>
      <c r="AI4242" s="238"/>
      <c r="AJ4242" s="238"/>
      <c r="AK4242" s="238"/>
      <c r="AL4242" s="238"/>
      <c r="AO4242" s="248"/>
      <c r="AP4242" s="248"/>
      <c r="AQ4242" s="249"/>
      <c r="AR4242" s="249"/>
      <c r="AS4242" s="248"/>
      <c r="AT4242" s="248"/>
      <c r="AU4242" s="248"/>
      <c r="AX4242" s="251"/>
      <c r="AY4242" s="248"/>
    </row>
    <row r="4243" spans="1:51" s="235" customFormat="1" ht="16.5" customHeight="1" x14ac:dyDescent="0.25">
      <c r="A4243" s="242"/>
      <c r="B4243" s="243"/>
      <c r="C4243" s="240"/>
      <c r="D4243" s="240"/>
      <c r="E4243" s="240"/>
      <c r="F4243" s="240"/>
      <c r="G4243" s="240"/>
      <c r="H4243" s="240"/>
      <c r="I4243" s="240"/>
      <c r="J4243" s="240"/>
      <c r="K4243" s="470"/>
      <c r="L4243" s="247"/>
      <c r="M4243" s="491"/>
      <c r="N4243" s="236"/>
      <c r="O4243" s="247"/>
      <c r="P4243" s="471"/>
      <c r="Q4243" s="492"/>
      <c r="R4243" s="493"/>
      <c r="S4243" s="239"/>
      <c r="T4243" s="240"/>
      <c r="U4243" s="241"/>
      <c r="V4243" s="233"/>
      <c r="W4243" s="243"/>
      <c r="X4243" s="472"/>
      <c r="Y4243" s="240"/>
      <c r="Z4243" s="240"/>
      <c r="AA4243" s="245"/>
      <c r="AB4243" s="245"/>
      <c r="AC4243" s="245"/>
      <c r="AD4243" s="239"/>
      <c r="AE4243" s="246"/>
      <c r="AF4243" s="247"/>
      <c r="AG4243" s="247"/>
      <c r="AH4243" s="238"/>
      <c r="AI4243" s="238"/>
      <c r="AJ4243" s="238"/>
      <c r="AK4243" s="238"/>
      <c r="AL4243" s="238"/>
      <c r="AO4243" s="248"/>
      <c r="AP4243" s="248"/>
      <c r="AQ4243" s="249"/>
      <c r="AR4243" s="249"/>
      <c r="AS4243" s="248"/>
      <c r="AT4243" s="248"/>
      <c r="AU4243" s="248"/>
      <c r="AX4243" s="251"/>
      <c r="AY4243" s="248"/>
    </row>
    <row r="4244" spans="1:51" s="235" customFormat="1" ht="16.5" customHeight="1" x14ac:dyDescent="0.25">
      <c r="A4244" s="242"/>
      <c r="B4244" s="243"/>
      <c r="C4244" s="240"/>
      <c r="D4244" s="240"/>
      <c r="E4244" s="240"/>
      <c r="F4244" s="240"/>
      <c r="G4244" s="240"/>
      <c r="H4244" s="240"/>
      <c r="I4244" s="240"/>
      <c r="J4244" s="240"/>
      <c r="K4244" s="470"/>
      <c r="L4244" s="247"/>
      <c r="M4244" s="491"/>
      <c r="N4244" s="236"/>
      <c r="O4244" s="247"/>
      <c r="P4244" s="471"/>
      <c r="Q4244" s="492"/>
      <c r="R4244" s="493"/>
      <c r="S4244" s="239"/>
      <c r="T4244" s="240"/>
      <c r="U4244" s="241"/>
      <c r="V4244" s="233"/>
      <c r="W4244" s="243"/>
      <c r="X4244" s="472"/>
      <c r="Y4244" s="240"/>
      <c r="Z4244" s="240"/>
      <c r="AA4244" s="245"/>
      <c r="AB4244" s="245"/>
      <c r="AC4244" s="245"/>
      <c r="AD4244" s="239"/>
      <c r="AE4244" s="246"/>
      <c r="AF4244" s="247"/>
      <c r="AG4244" s="247"/>
      <c r="AH4244" s="238"/>
      <c r="AI4244" s="238"/>
      <c r="AJ4244" s="238"/>
      <c r="AK4244" s="238"/>
      <c r="AL4244" s="238"/>
      <c r="AO4244" s="248"/>
      <c r="AP4244" s="248"/>
      <c r="AQ4244" s="249"/>
      <c r="AR4244" s="249"/>
      <c r="AS4244" s="248"/>
      <c r="AT4244" s="248"/>
      <c r="AU4244" s="248"/>
      <c r="AX4244" s="251"/>
      <c r="AY4244" s="248"/>
    </row>
    <row r="4245" spans="1:51" s="235" customFormat="1" ht="16.5" customHeight="1" x14ac:dyDescent="0.25">
      <c r="A4245" s="242"/>
      <c r="B4245" s="243"/>
      <c r="C4245" s="240"/>
      <c r="D4245" s="240"/>
      <c r="E4245" s="240"/>
      <c r="F4245" s="240"/>
      <c r="G4245" s="240"/>
      <c r="H4245" s="240"/>
      <c r="I4245" s="240"/>
      <c r="J4245" s="240"/>
      <c r="K4245" s="470"/>
      <c r="L4245" s="247"/>
      <c r="M4245" s="491"/>
      <c r="N4245" s="236"/>
      <c r="O4245" s="247"/>
      <c r="P4245" s="471"/>
      <c r="Q4245" s="492"/>
      <c r="R4245" s="493"/>
      <c r="S4245" s="239"/>
      <c r="T4245" s="240"/>
      <c r="U4245" s="241"/>
      <c r="V4245" s="233"/>
      <c r="W4245" s="243"/>
      <c r="X4245" s="472"/>
      <c r="Y4245" s="240"/>
      <c r="Z4245" s="240"/>
      <c r="AA4245" s="245"/>
      <c r="AB4245" s="245"/>
      <c r="AC4245" s="245"/>
      <c r="AD4245" s="239"/>
      <c r="AE4245" s="246"/>
      <c r="AF4245" s="247"/>
      <c r="AG4245" s="247"/>
      <c r="AH4245" s="238"/>
      <c r="AI4245" s="238"/>
      <c r="AJ4245" s="238"/>
      <c r="AK4245" s="238"/>
      <c r="AL4245" s="238"/>
      <c r="AO4245" s="248"/>
      <c r="AP4245" s="248"/>
      <c r="AQ4245" s="249"/>
      <c r="AR4245" s="249"/>
      <c r="AS4245" s="248"/>
      <c r="AT4245" s="248"/>
      <c r="AU4245" s="248"/>
      <c r="AX4245" s="251"/>
      <c r="AY4245" s="248"/>
    </row>
    <row r="4246" spans="1:51" s="235" customFormat="1" ht="16.5" customHeight="1" x14ac:dyDescent="0.25">
      <c r="A4246" s="242"/>
      <c r="B4246" s="243"/>
      <c r="C4246" s="240"/>
      <c r="D4246" s="240"/>
      <c r="E4246" s="240"/>
      <c r="F4246" s="240"/>
      <c r="G4246" s="240"/>
      <c r="H4246" s="240"/>
      <c r="I4246" s="240"/>
      <c r="J4246" s="240"/>
      <c r="K4246" s="470"/>
      <c r="L4246" s="247"/>
      <c r="M4246" s="491"/>
      <c r="N4246" s="236"/>
      <c r="O4246" s="247"/>
      <c r="P4246" s="471"/>
      <c r="Q4246" s="492"/>
      <c r="R4246" s="493"/>
      <c r="S4246" s="239"/>
      <c r="T4246" s="240"/>
      <c r="U4246" s="241"/>
      <c r="V4246" s="233"/>
      <c r="W4246" s="243"/>
      <c r="X4246" s="472"/>
      <c r="Y4246" s="240"/>
      <c r="Z4246" s="240"/>
      <c r="AA4246" s="245"/>
      <c r="AB4246" s="245"/>
      <c r="AC4246" s="245"/>
      <c r="AD4246" s="239"/>
      <c r="AE4246" s="246"/>
      <c r="AF4246" s="247"/>
      <c r="AG4246" s="247"/>
      <c r="AH4246" s="238"/>
      <c r="AI4246" s="238"/>
      <c r="AJ4246" s="238"/>
      <c r="AK4246" s="238"/>
      <c r="AL4246" s="238"/>
      <c r="AO4246" s="248"/>
      <c r="AP4246" s="248"/>
      <c r="AQ4246" s="249"/>
      <c r="AR4246" s="249"/>
      <c r="AS4246" s="248"/>
      <c r="AT4246" s="248"/>
      <c r="AU4246" s="248"/>
      <c r="AX4246" s="251"/>
      <c r="AY4246" s="248"/>
    </row>
    <row r="4247" spans="1:51" s="235" customFormat="1" ht="16.5" customHeight="1" x14ac:dyDescent="0.25">
      <c r="A4247" s="242"/>
      <c r="B4247" s="243"/>
      <c r="C4247" s="240"/>
      <c r="D4247" s="240"/>
      <c r="E4247" s="240"/>
      <c r="F4247" s="240"/>
      <c r="G4247" s="240"/>
      <c r="H4247" s="240"/>
      <c r="I4247" s="240"/>
      <c r="J4247" s="240"/>
      <c r="K4247" s="470"/>
      <c r="L4247" s="247"/>
      <c r="M4247" s="491"/>
      <c r="N4247" s="236"/>
      <c r="O4247" s="247"/>
      <c r="P4247" s="471"/>
      <c r="Q4247" s="492"/>
      <c r="R4247" s="493"/>
      <c r="S4247" s="239"/>
      <c r="T4247" s="240"/>
      <c r="U4247" s="241"/>
      <c r="V4247" s="233"/>
      <c r="W4247" s="243"/>
      <c r="X4247" s="472"/>
      <c r="Y4247" s="240"/>
      <c r="Z4247" s="240"/>
      <c r="AA4247" s="245"/>
      <c r="AB4247" s="245"/>
      <c r="AC4247" s="245"/>
      <c r="AD4247" s="239"/>
      <c r="AE4247" s="246"/>
      <c r="AF4247" s="247"/>
      <c r="AG4247" s="247"/>
      <c r="AH4247" s="238"/>
      <c r="AI4247" s="238"/>
      <c r="AJ4247" s="238"/>
      <c r="AK4247" s="238"/>
      <c r="AL4247" s="238"/>
      <c r="AO4247" s="248"/>
      <c r="AP4247" s="248"/>
      <c r="AQ4247" s="249"/>
      <c r="AR4247" s="249"/>
      <c r="AS4247" s="248"/>
      <c r="AT4247" s="248"/>
      <c r="AU4247" s="248"/>
      <c r="AX4247" s="251"/>
      <c r="AY4247" s="248"/>
    </row>
    <row r="4248" spans="1:51" s="235" customFormat="1" ht="16.5" customHeight="1" x14ac:dyDescent="0.25">
      <c r="A4248" s="242"/>
      <c r="B4248" s="243"/>
      <c r="C4248" s="240"/>
      <c r="D4248" s="240"/>
      <c r="E4248" s="240"/>
      <c r="F4248" s="240"/>
      <c r="G4248" s="240"/>
      <c r="H4248" s="240"/>
      <c r="I4248" s="240"/>
      <c r="J4248" s="240"/>
      <c r="K4248" s="470"/>
      <c r="L4248" s="247"/>
      <c r="M4248" s="491"/>
      <c r="N4248" s="236"/>
      <c r="O4248" s="247"/>
      <c r="P4248" s="471"/>
      <c r="Q4248" s="492"/>
      <c r="R4248" s="493"/>
      <c r="S4248" s="239"/>
      <c r="T4248" s="240"/>
      <c r="U4248" s="241"/>
      <c r="V4248" s="233"/>
      <c r="W4248" s="243"/>
      <c r="X4248" s="472"/>
      <c r="Y4248" s="240"/>
      <c r="Z4248" s="240"/>
      <c r="AA4248" s="245"/>
      <c r="AB4248" s="245"/>
      <c r="AC4248" s="245"/>
      <c r="AD4248" s="239"/>
      <c r="AE4248" s="246"/>
      <c r="AF4248" s="247"/>
      <c r="AG4248" s="247"/>
      <c r="AH4248" s="238"/>
      <c r="AI4248" s="238"/>
      <c r="AJ4248" s="238"/>
      <c r="AK4248" s="238"/>
      <c r="AL4248" s="238"/>
      <c r="AO4248" s="248"/>
      <c r="AP4248" s="248"/>
      <c r="AQ4248" s="249"/>
      <c r="AR4248" s="249"/>
      <c r="AS4248" s="248"/>
      <c r="AT4248" s="248"/>
      <c r="AU4248" s="248"/>
      <c r="AX4248" s="251"/>
      <c r="AY4248" s="248"/>
    </row>
    <row r="4249" spans="1:51" s="235" customFormat="1" ht="16.5" customHeight="1" x14ac:dyDescent="0.25">
      <c r="A4249" s="242"/>
      <c r="B4249" s="243"/>
      <c r="C4249" s="240"/>
      <c r="D4249" s="240"/>
      <c r="E4249" s="240"/>
      <c r="F4249" s="240"/>
      <c r="G4249" s="240"/>
      <c r="H4249" s="240"/>
      <c r="I4249" s="240"/>
      <c r="J4249" s="240"/>
      <c r="K4249" s="470"/>
      <c r="L4249" s="247"/>
      <c r="M4249" s="491"/>
      <c r="N4249" s="236"/>
      <c r="O4249" s="247"/>
      <c r="P4249" s="471"/>
      <c r="Q4249" s="492"/>
      <c r="R4249" s="493"/>
      <c r="S4249" s="239"/>
      <c r="T4249" s="240"/>
      <c r="U4249" s="241"/>
      <c r="V4249" s="233"/>
      <c r="W4249" s="243"/>
      <c r="X4249" s="472"/>
      <c r="Y4249" s="240"/>
      <c r="Z4249" s="240"/>
      <c r="AA4249" s="245"/>
      <c r="AB4249" s="245"/>
      <c r="AC4249" s="245"/>
      <c r="AD4249" s="239"/>
      <c r="AE4249" s="246"/>
      <c r="AF4249" s="247"/>
      <c r="AG4249" s="247"/>
      <c r="AH4249" s="238"/>
      <c r="AI4249" s="238"/>
      <c r="AJ4249" s="238"/>
      <c r="AK4249" s="238"/>
      <c r="AL4249" s="238"/>
      <c r="AO4249" s="248"/>
      <c r="AP4249" s="248"/>
      <c r="AQ4249" s="249"/>
      <c r="AR4249" s="249"/>
      <c r="AS4249" s="248"/>
      <c r="AT4249" s="248"/>
      <c r="AU4249" s="248"/>
      <c r="AX4249" s="251"/>
      <c r="AY4249" s="248"/>
    </row>
    <row r="4250" spans="1:51" s="235" customFormat="1" ht="16.5" customHeight="1" x14ac:dyDescent="0.25">
      <c r="A4250" s="242"/>
      <c r="B4250" s="243"/>
      <c r="C4250" s="240"/>
      <c r="D4250" s="240"/>
      <c r="E4250" s="240"/>
      <c r="F4250" s="240"/>
      <c r="G4250" s="240"/>
      <c r="H4250" s="240"/>
      <c r="I4250" s="240"/>
      <c r="J4250" s="240"/>
      <c r="K4250" s="470"/>
      <c r="L4250" s="247"/>
      <c r="M4250" s="491"/>
      <c r="N4250" s="236"/>
      <c r="O4250" s="247"/>
      <c r="P4250" s="471"/>
      <c r="Q4250" s="492"/>
      <c r="R4250" s="493"/>
      <c r="S4250" s="239"/>
      <c r="T4250" s="240"/>
      <c r="U4250" s="241"/>
      <c r="V4250" s="233"/>
      <c r="W4250" s="243"/>
      <c r="X4250" s="472"/>
      <c r="Y4250" s="240"/>
      <c r="Z4250" s="240"/>
      <c r="AA4250" s="245"/>
      <c r="AB4250" s="245"/>
      <c r="AC4250" s="245"/>
      <c r="AD4250" s="239"/>
      <c r="AE4250" s="246"/>
      <c r="AF4250" s="247"/>
      <c r="AG4250" s="247"/>
      <c r="AH4250" s="238"/>
      <c r="AI4250" s="238"/>
      <c r="AJ4250" s="238"/>
      <c r="AK4250" s="238"/>
      <c r="AL4250" s="238"/>
      <c r="AO4250" s="248"/>
      <c r="AP4250" s="248"/>
      <c r="AQ4250" s="249"/>
      <c r="AR4250" s="249"/>
      <c r="AS4250" s="248"/>
      <c r="AT4250" s="248"/>
      <c r="AU4250" s="248"/>
      <c r="AX4250" s="251"/>
      <c r="AY4250" s="248"/>
    </row>
    <row r="4251" spans="1:51" s="235" customFormat="1" ht="16.5" customHeight="1" x14ac:dyDescent="0.25">
      <c r="A4251" s="242"/>
      <c r="B4251" s="243"/>
      <c r="C4251" s="240"/>
      <c r="D4251" s="240"/>
      <c r="E4251" s="240"/>
      <c r="F4251" s="240"/>
      <c r="G4251" s="240"/>
      <c r="H4251" s="240"/>
      <c r="I4251" s="240"/>
      <c r="J4251" s="240"/>
      <c r="K4251" s="470"/>
      <c r="L4251" s="247"/>
      <c r="M4251" s="491"/>
      <c r="N4251" s="236"/>
      <c r="O4251" s="247"/>
      <c r="P4251" s="471"/>
      <c r="Q4251" s="492"/>
      <c r="R4251" s="493"/>
      <c r="S4251" s="239"/>
      <c r="T4251" s="240"/>
      <c r="U4251" s="241"/>
      <c r="V4251" s="233"/>
      <c r="W4251" s="243"/>
      <c r="X4251" s="472"/>
      <c r="Y4251" s="240"/>
      <c r="Z4251" s="240"/>
      <c r="AA4251" s="245"/>
      <c r="AB4251" s="245"/>
      <c r="AC4251" s="245"/>
      <c r="AD4251" s="239"/>
      <c r="AE4251" s="246"/>
      <c r="AF4251" s="247"/>
      <c r="AG4251" s="247"/>
      <c r="AH4251" s="238"/>
      <c r="AI4251" s="238"/>
      <c r="AJ4251" s="238"/>
      <c r="AK4251" s="238"/>
      <c r="AL4251" s="238"/>
      <c r="AO4251" s="248"/>
      <c r="AP4251" s="248"/>
      <c r="AQ4251" s="249"/>
      <c r="AR4251" s="249"/>
      <c r="AS4251" s="248"/>
      <c r="AT4251" s="248"/>
      <c r="AU4251" s="248"/>
      <c r="AX4251" s="251"/>
      <c r="AY4251" s="248"/>
    </row>
    <row r="4252" spans="1:51" s="235" customFormat="1" ht="16.5" customHeight="1" x14ac:dyDescent="0.25">
      <c r="A4252" s="242"/>
      <c r="B4252" s="243"/>
      <c r="C4252" s="240"/>
      <c r="D4252" s="240"/>
      <c r="E4252" s="240"/>
      <c r="F4252" s="240"/>
      <c r="G4252" s="240"/>
      <c r="H4252" s="240"/>
      <c r="I4252" s="240"/>
      <c r="J4252" s="240"/>
      <c r="K4252" s="470"/>
      <c r="L4252" s="247"/>
      <c r="M4252" s="491"/>
      <c r="N4252" s="236"/>
      <c r="O4252" s="247"/>
      <c r="P4252" s="471"/>
      <c r="Q4252" s="492"/>
      <c r="R4252" s="493"/>
      <c r="S4252" s="239"/>
      <c r="T4252" s="240"/>
      <c r="U4252" s="241"/>
      <c r="V4252" s="233"/>
      <c r="W4252" s="243"/>
      <c r="X4252" s="472"/>
      <c r="Y4252" s="240"/>
      <c r="Z4252" s="240"/>
      <c r="AA4252" s="245"/>
      <c r="AB4252" s="245"/>
      <c r="AC4252" s="245"/>
      <c r="AD4252" s="239"/>
      <c r="AE4252" s="246"/>
      <c r="AF4252" s="247"/>
      <c r="AG4252" s="247"/>
      <c r="AH4252" s="238"/>
      <c r="AI4252" s="238"/>
      <c r="AJ4252" s="238"/>
      <c r="AK4252" s="238"/>
      <c r="AL4252" s="238"/>
      <c r="AO4252" s="248"/>
      <c r="AP4252" s="248"/>
      <c r="AQ4252" s="249"/>
      <c r="AR4252" s="249"/>
      <c r="AS4252" s="248"/>
      <c r="AT4252" s="248"/>
      <c r="AU4252" s="248"/>
      <c r="AX4252" s="251"/>
      <c r="AY4252" s="248"/>
    </row>
    <row r="4253" spans="1:51" s="235" customFormat="1" ht="16.5" customHeight="1" x14ac:dyDescent="0.25">
      <c r="A4253" s="242"/>
      <c r="B4253" s="243"/>
      <c r="C4253" s="240"/>
      <c r="D4253" s="240"/>
      <c r="E4253" s="240"/>
      <c r="F4253" s="240"/>
      <c r="G4253" s="240"/>
      <c r="H4253" s="240"/>
      <c r="I4253" s="240"/>
      <c r="J4253" s="240"/>
      <c r="K4253" s="470"/>
      <c r="L4253" s="247"/>
      <c r="M4253" s="491"/>
      <c r="N4253" s="236"/>
      <c r="O4253" s="247"/>
      <c r="P4253" s="471"/>
      <c r="Q4253" s="492"/>
      <c r="R4253" s="493"/>
      <c r="S4253" s="239"/>
      <c r="T4253" s="240"/>
      <c r="U4253" s="241"/>
      <c r="V4253" s="233"/>
      <c r="W4253" s="243"/>
      <c r="X4253" s="472"/>
      <c r="Y4253" s="240"/>
      <c r="Z4253" s="240"/>
      <c r="AA4253" s="245"/>
      <c r="AB4253" s="245"/>
      <c r="AC4253" s="245"/>
      <c r="AD4253" s="239"/>
      <c r="AE4253" s="246"/>
      <c r="AF4253" s="247"/>
      <c r="AG4253" s="247"/>
      <c r="AH4253" s="238"/>
      <c r="AI4253" s="238"/>
      <c r="AJ4253" s="238"/>
      <c r="AK4253" s="238"/>
      <c r="AL4253" s="238"/>
      <c r="AO4253" s="248"/>
      <c r="AP4253" s="248"/>
      <c r="AQ4253" s="249"/>
      <c r="AR4253" s="249"/>
      <c r="AS4253" s="248"/>
      <c r="AT4253" s="248"/>
      <c r="AU4253" s="248"/>
      <c r="AX4253" s="251"/>
      <c r="AY4253" s="248"/>
    </row>
    <row r="4254" spans="1:51" s="235" customFormat="1" ht="16.5" customHeight="1" x14ac:dyDescent="0.25">
      <c r="A4254" s="242"/>
      <c r="B4254" s="243"/>
      <c r="C4254" s="240"/>
      <c r="D4254" s="240"/>
      <c r="E4254" s="240"/>
      <c r="F4254" s="240"/>
      <c r="G4254" s="240"/>
      <c r="H4254" s="240"/>
      <c r="I4254" s="240"/>
      <c r="J4254" s="240"/>
      <c r="K4254" s="470"/>
      <c r="L4254" s="247"/>
      <c r="M4254" s="491"/>
      <c r="N4254" s="236"/>
      <c r="O4254" s="247"/>
      <c r="P4254" s="471"/>
      <c r="Q4254" s="492"/>
      <c r="R4254" s="493"/>
      <c r="S4254" s="239"/>
      <c r="T4254" s="240"/>
      <c r="U4254" s="241"/>
      <c r="V4254" s="233"/>
      <c r="W4254" s="243"/>
      <c r="X4254" s="472"/>
      <c r="Y4254" s="240"/>
      <c r="Z4254" s="240"/>
      <c r="AA4254" s="245"/>
      <c r="AB4254" s="245"/>
      <c r="AC4254" s="245"/>
      <c r="AD4254" s="239"/>
      <c r="AE4254" s="246"/>
      <c r="AF4254" s="247"/>
      <c r="AG4254" s="247"/>
      <c r="AH4254" s="238"/>
      <c r="AI4254" s="238"/>
      <c r="AJ4254" s="238"/>
      <c r="AK4254" s="238"/>
      <c r="AL4254" s="238"/>
      <c r="AO4254" s="248"/>
      <c r="AP4254" s="248"/>
      <c r="AQ4254" s="249"/>
      <c r="AR4254" s="249"/>
      <c r="AS4254" s="248"/>
      <c r="AT4254" s="248"/>
      <c r="AU4254" s="248"/>
      <c r="AX4254" s="251"/>
      <c r="AY4254" s="248"/>
    </row>
    <row r="4255" spans="1:51" s="235" customFormat="1" ht="16.5" customHeight="1" x14ac:dyDescent="0.25">
      <c r="A4255" s="242"/>
      <c r="B4255" s="243"/>
      <c r="C4255" s="240"/>
      <c r="D4255" s="240"/>
      <c r="E4255" s="240"/>
      <c r="F4255" s="240"/>
      <c r="G4255" s="240"/>
      <c r="H4255" s="240"/>
      <c r="I4255" s="240"/>
      <c r="J4255" s="240"/>
      <c r="K4255" s="470"/>
      <c r="L4255" s="247"/>
      <c r="M4255" s="491"/>
      <c r="N4255" s="236"/>
      <c r="O4255" s="247"/>
      <c r="P4255" s="471"/>
      <c r="Q4255" s="492"/>
      <c r="R4255" s="493"/>
      <c r="S4255" s="239"/>
      <c r="T4255" s="240"/>
      <c r="U4255" s="241"/>
      <c r="V4255" s="233"/>
      <c r="W4255" s="243"/>
      <c r="X4255" s="472"/>
      <c r="Y4255" s="240"/>
      <c r="Z4255" s="240"/>
      <c r="AA4255" s="245"/>
      <c r="AB4255" s="245"/>
      <c r="AC4255" s="245"/>
      <c r="AD4255" s="239"/>
      <c r="AE4255" s="246"/>
      <c r="AF4255" s="247"/>
      <c r="AG4255" s="247"/>
      <c r="AH4255" s="238"/>
      <c r="AI4255" s="238"/>
      <c r="AJ4255" s="238"/>
      <c r="AK4255" s="238"/>
      <c r="AL4255" s="238"/>
      <c r="AO4255" s="248"/>
      <c r="AP4255" s="248"/>
      <c r="AQ4255" s="249"/>
      <c r="AR4255" s="249"/>
      <c r="AS4255" s="248"/>
      <c r="AT4255" s="248"/>
      <c r="AU4255" s="248"/>
      <c r="AX4255" s="251"/>
      <c r="AY4255" s="248"/>
    </row>
    <row r="4256" spans="1:51" s="235" customFormat="1" ht="16.5" customHeight="1" x14ac:dyDescent="0.25">
      <c r="A4256" s="242"/>
      <c r="B4256" s="243"/>
      <c r="C4256" s="240"/>
      <c r="D4256" s="240"/>
      <c r="E4256" s="240"/>
      <c r="F4256" s="240"/>
      <c r="G4256" s="240"/>
      <c r="H4256" s="240"/>
      <c r="I4256" s="240"/>
      <c r="J4256" s="240"/>
      <c r="K4256" s="470"/>
      <c r="L4256" s="247"/>
      <c r="M4256" s="491"/>
      <c r="N4256" s="236"/>
      <c r="O4256" s="247"/>
      <c r="P4256" s="471"/>
      <c r="Q4256" s="492"/>
      <c r="R4256" s="493"/>
      <c r="S4256" s="239"/>
      <c r="T4256" s="240"/>
      <c r="U4256" s="241"/>
      <c r="V4256" s="233"/>
      <c r="W4256" s="243"/>
      <c r="X4256" s="472"/>
      <c r="Y4256" s="240"/>
      <c r="Z4256" s="240"/>
      <c r="AA4256" s="245"/>
      <c r="AB4256" s="245"/>
      <c r="AC4256" s="245"/>
      <c r="AD4256" s="239"/>
      <c r="AE4256" s="246"/>
      <c r="AF4256" s="247"/>
      <c r="AG4256" s="247"/>
      <c r="AH4256" s="238"/>
      <c r="AI4256" s="238"/>
      <c r="AJ4256" s="238"/>
      <c r="AK4256" s="238"/>
      <c r="AL4256" s="238"/>
      <c r="AO4256" s="248"/>
      <c r="AP4256" s="248"/>
      <c r="AQ4256" s="249"/>
      <c r="AR4256" s="249"/>
      <c r="AS4256" s="248"/>
      <c r="AT4256" s="248"/>
      <c r="AU4256" s="248"/>
      <c r="AX4256" s="251"/>
      <c r="AY4256" s="248"/>
    </row>
    <row r="4257" spans="1:51" s="235" customFormat="1" ht="16.5" customHeight="1" x14ac:dyDescent="0.25">
      <c r="A4257" s="242"/>
      <c r="B4257" s="243"/>
      <c r="C4257" s="240"/>
      <c r="D4257" s="240"/>
      <c r="E4257" s="240"/>
      <c r="F4257" s="240"/>
      <c r="G4257" s="240"/>
      <c r="H4257" s="240"/>
      <c r="I4257" s="240"/>
      <c r="J4257" s="240"/>
      <c r="K4257" s="470"/>
      <c r="L4257" s="247"/>
      <c r="M4257" s="491"/>
      <c r="N4257" s="236"/>
      <c r="O4257" s="247"/>
      <c r="P4257" s="471"/>
      <c r="Q4257" s="492"/>
      <c r="R4257" s="493"/>
      <c r="S4257" s="239"/>
      <c r="T4257" s="240"/>
      <c r="U4257" s="241"/>
      <c r="V4257" s="233"/>
      <c r="W4257" s="243"/>
      <c r="X4257" s="472"/>
      <c r="Y4257" s="240"/>
      <c r="Z4257" s="240"/>
      <c r="AA4257" s="245"/>
      <c r="AB4257" s="245"/>
      <c r="AC4257" s="245"/>
      <c r="AD4257" s="239"/>
      <c r="AE4257" s="246"/>
      <c r="AF4257" s="247"/>
      <c r="AG4257" s="247"/>
      <c r="AH4257" s="238"/>
      <c r="AI4257" s="238"/>
      <c r="AJ4257" s="238"/>
      <c r="AK4257" s="238"/>
      <c r="AL4257" s="238"/>
      <c r="AO4257" s="248"/>
      <c r="AP4257" s="248"/>
      <c r="AQ4257" s="249"/>
      <c r="AR4257" s="249"/>
      <c r="AS4257" s="248"/>
      <c r="AT4257" s="248"/>
      <c r="AU4257" s="248"/>
      <c r="AX4257" s="251"/>
      <c r="AY4257" s="248"/>
    </row>
    <row r="4258" spans="1:51" s="235" customFormat="1" ht="16.5" customHeight="1" x14ac:dyDescent="0.25">
      <c r="A4258" s="242"/>
      <c r="B4258" s="243"/>
      <c r="C4258" s="240"/>
      <c r="D4258" s="240"/>
      <c r="E4258" s="240"/>
      <c r="F4258" s="240"/>
      <c r="G4258" s="240"/>
      <c r="H4258" s="240"/>
      <c r="I4258" s="240"/>
      <c r="J4258" s="240"/>
      <c r="K4258" s="470"/>
      <c r="L4258" s="247"/>
      <c r="M4258" s="491"/>
      <c r="N4258" s="236"/>
      <c r="O4258" s="247"/>
      <c r="P4258" s="471"/>
      <c r="Q4258" s="492"/>
      <c r="R4258" s="493"/>
      <c r="S4258" s="239"/>
      <c r="T4258" s="240"/>
      <c r="U4258" s="241"/>
      <c r="V4258" s="233"/>
      <c r="W4258" s="243"/>
      <c r="X4258" s="472"/>
      <c r="Y4258" s="240"/>
      <c r="Z4258" s="240"/>
      <c r="AA4258" s="245"/>
      <c r="AB4258" s="245"/>
      <c r="AC4258" s="245"/>
      <c r="AD4258" s="239"/>
      <c r="AE4258" s="246"/>
      <c r="AF4258" s="247"/>
      <c r="AG4258" s="247"/>
      <c r="AH4258" s="238"/>
      <c r="AI4258" s="238"/>
      <c r="AJ4258" s="238"/>
      <c r="AK4258" s="238"/>
      <c r="AL4258" s="238"/>
      <c r="AO4258" s="248"/>
      <c r="AP4258" s="248"/>
      <c r="AQ4258" s="249"/>
      <c r="AR4258" s="249"/>
      <c r="AS4258" s="248"/>
      <c r="AT4258" s="248"/>
      <c r="AU4258" s="248"/>
      <c r="AX4258" s="251"/>
      <c r="AY4258" s="248"/>
    </row>
    <row r="4259" spans="1:51" s="235" customFormat="1" ht="16.5" customHeight="1" x14ac:dyDescent="0.25">
      <c r="A4259" s="242"/>
      <c r="B4259" s="243"/>
      <c r="C4259" s="240"/>
      <c r="D4259" s="240"/>
      <c r="E4259" s="240"/>
      <c r="F4259" s="240"/>
      <c r="G4259" s="240"/>
      <c r="H4259" s="240"/>
      <c r="I4259" s="240"/>
      <c r="J4259" s="240"/>
      <c r="K4259" s="470"/>
      <c r="L4259" s="247"/>
      <c r="M4259" s="491"/>
      <c r="N4259" s="236"/>
      <c r="O4259" s="247"/>
      <c r="P4259" s="471"/>
      <c r="Q4259" s="492"/>
      <c r="R4259" s="493"/>
      <c r="S4259" s="239"/>
      <c r="T4259" s="240"/>
      <c r="U4259" s="241"/>
      <c r="V4259" s="233"/>
      <c r="W4259" s="243"/>
      <c r="X4259" s="472"/>
      <c r="Y4259" s="240"/>
      <c r="Z4259" s="240"/>
      <c r="AA4259" s="245"/>
      <c r="AB4259" s="245"/>
      <c r="AC4259" s="245"/>
      <c r="AD4259" s="239"/>
      <c r="AE4259" s="246"/>
      <c r="AF4259" s="247"/>
      <c r="AG4259" s="247"/>
      <c r="AH4259" s="238"/>
      <c r="AI4259" s="238"/>
      <c r="AJ4259" s="238"/>
      <c r="AK4259" s="238"/>
      <c r="AL4259" s="238"/>
      <c r="AO4259" s="248"/>
      <c r="AP4259" s="248"/>
      <c r="AQ4259" s="249"/>
      <c r="AR4259" s="249"/>
      <c r="AS4259" s="248"/>
      <c r="AT4259" s="248"/>
      <c r="AU4259" s="248"/>
      <c r="AX4259" s="251"/>
      <c r="AY4259" s="248"/>
    </row>
    <row r="4260" spans="1:51" s="190" customFormat="1" ht="16.5" customHeight="1" x14ac:dyDescent="0.25">
      <c r="U4260" s="191"/>
      <c r="V4260" s="192" t="s">
        <v>522</v>
      </c>
      <c r="W4260" s="193">
        <v>313</v>
      </c>
      <c r="X4260" s="366" t="s">
        <v>523</v>
      </c>
      <c r="Y4260" s="190" t="s">
        <v>28</v>
      </c>
      <c r="Z4260" s="190" t="s">
        <v>37</v>
      </c>
      <c r="AA4260" s="195">
        <v>8</v>
      </c>
      <c r="AB4260" s="195">
        <v>17</v>
      </c>
      <c r="AC4260" s="195">
        <v>2</v>
      </c>
      <c r="AD4260" s="189">
        <f>AA4260*AB4260</f>
        <v>136</v>
      </c>
      <c r="AE4260" s="196"/>
      <c r="AF4260" s="197">
        <f>AF4200</f>
        <v>6700</v>
      </c>
      <c r="AG4260" s="197">
        <f>AD4260*AF4260</f>
        <v>911200</v>
      </c>
      <c r="AH4260" s="188">
        <f>SUM(AI4260:AL4260)</f>
        <v>136</v>
      </c>
      <c r="AI4260" s="188"/>
      <c r="AJ4260" s="188">
        <v>108</v>
      </c>
      <c r="AK4260" s="188">
        <v>28</v>
      </c>
      <c r="AL4260" s="188"/>
      <c r="AM4260" s="190">
        <v>5</v>
      </c>
      <c r="AN4260" s="190">
        <f>ค่าเสื่อม!F2</f>
        <v>5</v>
      </c>
      <c r="AO4260" s="198">
        <f>AG4260*AN4260/100</f>
        <v>45560</v>
      </c>
      <c r="AP4260" s="198">
        <f>AG4260-AO4260</f>
        <v>865640</v>
      </c>
      <c r="AQ4260" s="199">
        <f>P4260+AP4260</f>
        <v>865640</v>
      </c>
      <c r="AR4260" s="199">
        <f>AQ4260</f>
        <v>865640</v>
      </c>
      <c r="AS4260" s="198">
        <f>((S4260*O4260)+(AF4260*AK4260)-(AF4260*AK4260*AN4260/100))</f>
        <v>178220</v>
      </c>
      <c r="AT4260" s="198">
        <f>AQ4260-AS4260</f>
        <v>687420</v>
      </c>
      <c r="AU4260" s="198">
        <f>AS4260</f>
        <v>178220</v>
      </c>
      <c r="AV4260" s="190">
        <f>อัตราภาษี!J5</f>
        <v>0.3</v>
      </c>
      <c r="AW4260" s="190" t="s">
        <v>1706</v>
      </c>
      <c r="AX4260" s="201">
        <f>AU4260*AV4260/100</f>
        <v>534.66</v>
      </c>
      <c r="AY4260" s="198">
        <f>AX4260*10/100</f>
        <v>53.465999999999994</v>
      </c>
    </row>
    <row r="4261" spans="1:51" s="240" customFormat="1" ht="16.5" customHeight="1" x14ac:dyDescent="0.25">
      <c r="U4261" s="241"/>
      <c r="V4261" s="242"/>
      <c r="W4261" s="243"/>
      <c r="X4261" s="472"/>
      <c r="AA4261" s="245"/>
      <c r="AB4261" s="245"/>
      <c r="AC4261" s="245"/>
      <c r="AD4261" s="239"/>
      <c r="AE4261" s="246"/>
      <c r="AF4261" s="247"/>
      <c r="AG4261" s="247"/>
      <c r="AH4261" s="238"/>
      <c r="AI4261" s="238"/>
      <c r="AJ4261" s="238"/>
      <c r="AK4261" s="238"/>
      <c r="AL4261" s="238"/>
      <c r="AO4261" s="248"/>
      <c r="AP4261" s="248"/>
      <c r="AQ4261" s="249"/>
      <c r="AR4261" s="249"/>
      <c r="AS4261" s="248"/>
      <c r="AT4261" s="248"/>
      <c r="AU4261" s="248"/>
      <c r="AX4261" s="251"/>
      <c r="AY4261" s="248"/>
    </row>
    <row r="4262" spans="1:51" s="240" customFormat="1" ht="16.5" customHeight="1" x14ac:dyDescent="0.25">
      <c r="U4262" s="241"/>
      <c r="V4262" s="242"/>
      <c r="W4262" s="243"/>
      <c r="X4262" s="472"/>
      <c r="AA4262" s="245"/>
      <c r="AB4262" s="245"/>
      <c r="AC4262" s="245"/>
      <c r="AD4262" s="239"/>
      <c r="AE4262" s="246"/>
      <c r="AF4262" s="247"/>
      <c r="AG4262" s="247"/>
      <c r="AH4262" s="238"/>
      <c r="AI4262" s="238"/>
      <c r="AJ4262" s="238"/>
      <c r="AK4262" s="238"/>
      <c r="AL4262" s="238"/>
      <c r="AO4262" s="248"/>
      <c r="AP4262" s="248"/>
      <c r="AQ4262" s="249"/>
      <c r="AR4262" s="249"/>
      <c r="AS4262" s="248"/>
      <c r="AT4262" s="248"/>
      <c r="AU4262" s="248"/>
      <c r="AX4262" s="251"/>
      <c r="AY4262" s="248"/>
    </row>
    <row r="4263" spans="1:51" s="240" customFormat="1" ht="16.5" customHeight="1" x14ac:dyDescent="0.25">
      <c r="U4263" s="241"/>
      <c r="V4263" s="242"/>
      <c r="W4263" s="243"/>
      <c r="X4263" s="472"/>
      <c r="AA4263" s="245"/>
      <c r="AB4263" s="245"/>
      <c r="AC4263" s="245"/>
      <c r="AD4263" s="239"/>
      <c r="AE4263" s="246"/>
      <c r="AF4263" s="247"/>
      <c r="AG4263" s="247"/>
      <c r="AH4263" s="238"/>
      <c r="AI4263" s="238"/>
      <c r="AJ4263" s="238"/>
      <c r="AK4263" s="238"/>
      <c r="AL4263" s="238"/>
      <c r="AO4263" s="248"/>
      <c r="AP4263" s="248"/>
      <c r="AQ4263" s="249"/>
      <c r="AR4263" s="249"/>
      <c r="AS4263" s="248"/>
      <c r="AT4263" s="248"/>
      <c r="AU4263" s="248"/>
      <c r="AX4263" s="251"/>
      <c r="AY4263" s="248"/>
    </row>
    <row r="4264" spans="1:51" s="240" customFormat="1" ht="16.5" customHeight="1" x14ac:dyDescent="0.25">
      <c r="U4264" s="241"/>
      <c r="V4264" s="242"/>
      <c r="W4264" s="243"/>
      <c r="X4264" s="472"/>
      <c r="AA4264" s="245"/>
      <c r="AB4264" s="245"/>
      <c r="AC4264" s="245"/>
      <c r="AD4264" s="239"/>
      <c r="AE4264" s="246"/>
      <c r="AF4264" s="247"/>
      <c r="AG4264" s="247"/>
      <c r="AH4264" s="238"/>
      <c r="AI4264" s="238"/>
      <c r="AJ4264" s="238"/>
      <c r="AK4264" s="238"/>
      <c r="AL4264" s="238"/>
      <c r="AO4264" s="248"/>
      <c r="AP4264" s="248"/>
      <c r="AQ4264" s="249"/>
      <c r="AR4264" s="249"/>
      <c r="AS4264" s="248"/>
      <c r="AT4264" s="248"/>
      <c r="AU4264" s="248"/>
      <c r="AX4264" s="251"/>
      <c r="AY4264" s="248"/>
    </row>
    <row r="4265" spans="1:51" s="240" customFormat="1" ht="16.5" customHeight="1" x14ac:dyDescent="0.25">
      <c r="U4265" s="241"/>
      <c r="V4265" s="242"/>
      <c r="W4265" s="243"/>
      <c r="X4265" s="472"/>
      <c r="AA4265" s="245"/>
      <c r="AB4265" s="245"/>
      <c r="AC4265" s="245"/>
      <c r="AD4265" s="239"/>
      <c r="AE4265" s="246"/>
      <c r="AF4265" s="247"/>
      <c r="AG4265" s="247"/>
      <c r="AH4265" s="238"/>
      <c r="AI4265" s="238"/>
      <c r="AJ4265" s="238"/>
      <c r="AK4265" s="238"/>
      <c r="AL4265" s="238"/>
      <c r="AO4265" s="248"/>
      <c r="AP4265" s="248"/>
      <c r="AQ4265" s="249"/>
      <c r="AR4265" s="249"/>
      <c r="AS4265" s="248"/>
      <c r="AT4265" s="248"/>
      <c r="AU4265" s="248"/>
      <c r="AX4265" s="251"/>
      <c r="AY4265" s="248"/>
    </row>
    <row r="4266" spans="1:51" s="240" customFormat="1" ht="16.5" customHeight="1" x14ac:dyDescent="0.25">
      <c r="U4266" s="241"/>
      <c r="V4266" s="242"/>
      <c r="W4266" s="243"/>
      <c r="X4266" s="472"/>
      <c r="AA4266" s="245"/>
      <c r="AB4266" s="245"/>
      <c r="AC4266" s="245"/>
      <c r="AD4266" s="239"/>
      <c r="AE4266" s="246"/>
      <c r="AF4266" s="247"/>
      <c r="AG4266" s="247"/>
      <c r="AH4266" s="238"/>
      <c r="AI4266" s="238"/>
      <c r="AJ4266" s="238"/>
      <c r="AK4266" s="238"/>
      <c r="AL4266" s="238"/>
      <c r="AO4266" s="248"/>
      <c r="AP4266" s="248"/>
      <c r="AQ4266" s="249"/>
      <c r="AR4266" s="249"/>
      <c r="AS4266" s="248"/>
      <c r="AT4266" s="248"/>
      <c r="AU4266" s="248"/>
      <c r="AX4266" s="251"/>
      <c r="AY4266" s="248"/>
    </row>
    <row r="4267" spans="1:51" s="240" customFormat="1" ht="16.5" customHeight="1" x14ac:dyDescent="0.25">
      <c r="U4267" s="241"/>
      <c r="V4267" s="242"/>
      <c r="W4267" s="243"/>
      <c r="X4267" s="472"/>
      <c r="AA4267" s="245"/>
      <c r="AB4267" s="245"/>
      <c r="AC4267" s="245"/>
      <c r="AD4267" s="239"/>
      <c r="AE4267" s="246"/>
      <c r="AF4267" s="247"/>
      <c r="AG4267" s="247"/>
      <c r="AH4267" s="238"/>
      <c r="AI4267" s="238"/>
      <c r="AJ4267" s="238"/>
      <c r="AK4267" s="238"/>
      <c r="AL4267" s="238"/>
      <c r="AO4267" s="248"/>
      <c r="AP4267" s="248"/>
      <c r="AQ4267" s="249"/>
      <c r="AR4267" s="249"/>
      <c r="AS4267" s="248"/>
      <c r="AT4267" s="248"/>
      <c r="AU4267" s="248"/>
      <c r="AX4267" s="251"/>
      <c r="AY4267" s="248"/>
    </row>
    <row r="4268" spans="1:51" s="240" customFormat="1" ht="16.5" customHeight="1" x14ac:dyDescent="0.25">
      <c r="U4268" s="241"/>
      <c r="V4268" s="242"/>
      <c r="W4268" s="243"/>
      <c r="X4268" s="472"/>
      <c r="AA4268" s="245"/>
      <c r="AB4268" s="245"/>
      <c r="AC4268" s="245"/>
      <c r="AD4268" s="239"/>
      <c r="AE4268" s="246"/>
      <c r="AF4268" s="247"/>
      <c r="AG4268" s="247"/>
      <c r="AH4268" s="238"/>
      <c r="AI4268" s="238"/>
      <c r="AJ4268" s="238"/>
      <c r="AK4268" s="238"/>
      <c r="AL4268" s="238"/>
      <c r="AO4268" s="248"/>
      <c r="AP4268" s="248"/>
      <c r="AQ4268" s="249"/>
      <c r="AR4268" s="249"/>
      <c r="AS4268" s="248"/>
      <c r="AT4268" s="248"/>
      <c r="AU4268" s="248"/>
      <c r="AX4268" s="251"/>
      <c r="AY4268" s="248"/>
    </row>
    <row r="4269" spans="1:51" s="240" customFormat="1" ht="16.5" customHeight="1" x14ac:dyDescent="0.25">
      <c r="U4269" s="241"/>
      <c r="V4269" s="242"/>
      <c r="W4269" s="243"/>
      <c r="X4269" s="472"/>
      <c r="AA4269" s="245"/>
      <c r="AB4269" s="245"/>
      <c r="AC4269" s="245"/>
      <c r="AD4269" s="239"/>
      <c r="AE4269" s="246"/>
      <c r="AF4269" s="247"/>
      <c r="AG4269" s="247"/>
      <c r="AH4269" s="238"/>
      <c r="AI4269" s="238"/>
      <c r="AJ4269" s="238"/>
      <c r="AK4269" s="238"/>
      <c r="AL4269" s="238"/>
      <c r="AO4269" s="248"/>
      <c r="AP4269" s="248"/>
      <c r="AQ4269" s="249"/>
      <c r="AR4269" s="249"/>
      <c r="AS4269" s="248"/>
      <c r="AT4269" s="248"/>
      <c r="AU4269" s="248"/>
      <c r="AX4269" s="251"/>
      <c r="AY4269" s="248"/>
    </row>
    <row r="4270" spans="1:51" s="240" customFormat="1" ht="16.5" customHeight="1" x14ac:dyDescent="0.25">
      <c r="U4270" s="241"/>
      <c r="V4270" s="242"/>
      <c r="W4270" s="243"/>
      <c r="X4270" s="472"/>
      <c r="AA4270" s="245"/>
      <c r="AB4270" s="245"/>
      <c r="AC4270" s="245"/>
      <c r="AD4270" s="239"/>
      <c r="AE4270" s="246"/>
      <c r="AF4270" s="247"/>
      <c r="AG4270" s="247"/>
      <c r="AH4270" s="238"/>
      <c r="AI4270" s="238"/>
      <c r="AJ4270" s="238"/>
      <c r="AK4270" s="238"/>
      <c r="AL4270" s="238"/>
      <c r="AO4270" s="248"/>
      <c r="AP4270" s="248"/>
      <c r="AQ4270" s="249"/>
      <c r="AR4270" s="249"/>
      <c r="AS4270" s="248"/>
      <c r="AT4270" s="248"/>
      <c r="AU4270" s="248"/>
      <c r="AX4270" s="251"/>
      <c r="AY4270" s="248"/>
    </row>
    <row r="4271" spans="1:51" s="240" customFormat="1" ht="16.5" customHeight="1" x14ac:dyDescent="0.25">
      <c r="U4271" s="241"/>
      <c r="V4271" s="242"/>
      <c r="W4271" s="243"/>
      <c r="X4271" s="472"/>
      <c r="AA4271" s="245"/>
      <c r="AB4271" s="245"/>
      <c r="AC4271" s="245"/>
      <c r="AD4271" s="239"/>
      <c r="AE4271" s="246"/>
      <c r="AF4271" s="247"/>
      <c r="AG4271" s="247"/>
      <c r="AH4271" s="238"/>
      <c r="AI4271" s="238"/>
      <c r="AJ4271" s="238"/>
      <c r="AK4271" s="238"/>
      <c r="AL4271" s="238"/>
      <c r="AO4271" s="248"/>
      <c r="AP4271" s="248"/>
      <c r="AQ4271" s="249"/>
      <c r="AR4271" s="249"/>
      <c r="AS4271" s="248"/>
      <c r="AT4271" s="248"/>
      <c r="AU4271" s="248"/>
      <c r="AX4271" s="251"/>
      <c r="AY4271" s="248"/>
    </row>
    <row r="4272" spans="1:51" s="240" customFormat="1" ht="16.5" customHeight="1" x14ac:dyDescent="0.25">
      <c r="U4272" s="241"/>
      <c r="V4272" s="242"/>
      <c r="W4272" s="243"/>
      <c r="X4272" s="472"/>
      <c r="AA4272" s="245"/>
      <c r="AB4272" s="245"/>
      <c r="AC4272" s="245"/>
      <c r="AD4272" s="239"/>
      <c r="AE4272" s="246"/>
      <c r="AF4272" s="247"/>
      <c r="AG4272" s="247"/>
      <c r="AH4272" s="238"/>
      <c r="AI4272" s="238"/>
      <c r="AJ4272" s="238"/>
      <c r="AK4272" s="238"/>
      <c r="AL4272" s="238"/>
      <c r="AO4272" s="248"/>
      <c r="AP4272" s="248"/>
      <c r="AQ4272" s="249"/>
      <c r="AR4272" s="249"/>
      <c r="AS4272" s="248"/>
      <c r="AT4272" s="248"/>
      <c r="AU4272" s="248"/>
      <c r="AX4272" s="251"/>
      <c r="AY4272" s="248"/>
    </row>
    <row r="4273" spans="21:51" s="240" customFormat="1" ht="16.5" customHeight="1" x14ac:dyDescent="0.25">
      <c r="U4273" s="241"/>
      <c r="V4273" s="242"/>
      <c r="W4273" s="243"/>
      <c r="X4273" s="472"/>
      <c r="AA4273" s="245"/>
      <c r="AB4273" s="245"/>
      <c r="AC4273" s="245"/>
      <c r="AD4273" s="239"/>
      <c r="AE4273" s="246"/>
      <c r="AF4273" s="247"/>
      <c r="AG4273" s="247"/>
      <c r="AH4273" s="238"/>
      <c r="AI4273" s="238"/>
      <c r="AJ4273" s="238"/>
      <c r="AK4273" s="238"/>
      <c r="AL4273" s="238"/>
      <c r="AO4273" s="248"/>
      <c r="AP4273" s="248"/>
      <c r="AQ4273" s="249"/>
      <c r="AR4273" s="249"/>
      <c r="AS4273" s="248"/>
      <c r="AT4273" s="248"/>
      <c r="AU4273" s="248"/>
      <c r="AX4273" s="251"/>
      <c r="AY4273" s="248"/>
    </row>
    <row r="4274" spans="21:51" s="240" customFormat="1" ht="16.5" customHeight="1" x14ac:dyDescent="0.25">
      <c r="U4274" s="241"/>
      <c r="V4274" s="242"/>
      <c r="W4274" s="243"/>
      <c r="X4274" s="472"/>
      <c r="AA4274" s="245"/>
      <c r="AB4274" s="245"/>
      <c r="AC4274" s="245"/>
      <c r="AD4274" s="239"/>
      <c r="AE4274" s="246"/>
      <c r="AF4274" s="247"/>
      <c r="AG4274" s="247"/>
      <c r="AH4274" s="238"/>
      <c r="AI4274" s="238"/>
      <c r="AJ4274" s="238"/>
      <c r="AK4274" s="238"/>
      <c r="AL4274" s="238"/>
      <c r="AO4274" s="248"/>
      <c r="AP4274" s="248"/>
      <c r="AQ4274" s="249"/>
      <c r="AR4274" s="249"/>
      <c r="AS4274" s="248"/>
      <c r="AT4274" s="248"/>
      <c r="AU4274" s="248"/>
      <c r="AX4274" s="251"/>
      <c r="AY4274" s="248"/>
    </row>
    <row r="4275" spans="21:51" s="240" customFormat="1" ht="16.5" customHeight="1" x14ac:dyDescent="0.25">
      <c r="U4275" s="241"/>
      <c r="V4275" s="242"/>
      <c r="W4275" s="243"/>
      <c r="X4275" s="472"/>
      <c r="AA4275" s="245"/>
      <c r="AB4275" s="245"/>
      <c r="AC4275" s="245"/>
      <c r="AD4275" s="239"/>
      <c r="AE4275" s="246"/>
      <c r="AF4275" s="247"/>
      <c r="AG4275" s="247"/>
      <c r="AH4275" s="238"/>
      <c r="AI4275" s="238"/>
      <c r="AJ4275" s="238"/>
      <c r="AK4275" s="238"/>
      <c r="AL4275" s="238"/>
      <c r="AO4275" s="248"/>
      <c r="AP4275" s="248"/>
      <c r="AQ4275" s="249"/>
      <c r="AR4275" s="249"/>
      <c r="AS4275" s="248"/>
      <c r="AT4275" s="248"/>
      <c r="AU4275" s="248"/>
      <c r="AX4275" s="251"/>
      <c r="AY4275" s="248"/>
    </row>
    <row r="4276" spans="21:51" s="240" customFormat="1" ht="16.5" customHeight="1" x14ac:dyDescent="0.25">
      <c r="U4276" s="241"/>
      <c r="V4276" s="242"/>
      <c r="W4276" s="243"/>
      <c r="X4276" s="472"/>
      <c r="AA4276" s="245"/>
      <c r="AB4276" s="245"/>
      <c r="AC4276" s="245"/>
      <c r="AD4276" s="239"/>
      <c r="AE4276" s="246"/>
      <c r="AF4276" s="247"/>
      <c r="AG4276" s="247"/>
      <c r="AH4276" s="238"/>
      <c r="AI4276" s="238"/>
      <c r="AJ4276" s="238"/>
      <c r="AK4276" s="238"/>
      <c r="AL4276" s="238"/>
      <c r="AO4276" s="248"/>
      <c r="AP4276" s="248"/>
      <c r="AQ4276" s="249"/>
      <c r="AR4276" s="249"/>
      <c r="AS4276" s="248"/>
      <c r="AT4276" s="248"/>
      <c r="AU4276" s="248"/>
      <c r="AX4276" s="251"/>
      <c r="AY4276" s="248"/>
    </row>
    <row r="4277" spans="21:51" s="240" customFormat="1" ht="16.5" customHeight="1" x14ac:dyDescent="0.25">
      <c r="U4277" s="241"/>
      <c r="V4277" s="242"/>
      <c r="W4277" s="243"/>
      <c r="X4277" s="472"/>
      <c r="AA4277" s="245"/>
      <c r="AB4277" s="245"/>
      <c r="AC4277" s="245"/>
      <c r="AD4277" s="239"/>
      <c r="AE4277" s="246"/>
      <c r="AF4277" s="247"/>
      <c r="AG4277" s="247"/>
      <c r="AH4277" s="238"/>
      <c r="AI4277" s="238"/>
      <c r="AJ4277" s="238"/>
      <c r="AK4277" s="238"/>
      <c r="AL4277" s="238"/>
      <c r="AO4277" s="248"/>
      <c r="AP4277" s="248"/>
      <c r="AQ4277" s="249"/>
      <c r="AR4277" s="249"/>
      <c r="AS4277" s="248"/>
      <c r="AT4277" s="248"/>
      <c r="AU4277" s="248"/>
      <c r="AX4277" s="251"/>
      <c r="AY4277" s="248"/>
    </row>
    <row r="4278" spans="21:51" s="240" customFormat="1" ht="16.5" customHeight="1" x14ac:dyDescent="0.25">
      <c r="U4278" s="241"/>
      <c r="V4278" s="242"/>
      <c r="W4278" s="243"/>
      <c r="X4278" s="472"/>
      <c r="AA4278" s="245"/>
      <c r="AB4278" s="245"/>
      <c r="AC4278" s="245"/>
      <c r="AD4278" s="239"/>
      <c r="AE4278" s="246"/>
      <c r="AF4278" s="247"/>
      <c r="AG4278" s="247"/>
      <c r="AH4278" s="238"/>
      <c r="AI4278" s="238"/>
      <c r="AJ4278" s="238"/>
      <c r="AK4278" s="238"/>
      <c r="AL4278" s="238"/>
      <c r="AO4278" s="248"/>
      <c r="AP4278" s="248"/>
      <c r="AQ4278" s="249"/>
      <c r="AR4278" s="249"/>
      <c r="AS4278" s="248"/>
      <c r="AT4278" s="248"/>
      <c r="AU4278" s="248"/>
      <c r="AX4278" s="251"/>
      <c r="AY4278" s="248"/>
    </row>
    <row r="4279" spans="21:51" s="240" customFormat="1" ht="16.5" customHeight="1" x14ac:dyDescent="0.25">
      <c r="U4279" s="241"/>
      <c r="V4279" s="242"/>
      <c r="W4279" s="243"/>
      <c r="X4279" s="472"/>
      <c r="AA4279" s="245"/>
      <c r="AB4279" s="245"/>
      <c r="AC4279" s="245"/>
      <c r="AD4279" s="239"/>
      <c r="AE4279" s="246"/>
      <c r="AF4279" s="247"/>
      <c r="AG4279" s="247"/>
      <c r="AH4279" s="238"/>
      <c r="AI4279" s="238"/>
      <c r="AJ4279" s="238"/>
      <c r="AK4279" s="238"/>
      <c r="AL4279" s="238"/>
      <c r="AO4279" s="248"/>
      <c r="AP4279" s="248"/>
      <c r="AQ4279" s="249"/>
      <c r="AR4279" s="249"/>
      <c r="AS4279" s="248"/>
      <c r="AT4279" s="248"/>
      <c r="AU4279" s="248"/>
      <c r="AX4279" s="251"/>
      <c r="AY4279" s="248"/>
    </row>
    <row r="4280" spans="21:51" s="240" customFormat="1" ht="16.5" customHeight="1" x14ac:dyDescent="0.25">
      <c r="U4280" s="241"/>
      <c r="V4280" s="242"/>
      <c r="W4280" s="243"/>
      <c r="X4280" s="472"/>
      <c r="AA4280" s="245"/>
      <c r="AB4280" s="245"/>
      <c r="AC4280" s="245"/>
      <c r="AD4280" s="239"/>
      <c r="AE4280" s="246"/>
      <c r="AF4280" s="247"/>
      <c r="AG4280" s="247"/>
      <c r="AH4280" s="238"/>
      <c r="AI4280" s="238"/>
      <c r="AJ4280" s="238"/>
      <c r="AK4280" s="238"/>
      <c r="AL4280" s="238"/>
      <c r="AO4280" s="248"/>
      <c r="AP4280" s="248"/>
      <c r="AQ4280" s="249"/>
      <c r="AR4280" s="249"/>
      <c r="AS4280" s="248"/>
      <c r="AT4280" s="248"/>
      <c r="AU4280" s="248"/>
      <c r="AX4280" s="251"/>
      <c r="AY4280" s="248"/>
    </row>
    <row r="4281" spans="21:51" s="240" customFormat="1" ht="16.5" customHeight="1" x14ac:dyDescent="0.25">
      <c r="U4281" s="241"/>
      <c r="V4281" s="242"/>
      <c r="W4281" s="243"/>
      <c r="X4281" s="472"/>
      <c r="AA4281" s="245"/>
      <c r="AB4281" s="245"/>
      <c r="AC4281" s="245"/>
      <c r="AD4281" s="239"/>
      <c r="AE4281" s="246"/>
      <c r="AF4281" s="247"/>
      <c r="AG4281" s="247"/>
      <c r="AH4281" s="238"/>
      <c r="AI4281" s="238"/>
      <c r="AJ4281" s="238"/>
      <c r="AK4281" s="238"/>
      <c r="AL4281" s="238"/>
      <c r="AO4281" s="248"/>
      <c r="AP4281" s="248"/>
      <c r="AQ4281" s="249"/>
      <c r="AR4281" s="249"/>
      <c r="AS4281" s="248"/>
      <c r="AT4281" s="248"/>
      <c r="AU4281" s="248"/>
      <c r="AX4281" s="251"/>
      <c r="AY4281" s="248"/>
    </row>
    <row r="4282" spans="21:51" s="240" customFormat="1" ht="16.5" customHeight="1" x14ac:dyDescent="0.25">
      <c r="U4282" s="241"/>
      <c r="V4282" s="242"/>
      <c r="W4282" s="243"/>
      <c r="X4282" s="472"/>
      <c r="AA4282" s="245"/>
      <c r="AB4282" s="245"/>
      <c r="AC4282" s="245"/>
      <c r="AD4282" s="239"/>
      <c r="AE4282" s="246"/>
      <c r="AF4282" s="247"/>
      <c r="AG4282" s="247"/>
      <c r="AH4282" s="238"/>
      <c r="AI4282" s="238"/>
      <c r="AJ4282" s="238"/>
      <c r="AK4282" s="238"/>
      <c r="AL4282" s="238"/>
      <c r="AO4282" s="248"/>
      <c r="AP4282" s="248"/>
      <c r="AQ4282" s="249"/>
      <c r="AR4282" s="249"/>
      <c r="AS4282" s="248"/>
      <c r="AT4282" s="248"/>
      <c r="AU4282" s="248"/>
      <c r="AX4282" s="251"/>
      <c r="AY4282" s="248"/>
    </row>
    <row r="4283" spans="21:51" s="240" customFormat="1" ht="16.5" customHeight="1" x14ac:dyDescent="0.25">
      <c r="U4283" s="241"/>
      <c r="V4283" s="242"/>
      <c r="W4283" s="243"/>
      <c r="X4283" s="472"/>
      <c r="AA4283" s="245"/>
      <c r="AB4283" s="245"/>
      <c r="AC4283" s="245"/>
      <c r="AD4283" s="239"/>
      <c r="AE4283" s="246"/>
      <c r="AF4283" s="247"/>
      <c r="AG4283" s="247"/>
      <c r="AH4283" s="238"/>
      <c r="AI4283" s="238"/>
      <c r="AJ4283" s="238"/>
      <c r="AK4283" s="238"/>
      <c r="AL4283" s="238"/>
      <c r="AO4283" s="248"/>
      <c r="AP4283" s="248"/>
      <c r="AQ4283" s="249"/>
      <c r="AR4283" s="249"/>
      <c r="AS4283" s="248"/>
      <c r="AT4283" s="248"/>
      <c r="AU4283" s="248"/>
      <c r="AX4283" s="251"/>
      <c r="AY4283" s="248"/>
    </row>
    <row r="4284" spans="21:51" s="240" customFormat="1" ht="16.5" customHeight="1" x14ac:dyDescent="0.25">
      <c r="U4284" s="241"/>
      <c r="V4284" s="242"/>
      <c r="W4284" s="243"/>
      <c r="X4284" s="472"/>
      <c r="AA4284" s="245"/>
      <c r="AB4284" s="245"/>
      <c r="AC4284" s="245"/>
      <c r="AD4284" s="239"/>
      <c r="AE4284" s="246"/>
      <c r="AF4284" s="247"/>
      <c r="AG4284" s="247"/>
      <c r="AH4284" s="238"/>
      <c r="AI4284" s="238"/>
      <c r="AJ4284" s="238"/>
      <c r="AK4284" s="238"/>
      <c r="AL4284" s="238"/>
      <c r="AO4284" s="248"/>
      <c r="AP4284" s="248"/>
      <c r="AQ4284" s="249"/>
      <c r="AR4284" s="249"/>
      <c r="AS4284" s="248"/>
      <c r="AT4284" s="248"/>
      <c r="AU4284" s="248"/>
      <c r="AX4284" s="251"/>
      <c r="AY4284" s="248"/>
    </row>
    <row r="4285" spans="21:51" s="240" customFormat="1" ht="16.5" customHeight="1" x14ac:dyDescent="0.25">
      <c r="U4285" s="241"/>
      <c r="V4285" s="242"/>
      <c r="W4285" s="243"/>
      <c r="X4285" s="472"/>
      <c r="AA4285" s="245"/>
      <c r="AB4285" s="245"/>
      <c r="AC4285" s="245"/>
      <c r="AD4285" s="239"/>
      <c r="AE4285" s="246"/>
      <c r="AF4285" s="247"/>
      <c r="AG4285" s="247"/>
      <c r="AH4285" s="238"/>
      <c r="AI4285" s="238"/>
      <c r="AJ4285" s="238"/>
      <c r="AK4285" s="238"/>
      <c r="AL4285" s="238"/>
      <c r="AO4285" s="248"/>
      <c r="AP4285" s="248"/>
      <c r="AQ4285" s="249"/>
      <c r="AR4285" s="249"/>
      <c r="AS4285" s="248"/>
      <c r="AT4285" s="248"/>
      <c r="AU4285" s="248"/>
      <c r="AX4285" s="251"/>
      <c r="AY4285" s="248"/>
    </row>
    <row r="4286" spans="21:51" s="240" customFormat="1" ht="16.5" customHeight="1" x14ac:dyDescent="0.25">
      <c r="U4286" s="241"/>
      <c r="V4286" s="242"/>
      <c r="W4286" s="243"/>
      <c r="X4286" s="472"/>
      <c r="AA4286" s="245"/>
      <c r="AB4286" s="245"/>
      <c r="AC4286" s="245"/>
      <c r="AD4286" s="239"/>
      <c r="AE4286" s="246"/>
      <c r="AF4286" s="247"/>
      <c r="AG4286" s="247"/>
      <c r="AH4286" s="238"/>
      <c r="AI4286" s="238"/>
      <c r="AJ4286" s="238"/>
      <c r="AK4286" s="238"/>
      <c r="AL4286" s="238"/>
      <c r="AO4286" s="248"/>
      <c r="AP4286" s="248"/>
      <c r="AQ4286" s="249"/>
      <c r="AR4286" s="249"/>
      <c r="AS4286" s="248"/>
      <c r="AT4286" s="248"/>
      <c r="AU4286" s="248"/>
      <c r="AX4286" s="251"/>
      <c r="AY4286" s="248"/>
    </row>
    <row r="4287" spans="21:51" s="240" customFormat="1" ht="16.5" customHeight="1" x14ac:dyDescent="0.25">
      <c r="U4287" s="241"/>
      <c r="V4287" s="242"/>
      <c r="W4287" s="243"/>
      <c r="X4287" s="472"/>
      <c r="AA4287" s="245"/>
      <c r="AB4287" s="245"/>
      <c r="AC4287" s="245"/>
      <c r="AD4287" s="239"/>
      <c r="AE4287" s="246"/>
      <c r="AF4287" s="247"/>
      <c r="AG4287" s="247"/>
      <c r="AH4287" s="238"/>
      <c r="AI4287" s="238"/>
      <c r="AJ4287" s="238"/>
      <c r="AK4287" s="238"/>
      <c r="AL4287" s="238"/>
      <c r="AO4287" s="248"/>
      <c r="AP4287" s="248"/>
      <c r="AQ4287" s="249"/>
      <c r="AR4287" s="249"/>
      <c r="AS4287" s="248"/>
      <c r="AT4287" s="248"/>
      <c r="AU4287" s="248"/>
      <c r="AX4287" s="251"/>
      <c r="AY4287" s="248"/>
    </row>
    <row r="4288" spans="21:51" s="240" customFormat="1" ht="16.5" customHeight="1" x14ac:dyDescent="0.25">
      <c r="U4288" s="241"/>
      <c r="V4288" s="242"/>
      <c r="W4288" s="243"/>
      <c r="X4288" s="472"/>
      <c r="AA4288" s="245"/>
      <c r="AB4288" s="245"/>
      <c r="AC4288" s="245"/>
      <c r="AD4288" s="239"/>
      <c r="AE4288" s="246"/>
      <c r="AF4288" s="247"/>
      <c r="AG4288" s="247"/>
      <c r="AH4288" s="238"/>
      <c r="AI4288" s="238"/>
      <c r="AJ4288" s="238"/>
      <c r="AK4288" s="238"/>
      <c r="AL4288" s="238"/>
      <c r="AO4288" s="248"/>
      <c r="AP4288" s="248"/>
      <c r="AQ4288" s="249"/>
      <c r="AR4288" s="249"/>
      <c r="AS4288" s="248"/>
      <c r="AT4288" s="248"/>
      <c r="AU4288" s="248"/>
      <c r="AX4288" s="251"/>
      <c r="AY4288" s="248"/>
    </row>
    <row r="4289" spans="1:51" s="240" customFormat="1" ht="16.5" customHeight="1" x14ac:dyDescent="0.25">
      <c r="U4289" s="241"/>
      <c r="V4289" s="242"/>
      <c r="W4289" s="243"/>
      <c r="X4289" s="472"/>
      <c r="AA4289" s="245"/>
      <c r="AB4289" s="245"/>
      <c r="AC4289" s="245"/>
      <c r="AD4289" s="239"/>
      <c r="AE4289" s="246"/>
      <c r="AF4289" s="247"/>
      <c r="AG4289" s="247"/>
      <c r="AH4289" s="238"/>
      <c r="AI4289" s="238"/>
      <c r="AJ4289" s="238"/>
      <c r="AK4289" s="238"/>
      <c r="AL4289" s="238"/>
      <c r="AO4289" s="248"/>
      <c r="AP4289" s="248"/>
      <c r="AQ4289" s="249"/>
      <c r="AR4289" s="249"/>
      <c r="AS4289" s="248"/>
      <c r="AT4289" s="248"/>
      <c r="AU4289" s="248"/>
      <c r="AX4289" s="251"/>
      <c r="AY4289" s="248"/>
    </row>
    <row r="4290" spans="1:51" s="240" customFormat="1" ht="16.5" customHeight="1" x14ac:dyDescent="0.25">
      <c r="U4290" s="241"/>
      <c r="V4290" s="242"/>
      <c r="W4290" s="243"/>
      <c r="X4290" s="472"/>
      <c r="AA4290" s="245"/>
      <c r="AB4290" s="245"/>
      <c r="AC4290" s="245"/>
      <c r="AD4290" s="239"/>
      <c r="AE4290" s="246"/>
      <c r="AF4290" s="247"/>
      <c r="AG4290" s="247"/>
      <c r="AH4290" s="238"/>
      <c r="AI4290" s="238"/>
      <c r="AJ4290" s="238"/>
      <c r="AK4290" s="238"/>
      <c r="AL4290" s="238"/>
      <c r="AO4290" s="248"/>
      <c r="AP4290" s="248"/>
      <c r="AQ4290" s="249"/>
      <c r="AR4290" s="249"/>
      <c r="AS4290" s="248"/>
      <c r="AT4290" s="248"/>
      <c r="AU4290" s="248"/>
      <c r="AX4290" s="251"/>
      <c r="AY4290" s="248"/>
    </row>
    <row r="4291" spans="1:51" s="240" customFormat="1" ht="16.5" customHeight="1" x14ac:dyDescent="0.25">
      <c r="U4291" s="241"/>
      <c r="V4291" s="242"/>
      <c r="W4291" s="243"/>
      <c r="X4291" s="472"/>
      <c r="AA4291" s="245"/>
      <c r="AB4291" s="245"/>
      <c r="AC4291" s="245"/>
      <c r="AD4291" s="239"/>
      <c r="AE4291" s="246"/>
      <c r="AF4291" s="247"/>
      <c r="AG4291" s="247"/>
      <c r="AH4291" s="238"/>
      <c r="AI4291" s="238"/>
      <c r="AJ4291" s="238"/>
      <c r="AK4291" s="238"/>
      <c r="AL4291" s="238"/>
      <c r="AO4291" s="248"/>
      <c r="AP4291" s="248"/>
      <c r="AQ4291" s="249"/>
      <c r="AR4291" s="249"/>
      <c r="AS4291" s="248"/>
      <c r="AT4291" s="248"/>
      <c r="AU4291" s="248"/>
      <c r="AX4291" s="251"/>
      <c r="AY4291" s="248"/>
    </row>
    <row r="4292" spans="1:51" s="240" customFormat="1" ht="16.5" customHeight="1" x14ac:dyDescent="0.25">
      <c r="U4292" s="241"/>
      <c r="V4292" s="242"/>
      <c r="W4292" s="243"/>
      <c r="X4292" s="472"/>
      <c r="AA4292" s="245"/>
      <c r="AB4292" s="245"/>
      <c r="AC4292" s="245"/>
      <c r="AD4292" s="239"/>
      <c r="AE4292" s="246"/>
      <c r="AF4292" s="247"/>
      <c r="AG4292" s="247"/>
      <c r="AH4292" s="238"/>
      <c r="AI4292" s="238"/>
      <c r="AJ4292" s="238"/>
      <c r="AK4292" s="238"/>
      <c r="AL4292" s="238"/>
      <c r="AO4292" s="248"/>
      <c r="AP4292" s="248"/>
      <c r="AQ4292" s="249"/>
      <c r="AR4292" s="249"/>
      <c r="AS4292" s="248"/>
      <c r="AT4292" s="248"/>
      <c r="AU4292" s="248"/>
      <c r="AX4292" s="251"/>
      <c r="AY4292" s="248"/>
    </row>
    <row r="4293" spans="1:51" s="240" customFormat="1" ht="16.5" customHeight="1" x14ac:dyDescent="0.25">
      <c r="U4293" s="241"/>
      <c r="V4293" s="242"/>
      <c r="W4293" s="243"/>
      <c r="X4293" s="472"/>
      <c r="AA4293" s="245"/>
      <c r="AB4293" s="245"/>
      <c r="AC4293" s="245"/>
      <c r="AD4293" s="239"/>
      <c r="AE4293" s="246"/>
      <c r="AF4293" s="247"/>
      <c r="AG4293" s="247"/>
      <c r="AH4293" s="238"/>
      <c r="AI4293" s="238"/>
      <c r="AJ4293" s="238"/>
      <c r="AK4293" s="238"/>
      <c r="AL4293" s="238"/>
      <c r="AO4293" s="248"/>
      <c r="AP4293" s="248"/>
      <c r="AQ4293" s="249"/>
      <c r="AR4293" s="249"/>
      <c r="AS4293" s="248"/>
      <c r="AT4293" s="248"/>
      <c r="AU4293" s="248"/>
      <c r="AX4293" s="251"/>
      <c r="AY4293" s="248"/>
    </row>
    <row r="4294" spans="1:51" s="240" customFormat="1" ht="16.5" customHeight="1" x14ac:dyDescent="0.25">
      <c r="U4294" s="241"/>
      <c r="V4294" s="242"/>
      <c r="W4294" s="243"/>
      <c r="X4294" s="472"/>
      <c r="AA4294" s="245"/>
      <c r="AB4294" s="245"/>
      <c r="AC4294" s="245"/>
      <c r="AD4294" s="239"/>
      <c r="AE4294" s="246"/>
      <c r="AF4294" s="247"/>
      <c r="AG4294" s="247"/>
      <c r="AH4294" s="238"/>
      <c r="AI4294" s="238"/>
      <c r="AJ4294" s="238"/>
      <c r="AK4294" s="238"/>
      <c r="AL4294" s="238"/>
      <c r="AO4294" s="248"/>
      <c r="AP4294" s="248"/>
      <c r="AQ4294" s="249"/>
      <c r="AR4294" s="249"/>
      <c r="AS4294" s="248"/>
      <c r="AT4294" s="248"/>
      <c r="AU4294" s="248"/>
      <c r="AX4294" s="251"/>
      <c r="AY4294" s="248"/>
    </row>
    <row r="4295" spans="1:51" s="240" customFormat="1" ht="16.5" customHeight="1" x14ac:dyDescent="0.25">
      <c r="U4295" s="241"/>
      <c r="V4295" s="242"/>
      <c r="W4295" s="243"/>
      <c r="X4295" s="472"/>
      <c r="AA4295" s="245"/>
      <c r="AB4295" s="245"/>
      <c r="AC4295" s="245"/>
      <c r="AD4295" s="239"/>
      <c r="AE4295" s="246"/>
      <c r="AF4295" s="247"/>
      <c r="AG4295" s="247"/>
      <c r="AH4295" s="238"/>
      <c r="AI4295" s="238"/>
      <c r="AJ4295" s="238"/>
      <c r="AK4295" s="238"/>
      <c r="AL4295" s="238"/>
      <c r="AO4295" s="248"/>
      <c r="AP4295" s="248"/>
      <c r="AQ4295" s="249"/>
      <c r="AR4295" s="249"/>
      <c r="AS4295" s="248"/>
      <c r="AT4295" s="248"/>
      <c r="AU4295" s="248"/>
      <c r="AX4295" s="251"/>
      <c r="AY4295" s="248"/>
    </row>
    <row r="4296" spans="1:51" s="240" customFormat="1" ht="16.5" customHeight="1" x14ac:dyDescent="0.25">
      <c r="U4296" s="241"/>
      <c r="V4296" s="242"/>
      <c r="W4296" s="243"/>
      <c r="X4296" s="472"/>
      <c r="AA4296" s="245"/>
      <c r="AB4296" s="245"/>
      <c r="AC4296" s="245"/>
      <c r="AD4296" s="239"/>
      <c r="AE4296" s="246"/>
      <c r="AF4296" s="247"/>
      <c r="AG4296" s="247"/>
      <c r="AH4296" s="238"/>
      <c r="AI4296" s="238"/>
      <c r="AJ4296" s="238"/>
      <c r="AK4296" s="238"/>
      <c r="AL4296" s="238"/>
      <c r="AO4296" s="248"/>
      <c r="AP4296" s="248"/>
      <c r="AQ4296" s="249"/>
      <c r="AR4296" s="249"/>
      <c r="AS4296" s="248"/>
      <c r="AT4296" s="248"/>
      <c r="AU4296" s="248"/>
      <c r="AX4296" s="251"/>
      <c r="AY4296" s="248"/>
    </row>
    <row r="4297" spans="1:51" s="240" customFormat="1" ht="16.5" customHeight="1" x14ac:dyDescent="0.25">
      <c r="A4297" s="466"/>
      <c r="B4297" s="354"/>
      <c r="C4297" s="467"/>
      <c r="D4297" s="354"/>
      <c r="E4297" s="354"/>
      <c r="F4297" s="354"/>
      <c r="G4297" s="354"/>
      <c r="H4297" s="354"/>
      <c r="I4297" s="354"/>
      <c r="J4297" s="354"/>
      <c r="K4297" s="354"/>
      <c r="L4297" s="354"/>
      <c r="M4297" s="354"/>
      <c r="N4297" s="354"/>
      <c r="O4297" s="354"/>
      <c r="P4297" s="354"/>
      <c r="Q4297" s="354"/>
      <c r="R4297" s="354"/>
      <c r="S4297" s="354"/>
      <c r="T4297" s="354"/>
      <c r="U4297" s="358"/>
      <c r="V4297" s="359"/>
      <c r="W4297" s="360"/>
      <c r="X4297" s="385"/>
      <c r="Y4297" s="354"/>
      <c r="Z4297" s="354"/>
      <c r="AA4297" s="381"/>
      <c r="AB4297" s="381"/>
      <c r="AC4297" s="381"/>
      <c r="AD4297" s="357"/>
      <c r="AE4297" s="382"/>
      <c r="AF4297" s="383"/>
      <c r="AG4297" s="383"/>
      <c r="AH4297" s="356"/>
      <c r="AI4297" s="356"/>
      <c r="AJ4297" s="356"/>
      <c r="AK4297" s="356"/>
      <c r="AL4297" s="356"/>
      <c r="AM4297" s="354"/>
      <c r="AN4297" s="354"/>
      <c r="AO4297" s="270"/>
      <c r="AP4297" s="270"/>
      <c r="AQ4297" s="269"/>
      <c r="AR4297" s="269"/>
      <c r="AS4297" s="270"/>
      <c r="AT4297" s="270"/>
      <c r="AU4297" s="270"/>
      <c r="AV4297" s="354"/>
      <c r="AW4297" s="354"/>
      <c r="AX4297" s="272"/>
      <c r="AY4297" s="270"/>
    </row>
    <row r="4298" spans="1:51" s="240" customFormat="1" ht="16.5" customHeight="1" x14ac:dyDescent="0.25">
      <c r="A4298" s="466"/>
      <c r="B4298" s="354"/>
      <c r="C4298" s="467"/>
      <c r="D4298" s="354"/>
      <c r="E4298" s="354"/>
      <c r="F4298" s="354"/>
      <c r="G4298" s="354"/>
      <c r="H4298" s="354"/>
      <c r="I4298" s="354"/>
      <c r="J4298" s="354"/>
      <c r="K4298" s="190"/>
      <c r="L4298" s="354"/>
      <c r="M4298" s="354"/>
      <c r="N4298" s="354"/>
      <c r="O4298" s="354"/>
      <c r="P4298" s="354"/>
      <c r="Q4298" s="354"/>
      <c r="R4298" s="354"/>
      <c r="S4298" s="354"/>
      <c r="T4298" s="354"/>
      <c r="U4298" s="358"/>
      <c r="V4298" s="359"/>
      <c r="W4298" s="360"/>
      <c r="X4298" s="385"/>
      <c r="Y4298" s="354"/>
      <c r="Z4298" s="354"/>
      <c r="AA4298" s="381"/>
      <c r="AB4298" s="381"/>
      <c r="AC4298" s="381"/>
      <c r="AD4298" s="357"/>
      <c r="AE4298" s="382"/>
      <c r="AF4298" s="383"/>
      <c r="AG4298" s="197"/>
      <c r="AH4298" s="356"/>
      <c r="AI4298" s="356"/>
      <c r="AJ4298" s="356"/>
      <c r="AK4298" s="356"/>
      <c r="AL4298" s="356"/>
      <c r="AM4298" s="354"/>
      <c r="AN4298" s="354"/>
      <c r="AO4298" s="198"/>
      <c r="AP4298" s="198"/>
      <c r="AQ4298" s="199"/>
      <c r="AR4298" s="199"/>
      <c r="AS4298" s="198"/>
      <c r="AT4298" s="198"/>
      <c r="AU4298" s="198"/>
      <c r="AV4298" s="354"/>
      <c r="AW4298" s="354"/>
      <c r="AX4298" s="201"/>
      <c r="AY4298" s="198"/>
    </row>
    <row r="4299" spans="1:51" s="240" customFormat="1" ht="16.5" customHeight="1" x14ac:dyDescent="0.25">
      <c r="A4299" s="466"/>
      <c r="B4299" s="354"/>
      <c r="C4299" s="467"/>
      <c r="D4299" s="354"/>
      <c r="E4299" s="354"/>
      <c r="F4299" s="354"/>
      <c r="G4299" s="354"/>
      <c r="H4299" s="354"/>
      <c r="I4299" s="354"/>
      <c r="J4299" s="354"/>
      <c r="K4299" s="190"/>
      <c r="L4299" s="354"/>
      <c r="M4299" s="354"/>
      <c r="N4299" s="354"/>
      <c r="O4299" s="354"/>
      <c r="P4299" s="354"/>
      <c r="Q4299" s="354"/>
      <c r="R4299" s="354"/>
      <c r="S4299" s="354"/>
      <c r="T4299" s="354"/>
      <c r="U4299" s="358"/>
      <c r="V4299" s="359"/>
      <c r="W4299" s="360"/>
      <c r="X4299" s="385"/>
      <c r="Y4299" s="354"/>
      <c r="Z4299" s="354"/>
      <c r="AA4299" s="381"/>
      <c r="AB4299" s="381"/>
      <c r="AC4299" s="381"/>
      <c r="AD4299" s="357"/>
      <c r="AE4299" s="382"/>
      <c r="AF4299" s="383"/>
      <c r="AG4299" s="197"/>
      <c r="AH4299" s="356"/>
      <c r="AI4299" s="356"/>
      <c r="AJ4299" s="356"/>
      <c r="AK4299" s="356"/>
      <c r="AL4299" s="356"/>
      <c r="AM4299" s="354"/>
      <c r="AN4299" s="354"/>
      <c r="AO4299" s="198"/>
      <c r="AP4299" s="198"/>
      <c r="AQ4299" s="199"/>
      <c r="AR4299" s="199"/>
      <c r="AS4299" s="198"/>
      <c r="AT4299" s="198"/>
      <c r="AU4299" s="198"/>
      <c r="AV4299" s="354"/>
      <c r="AW4299" s="354"/>
      <c r="AX4299" s="201"/>
      <c r="AY4299" s="198"/>
    </row>
    <row r="4300" spans="1:51" s="202" customFormat="1" ht="16.5" customHeight="1" x14ac:dyDescent="0.25">
      <c r="A4300" s="377" t="s">
        <v>524</v>
      </c>
      <c r="B4300" s="378">
        <v>252</v>
      </c>
      <c r="C4300" s="181" t="s">
        <v>5</v>
      </c>
      <c r="D4300" s="182">
        <v>40792</v>
      </c>
      <c r="E4300" s="182">
        <v>600</v>
      </c>
      <c r="F4300" s="182">
        <v>2109</v>
      </c>
      <c r="G4300" s="182" t="s">
        <v>26</v>
      </c>
      <c r="H4300" s="182">
        <v>0</v>
      </c>
      <c r="I4300" s="182">
        <v>3</v>
      </c>
      <c r="J4300" s="182">
        <v>53</v>
      </c>
      <c r="K4300" s="184">
        <f t="shared" ref="K4300:K4307" si="170">H4300*400+I4300*100+J4300</f>
        <v>353</v>
      </c>
      <c r="L4300" s="379">
        <v>353</v>
      </c>
      <c r="M4300" s="380">
        <v>1</v>
      </c>
      <c r="N4300" s="379">
        <f t="shared" ref="N4300:N4308" si="171">L4300</f>
        <v>353</v>
      </c>
      <c r="O4300" s="379">
        <v>150</v>
      </c>
      <c r="P4300" s="355">
        <f t="shared" ref="P4300:P4311" si="172">N4300*O4300</f>
        <v>52950</v>
      </c>
      <c r="Q4300" s="397">
        <v>353</v>
      </c>
      <c r="R4300" s="357"/>
      <c r="S4300" s="357"/>
      <c r="T4300" s="354"/>
      <c r="U4300" s="358"/>
      <c r="V4300" s="398" t="s">
        <v>524</v>
      </c>
      <c r="W4300" s="360">
        <v>314</v>
      </c>
      <c r="X4300" s="385" t="s">
        <v>525</v>
      </c>
      <c r="Y4300" s="354" t="s">
        <v>38</v>
      </c>
      <c r="Z4300" s="354" t="s">
        <v>7</v>
      </c>
      <c r="AA4300" s="381">
        <v>9</v>
      </c>
      <c r="AB4300" s="381">
        <v>25</v>
      </c>
      <c r="AC4300" s="381">
        <v>2</v>
      </c>
      <c r="AD4300" s="357">
        <f>AA4300*AB4300</f>
        <v>225</v>
      </c>
      <c r="AE4300" s="382"/>
      <c r="AF4300" s="383">
        <f>AF4193</f>
        <v>2050</v>
      </c>
      <c r="AG4300" s="197">
        <f>AD4300*AF4300</f>
        <v>461250</v>
      </c>
      <c r="AH4300" s="356">
        <f>SUM(AI4300:AL4300)</f>
        <v>225</v>
      </c>
      <c r="AI4300" s="356">
        <v>225</v>
      </c>
      <c r="AJ4300" s="356"/>
      <c r="AK4300" s="356"/>
      <c r="AL4300" s="356"/>
      <c r="AM4300" s="182">
        <v>22</v>
      </c>
      <c r="AN4300" s="182">
        <f>ค่าเสื่อม!T4</f>
        <v>93</v>
      </c>
      <c r="AO4300" s="198">
        <f>AG4300*AN4300/100</f>
        <v>428962.5</v>
      </c>
      <c r="AP4300" s="198">
        <f>AG4300-AO4300</f>
        <v>32287.5</v>
      </c>
      <c r="AQ4300" s="199">
        <f t="shared" ref="AQ4300:AQ4314" si="173">P4300+AP4300</f>
        <v>85237.5</v>
      </c>
      <c r="AR4300" s="199">
        <f t="shared" ref="AR4300:AR4314" si="174">AQ4300</f>
        <v>85237.5</v>
      </c>
      <c r="AS4300" s="198">
        <f t="shared" ref="AS4300:AS4314" si="175">((S4300*O4300)+(AF4300*AK4300)-(AF4300*AK4300*AN4300/100))</f>
        <v>0</v>
      </c>
      <c r="AT4300" s="198">
        <f t="shared" ref="AT4300:AT4314" si="176">AQ4300-AS4300</f>
        <v>85237.5</v>
      </c>
      <c r="AU4300" s="198">
        <f t="shared" ref="AU4300:AU4314" si="177">AS4300</f>
        <v>0</v>
      </c>
      <c r="AV4300" s="182"/>
      <c r="AW4300" s="182" t="s">
        <v>51</v>
      </c>
      <c r="AX4300" s="201">
        <f t="shared" ref="AX4300:AX4314" si="178">AU4300*AV4300/100</f>
        <v>0</v>
      </c>
      <c r="AY4300" s="198">
        <f t="shared" ref="AY4300:AY4314" si="179">AX4300*10/100</f>
        <v>0</v>
      </c>
    </row>
    <row r="4301" spans="1:51" s="202" customFormat="1" ht="16.5" customHeight="1" x14ac:dyDescent="0.25">
      <c r="A4301" s="179" t="s">
        <v>526</v>
      </c>
      <c r="B4301" s="180">
        <v>253</v>
      </c>
      <c r="C4301" s="203" t="s">
        <v>5</v>
      </c>
      <c r="D4301" s="183">
        <v>15973</v>
      </c>
      <c r="E4301" s="183">
        <v>588</v>
      </c>
      <c r="F4301" s="183">
        <v>136</v>
      </c>
      <c r="G4301" s="183" t="s">
        <v>26</v>
      </c>
      <c r="H4301" s="183">
        <v>0</v>
      </c>
      <c r="I4301" s="183">
        <v>3</v>
      </c>
      <c r="J4301" s="183">
        <v>67</v>
      </c>
      <c r="K4301" s="184">
        <f t="shared" si="170"/>
        <v>367</v>
      </c>
      <c r="L4301" s="187">
        <v>367</v>
      </c>
      <c r="M4301" s="204">
        <v>1</v>
      </c>
      <c r="N4301" s="187">
        <f t="shared" si="171"/>
        <v>367</v>
      </c>
      <c r="O4301" s="187">
        <v>150</v>
      </c>
      <c r="P4301" s="185">
        <f t="shared" si="172"/>
        <v>55050</v>
      </c>
      <c r="Q4301" s="370">
        <v>367</v>
      </c>
      <c r="R4301" s="189"/>
      <c r="S4301" s="189"/>
      <c r="T4301" s="190"/>
      <c r="U4301" s="191"/>
      <c r="V4301" s="192"/>
      <c r="W4301" s="193"/>
      <c r="X4301" s="366"/>
      <c r="Y4301" s="190"/>
      <c r="Z4301" s="190"/>
      <c r="AA4301" s="195"/>
      <c r="AB4301" s="195"/>
      <c r="AC4301" s="195"/>
      <c r="AD4301" s="189"/>
      <c r="AE4301" s="196"/>
      <c r="AF4301" s="197"/>
      <c r="AG4301" s="197"/>
      <c r="AH4301" s="190"/>
      <c r="AI4301" s="188"/>
      <c r="AJ4301" s="188"/>
      <c r="AK4301" s="188"/>
      <c r="AL4301" s="188"/>
      <c r="AM4301" s="183"/>
      <c r="AN4301" s="183"/>
      <c r="AO4301" s="198">
        <f>AG4301*AN4301/100</f>
        <v>0</v>
      </c>
      <c r="AP4301" s="198">
        <f>AG4301-AO4301</f>
        <v>0</v>
      </c>
      <c r="AQ4301" s="199">
        <f t="shared" si="173"/>
        <v>55050</v>
      </c>
      <c r="AR4301" s="199">
        <f t="shared" si="174"/>
        <v>55050</v>
      </c>
      <c r="AS4301" s="198">
        <f t="shared" si="175"/>
        <v>0</v>
      </c>
      <c r="AT4301" s="198">
        <f t="shared" si="176"/>
        <v>55050</v>
      </c>
      <c r="AU4301" s="198">
        <f t="shared" si="177"/>
        <v>0</v>
      </c>
      <c r="AV4301" s="183"/>
      <c r="AW4301" s="183"/>
      <c r="AX4301" s="201">
        <f t="shared" si="178"/>
        <v>0</v>
      </c>
      <c r="AY4301" s="198">
        <f t="shared" si="179"/>
        <v>0</v>
      </c>
    </row>
    <row r="4302" spans="1:51" s="202" customFormat="1" ht="16.5" customHeight="1" x14ac:dyDescent="0.25">
      <c r="A4302" s="179" t="s">
        <v>527</v>
      </c>
      <c r="B4302" s="180">
        <v>254</v>
      </c>
      <c r="C4302" s="203" t="s">
        <v>5</v>
      </c>
      <c r="D4302" s="183">
        <v>37394</v>
      </c>
      <c r="E4302" s="183">
        <v>803</v>
      </c>
      <c r="F4302" s="183">
        <v>2359</v>
      </c>
      <c r="G4302" s="183" t="s">
        <v>26</v>
      </c>
      <c r="H4302" s="183">
        <v>1</v>
      </c>
      <c r="I4302" s="183">
        <v>0</v>
      </c>
      <c r="J4302" s="183">
        <v>30</v>
      </c>
      <c r="K4302" s="184">
        <f t="shared" si="170"/>
        <v>430</v>
      </c>
      <c r="L4302" s="187">
        <v>430</v>
      </c>
      <c r="M4302" s="204">
        <v>1</v>
      </c>
      <c r="N4302" s="187">
        <f t="shared" si="171"/>
        <v>430</v>
      </c>
      <c r="O4302" s="187">
        <v>150</v>
      </c>
      <c r="P4302" s="185">
        <f t="shared" si="172"/>
        <v>64500</v>
      </c>
      <c r="Q4302" s="370">
        <v>430</v>
      </c>
      <c r="R4302" s="189"/>
      <c r="S4302" s="189"/>
      <c r="T4302" s="190"/>
      <c r="U4302" s="191"/>
      <c r="V4302" s="192"/>
      <c r="W4302" s="193"/>
      <c r="X4302" s="366"/>
      <c r="Y4302" s="190"/>
      <c r="Z4302" s="190"/>
      <c r="AA4302" s="195"/>
      <c r="AB4302" s="195"/>
      <c r="AC4302" s="195"/>
      <c r="AD4302" s="189"/>
      <c r="AE4302" s="196"/>
      <c r="AF4302" s="197"/>
      <c r="AG4302" s="197"/>
      <c r="AH4302" s="190"/>
      <c r="AI4302" s="188"/>
      <c r="AJ4302" s="188"/>
      <c r="AK4302" s="188"/>
      <c r="AL4302" s="188"/>
      <c r="AM4302" s="183"/>
      <c r="AN4302" s="183"/>
      <c r="AO4302" s="198">
        <f>AG4302*AN4302/100</f>
        <v>0</v>
      </c>
      <c r="AP4302" s="198">
        <f>AG4302-AO4302</f>
        <v>0</v>
      </c>
      <c r="AQ4302" s="199">
        <f t="shared" si="173"/>
        <v>64500</v>
      </c>
      <c r="AR4302" s="199">
        <f t="shared" si="174"/>
        <v>64500</v>
      </c>
      <c r="AS4302" s="198">
        <f t="shared" si="175"/>
        <v>0</v>
      </c>
      <c r="AT4302" s="198">
        <f t="shared" si="176"/>
        <v>64500</v>
      </c>
      <c r="AU4302" s="198">
        <f t="shared" si="177"/>
        <v>0</v>
      </c>
      <c r="AV4302" s="183"/>
      <c r="AW4302" s="183"/>
      <c r="AX4302" s="201">
        <f t="shared" si="178"/>
        <v>0</v>
      </c>
      <c r="AY4302" s="198">
        <f t="shared" si="179"/>
        <v>0</v>
      </c>
    </row>
    <row r="4303" spans="1:51" s="202" customFormat="1" ht="16.5" customHeight="1" x14ac:dyDescent="0.25">
      <c r="A4303" s="179" t="s">
        <v>528</v>
      </c>
      <c r="B4303" s="180">
        <v>255</v>
      </c>
      <c r="C4303" s="203" t="s">
        <v>5</v>
      </c>
      <c r="D4303" s="183">
        <v>14522</v>
      </c>
      <c r="E4303" s="183">
        <v>7</v>
      </c>
      <c r="F4303" s="183">
        <v>145</v>
      </c>
      <c r="G4303" s="183" t="s">
        <v>26</v>
      </c>
      <c r="H4303" s="183">
        <v>0</v>
      </c>
      <c r="I4303" s="183">
        <v>1</v>
      </c>
      <c r="J4303" s="183">
        <v>37</v>
      </c>
      <c r="K4303" s="184">
        <f t="shared" si="170"/>
        <v>137</v>
      </c>
      <c r="L4303" s="187">
        <v>137</v>
      </c>
      <c r="M4303" s="204">
        <v>1</v>
      </c>
      <c r="N4303" s="187">
        <f t="shared" si="171"/>
        <v>137</v>
      </c>
      <c r="O4303" s="187">
        <v>100</v>
      </c>
      <c r="P4303" s="185">
        <f t="shared" si="172"/>
        <v>13700</v>
      </c>
      <c r="Q4303" s="370">
        <v>137</v>
      </c>
      <c r="R4303" s="189"/>
      <c r="S4303" s="189"/>
      <c r="T4303" s="190"/>
      <c r="U4303" s="191"/>
      <c r="V4303" s="372" t="s">
        <v>528</v>
      </c>
      <c r="W4303" s="193">
        <v>315</v>
      </c>
      <c r="X4303" s="366" t="s">
        <v>529</v>
      </c>
      <c r="Y4303" s="190" t="s">
        <v>38</v>
      </c>
      <c r="Z4303" s="190" t="s">
        <v>7</v>
      </c>
      <c r="AA4303" s="195">
        <v>10</v>
      </c>
      <c r="AB4303" s="195">
        <v>12</v>
      </c>
      <c r="AC4303" s="195">
        <v>2</v>
      </c>
      <c r="AD4303" s="189">
        <f>AA4303*AB4303</f>
        <v>120</v>
      </c>
      <c r="AE4303" s="196"/>
      <c r="AF4303" s="197">
        <f>AF4300</f>
        <v>2050</v>
      </c>
      <c r="AG4303" s="197">
        <f>AD4303*AF4303</f>
        <v>246000</v>
      </c>
      <c r="AH4303" s="188">
        <f>SUM(AI4303:AL4303)</f>
        <v>120</v>
      </c>
      <c r="AI4303" s="188">
        <v>120</v>
      </c>
      <c r="AJ4303" s="188"/>
      <c r="AK4303" s="188"/>
      <c r="AL4303" s="188"/>
      <c r="AM4303" s="183">
        <v>8</v>
      </c>
      <c r="AN4303" s="183">
        <f>ค่าเสื่อม!I4</f>
        <v>30</v>
      </c>
      <c r="AO4303" s="198">
        <f>AG4303*AN4303/100</f>
        <v>73800</v>
      </c>
      <c r="AP4303" s="198">
        <f>AG4303-AO4303</f>
        <v>172200</v>
      </c>
      <c r="AQ4303" s="199">
        <f t="shared" si="173"/>
        <v>185900</v>
      </c>
      <c r="AR4303" s="199">
        <f t="shared" si="174"/>
        <v>185900</v>
      </c>
      <c r="AS4303" s="198">
        <f t="shared" si="175"/>
        <v>0</v>
      </c>
      <c r="AT4303" s="198">
        <f t="shared" si="176"/>
        <v>185900</v>
      </c>
      <c r="AU4303" s="198">
        <f t="shared" si="177"/>
        <v>0</v>
      </c>
      <c r="AV4303" s="183"/>
      <c r="AW4303" s="183" t="s">
        <v>51</v>
      </c>
      <c r="AX4303" s="201">
        <f t="shared" si="178"/>
        <v>0</v>
      </c>
      <c r="AY4303" s="198">
        <f t="shared" si="179"/>
        <v>0</v>
      </c>
    </row>
    <row r="4304" spans="1:51" s="202" customFormat="1" ht="16.5" customHeight="1" x14ac:dyDescent="0.25">
      <c r="A4304" s="179"/>
      <c r="B4304" s="180">
        <v>256</v>
      </c>
      <c r="C4304" s="203" t="s">
        <v>5</v>
      </c>
      <c r="D4304" s="183">
        <v>39364</v>
      </c>
      <c r="E4304" s="183">
        <v>224</v>
      </c>
      <c r="F4304" s="183">
        <v>1972</v>
      </c>
      <c r="G4304" s="183" t="s">
        <v>26</v>
      </c>
      <c r="H4304" s="183">
        <v>3</v>
      </c>
      <c r="I4304" s="183">
        <v>0</v>
      </c>
      <c r="J4304" s="183">
        <v>0</v>
      </c>
      <c r="K4304" s="184">
        <f t="shared" si="170"/>
        <v>1200</v>
      </c>
      <c r="L4304" s="187">
        <v>1200</v>
      </c>
      <c r="M4304" s="204">
        <v>1</v>
      </c>
      <c r="N4304" s="187">
        <f t="shared" si="171"/>
        <v>1200</v>
      </c>
      <c r="O4304" s="187">
        <v>150</v>
      </c>
      <c r="P4304" s="185">
        <f t="shared" si="172"/>
        <v>180000</v>
      </c>
      <c r="Q4304" s="370">
        <v>1200</v>
      </c>
      <c r="R4304" s="189"/>
      <c r="S4304" s="189"/>
      <c r="T4304" s="190"/>
      <c r="U4304" s="191"/>
      <c r="V4304" s="192"/>
      <c r="W4304" s="193"/>
      <c r="X4304" s="366"/>
      <c r="Y4304" s="190"/>
      <c r="Z4304" s="190" t="s">
        <v>91</v>
      </c>
      <c r="AA4304" s="195"/>
      <c r="AB4304" s="195"/>
      <c r="AC4304" s="195"/>
      <c r="AD4304" s="189"/>
      <c r="AE4304" s="196"/>
      <c r="AF4304" s="197"/>
      <c r="AG4304" s="197"/>
      <c r="AH4304" s="190"/>
      <c r="AI4304" s="188"/>
      <c r="AJ4304" s="188"/>
      <c r="AK4304" s="188"/>
      <c r="AL4304" s="188"/>
      <c r="AM4304" s="183"/>
      <c r="AN4304" s="183"/>
      <c r="AO4304" s="198">
        <f t="shared" ref="AO4304:AO4314" si="180">AG4304*AN4304/100</f>
        <v>0</v>
      </c>
      <c r="AP4304" s="198">
        <f t="shared" ref="AP4304:AP4314" si="181">AG4304-AO4304</f>
        <v>0</v>
      </c>
      <c r="AQ4304" s="199">
        <f t="shared" si="173"/>
        <v>180000</v>
      </c>
      <c r="AR4304" s="199">
        <f t="shared" si="174"/>
        <v>180000</v>
      </c>
      <c r="AS4304" s="198">
        <f t="shared" si="175"/>
        <v>0</v>
      </c>
      <c r="AT4304" s="198">
        <f t="shared" si="176"/>
        <v>180000</v>
      </c>
      <c r="AU4304" s="198">
        <f t="shared" si="177"/>
        <v>0</v>
      </c>
      <c r="AV4304" s="183"/>
      <c r="AW4304" s="183"/>
      <c r="AX4304" s="201">
        <f t="shared" si="178"/>
        <v>0</v>
      </c>
      <c r="AY4304" s="198">
        <f t="shared" si="179"/>
        <v>0</v>
      </c>
    </row>
    <row r="4305" spans="1:52" s="202" customFormat="1" ht="16.5" customHeight="1" x14ac:dyDescent="0.25">
      <c r="A4305" s="179" t="s">
        <v>530</v>
      </c>
      <c r="B4305" s="180">
        <v>257</v>
      </c>
      <c r="C4305" s="203" t="s">
        <v>5</v>
      </c>
      <c r="D4305" s="183">
        <v>30910</v>
      </c>
      <c r="E4305" s="183">
        <v>157</v>
      </c>
      <c r="F4305" s="183">
        <v>1508</v>
      </c>
      <c r="G4305" s="183" t="s">
        <v>26</v>
      </c>
      <c r="H4305" s="183">
        <v>5</v>
      </c>
      <c r="I4305" s="183">
        <v>0</v>
      </c>
      <c r="J4305" s="183">
        <v>0</v>
      </c>
      <c r="K4305" s="184">
        <f t="shared" si="170"/>
        <v>2000</v>
      </c>
      <c r="L4305" s="187">
        <v>2000</v>
      </c>
      <c r="M4305" s="204">
        <v>1</v>
      </c>
      <c r="N4305" s="187">
        <f t="shared" si="171"/>
        <v>2000</v>
      </c>
      <c r="O4305" s="187">
        <v>100</v>
      </c>
      <c r="P4305" s="185">
        <f t="shared" si="172"/>
        <v>200000</v>
      </c>
      <c r="Q4305" s="370">
        <v>2000</v>
      </c>
      <c r="R4305" s="189"/>
      <c r="S4305" s="189"/>
      <c r="T4305" s="190"/>
      <c r="U4305" s="191"/>
      <c r="V4305" s="192"/>
      <c r="W4305" s="193"/>
      <c r="X4305" s="366"/>
      <c r="Y4305" s="190"/>
      <c r="Z4305" s="190"/>
      <c r="AA4305" s="195"/>
      <c r="AB4305" s="195"/>
      <c r="AC4305" s="195"/>
      <c r="AD4305" s="189"/>
      <c r="AE4305" s="196"/>
      <c r="AF4305" s="197"/>
      <c r="AG4305" s="197"/>
      <c r="AH4305" s="190"/>
      <c r="AI4305" s="188"/>
      <c r="AJ4305" s="188"/>
      <c r="AK4305" s="188"/>
      <c r="AL4305" s="188"/>
      <c r="AM4305" s="183"/>
      <c r="AN4305" s="183"/>
      <c r="AO4305" s="198">
        <f t="shared" si="180"/>
        <v>0</v>
      </c>
      <c r="AP4305" s="198">
        <f t="shared" si="181"/>
        <v>0</v>
      </c>
      <c r="AQ4305" s="199">
        <f t="shared" si="173"/>
        <v>200000</v>
      </c>
      <c r="AR4305" s="199">
        <f t="shared" si="174"/>
        <v>200000</v>
      </c>
      <c r="AS4305" s="198">
        <f t="shared" si="175"/>
        <v>0</v>
      </c>
      <c r="AT4305" s="198">
        <f t="shared" si="176"/>
        <v>200000</v>
      </c>
      <c r="AU4305" s="198">
        <f t="shared" si="177"/>
        <v>0</v>
      </c>
      <c r="AV4305" s="183"/>
      <c r="AW4305" s="183"/>
      <c r="AX4305" s="201">
        <f t="shared" si="178"/>
        <v>0</v>
      </c>
      <c r="AY4305" s="198">
        <f t="shared" si="179"/>
        <v>0</v>
      </c>
    </row>
    <row r="4306" spans="1:52" s="202" customFormat="1" ht="16.5" customHeight="1" x14ac:dyDescent="0.25">
      <c r="A4306" s="179"/>
      <c r="B4306" s="180">
        <v>258</v>
      </c>
      <c r="C4306" s="203" t="s">
        <v>5</v>
      </c>
      <c r="D4306" s="183">
        <v>25353</v>
      </c>
      <c r="E4306" s="183">
        <v>37</v>
      </c>
      <c r="F4306" s="183">
        <v>1131</v>
      </c>
      <c r="G4306" s="183" t="s">
        <v>26</v>
      </c>
      <c r="H4306" s="183">
        <v>6</v>
      </c>
      <c r="I4306" s="183">
        <v>3</v>
      </c>
      <c r="J4306" s="183">
        <v>39</v>
      </c>
      <c r="K4306" s="184">
        <f t="shared" si="170"/>
        <v>2739</v>
      </c>
      <c r="L4306" s="187">
        <v>2739</v>
      </c>
      <c r="M4306" s="204">
        <v>1</v>
      </c>
      <c r="N4306" s="187">
        <f t="shared" si="171"/>
        <v>2739</v>
      </c>
      <c r="O4306" s="187">
        <v>100</v>
      </c>
      <c r="P4306" s="185">
        <f t="shared" si="172"/>
        <v>273900</v>
      </c>
      <c r="Q4306" s="370">
        <v>2739</v>
      </c>
      <c r="R4306" s="189"/>
      <c r="S4306" s="189"/>
      <c r="T4306" s="190"/>
      <c r="U4306" s="191"/>
      <c r="V4306" s="192"/>
      <c r="W4306" s="193"/>
      <c r="X4306" s="366"/>
      <c r="Y4306" s="190"/>
      <c r="Z4306" s="190"/>
      <c r="AA4306" s="195"/>
      <c r="AB4306" s="195"/>
      <c r="AC4306" s="195"/>
      <c r="AD4306" s="189"/>
      <c r="AE4306" s="196"/>
      <c r="AF4306" s="197"/>
      <c r="AG4306" s="197"/>
      <c r="AH4306" s="190"/>
      <c r="AI4306" s="188"/>
      <c r="AJ4306" s="188"/>
      <c r="AK4306" s="188"/>
      <c r="AL4306" s="188"/>
      <c r="AM4306" s="183"/>
      <c r="AN4306" s="183"/>
      <c r="AO4306" s="198">
        <f t="shared" si="180"/>
        <v>0</v>
      </c>
      <c r="AP4306" s="198">
        <f t="shared" si="181"/>
        <v>0</v>
      </c>
      <c r="AQ4306" s="199">
        <f t="shared" si="173"/>
        <v>273900</v>
      </c>
      <c r="AR4306" s="199">
        <f t="shared" si="174"/>
        <v>273900</v>
      </c>
      <c r="AS4306" s="198">
        <f t="shared" si="175"/>
        <v>0</v>
      </c>
      <c r="AT4306" s="198">
        <f t="shared" si="176"/>
        <v>273900</v>
      </c>
      <c r="AU4306" s="198">
        <f t="shared" si="177"/>
        <v>0</v>
      </c>
      <c r="AV4306" s="183"/>
      <c r="AW4306" s="183"/>
      <c r="AX4306" s="201">
        <f t="shared" si="178"/>
        <v>0</v>
      </c>
      <c r="AY4306" s="198">
        <f t="shared" si="179"/>
        <v>0</v>
      </c>
    </row>
    <row r="4307" spans="1:52" s="202" customFormat="1" ht="16.5" customHeight="1" x14ac:dyDescent="0.25">
      <c r="A4307" s="179" t="s">
        <v>531</v>
      </c>
      <c r="B4307" s="180">
        <v>259</v>
      </c>
      <c r="C4307" s="203" t="s">
        <v>5</v>
      </c>
      <c r="D4307" s="183">
        <v>37395</v>
      </c>
      <c r="E4307" s="183">
        <v>804</v>
      </c>
      <c r="F4307" s="183">
        <v>2360</v>
      </c>
      <c r="G4307" s="183" t="s">
        <v>26</v>
      </c>
      <c r="H4307" s="183">
        <v>5</v>
      </c>
      <c r="I4307" s="183">
        <v>3</v>
      </c>
      <c r="J4307" s="183">
        <v>62</v>
      </c>
      <c r="K4307" s="184">
        <f t="shared" si="170"/>
        <v>2362</v>
      </c>
      <c r="L4307" s="187">
        <v>2362</v>
      </c>
      <c r="M4307" s="204">
        <v>5</v>
      </c>
      <c r="N4307" s="187">
        <f t="shared" si="171"/>
        <v>2362</v>
      </c>
      <c r="O4307" s="187">
        <v>150</v>
      </c>
      <c r="P4307" s="185">
        <f t="shared" si="172"/>
        <v>354300</v>
      </c>
      <c r="Q4307" s="370">
        <v>2162</v>
      </c>
      <c r="R4307" s="371">
        <v>200</v>
      </c>
      <c r="S4307" s="189"/>
      <c r="T4307" s="190"/>
      <c r="U4307" s="191"/>
      <c r="V4307" s="372" t="s">
        <v>531</v>
      </c>
      <c r="W4307" s="193">
        <v>316</v>
      </c>
      <c r="X4307" s="366" t="s">
        <v>532</v>
      </c>
      <c r="Y4307" s="190" t="s">
        <v>28</v>
      </c>
      <c r="Z4307" s="190" t="s">
        <v>53</v>
      </c>
      <c r="AA4307" s="195">
        <v>9</v>
      </c>
      <c r="AB4307" s="195">
        <v>15</v>
      </c>
      <c r="AC4307" s="195">
        <v>2</v>
      </c>
      <c r="AD4307" s="189">
        <f>AA4307*AB4307</f>
        <v>135</v>
      </c>
      <c r="AE4307" s="196"/>
      <c r="AF4307" s="197">
        <f>AF4200</f>
        <v>6700</v>
      </c>
      <c r="AG4307" s="197">
        <f>AD4307*AF4307</f>
        <v>904500</v>
      </c>
      <c r="AH4307" s="188">
        <f>SUM(AI4307:AL4307)</f>
        <v>135</v>
      </c>
      <c r="AI4307" s="188"/>
      <c r="AJ4307" s="188">
        <v>135</v>
      </c>
      <c r="AK4307" s="188"/>
      <c r="AL4307" s="188"/>
      <c r="AM4307" s="183">
        <v>10</v>
      </c>
      <c r="AN4307" s="183">
        <f>ค่าเสื่อม!K4</f>
        <v>40</v>
      </c>
      <c r="AO4307" s="198">
        <f t="shared" si="180"/>
        <v>361800</v>
      </c>
      <c r="AP4307" s="198">
        <f t="shared" si="181"/>
        <v>542700</v>
      </c>
      <c r="AQ4307" s="199">
        <f t="shared" si="173"/>
        <v>897000</v>
      </c>
      <c r="AR4307" s="199">
        <f t="shared" si="174"/>
        <v>897000</v>
      </c>
      <c r="AS4307" s="198">
        <f t="shared" si="175"/>
        <v>0</v>
      </c>
      <c r="AT4307" s="198">
        <f t="shared" si="176"/>
        <v>897000</v>
      </c>
      <c r="AU4307" s="198">
        <f t="shared" si="177"/>
        <v>0</v>
      </c>
      <c r="AV4307" s="183"/>
      <c r="AW4307" s="183"/>
      <c r="AX4307" s="201">
        <f t="shared" si="178"/>
        <v>0</v>
      </c>
      <c r="AY4307" s="198">
        <f t="shared" si="179"/>
        <v>0</v>
      </c>
    </row>
    <row r="4308" spans="1:52" s="202" customFormat="1" ht="16.5" customHeight="1" x14ac:dyDescent="0.25">
      <c r="A4308" s="179"/>
      <c r="B4308" s="180"/>
      <c r="C4308" s="203"/>
      <c r="D4308" s="183"/>
      <c r="E4308" s="183"/>
      <c r="F4308" s="183"/>
      <c r="G4308" s="183"/>
      <c r="H4308" s="183"/>
      <c r="I4308" s="183"/>
      <c r="J4308" s="183"/>
      <c r="K4308" s="187"/>
      <c r="L4308" s="187"/>
      <c r="M4308" s="204"/>
      <c r="N4308" s="187">
        <f t="shared" si="171"/>
        <v>0</v>
      </c>
      <c r="O4308" s="187"/>
      <c r="P4308" s="185">
        <f t="shared" si="172"/>
        <v>0</v>
      </c>
      <c r="Q4308" s="188"/>
      <c r="R4308" s="189"/>
      <c r="S4308" s="189"/>
      <c r="T4308" s="190"/>
      <c r="U4308" s="191"/>
      <c r="V4308" s="192"/>
      <c r="W4308" s="193">
        <v>317</v>
      </c>
      <c r="X4308" s="366"/>
      <c r="Y4308" s="190" t="s">
        <v>38</v>
      </c>
      <c r="Z4308" s="190" t="s">
        <v>7</v>
      </c>
      <c r="AA4308" s="195">
        <v>6</v>
      </c>
      <c r="AB4308" s="195">
        <v>10</v>
      </c>
      <c r="AC4308" s="195">
        <v>2</v>
      </c>
      <c r="AD4308" s="189">
        <f>AA4308*AB4308</f>
        <v>60</v>
      </c>
      <c r="AE4308" s="196"/>
      <c r="AF4308" s="197">
        <f>AF4303</f>
        <v>2050</v>
      </c>
      <c r="AG4308" s="197">
        <f>AD4308*AF4308</f>
        <v>123000</v>
      </c>
      <c r="AH4308" s="188">
        <f>SUM(AI4308:AL4308)</f>
        <v>60</v>
      </c>
      <c r="AI4308" s="188"/>
      <c r="AJ4308" s="188">
        <v>60</v>
      </c>
      <c r="AK4308" s="188"/>
      <c r="AL4308" s="188"/>
      <c r="AM4308" s="183">
        <v>10</v>
      </c>
      <c r="AN4308" s="183">
        <f>AN4307</f>
        <v>40</v>
      </c>
      <c r="AO4308" s="198">
        <f t="shared" si="180"/>
        <v>49200</v>
      </c>
      <c r="AP4308" s="198">
        <f t="shared" si="181"/>
        <v>73800</v>
      </c>
      <c r="AQ4308" s="199">
        <f t="shared" si="173"/>
        <v>73800</v>
      </c>
      <c r="AR4308" s="199">
        <f t="shared" si="174"/>
        <v>73800</v>
      </c>
      <c r="AS4308" s="198">
        <f t="shared" si="175"/>
        <v>0</v>
      </c>
      <c r="AT4308" s="198">
        <f t="shared" si="176"/>
        <v>73800</v>
      </c>
      <c r="AU4308" s="198">
        <f t="shared" si="177"/>
        <v>0</v>
      </c>
      <c r="AV4308" s="183"/>
      <c r="AW4308" s="183" t="s">
        <v>51</v>
      </c>
      <c r="AX4308" s="201">
        <f t="shared" si="178"/>
        <v>0</v>
      </c>
      <c r="AY4308" s="198">
        <f t="shared" si="179"/>
        <v>0</v>
      </c>
    </row>
    <row r="4309" spans="1:52" s="202" customFormat="1" ht="16.5" customHeight="1" x14ac:dyDescent="0.25">
      <c r="A4309" s="179"/>
      <c r="B4309" s="180">
        <v>260</v>
      </c>
      <c r="C4309" s="203" t="s">
        <v>5</v>
      </c>
      <c r="D4309" s="183">
        <v>30912</v>
      </c>
      <c r="E4309" s="183">
        <v>159</v>
      </c>
      <c r="F4309" s="183">
        <v>1510</v>
      </c>
      <c r="G4309" s="183" t="s">
        <v>26</v>
      </c>
      <c r="H4309" s="183">
        <v>6</v>
      </c>
      <c r="I4309" s="183">
        <v>1</v>
      </c>
      <c r="J4309" s="183">
        <v>53</v>
      </c>
      <c r="K4309" s="184">
        <f>H4309*400+I4309*100+J4309</f>
        <v>2553</v>
      </c>
      <c r="L4309" s="187">
        <v>2553</v>
      </c>
      <c r="M4309" s="204">
        <v>1</v>
      </c>
      <c r="N4309" s="187">
        <f t="shared" ref="N4309:N4314" si="182">L4309</f>
        <v>2553</v>
      </c>
      <c r="O4309" s="187">
        <v>100</v>
      </c>
      <c r="P4309" s="185">
        <f t="shared" si="172"/>
        <v>255300</v>
      </c>
      <c r="Q4309" s="370">
        <v>2553</v>
      </c>
      <c r="R4309" s="189"/>
      <c r="S4309" s="189"/>
      <c r="T4309" s="190"/>
      <c r="U4309" s="191"/>
      <c r="V4309" s="192"/>
      <c r="W4309" s="193"/>
      <c r="X4309" s="366"/>
      <c r="Y4309" s="190"/>
      <c r="Z4309" s="190"/>
      <c r="AA4309" s="195"/>
      <c r="AB4309" s="195"/>
      <c r="AC4309" s="195"/>
      <c r="AD4309" s="189"/>
      <c r="AE4309" s="196"/>
      <c r="AF4309" s="197"/>
      <c r="AG4309" s="197"/>
      <c r="AH4309" s="190"/>
      <c r="AI4309" s="188"/>
      <c r="AJ4309" s="188"/>
      <c r="AK4309" s="188"/>
      <c r="AL4309" s="188"/>
      <c r="AM4309" s="183"/>
      <c r="AN4309" s="183"/>
      <c r="AO4309" s="198">
        <f t="shared" si="180"/>
        <v>0</v>
      </c>
      <c r="AP4309" s="198">
        <f t="shared" si="181"/>
        <v>0</v>
      </c>
      <c r="AQ4309" s="199">
        <f t="shared" si="173"/>
        <v>255300</v>
      </c>
      <c r="AR4309" s="199">
        <f t="shared" si="174"/>
        <v>255300</v>
      </c>
      <c r="AS4309" s="198">
        <f t="shared" si="175"/>
        <v>0</v>
      </c>
      <c r="AT4309" s="198">
        <f t="shared" si="176"/>
        <v>255300</v>
      </c>
      <c r="AU4309" s="198">
        <f t="shared" si="177"/>
        <v>0</v>
      </c>
      <c r="AV4309" s="183"/>
      <c r="AW4309" s="183"/>
      <c r="AX4309" s="201">
        <f t="shared" si="178"/>
        <v>0</v>
      </c>
      <c r="AY4309" s="198">
        <f t="shared" si="179"/>
        <v>0</v>
      </c>
    </row>
    <row r="4310" spans="1:52" s="202" customFormat="1" ht="16.5" customHeight="1" x14ac:dyDescent="0.25">
      <c r="A4310" s="179" t="s">
        <v>533</v>
      </c>
      <c r="B4310" s="180">
        <v>261</v>
      </c>
      <c r="C4310" s="203" t="s">
        <v>44</v>
      </c>
      <c r="D4310" s="183">
        <v>324</v>
      </c>
      <c r="E4310" s="183">
        <v>127</v>
      </c>
      <c r="F4310" s="183"/>
      <c r="G4310" s="183" t="s">
        <v>26</v>
      </c>
      <c r="H4310" s="183">
        <v>8</v>
      </c>
      <c r="I4310" s="183">
        <v>2</v>
      </c>
      <c r="J4310" s="183">
        <v>77</v>
      </c>
      <c r="K4310" s="184">
        <f>H4310*400+I4310*100+J4310</f>
        <v>3477</v>
      </c>
      <c r="L4310" s="187">
        <v>3477</v>
      </c>
      <c r="M4310" s="204">
        <v>5</v>
      </c>
      <c r="N4310" s="187">
        <f>L4310</f>
        <v>3477</v>
      </c>
      <c r="O4310" s="187">
        <v>150</v>
      </c>
      <c r="P4310" s="185">
        <f t="shared" si="172"/>
        <v>521550</v>
      </c>
      <c r="Q4310" s="188">
        <v>3277</v>
      </c>
      <c r="R4310" s="189">
        <v>200</v>
      </c>
      <c r="S4310" s="189"/>
      <c r="T4310" s="190"/>
      <c r="U4310" s="191"/>
      <c r="V4310" s="192"/>
      <c r="W4310" s="193"/>
      <c r="X4310" s="366"/>
      <c r="Y4310" s="190"/>
      <c r="Z4310" s="190"/>
      <c r="AA4310" s="195"/>
      <c r="AB4310" s="195"/>
      <c r="AC4310" s="195"/>
      <c r="AD4310" s="189"/>
      <c r="AE4310" s="196"/>
      <c r="AF4310" s="197"/>
      <c r="AG4310" s="197"/>
      <c r="AH4310" s="190"/>
      <c r="AI4310" s="188"/>
      <c r="AJ4310" s="188"/>
      <c r="AK4310" s="188"/>
      <c r="AL4310" s="188"/>
      <c r="AM4310" s="183"/>
      <c r="AN4310" s="183"/>
      <c r="AO4310" s="198">
        <f t="shared" si="180"/>
        <v>0</v>
      </c>
      <c r="AP4310" s="198">
        <f t="shared" si="181"/>
        <v>0</v>
      </c>
      <c r="AQ4310" s="199">
        <f t="shared" si="173"/>
        <v>521550</v>
      </c>
      <c r="AR4310" s="199">
        <f t="shared" si="174"/>
        <v>521550</v>
      </c>
      <c r="AS4310" s="198">
        <f t="shared" si="175"/>
        <v>0</v>
      </c>
      <c r="AT4310" s="198">
        <f t="shared" si="176"/>
        <v>521550</v>
      </c>
      <c r="AU4310" s="198">
        <f t="shared" si="177"/>
        <v>0</v>
      </c>
      <c r="AV4310" s="183"/>
      <c r="AW4310" s="183"/>
      <c r="AX4310" s="201">
        <f t="shared" si="178"/>
        <v>0</v>
      </c>
      <c r="AY4310" s="198">
        <f t="shared" si="179"/>
        <v>0</v>
      </c>
    </row>
    <row r="4311" spans="1:52" s="202" customFormat="1" ht="16.5" customHeight="1" x14ac:dyDescent="0.25">
      <c r="A4311" s="217" t="s">
        <v>299</v>
      </c>
      <c r="B4311" s="218"/>
      <c r="C4311" s="219"/>
      <c r="D4311" s="220"/>
      <c r="E4311" s="220"/>
      <c r="F4311" s="220"/>
      <c r="G4311" s="220"/>
      <c r="H4311" s="220"/>
      <c r="I4311" s="220"/>
      <c r="J4311" s="220"/>
      <c r="K4311" s="221"/>
      <c r="L4311" s="221"/>
      <c r="M4311" s="222"/>
      <c r="N4311" s="221">
        <f>L4311</f>
        <v>0</v>
      </c>
      <c r="O4311" s="221"/>
      <c r="P4311" s="374">
        <f t="shared" si="172"/>
        <v>0</v>
      </c>
      <c r="Q4311" s="223"/>
      <c r="R4311" s="224"/>
      <c r="S4311" s="224"/>
      <c r="T4311" s="225"/>
      <c r="U4311" s="226"/>
      <c r="V4311" s="227" t="s">
        <v>534</v>
      </c>
      <c r="W4311" s="228">
        <v>318</v>
      </c>
      <c r="X4311" s="387" t="s">
        <v>535</v>
      </c>
      <c r="Y4311" s="225" t="s">
        <v>28</v>
      </c>
      <c r="Z4311" s="225" t="s">
        <v>53</v>
      </c>
      <c r="AA4311" s="229">
        <v>9</v>
      </c>
      <c r="AB4311" s="229">
        <v>15</v>
      </c>
      <c r="AC4311" s="229">
        <v>2</v>
      </c>
      <c r="AD4311" s="224">
        <v>135</v>
      </c>
      <c r="AE4311" s="230"/>
      <c r="AF4311" s="231">
        <f>AF4307</f>
        <v>6700</v>
      </c>
      <c r="AG4311" s="197">
        <f>AD4311*AF4311</f>
        <v>904500</v>
      </c>
      <c r="AH4311" s="225">
        <v>135</v>
      </c>
      <c r="AI4311" s="223"/>
      <c r="AJ4311" s="223">
        <v>135</v>
      </c>
      <c r="AK4311" s="223"/>
      <c r="AL4311" s="223"/>
      <c r="AM4311" s="220">
        <v>45</v>
      </c>
      <c r="AN4311" s="220">
        <f>ค่าเสื่อม!T4</f>
        <v>93</v>
      </c>
      <c r="AO4311" s="198">
        <f t="shared" si="180"/>
        <v>841185</v>
      </c>
      <c r="AP4311" s="198">
        <f t="shared" si="181"/>
        <v>63315</v>
      </c>
      <c r="AQ4311" s="199">
        <f t="shared" si="173"/>
        <v>63315</v>
      </c>
      <c r="AR4311" s="199">
        <f t="shared" si="174"/>
        <v>63315</v>
      </c>
      <c r="AS4311" s="198">
        <f t="shared" si="175"/>
        <v>0</v>
      </c>
      <c r="AT4311" s="198">
        <f t="shared" si="176"/>
        <v>63315</v>
      </c>
      <c r="AU4311" s="198">
        <f t="shared" si="177"/>
        <v>0</v>
      </c>
      <c r="AV4311" s="220"/>
      <c r="AW4311" s="220"/>
      <c r="AX4311" s="201">
        <f t="shared" si="178"/>
        <v>0</v>
      </c>
      <c r="AY4311" s="198">
        <f t="shared" si="179"/>
        <v>0</v>
      </c>
    </row>
    <row r="4312" spans="1:52" s="183" customFormat="1" ht="16.5" customHeight="1" x14ac:dyDescent="0.25">
      <c r="S4312" s="189"/>
      <c r="T4312" s="190"/>
      <c r="U4312" s="191"/>
      <c r="V4312" s="192"/>
      <c r="W4312" s="193"/>
      <c r="X4312" s="366"/>
      <c r="Y4312" s="190"/>
      <c r="Z4312" s="190"/>
      <c r="AA4312" s="195"/>
      <c r="AB4312" s="195"/>
      <c r="AC4312" s="195"/>
      <c r="AD4312" s="189"/>
      <c r="AE4312" s="196"/>
      <c r="AF4312" s="197"/>
      <c r="AG4312" s="197"/>
      <c r="AH4312" s="190"/>
      <c r="AI4312" s="188"/>
      <c r="AJ4312" s="188"/>
      <c r="AK4312" s="188"/>
      <c r="AL4312" s="188"/>
      <c r="AO4312" s="198">
        <f t="shared" si="180"/>
        <v>0</v>
      </c>
      <c r="AP4312" s="198">
        <f t="shared" si="181"/>
        <v>0</v>
      </c>
      <c r="AQ4312" s="199">
        <f t="shared" si="173"/>
        <v>0</v>
      </c>
      <c r="AR4312" s="199">
        <f t="shared" si="174"/>
        <v>0</v>
      </c>
      <c r="AS4312" s="198">
        <f t="shared" si="175"/>
        <v>0</v>
      </c>
      <c r="AT4312" s="198">
        <f t="shared" si="176"/>
        <v>0</v>
      </c>
      <c r="AU4312" s="198">
        <f t="shared" si="177"/>
        <v>0</v>
      </c>
      <c r="AX4312" s="201">
        <f t="shared" si="178"/>
        <v>0</v>
      </c>
      <c r="AY4312" s="198">
        <f t="shared" si="179"/>
        <v>0</v>
      </c>
      <c r="AZ4312" s="203"/>
    </row>
    <row r="4313" spans="1:52" s="202" customFormat="1" ht="16.5" customHeight="1" x14ac:dyDescent="0.25">
      <c r="A4313" s="377" t="s">
        <v>536</v>
      </c>
      <c r="B4313" s="378">
        <v>262</v>
      </c>
      <c r="C4313" s="181" t="s">
        <v>5</v>
      </c>
      <c r="D4313" s="182">
        <v>954</v>
      </c>
      <c r="E4313" s="182">
        <v>602</v>
      </c>
      <c r="F4313" s="182">
        <v>67</v>
      </c>
      <c r="G4313" s="182" t="s">
        <v>26</v>
      </c>
      <c r="H4313" s="182">
        <v>4</v>
      </c>
      <c r="I4313" s="182">
        <v>2</v>
      </c>
      <c r="J4313" s="182">
        <v>56</v>
      </c>
      <c r="K4313" s="184">
        <f>H4313*400+I4313*100+J4313</f>
        <v>1856</v>
      </c>
      <c r="L4313" s="379">
        <v>1856</v>
      </c>
      <c r="M4313" s="380">
        <v>1</v>
      </c>
      <c r="N4313" s="379">
        <f t="shared" si="182"/>
        <v>1856</v>
      </c>
      <c r="O4313" s="379">
        <v>125</v>
      </c>
      <c r="P4313" s="355">
        <f>N4313*O4313</f>
        <v>232000</v>
      </c>
      <c r="Q4313" s="356">
        <v>1856</v>
      </c>
      <c r="R4313" s="357"/>
      <c r="S4313" s="357"/>
      <c r="T4313" s="354"/>
      <c r="U4313" s="358"/>
      <c r="V4313" s="359"/>
      <c r="W4313" s="360"/>
      <c r="X4313" s="385"/>
      <c r="Y4313" s="354"/>
      <c r="Z4313" s="354"/>
      <c r="AA4313" s="381"/>
      <c r="AB4313" s="381"/>
      <c r="AC4313" s="381"/>
      <c r="AD4313" s="357"/>
      <c r="AE4313" s="382"/>
      <c r="AF4313" s="383"/>
      <c r="AG4313" s="197"/>
      <c r="AH4313" s="354"/>
      <c r="AI4313" s="356"/>
      <c r="AJ4313" s="356"/>
      <c r="AK4313" s="356"/>
      <c r="AL4313" s="356"/>
      <c r="AM4313" s="182"/>
      <c r="AN4313" s="182"/>
      <c r="AO4313" s="198">
        <f t="shared" si="180"/>
        <v>0</v>
      </c>
      <c r="AP4313" s="198">
        <f t="shared" si="181"/>
        <v>0</v>
      </c>
      <c r="AQ4313" s="199">
        <f t="shared" si="173"/>
        <v>232000</v>
      </c>
      <c r="AR4313" s="199">
        <f t="shared" si="174"/>
        <v>232000</v>
      </c>
      <c r="AS4313" s="198">
        <f t="shared" si="175"/>
        <v>0</v>
      </c>
      <c r="AT4313" s="198">
        <f t="shared" si="176"/>
        <v>232000</v>
      </c>
      <c r="AU4313" s="198">
        <f t="shared" si="177"/>
        <v>0</v>
      </c>
      <c r="AV4313" s="182"/>
      <c r="AW4313" s="182"/>
      <c r="AX4313" s="201">
        <f t="shared" si="178"/>
        <v>0</v>
      </c>
      <c r="AY4313" s="198">
        <f t="shared" si="179"/>
        <v>0</v>
      </c>
    </row>
    <row r="4314" spans="1:52" s="202" customFormat="1" ht="16.5" customHeight="1" x14ac:dyDescent="0.25">
      <c r="A4314" s="179" t="s">
        <v>537</v>
      </c>
      <c r="B4314" s="180">
        <v>263</v>
      </c>
      <c r="C4314" s="203" t="s">
        <v>5</v>
      </c>
      <c r="D4314" s="183">
        <v>42437</v>
      </c>
      <c r="E4314" s="183">
        <v>605</v>
      </c>
      <c r="F4314" s="183">
        <v>2196</v>
      </c>
      <c r="G4314" s="183" t="s">
        <v>26</v>
      </c>
      <c r="H4314" s="183">
        <v>4</v>
      </c>
      <c r="I4314" s="183">
        <v>2</v>
      </c>
      <c r="J4314" s="183">
        <v>56</v>
      </c>
      <c r="K4314" s="184">
        <f>H4314*400+I4314*100+J4314</f>
        <v>1856</v>
      </c>
      <c r="L4314" s="187">
        <v>1856</v>
      </c>
      <c r="M4314" s="204">
        <v>1</v>
      </c>
      <c r="N4314" s="187">
        <f t="shared" si="182"/>
        <v>1856</v>
      </c>
      <c r="O4314" s="187">
        <v>125</v>
      </c>
      <c r="P4314" s="185">
        <f>N4314*O4314</f>
        <v>232000</v>
      </c>
      <c r="Q4314" s="188">
        <v>1856</v>
      </c>
      <c r="R4314" s="189"/>
      <c r="S4314" s="189"/>
      <c r="T4314" s="190"/>
      <c r="U4314" s="191"/>
      <c r="V4314" s="192"/>
      <c r="W4314" s="193"/>
      <c r="X4314" s="366"/>
      <c r="Y4314" s="190"/>
      <c r="Z4314" s="190"/>
      <c r="AA4314" s="195"/>
      <c r="AB4314" s="195"/>
      <c r="AC4314" s="195"/>
      <c r="AD4314" s="189"/>
      <c r="AE4314" s="196"/>
      <c r="AF4314" s="197"/>
      <c r="AG4314" s="197"/>
      <c r="AH4314" s="190"/>
      <c r="AI4314" s="188"/>
      <c r="AJ4314" s="188"/>
      <c r="AK4314" s="188"/>
      <c r="AL4314" s="188"/>
      <c r="AM4314" s="183"/>
      <c r="AN4314" s="183"/>
      <c r="AO4314" s="198">
        <f t="shared" si="180"/>
        <v>0</v>
      </c>
      <c r="AP4314" s="198">
        <f t="shared" si="181"/>
        <v>0</v>
      </c>
      <c r="AQ4314" s="199">
        <f t="shared" si="173"/>
        <v>232000</v>
      </c>
      <c r="AR4314" s="199">
        <f t="shared" si="174"/>
        <v>232000</v>
      </c>
      <c r="AS4314" s="198">
        <f t="shared" si="175"/>
        <v>0</v>
      </c>
      <c r="AT4314" s="198">
        <f t="shared" si="176"/>
        <v>232000</v>
      </c>
      <c r="AU4314" s="198">
        <f t="shared" si="177"/>
        <v>0</v>
      </c>
      <c r="AV4314" s="183"/>
      <c r="AW4314" s="183"/>
      <c r="AX4314" s="201">
        <f t="shared" si="178"/>
        <v>0</v>
      </c>
      <c r="AY4314" s="198">
        <f t="shared" si="179"/>
        <v>0</v>
      </c>
    </row>
    <row r="4315" spans="1:52" s="202" customFormat="1" ht="13.5" x14ac:dyDescent="0.25">
      <c r="A4315" s="179"/>
      <c r="B4315" s="180"/>
      <c r="C4315" s="203"/>
      <c r="D4315" s="183"/>
      <c r="E4315" s="183"/>
      <c r="F4315" s="183"/>
      <c r="G4315" s="183"/>
      <c r="H4315" s="183"/>
      <c r="I4315" s="183"/>
      <c r="J4315" s="183"/>
      <c r="K4315" s="187"/>
      <c r="L4315" s="187"/>
      <c r="M4315" s="204"/>
      <c r="N4315" s="187"/>
      <c r="O4315" s="187"/>
      <c r="P4315" s="187"/>
      <c r="Q4315" s="188"/>
      <c r="R4315" s="189"/>
      <c r="S4315" s="189"/>
      <c r="T4315" s="190"/>
      <c r="U4315" s="191"/>
      <c r="V4315" s="192"/>
      <c r="W4315" s="193"/>
      <c r="X4315" s="366"/>
      <c r="Y4315" s="190"/>
      <c r="Z4315" s="190"/>
      <c r="AA4315" s="195"/>
      <c r="AB4315" s="195"/>
      <c r="AC4315" s="195"/>
      <c r="AD4315" s="189"/>
      <c r="AE4315" s="196"/>
      <c r="AF4315" s="197"/>
      <c r="AG4315" s="197"/>
      <c r="AH4315" s="190"/>
      <c r="AI4315" s="188"/>
      <c r="AJ4315" s="188"/>
      <c r="AK4315" s="188"/>
      <c r="AL4315" s="188"/>
      <c r="AM4315" s="183"/>
      <c r="AN4315" s="183"/>
      <c r="AO4315" s="183"/>
      <c r="AP4315" s="183"/>
      <c r="AQ4315" s="345"/>
      <c r="AR4315" s="345"/>
      <c r="AS4315" s="183"/>
      <c r="AT4315" s="183"/>
      <c r="AU4315" s="183"/>
      <c r="AV4315" s="183"/>
      <c r="AW4315" s="200"/>
      <c r="AX4315" s="200"/>
      <c r="AY4315" s="183"/>
    </row>
    <row r="4316" spans="1:52" s="202" customFormat="1" ht="13.5" x14ac:dyDescent="0.25">
      <c r="A4316" s="179"/>
      <c r="B4316" s="180"/>
      <c r="C4316" s="203"/>
      <c r="D4316" s="183"/>
      <c r="E4316" s="183"/>
      <c r="F4316" s="183"/>
      <c r="G4316" s="183"/>
      <c r="H4316" s="183"/>
      <c r="I4316" s="183"/>
      <c r="J4316" s="183"/>
      <c r="K4316" s="187"/>
      <c r="L4316" s="187"/>
      <c r="M4316" s="204"/>
      <c r="N4316" s="187"/>
      <c r="O4316" s="187"/>
      <c r="P4316" s="187"/>
      <c r="Q4316" s="188"/>
      <c r="R4316" s="189"/>
      <c r="S4316" s="189"/>
      <c r="T4316" s="190"/>
      <c r="U4316" s="191"/>
      <c r="V4316" s="192"/>
      <c r="W4316" s="193"/>
      <c r="X4316" s="366"/>
      <c r="Y4316" s="190"/>
      <c r="Z4316" s="190"/>
      <c r="AA4316" s="195"/>
      <c r="AB4316" s="195"/>
      <c r="AC4316" s="195"/>
      <c r="AD4316" s="189"/>
      <c r="AE4316" s="196"/>
      <c r="AF4316" s="197"/>
      <c r="AG4316" s="197"/>
      <c r="AH4316" s="190"/>
      <c r="AI4316" s="188"/>
      <c r="AJ4316" s="188"/>
      <c r="AK4316" s="188"/>
      <c r="AL4316" s="188"/>
      <c r="AM4316" s="183"/>
      <c r="AN4316" s="183"/>
      <c r="AO4316" s="183"/>
      <c r="AP4316" s="183"/>
      <c r="AQ4316" s="345"/>
      <c r="AR4316" s="345"/>
      <c r="AS4316" s="183"/>
      <c r="AT4316" s="183"/>
      <c r="AU4316" s="183"/>
      <c r="AV4316" s="183"/>
      <c r="AW4316" s="200"/>
      <c r="AX4316" s="200"/>
      <c r="AY4316" s="183"/>
    </row>
    <row r="4334" spans="1:51" x14ac:dyDescent="0.25">
      <c r="A4334" s="113"/>
      <c r="B4334" s="114"/>
      <c r="C4334" s="73"/>
      <c r="D4334" s="55"/>
      <c r="E4334" s="55"/>
      <c r="F4334" s="55"/>
      <c r="G4334" s="55"/>
      <c r="H4334" s="55"/>
      <c r="I4334" s="55"/>
      <c r="J4334" s="55"/>
      <c r="K4334" s="115"/>
      <c r="L4334" s="115"/>
      <c r="M4334" s="116"/>
      <c r="N4334" s="115"/>
      <c r="O4334" s="115"/>
      <c r="P4334" s="115"/>
      <c r="Q4334" s="53"/>
      <c r="R4334" s="44"/>
      <c r="S4334" s="44"/>
      <c r="T4334" s="51"/>
      <c r="U4334" s="54"/>
      <c r="V4334" s="49"/>
      <c r="W4334" s="50"/>
      <c r="X4334" s="130"/>
      <c r="Y4334" s="51"/>
      <c r="Z4334" s="51"/>
      <c r="AA4334" s="30"/>
      <c r="AB4334" s="30"/>
      <c r="AC4334" s="30"/>
      <c r="AD4334" s="44"/>
      <c r="AE4334" s="167"/>
      <c r="AF4334" s="91"/>
      <c r="AG4334" s="91"/>
      <c r="AH4334" s="51"/>
      <c r="AI4334" s="53"/>
      <c r="AJ4334" s="53"/>
      <c r="AK4334" s="53"/>
      <c r="AL4334" s="53"/>
      <c r="AM4334" s="55"/>
      <c r="AN4334" s="55"/>
      <c r="AO4334" s="55"/>
      <c r="AP4334" s="55"/>
      <c r="AQ4334" s="468"/>
      <c r="AR4334" s="468"/>
      <c r="AS4334" s="55"/>
      <c r="AT4334" s="55"/>
      <c r="AU4334" s="55"/>
      <c r="AV4334" s="55"/>
      <c r="AW4334" s="469"/>
    </row>
    <row r="4335" spans="1:51" s="183" customFormat="1" x14ac:dyDescent="0.25">
      <c r="A4335" s="372"/>
      <c r="B4335" s="180">
        <v>1373</v>
      </c>
      <c r="C4335" s="183" t="s">
        <v>5</v>
      </c>
      <c r="D4335" s="183">
        <v>24328</v>
      </c>
      <c r="H4335" s="183">
        <v>0</v>
      </c>
      <c r="I4335" s="183">
        <v>3</v>
      </c>
      <c r="J4335" s="183">
        <v>50</v>
      </c>
      <c r="K4335" s="184">
        <f>H4335*400+I4335*100+J4335</f>
        <v>350</v>
      </c>
      <c r="L4335" s="187">
        <f>K4335</f>
        <v>350</v>
      </c>
      <c r="M4335" s="204">
        <v>3</v>
      </c>
      <c r="N4335" s="187">
        <f>L4335</f>
        <v>350</v>
      </c>
      <c r="O4335" s="187">
        <v>125</v>
      </c>
      <c r="P4335" s="185">
        <f>N4335*O4335</f>
        <v>43750</v>
      </c>
      <c r="Q4335" s="188"/>
      <c r="R4335" s="189"/>
      <c r="S4335" s="189"/>
      <c r="T4335" s="190"/>
      <c r="U4335" s="191"/>
      <c r="V4335" s="192"/>
      <c r="W4335" s="193"/>
      <c r="X4335" s="366"/>
      <c r="Y4335" s="190"/>
      <c r="Z4335" s="190"/>
      <c r="AA4335" s="195"/>
      <c r="AB4335" s="195"/>
      <c r="AC4335" s="195"/>
      <c r="AD4335" s="189"/>
      <c r="AE4335" s="196"/>
      <c r="AF4335" s="197"/>
      <c r="AG4335" s="197"/>
      <c r="AH4335" s="190"/>
      <c r="AI4335" s="188"/>
      <c r="AJ4335" s="188"/>
      <c r="AK4335" s="188"/>
      <c r="AL4335" s="188"/>
      <c r="AQ4335" s="199">
        <f>AR4335</f>
        <v>43750</v>
      </c>
      <c r="AR4335" s="199">
        <f>P4335</f>
        <v>43750</v>
      </c>
      <c r="AS4335" s="95">
        <f>AR4335</f>
        <v>43750</v>
      </c>
      <c r="AT4335" s="198">
        <f>AQ4335-AS4335</f>
        <v>0</v>
      </c>
      <c r="AU4335" s="198">
        <f>AS4335</f>
        <v>43750</v>
      </c>
      <c r="AV4335" s="276">
        <f>อัตราภาษี!J5</f>
        <v>0.3</v>
      </c>
      <c r="AW4335" s="156" t="s">
        <v>1780</v>
      </c>
      <c r="AX4335" s="201">
        <f>AU4335*AV4335/100</f>
        <v>131.25</v>
      </c>
      <c r="AY4335" s="198">
        <f>AX4335*10/100</f>
        <v>13.125</v>
      </c>
    </row>
    <row r="4336" spans="1:51" s="475" customFormat="1" x14ac:dyDescent="0.25">
      <c r="A4336" s="473"/>
      <c r="B4336" s="474"/>
      <c r="K4336" s="476"/>
      <c r="L4336" s="476"/>
      <c r="M4336" s="477"/>
      <c r="N4336" s="476"/>
      <c r="O4336" s="476"/>
      <c r="P4336" s="476"/>
      <c r="Q4336" s="478"/>
      <c r="R4336" s="479"/>
      <c r="S4336" s="479"/>
      <c r="T4336" s="480"/>
      <c r="U4336" s="481"/>
      <c r="V4336" s="482"/>
      <c r="W4336" s="483"/>
      <c r="X4336" s="484"/>
      <c r="Y4336" s="480"/>
      <c r="Z4336" s="480"/>
      <c r="AA4336" s="485"/>
      <c r="AB4336" s="485"/>
      <c r="AC4336" s="485"/>
      <c r="AD4336" s="479"/>
      <c r="AE4336" s="486"/>
      <c r="AF4336" s="487"/>
      <c r="AG4336" s="487"/>
      <c r="AH4336" s="480"/>
      <c r="AI4336" s="478"/>
      <c r="AJ4336" s="478"/>
      <c r="AK4336" s="478"/>
      <c r="AL4336" s="478"/>
      <c r="AQ4336" s="488"/>
      <c r="AR4336" s="488"/>
      <c r="AW4336" s="160"/>
      <c r="AX4336" s="160"/>
    </row>
    <row r="4337" spans="1:50" s="475" customFormat="1" x14ac:dyDescent="0.25">
      <c r="A4337" s="473"/>
      <c r="B4337" s="474"/>
      <c r="K4337" s="476"/>
      <c r="L4337" s="476"/>
      <c r="M4337" s="477"/>
      <c r="N4337" s="476"/>
      <c r="O4337" s="476"/>
      <c r="P4337" s="476"/>
      <c r="Q4337" s="478"/>
      <c r="R4337" s="479"/>
      <c r="S4337" s="479"/>
      <c r="T4337" s="480"/>
      <c r="U4337" s="481"/>
      <c r="V4337" s="482"/>
      <c r="W4337" s="483"/>
      <c r="X4337" s="484"/>
      <c r="Y4337" s="480"/>
      <c r="Z4337" s="480"/>
      <c r="AA4337" s="485"/>
      <c r="AB4337" s="485"/>
      <c r="AC4337" s="485"/>
      <c r="AD4337" s="479"/>
      <c r="AE4337" s="486"/>
      <c r="AF4337" s="487"/>
      <c r="AG4337" s="487"/>
      <c r="AH4337" s="480"/>
      <c r="AI4337" s="478"/>
      <c r="AJ4337" s="478"/>
      <c r="AK4337" s="478"/>
      <c r="AL4337" s="478"/>
      <c r="AQ4337" s="488"/>
      <c r="AR4337" s="488"/>
      <c r="AW4337" s="160"/>
      <c r="AX4337" s="160"/>
    </row>
    <row r="4338" spans="1:50" s="475" customFormat="1" x14ac:dyDescent="0.25">
      <c r="A4338" s="473"/>
      <c r="B4338" s="474"/>
      <c r="K4338" s="476"/>
      <c r="L4338" s="476"/>
      <c r="M4338" s="477"/>
      <c r="N4338" s="476"/>
      <c r="O4338" s="476"/>
      <c r="P4338" s="476"/>
      <c r="Q4338" s="478"/>
      <c r="R4338" s="479"/>
      <c r="S4338" s="479"/>
      <c r="T4338" s="480"/>
      <c r="U4338" s="481"/>
      <c r="V4338" s="482"/>
      <c r="W4338" s="483"/>
      <c r="X4338" s="484"/>
      <c r="Y4338" s="480"/>
      <c r="Z4338" s="480"/>
      <c r="AA4338" s="485"/>
      <c r="AB4338" s="485"/>
      <c r="AC4338" s="485"/>
      <c r="AD4338" s="479"/>
      <c r="AE4338" s="486"/>
      <c r="AF4338" s="487"/>
      <c r="AG4338" s="487"/>
      <c r="AH4338" s="480"/>
      <c r="AI4338" s="478"/>
      <c r="AJ4338" s="478"/>
      <c r="AK4338" s="478"/>
      <c r="AL4338" s="478"/>
      <c r="AQ4338" s="488"/>
      <c r="AR4338" s="488"/>
      <c r="AW4338" s="160"/>
      <c r="AX4338" s="160"/>
    </row>
    <row r="4339" spans="1:50" s="475" customFormat="1" x14ac:dyDescent="0.25">
      <c r="A4339" s="473"/>
      <c r="B4339" s="474"/>
      <c r="K4339" s="476"/>
      <c r="L4339" s="476"/>
      <c r="M4339" s="477"/>
      <c r="N4339" s="476"/>
      <c r="O4339" s="476"/>
      <c r="P4339" s="476"/>
      <c r="Q4339" s="478"/>
      <c r="R4339" s="479"/>
      <c r="S4339" s="479"/>
      <c r="T4339" s="480"/>
      <c r="U4339" s="481"/>
      <c r="V4339" s="482"/>
      <c r="W4339" s="483"/>
      <c r="X4339" s="484"/>
      <c r="Y4339" s="480"/>
      <c r="Z4339" s="480"/>
      <c r="AA4339" s="485"/>
      <c r="AB4339" s="485"/>
      <c r="AC4339" s="485"/>
      <c r="AD4339" s="479"/>
      <c r="AE4339" s="486"/>
      <c r="AF4339" s="487"/>
      <c r="AG4339" s="487"/>
      <c r="AH4339" s="480"/>
      <c r="AI4339" s="478"/>
      <c r="AJ4339" s="478"/>
      <c r="AK4339" s="478"/>
      <c r="AL4339" s="478"/>
      <c r="AQ4339" s="488"/>
      <c r="AR4339" s="488"/>
      <c r="AW4339" s="160"/>
      <c r="AX4339" s="160"/>
    </row>
    <row r="4340" spans="1:50" s="475" customFormat="1" x14ac:dyDescent="0.25">
      <c r="A4340" s="473"/>
      <c r="B4340" s="474"/>
      <c r="K4340" s="476"/>
      <c r="L4340" s="476"/>
      <c r="M4340" s="477"/>
      <c r="N4340" s="476"/>
      <c r="O4340" s="476"/>
      <c r="P4340" s="476"/>
      <c r="Q4340" s="478"/>
      <c r="R4340" s="479"/>
      <c r="S4340" s="479"/>
      <c r="T4340" s="480"/>
      <c r="U4340" s="481"/>
      <c r="V4340" s="482"/>
      <c r="W4340" s="483"/>
      <c r="X4340" s="484"/>
      <c r="Y4340" s="480"/>
      <c r="Z4340" s="480"/>
      <c r="AA4340" s="485"/>
      <c r="AB4340" s="485"/>
      <c r="AC4340" s="485"/>
      <c r="AD4340" s="479"/>
      <c r="AE4340" s="486"/>
      <c r="AF4340" s="487"/>
      <c r="AG4340" s="487"/>
      <c r="AH4340" s="480"/>
      <c r="AI4340" s="478"/>
      <c r="AJ4340" s="478"/>
      <c r="AK4340" s="478"/>
      <c r="AL4340" s="478"/>
      <c r="AQ4340" s="488"/>
      <c r="AR4340" s="488"/>
      <c r="AW4340" s="160"/>
      <c r="AX4340" s="160"/>
    </row>
    <row r="4341" spans="1:50" s="475" customFormat="1" x14ac:dyDescent="0.25">
      <c r="A4341" s="473"/>
      <c r="B4341" s="474"/>
      <c r="K4341" s="476"/>
      <c r="L4341" s="476"/>
      <c r="M4341" s="477"/>
      <c r="N4341" s="476"/>
      <c r="O4341" s="476"/>
      <c r="P4341" s="476"/>
      <c r="Q4341" s="478"/>
      <c r="R4341" s="479"/>
      <c r="S4341" s="479"/>
      <c r="T4341" s="480"/>
      <c r="U4341" s="481"/>
      <c r="V4341" s="482"/>
      <c r="W4341" s="483"/>
      <c r="X4341" s="484"/>
      <c r="Y4341" s="480"/>
      <c r="Z4341" s="480"/>
      <c r="AA4341" s="485"/>
      <c r="AB4341" s="485"/>
      <c r="AC4341" s="485"/>
      <c r="AD4341" s="479"/>
      <c r="AE4341" s="486"/>
      <c r="AF4341" s="487"/>
      <c r="AG4341" s="487"/>
      <c r="AH4341" s="480"/>
      <c r="AI4341" s="478"/>
      <c r="AJ4341" s="478"/>
      <c r="AK4341" s="478"/>
      <c r="AL4341" s="478"/>
      <c r="AQ4341" s="488"/>
      <c r="AR4341" s="488"/>
      <c r="AW4341" s="160"/>
      <c r="AX4341" s="160"/>
    </row>
    <row r="4342" spans="1:50" s="475" customFormat="1" x14ac:dyDescent="0.25">
      <c r="A4342" s="473"/>
      <c r="B4342" s="474"/>
      <c r="K4342" s="476"/>
      <c r="L4342" s="476"/>
      <c r="M4342" s="477"/>
      <c r="N4342" s="476"/>
      <c r="O4342" s="476"/>
      <c r="P4342" s="476"/>
      <c r="Q4342" s="478"/>
      <c r="R4342" s="479"/>
      <c r="S4342" s="479"/>
      <c r="T4342" s="480"/>
      <c r="U4342" s="481"/>
      <c r="V4342" s="482"/>
      <c r="W4342" s="483"/>
      <c r="X4342" s="484"/>
      <c r="Y4342" s="480"/>
      <c r="Z4342" s="480"/>
      <c r="AA4342" s="485"/>
      <c r="AB4342" s="485"/>
      <c r="AC4342" s="485"/>
      <c r="AD4342" s="479"/>
      <c r="AE4342" s="486"/>
      <c r="AF4342" s="487"/>
      <c r="AG4342" s="487"/>
      <c r="AH4342" s="480"/>
      <c r="AI4342" s="478"/>
      <c r="AJ4342" s="478"/>
      <c r="AK4342" s="478"/>
      <c r="AL4342" s="478"/>
      <c r="AQ4342" s="488"/>
      <c r="AR4342" s="488"/>
      <c r="AW4342" s="160"/>
      <c r="AX4342" s="160"/>
    </row>
    <row r="4343" spans="1:50" s="475" customFormat="1" x14ac:dyDescent="0.25">
      <c r="A4343" s="473"/>
      <c r="B4343" s="474"/>
      <c r="K4343" s="476"/>
      <c r="L4343" s="476"/>
      <c r="M4343" s="477"/>
      <c r="N4343" s="476"/>
      <c r="O4343" s="476"/>
      <c r="P4343" s="476"/>
      <c r="Q4343" s="478"/>
      <c r="R4343" s="479"/>
      <c r="S4343" s="479"/>
      <c r="T4343" s="480"/>
      <c r="U4343" s="481"/>
      <c r="V4343" s="482"/>
      <c r="W4343" s="483"/>
      <c r="X4343" s="484"/>
      <c r="Y4343" s="480"/>
      <c r="Z4343" s="480"/>
      <c r="AA4343" s="485"/>
      <c r="AB4343" s="485"/>
      <c r="AC4343" s="485"/>
      <c r="AD4343" s="479"/>
      <c r="AE4343" s="486"/>
      <c r="AF4343" s="487"/>
      <c r="AG4343" s="487"/>
      <c r="AH4343" s="480"/>
      <c r="AI4343" s="478"/>
      <c r="AJ4343" s="478"/>
      <c r="AK4343" s="478"/>
      <c r="AL4343" s="478"/>
      <c r="AQ4343" s="488"/>
      <c r="AR4343" s="488"/>
      <c r="AW4343" s="160"/>
      <c r="AX4343" s="160"/>
    </row>
    <row r="4344" spans="1:50" s="475" customFormat="1" x14ac:dyDescent="0.25">
      <c r="A4344" s="473"/>
      <c r="B4344" s="474"/>
      <c r="K4344" s="476"/>
      <c r="L4344" s="476"/>
      <c r="M4344" s="477"/>
      <c r="N4344" s="476"/>
      <c r="O4344" s="476"/>
      <c r="P4344" s="476"/>
      <c r="Q4344" s="478"/>
      <c r="R4344" s="479"/>
      <c r="S4344" s="479"/>
      <c r="T4344" s="480"/>
      <c r="U4344" s="481"/>
      <c r="V4344" s="482"/>
      <c r="W4344" s="483"/>
      <c r="X4344" s="484"/>
      <c r="Y4344" s="480"/>
      <c r="Z4344" s="480"/>
      <c r="AA4344" s="485"/>
      <c r="AB4344" s="485"/>
      <c r="AC4344" s="485"/>
      <c r="AD4344" s="479"/>
      <c r="AE4344" s="486"/>
      <c r="AF4344" s="487"/>
      <c r="AG4344" s="487"/>
      <c r="AH4344" s="480"/>
      <c r="AI4344" s="478"/>
      <c r="AJ4344" s="478"/>
      <c r="AK4344" s="478"/>
      <c r="AL4344" s="478"/>
      <c r="AQ4344" s="488"/>
      <c r="AR4344" s="488"/>
      <c r="AW4344" s="160"/>
      <c r="AX4344" s="160"/>
    </row>
    <row r="4345" spans="1:50" s="475" customFormat="1" x14ac:dyDescent="0.25">
      <c r="A4345" s="473"/>
      <c r="B4345" s="474"/>
      <c r="K4345" s="476"/>
      <c r="L4345" s="476"/>
      <c r="M4345" s="477"/>
      <c r="N4345" s="476"/>
      <c r="O4345" s="476"/>
      <c r="P4345" s="476"/>
      <c r="Q4345" s="478"/>
      <c r="R4345" s="479"/>
      <c r="S4345" s="479"/>
      <c r="T4345" s="480"/>
      <c r="U4345" s="481"/>
      <c r="V4345" s="482"/>
      <c r="W4345" s="483"/>
      <c r="X4345" s="484"/>
      <c r="Y4345" s="480"/>
      <c r="Z4345" s="480"/>
      <c r="AA4345" s="485"/>
      <c r="AB4345" s="485"/>
      <c r="AC4345" s="485"/>
      <c r="AD4345" s="479"/>
      <c r="AE4345" s="486"/>
      <c r="AF4345" s="487"/>
      <c r="AG4345" s="487"/>
      <c r="AH4345" s="480"/>
      <c r="AI4345" s="478"/>
      <c r="AJ4345" s="478"/>
      <c r="AK4345" s="478"/>
      <c r="AL4345" s="478"/>
      <c r="AQ4345" s="488"/>
      <c r="AR4345" s="488"/>
      <c r="AW4345" s="160"/>
      <c r="AX4345" s="160"/>
    </row>
    <row r="4346" spans="1:50" s="475" customFormat="1" x14ac:dyDescent="0.25">
      <c r="A4346" s="473"/>
      <c r="B4346" s="474"/>
      <c r="K4346" s="476"/>
      <c r="L4346" s="476"/>
      <c r="M4346" s="477"/>
      <c r="N4346" s="476"/>
      <c r="O4346" s="476"/>
      <c r="P4346" s="476"/>
      <c r="Q4346" s="478"/>
      <c r="R4346" s="479"/>
      <c r="S4346" s="479"/>
      <c r="T4346" s="480"/>
      <c r="U4346" s="481"/>
      <c r="V4346" s="482"/>
      <c r="W4346" s="483"/>
      <c r="X4346" s="484"/>
      <c r="Y4346" s="480"/>
      <c r="Z4346" s="480"/>
      <c r="AA4346" s="485"/>
      <c r="AB4346" s="485"/>
      <c r="AC4346" s="485"/>
      <c r="AD4346" s="479"/>
      <c r="AE4346" s="486"/>
      <c r="AF4346" s="487"/>
      <c r="AG4346" s="487"/>
      <c r="AH4346" s="480"/>
      <c r="AI4346" s="478"/>
      <c r="AJ4346" s="478"/>
      <c r="AK4346" s="478"/>
      <c r="AL4346" s="478"/>
      <c r="AQ4346" s="488"/>
      <c r="AR4346" s="488"/>
      <c r="AW4346" s="160"/>
      <c r="AX4346" s="160"/>
    </row>
    <row r="4347" spans="1:50" s="475" customFormat="1" x14ac:dyDescent="0.25">
      <c r="A4347" s="473"/>
      <c r="B4347" s="474"/>
      <c r="K4347" s="476"/>
      <c r="L4347" s="476"/>
      <c r="M4347" s="477"/>
      <c r="N4347" s="476"/>
      <c r="O4347" s="476"/>
      <c r="P4347" s="476"/>
      <c r="Q4347" s="478"/>
      <c r="R4347" s="479"/>
      <c r="S4347" s="479"/>
      <c r="T4347" s="480"/>
      <c r="U4347" s="481"/>
      <c r="V4347" s="482"/>
      <c r="W4347" s="483"/>
      <c r="X4347" s="484"/>
      <c r="Y4347" s="480"/>
      <c r="Z4347" s="480"/>
      <c r="AA4347" s="485"/>
      <c r="AB4347" s="485"/>
      <c r="AC4347" s="485"/>
      <c r="AD4347" s="479"/>
      <c r="AE4347" s="486"/>
      <c r="AF4347" s="487"/>
      <c r="AG4347" s="487"/>
      <c r="AH4347" s="480"/>
      <c r="AI4347" s="478"/>
      <c r="AJ4347" s="478"/>
      <c r="AK4347" s="478"/>
      <c r="AL4347" s="478"/>
      <c r="AQ4347" s="488"/>
      <c r="AR4347" s="488"/>
      <c r="AW4347" s="160"/>
      <c r="AX4347" s="160"/>
    </row>
    <row r="4348" spans="1:50" s="475" customFormat="1" x14ac:dyDescent="0.25">
      <c r="A4348" s="473"/>
      <c r="B4348" s="474"/>
      <c r="K4348" s="476"/>
      <c r="L4348" s="476"/>
      <c r="M4348" s="477"/>
      <c r="N4348" s="476"/>
      <c r="O4348" s="476"/>
      <c r="P4348" s="476"/>
      <c r="Q4348" s="478"/>
      <c r="R4348" s="479"/>
      <c r="S4348" s="479"/>
      <c r="T4348" s="480"/>
      <c r="U4348" s="481"/>
      <c r="V4348" s="482"/>
      <c r="W4348" s="483"/>
      <c r="X4348" s="484"/>
      <c r="Y4348" s="480"/>
      <c r="Z4348" s="480"/>
      <c r="AA4348" s="485"/>
      <c r="AB4348" s="485"/>
      <c r="AC4348" s="485"/>
      <c r="AD4348" s="479"/>
      <c r="AE4348" s="486"/>
      <c r="AF4348" s="487"/>
      <c r="AG4348" s="487"/>
      <c r="AH4348" s="480"/>
      <c r="AI4348" s="478"/>
      <c r="AJ4348" s="478"/>
      <c r="AK4348" s="478"/>
      <c r="AL4348" s="478"/>
      <c r="AQ4348" s="488"/>
      <c r="AR4348" s="488"/>
      <c r="AW4348" s="160"/>
      <c r="AX4348" s="160"/>
    </row>
    <row r="4349" spans="1:50" s="475" customFormat="1" x14ac:dyDescent="0.25">
      <c r="A4349" s="473"/>
      <c r="B4349" s="474"/>
      <c r="K4349" s="476"/>
      <c r="L4349" s="476"/>
      <c r="M4349" s="477"/>
      <c r="N4349" s="476"/>
      <c r="O4349" s="476"/>
      <c r="P4349" s="476"/>
      <c r="Q4349" s="478"/>
      <c r="R4349" s="479"/>
      <c r="S4349" s="479"/>
      <c r="T4349" s="480"/>
      <c r="U4349" s="481"/>
      <c r="V4349" s="482"/>
      <c r="W4349" s="483"/>
      <c r="X4349" s="484"/>
      <c r="Y4349" s="480"/>
      <c r="Z4349" s="480"/>
      <c r="AA4349" s="485"/>
      <c r="AB4349" s="485"/>
      <c r="AC4349" s="485"/>
      <c r="AD4349" s="479"/>
      <c r="AE4349" s="486"/>
      <c r="AF4349" s="487"/>
      <c r="AG4349" s="487"/>
      <c r="AH4349" s="480"/>
      <c r="AI4349" s="478"/>
      <c r="AJ4349" s="478"/>
      <c r="AK4349" s="478"/>
      <c r="AL4349" s="478"/>
      <c r="AQ4349" s="488"/>
      <c r="AR4349" s="488"/>
      <c r="AW4349" s="160"/>
      <c r="AX4349" s="160"/>
    </row>
    <row r="4350" spans="1:50" s="475" customFormat="1" x14ac:dyDescent="0.25">
      <c r="A4350" s="473"/>
      <c r="B4350" s="474"/>
      <c r="K4350" s="476"/>
      <c r="L4350" s="476"/>
      <c r="M4350" s="477"/>
      <c r="N4350" s="476"/>
      <c r="O4350" s="476"/>
      <c r="P4350" s="476"/>
      <c r="Q4350" s="478"/>
      <c r="R4350" s="479"/>
      <c r="S4350" s="479"/>
      <c r="T4350" s="480"/>
      <c r="U4350" s="481"/>
      <c r="V4350" s="482"/>
      <c r="W4350" s="483"/>
      <c r="X4350" s="484"/>
      <c r="Y4350" s="480"/>
      <c r="Z4350" s="480"/>
      <c r="AA4350" s="485"/>
      <c r="AB4350" s="485"/>
      <c r="AC4350" s="485"/>
      <c r="AD4350" s="479"/>
      <c r="AE4350" s="486"/>
      <c r="AF4350" s="487"/>
      <c r="AG4350" s="487"/>
      <c r="AH4350" s="480"/>
      <c r="AI4350" s="478"/>
      <c r="AJ4350" s="478"/>
      <c r="AK4350" s="478"/>
      <c r="AL4350" s="478"/>
      <c r="AQ4350" s="488"/>
      <c r="AR4350" s="488"/>
      <c r="AW4350" s="160"/>
      <c r="AX4350" s="160"/>
    </row>
    <row r="4351" spans="1:50" s="475" customFormat="1" x14ac:dyDescent="0.25">
      <c r="A4351" s="473"/>
      <c r="B4351" s="474"/>
      <c r="K4351" s="476"/>
      <c r="L4351" s="476"/>
      <c r="M4351" s="477"/>
      <c r="N4351" s="476"/>
      <c r="O4351" s="476"/>
      <c r="P4351" s="476"/>
      <c r="Q4351" s="478"/>
      <c r="R4351" s="479"/>
      <c r="S4351" s="479"/>
      <c r="T4351" s="480"/>
      <c r="U4351" s="481"/>
      <c r="V4351" s="482"/>
      <c r="W4351" s="483"/>
      <c r="X4351" s="484"/>
      <c r="Y4351" s="480"/>
      <c r="Z4351" s="480"/>
      <c r="AA4351" s="485"/>
      <c r="AB4351" s="485"/>
      <c r="AC4351" s="485"/>
      <c r="AD4351" s="479"/>
      <c r="AE4351" s="486"/>
      <c r="AF4351" s="487"/>
      <c r="AG4351" s="487"/>
      <c r="AH4351" s="480"/>
      <c r="AI4351" s="478"/>
      <c r="AJ4351" s="478"/>
      <c r="AK4351" s="478"/>
      <c r="AL4351" s="478"/>
      <c r="AQ4351" s="488"/>
      <c r="AR4351" s="488"/>
      <c r="AW4351" s="160"/>
      <c r="AX4351" s="160"/>
    </row>
    <row r="4352" spans="1:50" s="475" customFormat="1" x14ac:dyDescent="0.25">
      <c r="A4352" s="473"/>
      <c r="B4352" s="474"/>
      <c r="K4352" s="476"/>
      <c r="L4352" s="476"/>
      <c r="M4352" s="477"/>
      <c r="N4352" s="476"/>
      <c r="O4352" s="476"/>
      <c r="P4352" s="476"/>
      <c r="Q4352" s="478"/>
      <c r="R4352" s="479"/>
      <c r="S4352" s="479"/>
      <c r="T4352" s="480"/>
      <c r="U4352" s="481"/>
      <c r="V4352" s="482"/>
      <c r="W4352" s="483"/>
      <c r="X4352" s="484"/>
      <c r="Y4352" s="480"/>
      <c r="Z4352" s="480"/>
      <c r="AA4352" s="485"/>
      <c r="AB4352" s="485"/>
      <c r="AC4352" s="485"/>
      <c r="AD4352" s="479"/>
      <c r="AE4352" s="486"/>
      <c r="AF4352" s="487"/>
      <c r="AG4352" s="487"/>
      <c r="AH4352" s="480"/>
      <c r="AI4352" s="478"/>
      <c r="AJ4352" s="478"/>
      <c r="AK4352" s="478"/>
      <c r="AL4352" s="478"/>
      <c r="AQ4352" s="488"/>
      <c r="AR4352" s="488"/>
      <c r="AW4352" s="160"/>
      <c r="AX4352" s="160"/>
    </row>
    <row r="4353" spans="1:50" s="475" customFormat="1" x14ac:dyDescent="0.25">
      <c r="A4353" s="473"/>
      <c r="B4353" s="474"/>
      <c r="K4353" s="476"/>
      <c r="L4353" s="476"/>
      <c r="M4353" s="477"/>
      <c r="N4353" s="476"/>
      <c r="O4353" s="476"/>
      <c r="P4353" s="476"/>
      <c r="Q4353" s="478"/>
      <c r="R4353" s="479"/>
      <c r="S4353" s="479"/>
      <c r="T4353" s="480"/>
      <c r="U4353" s="481"/>
      <c r="V4353" s="482"/>
      <c r="W4353" s="483"/>
      <c r="X4353" s="484"/>
      <c r="Y4353" s="480"/>
      <c r="Z4353" s="480"/>
      <c r="AA4353" s="485"/>
      <c r="AB4353" s="485"/>
      <c r="AC4353" s="485"/>
      <c r="AD4353" s="479"/>
      <c r="AE4353" s="486"/>
      <c r="AF4353" s="487"/>
      <c r="AG4353" s="487"/>
      <c r="AH4353" s="480"/>
      <c r="AI4353" s="478"/>
      <c r="AJ4353" s="478"/>
      <c r="AK4353" s="478"/>
      <c r="AL4353" s="478"/>
      <c r="AQ4353" s="488"/>
      <c r="AR4353" s="488"/>
      <c r="AW4353" s="160"/>
      <c r="AX4353" s="160"/>
    </row>
    <row r="4354" spans="1:50" s="475" customFormat="1" x14ac:dyDescent="0.25">
      <c r="A4354" s="473"/>
      <c r="B4354" s="474"/>
      <c r="K4354" s="476"/>
      <c r="L4354" s="476"/>
      <c r="M4354" s="477"/>
      <c r="N4354" s="476"/>
      <c r="O4354" s="476"/>
      <c r="P4354" s="476"/>
      <c r="Q4354" s="478"/>
      <c r="R4354" s="479"/>
      <c r="S4354" s="479"/>
      <c r="T4354" s="480"/>
      <c r="U4354" s="481"/>
      <c r="V4354" s="482"/>
      <c r="W4354" s="483"/>
      <c r="X4354" s="484"/>
      <c r="Y4354" s="480"/>
      <c r="Z4354" s="480"/>
      <c r="AA4354" s="485"/>
      <c r="AB4354" s="485"/>
      <c r="AC4354" s="485"/>
      <c r="AD4354" s="479"/>
      <c r="AE4354" s="486"/>
      <c r="AF4354" s="487"/>
      <c r="AG4354" s="487"/>
      <c r="AH4354" s="480"/>
      <c r="AI4354" s="478"/>
      <c r="AJ4354" s="478"/>
      <c r="AK4354" s="478"/>
      <c r="AL4354" s="478"/>
      <c r="AQ4354" s="488"/>
      <c r="AR4354" s="488"/>
      <c r="AW4354" s="160"/>
      <c r="AX4354" s="160"/>
    </row>
    <row r="4355" spans="1:50" s="475" customFormat="1" x14ac:dyDescent="0.25">
      <c r="A4355" s="473"/>
      <c r="B4355" s="474"/>
      <c r="K4355" s="476"/>
      <c r="L4355" s="476"/>
      <c r="M4355" s="477"/>
      <c r="N4355" s="476"/>
      <c r="O4355" s="476"/>
      <c r="P4355" s="476"/>
      <c r="Q4355" s="478"/>
      <c r="R4355" s="479"/>
      <c r="S4355" s="479"/>
      <c r="T4355" s="480"/>
      <c r="U4355" s="481"/>
      <c r="V4355" s="482"/>
      <c r="W4355" s="483"/>
      <c r="X4355" s="484"/>
      <c r="Y4355" s="480"/>
      <c r="Z4355" s="480"/>
      <c r="AA4355" s="485"/>
      <c r="AB4355" s="485"/>
      <c r="AC4355" s="485"/>
      <c r="AD4355" s="479"/>
      <c r="AE4355" s="486"/>
      <c r="AF4355" s="487"/>
      <c r="AG4355" s="487"/>
      <c r="AH4355" s="480"/>
      <c r="AI4355" s="478"/>
      <c r="AJ4355" s="478"/>
      <c r="AK4355" s="478"/>
      <c r="AL4355" s="478"/>
      <c r="AQ4355" s="488"/>
      <c r="AR4355" s="488"/>
      <c r="AW4355" s="160"/>
      <c r="AX4355" s="160"/>
    </row>
    <row r="4356" spans="1:50" s="475" customFormat="1" x14ac:dyDescent="0.25">
      <c r="A4356" s="473"/>
      <c r="B4356" s="474"/>
      <c r="K4356" s="476"/>
      <c r="L4356" s="476"/>
      <c r="M4356" s="477"/>
      <c r="N4356" s="476"/>
      <c r="O4356" s="476"/>
      <c r="P4356" s="476"/>
      <c r="Q4356" s="478"/>
      <c r="R4356" s="479"/>
      <c r="S4356" s="479"/>
      <c r="T4356" s="480"/>
      <c r="U4356" s="481"/>
      <c r="V4356" s="482"/>
      <c r="W4356" s="483"/>
      <c r="X4356" s="484"/>
      <c r="Y4356" s="480"/>
      <c r="Z4356" s="480"/>
      <c r="AA4356" s="485"/>
      <c r="AB4356" s="485"/>
      <c r="AC4356" s="485"/>
      <c r="AD4356" s="479"/>
      <c r="AE4356" s="486"/>
      <c r="AF4356" s="487"/>
      <c r="AG4356" s="487"/>
      <c r="AH4356" s="480"/>
      <c r="AI4356" s="478"/>
      <c r="AJ4356" s="478"/>
      <c r="AK4356" s="478"/>
      <c r="AL4356" s="478"/>
      <c r="AQ4356" s="488"/>
      <c r="AR4356" s="488"/>
      <c r="AW4356" s="160"/>
      <c r="AX4356" s="160"/>
    </row>
    <row r="4357" spans="1:50" s="475" customFormat="1" x14ac:dyDescent="0.25">
      <c r="A4357" s="473"/>
      <c r="B4357" s="474"/>
      <c r="K4357" s="476"/>
      <c r="L4357" s="476"/>
      <c r="M4357" s="477"/>
      <c r="N4357" s="476"/>
      <c r="O4357" s="476"/>
      <c r="P4357" s="476"/>
      <c r="Q4357" s="478"/>
      <c r="R4357" s="479"/>
      <c r="S4357" s="479"/>
      <c r="T4357" s="480"/>
      <c r="U4357" s="481"/>
      <c r="V4357" s="482"/>
      <c r="W4357" s="483"/>
      <c r="X4357" s="484"/>
      <c r="Y4357" s="480"/>
      <c r="Z4357" s="480"/>
      <c r="AA4357" s="485"/>
      <c r="AB4357" s="485"/>
      <c r="AC4357" s="485"/>
      <c r="AD4357" s="479"/>
      <c r="AE4357" s="486"/>
      <c r="AF4357" s="487"/>
      <c r="AG4357" s="487"/>
      <c r="AH4357" s="480"/>
      <c r="AI4357" s="478"/>
      <c r="AJ4357" s="478"/>
      <c r="AK4357" s="478"/>
      <c r="AL4357" s="478"/>
      <c r="AQ4357" s="488"/>
      <c r="AR4357" s="488"/>
      <c r="AW4357" s="160"/>
      <c r="AX4357" s="160"/>
    </row>
    <row r="4358" spans="1:50" s="475" customFormat="1" x14ac:dyDescent="0.25">
      <c r="A4358" s="473"/>
      <c r="B4358" s="474"/>
      <c r="K4358" s="476"/>
      <c r="L4358" s="476"/>
      <c r="M4358" s="477"/>
      <c r="N4358" s="476"/>
      <c r="O4358" s="476"/>
      <c r="P4358" s="476"/>
      <c r="Q4358" s="478"/>
      <c r="R4358" s="479"/>
      <c r="S4358" s="479"/>
      <c r="T4358" s="480"/>
      <c r="U4358" s="481"/>
      <c r="V4358" s="482"/>
      <c r="W4358" s="483"/>
      <c r="X4358" s="484"/>
      <c r="Y4358" s="480"/>
      <c r="Z4358" s="480"/>
      <c r="AA4358" s="485"/>
      <c r="AB4358" s="485"/>
      <c r="AC4358" s="485"/>
      <c r="AD4358" s="479"/>
      <c r="AE4358" s="486"/>
      <c r="AF4358" s="487"/>
      <c r="AG4358" s="487"/>
      <c r="AH4358" s="480"/>
      <c r="AI4358" s="478"/>
      <c r="AJ4358" s="478"/>
      <c r="AK4358" s="478"/>
      <c r="AL4358" s="478"/>
      <c r="AQ4358" s="488"/>
      <c r="AR4358" s="488"/>
      <c r="AW4358" s="160"/>
      <c r="AX4358" s="160"/>
    </row>
    <row r="4359" spans="1:50" s="475" customFormat="1" x14ac:dyDescent="0.25">
      <c r="A4359" s="473"/>
      <c r="B4359" s="474"/>
      <c r="K4359" s="476"/>
      <c r="L4359" s="476"/>
      <c r="M4359" s="477"/>
      <c r="N4359" s="476"/>
      <c r="O4359" s="476"/>
      <c r="P4359" s="476"/>
      <c r="Q4359" s="478"/>
      <c r="R4359" s="479"/>
      <c r="S4359" s="479"/>
      <c r="T4359" s="480"/>
      <c r="U4359" s="481"/>
      <c r="V4359" s="482"/>
      <c r="W4359" s="483"/>
      <c r="X4359" s="484"/>
      <c r="Y4359" s="480"/>
      <c r="Z4359" s="480"/>
      <c r="AA4359" s="485"/>
      <c r="AB4359" s="485"/>
      <c r="AC4359" s="485"/>
      <c r="AD4359" s="479"/>
      <c r="AE4359" s="486"/>
      <c r="AF4359" s="487"/>
      <c r="AG4359" s="487"/>
      <c r="AH4359" s="480"/>
      <c r="AI4359" s="478"/>
      <c r="AJ4359" s="478"/>
      <c r="AK4359" s="478"/>
      <c r="AL4359" s="478"/>
      <c r="AQ4359" s="488"/>
      <c r="AR4359" s="488"/>
      <c r="AW4359" s="160"/>
      <c r="AX4359" s="160"/>
    </row>
    <row r="4360" spans="1:50" s="475" customFormat="1" x14ac:dyDescent="0.25">
      <c r="A4360" s="473"/>
      <c r="B4360" s="474"/>
      <c r="K4360" s="476"/>
      <c r="L4360" s="476"/>
      <c r="M4360" s="477"/>
      <c r="N4360" s="476"/>
      <c r="O4360" s="476"/>
      <c r="P4360" s="476"/>
      <c r="Q4360" s="478"/>
      <c r="R4360" s="479"/>
      <c r="S4360" s="479"/>
      <c r="T4360" s="480"/>
      <c r="U4360" s="481"/>
      <c r="V4360" s="482"/>
      <c r="W4360" s="483"/>
      <c r="X4360" s="484"/>
      <c r="Y4360" s="480"/>
      <c r="Z4360" s="480"/>
      <c r="AA4360" s="485"/>
      <c r="AB4360" s="485"/>
      <c r="AC4360" s="485"/>
      <c r="AD4360" s="479"/>
      <c r="AE4360" s="486"/>
      <c r="AF4360" s="487"/>
      <c r="AG4360" s="487"/>
      <c r="AH4360" s="480"/>
      <c r="AI4360" s="478"/>
      <c r="AJ4360" s="478"/>
      <c r="AK4360" s="478"/>
      <c r="AL4360" s="478"/>
      <c r="AQ4360" s="488"/>
      <c r="AR4360" s="488"/>
      <c r="AW4360" s="160"/>
      <c r="AX4360" s="160"/>
    </row>
    <row r="4361" spans="1:50" s="475" customFormat="1" x14ac:dyDescent="0.25">
      <c r="A4361" s="473"/>
      <c r="B4361" s="474"/>
      <c r="K4361" s="476"/>
      <c r="L4361" s="476"/>
      <c r="M4361" s="477"/>
      <c r="N4361" s="476"/>
      <c r="O4361" s="476"/>
      <c r="P4361" s="476"/>
      <c r="Q4361" s="478"/>
      <c r="R4361" s="479"/>
      <c r="S4361" s="479"/>
      <c r="T4361" s="480"/>
      <c r="U4361" s="481"/>
      <c r="V4361" s="482"/>
      <c r="W4361" s="483"/>
      <c r="X4361" s="484"/>
      <c r="Y4361" s="480"/>
      <c r="Z4361" s="480"/>
      <c r="AA4361" s="485"/>
      <c r="AB4361" s="485"/>
      <c r="AC4361" s="485"/>
      <c r="AD4361" s="479"/>
      <c r="AE4361" s="486"/>
      <c r="AF4361" s="487"/>
      <c r="AG4361" s="487"/>
      <c r="AH4361" s="480"/>
      <c r="AI4361" s="478"/>
      <c r="AJ4361" s="478"/>
      <c r="AK4361" s="478"/>
      <c r="AL4361" s="478"/>
      <c r="AQ4361" s="488"/>
      <c r="AR4361" s="488"/>
      <c r="AW4361" s="160"/>
      <c r="AX4361" s="160"/>
    </row>
    <row r="4362" spans="1:50" s="475" customFormat="1" x14ac:dyDescent="0.25">
      <c r="A4362" s="473"/>
      <c r="B4362" s="474"/>
      <c r="K4362" s="476"/>
      <c r="L4362" s="476"/>
      <c r="M4362" s="477"/>
      <c r="N4362" s="476"/>
      <c r="O4362" s="476"/>
      <c r="P4362" s="476"/>
      <c r="Q4362" s="478"/>
      <c r="R4362" s="479"/>
      <c r="S4362" s="479"/>
      <c r="T4362" s="480"/>
      <c r="U4362" s="481"/>
      <c r="V4362" s="482"/>
      <c r="W4362" s="483"/>
      <c r="X4362" s="484"/>
      <c r="Y4362" s="480"/>
      <c r="Z4362" s="480"/>
      <c r="AA4362" s="485"/>
      <c r="AB4362" s="485"/>
      <c r="AC4362" s="485"/>
      <c r="AD4362" s="479"/>
      <c r="AE4362" s="486"/>
      <c r="AF4362" s="487"/>
      <c r="AG4362" s="487"/>
      <c r="AH4362" s="480"/>
      <c r="AI4362" s="478"/>
      <c r="AJ4362" s="478"/>
      <c r="AK4362" s="478"/>
      <c r="AL4362" s="478"/>
      <c r="AQ4362" s="488"/>
      <c r="AR4362" s="488"/>
      <c r="AW4362" s="160"/>
      <c r="AX4362" s="160"/>
    </row>
    <row r="4363" spans="1:50" s="475" customFormat="1" x14ac:dyDescent="0.25">
      <c r="A4363" s="473"/>
      <c r="B4363" s="474"/>
      <c r="K4363" s="476"/>
      <c r="L4363" s="476"/>
      <c r="M4363" s="477"/>
      <c r="N4363" s="476"/>
      <c r="O4363" s="476"/>
      <c r="P4363" s="476"/>
      <c r="Q4363" s="478"/>
      <c r="R4363" s="479"/>
      <c r="S4363" s="479"/>
      <c r="T4363" s="480"/>
      <c r="U4363" s="481"/>
      <c r="V4363" s="482"/>
      <c r="W4363" s="483"/>
      <c r="X4363" s="484"/>
      <c r="Y4363" s="480"/>
      <c r="Z4363" s="480"/>
      <c r="AA4363" s="485"/>
      <c r="AB4363" s="485"/>
      <c r="AC4363" s="485"/>
      <c r="AD4363" s="479"/>
      <c r="AE4363" s="486"/>
      <c r="AF4363" s="487"/>
      <c r="AG4363" s="487"/>
      <c r="AH4363" s="480"/>
      <c r="AI4363" s="478"/>
      <c r="AJ4363" s="478"/>
      <c r="AK4363" s="478"/>
      <c r="AL4363" s="478"/>
      <c r="AQ4363" s="488"/>
      <c r="AR4363" s="488"/>
      <c r="AW4363" s="160"/>
      <c r="AX4363" s="160"/>
    </row>
    <row r="4364" spans="1:50" s="475" customFormat="1" x14ac:dyDescent="0.25">
      <c r="A4364" s="473"/>
      <c r="B4364" s="474"/>
      <c r="K4364" s="476"/>
      <c r="L4364" s="476"/>
      <c r="M4364" s="477"/>
      <c r="N4364" s="476"/>
      <c r="O4364" s="476"/>
      <c r="P4364" s="476"/>
      <c r="Q4364" s="478"/>
      <c r="R4364" s="479"/>
      <c r="S4364" s="479"/>
      <c r="T4364" s="480"/>
      <c r="U4364" s="481"/>
      <c r="V4364" s="482"/>
      <c r="W4364" s="483"/>
      <c r="X4364" s="484"/>
      <c r="Y4364" s="480"/>
      <c r="Z4364" s="480"/>
      <c r="AA4364" s="485"/>
      <c r="AB4364" s="485"/>
      <c r="AC4364" s="485"/>
      <c r="AD4364" s="479"/>
      <c r="AE4364" s="486"/>
      <c r="AF4364" s="487"/>
      <c r="AG4364" s="487"/>
      <c r="AH4364" s="480"/>
      <c r="AI4364" s="478"/>
      <c r="AJ4364" s="478"/>
      <c r="AK4364" s="478"/>
      <c r="AL4364" s="478"/>
      <c r="AQ4364" s="488"/>
      <c r="AR4364" s="488"/>
      <c r="AW4364" s="160"/>
      <c r="AX4364" s="160"/>
    </row>
    <row r="4365" spans="1:50" s="475" customFormat="1" x14ac:dyDescent="0.25">
      <c r="A4365" s="473"/>
      <c r="B4365" s="474"/>
      <c r="K4365" s="476"/>
      <c r="L4365" s="476"/>
      <c r="M4365" s="477"/>
      <c r="N4365" s="476"/>
      <c r="O4365" s="476"/>
      <c r="P4365" s="476"/>
      <c r="Q4365" s="478"/>
      <c r="R4365" s="479"/>
      <c r="S4365" s="479"/>
      <c r="T4365" s="480"/>
      <c r="U4365" s="481"/>
      <c r="V4365" s="482"/>
      <c r="W4365" s="483"/>
      <c r="X4365" s="484"/>
      <c r="Y4365" s="480"/>
      <c r="Z4365" s="480"/>
      <c r="AA4365" s="485"/>
      <c r="AB4365" s="485"/>
      <c r="AC4365" s="485"/>
      <c r="AD4365" s="479"/>
      <c r="AE4365" s="486"/>
      <c r="AF4365" s="487"/>
      <c r="AG4365" s="487"/>
      <c r="AH4365" s="480"/>
      <c r="AI4365" s="478"/>
      <c r="AJ4365" s="478"/>
      <c r="AK4365" s="478"/>
      <c r="AL4365" s="478"/>
      <c r="AQ4365" s="488"/>
      <c r="AR4365" s="488"/>
      <c r="AW4365" s="160"/>
      <c r="AX4365" s="160"/>
    </row>
    <row r="4366" spans="1:50" s="475" customFormat="1" x14ac:dyDescent="0.25">
      <c r="A4366" s="473"/>
      <c r="B4366" s="474"/>
      <c r="K4366" s="476"/>
      <c r="L4366" s="476"/>
      <c r="M4366" s="477"/>
      <c r="N4366" s="476"/>
      <c r="O4366" s="476"/>
      <c r="P4366" s="476"/>
      <c r="Q4366" s="478"/>
      <c r="R4366" s="479"/>
      <c r="S4366" s="479"/>
      <c r="T4366" s="480"/>
      <c r="U4366" s="481"/>
      <c r="V4366" s="482"/>
      <c r="W4366" s="483"/>
      <c r="X4366" s="484"/>
      <c r="Y4366" s="480"/>
      <c r="Z4366" s="480"/>
      <c r="AA4366" s="485"/>
      <c r="AB4366" s="485"/>
      <c r="AC4366" s="485"/>
      <c r="AD4366" s="479"/>
      <c r="AE4366" s="486"/>
      <c r="AF4366" s="487"/>
      <c r="AG4366" s="487"/>
      <c r="AH4366" s="480"/>
      <c r="AI4366" s="478"/>
      <c r="AJ4366" s="478"/>
      <c r="AK4366" s="478"/>
      <c r="AL4366" s="478"/>
      <c r="AQ4366" s="488"/>
      <c r="AR4366" s="488"/>
      <c r="AW4366" s="160"/>
      <c r="AX4366" s="160"/>
    </row>
    <row r="4367" spans="1:50" s="475" customFormat="1" x14ac:dyDescent="0.25">
      <c r="A4367" s="473"/>
      <c r="B4367" s="474"/>
      <c r="K4367" s="476"/>
      <c r="L4367" s="476"/>
      <c r="M4367" s="477"/>
      <c r="N4367" s="476"/>
      <c r="O4367" s="476"/>
      <c r="P4367" s="476"/>
      <c r="Q4367" s="478"/>
      <c r="R4367" s="479"/>
      <c r="S4367" s="479"/>
      <c r="T4367" s="480"/>
      <c r="U4367" s="481"/>
      <c r="V4367" s="482"/>
      <c r="W4367" s="483"/>
      <c r="X4367" s="484"/>
      <c r="Y4367" s="480"/>
      <c r="Z4367" s="480"/>
      <c r="AA4367" s="485"/>
      <c r="AB4367" s="485"/>
      <c r="AC4367" s="485"/>
      <c r="AD4367" s="479"/>
      <c r="AE4367" s="486"/>
      <c r="AF4367" s="487"/>
      <c r="AG4367" s="487"/>
      <c r="AH4367" s="480"/>
      <c r="AI4367" s="478"/>
      <c r="AJ4367" s="478"/>
      <c r="AK4367" s="478"/>
      <c r="AL4367" s="478"/>
      <c r="AQ4367" s="488"/>
      <c r="AR4367" s="488"/>
      <c r="AW4367" s="160"/>
      <c r="AX4367" s="160"/>
    </row>
    <row r="4368" spans="1:50" s="475" customFormat="1" x14ac:dyDescent="0.25">
      <c r="A4368" s="473"/>
      <c r="B4368" s="474"/>
      <c r="K4368" s="476"/>
      <c r="L4368" s="476"/>
      <c r="M4368" s="477"/>
      <c r="N4368" s="476"/>
      <c r="O4368" s="476"/>
      <c r="P4368" s="476"/>
      <c r="Q4368" s="478"/>
      <c r="R4368" s="479"/>
      <c r="S4368" s="479"/>
      <c r="T4368" s="480"/>
      <c r="U4368" s="481"/>
      <c r="V4368" s="482"/>
      <c r="W4368" s="483"/>
      <c r="X4368" s="484"/>
      <c r="Y4368" s="480"/>
      <c r="Z4368" s="480"/>
      <c r="AA4368" s="485"/>
      <c r="AB4368" s="485"/>
      <c r="AC4368" s="485"/>
      <c r="AD4368" s="479"/>
      <c r="AE4368" s="486"/>
      <c r="AF4368" s="487"/>
      <c r="AG4368" s="487"/>
      <c r="AH4368" s="480"/>
      <c r="AI4368" s="478"/>
      <c r="AJ4368" s="478"/>
      <c r="AK4368" s="478"/>
      <c r="AL4368" s="478"/>
      <c r="AQ4368" s="488"/>
      <c r="AR4368" s="488"/>
      <c r="AW4368" s="160"/>
      <c r="AX4368" s="160"/>
    </row>
    <row r="4369" spans="1:50" s="475" customFormat="1" x14ac:dyDescent="0.25">
      <c r="A4369" s="473"/>
      <c r="B4369" s="474"/>
      <c r="K4369" s="476"/>
      <c r="L4369" s="476"/>
      <c r="M4369" s="477"/>
      <c r="N4369" s="476"/>
      <c r="O4369" s="476"/>
      <c r="P4369" s="476"/>
      <c r="Q4369" s="478"/>
      <c r="R4369" s="479"/>
      <c r="S4369" s="479"/>
      <c r="T4369" s="480"/>
      <c r="U4369" s="481"/>
      <c r="V4369" s="482"/>
      <c r="W4369" s="483"/>
      <c r="X4369" s="484"/>
      <c r="Y4369" s="480"/>
      <c r="Z4369" s="480"/>
      <c r="AA4369" s="485"/>
      <c r="AB4369" s="485"/>
      <c r="AC4369" s="485"/>
      <c r="AD4369" s="479"/>
      <c r="AE4369" s="486"/>
      <c r="AF4369" s="487"/>
      <c r="AG4369" s="487"/>
      <c r="AH4369" s="480"/>
      <c r="AI4369" s="478"/>
      <c r="AJ4369" s="478"/>
      <c r="AK4369" s="478"/>
      <c r="AL4369" s="478"/>
      <c r="AQ4369" s="488"/>
      <c r="AR4369" s="488"/>
      <c r="AW4369" s="160"/>
      <c r="AX4369" s="160"/>
    </row>
    <row r="4370" spans="1:50" s="475" customFormat="1" x14ac:dyDescent="0.25">
      <c r="A4370" s="473"/>
      <c r="B4370" s="474"/>
      <c r="K4370" s="476"/>
      <c r="L4370" s="476"/>
      <c r="M4370" s="477"/>
      <c r="N4370" s="476"/>
      <c r="O4370" s="476"/>
      <c r="P4370" s="476"/>
      <c r="Q4370" s="478"/>
      <c r="R4370" s="479"/>
      <c r="S4370" s="479"/>
      <c r="T4370" s="480"/>
      <c r="U4370" s="481"/>
      <c r="V4370" s="482"/>
      <c r="W4370" s="483"/>
      <c r="X4370" s="484"/>
      <c r="Y4370" s="480"/>
      <c r="Z4370" s="480"/>
      <c r="AA4370" s="485"/>
      <c r="AB4370" s="485"/>
      <c r="AC4370" s="485"/>
      <c r="AD4370" s="479"/>
      <c r="AE4370" s="486"/>
      <c r="AF4370" s="487"/>
      <c r="AG4370" s="487"/>
      <c r="AH4370" s="480"/>
      <c r="AI4370" s="478"/>
      <c r="AJ4370" s="478"/>
      <c r="AK4370" s="478"/>
      <c r="AL4370" s="478"/>
      <c r="AQ4370" s="488"/>
      <c r="AR4370" s="488"/>
      <c r="AW4370" s="160"/>
      <c r="AX4370" s="160"/>
    </row>
    <row r="4371" spans="1:50" s="475" customFormat="1" x14ac:dyDescent="0.25">
      <c r="A4371" s="473"/>
      <c r="B4371" s="474"/>
      <c r="K4371" s="476"/>
      <c r="L4371" s="476"/>
      <c r="M4371" s="477"/>
      <c r="N4371" s="476"/>
      <c r="O4371" s="476"/>
      <c r="P4371" s="476"/>
      <c r="Q4371" s="478"/>
      <c r="R4371" s="479"/>
      <c r="S4371" s="479"/>
      <c r="T4371" s="480"/>
      <c r="U4371" s="481"/>
      <c r="V4371" s="482"/>
      <c r="W4371" s="483"/>
      <c r="X4371" s="484"/>
      <c r="Y4371" s="480"/>
      <c r="Z4371" s="480"/>
      <c r="AA4371" s="485"/>
      <c r="AB4371" s="485"/>
      <c r="AC4371" s="485"/>
      <c r="AD4371" s="479"/>
      <c r="AE4371" s="486"/>
      <c r="AF4371" s="487"/>
      <c r="AG4371" s="487"/>
      <c r="AH4371" s="480"/>
      <c r="AI4371" s="478"/>
      <c r="AJ4371" s="478"/>
      <c r="AK4371" s="478"/>
      <c r="AL4371" s="478"/>
      <c r="AQ4371" s="488"/>
      <c r="AR4371" s="488"/>
      <c r="AW4371" s="160"/>
      <c r="AX4371" s="160"/>
    </row>
    <row r="4372" spans="1:50" s="475" customFormat="1" x14ac:dyDescent="0.25">
      <c r="A4372" s="473"/>
      <c r="B4372" s="474"/>
      <c r="K4372" s="476"/>
      <c r="L4372" s="476"/>
      <c r="M4372" s="477"/>
      <c r="N4372" s="476"/>
      <c r="O4372" s="476"/>
      <c r="P4372" s="476"/>
      <c r="Q4372" s="478"/>
      <c r="R4372" s="479"/>
      <c r="S4372" s="479"/>
      <c r="T4372" s="480"/>
      <c r="U4372" s="481"/>
      <c r="V4372" s="482"/>
      <c r="W4372" s="483"/>
      <c r="X4372" s="484"/>
      <c r="Y4372" s="480"/>
      <c r="Z4372" s="480"/>
      <c r="AA4372" s="485"/>
      <c r="AB4372" s="485"/>
      <c r="AC4372" s="485"/>
      <c r="AD4372" s="479"/>
      <c r="AE4372" s="486"/>
      <c r="AF4372" s="487"/>
      <c r="AG4372" s="487"/>
      <c r="AH4372" s="480"/>
      <c r="AI4372" s="478"/>
      <c r="AJ4372" s="478"/>
      <c r="AK4372" s="478"/>
      <c r="AL4372" s="478"/>
      <c r="AQ4372" s="488"/>
      <c r="AR4372" s="488"/>
      <c r="AW4372" s="160"/>
      <c r="AX4372" s="160"/>
    </row>
    <row r="4373" spans="1:50" s="475" customFormat="1" x14ac:dyDescent="0.25">
      <c r="A4373" s="473"/>
      <c r="B4373" s="474"/>
      <c r="K4373" s="476"/>
      <c r="L4373" s="476"/>
      <c r="M4373" s="477"/>
      <c r="N4373" s="476"/>
      <c r="O4373" s="476"/>
      <c r="P4373" s="476"/>
      <c r="Q4373" s="478"/>
      <c r="R4373" s="479"/>
      <c r="S4373" s="479"/>
      <c r="T4373" s="480"/>
      <c r="U4373" s="481"/>
      <c r="V4373" s="482"/>
      <c r="W4373" s="483"/>
      <c r="X4373" s="484"/>
      <c r="Y4373" s="480"/>
      <c r="Z4373" s="480"/>
      <c r="AA4373" s="485"/>
      <c r="AB4373" s="485"/>
      <c r="AC4373" s="485"/>
      <c r="AD4373" s="479"/>
      <c r="AE4373" s="486"/>
      <c r="AF4373" s="487"/>
      <c r="AG4373" s="487"/>
      <c r="AH4373" s="480"/>
      <c r="AI4373" s="478"/>
      <c r="AJ4373" s="478"/>
      <c r="AK4373" s="478"/>
      <c r="AL4373" s="478"/>
      <c r="AQ4373" s="488"/>
      <c r="AR4373" s="488"/>
      <c r="AW4373" s="160"/>
      <c r="AX4373" s="160"/>
    </row>
  </sheetData>
  <mergeCells count="59">
    <mergeCell ref="B2:AW2"/>
    <mergeCell ref="B3:AW3"/>
    <mergeCell ref="A4:A10"/>
    <mergeCell ref="B4:U4"/>
    <mergeCell ref="V4:V10"/>
    <mergeCell ref="W4:AP4"/>
    <mergeCell ref="AQ4:AQ10"/>
    <mergeCell ref="AR4:AR10"/>
    <mergeCell ref="AS4:AS10"/>
    <mergeCell ref="AT4:AT10"/>
    <mergeCell ref="B5:B10"/>
    <mergeCell ref="C5:C10"/>
    <mergeCell ref="D5:D10"/>
    <mergeCell ref="E5:F5"/>
    <mergeCell ref="G5:G10"/>
    <mergeCell ref="AU4:AU10"/>
    <mergeCell ref="AV4:AV10"/>
    <mergeCell ref="AW4:AW10"/>
    <mergeCell ref="AX4:AX10"/>
    <mergeCell ref="AY4:AY10"/>
    <mergeCell ref="H5:J5"/>
    <mergeCell ref="M5:M10"/>
    <mergeCell ref="N5:N10"/>
    <mergeCell ref="O5:O10"/>
    <mergeCell ref="P5:P10"/>
    <mergeCell ref="AE5:AE10"/>
    <mergeCell ref="AF5:AF10"/>
    <mergeCell ref="AG5:AG10"/>
    <mergeCell ref="AM5:AN5"/>
    <mergeCell ref="AH6:AH10"/>
    <mergeCell ref="AI6:AI10"/>
    <mergeCell ref="AJ6:AJ10"/>
    <mergeCell ref="AK6:AK10"/>
    <mergeCell ref="K6:K10"/>
    <mergeCell ref="L6:L10"/>
    <mergeCell ref="Q6:Q10"/>
    <mergeCell ref="AC5:AC10"/>
    <mergeCell ref="AD5:AD10"/>
    <mergeCell ref="W5:W10"/>
    <mergeCell ref="X5:X10"/>
    <mergeCell ref="Y5:Y10"/>
    <mergeCell ref="Z5:Z10"/>
    <mergeCell ref="AA5:AA10"/>
    <mergeCell ref="AB5:AB10"/>
    <mergeCell ref="Q5:U5"/>
    <mergeCell ref="R6:R10"/>
    <mergeCell ref="S6:S10"/>
    <mergeCell ref="T6:T10"/>
    <mergeCell ref="U6:U10"/>
    <mergeCell ref="E6:E10"/>
    <mergeCell ref="F6:F10"/>
    <mergeCell ref="H6:H10"/>
    <mergeCell ref="I6:I10"/>
    <mergeCell ref="J6:J10"/>
    <mergeCell ref="AL6:AL10"/>
    <mergeCell ref="AM6:AM10"/>
    <mergeCell ref="AN6:AN10"/>
    <mergeCell ref="AO5:AO10"/>
    <mergeCell ref="AP5:AP10"/>
  </mergeCells>
  <printOptions horizontalCentered="1"/>
  <pageMargins left="0.15748031496062992" right="0.15748031496062992" top="0.35433070866141736" bottom="0.19685039370078741" header="0.31496062992125984" footer="0.15748031496062992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รายการ!$D$1:$D$4</xm:f>
          </x14:formula1>
          <xm:sqref>C1:C10 C4315:C1048576</xm:sqref>
        </x14:dataValidation>
        <x14:dataValidation type="list" allowBlank="1" showInputMessage="1" showErrorMessage="1">
          <x14:formula1>
            <xm:f>รายการ!$A$1:$A$37</xm:f>
          </x14:formula1>
          <xm:sqref>Y1:Y3 Y5:Y1048576</xm:sqref>
        </x14:dataValidation>
        <x14:dataValidation type="list" allowBlank="1" showInputMessage="1" showErrorMessage="1">
          <x14:formula1>
            <xm:f>รายการ!$E$1:$E$11</xm:f>
          </x14:formula1>
          <xm:sqref>Z1:Z3 Z5:Z1048576</xm:sqref>
        </x14:dataValidation>
        <x14:dataValidation type="list" allowBlank="1" showInputMessage="1" showErrorMessage="1">
          <x14:formula1>
            <xm:f>รายการ!$C$1:$C$5</xm:f>
          </x14:formula1>
          <xm:sqref>AC1:AC3 M1:M10 M4315:M1048576 AC5:AC1048576</xm:sqref>
        </x14:dataValidation>
        <x14:dataValidation type="list" allowBlank="1" showInputMessage="1" showErrorMessage="1">
          <x14:formula1>
            <xm:f>[4]รายการ!#REF!</xm:f>
          </x14:formula1>
          <xm:sqref>C4313:C4314 M3998:M4003 C3998:C4003 M4005:M4039 C4005:C4039 M4084:M4091 C4084:C4091 M4093:M4096 C4093:C4096 M4098:M4121 C4098:C4121 M4123:M4182 C4123:C4182 M4184:M4259 C4184:C4259 M4300:M4311 M4313:M4314 C4300:C4311 M4041:M4082 C4041:C4082 M1859:M3996 M11:M1821 C11:C3996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B5" sqref="B5"/>
    </sheetView>
  </sheetViews>
  <sheetFormatPr defaultRowHeight="21" x14ac:dyDescent="0.35"/>
  <cols>
    <col min="1" max="1" width="12.25" style="94" customWidth="1"/>
    <col min="2" max="2" width="6.375" style="94" customWidth="1"/>
    <col min="3" max="3" width="12.25" style="94" customWidth="1"/>
    <col min="4" max="4" width="9" style="94"/>
    <col min="5" max="5" width="12.25" style="94" customWidth="1"/>
    <col min="6" max="6" width="9" style="94"/>
    <col min="7" max="7" width="12.25" style="94" customWidth="1"/>
    <col min="8" max="8" width="9" style="94"/>
    <col min="9" max="9" width="12.25" style="94" customWidth="1"/>
    <col min="10" max="16384" width="9" style="94"/>
  </cols>
  <sheetData>
    <row r="1" spans="1:10" x14ac:dyDescent="0.35">
      <c r="A1" s="816" t="s">
        <v>1727</v>
      </c>
      <c r="B1" s="816"/>
      <c r="C1" s="816"/>
      <c r="D1" s="816"/>
      <c r="E1" s="816"/>
      <c r="F1" s="816"/>
      <c r="G1" s="816"/>
      <c r="H1" s="816"/>
      <c r="I1" s="816"/>
      <c r="J1" s="816"/>
    </row>
    <row r="2" spans="1:10" x14ac:dyDescent="0.35">
      <c r="A2" s="818" t="s">
        <v>1728</v>
      </c>
      <c r="B2" s="819"/>
      <c r="C2" s="820" t="s">
        <v>1729</v>
      </c>
      <c r="D2" s="820"/>
      <c r="E2" s="820"/>
      <c r="F2" s="820"/>
      <c r="G2" s="820"/>
      <c r="H2" s="820"/>
      <c r="I2" s="821" t="s">
        <v>1730</v>
      </c>
      <c r="J2" s="821"/>
    </row>
    <row r="3" spans="1:10" x14ac:dyDescent="0.35">
      <c r="A3" s="822" t="s">
        <v>1731</v>
      </c>
      <c r="B3" s="823"/>
      <c r="C3" s="818" t="s">
        <v>1732</v>
      </c>
      <c r="D3" s="819"/>
      <c r="E3" s="818" t="s">
        <v>1733</v>
      </c>
      <c r="F3" s="819"/>
      <c r="G3" s="818" t="s">
        <v>1734</v>
      </c>
      <c r="H3" s="820"/>
      <c r="I3" s="824" t="s">
        <v>1735</v>
      </c>
      <c r="J3" s="824"/>
    </row>
    <row r="4" spans="1:10" x14ac:dyDescent="0.35">
      <c r="A4" s="96"/>
      <c r="B4" s="97"/>
      <c r="C4" s="814" t="s">
        <v>1736</v>
      </c>
      <c r="D4" s="815"/>
      <c r="E4" s="814" t="s">
        <v>1737</v>
      </c>
      <c r="F4" s="815"/>
      <c r="G4" s="814"/>
      <c r="H4" s="816"/>
      <c r="I4" s="817" t="s">
        <v>1738</v>
      </c>
      <c r="J4" s="817"/>
    </row>
    <row r="5" spans="1:10" x14ac:dyDescent="0.35">
      <c r="A5" s="98" t="s">
        <v>1739</v>
      </c>
      <c r="B5" s="99">
        <v>0.01</v>
      </c>
      <c r="C5" s="98" t="s">
        <v>1740</v>
      </c>
      <c r="D5" s="100">
        <v>0.03</v>
      </c>
      <c r="E5" s="98" t="s">
        <v>1741</v>
      </c>
      <c r="F5" s="100">
        <v>0.02</v>
      </c>
      <c r="G5" s="98" t="s">
        <v>1742</v>
      </c>
      <c r="H5" s="101">
        <v>0.02</v>
      </c>
      <c r="I5" s="98" t="s">
        <v>1742</v>
      </c>
      <c r="J5" s="100">
        <v>0.3</v>
      </c>
    </row>
    <row r="6" spans="1:10" x14ac:dyDescent="0.35">
      <c r="A6" s="98" t="s">
        <v>1743</v>
      </c>
      <c r="B6" s="100">
        <v>0.03</v>
      </c>
      <c r="C6" s="98" t="s">
        <v>1744</v>
      </c>
      <c r="D6" s="100">
        <v>0.05</v>
      </c>
      <c r="E6" s="98" t="s">
        <v>1745</v>
      </c>
      <c r="F6" s="100">
        <v>0.03</v>
      </c>
      <c r="G6" s="98" t="s">
        <v>1746</v>
      </c>
      <c r="H6" s="101">
        <v>0.03</v>
      </c>
      <c r="I6" s="98" t="s">
        <v>1747</v>
      </c>
      <c r="J6" s="100">
        <v>0.4</v>
      </c>
    </row>
    <row r="7" spans="1:10" x14ac:dyDescent="0.35">
      <c r="A7" s="98" t="s">
        <v>1748</v>
      </c>
      <c r="B7" s="100">
        <v>0.05</v>
      </c>
      <c r="C7" s="98" t="s">
        <v>1749</v>
      </c>
      <c r="D7" s="100">
        <v>0.1</v>
      </c>
      <c r="E7" s="98" t="s">
        <v>1750</v>
      </c>
      <c r="F7" s="100">
        <v>0.05</v>
      </c>
      <c r="G7" s="98" t="s">
        <v>1743</v>
      </c>
      <c r="H7" s="101">
        <v>0.05</v>
      </c>
      <c r="I7" s="98" t="s">
        <v>1751</v>
      </c>
      <c r="J7" s="100">
        <v>0.5</v>
      </c>
    </row>
    <row r="8" spans="1:10" x14ac:dyDescent="0.35">
      <c r="A8" s="98" t="s">
        <v>1752</v>
      </c>
      <c r="B8" s="100">
        <v>7.0000000000000007E-2</v>
      </c>
      <c r="C8" s="102" t="s">
        <v>1753</v>
      </c>
      <c r="D8" s="103"/>
      <c r="E8" s="98" t="s">
        <v>1754</v>
      </c>
      <c r="F8" s="100">
        <v>0.1</v>
      </c>
      <c r="G8" s="98" t="s">
        <v>1755</v>
      </c>
      <c r="H8" s="101">
        <v>0.1</v>
      </c>
      <c r="I8" s="98" t="s">
        <v>1756</v>
      </c>
      <c r="J8" s="100">
        <v>0.6</v>
      </c>
    </row>
    <row r="9" spans="1:10" x14ac:dyDescent="0.35">
      <c r="A9" s="98" t="s">
        <v>1757</v>
      </c>
      <c r="B9" s="100">
        <v>0.1</v>
      </c>
      <c r="C9" s="104" t="s">
        <v>1758</v>
      </c>
      <c r="D9" s="105"/>
      <c r="E9" s="102" t="s">
        <v>1753</v>
      </c>
      <c r="F9" s="106"/>
      <c r="G9" s="107"/>
      <c r="H9" s="107"/>
      <c r="I9" s="98" t="s">
        <v>1759</v>
      </c>
      <c r="J9" s="100">
        <v>0.7</v>
      </c>
    </row>
    <row r="10" spans="1:10" x14ac:dyDescent="0.35">
      <c r="A10" s="108" t="s">
        <v>1753</v>
      </c>
      <c r="B10" s="106"/>
      <c r="C10" s="107"/>
      <c r="D10" s="106"/>
      <c r="E10" s="104" t="s">
        <v>1760</v>
      </c>
      <c r="F10" s="105"/>
      <c r="G10" s="109"/>
      <c r="H10" s="109"/>
      <c r="I10" s="108" t="s">
        <v>1761</v>
      </c>
      <c r="J10" s="106"/>
    </row>
    <row r="11" spans="1:10" x14ac:dyDescent="0.35">
      <c r="A11" s="102" t="s">
        <v>1762</v>
      </c>
      <c r="B11" s="103"/>
      <c r="I11" s="104" t="s">
        <v>1763</v>
      </c>
      <c r="J11" s="105"/>
    </row>
    <row r="12" spans="1:10" x14ac:dyDescent="0.35">
      <c r="A12" s="102" t="s">
        <v>1764</v>
      </c>
      <c r="B12" s="103"/>
    </row>
    <row r="13" spans="1:10" x14ac:dyDescent="0.35">
      <c r="A13" s="102" t="s">
        <v>1765</v>
      </c>
      <c r="B13" s="103"/>
      <c r="D13" s="108" t="s">
        <v>1766</v>
      </c>
      <c r="E13" s="107"/>
      <c r="F13" s="107"/>
      <c r="G13" s="106"/>
    </row>
    <row r="14" spans="1:10" x14ac:dyDescent="0.35">
      <c r="A14" s="102" t="s">
        <v>1767</v>
      </c>
      <c r="B14" s="103"/>
      <c r="D14" s="102" t="s">
        <v>1768</v>
      </c>
      <c r="E14" s="109"/>
      <c r="F14" s="109"/>
      <c r="G14" s="103"/>
    </row>
    <row r="15" spans="1:10" x14ac:dyDescent="0.35">
      <c r="A15" s="104" t="s">
        <v>1769</v>
      </c>
      <c r="B15" s="105"/>
      <c r="D15" s="102" t="s">
        <v>1770</v>
      </c>
      <c r="E15" s="109"/>
      <c r="F15" s="109"/>
      <c r="G15" s="103"/>
    </row>
    <row r="16" spans="1:10" x14ac:dyDescent="0.35">
      <c r="D16" s="104" t="s">
        <v>1771</v>
      </c>
      <c r="E16" s="110"/>
      <c r="F16" s="110"/>
      <c r="G16" s="105"/>
    </row>
  </sheetData>
  <mergeCells count="13">
    <mergeCell ref="C4:D4"/>
    <mergeCell ref="E4:F4"/>
    <mergeCell ref="G4:H4"/>
    <mergeCell ref="I4:J4"/>
    <mergeCell ref="A1:J1"/>
    <mergeCell ref="A2:B2"/>
    <mergeCell ref="C2:H2"/>
    <mergeCell ref="I2:J2"/>
    <mergeCell ref="A3:B3"/>
    <mergeCell ref="C3:D3"/>
    <mergeCell ref="E3:F3"/>
    <mergeCell ref="G3:H3"/>
    <mergeCell ref="I3:J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19" workbookViewId="0">
      <selection activeCell="B2" sqref="B2"/>
    </sheetView>
  </sheetViews>
  <sheetFormatPr defaultRowHeight="15.75" x14ac:dyDescent="0.25"/>
  <cols>
    <col min="1" max="1" width="29.875" style="10" customWidth="1"/>
    <col min="2" max="3" width="12.875" style="10" customWidth="1"/>
    <col min="4" max="4" width="9" style="10"/>
    <col min="5" max="5" width="12.75" style="10" customWidth="1"/>
    <col min="6" max="16384" width="9" style="10"/>
  </cols>
  <sheetData>
    <row r="1" spans="1:6" x14ac:dyDescent="0.25">
      <c r="A1" s="10" t="s">
        <v>28</v>
      </c>
      <c r="B1" s="83">
        <v>6700</v>
      </c>
      <c r="C1" s="2">
        <v>1</v>
      </c>
      <c r="D1" s="10" t="s">
        <v>5</v>
      </c>
      <c r="E1" s="10" t="s">
        <v>6</v>
      </c>
      <c r="F1" s="10" t="s">
        <v>15</v>
      </c>
    </row>
    <row r="2" spans="1:6" x14ac:dyDescent="0.25">
      <c r="A2" s="10" t="s">
        <v>58</v>
      </c>
      <c r="B2" s="83">
        <v>6650</v>
      </c>
      <c r="C2" s="2">
        <v>2</v>
      </c>
      <c r="D2" s="10" t="s">
        <v>90</v>
      </c>
      <c r="E2" s="10" t="s">
        <v>7</v>
      </c>
      <c r="F2" s="10" t="s">
        <v>16</v>
      </c>
    </row>
    <row r="3" spans="1:6" x14ac:dyDescent="0.25">
      <c r="A3" s="10" t="s">
        <v>59</v>
      </c>
      <c r="B3" s="83">
        <v>6400</v>
      </c>
      <c r="C3" s="2">
        <v>3</v>
      </c>
      <c r="D3" s="10" t="s">
        <v>44</v>
      </c>
      <c r="E3" s="10" t="s">
        <v>30</v>
      </c>
      <c r="F3" s="10" t="s">
        <v>9</v>
      </c>
    </row>
    <row r="4" spans="1:6" x14ac:dyDescent="0.25">
      <c r="A4" s="10" t="s">
        <v>60</v>
      </c>
      <c r="B4" s="83">
        <v>7150</v>
      </c>
      <c r="C4" s="2">
        <v>4</v>
      </c>
      <c r="D4" s="10" t="s">
        <v>35</v>
      </c>
      <c r="E4" s="10" t="s">
        <v>31</v>
      </c>
      <c r="F4" s="10" t="s">
        <v>1815</v>
      </c>
    </row>
    <row r="5" spans="1:6" x14ac:dyDescent="0.25">
      <c r="A5" s="10" t="s">
        <v>61</v>
      </c>
      <c r="B5" s="83"/>
      <c r="C5" s="2">
        <v>5</v>
      </c>
      <c r="E5" s="10" t="s">
        <v>32</v>
      </c>
      <c r="F5" s="10" t="s">
        <v>18</v>
      </c>
    </row>
    <row r="6" spans="1:6" x14ac:dyDescent="0.25">
      <c r="A6" s="10" t="s">
        <v>62</v>
      </c>
      <c r="B6" s="83">
        <v>5400</v>
      </c>
      <c r="E6" s="10" t="s">
        <v>40</v>
      </c>
    </row>
    <row r="7" spans="1:6" x14ac:dyDescent="0.25">
      <c r="A7" s="10" t="s">
        <v>63</v>
      </c>
      <c r="B7" s="83">
        <v>3300</v>
      </c>
      <c r="E7" s="10" t="s">
        <v>41</v>
      </c>
    </row>
    <row r="8" spans="1:6" x14ac:dyDescent="0.25">
      <c r="A8" s="10" t="s">
        <v>34</v>
      </c>
      <c r="B8" s="83">
        <v>2600</v>
      </c>
      <c r="E8" s="10" t="s">
        <v>42</v>
      </c>
    </row>
    <row r="9" spans="1:6" x14ac:dyDescent="0.25">
      <c r="A9" s="10" t="s">
        <v>64</v>
      </c>
      <c r="B9" s="83">
        <v>6700</v>
      </c>
      <c r="E9" s="10" t="s">
        <v>43</v>
      </c>
    </row>
    <row r="10" spans="1:6" x14ac:dyDescent="0.25">
      <c r="A10" s="10" t="s">
        <v>65</v>
      </c>
      <c r="B10" s="83">
        <v>9200</v>
      </c>
      <c r="E10" s="10" t="s">
        <v>37</v>
      </c>
    </row>
    <row r="11" spans="1:6" x14ac:dyDescent="0.25">
      <c r="A11" s="10" t="s">
        <v>66</v>
      </c>
      <c r="B11" s="83">
        <v>9600</v>
      </c>
      <c r="E11" s="10" t="s">
        <v>53</v>
      </c>
    </row>
    <row r="12" spans="1:6" x14ac:dyDescent="0.25">
      <c r="A12" s="10" t="s">
        <v>67</v>
      </c>
      <c r="B12" s="83">
        <v>7450</v>
      </c>
    </row>
    <row r="13" spans="1:6" x14ac:dyDescent="0.25">
      <c r="A13" s="10" t="s">
        <v>68</v>
      </c>
      <c r="B13" s="83">
        <v>8850</v>
      </c>
    </row>
    <row r="14" spans="1:6" x14ac:dyDescent="0.25">
      <c r="A14" s="10" t="s">
        <v>69</v>
      </c>
      <c r="B14" s="83">
        <v>7000</v>
      </c>
    </row>
    <row r="15" spans="1:6" x14ac:dyDescent="0.25">
      <c r="A15" s="10" t="s">
        <v>70</v>
      </c>
      <c r="B15" s="83">
        <v>8400</v>
      </c>
    </row>
    <row r="16" spans="1:6" x14ac:dyDescent="0.25">
      <c r="A16" s="10" t="s">
        <v>71</v>
      </c>
      <c r="B16" s="83">
        <v>6400</v>
      </c>
    </row>
    <row r="17" spans="1:2" x14ac:dyDescent="0.25">
      <c r="A17" s="10" t="s">
        <v>72</v>
      </c>
      <c r="B17" s="83">
        <v>8850</v>
      </c>
    </row>
    <row r="18" spans="1:2" x14ac:dyDescent="0.25">
      <c r="A18" s="10" t="s">
        <v>73</v>
      </c>
      <c r="B18" s="83">
        <v>7500</v>
      </c>
    </row>
    <row r="19" spans="1:2" x14ac:dyDescent="0.25">
      <c r="A19" s="10" t="s">
        <v>55</v>
      </c>
      <c r="B19" s="83">
        <v>5200</v>
      </c>
    </row>
    <row r="20" spans="1:2" x14ac:dyDescent="0.25">
      <c r="A20" s="10" t="s">
        <v>74</v>
      </c>
      <c r="B20" s="83">
        <v>5650</v>
      </c>
    </row>
    <row r="21" spans="1:2" x14ac:dyDescent="0.25">
      <c r="A21" s="10" t="s">
        <v>75</v>
      </c>
      <c r="B21" s="83">
        <v>3450</v>
      </c>
    </row>
    <row r="22" spans="1:2" x14ac:dyDescent="0.25">
      <c r="A22" s="10" t="s">
        <v>76</v>
      </c>
      <c r="B22" s="83">
        <v>3650</v>
      </c>
    </row>
    <row r="23" spans="1:2" x14ac:dyDescent="0.25">
      <c r="A23" s="10" t="s">
        <v>77</v>
      </c>
      <c r="B23" s="83">
        <v>8600</v>
      </c>
    </row>
    <row r="24" spans="1:2" x14ac:dyDescent="0.25">
      <c r="A24" s="10" t="s">
        <v>78</v>
      </c>
      <c r="B24" s="83">
        <v>5150</v>
      </c>
    </row>
    <row r="25" spans="1:2" x14ac:dyDescent="0.25">
      <c r="A25" s="10" t="s">
        <v>79</v>
      </c>
      <c r="B25" s="83">
        <v>5700</v>
      </c>
    </row>
    <row r="26" spans="1:2" x14ac:dyDescent="0.25">
      <c r="A26" s="10" t="s">
        <v>80</v>
      </c>
      <c r="B26" s="83">
        <v>7350</v>
      </c>
    </row>
    <row r="27" spans="1:2" x14ac:dyDescent="0.25">
      <c r="A27" s="10" t="s">
        <v>81</v>
      </c>
      <c r="B27" s="83">
        <v>8400</v>
      </c>
    </row>
    <row r="28" spans="1:2" x14ac:dyDescent="0.25">
      <c r="A28" s="10" t="s">
        <v>82</v>
      </c>
      <c r="B28" s="83">
        <v>5150</v>
      </c>
    </row>
    <row r="29" spans="1:2" x14ac:dyDescent="0.25">
      <c r="A29" s="10" t="s">
        <v>54</v>
      </c>
      <c r="B29" s="83">
        <v>5850</v>
      </c>
    </row>
    <row r="30" spans="1:2" x14ac:dyDescent="0.25">
      <c r="A30" s="10" t="s">
        <v>83</v>
      </c>
      <c r="B30" s="83">
        <v>7650</v>
      </c>
    </row>
    <row r="31" spans="1:2" x14ac:dyDescent="0.25">
      <c r="A31" s="10" t="s">
        <v>84</v>
      </c>
      <c r="B31" s="83">
        <v>725</v>
      </c>
    </row>
    <row r="32" spans="1:2" x14ac:dyDescent="0.25">
      <c r="A32" s="10" t="s">
        <v>85</v>
      </c>
      <c r="B32" s="83">
        <v>425</v>
      </c>
    </row>
    <row r="33" spans="1:2" x14ac:dyDescent="0.25">
      <c r="A33" s="10" t="s">
        <v>86</v>
      </c>
      <c r="B33" s="83">
        <v>13000</v>
      </c>
    </row>
    <row r="34" spans="1:2" x14ac:dyDescent="0.25">
      <c r="A34" s="10" t="s">
        <v>38</v>
      </c>
      <c r="B34" s="83">
        <v>2050</v>
      </c>
    </row>
    <row r="35" spans="1:2" x14ac:dyDescent="0.25">
      <c r="A35" s="10" t="s">
        <v>87</v>
      </c>
      <c r="B35" s="83">
        <v>1900</v>
      </c>
    </row>
    <row r="36" spans="1:2" x14ac:dyDescent="0.25">
      <c r="A36" s="10" t="s">
        <v>88</v>
      </c>
      <c r="B36" s="83">
        <v>900</v>
      </c>
    </row>
    <row r="37" spans="1:2" x14ac:dyDescent="0.25">
      <c r="A37" s="10" t="s">
        <v>89</v>
      </c>
      <c r="B37" s="83">
        <v>7400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B73"/>
  <sheetViews>
    <sheetView view="pageBreakPreview" topLeftCell="D1" zoomScale="80" zoomScaleNormal="110" zoomScaleSheetLayoutView="80" workbookViewId="0">
      <selection activeCell="AM38" sqref="AM38"/>
    </sheetView>
  </sheetViews>
  <sheetFormatPr defaultColWidth="15.625" defaultRowHeight="15.75" x14ac:dyDescent="0.25"/>
  <cols>
    <col min="1" max="1" width="1.625" style="67" hidden="1" customWidth="1"/>
    <col min="2" max="2" width="6.125" style="1" customWidth="1"/>
    <col min="3" max="3" width="5.625" style="66" customWidth="1"/>
    <col min="4" max="4" width="5.75" style="2" customWidth="1"/>
    <col min="5" max="5" width="7.375" style="2" hidden="1" customWidth="1"/>
    <col min="6" max="6" width="5.75" style="2" hidden="1" customWidth="1"/>
    <col min="7" max="7" width="7.125" style="2" hidden="1" customWidth="1"/>
    <col min="8" max="10" width="4.375" style="2" customWidth="1"/>
    <col min="11" max="11" width="8.75" style="13" hidden="1" customWidth="1"/>
    <col min="12" max="12" width="10" style="13" hidden="1" customWidth="1"/>
    <col min="13" max="13" width="5.625" style="84" customWidth="1"/>
    <col min="14" max="14" width="8.625" style="13" customWidth="1"/>
    <col min="15" max="15" width="6.375" style="13" customWidth="1"/>
    <col min="16" max="16" width="10.125" style="13" customWidth="1"/>
    <col min="17" max="17" width="10" style="536" hidden="1" customWidth="1"/>
    <col min="18" max="19" width="5.75" style="8" hidden="1" customWidth="1"/>
    <col min="20" max="20" width="6.75" style="4" hidden="1" customWidth="1"/>
    <col min="21" max="21" width="5.875" style="11" hidden="1" customWidth="1"/>
    <col min="22" max="22" width="12.75" style="26" hidden="1" customWidth="1"/>
    <col min="23" max="23" width="4.75" style="5" customWidth="1"/>
    <col min="24" max="24" width="5.625" style="17" hidden="1" customWidth="1"/>
    <col min="25" max="25" width="9.75" style="4" customWidth="1"/>
    <col min="26" max="26" width="8.25" style="4" customWidth="1"/>
    <col min="27" max="28" width="5.25" style="16" hidden="1" customWidth="1"/>
    <col min="29" max="29" width="6.5" style="16" customWidth="1"/>
    <col min="30" max="30" width="7.625" style="8" customWidth="1"/>
    <col min="31" max="31" width="6.125" style="8" customWidth="1"/>
    <col min="32" max="32" width="7" style="7" customWidth="1"/>
    <col min="33" max="33" width="9.375" style="537" customWidth="1"/>
    <col min="34" max="34" width="6.375" style="4" hidden="1" customWidth="1"/>
    <col min="35" max="35" width="7.5" style="538" hidden="1" customWidth="1"/>
    <col min="36" max="36" width="6.25" style="3" hidden="1" customWidth="1"/>
    <col min="37" max="37" width="5.75" style="539" hidden="1" customWidth="1"/>
    <col min="38" max="38" width="5.25" style="3" hidden="1" customWidth="1"/>
    <col min="39" max="39" width="6.5" style="2" customWidth="1"/>
    <col min="40" max="40" width="5.75" style="2" customWidth="1"/>
    <col min="41" max="41" width="8.75" style="2" hidden="1" customWidth="1"/>
    <col min="42" max="42" width="9.25" style="2" customWidth="1"/>
    <col min="43" max="43" width="11.25" style="2" customWidth="1"/>
    <col min="44" max="44" width="11.125" style="2" customWidth="1"/>
    <col min="45" max="45" width="11" style="2" hidden="1" customWidth="1"/>
    <col min="46" max="47" width="11.375" style="2" customWidth="1"/>
    <col min="48" max="48" width="7.375" style="2" customWidth="1"/>
    <col min="49" max="49" width="12.625" style="475" hidden="1" customWidth="1"/>
    <col min="50" max="50" width="9.75" style="6" hidden="1" customWidth="1"/>
    <col min="51" max="51" width="10.625" style="6" hidden="1" customWidth="1"/>
    <col min="52" max="52" width="9.875" style="6" customWidth="1"/>
    <col min="53" max="16384" width="15.625" style="6"/>
  </cols>
  <sheetData>
    <row r="1" spans="1:54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4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4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4" s="10" customFormat="1" ht="17.25" customHeight="1" x14ac:dyDescent="0.25">
      <c r="A4" s="851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42" t="s">
        <v>1723</v>
      </c>
      <c r="AV4" s="842" t="s">
        <v>1724</v>
      </c>
      <c r="AW4" s="840" t="s">
        <v>20</v>
      </c>
      <c r="AX4" s="835" t="s">
        <v>1860</v>
      </c>
      <c r="AY4" s="826" t="s">
        <v>1861</v>
      </c>
    </row>
    <row r="5" spans="1:54" s="10" customFormat="1" ht="17.25" customHeight="1" x14ac:dyDescent="0.25">
      <c r="A5" s="851"/>
      <c r="B5" s="845" t="s">
        <v>10</v>
      </c>
      <c r="C5" s="830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806" t="s">
        <v>101</v>
      </c>
      <c r="L5" s="806" t="s">
        <v>101</v>
      </c>
      <c r="M5" s="849" t="s">
        <v>1709</v>
      </c>
      <c r="N5" s="831" t="s">
        <v>1710</v>
      </c>
      <c r="O5" s="831" t="s">
        <v>1711</v>
      </c>
      <c r="P5" s="831" t="s">
        <v>1712</v>
      </c>
      <c r="Q5" s="830" t="s">
        <v>22</v>
      </c>
      <c r="R5" s="830"/>
      <c r="S5" s="830"/>
      <c r="T5" s="830"/>
      <c r="U5" s="830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755"/>
      <c r="AI5" s="719" t="s">
        <v>23</v>
      </c>
      <c r="AJ5" s="720"/>
      <c r="AK5" s="720"/>
      <c r="AL5" s="720"/>
      <c r="AM5" s="838" t="s">
        <v>1984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843"/>
      <c r="AV5" s="843"/>
      <c r="AW5" s="840"/>
      <c r="AX5" s="836"/>
      <c r="AY5" s="827"/>
    </row>
    <row r="6" spans="1:54" s="10" customFormat="1" ht="17.25" customHeight="1" x14ac:dyDescent="0.25">
      <c r="A6" s="851"/>
      <c r="B6" s="845"/>
      <c r="C6" s="830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50"/>
      <c r="N6" s="847"/>
      <c r="O6" s="847"/>
      <c r="P6" s="847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843"/>
      <c r="AV6" s="843"/>
      <c r="AW6" s="840"/>
      <c r="AX6" s="836"/>
      <c r="AY6" s="827"/>
    </row>
    <row r="7" spans="1:54" s="10" customFormat="1" ht="17.25" customHeight="1" x14ac:dyDescent="0.25">
      <c r="A7" s="851"/>
      <c r="B7" s="845"/>
      <c r="C7" s="830"/>
      <c r="D7" s="830"/>
      <c r="E7" s="830"/>
      <c r="F7" s="830"/>
      <c r="G7" s="830"/>
      <c r="H7" s="830"/>
      <c r="I7" s="830"/>
      <c r="J7" s="830"/>
      <c r="K7" s="831"/>
      <c r="L7" s="831"/>
      <c r="M7" s="850"/>
      <c r="N7" s="847"/>
      <c r="O7" s="847"/>
      <c r="P7" s="847"/>
      <c r="Q7" s="832"/>
      <c r="R7" s="833"/>
      <c r="S7" s="833"/>
      <c r="T7" s="830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843"/>
      <c r="AV7" s="843"/>
      <c r="AW7" s="840"/>
      <c r="AX7" s="836"/>
      <c r="AY7" s="827"/>
    </row>
    <row r="8" spans="1:54" s="10" customFormat="1" ht="17.25" customHeight="1" x14ac:dyDescent="0.25">
      <c r="A8" s="851"/>
      <c r="B8" s="845"/>
      <c r="C8" s="830"/>
      <c r="D8" s="830"/>
      <c r="E8" s="830"/>
      <c r="F8" s="830"/>
      <c r="G8" s="830"/>
      <c r="H8" s="830"/>
      <c r="I8" s="830"/>
      <c r="J8" s="830"/>
      <c r="K8" s="831"/>
      <c r="L8" s="831"/>
      <c r="M8" s="850"/>
      <c r="N8" s="847"/>
      <c r="O8" s="847"/>
      <c r="P8" s="847"/>
      <c r="Q8" s="832"/>
      <c r="R8" s="833"/>
      <c r="S8" s="833"/>
      <c r="T8" s="830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843"/>
      <c r="AV8" s="843"/>
      <c r="AW8" s="840"/>
      <c r="AX8" s="836"/>
      <c r="AY8" s="827"/>
      <c r="AZ8" s="532"/>
      <c r="BA8" s="532"/>
      <c r="BB8" s="532"/>
    </row>
    <row r="9" spans="1:54" s="10" customFormat="1" ht="17.25" customHeight="1" x14ac:dyDescent="0.25">
      <c r="A9" s="851"/>
      <c r="B9" s="845"/>
      <c r="C9" s="830"/>
      <c r="D9" s="830"/>
      <c r="E9" s="830"/>
      <c r="F9" s="830"/>
      <c r="G9" s="830"/>
      <c r="H9" s="830"/>
      <c r="I9" s="830"/>
      <c r="J9" s="830"/>
      <c r="K9" s="831"/>
      <c r="L9" s="831"/>
      <c r="M9" s="850"/>
      <c r="N9" s="847"/>
      <c r="O9" s="847"/>
      <c r="P9" s="847"/>
      <c r="Q9" s="832"/>
      <c r="R9" s="833"/>
      <c r="S9" s="833"/>
      <c r="T9" s="830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843"/>
      <c r="AV9" s="843"/>
      <c r="AW9" s="840"/>
      <c r="AX9" s="836"/>
      <c r="AY9" s="827"/>
      <c r="AZ9" s="532"/>
      <c r="BA9" s="532"/>
      <c r="BB9" s="532"/>
    </row>
    <row r="10" spans="1:54" s="10" customFormat="1" ht="17.25" customHeight="1" x14ac:dyDescent="0.25">
      <c r="A10" s="851"/>
      <c r="B10" s="845"/>
      <c r="C10" s="830"/>
      <c r="D10" s="830"/>
      <c r="E10" s="830"/>
      <c r="F10" s="830"/>
      <c r="G10" s="830"/>
      <c r="H10" s="830"/>
      <c r="I10" s="830"/>
      <c r="J10" s="830"/>
      <c r="K10" s="831"/>
      <c r="L10" s="831"/>
      <c r="M10" s="850"/>
      <c r="N10" s="847"/>
      <c r="O10" s="847"/>
      <c r="P10" s="847"/>
      <c r="Q10" s="832"/>
      <c r="R10" s="833"/>
      <c r="S10" s="833"/>
      <c r="T10" s="830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844"/>
      <c r="AV10" s="844"/>
      <c r="AW10" s="840"/>
      <c r="AX10" s="837"/>
      <c r="AY10" s="828"/>
      <c r="AZ10" s="532"/>
      <c r="BA10" s="532"/>
      <c r="BB10" s="532"/>
    </row>
    <row r="11" spans="1:54" s="2" customFormat="1" ht="17.25" customHeight="1" x14ac:dyDescent="0.25">
      <c r="A11" s="28" t="s">
        <v>1920</v>
      </c>
      <c r="B11" s="1">
        <v>1546</v>
      </c>
      <c r="C11" s="2" t="s">
        <v>5</v>
      </c>
      <c r="D11" s="2">
        <v>18801</v>
      </c>
      <c r="E11" s="2">
        <v>51</v>
      </c>
      <c r="F11" s="2">
        <v>670</v>
      </c>
      <c r="G11" s="522" t="s">
        <v>245</v>
      </c>
      <c r="H11" s="2">
        <v>11</v>
      </c>
      <c r="I11" s="2">
        <v>3</v>
      </c>
      <c r="J11" s="2">
        <v>24</v>
      </c>
      <c r="K11" s="13">
        <f t="shared" ref="K11:K50" si="0">H11*400+I11*100+J11</f>
        <v>4724</v>
      </c>
      <c r="L11" s="13">
        <f t="shared" ref="L11:L50" si="1">K11</f>
        <v>4724</v>
      </c>
      <c r="M11" s="84">
        <v>1</v>
      </c>
      <c r="N11" s="13">
        <f t="shared" ref="N11:N50" si="2">L11</f>
        <v>4724</v>
      </c>
      <c r="O11" s="13">
        <v>125</v>
      </c>
      <c r="P11" s="13">
        <f t="shared" ref="P11:P50" si="3">N11*O11</f>
        <v>590500</v>
      </c>
      <c r="Q11" s="536">
        <f t="shared" ref="Q11:Q50" si="4">K11</f>
        <v>4724</v>
      </c>
      <c r="R11" s="8"/>
      <c r="S11" s="8"/>
      <c r="T11" s="4"/>
      <c r="U11" s="11"/>
      <c r="V11" s="26"/>
      <c r="W11" s="5"/>
      <c r="X11" s="17"/>
      <c r="Y11" s="4"/>
      <c r="Z11" s="4"/>
      <c r="AA11" s="16"/>
      <c r="AB11" s="16"/>
      <c r="AC11" s="16"/>
      <c r="AD11" s="8"/>
      <c r="AE11" s="8"/>
      <c r="AF11" s="7"/>
      <c r="AG11" s="7"/>
      <c r="AH11" s="4"/>
      <c r="AI11" s="3"/>
      <c r="AJ11" s="3"/>
      <c r="AK11" s="3"/>
      <c r="AL11" s="3"/>
      <c r="AQ11" s="95">
        <f t="shared" ref="AQ11:AQ50" si="5">P11+AP11</f>
        <v>590500</v>
      </c>
      <c r="AR11" s="95">
        <f t="shared" ref="AR11:AR50" si="6">AQ11</f>
        <v>590500</v>
      </c>
      <c r="AS11" s="95">
        <f t="shared" ref="AS11:AS50" si="7">AQ11</f>
        <v>590500</v>
      </c>
      <c r="AT11" s="95">
        <f t="shared" ref="AT11:AT50" si="8">AQ11</f>
        <v>590500</v>
      </c>
      <c r="AU11" s="95">
        <f t="shared" ref="AU11:AU50" si="9">AT11</f>
        <v>590500</v>
      </c>
      <c r="AV11" s="2">
        <v>0.01</v>
      </c>
      <c r="AX11" s="774">
        <f t="shared" ref="AX11:AX50" si="10">AU11*AV11/100</f>
        <v>59.05</v>
      </c>
      <c r="AY11" s="540">
        <f t="shared" ref="AY11:AY50" si="11">AX11*10/100</f>
        <v>5.9050000000000002</v>
      </c>
      <c r="AZ11" s="66"/>
    </row>
    <row r="12" spans="1:54" s="2" customFormat="1" ht="17.25" customHeight="1" x14ac:dyDescent="0.25">
      <c r="A12" s="28" t="s">
        <v>1920</v>
      </c>
      <c r="B12" s="1">
        <v>1547</v>
      </c>
      <c r="C12" s="2" t="s">
        <v>5</v>
      </c>
      <c r="D12" s="2">
        <v>18802</v>
      </c>
      <c r="E12" s="2">
        <v>50</v>
      </c>
      <c r="F12" s="2">
        <v>671</v>
      </c>
      <c r="G12" s="522" t="s">
        <v>245</v>
      </c>
      <c r="H12" s="2">
        <v>11</v>
      </c>
      <c r="I12" s="2">
        <v>2</v>
      </c>
      <c r="J12" s="2">
        <v>49</v>
      </c>
      <c r="K12" s="13">
        <f t="shared" si="0"/>
        <v>4649</v>
      </c>
      <c r="L12" s="13">
        <f t="shared" si="1"/>
        <v>4649</v>
      </c>
      <c r="M12" s="84">
        <v>1</v>
      </c>
      <c r="N12" s="13">
        <f t="shared" si="2"/>
        <v>4649</v>
      </c>
      <c r="O12" s="13">
        <v>125</v>
      </c>
      <c r="P12" s="13">
        <f t="shared" si="3"/>
        <v>581125</v>
      </c>
      <c r="Q12" s="536">
        <f t="shared" si="4"/>
        <v>4649</v>
      </c>
      <c r="R12" s="8"/>
      <c r="S12" s="8"/>
      <c r="T12" s="4"/>
      <c r="U12" s="11"/>
      <c r="V12" s="26"/>
      <c r="W12" s="5"/>
      <c r="X12" s="17"/>
      <c r="Y12" s="4"/>
      <c r="Z12" s="4"/>
      <c r="AA12" s="16"/>
      <c r="AB12" s="16"/>
      <c r="AC12" s="16"/>
      <c r="AD12" s="8"/>
      <c r="AE12" s="8"/>
      <c r="AF12" s="7"/>
      <c r="AG12" s="7"/>
      <c r="AH12" s="4"/>
      <c r="AI12" s="3"/>
      <c r="AJ12" s="3"/>
      <c r="AK12" s="3"/>
      <c r="AL12" s="3"/>
      <c r="AQ12" s="95">
        <f t="shared" si="5"/>
        <v>581125</v>
      </c>
      <c r="AR12" s="95">
        <f t="shared" si="6"/>
        <v>581125</v>
      </c>
      <c r="AS12" s="95">
        <f t="shared" si="7"/>
        <v>581125</v>
      </c>
      <c r="AT12" s="95">
        <f t="shared" si="8"/>
        <v>581125</v>
      </c>
      <c r="AU12" s="95">
        <f t="shared" si="9"/>
        <v>581125</v>
      </c>
      <c r="AV12" s="2">
        <v>0.01</v>
      </c>
      <c r="AX12" s="774">
        <f t="shared" si="10"/>
        <v>58.112499999999997</v>
      </c>
      <c r="AY12" s="540">
        <f t="shared" si="11"/>
        <v>5.8112500000000002</v>
      </c>
      <c r="AZ12" s="66"/>
    </row>
    <row r="13" spans="1:54" s="2" customFormat="1" ht="17.25" customHeight="1" x14ac:dyDescent="0.25">
      <c r="A13" s="28" t="s">
        <v>1920</v>
      </c>
      <c r="B13" s="1">
        <v>1548</v>
      </c>
      <c r="C13" s="2" t="s">
        <v>5</v>
      </c>
      <c r="D13" s="2">
        <v>18803</v>
      </c>
      <c r="E13" s="2">
        <v>49</v>
      </c>
      <c r="F13" s="2">
        <v>672</v>
      </c>
      <c r="G13" s="522" t="s">
        <v>245</v>
      </c>
      <c r="H13" s="2">
        <v>8</v>
      </c>
      <c r="I13" s="2">
        <v>1</v>
      </c>
      <c r="J13" s="2">
        <v>76</v>
      </c>
      <c r="K13" s="13">
        <f t="shared" si="0"/>
        <v>3376</v>
      </c>
      <c r="L13" s="13">
        <f t="shared" si="1"/>
        <v>3376</v>
      </c>
      <c r="M13" s="84">
        <v>1</v>
      </c>
      <c r="N13" s="13">
        <f t="shared" si="2"/>
        <v>3376</v>
      </c>
      <c r="O13" s="13">
        <v>125</v>
      </c>
      <c r="P13" s="13">
        <f t="shared" si="3"/>
        <v>422000</v>
      </c>
      <c r="Q13" s="536">
        <f t="shared" si="4"/>
        <v>3376</v>
      </c>
      <c r="R13" s="8"/>
      <c r="S13" s="8"/>
      <c r="T13" s="4"/>
      <c r="U13" s="11"/>
      <c r="V13" s="26"/>
      <c r="W13" s="5"/>
      <c r="X13" s="17"/>
      <c r="Y13" s="4"/>
      <c r="Z13" s="4"/>
      <c r="AA13" s="16"/>
      <c r="AB13" s="16"/>
      <c r="AC13" s="16"/>
      <c r="AD13" s="8"/>
      <c r="AE13" s="8"/>
      <c r="AF13" s="7"/>
      <c r="AG13" s="7"/>
      <c r="AH13" s="4"/>
      <c r="AI13" s="3"/>
      <c r="AJ13" s="3"/>
      <c r="AK13" s="3"/>
      <c r="AL13" s="3"/>
      <c r="AQ13" s="95">
        <f t="shared" si="5"/>
        <v>422000</v>
      </c>
      <c r="AR13" s="95">
        <f t="shared" si="6"/>
        <v>422000</v>
      </c>
      <c r="AS13" s="95">
        <f t="shared" si="7"/>
        <v>422000</v>
      </c>
      <c r="AT13" s="95">
        <f t="shared" si="8"/>
        <v>422000</v>
      </c>
      <c r="AU13" s="95">
        <f t="shared" si="9"/>
        <v>422000</v>
      </c>
      <c r="AV13" s="2">
        <f>[1]อัตราภาษี!B5</f>
        <v>0.01</v>
      </c>
      <c r="AX13" s="774">
        <f t="shared" si="10"/>
        <v>42.2</v>
      </c>
      <c r="AY13" s="540">
        <f t="shared" si="11"/>
        <v>4.22</v>
      </c>
      <c r="AZ13" s="66"/>
    </row>
    <row r="14" spans="1:54" s="2" customFormat="1" ht="17.25" customHeight="1" x14ac:dyDescent="0.25">
      <c r="A14" s="28" t="s">
        <v>1920</v>
      </c>
      <c r="B14" s="1">
        <v>1549</v>
      </c>
      <c r="C14" s="2" t="s">
        <v>5</v>
      </c>
      <c r="D14" s="2">
        <v>18804</v>
      </c>
      <c r="E14" s="2">
        <v>52</v>
      </c>
      <c r="F14" s="2">
        <v>673</v>
      </c>
      <c r="G14" s="522" t="s">
        <v>245</v>
      </c>
      <c r="H14" s="2">
        <v>7</v>
      </c>
      <c r="I14" s="2">
        <v>2</v>
      </c>
      <c r="J14" s="2">
        <v>80</v>
      </c>
      <c r="K14" s="13">
        <f t="shared" si="0"/>
        <v>3080</v>
      </c>
      <c r="L14" s="13">
        <f t="shared" si="1"/>
        <v>3080</v>
      </c>
      <c r="M14" s="84">
        <v>1</v>
      </c>
      <c r="N14" s="13">
        <f t="shared" si="2"/>
        <v>3080</v>
      </c>
      <c r="O14" s="13">
        <v>125</v>
      </c>
      <c r="P14" s="13">
        <f t="shared" si="3"/>
        <v>385000</v>
      </c>
      <c r="Q14" s="536">
        <f t="shared" si="4"/>
        <v>3080</v>
      </c>
      <c r="R14" s="8"/>
      <c r="S14" s="8"/>
      <c r="T14" s="4"/>
      <c r="U14" s="11"/>
      <c r="V14" s="26"/>
      <c r="W14" s="5"/>
      <c r="X14" s="17"/>
      <c r="Y14" s="4"/>
      <c r="Z14" s="4"/>
      <c r="AA14" s="16"/>
      <c r="AB14" s="16"/>
      <c r="AC14" s="16"/>
      <c r="AD14" s="8"/>
      <c r="AE14" s="8"/>
      <c r="AF14" s="7"/>
      <c r="AG14" s="7"/>
      <c r="AH14" s="4"/>
      <c r="AI14" s="3"/>
      <c r="AJ14" s="3"/>
      <c r="AK14" s="3"/>
      <c r="AL14" s="3"/>
      <c r="AQ14" s="95">
        <f t="shared" si="5"/>
        <v>385000</v>
      </c>
      <c r="AR14" s="95">
        <f t="shared" si="6"/>
        <v>385000</v>
      </c>
      <c r="AS14" s="95">
        <f t="shared" si="7"/>
        <v>385000</v>
      </c>
      <c r="AT14" s="95">
        <f t="shared" si="8"/>
        <v>385000</v>
      </c>
      <c r="AU14" s="95">
        <f t="shared" si="9"/>
        <v>385000</v>
      </c>
      <c r="AV14" s="2">
        <f>[1]อัตราภาษี!B5</f>
        <v>0.01</v>
      </c>
      <c r="AX14" s="774">
        <f t="shared" si="10"/>
        <v>38.5</v>
      </c>
      <c r="AY14" s="540">
        <f t="shared" si="11"/>
        <v>3.85</v>
      </c>
      <c r="AZ14" s="66"/>
    </row>
    <row r="15" spans="1:54" s="2" customFormat="1" ht="17.25" customHeight="1" x14ac:dyDescent="0.25">
      <c r="A15" s="28" t="s">
        <v>1920</v>
      </c>
      <c r="B15" s="1">
        <v>1550</v>
      </c>
      <c r="C15" s="2" t="s">
        <v>5</v>
      </c>
      <c r="D15" s="2">
        <v>18805</v>
      </c>
      <c r="E15" s="2">
        <v>53</v>
      </c>
      <c r="F15" s="2">
        <v>674</v>
      </c>
      <c r="G15" s="522" t="s">
        <v>245</v>
      </c>
      <c r="H15" s="2">
        <v>7</v>
      </c>
      <c r="I15" s="2">
        <v>2</v>
      </c>
      <c r="J15" s="2">
        <v>30</v>
      </c>
      <c r="K15" s="13">
        <f t="shared" si="0"/>
        <v>3030</v>
      </c>
      <c r="L15" s="13">
        <f t="shared" si="1"/>
        <v>3030</v>
      </c>
      <c r="M15" s="84">
        <v>1</v>
      </c>
      <c r="N15" s="13">
        <f t="shared" si="2"/>
        <v>3030</v>
      </c>
      <c r="O15" s="13">
        <v>125</v>
      </c>
      <c r="P15" s="13">
        <f t="shared" si="3"/>
        <v>378750</v>
      </c>
      <c r="Q15" s="536">
        <f t="shared" si="4"/>
        <v>3030</v>
      </c>
      <c r="R15" s="8"/>
      <c r="S15" s="8"/>
      <c r="T15" s="4"/>
      <c r="U15" s="11"/>
      <c r="V15" s="26"/>
      <c r="W15" s="5"/>
      <c r="X15" s="17"/>
      <c r="Y15" s="4"/>
      <c r="Z15" s="4"/>
      <c r="AA15" s="16"/>
      <c r="AB15" s="16"/>
      <c r="AC15" s="16"/>
      <c r="AD15" s="8"/>
      <c r="AE15" s="8"/>
      <c r="AF15" s="7"/>
      <c r="AG15" s="7"/>
      <c r="AH15" s="4"/>
      <c r="AI15" s="3"/>
      <c r="AJ15" s="3"/>
      <c r="AK15" s="3"/>
      <c r="AL15" s="3"/>
      <c r="AQ15" s="95">
        <f t="shared" si="5"/>
        <v>378750</v>
      </c>
      <c r="AR15" s="95">
        <f t="shared" si="6"/>
        <v>378750</v>
      </c>
      <c r="AS15" s="95">
        <f t="shared" si="7"/>
        <v>378750</v>
      </c>
      <c r="AT15" s="95">
        <f t="shared" si="8"/>
        <v>378750</v>
      </c>
      <c r="AU15" s="95">
        <f t="shared" si="9"/>
        <v>378750</v>
      </c>
      <c r="AV15" s="2">
        <f>[1]อัตราภาษี!B5</f>
        <v>0.01</v>
      </c>
      <c r="AX15" s="774">
        <f t="shared" si="10"/>
        <v>37.875</v>
      </c>
      <c r="AY15" s="540">
        <f t="shared" si="11"/>
        <v>3.7875000000000001</v>
      </c>
      <c r="AZ15" s="66"/>
    </row>
    <row r="16" spans="1:54" s="2" customFormat="1" ht="17.25" customHeight="1" x14ac:dyDescent="0.25">
      <c r="A16" s="28" t="s">
        <v>1920</v>
      </c>
      <c r="B16" s="1">
        <v>1551</v>
      </c>
      <c r="C16" s="2" t="s">
        <v>5</v>
      </c>
      <c r="D16" s="2">
        <v>18810</v>
      </c>
      <c r="E16" s="2">
        <v>58</v>
      </c>
      <c r="F16" s="2">
        <v>679</v>
      </c>
      <c r="G16" s="522" t="s">
        <v>245</v>
      </c>
      <c r="H16" s="2">
        <v>18</v>
      </c>
      <c r="I16" s="2">
        <v>0</v>
      </c>
      <c r="J16" s="2">
        <v>38</v>
      </c>
      <c r="K16" s="13">
        <f t="shared" si="0"/>
        <v>7238</v>
      </c>
      <c r="L16" s="13">
        <f t="shared" si="1"/>
        <v>7238</v>
      </c>
      <c r="M16" s="84">
        <v>1</v>
      </c>
      <c r="N16" s="13">
        <f t="shared" si="2"/>
        <v>7238</v>
      </c>
      <c r="O16" s="13">
        <v>100</v>
      </c>
      <c r="P16" s="13">
        <f t="shared" si="3"/>
        <v>723800</v>
      </c>
      <c r="Q16" s="536">
        <f t="shared" si="4"/>
        <v>7238</v>
      </c>
      <c r="R16" s="8"/>
      <c r="S16" s="8"/>
      <c r="T16" s="4"/>
      <c r="U16" s="11"/>
      <c r="V16" s="26"/>
      <c r="W16" s="5"/>
      <c r="X16" s="17"/>
      <c r="Y16" s="4"/>
      <c r="Z16" s="4"/>
      <c r="AA16" s="16"/>
      <c r="AB16" s="16"/>
      <c r="AC16" s="16"/>
      <c r="AD16" s="8"/>
      <c r="AE16" s="8"/>
      <c r="AF16" s="7"/>
      <c r="AG16" s="7"/>
      <c r="AH16" s="4"/>
      <c r="AI16" s="3"/>
      <c r="AJ16" s="3"/>
      <c r="AK16" s="3"/>
      <c r="AL16" s="3"/>
      <c r="AQ16" s="95">
        <f t="shared" si="5"/>
        <v>723800</v>
      </c>
      <c r="AR16" s="95">
        <f t="shared" si="6"/>
        <v>723800</v>
      </c>
      <c r="AS16" s="95">
        <f t="shared" si="7"/>
        <v>723800</v>
      </c>
      <c r="AT16" s="95">
        <f t="shared" si="8"/>
        <v>723800</v>
      </c>
      <c r="AU16" s="95">
        <f t="shared" si="9"/>
        <v>723800</v>
      </c>
      <c r="AV16" s="2">
        <f>[1]อัตราภาษี!B5</f>
        <v>0.01</v>
      </c>
      <c r="AX16" s="774">
        <f t="shared" si="10"/>
        <v>72.38</v>
      </c>
      <c r="AY16" s="540">
        <f t="shared" si="11"/>
        <v>7.2379999999999995</v>
      </c>
      <c r="AZ16" s="66"/>
    </row>
    <row r="17" spans="1:52" s="2" customFormat="1" ht="17.25" customHeight="1" x14ac:dyDescent="0.25">
      <c r="A17" s="28" t="s">
        <v>1920</v>
      </c>
      <c r="B17" s="1">
        <v>1552</v>
      </c>
      <c r="C17" s="2" t="s">
        <v>5</v>
      </c>
      <c r="D17" s="2">
        <v>18811</v>
      </c>
      <c r="E17" s="2">
        <v>59</v>
      </c>
      <c r="F17" s="2">
        <v>680</v>
      </c>
      <c r="G17" s="522" t="s">
        <v>245</v>
      </c>
      <c r="H17" s="2">
        <v>31</v>
      </c>
      <c r="I17" s="2">
        <v>0</v>
      </c>
      <c r="J17" s="2">
        <v>55</v>
      </c>
      <c r="K17" s="13">
        <f t="shared" si="0"/>
        <v>12455</v>
      </c>
      <c r="L17" s="13">
        <f t="shared" si="1"/>
        <v>12455</v>
      </c>
      <c r="M17" s="84">
        <v>1</v>
      </c>
      <c r="N17" s="13">
        <f t="shared" si="2"/>
        <v>12455</v>
      </c>
      <c r="O17" s="13">
        <v>100</v>
      </c>
      <c r="P17" s="13">
        <f t="shared" si="3"/>
        <v>1245500</v>
      </c>
      <c r="Q17" s="536">
        <f t="shared" si="4"/>
        <v>12455</v>
      </c>
      <c r="R17" s="8"/>
      <c r="S17" s="8"/>
      <c r="T17" s="4"/>
      <c r="U17" s="11"/>
      <c r="V17" s="26"/>
      <c r="W17" s="5"/>
      <c r="X17" s="17"/>
      <c r="Y17" s="4"/>
      <c r="Z17" s="4"/>
      <c r="AA17" s="16"/>
      <c r="AB17" s="16"/>
      <c r="AC17" s="16"/>
      <c r="AD17" s="8"/>
      <c r="AE17" s="8"/>
      <c r="AF17" s="7"/>
      <c r="AG17" s="7"/>
      <c r="AH17" s="4"/>
      <c r="AI17" s="3"/>
      <c r="AJ17" s="3"/>
      <c r="AK17" s="3"/>
      <c r="AL17" s="3"/>
      <c r="AQ17" s="95">
        <f t="shared" si="5"/>
        <v>1245500</v>
      </c>
      <c r="AR17" s="95">
        <f t="shared" si="6"/>
        <v>1245500</v>
      </c>
      <c r="AS17" s="95">
        <f t="shared" si="7"/>
        <v>1245500</v>
      </c>
      <c r="AT17" s="95">
        <f t="shared" si="8"/>
        <v>1245500</v>
      </c>
      <c r="AU17" s="95">
        <f t="shared" si="9"/>
        <v>1245500</v>
      </c>
      <c r="AV17" s="2">
        <f>[1]อัตราภาษี!B5</f>
        <v>0.01</v>
      </c>
      <c r="AX17" s="774">
        <f t="shared" si="10"/>
        <v>124.55</v>
      </c>
      <c r="AY17" s="540">
        <f t="shared" si="11"/>
        <v>12.455</v>
      </c>
      <c r="AZ17" s="66"/>
    </row>
    <row r="18" spans="1:52" s="2" customFormat="1" ht="17.25" customHeight="1" x14ac:dyDescent="0.25">
      <c r="A18" s="28" t="s">
        <v>1920</v>
      </c>
      <c r="B18" s="1">
        <v>1553</v>
      </c>
      <c r="C18" s="2" t="s">
        <v>5</v>
      </c>
      <c r="D18" s="2">
        <v>18812</v>
      </c>
      <c r="E18" s="2">
        <v>60</v>
      </c>
      <c r="F18" s="2">
        <v>681</v>
      </c>
      <c r="G18" s="522" t="s">
        <v>245</v>
      </c>
      <c r="H18" s="2">
        <v>49</v>
      </c>
      <c r="I18" s="2">
        <v>0</v>
      </c>
      <c r="J18" s="2">
        <v>69</v>
      </c>
      <c r="K18" s="13">
        <f t="shared" si="0"/>
        <v>19669</v>
      </c>
      <c r="L18" s="13">
        <f t="shared" si="1"/>
        <v>19669</v>
      </c>
      <c r="M18" s="84">
        <v>1</v>
      </c>
      <c r="N18" s="13">
        <f t="shared" si="2"/>
        <v>19669</v>
      </c>
      <c r="O18" s="13">
        <v>100</v>
      </c>
      <c r="P18" s="13">
        <f t="shared" si="3"/>
        <v>1966900</v>
      </c>
      <c r="Q18" s="536">
        <f t="shared" si="4"/>
        <v>19669</v>
      </c>
      <c r="R18" s="8"/>
      <c r="S18" s="8"/>
      <c r="T18" s="4"/>
      <c r="U18" s="11"/>
      <c r="V18" s="26"/>
      <c r="W18" s="5"/>
      <c r="X18" s="17"/>
      <c r="Y18" s="4"/>
      <c r="Z18" s="4"/>
      <c r="AA18" s="16"/>
      <c r="AB18" s="16"/>
      <c r="AC18" s="16"/>
      <c r="AD18" s="8"/>
      <c r="AE18" s="8"/>
      <c r="AF18" s="7"/>
      <c r="AG18" s="7"/>
      <c r="AH18" s="4"/>
      <c r="AI18" s="3"/>
      <c r="AJ18" s="3"/>
      <c r="AK18" s="3"/>
      <c r="AL18" s="3"/>
      <c r="AQ18" s="95">
        <f t="shared" si="5"/>
        <v>1966900</v>
      </c>
      <c r="AR18" s="95">
        <f t="shared" si="6"/>
        <v>1966900</v>
      </c>
      <c r="AS18" s="95">
        <f t="shared" si="7"/>
        <v>1966900</v>
      </c>
      <c r="AT18" s="95">
        <f t="shared" si="8"/>
        <v>1966900</v>
      </c>
      <c r="AU18" s="95">
        <f t="shared" si="9"/>
        <v>1966900</v>
      </c>
      <c r="AV18" s="2">
        <f>[1]อัตราภาษี!B5</f>
        <v>0.01</v>
      </c>
      <c r="AX18" s="774">
        <f t="shared" si="10"/>
        <v>196.69</v>
      </c>
      <c r="AY18" s="540">
        <f t="shared" si="11"/>
        <v>19.669</v>
      </c>
      <c r="AZ18" s="66"/>
    </row>
    <row r="19" spans="1:52" s="2" customFormat="1" ht="17.25" customHeight="1" x14ac:dyDescent="0.25">
      <c r="A19" s="28" t="s">
        <v>1920</v>
      </c>
      <c r="B19" s="1">
        <v>1554</v>
      </c>
      <c r="C19" s="2" t="s">
        <v>5</v>
      </c>
      <c r="D19" s="2">
        <v>18813</v>
      </c>
      <c r="E19" s="2">
        <v>61</v>
      </c>
      <c r="F19" s="2">
        <v>682</v>
      </c>
      <c r="G19" s="522" t="s">
        <v>245</v>
      </c>
      <c r="H19" s="2">
        <v>42</v>
      </c>
      <c r="I19" s="2">
        <v>3</v>
      </c>
      <c r="J19" s="2">
        <v>71</v>
      </c>
      <c r="K19" s="13">
        <f t="shared" si="0"/>
        <v>17171</v>
      </c>
      <c r="L19" s="13">
        <f t="shared" si="1"/>
        <v>17171</v>
      </c>
      <c r="M19" s="84">
        <v>1</v>
      </c>
      <c r="N19" s="13">
        <f t="shared" si="2"/>
        <v>17171</v>
      </c>
      <c r="O19" s="13">
        <v>100</v>
      </c>
      <c r="P19" s="13">
        <f t="shared" si="3"/>
        <v>1717100</v>
      </c>
      <c r="Q19" s="536">
        <f t="shared" si="4"/>
        <v>17171</v>
      </c>
      <c r="R19" s="8"/>
      <c r="S19" s="8"/>
      <c r="T19" s="4"/>
      <c r="U19" s="11"/>
      <c r="V19" s="26"/>
      <c r="W19" s="5"/>
      <c r="X19" s="17"/>
      <c r="Y19" s="4"/>
      <c r="Z19" s="4"/>
      <c r="AA19" s="16"/>
      <c r="AB19" s="16"/>
      <c r="AC19" s="16"/>
      <c r="AD19" s="8"/>
      <c r="AE19" s="8"/>
      <c r="AF19" s="7"/>
      <c r="AG19" s="7"/>
      <c r="AH19" s="4"/>
      <c r="AI19" s="3"/>
      <c r="AJ19" s="3"/>
      <c r="AK19" s="3"/>
      <c r="AL19" s="3"/>
      <c r="AQ19" s="95">
        <f t="shared" si="5"/>
        <v>1717100</v>
      </c>
      <c r="AR19" s="95">
        <f t="shared" si="6"/>
        <v>1717100</v>
      </c>
      <c r="AS19" s="95">
        <f t="shared" si="7"/>
        <v>1717100</v>
      </c>
      <c r="AT19" s="95">
        <f t="shared" si="8"/>
        <v>1717100</v>
      </c>
      <c r="AU19" s="95">
        <f t="shared" si="9"/>
        <v>1717100</v>
      </c>
      <c r="AV19" s="2">
        <f>[1]อัตราภาษี!B5</f>
        <v>0.01</v>
      </c>
      <c r="AX19" s="774">
        <f t="shared" si="10"/>
        <v>171.71</v>
      </c>
      <c r="AY19" s="540">
        <f t="shared" si="11"/>
        <v>17.171000000000003</v>
      </c>
      <c r="AZ19" s="66"/>
    </row>
    <row r="20" spans="1:52" s="2" customFormat="1" ht="17.25" customHeight="1" x14ac:dyDescent="0.25">
      <c r="A20" s="28" t="s">
        <v>1920</v>
      </c>
      <c r="B20" s="1">
        <v>1555</v>
      </c>
      <c r="C20" s="2" t="s">
        <v>5</v>
      </c>
      <c r="D20" s="2">
        <v>18814</v>
      </c>
      <c r="E20" s="2">
        <v>62</v>
      </c>
      <c r="F20" s="2">
        <v>683</v>
      </c>
      <c r="G20" s="522" t="s">
        <v>245</v>
      </c>
      <c r="H20" s="2">
        <v>35</v>
      </c>
      <c r="I20" s="2">
        <v>2</v>
      </c>
      <c r="J20" s="2">
        <v>8</v>
      </c>
      <c r="K20" s="13">
        <f t="shared" si="0"/>
        <v>14208</v>
      </c>
      <c r="L20" s="13">
        <f t="shared" si="1"/>
        <v>14208</v>
      </c>
      <c r="M20" s="84">
        <v>1</v>
      </c>
      <c r="N20" s="13">
        <f t="shared" si="2"/>
        <v>14208</v>
      </c>
      <c r="O20" s="13">
        <v>125</v>
      </c>
      <c r="P20" s="13">
        <f t="shared" si="3"/>
        <v>1776000</v>
      </c>
      <c r="Q20" s="536">
        <f t="shared" si="4"/>
        <v>14208</v>
      </c>
      <c r="R20" s="8"/>
      <c r="S20" s="8"/>
      <c r="T20" s="4"/>
      <c r="U20" s="11"/>
      <c r="V20" s="26"/>
      <c r="W20" s="5"/>
      <c r="X20" s="17"/>
      <c r="Y20" s="4"/>
      <c r="Z20" s="4"/>
      <c r="AA20" s="16"/>
      <c r="AB20" s="16"/>
      <c r="AC20" s="16"/>
      <c r="AD20" s="8"/>
      <c r="AE20" s="8"/>
      <c r="AF20" s="7"/>
      <c r="AG20" s="7"/>
      <c r="AH20" s="4"/>
      <c r="AI20" s="3"/>
      <c r="AJ20" s="3"/>
      <c r="AK20" s="3"/>
      <c r="AL20" s="3"/>
      <c r="AQ20" s="95">
        <f t="shared" si="5"/>
        <v>1776000</v>
      </c>
      <c r="AR20" s="95">
        <f t="shared" si="6"/>
        <v>1776000</v>
      </c>
      <c r="AS20" s="95">
        <f t="shared" si="7"/>
        <v>1776000</v>
      </c>
      <c r="AT20" s="95">
        <f t="shared" si="8"/>
        <v>1776000</v>
      </c>
      <c r="AU20" s="95">
        <f t="shared" si="9"/>
        <v>1776000</v>
      </c>
      <c r="AV20" s="2">
        <f>[1]อัตราภาษี!B5</f>
        <v>0.01</v>
      </c>
      <c r="AX20" s="774">
        <f t="shared" si="10"/>
        <v>177.6</v>
      </c>
      <c r="AY20" s="540">
        <f t="shared" si="11"/>
        <v>17.760000000000002</v>
      </c>
      <c r="AZ20" s="66"/>
    </row>
    <row r="21" spans="1:52" s="2" customFormat="1" ht="17.25" customHeight="1" x14ac:dyDescent="0.25">
      <c r="A21" s="28" t="s">
        <v>1920</v>
      </c>
      <c r="B21" s="1">
        <v>1556</v>
      </c>
      <c r="C21" s="2" t="s">
        <v>5</v>
      </c>
      <c r="D21" s="2">
        <v>22168</v>
      </c>
      <c r="E21" s="2">
        <v>78</v>
      </c>
      <c r="F21" s="2">
        <v>863</v>
      </c>
      <c r="G21" s="522" t="s">
        <v>245</v>
      </c>
      <c r="H21" s="2">
        <v>25</v>
      </c>
      <c r="I21" s="2">
        <v>1</v>
      </c>
      <c r="J21" s="2">
        <v>2</v>
      </c>
      <c r="K21" s="13">
        <f t="shared" si="0"/>
        <v>10102</v>
      </c>
      <c r="L21" s="13">
        <f t="shared" si="1"/>
        <v>10102</v>
      </c>
      <c r="M21" s="84">
        <v>1</v>
      </c>
      <c r="N21" s="13">
        <f t="shared" si="2"/>
        <v>10102</v>
      </c>
      <c r="O21" s="13">
        <v>125</v>
      </c>
      <c r="P21" s="13">
        <f t="shared" si="3"/>
        <v>1262750</v>
      </c>
      <c r="Q21" s="536">
        <f t="shared" si="4"/>
        <v>10102</v>
      </c>
      <c r="R21" s="8"/>
      <c r="S21" s="8"/>
      <c r="T21" s="4"/>
      <c r="U21" s="11"/>
      <c r="V21" s="26"/>
      <c r="W21" s="5"/>
      <c r="X21" s="17"/>
      <c r="Y21" s="4"/>
      <c r="Z21" s="4"/>
      <c r="AA21" s="16"/>
      <c r="AB21" s="16"/>
      <c r="AC21" s="16"/>
      <c r="AD21" s="8"/>
      <c r="AE21" s="8"/>
      <c r="AF21" s="7"/>
      <c r="AG21" s="7"/>
      <c r="AH21" s="4"/>
      <c r="AI21" s="3"/>
      <c r="AJ21" s="3"/>
      <c r="AK21" s="3"/>
      <c r="AL21" s="3"/>
      <c r="AQ21" s="95">
        <f t="shared" si="5"/>
        <v>1262750</v>
      </c>
      <c r="AR21" s="95">
        <f t="shared" si="6"/>
        <v>1262750</v>
      </c>
      <c r="AS21" s="95">
        <f t="shared" si="7"/>
        <v>1262750</v>
      </c>
      <c r="AT21" s="95">
        <f t="shared" si="8"/>
        <v>1262750</v>
      </c>
      <c r="AU21" s="95">
        <f t="shared" si="9"/>
        <v>1262750</v>
      </c>
      <c r="AV21" s="2">
        <f>[1]อัตราภาษี!B5</f>
        <v>0.01</v>
      </c>
      <c r="AX21" s="774">
        <f t="shared" si="10"/>
        <v>126.27500000000001</v>
      </c>
      <c r="AY21" s="540">
        <f t="shared" si="11"/>
        <v>12.6275</v>
      </c>
      <c r="AZ21" s="66"/>
    </row>
    <row r="22" spans="1:52" s="2" customFormat="1" ht="17.25" customHeight="1" x14ac:dyDescent="0.25">
      <c r="A22" s="28" t="s">
        <v>1920</v>
      </c>
      <c r="B22" s="1">
        <v>1557</v>
      </c>
      <c r="C22" s="2" t="s">
        <v>5</v>
      </c>
      <c r="D22" s="2">
        <v>22169</v>
      </c>
      <c r="E22" s="2">
        <v>77</v>
      </c>
      <c r="F22" s="2">
        <v>864</v>
      </c>
      <c r="G22" s="522" t="s">
        <v>245</v>
      </c>
      <c r="H22" s="2">
        <v>28</v>
      </c>
      <c r="I22" s="2">
        <v>3</v>
      </c>
      <c r="J22" s="2">
        <v>31</v>
      </c>
      <c r="K22" s="13">
        <f t="shared" si="0"/>
        <v>11531</v>
      </c>
      <c r="L22" s="13">
        <f t="shared" si="1"/>
        <v>11531</v>
      </c>
      <c r="M22" s="84">
        <v>1</v>
      </c>
      <c r="N22" s="13">
        <f t="shared" si="2"/>
        <v>11531</v>
      </c>
      <c r="O22" s="13">
        <v>125</v>
      </c>
      <c r="P22" s="13">
        <f t="shared" si="3"/>
        <v>1441375</v>
      </c>
      <c r="Q22" s="536">
        <f t="shared" si="4"/>
        <v>11531</v>
      </c>
      <c r="R22" s="8"/>
      <c r="S22" s="8"/>
      <c r="T22" s="4"/>
      <c r="U22" s="11"/>
      <c r="V22" s="26"/>
      <c r="W22" s="5"/>
      <c r="X22" s="17"/>
      <c r="Y22" s="4"/>
      <c r="Z22" s="4"/>
      <c r="AA22" s="16"/>
      <c r="AB22" s="16"/>
      <c r="AC22" s="16"/>
      <c r="AD22" s="8"/>
      <c r="AE22" s="8"/>
      <c r="AF22" s="7"/>
      <c r="AG22" s="7"/>
      <c r="AH22" s="4"/>
      <c r="AI22" s="3"/>
      <c r="AJ22" s="3"/>
      <c r="AK22" s="3"/>
      <c r="AL22" s="3"/>
      <c r="AQ22" s="95">
        <f t="shared" si="5"/>
        <v>1441375</v>
      </c>
      <c r="AR22" s="95">
        <f t="shared" si="6"/>
        <v>1441375</v>
      </c>
      <c r="AS22" s="95">
        <f t="shared" si="7"/>
        <v>1441375</v>
      </c>
      <c r="AT22" s="95">
        <f t="shared" si="8"/>
        <v>1441375</v>
      </c>
      <c r="AU22" s="95">
        <f t="shared" si="9"/>
        <v>1441375</v>
      </c>
      <c r="AV22" s="2">
        <f>[1]อัตราภาษี!B5</f>
        <v>0.01</v>
      </c>
      <c r="AX22" s="774">
        <f t="shared" si="10"/>
        <v>144.13749999999999</v>
      </c>
      <c r="AY22" s="540">
        <f t="shared" si="11"/>
        <v>14.41375</v>
      </c>
      <c r="AZ22" s="66"/>
    </row>
    <row r="23" spans="1:52" s="2" customFormat="1" ht="17.25" customHeight="1" x14ac:dyDescent="0.25">
      <c r="A23" s="28" t="s">
        <v>1920</v>
      </c>
      <c r="B23" s="1">
        <v>1558</v>
      </c>
      <c r="C23" s="2" t="s">
        <v>5</v>
      </c>
      <c r="D23" s="2">
        <v>22171</v>
      </c>
      <c r="E23" s="2">
        <v>74</v>
      </c>
      <c r="F23" s="2">
        <v>866</v>
      </c>
      <c r="G23" s="522" t="s">
        <v>245</v>
      </c>
      <c r="H23" s="2">
        <v>9</v>
      </c>
      <c r="I23" s="2">
        <v>1</v>
      </c>
      <c r="J23" s="2">
        <v>44</v>
      </c>
      <c r="K23" s="13">
        <f t="shared" si="0"/>
        <v>3744</v>
      </c>
      <c r="L23" s="13">
        <f t="shared" si="1"/>
        <v>3744</v>
      </c>
      <c r="M23" s="84">
        <v>1</v>
      </c>
      <c r="N23" s="13">
        <f t="shared" si="2"/>
        <v>3744</v>
      </c>
      <c r="O23" s="13">
        <v>100</v>
      </c>
      <c r="P23" s="13">
        <f t="shared" si="3"/>
        <v>374400</v>
      </c>
      <c r="Q23" s="536">
        <f t="shared" si="4"/>
        <v>3744</v>
      </c>
      <c r="R23" s="8"/>
      <c r="S23" s="8"/>
      <c r="T23" s="4"/>
      <c r="U23" s="11"/>
      <c r="V23" s="26"/>
      <c r="W23" s="5"/>
      <c r="X23" s="17"/>
      <c r="Y23" s="4"/>
      <c r="Z23" s="4"/>
      <c r="AA23" s="16"/>
      <c r="AB23" s="16"/>
      <c r="AC23" s="16"/>
      <c r="AD23" s="8"/>
      <c r="AE23" s="8"/>
      <c r="AF23" s="7"/>
      <c r="AG23" s="7"/>
      <c r="AH23" s="4"/>
      <c r="AI23" s="3"/>
      <c r="AJ23" s="3"/>
      <c r="AK23" s="3"/>
      <c r="AL23" s="3"/>
      <c r="AQ23" s="95">
        <f t="shared" si="5"/>
        <v>374400</v>
      </c>
      <c r="AR23" s="95">
        <f t="shared" si="6"/>
        <v>374400</v>
      </c>
      <c r="AS23" s="95">
        <f t="shared" si="7"/>
        <v>374400</v>
      </c>
      <c r="AT23" s="95">
        <f t="shared" si="8"/>
        <v>374400</v>
      </c>
      <c r="AU23" s="95">
        <f t="shared" si="9"/>
        <v>374400</v>
      </c>
      <c r="AV23" s="2">
        <f>[1]อัตราภาษี!B5</f>
        <v>0.01</v>
      </c>
      <c r="AX23" s="774">
        <f t="shared" si="10"/>
        <v>37.44</v>
      </c>
      <c r="AY23" s="540">
        <f t="shared" si="11"/>
        <v>3.7439999999999998</v>
      </c>
      <c r="AZ23" s="66"/>
    </row>
    <row r="24" spans="1:52" s="2" customFormat="1" ht="17.25" customHeight="1" x14ac:dyDescent="0.25">
      <c r="A24" s="28" t="s">
        <v>1920</v>
      </c>
      <c r="B24" s="1">
        <v>1559</v>
      </c>
      <c r="C24" s="2" t="s">
        <v>5</v>
      </c>
      <c r="D24" s="2">
        <v>22172</v>
      </c>
      <c r="E24" s="2">
        <v>76</v>
      </c>
      <c r="F24" s="2">
        <v>867</v>
      </c>
      <c r="G24" s="522" t="s">
        <v>245</v>
      </c>
      <c r="H24" s="2">
        <v>35</v>
      </c>
      <c r="I24" s="2">
        <v>1</v>
      </c>
      <c r="J24" s="2">
        <v>63</v>
      </c>
      <c r="K24" s="13">
        <f t="shared" si="0"/>
        <v>14163</v>
      </c>
      <c r="L24" s="13">
        <f t="shared" si="1"/>
        <v>14163</v>
      </c>
      <c r="M24" s="84">
        <v>1</v>
      </c>
      <c r="N24" s="13">
        <f t="shared" si="2"/>
        <v>14163</v>
      </c>
      <c r="O24" s="13">
        <v>125</v>
      </c>
      <c r="P24" s="13">
        <f t="shared" si="3"/>
        <v>1770375</v>
      </c>
      <c r="Q24" s="536">
        <f t="shared" si="4"/>
        <v>14163</v>
      </c>
      <c r="R24" s="8"/>
      <c r="S24" s="8"/>
      <c r="T24" s="4"/>
      <c r="U24" s="11"/>
      <c r="V24" s="26"/>
      <c r="W24" s="5"/>
      <c r="X24" s="17"/>
      <c r="Y24" s="4"/>
      <c r="Z24" s="4"/>
      <c r="AA24" s="16"/>
      <c r="AB24" s="16"/>
      <c r="AC24" s="16"/>
      <c r="AD24" s="8"/>
      <c r="AE24" s="8"/>
      <c r="AF24" s="7"/>
      <c r="AG24" s="7"/>
      <c r="AH24" s="4"/>
      <c r="AI24" s="3"/>
      <c r="AJ24" s="3"/>
      <c r="AK24" s="3"/>
      <c r="AL24" s="3"/>
      <c r="AQ24" s="95">
        <f t="shared" si="5"/>
        <v>1770375</v>
      </c>
      <c r="AR24" s="95">
        <f t="shared" si="6"/>
        <v>1770375</v>
      </c>
      <c r="AS24" s="95">
        <f t="shared" si="7"/>
        <v>1770375</v>
      </c>
      <c r="AT24" s="95">
        <f t="shared" si="8"/>
        <v>1770375</v>
      </c>
      <c r="AU24" s="95">
        <f t="shared" si="9"/>
        <v>1770375</v>
      </c>
      <c r="AV24" s="2">
        <f>[1]อัตราภาษี!B5</f>
        <v>0.01</v>
      </c>
      <c r="AX24" s="774">
        <f t="shared" si="10"/>
        <v>177.03749999999999</v>
      </c>
      <c r="AY24" s="540">
        <f t="shared" si="11"/>
        <v>17.703749999999999</v>
      </c>
      <c r="AZ24" s="66"/>
    </row>
    <row r="25" spans="1:52" s="2" customFormat="1" ht="17.25" customHeight="1" x14ac:dyDescent="0.25">
      <c r="A25" s="28" t="s">
        <v>1920</v>
      </c>
      <c r="B25" s="1">
        <v>1560</v>
      </c>
      <c r="C25" s="2" t="s">
        <v>5</v>
      </c>
      <c r="D25" s="2">
        <v>22173</v>
      </c>
      <c r="E25" s="2">
        <v>73</v>
      </c>
      <c r="F25" s="2">
        <v>868</v>
      </c>
      <c r="G25" s="522" t="s">
        <v>245</v>
      </c>
      <c r="H25" s="2">
        <v>26</v>
      </c>
      <c r="I25" s="2">
        <v>2</v>
      </c>
      <c r="J25" s="2">
        <v>5</v>
      </c>
      <c r="K25" s="13">
        <f t="shared" si="0"/>
        <v>10605</v>
      </c>
      <c r="L25" s="13">
        <f t="shared" si="1"/>
        <v>10605</v>
      </c>
      <c r="M25" s="84">
        <v>1</v>
      </c>
      <c r="N25" s="13">
        <f t="shared" si="2"/>
        <v>10605</v>
      </c>
      <c r="O25" s="13">
        <v>100</v>
      </c>
      <c r="P25" s="13">
        <f t="shared" si="3"/>
        <v>1060500</v>
      </c>
      <c r="Q25" s="536">
        <f t="shared" si="4"/>
        <v>10605</v>
      </c>
      <c r="R25" s="8"/>
      <c r="S25" s="8"/>
      <c r="T25" s="4"/>
      <c r="U25" s="11"/>
      <c r="V25" s="26"/>
      <c r="W25" s="5"/>
      <c r="X25" s="17"/>
      <c r="Y25" s="4"/>
      <c r="Z25" s="4"/>
      <c r="AA25" s="16"/>
      <c r="AB25" s="16"/>
      <c r="AC25" s="16"/>
      <c r="AD25" s="8"/>
      <c r="AE25" s="8"/>
      <c r="AF25" s="7"/>
      <c r="AG25" s="7"/>
      <c r="AH25" s="4"/>
      <c r="AI25" s="3"/>
      <c r="AJ25" s="3"/>
      <c r="AK25" s="3"/>
      <c r="AL25" s="3"/>
      <c r="AQ25" s="95">
        <f t="shared" si="5"/>
        <v>1060500</v>
      </c>
      <c r="AR25" s="95">
        <f t="shared" si="6"/>
        <v>1060500</v>
      </c>
      <c r="AS25" s="95">
        <f t="shared" si="7"/>
        <v>1060500</v>
      </c>
      <c r="AT25" s="95">
        <f t="shared" si="8"/>
        <v>1060500</v>
      </c>
      <c r="AU25" s="95">
        <f t="shared" si="9"/>
        <v>1060500</v>
      </c>
      <c r="AV25" s="2">
        <f>[1]อัตราภาษี!B5</f>
        <v>0.01</v>
      </c>
      <c r="AX25" s="774">
        <f t="shared" si="10"/>
        <v>106.05</v>
      </c>
      <c r="AY25" s="540">
        <f t="shared" si="11"/>
        <v>10.605</v>
      </c>
      <c r="AZ25" s="66"/>
    </row>
    <row r="26" spans="1:52" s="2" customFormat="1" ht="17.25" customHeight="1" x14ac:dyDescent="0.25">
      <c r="A26" s="28" t="s">
        <v>1920</v>
      </c>
      <c r="B26" s="1">
        <v>1561</v>
      </c>
      <c r="C26" s="2" t="s">
        <v>5</v>
      </c>
      <c r="D26" s="2">
        <v>23359</v>
      </c>
      <c r="E26" s="2">
        <v>83</v>
      </c>
      <c r="F26" s="2">
        <v>937</v>
      </c>
      <c r="G26" s="522" t="s">
        <v>245</v>
      </c>
      <c r="H26" s="2">
        <v>22</v>
      </c>
      <c r="I26" s="2">
        <v>3</v>
      </c>
      <c r="J26" s="2">
        <v>43</v>
      </c>
      <c r="K26" s="13">
        <f t="shared" si="0"/>
        <v>9143</v>
      </c>
      <c r="L26" s="13">
        <f t="shared" si="1"/>
        <v>9143</v>
      </c>
      <c r="M26" s="84">
        <v>1</v>
      </c>
      <c r="N26" s="13">
        <f t="shared" si="2"/>
        <v>9143</v>
      </c>
      <c r="O26" s="13">
        <v>125</v>
      </c>
      <c r="P26" s="13">
        <f t="shared" si="3"/>
        <v>1142875</v>
      </c>
      <c r="Q26" s="536">
        <f t="shared" si="4"/>
        <v>9143</v>
      </c>
      <c r="R26" s="8"/>
      <c r="S26" s="8"/>
      <c r="T26" s="4"/>
      <c r="U26" s="11"/>
      <c r="V26" s="26"/>
      <c r="W26" s="5"/>
      <c r="X26" s="17"/>
      <c r="Y26" s="4"/>
      <c r="Z26" s="4"/>
      <c r="AA26" s="16"/>
      <c r="AB26" s="16"/>
      <c r="AC26" s="16"/>
      <c r="AD26" s="8"/>
      <c r="AE26" s="8"/>
      <c r="AF26" s="7"/>
      <c r="AG26" s="7"/>
      <c r="AH26" s="4"/>
      <c r="AI26" s="3"/>
      <c r="AJ26" s="3"/>
      <c r="AK26" s="3"/>
      <c r="AL26" s="3"/>
      <c r="AQ26" s="95">
        <f t="shared" si="5"/>
        <v>1142875</v>
      </c>
      <c r="AR26" s="95">
        <f t="shared" si="6"/>
        <v>1142875</v>
      </c>
      <c r="AS26" s="95">
        <f t="shared" si="7"/>
        <v>1142875</v>
      </c>
      <c r="AT26" s="95">
        <f t="shared" si="8"/>
        <v>1142875</v>
      </c>
      <c r="AU26" s="95">
        <f t="shared" si="9"/>
        <v>1142875</v>
      </c>
      <c r="AV26" s="2">
        <f>[1]อัตราภาษี!B5</f>
        <v>0.01</v>
      </c>
      <c r="AX26" s="774">
        <f t="shared" si="10"/>
        <v>114.28749999999999</v>
      </c>
      <c r="AY26" s="540">
        <f t="shared" si="11"/>
        <v>11.428750000000001</v>
      </c>
      <c r="AZ26" s="66"/>
    </row>
    <row r="27" spans="1:52" s="2" customFormat="1" ht="17.25" customHeight="1" x14ac:dyDescent="0.25">
      <c r="A27" s="28" t="s">
        <v>1920</v>
      </c>
      <c r="B27" s="1">
        <v>1562</v>
      </c>
      <c r="C27" s="2" t="s">
        <v>5</v>
      </c>
      <c r="D27" s="2">
        <v>23360</v>
      </c>
      <c r="E27" s="2">
        <v>82</v>
      </c>
      <c r="F27" s="2">
        <v>938</v>
      </c>
      <c r="G27" s="522" t="s">
        <v>245</v>
      </c>
      <c r="H27" s="2">
        <v>7</v>
      </c>
      <c r="I27" s="2">
        <v>2</v>
      </c>
      <c r="J27" s="2">
        <v>92</v>
      </c>
      <c r="K27" s="13">
        <f t="shared" si="0"/>
        <v>3092</v>
      </c>
      <c r="L27" s="13">
        <f t="shared" si="1"/>
        <v>3092</v>
      </c>
      <c r="M27" s="84">
        <v>1</v>
      </c>
      <c r="N27" s="13">
        <f t="shared" si="2"/>
        <v>3092</v>
      </c>
      <c r="O27" s="13">
        <v>100</v>
      </c>
      <c r="P27" s="13">
        <f t="shared" si="3"/>
        <v>309200</v>
      </c>
      <c r="Q27" s="536">
        <f t="shared" si="4"/>
        <v>3092</v>
      </c>
      <c r="R27" s="8"/>
      <c r="S27" s="8"/>
      <c r="T27" s="4"/>
      <c r="U27" s="11"/>
      <c r="V27" s="26"/>
      <c r="W27" s="5"/>
      <c r="X27" s="17"/>
      <c r="Y27" s="4"/>
      <c r="Z27" s="4"/>
      <c r="AA27" s="16"/>
      <c r="AB27" s="16"/>
      <c r="AC27" s="16"/>
      <c r="AD27" s="8"/>
      <c r="AE27" s="8"/>
      <c r="AF27" s="7"/>
      <c r="AG27" s="7"/>
      <c r="AH27" s="4"/>
      <c r="AI27" s="3"/>
      <c r="AJ27" s="3"/>
      <c r="AK27" s="3"/>
      <c r="AL27" s="3"/>
      <c r="AQ27" s="95">
        <f t="shared" si="5"/>
        <v>309200</v>
      </c>
      <c r="AR27" s="95">
        <f t="shared" si="6"/>
        <v>309200</v>
      </c>
      <c r="AS27" s="95">
        <f t="shared" si="7"/>
        <v>309200</v>
      </c>
      <c r="AT27" s="95">
        <f t="shared" si="8"/>
        <v>309200</v>
      </c>
      <c r="AU27" s="95">
        <f t="shared" si="9"/>
        <v>309200</v>
      </c>
      <c r="AV27" s="2">
        <f>[1]อัตราภาษี!B5</f>
        <v>0.01</v>
      </c>
      <c r="AX27" s="774">
        <f t="shared" si="10"/>
        <v>30.92</v>
      </c>
      <c r="AY27" s="540">
        <f t="shared" si="11"/>
        <v>3.0920000000000005</v>
      </c>
      <c r="AZ27" s="66"/>
    </row>
    <row r="28" spans="1:52" s="2" customFormat="1" ht="17.25" customHeight="1" x14ac:dyDescent="0.25">
      <c r="A28" s="28" t="s">
        <v>1920</v>
      </c>
      <c r="B28" s="1">
        <v>1563</v>
      </c>
      <c r="C28" s="2" t="s">
        <v>5</v>
      </c>
      <c r="D28" s="2">
        <v>23361</v>
      </c>
      <c r="E28" s="2">
        <v>72</v>
      </c>
      <c r="F28" s="2">
        <v>939</v>
      </c>
      <c r="G28" s="522" t="s">
        <v>245</v>
      </c>
      <c r="H28" s="2">
        <v>29</v>
      </c>
      <c r="I28" s="2">
        <v>2</v>
      </c>
      <c r="J28" s="2">
        <v>70</v>
      </c>
      <c r="K28" s="13">
        <f t="shared" si="0"/>
        <v>11870</v>
      </c>
      <c r="L28" s="13">
        <f t="shared" si="1"/>
        <v>11870</v>
      </c>
      <c r="M28" s="84">
        <v>1</v>
      </c>
      <c r="N28" s="13">
        <f t="shared" si="2"/>
        <v>11870</v>
      </c>
      <c r="O28" s="13">
        <v>100</v>
      </c>
      <c r="P28" s="13">
        <f t="shared" si="3"/>
        <v>1187000</v>
      </c>
      <c r="Q28" s="536">
        <f t="shared" si="4"/>
        <v>11870</v>
      </c>
      <c r="R28" s="8"/>
      <c r="S28" s="8"/>
      <c r="T28" s="4"/>
      <c r="U28" s="11"/>
      <c r="V28" s="26"/>
      <c r="W28" s="5"/>
      <c r="X28" s="17"/>
      <c r="Y28" s="4"/>
      <c r="Z28" s="4"/>
      <c r="AA28" s="16"/>
      <c r="AB28" s="16"/>
      <c r="AC28" s="16"/>
      <c r="AD28" s="8"/>
      <c r="AE28" s="8"/>
      <c r="AF28" s="7"/>
      <c r="AG28" s="7"/>
      <c r="AH28" s="4"/>
      <c r="AI28" s="3"/>
      <c r="AJ28" s="3"/>
      <c r="AK28" s="3"/>
      <c r="AL28" s="3"/>
      <c r="AQ28" s="95">
        <f t="shared" si="5"/>
        <v>1187000</v>
      </c>
      <c r="AR28" s="95">
        <f t="shared" si="6"/>
        <v>1187000</v>
      </c>
      <c r="AS28" s="95">
        <f t="shared" si="7"/>
        <v>1187000</v>
      </c>
      <c r="AT28" s="95">
        <f t="shared" si="8"/>
        <v>1187000</v>
      </c>
      <c r="AU28" s="95">
        <f t="shared" si="9"/>
        <v>1187000</v>
      </c>
      <c r="AV28" s="2">
        <f>[1]อัตราภาษี!B5</f>
        <v>0.01</v>
      </c>
      <c r="AX28" s="774">
        <f t="shared" si="10"/>
        <v>118.7</v>
      </c>
      <c r="AY28" s="540">
        <f t="shared" si="11"/>
        <v>11.87</v>
      </c>
      <c r="AZ28" s="66"/>
    </row>
    <row r="29" spans="1:52" s="2" customFormat="1" ht="17.25" customHeight="1" x14ac:dyDescent="0.25">
      <c r="A29" s="28" t="s">
        <v>1920</v>
      </c>
      <c r="B29" s="1">
        <v>1564</v>
      </c>
      <c r="C29" s="2" t="s">
        <v>5</v>
      </c>
      <c r="D29" s="2">
        <v>23362</v>
      </c>
      <c r="E29" s="2">
        <v>69</v>
      </c>
      <c r="F29" s="2">
        <v>940</v>
      </c>
      <c r="G29" s="522" t="s">
        <v>245</v>
      </c>
      <c r="H29" s="2">
        <v>13</v>
      </c>
      <c r="I29" s="2">
        <v>3</v>
      </c>
      <c r="J29" s="2">
        <v>97</v>
      </c>
      <c r="K29" s="13">
        <f t="shared" si="0"/>
        <v>5597</v>
      </c>
      <c r="L29" s="13">
        <f t="shared" si="1"/>
        <v>5597</v>
      </c>
      <c r="M29" s="84">
        <v>1</v>
      </c>
      <c r="N29" s="13">
        <f t="shared" si="2"/>
        <v>5597</v>
      </c>
      <c r="O29" s="13">
        <v>100</v>
      </c>
      <c r="P29" s="13">
        <f t="shared" si="3"/>
        <v>559700</v>
      </c>
      <c r="Q29" s="536">
        <f t="shared" si="4"/>
        <v>5597</v>
      </c>
      <c r="R29" s="8"/>
      <c r="S29" s="8"/>
      <c r="T29" s="4"/>
      <c r="U29" s="11"/>
      <c r="V29" s="26"/>
      <c r="W29" s="5"/>
      <c r="X29" s="17"/>
      <c r="Y29" s="4"/>
      <c r="Z29" s="4"/>
      <c r="AA29" s="16"/>
      <c r="AB29" s="16"/>
      <c r="AC29" s="16"/>
      <c r="AD29" s="8"/>
      <c r="AE29" s="8"/>
      <c r="AF29" s="7"/>
      <c r="AG29" s="7"/>
      <c r="AH29" s="4"/>
      <c r="AI29" s="3"/>
      <c r="AJ29" s="3"/>
      <c r="AK29" s="3"/>
      <c r="AL29" s="3"/>
      <c r="AQ29" s="95">
        <f t="shared" si="5"/>
        <v>559700</v>
      </c>
      <c r="AR29" s="95">
        <f t="shared" si="6"/>
        <v>559700</v>
      </c>
      <c r="AS29" s="95">
        <f t="shared" si="7"/>
        <v>559700</v>
      </c>
      <c r="AT29" s="95">
        <f t="shared" si="8"/>
        <v>559700</v>
      </c>
      <c r="AU29" s="95">
        <f t="shared" si="9"/>
        <v>559700</v>
      </c>
      <c r="AV29" s="2">
        <f>[1]อัตราภาษี!B5</f>
        <v>0.01</v>
      </c>
      <c r="AX29" s="774">
        <f t="shared" si="10"/>
        <v>55.97</v>
      </c>
      <c r="AY29" s="540">
        <f t="shared" si="11"/>
        <v>5.5970000000000004</v>
      </c>
      <c r="AZ29" s="66"/>
    </row>
    <row r="30" spans="1:52" s="2" customFormat="1" ht="17.25" customHeight="1" x14ac:dyDescent="0.25">
      <c r="A30" s="28" t="s">
        <v>1920</v>
      </c>
      <c r="B30" s="1">
        <v>1565</v>
      </c>
      <c r="C30" s="2" t="s">
        <v>5</v>
      </c>
      <c r="D30" s="2">
        <v>23364</v>
      </c>
      <c r="E30" s="2">
        <v>70</v>
      </c>
      <c r="F30" s="2">
        <v>942</v>
      </c>
      <c r="G30" s="522" t="s">
        <v>245</v>
      </c>
      <c r="H30" s="2">
        <v>7</v>
      </c>
      <c r="I30" s="2">
        <v>3</v>
      </c>
      <c r="J30" s="2">
        <v>79</v>
      </c>
      <c r="K30" s="13">
        <f t="shared" si="0"/>
        <v>3179</v>
      </c>
      <c r="L30" s="13">
        <f t="shared" si="1"/>
        <v>3179</v>
      </c>
      <c r="M30" s="84">
        <v>1</v>
      </c>
      <c r="N30" s="13">
        <f t="shared" si="2"/>
        <v>3179</v>
      </c>
      <c r="O30" s="13">
        <v>100</v>
      </c>
      <c r="P30" s="13">
        <f t="shared" si="3"/>
        <v>317900</v>
      </c>
      <c r="Q30" s="536">
        <f t="shared" si="4"/>
        <v>3179</v>
      </c>
      <c r="R30" s="8"/>
      <c r="S30" s="8"/>
      <c r="T30" s="4"/>
      <c r="U30" s="11"/>
      <c r="V30" s="26"/>
      <c r="W30" s="5"/>
      <c r="X30" s="17"/>
      <c r="Y30" s="4"/>
      <c r="Z30" s="4"/>
      <c r="AA30" s="16"/>
      <c r="AB30" s="16"/>
      <c r="AC30" s="16"/>
      <c r="AD30" s="8"/>
      <c r="AE30" s="8"/>
      <c r="AF30" s="7"/>
      <c r="AG30" s="7"/>
      <c r="AH30" s="4"/>
      <c r="AI30" s="3"/>
      <c r="AJ30" s="3"/>
      <c r="AK30" s="3"/>
      <c r="AL30" s="3"/>
      <c r="AQ30" s="95">
        <f t="shared" si="5"/>
        <v>317900</v>
      </c>
      <c r="AR30" s="95">
        <f t="shared" si="6"/>
        <v>317900</v>
      </c>
      <c r="AS30" s="95">
        <f t="shared" si="7"/>
        <v>317900</v>
      </c>
      <c r="AT30" s="95">
        <f t="shared" si="8"/>
        <v>317900</v>
      </c>
      <c r="AU30" s="95">
        <f t="shared" si="9"/>
        <v>317900</v>
      </c>
      <c r="AV30" s="2">
        <f>[1]อัตราภาษี!B5</f>
        <v>0.01</v>
      </c>
      <c r="AX30" s="774">
        <f t="shared" si="10"/>
        <v>31.79</v>
      </c>
      <c r="AY30" s="540">
        <f t="shared" si="11"/>
        <v>3.1789999999999998</v>
      </c>
      <c r="AZ30" s="66"/>
    </row>
    <row r="31" spans="1:52" s="2" customFormat="1" ht="17.25" customHeight="1" x14ac:dyDescent="0.25">
      <c r="A31" s="28" t="s">
        <v>1920</v>
      </c>
      <c r="B31" s="1">
        <v>1566</v>
      </c>
      <c r="C31" s="2" t="s">
        <v>5</v>
      </c>
      <c r="D31" s="2">
        <v>23365</v>
      </c>
      <c r="E31" s="2">
        <v>71</v>
      </c>
      <c r="F31" s="2">
        <v>943</v>
      </c>
      <c r="G31" s="522" t="s">
        <v>245</v>
      </c>
      <c r="H31" s="2">
        <v>9</v>
      </c>
      <c r="I31" s="2">
        <v>1</v>
      </c>
      <c r="J31" s="2">
        <v>97</v>
      </c>
      <c r="K31" s="13">
        <f t="shared" si="0"/>
        <v>3797</v>
      </c>
      <c r="L31" s="13">
        <f t="shared" si="1"/>
        <v>3797</v>
      </c>
      <c r="M31" s="84">
        <v>1</v>
      </c>
      <c r="N31" s="13">
        <f t="shared" si="2"/>
        <v>3797</v>
      </c>
      <c r="O31" s="13">
        <v>100</v>
      </c>
      <c r="P31" s="13">
        <f t="shared" si="3"/>
        <v>379700</v>
      </c>
      <c r="Q31" s="536">
        <f t="shared" si="4"/>
        <v>3797</v>
      </c>
      <c r="R31" s="8"/>
      <c r="S31" s="8"/>
      <c r="T31" s="4"/>
      <c r="U31" s="11"/>
      <c r="V31" s="26"/>
      <c r="W31" s="5"/>
      <c r="X31" s="17"/>
      <c r="Y31" s="4"/>
      <c r="Z31" s="4"/>
      <c r="AA31" s="16"/>
      <c r="AB31" s="16"/>
      <c r="AC31" s="16"/>
      <c r="AD31" s="8"/>
      <c r="AE31" s="8"/>
      <c r="AF31" s="7"/>
      <c r="AG31" s="7"/>
      <c r="AH31" s="4"/>
      <c r="AI31" s="3"/>
      <c r="AJ31" s="3"/>
      <c r="AK31" s="3"/>
      <c r="AL31" s="3"/>
      <c r="AQ31" s="95">
        <f t="shared" si="5"/>
        <v>379700</v>
      </c>
      <c r="AR31" s="95">
        <f t="shared" si="6"/>
        <v>379700</v>
      </c>
      <c r="AS31" s="95">
        <f t="shared" si="7"/>
        <v>379700</v>
      </c>
      <c r="AT31" s="95">
        <f t="shared" si="8"/>
        <v>379700</v>
      </c>
      <c r="AU31" s="95">
        <f t="shared" si="9"/>
        <v>379700</v>
      </c>
      <c r="AV31" s="2">
        <f>[1]อัตราภาษี!B5</f>
        <v>0.01</v>
      </c>
      <c r="AX31" s="774">
        <f t="shared" si="10"/>
        <v>37.97</v>
      </c>
      <c r="AY31" s="540">
        <f t="shared" si="11"/>
        <v>3.7969999999999997</v>
      </c>
      <c r="AZ31" s="66"/>
    </row>
    <row r="32" spans="1:52" s="2" customFormat="1" ht="17.25" customHeight="1" x14ac:dyDescent="0.25">
      <c r="A32" s="28" t="s">
        <v>1920</v>
      </c>
      <c r="B32" s="1">
        <v>1567</v>
      </c>
      <c r="C32" s="2" t="s">
        <v>5</v>
      </c>
      <c r="D32" s="2">
        <v>23366</v>
      </c>
      <c r="E32" s="2">
        <v>9</v>
      </c>
      <c r="F32" s="2">
        <v>944</v>
      </c>
      <c r="G32" s="522" t="s">
        <v>245</v>
      </c>
      <c r="H32" s="2">
        <v>8</v>
      </c>
      <c r="I32" s="2">
        <v>0</v>
      </c>
      <c r="J32" s="2">
        <v>8</v>
      </c>
      <c r="K32" s="13">
        <f t="shared" si="0"/>
        <v>3208</v>
      </c>
      <c r="L32" s="13">
        <f t="shared" si="1"/>
        <v>3208</v>
      </c>
      <c r="M32" s="84">
        <v>1</v>
      </c>
      <c r="N32" s="13">
        <f t="shared" si="2"/>
        <v>3208</v>
      </c>
      <c r="O32" s="37">
        <v>100</v>
      </c>
      <c r="P32" s="37">
        <f t="shared" si="3"/>
        <v>320800</v>
      </c>
      <c r="Q32" s="536">
        <f t="shared" si="4"/>
        <v>3208</v>
      </c>
      <c r="R32" s="8"/>
      <c r="S32" s="8"/>
      <c r="T32" s="4"/>
      <c r="U32" s="11"/>
      <c r="V32" s="26"/>
      <c r="W32" s="5"/>
      <c r="X32" s="17"/>
      <c r="Y32" s="4"/>
      <c r="Z32" s="4"/>
      <c r="AA32" s="16"/>
      <c r="AB32" s="16"/>
      <c r="AC32" s="16"/>
      <c r="AD32" s="8"/>
      <c r="AE32" s="8"/>
      <c r="AF32" s="7"/>
      <c r="AG32" s="7"/>
      <c r="AH32" s="4"/>
      <c r="AI32" s="3"/>
      <c r="AJ32" s="3"/>
      <c r="AK32" s="3"/>
      <c r="AL32" s="3"/>
      <c r="AQ32" s="95">
        <f t="shared" si="5"/>
        <v>320800</v>
      </c>
      <c r="AR32" s="95">
        <f t="shared" si="6"/>
        <v>320800</v>
      </c>
      <c r="AS32" s="95">
        <f t="shared" si="7"/>
        <v>320800</v>
      </c>
      <c r="AT32" s="95">
        <f t="shared" si="8"/>
        <v>320800</v>
      </c>
      <c r="AU32" s="95">
        <f t="shared" si="9"/>
        <v>320800</v>
      </c>
      <c r="AV32" s="2">
        <f>[1]อัตราภาษี!B5</f>
        <v>0.01</v>
      </c>
      <c r="AX32" s="774">
        <f t="shared" si="10"/>
        <v>32.08</v>
      </c>
      <c r="AY32" s="540">
        <f t="shared" si="11"/>
        <v>3.2079999999999997</v>
      </c>
      <c r="AZ32" s="66"/>
    </row>
    <row r="33" spans="1:52" s="2" customFormat="1" ht="17.25" customHeight="1" x14ac:dyDescent="0.25">
      <c r="A33" s="28" t="s">
        <v>1920</v>
      </c>
      <c r="B33" s="1">
        <v>1568</v>
      </c>
      <c r="C33" s="2" t="s">
        <v>5</v>
      </c>
      <c r="D33" s="2">
        <v>24303</v>
      </c>
      <c r="E33" s="2">
        <v>81</v>
      </c>
      <c r="F33" s="2">
        <v>995</v>
      </c>
      <c r="G33" s="522" t="s">
        <v>245</v>
      </c>
      <c r="H33" s="2">
        <v>36</v>
      </c>
      <c r="I33" s="2">
        <v>2</v>
      </c>
      <c r="J33" s="2">
        <v>85</v>
      </c>
      <c r="K33" s="13">
        <f t="shared" si="0"/>
        <v>14685</v>
      </c>
      <c r="L33" s="13">
        <f t="shared" si="1"/>
        <v>14685</v>
      </c>
      <c r="M33" s="84">
        <v>1</v>
      </c>
      <c r="N33" s="13">
        <f t="shared" si="2"/>
        <v>14685</v>
      </c>
      <c r="O33" s="13">
        <v>125</v>
      </c>
      <c r="P33" s="13">
        <f t="shared" si="3"/>
        <v>1835625</v>
      </c>
      <c r="Q33" s="536">
        <f t="shared" si="4"/>
        <v>14685</v>
      </c>
      <c r="R33" s="8"/>
      <c r="S33" s="8"/>
      <c r="T33" s="4"/>
      <c r="U33" s="11"/>
      <c r="V33" s="26"/>
      <c r="W33" s="5"/>
      <c r="X33" s="17"/>
      <c r="Y33" s="4"/>
      <c r="Z33" s="4"/>
      <c r="AA33" s="16"/>
      <c r="AB33" s="16"/>
      <c r="AC33" s="16"/>
      <c r="AD33" s="8"/>
      <c r="AE33" s="8"/>
      <c r="AF33" s="7"/>
      <c r="AG33" s="7"/>
      <c r="AH33" s="4"/>
      <c r="AI33" s="3"/>
      <c r="AJ33" s="3"/>
      <c r="AK33" s="3"/>
      <c r="AL33" s="3"/>
      <c r="AQ33" s="95">
        <f t="shared" si="5"/>
        <v>1835625</v>
      </c>
      <c r="AR33" s="95">
        <f t="shared" si="6"/>
        <v>1835625</v>
      </c>
      <c r="AS33" s="95">
        <f t="shared" si="7"/>
        <v>1835625</v>
      </c>
      <c r="AT33" s="95">
        <f t="shared" si="8"/>
        <v>1835625</v>
      </c>
      <c r="AU33" s="95">
        <f t="shared" si="9"/>
        <v>1835625</v>
      </c>
      <c r="AV33" s="2">
        <f>[1]อัตราภาษี!B5</f>
        <v>0.01</v>
      </c>
      <c r="AX33" s="774">
        <f t="shared" si="10"/>
        <v>183.5625</v>
      </c>
      <c r="AY33" s="540">
        <f t="shared" si="11"/>
        <v>18.356249999999999</v>
      </c>
      <c r="AZ33" s="66"/>
    </row>
    <row r="34" spans="1:52" ht="17.25" customHeight="1" x14ac:dyDescent="0.25">
      <c r="A34" s="28" t="s">
        <v>1920</v>
      </c>
      <c r="B34" s="1">
        <v>1569</v>
      </c>
      <c r="C34" s="2" t="s">
        <v>5</v>
      </c>
      <c r="D34" s="2">
        <v>24304</v>
      </c>
      <c r="E34" s="2">
        <v>80</v>
      </c>
      <c r="F34" s="2">
        <v>996</v>
      </c>
      <c r="G34" s="522" t="s">
        <v>245</v>
      </c>
      <c r="H34" s="2">
        <v>32</v>
      </c>
      <c r="I34" s="2">
        <v>0</v>
      </c>
      <c r="J34" s="2">
        <v>65</v>
      </c>
      <c r="K34" s="13">
        <f t="shared" si="0"/>
        <v>12865</v>
      </c>
      <c r="L34" s="13">
        <f t="shared" si="1"/>
        <v>12865</v>
      </c>
      <c r="M34" s="84">
        <v>1</v>
      </c>
      <c r="N34" s="13">
        <f t="shared" si="2"/>
        <v>12865</v>
      </c>
      <c r="O34" s="13">
        <v>125</v>
      </c>
      <c r="P34" s="13">
        <f t="shared" si="3"/>
        <v>1608125</v>
      </c>
      <c r="Q34" s="536">
        <f t="shared" si="4"/>
        <v>12865</v>
      </c>
      <c r="AG34" s="7"/>
      <c r="AI34" s="3"/>
      <c r="AK34" s="3"/>
      <c r="AQ34" s="95">
        <f t="shared" si="5"/>
        <v>1608125</v>
      </c>
      <c r="AR34" s="95">
        <f t="shared" si="6"/>
        <v>1608125</v>
      </c>
      <c r="AS34" s="95">
        <f t="shared" si="7"/>
        <v>1608125</v>
      </c>
      <c r="AT34" s="95">
        <f t="shared" si="8"/>
        <v>1608125</v>
      </c>
      <c r="AU34" s="95">
        <f t="shared" si="9"/>
        <v>1608125</v>
      </c>
      <c r="AV34" s="2">
        <f>[1]อัตราภาษี!B5</f>
        <v>0.01</v>
      </c>
      <c r="AW34" s="2"/>
      <c r="AX34" s="774">
        <f t="shared" si="10"/>
        <v>160.8125</v>
      </c>
      <c r="AY34" s="540">
        <f t="shared" si="11"/>
        <v>16.081250000000001</v>
      </c>
    </row>
    <row r="35" spans="1:52" ht="17.25" customHeight="1" x14ac:dyDescent="0.25">
      <c r="A35" s="28" t="s">
        <v>1920</v>
      </c>
      <c r="B35" s="1">
        <v>1570</v>
      </c>
      <c r="C35" s="2" t="s">
        <v>5</v>
      </c>
      <c r="D35" s="2">
        <v>24336</v>
      </c>
      <c r="E35" s="2">
        <v>114</v>
      </c>
      <c r="F35" s="2">
        <v>1028</v>
      </c>
      <c r="G35" s="522" t="s">
        <v>245</v>
      </c>
      <c r="H35" s="2">
        <v>22</v>
      </c>
      <c r="I35" s="2">
        <v>1</v>
      </c>
      <c r="J35" s="2">
        <v>39</v>
      </c>
      <c r="K35" s="13">
        <f t="shared" si="0"/>
        <v>8939</v>
      </c>
      <c r="L35" s="13">
        <f t="shared" si="1"/>
        <v>8939</v>
      </c>
      <c r="M35" s="84">
        <v>1</v>
      </c>
      <c r="N35" s="13">
        <f t="shared" si="2"/>
        <v>8939</v>
      </c>
      <c r="O35" s="13">
        <v>125</v>
      </c>
      <c r="P35" s="13">
        <f t="shared" si="3"/>
        <v>1117375</v>
      </c>
      <c r="Q35" s="536">
        <f t="shared" si="4"/>
        <v>8939</v>
      </c>
      <c r="AG35" s="7"/>
      <c r="AI35" s="3"/>
      <c r="AK35" s="3"/>
      <c r="AQ35" s="95">
        <f t="shared" si="5"/>
        <v>1117375</v>
      </c>
      <c r="AR35" s="95">
        <f t="shared" si="6"/>
        <v>1117375</v>
      </c>
      <c r="AS35" s="95">
        <f t="shared" si="7"/>
        <v>1117375</v>
      </c>
      <c r="AT35" s="95">
        <f t="shared" si="8"/>
        <v>1117375</v>
      </c>
      <c r="AU35" s="95">
        <f t="shared" si="9"/>
        <v>1117375</v>
      </c>
      <c r="AV35" s="2">
        <f>[1]อัตราภาษี!B5</f>
        <v>0.01</v>
      </c>
      <c r="AW35" s="2"/>
      <c r="AX35" s="774">
        <f t="shared" si="10"/>
        <v>111.7375</v>
      </c>
      <c r="AY35" s="540">
        <f t="shared" si="11"/>
        <v>11.17375</v>
      </c>
    </row>
    <row r="36" spans="1:52" ht="17.25" customHeight="1" x14ac:dyDescent="0.25">
      <c r="A36" s="28" t="s">
        <v>1920</v>
      </c>
      <c r="B36" s="1">
        <v>1571</v>
      </c>
      <c r="C36" s="2" t="s">
        <v>5</v>
      </c>
      <c r="D36" s="2">
        <v>25732</v>
      </c>
      <c r="E36" s="2">
        <v>79</v>
      </c>
      <c r="F36" s="2">
        <v>1178</v>
      </c>
      <c r="G36" s="522" t="s">
        <v>245</v>
      </c>
      <c r="H36" s="2">
        <v>39</v>
      </c>
      <c r="I36" s="2">
        <v>0</v>
      </c>
      <c r="J36" s="2">
        <v>13</v>
      </c>
      <c r="K36" s="13">
        <f t="shared" si="0"/>
        <v>15613</v>
      </c>
      <c r="L36" s="13">
        <f t="shared" si="1"/>
        <v>15613</v>
      </c>
      <c r="M36" s="84">
        <v>1</v>
      </c>
      <c r="N36" s="13">
        <f t="shared" si="2"/>
        <v>15613</v>
      </c>
      <c r="O36" s="13">
        <v>125</v>
      </c>
      <c r="P36" s="13">
        <f t="shared" si="3"/>
        <v>1951625</v>
      </c>
      <c r="Q36" s="536">
        <f t="shared" si="4"/>
        <v>15613</v>
      </c>
      <c r="AG36" s="7"/>
      <c r="AI36" s="3"/>
      <c r="AK36" s="3"/>
      <c r="AQ36" s="95">
        <f t="shared" si="5"/>
        <v>1951625</v>
      </c>
      <c r="AR36" s="95">
        <f t="shared" si="6"/>
        <v>1951625</v>
      </c>
      <c r="AS36" s="95">
        <f t="shared" si="7"/>
        <v>1951625</v>
      </c>
      <c r="AT36" s="95">
        <f t="shared" si="8"/>
        <v>1951625</v>
      </c>
      <c r="AU36" s="95">
        <f t="shared" si="9"/>
        <v>1951625</v>
      </c>
      <c r="AV36" s="2">
        <f>[1]อัตราภาษี!B5</f>
        <v>0.01</v>
      </c>
      <c r="AW36" s="2"/>
      <c r="AX36" s="774">
        <f t="shared" si="10"/>
        <v>195.16249999999999</v>
      </c>
      <c r="AY36" s="540">
        <f t="shared" si="11"/>
        <v>19.516249999999999</v>
      </c>
    </row>
    <row r="37" spans="1:52" ht="17.25" customHeight="1" x14ac:dyDescent="0.25">
      <c r="A37" s="28" t="s">
        <v>1920</v>
      </c>
      <c r="B37" s="1">
        <v>1572</v>
      </c>
      <c r="C37" s="2" t="s">
        <v>5</v>
      </c>
      <c r="D37" s="2">
        <v>25764</v>
      </c>
      <c r="E37" s="2">
        <v>116</v>
      </c>
      <c r="F37" s="2">
        <v>1210</v>
      </c>
      <c r="G37" s="522" t="s">
        <v>245</v>
      </c>
      <c r="H37" s="2">
        <v>7</v>
      </c>
      <c r="I37" s="2">
        <v>1</v>
      </c>
      <c r="J37" s="2">
        <v>80</v>
      </c>
      <c r="K37" s="13">
        <f t="shared" si="0"/>
        <v>2980</v>
      </c>
      <c r="L37" s="13">
        <f t="shared" si="1"/>
        <v>2980</v>
      </c>
      <c r="M37" s="84">
        <v>1</v>
      </c>
      <c r="N37" s="13">
        <f t="shared" si="2"/>
        <v>2980</v>
      </c>
      <c r="O37" s="13">
        <v>100</v>
      </c>
      <c r="P37" s="13">
        <f t="shared" si="3"/>
        <v>298000</v>
      </c>
      <c r="Q37" s="536">
        <f t="shared" si="4"/>
        <v>2980</v>
      </c>
      <c r="AG37" s="7"/>
      <c r="AI37" s="3"/>
      <c r="AK37" s="3"/>
      <c r="AQ37" s="95">
        <f t="shared" si="5"/>
        <v>298000</v>
      </c>
      <c r="AR37" s="95">
        <f t="shared" si="6"/>
        <v>298000</v>
      </c>
      <c r="AS37" s="95">
        <f t="shared" si="7"/>
        <v>298000</v>
      </c>
      <c r="AT37" s="95">
        <f t="shared" si="8"/>
        <v>298000</v>
      </c>
      <c r="AU37" s="95">
        <f t="shared" si="9"/>
        <v>298000</v>
      </c>
      <c r="AV37" s="2">
        <f>[1]อัตราภาษี!B5</f>
        <v>0.01</v>
      </c>
      <c r="AW37" s="2"/>
      <c r="AX37" s="774">
        <f t="shared" si="10"/>
        <v>29.8</v>
      </c>
      <c r="AY37" s="540">
        <f t="shared" si="11"/>
        <v>2.98</v>
      </c>
    </row>
    <row r="38" spans="1:52" ht="17.25" customHeight="1" x14ac:dyDescent="0.25">
      <c r="A38" s="28" t="s">
        <v>1920</v>
      </c>
      <c r="B38" s="1">
        <v>1573</v>
      </c>
      <c r="C38" s="2" t="s">
        <v>5</v>
      </c>
      <c r="D38" s="2">
        <v>25765</v>
      </c>
      <c r="E38" s="2">
        <v>115</v>
      </c>
      <c r="F38" s="2">
        <v>1211</v>
      </c>
      <c r="G38" s="522" t="s">
        <v>245</v>
      </c>
      <c r="H38" s="2">
        <v>9</v>
      </c>
      <c r="I38" s="2">
        <v>3</v>
      </c>
      <c r="J38" s="2">
        <v>64</v>
      </c>
      <c r="K38" s="13">
        <f t="shared" si="0"/>
        <v>3964</v>
      </c>
      <c r="L38" s="13">
        <f t="shared" si="1"/>
        <v>3964</v>
      </c>
      <c r="M38" s="84">
        <v>1</v>
      </c>
      <c r="N38" s="13">
        <f t="shared" si="2"/>
        <v>3964</v>
      </c>
      <c r="O38" s="13">
        <v>125</v>
      </c>
      <c r="P38" s="13">
        <f t="shared" si="3"/>
        <v>495500</v>
      </c>
      <c r="Q38" s="536">
        <f t="shared" si="4"/>
        <v>3964</v>
      </c>
      <c r="AG38" s="7"/>
      <c r="AI38" s="3"/>
      <c r="AK38" s="3"/>
      <c r="AQ38" s="95">
        <f t="shared" si="5"/>
        <v>495500</v>
      </c>
      <c r="AR38" s="95">
        <f t="shared" si="6"/>
        <v>495500</v>
      </c>
      <c r="AS38" s="95">
        <f t="shared" si="7"/>
        <v>495500</v>
      </c>
      <c r="AT38" s="95">
        <f t="shared" si="8"/>
        <v>495500</v>
      </c>
      <c r="AU38" s="95">
        <f t="shared" si="9"/>
        <v>495500</v>
      </c>
      <c r="AV38" s="2">
        <f>[1]อัตราภาษี!B5</f>
        <v>0.01</v>
      </c>
      <c r="AW38" s="2"/>
      <c r="AX38" s="774">
        <f t="shared" si="10"/>
        <v>49.55</v>
      </c>
      <c r="AY38" s="540">
        <f t="shared" si="11"/>
        <v>4.9550000000000001</v>
      </c>
    </row>
    <row r="39" spans="1:52" ht="17.25" customHeight="1" x14ac:dyDescent="0.25">
      <c r="A39" s="28" t="s">
        <v>1920</v>
      </c>
      <c r="B39" s="1">
        <v>1574</v>
      </c>
      <c r="C39" s="2" t="s">
        <v>5</v>
      </c>
      <c r="D39" s="2">
        <v>25772</v>
      </c>
      <c r="E39" s="2">
        <v>113</v>
      </c>
      <c r="F39" s="2">
        <v>1218</v>
      </c>
      <c r="G39" s="522" t="s">
        <v>245</v>
      </c>
      <c r="H39" s="2">
        <v>21</v>
      </c>
      <c r="I39" s="2">
        <v>3</v>
      </c>
      <c r="J39" s="2">
        <v>2</v>
      </c>
      <c r="K39" s="13">
        <f t="shared" si="0"/>
        <v>8702</v>
      </c>
      <c r="L39" s="13">
        <f t="shared" si="1"/>
        <v>8702</v>
      </c>
      <c r="M39" s="84">
        <v>1</v>
      </c>
      <c r="N39" s="13">
        <f t="shared" si="2"/>
        <v>8702</v>
      </c>
      <c r="O39" s="13">
        <v>125</v>
      </c>
      <c r="P39" s="13">
        <f t="shared" si="3"/>
        <v>1087750</v>
      </c>
      <c r="Q39" s="536">
        <f t="shared" si="4"/>
        <v>8702</v>
      </c>
      <c r="AG39" s="7"/>
      <c r="AI39" s="3"/>
      <c r="AK39" s="3"/>
      <c r="AQ39" s="95">
        <f t="shared" si="5"/>
        <v>1087750</v>
      </c>
      <c r="AR39" s="95">
        <f t="shared" si="6"/>
        <v>1087750</v>
      </c>
      <c r="AS39" s="95">
        <f t="shared" si="7"/>
        <v>1087750</v>
      </c>
      <c r="AT39" s="95">
        <f t="shared" si="8"/>
        <v>1087750</v>
      </c>
      <c r="AU39" s="95">
        <f t="shared" si="9"/>
        <v>1087750</v>
      </c>
      <c r="AV39" s="2">
        <f>[1]อัตราภาษี!B5</f>
        <v>0.01</v>
      </c>
      <c r="AW39" s="2"/>
      <c r="AX39" s="774">
        <f t="shared" si="10"/>
        <v>108.77500000000001</v>
      </c>
      <c r="AY39" s="540">
        <f t="shared" si="11"/>
        <v>10.8775</v>
      </c>
    </row>
    <row r="40" spans="1:52" ht="17.25" customHeight="1" x14ac:dyDescent="0.25">
      <c r="A40" s="28" t="s">
        <v>1920</v>
      </c>
      <c r="B40" s="1">
        <v>1575</v>
      </c>
      <c r="C40" s="2" t="s">
        <v>5</v>
      </c>
      <c r="D40" s="2">
        <v>29208</v>
      </c>
      <c r="E40" s="2">
        <v>137</v>
      </c>
      <c r="F40" s="2">
        <v>1319</v>
      </c>
      <c r="G40" s="522" t="s">
        <v>245</v>
      </c>
      <c r="H40" s="2">
        <v>11</v>
      </c>
      <c r="I40" s="2">
        <v>1</v>
      </c>
      <c r="J40" s="2">
        <v>23</v>
      </c>
      <c r="K40" s="13">
        <f t="shared" si="0"/>
        <v>4523</v>
      </c>
      <c r="L40" s="13">
        <f t="shared" si="1"/>
        <v>4523</v>
      </c>
      <c r="M40" s="84">
        <v>1</v>
      </c>
      <c r="N40" s="13">
        <f t="shared" si="2"/>
        <v>4523</v>
      </c>
      <c r="O40" s="13">
        <v>125</v>
      </c>
      <c r="P40" s="13">
        <f t="shared" si="3"/>
        <v>565375</v>
      </c>
      <c r="Q40" s="536">
        <f t="shared" si="4"/>
        <v>4523</v>
      </c>
      <c r="AG40" s="7"/>
      <c r="AI40" s="3"/>
      <c r="AK40" s="3"/>
      <c r="AQ40" s="95">
        <f t="shared" si="5"/>
        <v>565375</v>
      </c>
      <c r="AR40" s="95">
        <f t="shared" si="6"/>
        <v>565375</v>
      </c>
      <c r="AS40" s="95">
        <f t="shared" si="7"/>
        <v>565375</v>
      </c>
      <c r="AT40" s="95">
        <f t="shared" si="8"/>
        <v>565375</v>
      </c>
      <c r="AU40" s="95">
        <f t="shared" si="9"/>
        <v>565375</v>
      </c>
      <c r="AV40" s="2">
        <f>[1]อัตราภาษี!B5</f>
        <v>0.01</v>
      </c>
      <c r="AW40" s="2"/>
      <c r="AX40" s="774">
        <f t="shared" si="10"/>
        <v>56.537500000000001</v>
      </c>
      <c r="AY40" s="540">
        <f t="shared" si="11"/>
        <v>5.6537499999999996</v>
      </c>
    </row>
    <row r="41" spans="1:52" ht="17.25" customHeight="1" x14ac:dyDescent="0.25">
      <c r="A41" s="28" t="s">
        <v>1920</v>
      </c>
      <c r="B41" s="1">
        <v>1576</v>
      </c>
      <c r="C41" s="2" t="s">
        <v>5</v>
      </c>
      <c r="D41" s="2">
        <v>29209</v>
      </c>
      <c r="E41" s="2">
        <v>140</v>
      </c>
      <c r="F41" s="2">
        <v>1320</v>
      </c>
      <c r="G41" s="522" t="s">
        <v>245</v>
      </c>
      <c r="H41" s="2">
        <v>33</v>
      </c>
      <c r="I41" s="2">
        <v>2</v>
      </c>
      <c r="J41" s="2">
        <v>78</v>
      </c>
      <c r="K41" s="13">
        <f t="shared" si="0"/>
        <v>13478</v>
      </c>
      <c r="L41" s="13">
        <f t="shared" si="1"/>
        <v>13478</v>
      </c>
      <c r="M41" s="84">
        <v>1</v>
      </c>
      <c r="N41" s="13">
        <f t="shared" si="2"/>
        <v>13478</v>
      </c>
      <c r="O41" s="13">
        <v>100</v>
      </c>
      <c r="P41" s="13">
        <f t="shared" si="3"/>
        <v>1347800</v>
      </c>
      <c r="Q41" s="536">
        <f t="shared" si="4"/>
        <v>13478</v>
      </c>
      <c r="AG41" s="7"/>
      <c r="AI41" s="3"/>
      <c r="AK41" s="3"/>
      <c r="AQ41" s="95">
        <f t="shared" si="5"/>
        <v>1347800</v>
      </c>
      <c r="AR41" s="95">
        <f t="shared" si="6"/>
        <v>1347800</v>
      </c>
      <c r="AS41" s="95">
        <f t="shared" si="7"/>
        <v>1347800</v>
      </c>
      <c r="AT41" s="95">
        <f t="shared" si="8"/>
        <v>1347800</v>
      </c>
      <c r="AU41" s="95">
        <f t="shared" si="9"/>
        <v>1347800</v>
      </c>
      <c r="AV41" s="2">
        <f>[1]อัตราภาษี!B5</f>
        <v>0.01</v>
      </c>
      <c r="AW41" s="2"/>
      <c r="AX41" s="774">
        <f t="shared" si="10"/>
        <v>134.78</v>
      </c>
      <c r="AY41" s="540">
        <f t="shared" si="11"/>
        <v>13.478</v>
      </c>
    </row>
    <row r="42" spans="1:52" ht="17.25" customHeight="1" x14ac:dyDescent="0.25">
      <c r="A42" s="28" t="s">
        <v>1920</v>
      </c>
      <c r="B42" s="1">
        <v>1577</v>
      </c>
      <c r="C42" s="2" t="s">
        <v>5</v>
      </c>
      <c r="D42" s="2">
        <v>31218</v>
      </c>
      <c r="E42" s="2">
        <v>144</v>
      </c>
      <c r="F42" s="2">
        <v>1540</v>
      </c>
      <c r="G42" s="522" t="s">
        <v>245</v>
      </c>
      <c r="H42" s="2">
        <v>2</v>
      </c>
      <c r="I42" s="2">
        <v>0</v>
      </c>
      <c r="J42" s="2">
        <v>0</v>
      </c>
      <c r="K42" s="13">
        <f t="shared" si="0"/>
        <v>800</v>
      </c>
      <c r="L42" s="13">
        <f t="shared" si="1"/>
        <v>800</v>
      </c>
      <c r="M42" s="84">
        <v>1</v>
      </c>
      <c r="N42" s="13">
        <f t="shared" si="2"/>
        <v>800</v>
      </c>
      <c r="O42" s="13">
        <v>125</v>
      </c>
      <c r="P42" s="13">
        <f t="shared" si="3"/>
        <v>100000</v>
      </c>
      <c r="Q42" s="536">
        <f t="shared" si="4"/>
        <v>800</v>
      </c>
      <c r="AG42" s="7"/>
      <c r="AI42" s="3"/>
      <c r="AK42" s="3"/>
      <c r="AQ42" s="95">
        <f t="shared" si="5"/>
        <v>100000</v>
      </c>
      <c r="AR42" s="95">
        <f t="shared" si="6"/>
        <v>100000</v>
      </c>
      <c r="AS42" s="95">
        <f t="shared" si="7"/>
        <v>100000</v>
      </c>
      <c r="AT42" s="95">
        <f t="shared" si="8"/>
        <v>100000</v>
      </c>
      <c r="AU42" s="95">
        <f t="shared" si="9"/>
        <v>100000</v>
      </c>
      <c r="AV42" s="2">
        <f>[1]อัตราภาษี!B5</f>
        <v>0.01</v>
      </c>
      <c r="AW42" s="2"/>
      <c r="AX42" s="774">
        <f t="shared" si="10"/>
        <v>10</v>
      </c>
      <c r="AY42" s="540">
        <f t="shared" si="11"/>
        <v>1</v>
      </c>
    </row>
    <row r="43" spans="1:52" ht="17.25" customHeight="1" x14ac:dyDescent="0.25">
      <c r="A43" s="143" t="s">
        <v>1920</v>
      </c>
      <c r="B43" s="1">
        <v>1578</v>
      </c>
      <c r="C43" s="2" t="s">
        <v>5</v>
      </c>
      <c r="D43" s="2">
        <v>44801</v>
      </c>
      <c r="E43" s="2">
        <v>169</v>
      </c>
      <c r="F43" s="2">
        <v>2530</v>
      </c>
      <c r="G43" s="522" t="s">
        <v>245</v>
      </c>
      <c r="H43" s="2">
        <v>8</v>
      </c>
      <c r="I43" s="2">
        <v>2</v>
      </c>
      <c r="J43" s="2">
        <v>75</v>
      </c>
      <c r="K43" s="13">
        <f t="shared" si="0"/>
        <v>3475</v>
      </c>
      <c r="L43" s="13">
        <f t="shared" si="1"/>
        <v>3475</v>
      </c>
      <c r="M43" s="84">
        <v>1</v>
      </c>
      <c r="N43" s="13">
        <f t="shared" si="2"/>
        <v>3475</v>
      </c>
      <c r="O43" s="37">
        <v>100</v>
      </c>
      <c r="P43" s="37">
        <f t="shared" si="3"/>
        <v>347500</v>
      </c>
      <c r="Q43" s="536">
        <f t="shared" si="4"/>
        <v>3475</v>
      </c>
      <c r="AG43" s="7"/>
      <c r="AI43" s="3"/>
      <c r="AK43" s="3"/>
      <c r="AQ43" s="95">
        <f t="shared" si="5"/>
        <v>347500</v>
      </c>
      <c r="AR43" s="95">
        <f t="shared" si="6"/>
        <v>347500</v>
      </c>
      <c r="AS43" s="95">
        <f t="shared" si="7"/>
        <v>347500</v>
      </c>
      <c r="AT43" s="95">
        <f t="shared" si="8"/>
        <v>347500</v>
      </c>
      <c r="AU43" s="95">
        <f t="shared" si="9"/>
        <v>347500</v>
      </c>
      <c r="AV43" s="2">
        <f>[1]อัตราภาษี!B5</f>
        <v>0.01</v>
      </c>
      <c r="AW43" s="2"/>
      <c r="AX43" s="812">
        <f t="shared" si="10"/>
        <v>34.75</v>
      </c>
      <c r="AY43" s="807">
        <f t="shared" si="11"/>
        <v>3.4750000000000001</v>
      </c>
    </row>
    <row r="44" spans="1:52" s="2" customFormat="1" ht="17.25" customHeight="1" x14ac:dyDescent="0.25">
      <c r="A44" s="28" t="s">
        <v>1920</v>
      </c>
      <c r="B44" s="1">
        <v>1579</v>
      </c>
      <c r="C44" s="2" t="s">
        <v>5</v>
      </c>
      <c r="D44" s="2">
        <v>44811</v>
      </c>
      <c r="E44" s="2">
        <v>170</v>
      </c>
      <c r="F44" s="2">
        <v>2531</v>
      </c>
      <c r="G44" s="522" t="s">
        <v>245</v>
      </c>
      <c r="H44" s="2">
        <v>8</v>
      </c>
      <c r="I44" s="2">
        <v>2</v>
      </c>
      <c r="J44" s="2">
        <v>0</v>
      </c>
      <c r="K44" s="13">
        <f t="shared" si="0"/>
        <v>3400</v>
      </c>
      <c r="L44" s="13">
        <f t="shared" si="1"/>
        <v>3400</v>
      </c>
      <c r="M44" s="84">
        <v>1</v>
      </c>
      <c r="N44" s="13">
        <f t="shared" si="2"/>
        <v>3400</v>
      </c>
      <c r="O44" s="37">
        <v>100</v>
      </c>
      <c r="P44" s="37">
        <f t="shared" si="3"/>
        <v>340000</v>
      </c>
      <c r="Q44" s="536">
        <f t="shared" si="4"/>
        <v>3400</v>
      </c>
      <c r="R44" s="8"/>
      <c r="S44" s="8"/>
      <c r="T44" s="4"/>
      <c r="U44" s="11"/>
      <c r="V44" s="26"/>
      <c r="W44" s="5"/>
      <c r="X44" s="17"/>
      <c r="Y44" s="4"/>
      <c r="Z44" s="4"/>
      <c r="AA44" s="16"/>
      <c r="AB44" s="16"/>
      <c r="AC44" s="16"/>
      <c r="AD44" s="8"/>
      <c r="AE44" s="8"/>
      <c r="AF44" s="7"/>
      <c r="AG44" s="7"/>
      <c r="AH44" s="4"/>
      <c r="AI44" s="3"/>
      <c r="AJ44" s="3"/>
      <c r="AK44" s="3"/>
      <c r="AL44" s="3"/>
      <c r="AQ44" s="95">
        <f t="shared" si="5"/>
        <v>340000</v>
      </c>
      <c r="AR44" s="95">
        <f t="shared" si="6"/>
        <v>340000</v>
      </c>
      <c r="AS44" s="95">
        <f t="shared" si="7"/>
        <v>340000</v>
      </c>
      <c r="AT44" s="95">
        <f t="shared" si="8"/>
        <v>340000</v>
      </c>
      <c r="AU44" s="95">
        <f t="shared" si="9"/>
        <v>340000</v>
      </c>
      <c r="AV44" s="2">
        <f>[1]อัตราภาษี!B5</f>
        <v>0.01</v>
      </c>
      <c r="AX44" s="95">
        <f t="shared" si="10"/>
        <v>34</v>
      </c>
      <c r="AY44" s="95">
        <f t="shared" si="11"/>
        <v>3.4</v>
      </c>
    </row>
    <row r="45" spans="1:52" s="2" customFormat="1" ht="17.25" customHeight="1" x14ac:dyDescent="0.25">
      <c r="A45" s="28" t="s">
        <v>1920</v>
      </c>
      <c r="B45" s="1">
        <v>1580</v>
      </c>
      <c r="C45" s="2" t="s">
        <v>5</v>
      </c>
      <c r="D45" s="2">
        <v>44813</v>
      </c>
      <c r="E45" s="2">
        <v>171</v>
      </c>
      <c r="F45" s="2">
        <v>2532</v>
      </c>
      <c r="G45" s="522" t="s">
        <v>245</v>
      </c>
      <c r="H45" s="2">
        <v>9</v>
      </c>
      <c r="I45" s="2">
        <v>0</v>
      </c>
      <c r="J45" s="2">
        <v>0</v>
      </c>
      <c r="K45" s="13">
        <f t="shared" si="0"/>
        <v>3600</v>
      </c>
      <c r="L45" s="13">
        <f t="shared" si="1"/>
        <v>3600</v>
      </c>
      <c r="M45" s="84">
        <v>1</v>
      </c>
      <c r="N45" s="13">
        <f t="shared" si="2"/>
        <v>3600</v>
      </c>
      <c r="O45" s="37">
        <v>100</v>
      </c>
      <c r="P45" s="37">
        <f t="shared" si="3"/>
        <v>360000</v>
      </c>
      <c r="Q45" s="536">
        <f t="shared" si="4"/>
        <v>3600</v>
      </c>
      <c r="R45" s="8"/>
      <c r="S45" s="8"/>
      <c r="T45" s="4"/>
      <c r="U45" s="11"/>
      <c r="V45" s="26"/>
      <c r="W45" s="5"/>
      <c r="X45" s="17"/>
      <c r="Y45" s="4"/>
      <c r="Z45" s="4"/>
      <c r="AA45" s="16"/>
      <c r="AB45" s="16"/>
      <c r="AC45" s="16"/>
      <c r="AD45" s="8"/>
      <c r="AE45" s="8"/>
      <c r="AF45" s="7"/>
      <c r="AG45" s="7"/>
      <c r="AH45" s="4"/>
      <c r="AI45" s="3"/>
      <c r="AJ45" s="3"/>
      <c r="AK45" s="3"/>
      <c r="AL45" s="3"/>
      <c r="AQ45" s="95">
        <f t="shared" si="5"/>
        <v>360000</v>
      </c>
      <c r="AR45" s="95">
        <f t="shared" si="6"/>
        <v>360000</v>
      </c>
      <c r="AS45" s="95">
        <f t="shared" si="7"/>
        <v>360000</v>
      </c>
      <c r="AT45" s="95">
        <f t="shared" si="8"/>
        <v>360000</v>
      </c>
      <c r="AU45" s="95">
        <f t="shared" si="9"/>
        <v>360000</v>
      </c>
      <c r="AV45" s="2">
        <f>[1]อัตราภาษี!B5</f>
        <v>0.01</v>
      </c>
      <c r="AX45" s="774">
        <f t="shared" si="10"/>
        <v>36</v>
      </c>
      <c r="AY45" s="540">
        <f t="shared" si="11"/>
        <v>3.6</v>
      </c>
      <c r="AZ45" s="66"/>
    </row>
    <row r="46" spans="1:52" s="475" customFormat="1" ht="17.25" customHeight="1" x14ac:dyDescent="0.25">
      <c r="A46" s="28" t="s">
        <v>1920</v>
      </c>
      <c r="B46" s="1">
        <v>1581</v>
      </c>
      <c r="C46" s="2" t="s">
        <v>5</v>
      </c>
      <c r="D46" s="2">
        <v>18789</v>
      </c>
      <c r="E46" s="2">
        <v>22</v>
      </c>
      <c r="F46" s="2">
        <v>658</v>
      </c>
      <c r="G46" s="522" t="s">
        <v>245</v>
      </c>
      <c r="H46" s="2">
        <v>5</v>
      </c>
      <c r="I46" s="2">
        <v>0</v>
      </c>
      <c r="J46" s="2">
        <v>0</v>
      </c>
      <c r="K46" s="13">
        <f t="shared" si="0"/>
        <v>2000</v>
      </c>
      <c r="L46" s="13">
        <f t="shared" si="1"/>
        <v>2000</v>
      </c>
      <c r="M46" s="84">
        <v>1</v>
      </c>
      <c r="N46" s="13">
        <f t="shared" si="2"/>
        <v>2000</v>
      </c>
      <c r="O46" s="37">
        <v>125</v>
      </c>
      <c r="P46" s="37">
        <f t="shared" si="3"/>
        <v>250000</v>
      </c>
      <c r="Q46" s="536">
        <f t="shared" si="4"/>
        <v>2000</v>
      </c>
      <c r="R46" s="8"/>
      <c r="S46" s="8"/>
      <c r="T46" s="4"/>
      <c r="U46" s="11"/>
      <c r="V46" s="26"/>
      <c r="W46" s="5"/>
      <c r="X46" s="17"/>
      <c r="Y46" s="4"/>
      <c r="Z46" s="4"/>
      <c r="AA46" s="16"/>
      <c r="AB46" s="16"/>
      <c r="AC46" s="16"/>
      <c r="AD46" s="8"/>
      <c r="AE46" s="8"/>
      <c r="AF46" s="7"/>
      <c r="AG46" s="7"/>
      <c r="AH46" s="4"/>
      <c r="AI46" s="3"/>
      <c r="AJ46" s="3"/>
      <c r="AK46" s="3"/>
      <c r="AL46" s="3"/>
      <c r="AM46" s="2"/>
      <c r="AN46" s="2"/>
      <c r="AO46" s="2"/>
      <c r="AP46" s="2"/>
      <c r="AQ46" s="95">
        <f t="shared" si="5"/>
        <v>250000</v>
      </c>
      <c r="AR46" s="95">
        <f t="shared" si="6"/>
        <v>250000</v>
      </c>
      <c r="AS46" s="95">
        <f t="shared" si="7"/>
        <v>250000</v>
      </c>
      <c r="AT46" s="95">
        <f t="shared" si="8"/>
        <v>250000</v>
      </c>
      <c r="AU46" s="95">
        <f t="shared" si="9"/>
        <v>250000</v>
      </c>
      <c r="AV46" s="2">
        <f>'อัตราภาษี 1'!B5</f>
        <v>0.01</v>
      </c>
      <c r="AW46" s="2"/>
      <c r="AX46" s="774">
        <f t="shared" si="10"/>
        <v>25</v>
      </c>
      <c r="AY46" s="540">
        <f t="shared" si="11"/>
        <v>2.5</v>
      </c>
    </row>
    <row r="47" spans="1:52" s="475" customFormat="1" ht="17.25" customHeight="1" x14ac:dyDescent="0.25">
      <c r="A47" s="28" t="s">
        <v>1920</v>
      </c>
      <c r="B47" s="1">
        <v>1582</v>
      </c>
      <c r="C47" s="2" t="s">
        <v>5</v>
      </c>
      <c r="D47" s="2">
        <v>44743</v>
      </c>
      <c r="E47" s="2">
        <v>2483</v>
      </c>
      <c r="F47" s="2">
        <v>168</v>
      </c>
      <c r="G47" s="522" t="s">
        <v>245</v>
      </c>
      <c r="H47" s="2">
        <v>6</v>
      </c>
      <c r="I47" s="2">
        <v>0</v>
      </c>
      <c r="J47" s="2">
        <v>0</v>
      </c>
      <c r="K47" s="13">
        <f t="shared" si="0"/>
        <v>2400</v>
      </c>
      <c r="L47" s="13">
        <f t="shared" si="1"/>
        <v>2400</v>
      </c>
      <c r="M47" s="84">
        <v>1</v>
      </c>
      <c r="N47" s="13">
        <f t="shared" si="2"/>
        <v>2400</v>
      </c>
      <c r="O47" s="37">
        <v>125</v>
      </c>
      <c r="P47" s="37">
        <f t="shared" si="3"/>
        <v>300000</v>
      </c>
      <c r="Q47" s="536">
        <f t="shared" si="4"/>
        <v>2400</v>
      </c>
      <c r="R47" s="8"/>
      <c r="S47" s="8"/>
      <c r="T47" s="4"/>
      <c r="U47" s="11"/>
      <c r="V47" s="26"/>
      <c r="W47" s="5"/>
      <c r="X47" s="17"/>
      <c r="Y47" s="4"/>
      <c r="Z47" s="4"/>
      <c r="AA47" s="16"/>
      <c r="AB47" s="16"/>
      <c r="AC47" s="16"/>
      <c r="AD47" s="8"/>
      <c r="AE47" s="8"/>
      <c r="AF47" s="7"/>
      <c r="AG47" s="7"/>
      <c r="AH47" s="4"/>
      <c r="AI47" s="3"/>
      <c r="AJ47" s="3"/>
      <c r="AK47" s="3"/>
      <c r="AL47" s="3"/>
      <c r="AM47" s="2"/>
      <c r="AN47" s="2"/>
      <c r="AO47" s="2"/>
      <c r="AP47" s="2"/>
      <c r="AQ47" s="95">
        <f t="shared" si="5"/>
        <v>300000</v>
      </c>
      <c r="AR47" s="95">
        <f t="shared" si="6"/>
        <v>300000</v>
      </c>
      <c r="AS47" s="95">
        <f t="shared" si="7"/>
        <v>300000</v>
      </c>
      <c r="AT47" s="95">
        <f t="shared" si="8"/>
        <v>300000</v>
      </c>
      <c r="AU47" s="95">
        <f t="shared" si="9"/>
        <v>300000</v>
      </c>
      <c r="AV47" s="2">
        <f>'อัตราภาษี 1'!B5</f>
        <v>0.01</v>
      </c>
      <c r="AW47" s="2"/>
      <c r="AX47" s="774">
        <f t="shared" si="10"/>
        <v>30</v>
      </c>
      <c r="AY47" s="540">
        <f t="shared" si="11"/>
        <v>3</v>
      </c>
    </row>
    <row r="48" spans="1:52" s="475" customFormat="1" ht="17.25" customHeight="1" x14ac:dyDescent="0.25">
      <c r="A48" s="28" t="s">
        <v>1920</v>
      </c>
      <c r="B48" s="1">
        <v>1583</v>
      </c>
      <c r="C48" s="2" t="s">
        <v>5</v>
      </c>
      <c r="D48" s="2">
        <v>31215</v>
      </c>
      <c r="E48" s="2">
        <v>141</v>
      </c>
      <c r="F48" s="2">
        <v>1537</v>
      </c>
      <c r="G48" s="522" t="s">
        <v>245</v>
      </c>
      <c r="H48" s="2">
        <v>6</v>
      </c>
      <c r="I48" s="2">
        <v>0</v>
      </c>
      <c r="J48" s="2">
        <v>0</v>
      </c>
      <c r="K48" s="13">
        <f t="shared" si="0"/>
        <v>2400</v>
      </c>
      <c r="L48" s="13">
        <f t="shared" si="1"/>
        <v>2400</v>
      </c>
      <c r="M48" s="84">
        <v>1</v>
      </c>
      <c r="N48" s="13">
        <f t="shared" si="2"/>
        <v>2400</v>
      </c>
      <c r="O48" s="37">
        <v>125</v>
      </c>
      <c r="P48" s="37">
        <f t="shared" si="3"/>
        <v>300000</v>
      </c>
      <c r="Q48" s="536">
        <f t="shared" si="4"/>
        <v>2400</v>
      </c>
      <c r="R48" s="8"/>
      <c r="S48" s="8"/>
      <c r="T48" s="4"/>
      <c r="U48" s="11"/>
      <c r="V48" s="26"/>
      <c r="W48" s="5"/>
      <c r="X48" s="17"/>
      <c r="Y48" s="4"/>
      <c r="Z48" s="4"/>
      <c r="AA48" s="16"/>
      <c r="AB48" s="16"/>
      <c r="AC48" s="16"/>
      <c r="AD48" s="8"/>
      <c r="AE48" s="8"/>
      <c r="AF48" s="7"/>
      <c r="AG48" s="7"/>
      <c r="AH48" s="4"/>
      <c r="AI48" s="3"/>
      <c r="AJ48" s="3"/>
      <c r="AK48" s="3"/>
      <c r="AL48" s="3"/>
      <c r="AM48" s="2"/>
      <c r="AN48" s="2"/>
      <c r="AO48" s="2"/>
      <c r="AP48" s="2"/>
      <c r="AQ48" s="95">
        <f t="shared" si="5"/>
        <v>300000</v>
      </c>
      <c r="AR48" s="95">
        <f t="shared" si="6"/>
        <v>300000</v>
      </c>
      <c r="AS48" s="95">
        <f t="shared" si="7"/>
        <v>300000</v>
      </c>
      <c r="AT48" s="95">
        <f t="shared" si="8"/>
        <v>300000</v>
      </c>
      <c r="AU48" s="95">
        <f t="shared" si="9"/>
        <v>300000</v>
      </c>
      <c r="AV48" s="2">
        <f>'อัตราภาษี 1'!B5</f>
        <v>0.01</v>
      </c>
      <c r="AW48" s="2"/>
      <c r="AX48" s="774">
        <f t="shared" si="10"/>
        <v>30</v>
      </c>
      <c r="AY48" s="540">
        <f t="shared" si="11"/>
        <v>3</v>
      </c>
    </row>
    <row r="49" spans="1:51" s="475" customFormat="1" ht="17.25" customHeight="1" x14ac:dyDescent="0.25">
      <c r="A49" s="143" t="s">
        <v>1920</v>
      </c>
      <c r="B49" s="1">
        <v>1584</v>
      </c>
      <c r="C49" s="2" t="s">
        <v>5</v>
      </c>
      <c r="D49" s="2">
        <v>31217</v>
      </c>
      <c r="E49" s="2">
        <v>143</v>
      </c>
      <c r="F49" s="2">
        <v>1539</v>
      </c>
      <c r="G49" s="522" t="s">
        <v>245</v>
      </c>
      <c r="H49" s="2">
        <v>2</v>
      </c>
      <c r="I49" s="2">
        <v>0</v>
      </c>
      <c r="J49" s="2">
        <v>0</v>
      </c>
      <c r="K49" s="13">
        <f t="shared" si="0"/>
        <v>800</v>
      </c>
      <c r="L49" s="13">
        <f t="shared" si="1"/>
        <v>800</v>
      </c>
      <c r="M49" s="84">
        <v>1</v>
      </c>
      <c r="N49" s="13">
        <f t="shared" si="2"/>
        <v>800</v>
      </c>
      <c r="O49" s="37">
        <v>125</v>
      </c>
      <c r="P49" s="37">
        <f t="shared" si="3"/>
        <v>100000</v>
      </c>
      <c r="Q49" s="536">
        <f t="shared" si="4"/>
        <v>800</v>
      </c>
      <c r="R49" s="8"/>
      <c r="S49" s="8"/>
      <c r="T49" s="4"/>
      <c r="U49" s="11"/>
      <c r="V49" s="26"/>
      <c r="W49" s="5"/>
      <c r="X49" s="17"/>
      <c r="Y49" s="4"/>
      <c r="Z49" s="4"/>
      <c r="AA49" s="16"/>
      <c r="AB49" s="16"/>
      <c r="AC49" s="16"/>
      <c r="AD49" s="8"/>
      <c r="AE49" s="8"/>
      <c r="AF49" s="7"/>
      <c r="AG49" s="7"/>
      <c r="AH49" s="4"/>
      <c r="AI49" s="3"/>
      <c r="AJ49" s="3"/>
      <c r="AK49" s="3"/>
      <c r="AL49" s="3"/>
      <c r="AM49" s="2"/>
      <c r="AN49" s="2"/>
      <c r="AO49" s="2"/>
      <c r="AP49" s="2"/>
      <c r="AQ49" s="95">
        <f t="shared" si="5"/>
        <v>100000</v>
      </c>
      <c r="AR49" s="95">
        <f t="shared" si="6"/>
        <v>100000</v>
      </c>
      <c r="AS49" s="95">
        <f t="shared" si="7"/>
        <v>100000</v>
      </c>
      <c r="AT49" s="95">
        <f t="shared" si="8"/>
        <v>100000</v>
      </c>
      <c r="AU49" s="95">
        <f t="shared" si="9"/>
        <v>100000</v>
      </c>
      <c r="AV49" s="2">
        <f>'อัตราภาษี 1'!B5</f>
        <v>0.01</v>
      </c>
      <c r="AW49" s="2"/>
      <c r="AX49" s="812">
        <f t="shared" si="10"/>
        <v>10</v>
      </c>
      <c r="AY49" s="807">
        <f t="shared" si="11"/>
        <v>1</v>
      </c>
    </row>
    <row r="50" spans="1:51" s="2" customFormat="1" ht="17.25" customHeight="1" x14ac:dyDescent="0.25">
      <c r="A50" s="28" t="s">
        <v>1920</v>
      </c>
      <c r="B50" s="1">
        <v>1585</v>
      </c>
      <c r="C50" s="2" t="s">
        <v>5</v>
      </c>
      <c r="D50" s="2">
        <v>31216</v>
      </c>
      <c r="E50" s="2">
        <v>142</v>
      </c>
      <c r="F50" s="2">
        <v>1538</v>
      </c>
      <c r="G50" s="522" t="s">
        <v>245</v>
      </c>
      <c r="H50" s="2">
        <v>4</v>
      </c>
      <c r="I50" s="2">
        <v>0</v>
      </c>
      <c r="J50" s="2">
        <v>0</v>
      </c>
      <c r="K50" s="13">
        <f t="shared" si="0"/>
        <v>1600</v>
      </c>
      <c r="L50" s="13">
        <f t="shared" si="1"/>
        <v>1600</v>
      </c>
      <c r="M50" s="84">
        <v>1</v>
      </c>
      <c r="N50" s="13">
        <f t="shared" si="2"/>
        <v>1600</v>
      </c>
      <c r="O50" s="37">
        <v>125</v>
      </c>
      <c r="P50" s="37">
        <f t="shared" si="3"/>
        <v>200000</v>
      </c>
      <c r="Q50" s="536">
        <f t="shared" si="4"/>
        <v>1600</v>
      </c>
      <c r="R50" s="8"/>
      <c r="S50" s="8"/>
      <c r="T50" s="4"/>
      <c r="U50" s="11"/>
      <c r="V50" s="26"/>
      <c r="W50" s="5"/>
      <c r="X50" s="17"/>
      <c r="Y50" s="4"/>
      <c r="Z50" s="4"/>
      <c r="AA50" s="16"/>
      <c r="AB50" s="16"/>
      <c r="AC50" s="16"/>
      <c r="AD50" s="8"/>
      <c r="AE50" s="8"/>
      <c r="AF50" s="7"/>
      <c r="AG50" s="7"/>
      <c r="AH50" s="4"/>
      <c r="AI50" s="3"/>
      <c r="AJ50" s="3"/>
      <c r="AK50" s="3"/>
      <c r="AL50" s="3"/>
      <c r="AQ50" s="95">
        <f t="shared" si="5"/>
        <v>200000</v>
      </c>
      <c r="AR50" s="95">
        <f t="shared" si="6"/>
        <v>200000</v>
      </c>
      <c r="AS50" s="95">
        <f t="shared" si="7"/>
        <v>200000</v>
      </c>
      <c r="AT50" s="95">
        <f t="shared" si="8"/>
        <v>200000</v>
      </c>
      <c r="AU50" s="95">
        <f t="shared" si="9"/>
        <v>200000</v>
      </c>
      <c r="AV50" s="2">
        <f>'อัตราภาษี 1'!B5</f>
        <v>0.01</v>
      </c>
      <c r="AX50" s="95">
        <f t="shared" si="10"/>
        <v>20</v>
      </c>
      <c r="AY50" s="95">
        <f t="shared" si="11"/>
        <v>2</v>
      </c>
    </row>
    <row r="51" spans="1:51" s="659" customFormat="1" ht="17.25" customHeight="1" x14ac:dyDescent="0.25">
      <c r="A51" s="794"/>
      <c r="B51" s="795"/>
      <c r="C51" s="796"/>
      <c r="D51" s="796"/>
      <c r="E51" s="796"/>
      <c r="F51" s="796"/>
      <c r="G51" s="796"/>
      <c r="H51" s="796"/>
      <c r="I51" s="796"/>
      <c r="J51" s="796"/>
      <c r="K51" s="797"/>
      <c r="L51" s="797"/>
      <c r="M51" s="798"/>
      <c r="N51" s="797"/>
      <c r="O51" s="799"/>
      <c r="P51" s="799"/>
      <c r="Q51" s="642"/>
      <c r="R51" s="643"/>
      <c r="S51" s="643"/>
      <c r="T51" s="638"/>
      <c r="U51" s="800"/>
      <c r="V51" s="636"/>
      <c r="W51" s="637"/>
      <c r="X51" s="645"/>
      <c r="Y51" s="638"/>
      <c r="Z51" s="638"/>
      <c r="AA51" s="646"/>
      <c r="AB51" s="646"/>
      <c r="AC51" s="646"/>
      <c r="AD51" s="643"/>
      <c r="AE51" s="643"/>
      <c r="AF51" s="639"/>
      <c r="AG51" s="801"/>
      <c r="AH51" s="638"/>
      <c r="AI51" s="802"/>
      <c r="AJ51" s="647"/>
      <c r="AK51" s="803"/>
      <c r="AL51" s="647"/>
      <c r="AM51" s="796"/>
      <c r="AN51" s="796"/>
      <c r="AO51" s="796"/>
      <c r="AP51" s="796"/>
      <c r="AQ51" s="596"/>
      <c r="AR51" s="596"/>
      <c r="AS51" s="596"/>
      <c r="AT51" s="596"/>
      <c r="AU51" s="596"/>
      <c r="AV51" s="796"/>
      <c r="AW51" s="796"/>
      <c r="AX51" s="804">
        <f>SUM(AX11:AX50)</f>
        <v>3251.7925000000005</v>
      </c>
      <c r="AY51" s="805">
        <f>SUM(AY11:AY50)</f>
        <v>325.17925000000008</v>
      </c>
    </row>
    <row r="52" spans="1:51" s="475" customFormat="1" ht="17.25" customHeight="1" x14ac:dyDescent="0.25">
      <c r="A52" s="67"/>
      <c r="B52" s="1"/>
      <c r="C52" s="2"/>
      <c r="D52" s="2"/>
      <c r="E52" s="2"/>
      <c r="F52" s="2"/>
      <c r="G52" s="522"/>
      <c r="H52" s="2"/>
      <c r="I52" s="2"/>
      <c r="J52" s="2"/>
      <c r="K52" s="13"/>
      <c r="L52" s="13"/>
      <c r="M52" s="84"/>
      <c r="N52" s="13"/>
      <c r="O52" s="37"/>
      <c r="P52" s="37"/>
      <c r="Q52" s="536"/>
      <c r="R52" s="8"/>
      <c r="S52" s="8"/>
      <c r="T52" s="4"/>
      <c r="U52" s="11"/>
      <c r="V52" s="26"/>
      <c r="W52" s="5"/>
      <c r="X52" s="17"/>
      <c r="Y52" s="4"/>
      <c r="Z52" s="4"/>
      <c r="AA52" s="16"/>
      <c r="AB52" s="16"/>
      <c r="AC52" s="16"/>
      <c r="AD52" s="8"/>
      <c r="AE52" s="8"/>
      <c r="AF52" s="7"/>
      <c r="AG52" s="537"/>
      <c r="AH52" s="4"/>
      <c r="AI52" s="538"/>
      <c r="AJ52" s="3"/>
      <c r="AK52" s="539"/>
      <c r="AL52" s="3"/>
      <c r="AM52" s="2"/>
      <c r="AN52" s="2"/>
      <c r="AO52" s="2"/>
      <c r="AP52" s="2"/>
      <c r="AQ52" s="95"/>
      <c r="AR52" s="95"/>
      <c r="AS52" s="95"/>
      <c r="AT52" s="95"/>
      <c r="AU52" s="95"/>
      <c r="AV52" s="2"/>
      <c r="AW52" s="2"/>
      <c r="AX52" s="774"/>
      <c r="AY52" s="540"/>
    </row>
    <row r="53" spans="1:51" x14ac:dyDescent="0.25">
      <c r="AW53" s="2"/>
    </row>
    <row r="54" spans="1:51" s="2" customFormat="1" ht="17.25" customHeight="1" x14ac:dyDescent="0.25">
      <c r="A54" s="28"/>
      <c r="B54" s="1"/>
      <c r="K54" s="13"/>
      <c r="L54" s="13"/>
      <c r="M54" s="62"/>
      <c r="N54" s="13"/>
      <c r="O54" s="13"/>
      <c r="P54" s="13"/>
      <c r="Q54" s="536"/>
      <c r="R54" s="8"/>
      <c r="S54" s="8"/>
      <c r="T54" s="4"/>
      <c r="U54" s="11"/>
      <c r="V54" s="26"/>
      <c r="W54" s="5"/>
      <c r="X54" s="17"/>
      <c r="Y54" s="4"/>
      <c r="Z54" s="4"/>
      <c r="AA54" s="16"/>
      <c r="AB54" s="16"/>
      <c r="AC54" s="36"/>
      <c r="AD54" s="8"/>
      <c r="AE54" s="8"/>
      <c r="AF54" s="7"/>
      <c r="AG54" s="7"/>
      <c r="AH54" s="8"/>
      <c r="AI54" s="3"/>
      <c r="AJ54" s="3"/>
      <c r="AK54" s="3"/>
      <c r="AL54" s="3"/>
      <c r="AO54" s="95"/>
      <c r="AP54" s="95"/>
      <c r="AQ54" s="95"/>
      <c r="AR54" s="95"/>
      <c r="AS54" s="95"/>
      <c r="AT54" s="95"/>
      <c r="AU54" s="95"/>
      <c r="AX54" s="774"/>
      <c r="AY54" s="95"/>
    </row>
    <row r="55" spans="1:51" s="2" customFormat="1" ht="17.25" customHeight="1" x14ac:dyDescent="0.25">
      <c r="A55" s="28"/>
      <c r="B55" s="1"/>
      <c r="K55" s="13"/>
      <c r="L55" s="13"/>
      <c r="M55" s="62"/>
      <c r="N55" s="13"/>
      <c r="O55" s="13"/>
      <c r="P55" s="13"/>
      <c r="Q55" s="536"/>
      <c r="R55" s="8"/>
      <c r="S55" s="8"/>
      <c r="T55" s="4"/>
      <c r="U55" s="11"/>
      <c r="V55" s="26"/>
      <c r="W55" s="5"/>
      <c r="X55" s="17"/>
      <c r="Y55" s="4"/>
      <c r="Z55" s="4"/>
      <c r="AA55" s="16"/>
      <c r="AB55" s="16"/>
      <c r="AC55" s="36"/>
      <c r="AD55" s="8"/>
      <c r="AE55" s="8"/>
      <c r="AF55" s="7"/>
      <c r="AG55" s="7"/>
      <c r="AH55" s="8"/>
      <c r="AI55" s="3"/>
      <c r="AJ55" s="3"/>
      <c r="AK55" s="3"/>
      <c r="AL55" s="3"/>
      <c r="AO55" s="95"/>
      <c r="AP55" s="95"/>
      <c r="AQ55" s="95"/>
      <c r="AR55" s="95"/>
      <c r="AS55" s="95"/>
      <c r="AT55" s="95"/>
      <c r="AU55" s="95"/>
      <c r="AX55" s="774"/>
      <c r="AY55" s="95"/>
    </row>
    <row r="56" spans="1:51" x14ac:dyDescent="0.25">
      <c r="AW56" s="2"/>
    </row>
    <row r="57" spans="1:51" ht="17.25" customHeight="1" x14ac:dyDescent="0.25">
      <c r="AW57" s="2"/>
      <c r="AX57" s="774"/>
      <c r="AY57" s="95"/>
    </row>
    <row r="58" spans="1:51" ht="17.25" customHeight="1" x14ac:dyDescent="0.25">
      <c r="AW58" s="2"/>
      <c r="AX58" s="774"/>
      <c r="AY58" s="95"/>
    </row>
    <row r="59" spans="1:51" x14ac:dyDescent="0.25">
      <c r="AW59" s="2"/>
      <c r="AX59" s="774"/>
      <c r="AY59" s="95"/>
    </row>
    <row r="60" spans="1:51" x14ac:dyDescent="0.25">
      <c r="AW60" s="2"/>
      <c r="AX60" s="774"/>
      <c r="AY60" s="95"/>
    </row>
    <row r="61" spans="1:51" x14ac:dyDescent="0.25">
      <c r="AW61" s="2"/>
      <c r="AX61" s="774"/>
      <c r="AY61" s="95"/>
    </row>
    <row r="62" spans="1:51" x14ac:dyDescent="0.25">
      <c r="AW62" s="2"/>
      <c r="AX62" s="774"/>
      <c r="AY62" s="95"/>
    </row>
    <row r="63" spans="1:51" x14ac:dyDescent="0.25">
      <c r="AW63" s="2"/>
      <c r="AX63" s="774"/>
      <c r="AY63" s="95"/>
    </row>
    <row r="64" spans="1:51" x14ac:dyDescent="0.25">
      <c r="AW64" s="2"/>
      <c r="AX64" s="774"/>
      <c r="AY64" s="95"/>
    </row>
    <row r="65" spans="49:51" x14ac:dyDescent="0.25">
      <c r="AW65" s="2"/>
      <c r="AX65" s="774"/>
      <c r="AY65" s="95"/>
    </row>
    <row r="66" spans="49:51" x14ac:dyDescent="0.25">
      <c r="AW66" s="2"/>
      <c r="AX66" s="774"/>
      <c r="AY66" s="95"/>
    </row>
    <row r="67" spans="49:51" x14ac:dyDescent="0.25">
      <c r="AW67" s="2"/>
      <c r="AX67" s="774"/>
      <c r="AY67" s="95"/>
    </row>
    <row r="68" spans="49:51" x14ac:dyDescent="0.25">
      <c r="AW68" s="2"/>
      <c r="AX68" s="774"/>
      <c r="AY68" s="95"/>
    </row>
    <row r="69" spans="49:51" x14ac:dyDescent="0.25">
      <c r="AW69" s="2"/>
      <c r="AX69" s="774"/>
      <c r="AY69" s="95"/>
    </row>
    <row r="70" spans="49:51" x14ac:dyDescent="0.25">
      <c r="AW70" s="2"/>
      <c r="AX70" s="774"/>
      <c r="AY70" s="95"/>
    </row>
    <row r="71" spans="49:51" x14ac:dyDescent="0.25">
      <c r="AW71" s="2"/>
      <c r="AX71" s="774"/>
      <c r="AY71" s="95"/>
    </row>
    <row r="72" spans="49:51" x14ac:dyDescent="0.25">
      <c r="AW72" s="2"/>
      <c r="AX72" s="774"/>
      <c r="AY72" s="95"/>
    </row>
    <row r="73" spans="49:51" x14ac:dyDescent="0.25">
      <c r="AW73" s="2"/>
    </row>
  </sheetData>
  <mergeCells count="59">
    <mergeCell ref="A4:A10"/>
    <mergeCell ref="B4:U4"/>
    <mergeCell ref="V4:V10"/>
    <mergeCell ref="W4:AP4"/>
    <mergeCell ref="AQ4:AQ10"/>
    <mergeCell ref="U6:U10"/>
    <mergeCell ref="X5:X10"/>
    <mergeCell ref="Y5:Y10"/>
    <mergeCell ref="AO5:AO10"/>
    <mergeCell ref="AM6:AM10"/>
    <mergeCell ref="AN6:AN10"/>
    <mergeCell ref="AH6:AH10"/>
    <mergeCell ref="AI6:AI10"/>
    <mergeCell ref="Z5:Z10"/>
    <mergeCell ref="AA5:AA10"/>
    <mergeCell ref="AB5:AB10"/>
    <mergeCell ref="H5:J5"/>
    <mergeCell ref="AC5:AC10"/>
    <mergeCell ref="O5:O10"/>
    <mergeCell ref="P5:P10"/>
    <mergeCell ref="Q5:U5"/>
    <mergeCell ref="W5:W10"/>
    <mergeCell ref="S6:S10"/>
    <mergeCell ref="T6:T10"/>
    <mergeCell ref="M5:M10"/>
    <mergeCell ref="N5:N10"/>
    <mergeCell ref="B5:B10"/>
    <mergeCell ref="C5:C10"/>
    <mergeCell ref="D5:D10"/>
    <mergeCell ref="E5:F5"/>
    <mergeCell ref="G5:G10"/>
    <mergeCell ref="AM5:AN5"/>
    <mergeCell ref="AW4:AW10"/>
    <mergeCell ref="AG5:AG10"/>
    <mergeCell ref="AE5:AE10"/>
    <mergeCell ref="AF5:AF10"/>
    <mergeCell ref="AJ6:AJ10"/>
    <mergeCell ref="AK6:AK10"/>
    <mergeCell ref="AR4:AR10"/>
    <mergeCell ref="AS4:AS10"/>
    <mergeCell ref="AT4:AT10"/>
    <mergeCell ref="AU4:AU10"/>
    <mergeCell ref="AV4:AV10"/>
    <mergeCell ref="B2:AW2"/>
    <mergeCell ref="B3:AW3"/>
    <mergeCell ref="AY4:AY10"/>
    <mergeCell ref="AP5:AP10"/>
    <mergeCell ref="E6:E10"/>
    <mergeCell ref="F6:F10"/>
    <mergeCell ref="H6:H10"/>
    <mergeCell ref="I6:I10"/>
    <mergeCell ref="J6:J10"/>
    <mergeCell ref="K6:K10"/>
    <mergeCell ref="L6:L10"/>
    <mergeCell ref="Q6:Q10"/>
    <mergeCell ref="R6:R10"/>
    <mergeCell ref="AD5:AD10"/>
    <mergeCell ref="AL6:AL10"/>
    <mergeCell ref="AX4:AX10"/>
  </mergeCells>
  <printOptions horizontalCentered="1"/>
  <pageMargins left="0.11811023622047244" right="0.19685039370078741" top="0.31496062992125984" bottom="0.31496062992125984" header="0.31496062992125984" footer="0.31496062992125984"/>
  <pageSetup paperSize="9" scale="69" fitToWidth="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Y1</xm:sqref>
        </x14:dataValidation>
        <x14:dataValidation type="list" allowBlank="1" showInputMessage="1" showErrorMessage="1">
          <x14:formula1>
            <xm:f>รายการ!$E$1:$E$11</xm:f>
          </x14:formula1>
          <xm:sqref>Z1</xm:sqref>
        </x14:dataValidation>
        <x14:dataValidation type="list" allowBlank="1" showInputMessage="1" showErrorMessage="1">
          <x14:formula1>
            <xm:f>รายการ!$C$1:$C$5</xm:f>
          </x14:formula1>
          <xm:sqref>AC54:AC55 AC1 M4 M1</xm:sqref>
        </x14:dataValidation>
        <x14:dataValidation type="list" allowBlank="1" showInputMessage="1" showErrorMessage="1">
          <x14:formula1>
            <xm:f>[2]รายการ!#REF!</xm:f>
          </x14:formula1>
          <xm:sqref>Y5:Z10 AC5:AC10 M5:M10 C5:C10</xm:sqref>
        </x14:dataValidation>
        <x14:dataValidation type="list" allowBlank="1" showInputMessage="1" showErrorMessage="1">
          <x14:formula1>
            <xm:f>[1]รายการ!#REF!</xm:f>
          </x14:formula1>
          <xm:sqref>AC57:AC1048576 Y57:Z1048576 C57:C1048576 M57:M1048576 C11:C52 AC11:AC52 Y11:Z52 M11:M52</xm:sqref>
        </x14:dataValidation>
        <x14:dataValidation type="list" allowBlank="1" showInputMessage="1" showErrorMessage="1">
          <x14:formula1>
            <xm:f>[3]รายการ!#REF!</xm:f>
          </x14:formula1>
          <xm:sqref>Y54:Z55</xm:sqref>
        </x14:dataValidation>
        <x14:dataValidation type="list" allowBlank="1" showInputMessage="1" showErrorMessage="1">
          <x14:formula1>
            <xm:f>[4]รายการ!#REF!</xm:f>
          </x14:formula1>
          <xm:sqref>M54:M55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Q215"/>
  <sheetViews>
    <sheetView view="pageBreakPreview" topLeftCell="H13" zoomScale="80" zoomScaleNormal="110" zoomScaleSheetLayoutView="80" workbookViewId="0">
      <selection activeCell="AD110" sqref="AD110"/>
    </sheetView>
  </sheetViews>
  <sheetFormatPr defaultColWidth="7.875" defaultRowHeight="15.75" x14ac:dyDescent="0.25"/>
  <cols>
    <col min="1" max="1" width="15.625" style="67" hidden="1" customWidth="1"/>
    <col min="2" max="2" width="5" style="1" customWidth="1"/>
    <col min="3" max="3" width="7.125" style="66" customWidth="1"/>
    <col min="4" max="4" width="5.875" style="2" customWidth="1"/>
    <col min="5" max="5" width="6.5" style="2" hidden="1" customWidth="1"/>
    <col min="6" max="6" width="5.75" style="2" hidden="1" customWidth="1"/>
    <col min="7" max="7" width="6.375" style="2" hidden="1" customWidth="1"/>
    <col min="8" max="10" width="4.375" style="2" customWidth="1"/>
    <col min="11" max="11" width="8.75" style="13" hidden="1" customWidth="1"/>
    <col min="12" max="12" width="7.875" style="13" hidden="1" customWidth="1"/>
    <col min="13" max="13" width="5.25" style="84" customWidth="1"/>
    <col min="14" max="14" width="7.75" style="13" customWidth="1"/>
    <col min="15" max="15" width="6.125" style="13" customWidth="1"/>
    <col min="16" max="16" width="10.5" style="13" customWidth="1"/>
    <col min="17" max="17" width="9.875" style="536" hidden="1" customWidth="1"/>
    <col min="18" max="18" width="6.5" style="8" hidden="1" customWidth="1"/>
    <col min="19" max="19" width="5.125" style="8" hidden="1" customWidth="1"/>
    <col min="20" max="20" width="6.875" style="4" hidden="1" customWidth="1"/>
    <col min="21" max="21" width="7.125" style="605" hidden="1" customWidth="1"/>
    <col min="22" max="22" width="13" style="26" hidden="1" customWidth="1"/>
    <col min="23" max="23" width="5.75" style="606" customWidth="1"/>
    <col min="24" max="24" width="5.75" style="17" hidden="1" customWidth="1"/>
    <col min="25" max="25" width="11" style="4" customWidth="1"/>
    <col min="26" max="26" width="9.625" style="4" customWidth="1"/>
    <col min="27" max="27" width="6.625" style="16" hidden="1" customWidth="1"/>
    <col min="28" max="28" width="6.875" style="16" hidden="1" customWidth="1"/>
    <col min="29" max="29" width="6" style="16" customWidth="1"/>
    <col min="30" max="30" width="7.5" style="8" customWidth="1"/>
    <col min="31" max="31" width="6.25" style="8" customWidth="1"/>
    <col min="32" max="32" width="7.875" style="7" customWidth="1"/>
    <col min="33" max="33" width="9.75" style="7" customWidth="1"/>
    <col min="34" max="34" width="7.875" style="4" hidden="1" customWidth="1"/>
    <col min="35" max="35" width="8.125" style="3" hidden="1" customWidth="1"/>
    <col min="36" max="36" width="6.125" style="3" hidden="1" customWidth="1"/>
    <col min="37" max="37" width="5" style="3" hidden="1" customWidth="1"/>
    <col min="38" max="38" width="7.375" style="3" hidden="1" customWidth="1"/>
    <col min="39" max="39" width="6.125" style="2" customWidth="1"/>
    <col min="40" max="40" width="5.75" style="2" customWidth="1"/>
    <col min="41" max="41" width="10.875" style="2" hidden="1" customWidth="1"/>
    <col min="42" max="42" width="9.75" style="2" customWidth="1"/>
    <col min="43" max="43" width="10" style="2" customWidth="1"/>
    <col min="44" max="44" width="10.25" style="2" customWidth="1"/>
    <col min="45" max="45" width="11.625" style="2" hidden="1" customWidth="1"/>
    <col min="46" max="46" width="10.875" style="2" customWidth="1"/>
    <col min="47" max="47" width="9.75" style="2" customWidth="1"/>
    <col min="48" max="48" width="5.875" style="550" customWidth="1"/>
    <col min="49" max="49" width="15.125" style="2" hidden="1" customWidth="1"/>
    <col min="50" max="50" width="10.375" style="66" hidden="1" customWidth="1"/>
    <col min="51" max="51" width="12" style="2" hidden="1" customWidth="1"/>
    <col min="52" max="16384" width="7.875" style="6"/>
  </cols>
  <sheetData>
    <row r="1" spans="1:95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95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95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95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42" t="s">
        <v>1723</v>
      </c>
      <c r="AV4" s="840" t="s">
        <v>1724</v>
      </c>
      <c r="AW4" s="840" t="s">
        <v>20</v>
      </c>
      <c r="AX4" s="865" t="s">
        <v>1860</v>
      </c>
      <c r="AY4" s="840" t="s">
        <v>1861</v>
      </c>
    </row>
    <row r="5" spans="1:95" s="10" customFormat="1" ht="17.25" customHeight="1" x14ac:dyDescent="0.25">
      <c r="A5" s="870"/>
      <c r="B5" s="845" t="s">
        <v>10</v>
      </c>
      <c r="C5" s="871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548" t="s">
        <v>101</v>
      </c>
      <c r="L5" s="548" t="s">
        <v>101</v>
      </c>
      <c r="M5" s="866" t="s">
        <v>1709</v>
      </c>
      <c r="N5" s="869" t="s">
        <v>1710</v>
      </c>
      <c r="O5" s="869" t="s">
        <v>1711</v>
      </c>
      <c r="P5" s="869" t="s">
        <v>1712</v>
      </c>
      <c r="Q5" s="830" t="s">
        <v>22</v>
      </c>
      <c r="R5" s="830"/>
      <c r="S5" s="830"/>
      <c r="T5" s="830"/>
      <c r="U5" s="830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549"/>
      <c r="AI5" s="719" t="s">
        <v>23</v>
      </c>
      <c r="AJ5" s="720"/>
      <c r="AK5" s="720"/>
      <c r="AL5" s="720"/>
      <c r="AM5" s="838" t="s">
        <v>1984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843"/>
      <c r="AV5" s="847"/>
      <c r="AW5" s="840"/>
      <c r="AX5" s="865"/>
      <c r="AY5" s="840"/>
    </row>
    <row r="6" spans="1:95" s="10" customFormat="1" ht="17.25" customHeight="1" x14ac:dyDescent="0.25">
      <c r="A6" s="870"/>
      <c r="B6" s="845"/>
      <c r="C6" s="871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67"/>
      <c r="N6" s="843"/>
      <c r="O6" s="843"/>
      <c r="P6" s="843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843"/>
      <c r="AV6" s="847"/>
      <c r="AW6" s="840"/>
      <c r="AX6" s="865"/>
      <c r="AY6" s="840"/>
    </row>
    <row r="7" spans="1:95" s="10" customFormat="1" ht="17.25" customHeight="1" x14ac:dyDescent="0.25">
      <c r="A7" s="870"/>
      <c r="B7" s="845"/>
      <c r="C7" s="871"/>
      <c r="D7" s="830"/>
      <c r="E7" s="830"/>
      <c r="F7" s="830"/>
      <c r="G7" s="830"/>
      <c r="H7" s="830"/>
      <c r="I7" s="830"/>
      <c r="J7" s="830"/>
      <c r="K7" s="831"/>
      <c r="L7" s="831"/>
      <c r="M7" s="867"/>
      <c r="N7" s="843"/>
      <c r="O7" s="843"/>
      <c r="P7" s="843"/>
      <c r="Q7" s="832"/>
      <c r="R7" s="833"/>
      <c r="S7" s="833"/>
      <c r="T7" s="830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843"/>
      <c r="AV7" s="847"/>
      <c r="AW7" s="840"/>
      <c r="AX7" s="865"/>
      <c r="AY7" s="840"/>
    </row>
    <row r="8" spans="1:95" s="10" customFormat="1" ht="17.25" customHeight="1" x14ac:dyDescent="0.25">
      <c r="A8" s="870"/>
      <c r="B8" s="845"/>
      <c r="C8" s="871"/>
      <c r="D8" s="830"/>
      <c r="E8" s="830"/>
      <c r="F8" s="830"/>
      <c r="G8" s="830"/>
      <c r="H8" s="830"/>
      <c r="I8" s="830"/>
      <c r="J8" s="830"/>
      <c r="K8" s="831"/>
      <c r="L8" s="831"/>
      <c r="M8" s="867"/>
      <c r="N8" s="843"/>
      <c r="O8" s="843"/>
      <c r="P8" s="843"/>
      <c r="Q8" s="832"/>
      <c r="R8" s="833"/>
      <c r="S8" s="833"/>
      <c r="T8" s="830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843"/>
      <c r="AV8" s="847"/>
      <c r="AW8" s="840"/>
      <c r="AX8" s="865"/>
      <c r="AY8" s="840"/>
      <c r="BA8" s="532"/>
      <c r="BB8" s="532"/>
      <c r="BC8" s="532"/>
    </row>
    <row r="9" spans="1:95" s="10" customFormat="1" ht="17.25" customHeight="1" x14ac:dyDescent="0.25">
      <c r="A9" s="870"/>
      <c r="B9" s="845"/>
      <c r="C9" s="871"/>
      <c r="D9" s="830"/>
      <c r="E9" s="830"/>
      <c r="F9" s="830"/>
      <c r="G9" s="830"/>
      <c r="H9" s="830"/>
      <c r="I9" s="830"/>
      <c r="J9" s="830"/>
      <c r="K9" s="831"/>
      <c r="L9" s="831"/>
      <c r="M9" s="867"/>
      <c r="N9" s="843"/>
      <c r="O9" s="843"/>
      <c r="P9" s="843"/>
      <c r="Q9" s="832"/>
      <c r="R9" s="833"/>
      <c r="S9" s="833"/>
      <c r="T9" s="830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843"/>
      <c r="AV9" s="847"/>
      <c r="AW9" s="840"/>
      <c r="AX9" s="865"/>
      <c r="AY9" s="840"/>
      <c r="BA9" s="532"/>
      <c r="BB9" s="532"/>
      <c r="BC9" s="532"/>
    </row>
    <row r="10" spans="1:95" s="10" customFormat="1" ht="17.25" customHeight="1" x14ac:dyDescent="0.25">
      <c r="A10" s="870"/>
      <c r="B10" s="845"/>
      <c r="C10" s="871"/>
      <c r="D10" s="830"/>
      <c r="E10" s="830"/>
      <c r="F10" s="830"/>
      <c r="G10" s="830"/>
      <c r="H10" s="830"/>
      <c r="I10" s="830"/>
      <c r="J10" s="830"/>
      <c r="K10" s="831"/>
      <c r="L10" s="831"/>
      <c r="M10" s="868"/>
      <c r="N10" s="844"/>
      <c r="O10" s="844"/>
      <c r="P10" s="844"/>
      <c r="Q10" s="832"/>
      <c r="R10" s="833"/>
      <c r="S10" s="833"/>
      <c r="T10" s="830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844"/>
      <c r="AV10" s="847"/>
      <c r="AW10" s="840"/>
      <c r="AX10" s="865"/>
      <c r="AY10" s="840"/>
      <c r="BA10" s="532"/>
      <c r="BB10" s="532"/>
      <c r="BC10" s="532"/>
    </row>
    <row r="11" spans="1:95" s="2" customFormat="1" ht="17.25" customHeight="1" x14ac:dyDescent="0.25">
      <c r="A11" s="28" t="s">
        <v>1826</v>
      </c>
      <c r="B11" s="1">
        <v>1493</v>
      </c>
      <c r="C11" s="2" t="s">
        <v>5</v>
      </c>
      <c r="D11" s="2">
        <v>17683</v>
      </c>
      <c r="E11" s="32">
        <v>41</v>
      </c>
      <c r="F11" s="2">
        <v>492</v>
      </c>
      <c r="G11" s="2" t="s">
        <v>160</v>
      </c>
      <c r="H11" s="2">
        <v>20</v>
      </c>
      <c r="I11" s="2">
        <v>0</v>
      </c>
      <c r="J11" s="2">
        <v>73</v>
      </c>
      <c r="K11" s="63">
        <f>H11*400+I11*100+J11</f>
        <v>8073</v>
      </c>
      <c r="L11" s="65">
        <f>SUM(Q11:U11)</f>
        <v>8073</v>
      </c>
      <c r="M11" s="84">
        <v>1</v>
      </c>
      <c r="N11" s="13">
        <f>K11</f>
        <v>8073</v>
      </c>
      <c r="O11" s="13">
        <f>[6]qry_report!$L$352</f>
        <v>125</v>
      </c>
      <c r="P11" s="65">
        <f>N11*O11</f>
        <v>1009125</v>
      </c>
      <c r="Q11" s="536">
        <v>8073</v>
      </c>
      <c r="R11" s="8"/>
      <c r="S11" s="8"/>
      <c r="T11" s="4"/>
      <c r="U11" s="11"/>
      <c r="V11" s="28"/>
      <c r="W11" s="606"/>
      <c r="X11" s="17"/>
      <c r="Y11" s="4"/>
      <c r="Z11" s="4"/>
      <c r="AA11" s="16"/>
      <c r="AB11" s="16"/>
      <c r="AC11" s="16"/>
      <c r="AD11" s="8"/>
      <c r="AE11" s="8"/>
      <c r="AF11" s="7"/>
      <c r="AG11" s="7"/>
      <c r="AH11" s="4"/>
      <c r="AI11" s="3"/>
      <c r="AJ11" s="3"/>
      <c r="AK11" s="3"/>
      <c r="AL11" s="3"/>
      <c r="AQ11" s="95">
        <f t="shared" ref="AQ11:AQ52" si="0">P11+AP11</f>
        <v>1009125</v>
      </c>
      <c r="AR11" s="95">
        <f t="shared" ref="AR11:AR52" si="1">P11+AP11</f>
        <v>1009125</v>
      </c>
      <c r="AS11" s="95"/>
      <c r="AT11" s="95">
        <f>AR11-AS11</f>
        <v>1009125</v>
      </c>
      <c r="AU11" s="95"/>
      <c r="AX11" s="66"/>
      <c r="AY11" s="4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66"/>
    </row>
    <row r="12" spans="1:95" s="2" customFormat="1" ht="17.25" customHeight="1" x14ac:dyDescent="0.25">
      <c r="A12" s="28" t="s">
        <v>1826</v>
      </c>
      <c r="B12" s="1">
        <v>1494</v>
      </c>
      <c r="C12" s="2" t="s">
        <v>5</v>
      </c>
      <c r="D12" s="2">
        <v>35804</v>
      </c>
      <c r="E12" s="2">
        <v>124</v>
      </c>
      <c r="F12" s="2">
        <v>2217</v>
      </c>
      <c r="G12" s="2" t="s">
        <v>160</v>
      </c>
      <c r="H12" s="2">
        <v>7</v>
      </c>
      <c r="I12" s="2">
        <v>0</v>
      </c>
      <c r="J12" s="2">
        <v>64</v>
      </c>
      <c r="K12" s="63">
        <f>H12*400+I12*100+J12</f>
        <v>2864</v>
      </c>
      <c r="L12" s="65">
        <f>SUM(Q12:U12)</f>
        <v>2864</v>
      </c>
      <c r="M12" s="84">
        <v>1</v>
      </c>
      <c r="N12" s="13">
        <f>K12</f>
        <v>2864</v>
      </c>
      <c r="O12" s="13">
        <f>[6]qry_report!$L$352</f>
        <v>125</v>
      </c>
      <c r="P12" s="65">
        <f>N12*O12</f>
        <v>358000</v>
      </c>
      <c r="Q12" s="536">
        <v>2864</v>
      </c>
      <c r="R12" s="8"/>
      <c r="S12" s="8"/>
      <c r="T12" s="4"/>
      <c r="U12" s="11"/>
      <c r="V12" s="26"/>
      <c r="W12" s="606"/>
      <c r="X12" s="17"/>
      <c r="Y12" s="4"/>
      <c r="Z12" s="4"/>
      <c r="AA12" s="16"/>
      <c r="AB12" s="16"/>
      <c r="AC12" s="16"/>
      <c r="AD12" s="8"/>
      <c r="AE12" s="8"/>
      <c r="AF12" s="7"/>
      <c r="AG12" s="7"/>
      <c r="AH12" s="4"/>
      <c r="AI12" s="3"/>
      <c r="AJ12" s="3"/>
      <c r="AK12" s="3"/>
      <c r="AL12" s="3"/>
      <c r="AQ12" s="95">
        <f t="shared" si="0"/>
        <v>358000</v>
      </c>
      <c r="AR12" s="95">
        <f t="shared" si="1"/>
        <v>358000</v>
      </c>
      <c r="AT12" s="95">
        <f>AQ12</f>
        <v>358000</v>
      </c>
      <c r="AX12" s="66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66"/>
    </row>
    <row r="13" spans="1:95" s="2" customFormat="1" ht="17.25" customHeight="1" x14ac:dyDescent="0.25">
      <c r="A13" s="28" t="s">
        <v>1826</v>
      </c>
      <c r="B13" s="1">
        <v>1495</v>
      </c>
      <c r="C13" s="2" t="s">
        <v>5</v>
      </c>
      <c r="D13" s="2">
        <v>35805</v>
      </c>
      <c r="E13" s="2">
        <v>125</v>
      </c>
      <c r="F13" s="2">
        <v>2218</v>
      </c>
      <c r="G13" s="2" t="s">
        <v>160</v>
      </c>
      <c r="H13" s="2">
        <v>31</v>
      </c>
      <c r="I13" s="2">
        <v>2</v>
      </c>
      <c r="J13" s="2">
        <v>80</v>
      </c>
      <c r="K13" s="63">
        <f>H13*400+I13*100+J13</f>
        <v>12680</v>
      </c>
      <c r="L13" s="65">
        <f>SUM(Q13:U13)</f>
        <v>12680</v>
      </c>
      <c r="M13" s="84">
        <v>1</v>
      </c>
      <c r="N13" s="13">
        <f>L13</f>
        <v>12680</v>
      </c>
      <c r="O13" s="13">
        <v>125</v>
      </c>
      <c r="P13" s="65">
        <f>N13*O13</f>
        <v>1585000</v>
      </c>
      <c r="Q13" s="536">
        <v>12680</v>
      </c>
      <c r="R13" s="8"/>
      <c r="S13" s="8"/>
      <c r="T13" s="4"/>
      <c r="U13" s="11"/>
      <c r="V13" s="26"/>
      <c r="W13" s="606"/>
      <c r="X13" s="17"/>
      <c r="Y13" s="4"/>
      <c r="Z13" s="4"/>
      <c r="AA13" s="16"/>
      <c r="AB13" s="16"/>
      <c r="AC13" s="16"/>
      <c r="AD13" s="8"/>
      <c r="AE13" s="8"/>
      <c r="AF13" s="7"/>
      <c r="AG13" s="7"/>
      <c r="AH13" s="4"/>
      <c r="AI13" s="3"/>
      <c r="AJ13" s="3"/>
      <c r="AK13" s="3"/>
      <c r="AL13" s="3"/>
      <c r="AQ13" s="95">
        <f t="shared" si="0"/>
        <v>1585000</v>
      </c>
      <c r="AR13" s="95">
        <f t="shared" si="1"/>
        <v>1585000</v>
      </c>
      <c r="AT13" s="95">
        <f>AQ13</f>
        <v>1585000</v>
      </c>
      <c r="AX13" s="66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66"/>
    </row>
    <row r="14" spans="1:95" s="2" customFormat="1" ht="17.25" customHeight="1" x14ac:dyDescent="0.25">
      <c r="A14" s="28" t="s">
        <v>1826</v>
      </c>
      <c r="B14" s="1">
        <v>1496</v>
      </c>
      <c r="C14" s="2" t="s">
        <v>5</v>
      </c>
      <c r="D14" s="2">
        <v>35806</v>
      </c>
      <c r="E14" s="2">
        <v>131</v>
      </c>
      <c r="F14" s="2">
        <v>2219</v>
      </c>
      <c r="G14" s="2" t="s">
        <v>160</v>
      </c>
      <c r="H14" s="2">
        <v>9</v>
      </c>
      <c r="I14" s="2">
        <v>0</v>
      </c>
      <c r="J14" s="2">
        <v>13</v>
      </c>
      <c r="K14" s="63">
        <f>H14*400+I14*100+J14</f>
        <v>3613</v>
      </c>
      <c r="L14" s="65">
        <f>SUM(Q14:U14)</f>
        <v>3613</v>
      </c>
      <c r="M14" s="84">
        <v>1</v>
      </c>
      <c r="N14" s="13">
        <f>L14</f>
        <v>3613</v>
      </c>
      <c r="O14" s="13">
        <v>125</v>
      </c>
      <c r="P14" s="65">
        <f>N14*O14</f>
        <v>451625</v>
      </c>
      <c r="Q14" s="536">
        <v>3613</v>
      </c>
      <c r="R14" s="8"/>
      <c r="S14" s="8"/>
      <c r="T14" s="4"/>
      <c r="U14" s="11"/>
      <c r="V14" s="26"/>
      <c r="W14" s="606"/>
      <c r="X14" s="17"/>
      <c r="Y14" s="4"/>
      <c r="Z14" s="4"/>
      <c r="AA14" s="16"/>
      <c r="AB14" s="16"/>
      <c r="AC14" s="16"/>
      <c r="AD14" s="8"/>
      <c r="AE14" s="8"/>
      <c r="AF14" s="7"/>
      <c r="AG14" s="7"/>
      <c r="AH14" s="4"/>
      <c r="AI14" s="3"/>
      <c r="AJ14" s="3"/>
      <c r="AK14" s="3"/>
      <c r="AL14" s="3"/>
      <c r="AQ14" s="95">
        <f t="shared" si="0"/>
        <v>451625</v>
      </c>
      <c r="AR14" s="95">
        <f t="shared" si="1"/>
        <v>451625</v>
      </c>
      <c r="AT14" s="95">
        <f>AQ14</f>
        <v>451625</v>
      </c>
      <c r="AX14" s="66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66"/>
    </row>
    <row r="15" spans="1:95" s="32" customFormat="1" ht="17.25" customHeight="1" x14ac:dyDescent="0.25">
      <c r="A15" s="39" t="s">
        <v>1826</v>
      </c>
      <c r="B15" s="1">
        <v>1497</v>
      </c>
      <c r="C15" s="32" t="s">
        <v>5</v>
      </c>
      <c r="D15" s="32">
        <v>35807</v>
      </c>
      <c r="E15" s="32">
        <v>100</v>
      </c>
      <c r="F15" s="32">
        <v>2220</v>
      </c>
      <c r="G15" s="32" t="s">
        <v>160</v>
      </c>
      <c r="H15" s="32">
        <v>35</v>
      </c>
      <c r="I15" s="32">
        <v>0</v>
      </c>
      <c r="J15" s="32">
        <v>47</v>
      </c>
      <c r="K15" s="63">
        <f>H15*400+I15*100+J15</f>
        <v>14047</v>
      </c>
      <c r="L15" s="65">
        <f>SUM(Q15:U15)</f>
        <v>14047</v>
      </c>
      <c r="M15" s="86">
        <v>5</v>
      </c>
      <c r="N15" s="37">
        <f>L15</f>
        <v>14047</v>
      </c>
      <c r="O15" s="37">
        <v>125</v>
      </c>
      <c r="P15" s="65">
        <f>N15*O15</f>
        <v>1755875</v>
      </c>
      <c r="Q15" s="607">
        <f>K15</f>
        <v>14047</v>
      </c>
      <c r="R15" s="43"/>
      <c r="S15" s="43"/>
      <c r="U15" s="35"/>
      <c r="V15" s="39" t="s">
        <v>1826</v>
      </c>
      <c r="W15" s="608">
        <v>1277</v>
      </c>
      <c r="X15" s="42"/>
      <c r="Y15" s="32" t="s">
        <v>28</v>
      </c>
      <c r="Z15" s="32" t="s">
        <v>6</v>
      </c>
      <c r="AA15" s="36">
        <v>9</v>
      </c>
      <c r="AB15" s="36">
        <v>12</v>
      </c>
      <c r="AC15" s="36">
        <v>1</v>
      </c>
      <c r="AD15" s="528">
        <f>AA15*AB15</f>
        <v>108</v>
      </c>
      <c r="AE15" s="43">
        <v>100</v>
      </c>
      <c r="AF15" s="37">
        <f>[3]รายการ!B1</f>
        <v>6700</v>
      </c>
      <c r="AG15" s="37">
        <f>AF15*AD15</f>
        <v>723600</v>
      </c>
      <c r="AH15" s="43">
        <f>AD15</f>
        <v>108</v>
      </c>
      <c r="AI15" s="34">
        <v>108</v>
      </c>
      <c r="AJ15" s="34"/>
      <c r="AK15" s="34"/>
      <c r="AL15" s="34"/>
      <c r="AM15" s="32">
        <v>35</v>
      </c>
      <c r="AN15" s="32">
        <f>ค่าเสื่อม!AJ2</f>
        <v>60</v>
      </c>
      <c r="AO15" s="111">
        <f>AG15*AN15/100</f>
        <v>434160</v>
      </c>
      <c r="AP15" s="111">
        <f>AG15-AO15</f>
        <v>289440</v>
      </c>
      <c r="AQ15" s="95">
        <f t="shared" si="0"/>
        <v>2045315</v>
      </c>
      <c r="AR15" s="95">
        <f t="shared" si="1"/>
        <v>2045315</v>
      </c>
      <c r="AT15" s="111">
        <f>AQ15-AS15</f>
        <v>2045315</v>
      </c>
      <c r="AW15" s="32" t="s">
        <v>290</v>
      </c>
      <c r="AX15" s="66"/>
      <c r="AZ15" s="609"/>
      <c r="BA15" s="609"/>
      <c r="BB15" s="609"/>
      <c r="BC15" s="609"/>
      <c r="BD15" s="609"/>
      <c r="BE15" s="609"/>
      <c r="BF15" s="609"/>
      <c r="BG15" s="609"/>
      <c r="BH15" s="609"/>
      <c r="BI15" s="609"/>
      <c r="BJ15" s="609"/>
      <c r="BK15" s="609"/>
      <c r="BL15" s="609"/>
      <c r="BM15" s="609"/>
      <c r="BN15" s="609"/>
      <c r="BO15" s="609"/>
      <c r="BP15" s="609"/>
      <c r="BQ15" s="609"/>
      <c r="BR15" s="609"/>
      <c r="BS15" s="609"/>
      <c r="BT15" s="609"/>
      <c r="BU15" s="609"/>
      <c r="BV15" s="609"/>
      <c r="BW15" s="609"/>
      <c r="BX15" s="609"/>
      <c r="BY15" s="609"/>
      <c r="BZ15" s="609"/>
      <c r="CA15" s="609"/>
      <c r="CB15" s="609"/>
      <c r="CC15" s="609"/>
      <c r="CD15" s="609"/>
      <c r="CE15" s="609"/>
      <c r="CF15" s="609"/>
      <c r="CG15" s="609"/>
      <c r="CH15" s="609"/>
      <c r="CI15" s="609"/>
      <c r="CJ15" s="609"/>
      <c r="CK15" s="609"/>
      <c r="CL15" s="609"/>
      <c r="CM15" s="609"/>
      <c r="CN15" s="609"/>
      <c r="CO15" s="609"/>
      <c r="CP15" s="609"/>
      <c r="CQ15" s="75"/>
    </row>
    <row r="16" spans="1:95" s="32" customFormat="1" ht="17.25" customHeight="1" x14ac:dyDescent="0.25">
      <c r="A16" s="39"/>
      <c r="B16" s="33"/>
      <c r="K16" s="63"/>
      <c r="L16" s="65"/>
      <c r="M16" s="86"/>
      <c r="N16" s="37"/>
      <c r="O16" s="37"/>
      <c r="P16" s="65"/>
      <c r="Q16" s="607"/>
      <c r="R16" s="43"/>
      <c r="S16" s="43"/>
      <c r="U16" s="35"/>
      <c r="V16" s="39"/>
      <c r="W16" s="608">
        <v>1278</v>
      </c>
      <c r="X16" s="42"/>
      <c r="Y16" s="32" t="s">
        <v>28</v>
      </c>
      <c r="Z16" s="32" t="s">
        <v>7</v>
      </c>
      <c r="AA16" s="36">
        <v>9</v>
      </c>
      <c r="AB16" s="36">
        <v>12</v>
      </c>
      <c r="AC16" s="36">
        <v>1</v>
      </c>
      <c r="AD16" s="528">
        <f>AA16*AB16</f>
        <v>108</v>
      </c>
      <c r="AE16" s="43">
        <v>100</v>
      </c>
      <c r="AF16" s="37">
        <f>[3]รายการ!B1</f>
        <v>6700</v>
      </c>
      <c r="AG16" s="37">
        <f>AF16*AD16</f>
        <v>723600</v>
      </c>
      <c r="AH16" s="43">
        <f>AD16</f>
        <v>108</v>
      </c>
      <c r="AI16" s="34">
        <v>108</v>
      </c>
      <c r="AJ16" s="34"/>
      <c r="AK16" s="34"/>
      <c r="AL16" s="34"/>
      <c r="AM16" s="32">
        <v>35</v>
      </c>
      <c r="AN16" s="32">
        <f>ค่าเสื่อม!T4</f>
        <v>93</v>
      </c>
      <c r="AO16" s="111">
        <f>AG16*AN16/100</f>
        <v>672948</v>
      </c>
      <c r="AP16" s="111">
        <f>AG16-AO16</f>
        <v>50652</v>
      </c>
      <c r="AQ16" s="95">
        <f t="shared" si="0"/>
        <v>50652</v>
      </c>
      <c r="AR16" s="95">
        <f t="shared" si="1"/>
        <v>50652</v>
      </c>
      <c r="AT16" s="111">
        <f>AQ16-AS16</f>
        <v>50652</v>
      </c>
      <c r="AW16" s="32" t="s">
        <v>1827</v>
      </c>
      <c r="AX16" s="66"/>
      <c r="AZ16" s="609"/>
      <c r="BA16" s="609"/>
      <c r="BB16" s="609"/>
      <c r="BC16" s="609"/>
      <c r="BD16" s="609"/>
      <c r="BE16" s="609"/>
      <c r="BF16" s="609"/>
      <c r="BG16" s="609"/>
      <c r="BH16" s="609"/>
      <c r="BI16" s="609"/>
      <c r="BJ16" s="609"/>
      <c r="BK16" s="609"/>
      <c r="BL16" s="609"/>
      <c r="BM16" s="609"/>
      <c r="BN16" s="609"/>
      <c r="BO16" s="609"/>
      <c r="BP16" s="609"/>
      <c r="BQ16" s="609"/>
      <c r="BR16" s="609"/>
      <c r="BS16" s="609"/>
      <c r="BT16" s="609"/>
      <c r="BU16" s="609"/>
      <c r="BV16" s="609"/>
      <c r="BW16" s="609"/>
      <c r="BX16" s="609"/>
      <c r="BY16" s="609"/>
      <c r="BZ16" s="609"/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75"/>
    </row>
    <row r="17" spans="1:95" s="612" customFormat="1" ht="17.25" customHeight="1" x14ac:dyDescent="0.25">
      <c r="A17" s="39" t="s">
        <v>1826</v>
      </c>
      <c r="B17" s="33">
        <v>1498</v>
      </c>
      <c r="C17" s="32" t="s">
        <v>5</v>
      </c>
      <c r="D17" s="32">
        <v>35808</v>
      </c>
      <c r="E17" s="32">
        <v>101</v>
      </c>
      <c r="F17" s="32">
        <v>2221</v>
      </c>
      <c r="G17" s="32" t="s">
        <v>160</v>
      </c>
      <c r="H17" s="32">
        <v>43</v>
      </c>
      <c r="I17" s="32">
        <v>0</v>
      </c>
      <c r="J17" s="32">
        <v>10</v>
      </c>
      <c r="K17" s="63">
        <f t="shared" ref="K17:K27" si="2">H17*400+I17*100+J17</f>
        <v>17210</v>
      </c>
      <c r="L17" s="65">
        <f t="shared" ref="L17:L27" si="3">SUM(Q17:U17)</f>
        <v>17210</v>
      </c>
      <c r="M17" s="86">
        <v>1</v>
      </c>
      <c r="N17" s="37">
        <f t="shared" ref="N17:N27" si="4">L17</f>
        <v>17210</v>
      </c>
      <c r="O17" s="37">
        <v>125</v>
      </c>
      <c r="P17" s="65">
        <f t="shared" ref="P17:P27" si="5">N17*O17</f>
        <v>2151250</v>
      </c>
      <c r="Q17" s="607">
        <v>17210</v>
      </c>
      <c r="R17" s="43"/>
      <c r="S17" s="43"/>
      <c r="T17" s="32"/>
      <c r="U17" s="35"/>
      <c r="V17" s="39" t="s">
        <v>1826</v>
      </c>
      <c r="W17" s="608">
        <v>1279</v>
      </c>
      <c r="X17" s="42"/>
      <c r="Y17" s="32" t="s">
        <v>34</v>
      </c>
      <c r="Z17" s="32" t="s">
        <v>7</v>
      </c>
      <c r="AA17" s="36">
        <v>12</v>
      </c>
      <c r="AB17" s="36">
        <v>12</v>
      </c>
      <c r="AC17" s="36">
        <v>1</v>
      </c>
      <c r="AD17" s="528">
        <v>144</v>
      </c>
      <c r="AE17" s="43">
        <v>100</v>
      </c>
      <c r="AF17" s="37">
        <f>[3]รายการ!B8</f>
        <v>2600</v>
      </c>
      <c r="AG17" s="37">
        <f>AF17*AD17</f>
        <v>374400</v>
      </c>
      <c r="AH17" s="43">
        <f>AD17</f>
        <v>144</v>
      </c>
      <c r="AI17" s="34">
        <v>144</v>
      </c>
      <c r="AJ17" s="34"/>
      <c r="AK17" s="34"/>
      <c r="AL17" s="34"/>
      <c r="AM17" s="32">
        <v>35</v>
      </c>
      <c r="AN17" s="32">
        <f>ค่าเสื่อม!T4</f>
        <v>93</v>
      </c>
      <c r="AO17" s="111">
        <f>AG17*AN17/100</f>
        <v>348192</v>
      </c>
      <c r="AP17" s="111">
        <f>AG17-AO17</f>
        <v>26208</v>
      </c>
      <c r="AQ17" s="95">
        <f t="shared" si="0"/>
        <v>2177458</v>
      </c>
      <c r="AR17" s="95">
        <f t="shared" si="1"/>
        <v>2177458</v>
      </c>
      <c r="AS17" s="32"/>
      <c r="AT17" s="111">
        <f>AQ17-AS17</f>
        <v>2177458</v>
      </c>
      <c r="AU17" s="32"/>
      <c r="AV17" s="32"/>
      <c r="AW17" s="32" t="s">
        <v>1828</v>
      </c>
      <c r="AX17" s="66"/>
      <c r="AY17" s="4"/>
      <c r="AZ17" s="610"/>
      <c r="BA17" s="610"/>
      <c r="BB17" s="610"/>
      <c r="BC17" s="610"/>
      <c r="BD17" s="610"/>
      <c r="BE17" s="610"/>
      <c r="BF17" s="610"/>
      <c r="BG17" s="610"/>
      <c r="BH17" s="610"/>
      <c r="BI17" s="610"/>
      <c r="BJ17" s="610"/>
      <c r="BK17" s="610"/>
      <c r="BL17" s="610"/>
      <c r="BM17" s="610"/>
      <c r="BN17" s="610"/>
      <c r="BO17" s="610"/>
      <c r="BP17" s="610"/>
      <c r="BQ17" s="610"/>
      <c r="BR17" s="610"/>
      <c r="BS17" s="610"/>
      <c r="BT17" s="610"/>
      <c r="BU17" s="610"/>
      <c r="BV17" s="610"/>
      <c r="BW17" s="610"/>
      <c r="BX17" s="610"/>
      <c r="BY17" s="610"/>
      <c r="BZ17" s="610"/>
      <c r="CA17" s="610"/>
      <c r="CB17" s="610"/>
      <c r="CC17" s="610"/>
      <c r="CD17" s="610"/>
      <c r="CE17" s="610"/>
      <c r="CF17" s="610"/>
      <c r="CG17" s="610"/>
      <c r="CH17" s="610"/>
      <c r="CI17" s="610"/>
      <c r="CJ17" s="610"/>
      <c r="CK17" s="610"/>
      <c r="CL17" s="610"/>
      <c r="CM17" s="610"/>
      <c r="CN17" s="610"/>
      <c r="CO17" s="610"/>
      <c r="CP17" s="610"/>
      <c r="CQ17" s="611"/>
    </row>
    <row r="18" spans="1:95" s="2" customFormat="1" ht="17.25" customHeight="1" x14ac:dyDescent="0.25">
      <c r="A18" s="28" t="s">
        <v>1826</v>
      </c>
      <c r="B18" s="33">
        <v>1499</v>
      </c>
      <c r="C18" s="2" t="s">
        <v>5</v>
      </c>
      <c r="D18" s="2">
        <v>35809</v>
      </c>
      <c r="E18" s="2">
        <v>102</v>
      </c>
      <c r="F18" s="2">
        <v>2222</v>
      </c>
      <c r="G18" s="2" t="s">
        <v>160</v>
      </c>
      <c r="H18" s="2">
        <v>44</v>
      </c>
      <c r="I18" s="2">
        <v>3</v>
      </c>
      <c r="J18" s="2">
        <v>58</v>
      </c>
      <c r="K18" s="63">
        <f t="shared" si="2"/>
        <v>17958</v>
      </c>
      <c r="L18" s="65">
        <f t="shared" si="3"/>
        <v>17958</v>
      </c>
      <c r="M18" s="84">
        <v>1</v>
      </c>
      <c r="N18" s="13">
        <f t="shared" si="4"/>
        <v>17958</v>
      </c>
      <c r="O18" s="13">
        <v>125</v>
      </c>
      <c r="P18" s="65">
        <f t="shared" si="5"/>
        <v>2244750</v>
      </c>
      <c r="Q18" s="536">
        <v>17958</v>
      </c>
      <c r="R18" s="8"/>
      <c r="S18" s="8"/>
      <c r="T18" s="4"/>
      <c r="U18" s="11"/>
      <c r="V18" s="39"/>
      <c r="W18" s="608"/>
      <c r="X18" s="42"/>
      <c r="Y18" s="32"/>
      <c r="Z18" s="32"/>
      <c r="AA18" s="36"/>
      <c r="AB18" s="36"/>
      <c r="AC18" s="36"/>
      <c r="AD18" s="43"/>
      <c r="AE18" s="43"/>
      <c r="AF18" s="37"/>
      <c r="AG18" s="37"/>
      <c r="AH18" s="43"/>
      <c r="AI18" s="34"/>
      <c r="AJ18" s="34"/>
      <c r="AK18" s="34"/>
      <c r="AL18" s="34"/>
      <c r="AM18" s="32"/>
      <c r="AN18" s="32"/>
      <c r="AO18" s="111"/>
      <c r="AP18" s="111"/>
      <c r="AQ18" s="95">
        <f t="shared" si="0"/>
        <v>2244750</v>
      </c>
      <c r="AR18" s="95">
        <f t="shared" si="1"/>
        <v>2244750</v>
      </c>
      <c r="AS18" s="32"/>
      <c r="AT18" s="111">
        <f t="shared" ref="AT18:AT26" si="6">AQ18</f>
        <v>2244750</v>
      </c>
      <c r="AU18" s="32"/>
      <c r="AV18" s="32"/>
      <c r="AW18" s="32"/>
      <c r="AX18" s="66"/>
      <c r="AY18" s="4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66"/>
    </row>
    <row r="19" spans="1:95" s="2" customFormat="1" ht="17.25" customHeight="1" x14ac:dyDescent="0.25">
      <c r="A19" s="28" t="s">
        <v>1826</v>
      </c>
      <c r="B19" s="33">
        <v>1500</v>
      </c>
      <c r="C19" s="2" t="s">
        <v>5</v>
      </c>
      <c r="D19" s="2">
        <v>35811</v>
      </c>
      <c r="E19" s="2">
        <v>123</v>
      </c>
      <c r="F19" s="2">
        <v>2224</v>
      </c>
      <c r="G19" s="2" t="s">
        <v>160</v>
      </c>
      <c r="H19" s="2">
        <v>15</v>
      </c>
      <c r="I19" s="2">
        <v>1</v>
      </c>
      <c r="J19" s="2">
        <v>31</v>
      </c>
      <c r="K19" s="63">
        <f t="shared" si="2"/>
        <v>6131</v>
      </c>
      <c r="L19" s="65">
        <f t="shared" si="3"/>
        <v>6131</v>
      </c>
      <c r="M19" s="84">
        <v>1</v>
      </c>
      <c r="N19" s="65">
        <f t="shared" si="4"/>
        <v>6131</v>
      </c>
      <c r="O19" s="13">
        <v>125</v>
      </c>
      <c r="P19" s="65">
        <f t="shared" si="5"/>
        <v>766375</v>
      </c>
      <c r="Q19" s="536">
        <v>6131</v>
      </c>
      <c r="R19" s="8"/>
      <c r="S19" s="8"/>
      <c r="T19" s="4"/>
      <c r="U19" s="11"/>
      <c r="V19" s="39"/>
      <c r="W19" s="608"/>
      <c r="X19" s="42"/>
      <c r="Y19" s="32"/>
      <c r="Z19" s="32"/>
      <c r="AA19" s="36"/>
      <c r="AB19" s="36"/>
      <c r="AC19" s="36"/>
      <c r="AD19" s="43"/>
      <c r="AE19" s="43"/>
      <c r="AF19" s="37"/>
      <c r="AG19" s="37"/>
      <c r="AH19" s="43"/>
      <c r="AI19" s="34"/>
      <c r="AJ19" s="34"/>
      <c r="AK19" s="34"/>
      <c r="AL19" s="34"/>
      <c r="AM19" s="32"/>
      <c r="AN19" s="32"/>
      <c r="AO19" s="111"/>
      <c r="AP19" s="111"/>
      <c r="AQ19" s="95">
        <f t="shared" si="0"/>
        <v>766375</v>
      </c>
      <c r="AR19" s="95">
        <f t="shared" si="1"/>
        <v>766375</v>
      </c>
      <c r="AS19" s="32"/>
      <c r="AT19" s="111">
        <f t="shared" si="6"/>
        <v>766375</v>
      </c>
      <c r="AU19" s="32"/>
      <c r="AV19" s="32"/>
      <c r="AW19" s="32"/>
      <c r="AX19" s="66"/>
      <c r="AY19" s="4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66"/>
    </row>
    <row r="20" spans="1:95" s="2" customFormat="1" ht="17.25" customHeight="1" x14ac:dyDescent="0.25">
      <c r="A20" s="28" t="s">
        <v>1826</v>
      </c>
      <c r="B20" s="33">
        <v>1501</v>
      </c>
      <c r="C20" s="2" t="s">
        <v>5</v>
      </c>
      <c r="D20" s="2">
        <v>35812</v>
      </c>
      <c r="E20" s="2">
        <v>126</v>
      </c>
      <c r="F20" s="2">
        <v>2225</v>
      </c>
      <c r="G20" s="2" t="s">
        <v>160</v>
      </c>
      <c r="H20" s="2">
        <v>27</v>
      </c>
      <c r="I20" s="2">
        <v>0</v>
      </c>
      <c r="J20" s="2">
        <v>90</v>
      </c>
      <c r="K20" s="63">
        <f t="shared" si="2"/>
        <v>10890</v>
      </c>
      <c r="L20" s="65">
        <f t="shared" si="3"/>
        <v>10890</v>
      </c>
      <c r="M20" s="84">
        <v>1</v>
      </c>
      <c r="N20" s="65">
        <f t="shared" si="4"/>
        <v>10890</v>
      </c>
      <c r="O20" s="13">
        <v>125</v>
      </c>
      <c r="P20" s="65">
        <f t="shared" si="5"/>
        <v>1361250</v>
      </c>
      <c r="Q20" s="536">
        <v>10890</v>
      </c>
      <c r="R20" s="8"/>
      <c r="S20" s="8"/>
      <c r="T20" s="4"/>
      <c r="U20" s="11"/>
      <c r="V20" s="39"/>
      <c r="W20" s="608"/>
      <c r="X20" s="42"/>
      <c r="Y20" s="32"/>
      <c r="Z20" s="32"/>
      <c r="AA20" s="36"/>
      <c r="AB20" s="36"/>
      <c r="AC20" s="36"/>
      <c r="AD20" s="43"/>
      <c r="AE20" s="43"/>
      <c r="AF20" s="37"/>
      <c r="AG20" s="37"/>
      <c r="AH20" s="43"/>
      <c r="AI20" s="34"/>
      <c r="AJ20" s="34"/>
      <c r="AK20" s="34"/>
      <c r="AL20" s="34"/>
      <c r="AM20" s="32"/>
      <c r="AN20" s="32"/>
      <c r="AO20" s="111"/>
      <c r="AP20" s="111"/>
      <c r="AQ20" s="95">
        <f t="shared" si="0"/>
        <v>1361250</v>
      </c>
      <c r="AR20" s="95">
        <f t="shared" si="1"/>
        <v>1361250</v>
      </c>
      <c r="AS20" s="32"/>
      <c r="AT20" s="111">
        <f t="shared" si="6"/>
        <v>1361250</v>
      </c>
      <c r="AU20" s="32"/>
      <c r="AV20" s="32"/>
      <c r="AW20" s="32"/>
      <c r="AX20" s="66"/>
      <c r="AY20" s="4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66"/>
    </row>
    <row r="21" spans="1:95" s="612" customFormat="1" ht="17.25" customHeight="1" x14ac:dyDescent="0.25">
      <c r="A21" s="39" t="s">
        <v>1826</v>
      </c>
      <c r="B21" s="33">
        <v>1502</v>
      </c>
      <c r="C21" s="32" t="s">
        <v>5</v>
      </c>
      <c r="D21" s="32">
        <v>35814</v>
      </c>
      <c r="E21" s="32">
        <v>128</v>
      </c>
      <c r="F21" s="32">
        <v>2227</v>
      </c>
      <c r="G21" s="32" t="s">
        <v>160</v>
      </c>
      <c r="H21" s="32">
        <v>19</v>
      </c>
      <c r="I21" s="32">
        <v>3</v>
      </c>
      <c r="J21" s="32">
        <v>80</v>
      </c>
      <c r="K21" s="63">
        <f t="shared" si="2"/>
        <v>7980</v>
      </c>
      <c r="L21" s="65">
        <f t="shared" si="3"/>
        <v>7980</v>
      </c>
      <c r="M21" s="86">
        <v>1</v>
      </c>
      <c r="N21" s="37">
        <f t="shared" si="4"/>
        <v>7980</v>
      </c>
      <c r="O21" s="37">
        <v>125</v>
      </c>
      <c r="P21" s="65">
        <f t="shared" si="5"/>
        <v>997500</v>
      </c>
      <c r="Q21" s="607">
        <v>7980</v>
      </c>
      <c r="R21" s="43"/>
      <c r="S21" s="43"/>
      <c r="T21" s="32"/>
      <c r="U21" s="35"/>
      <c r="V21" s="39" t="s">
        <v>1826</v>
      </c>
      <c r="W21" s="608">
        <v>1280</v>
      </c>
      <c r="X21" s="42"/>
      <c r="Y21" s="32" t="s">
        <v>34</v>
      </c>
      <c r="Z21" s="32" t="s">
        <v>7</v>
      </c>
      <c r="AA21" s="36">
        <v>12</v>
      </c>
      <c r="AB21" s="36">
        <v>12</v>
      </c>
      <c r="AC21" s="36">
        <v>1</v>
      </c>
      <c r="AD21" s="43">
        <v>144</v>
      </c>
      <c r="AE21" s="43">
        <v>100</v>
      </c>
      <c r="AF21" s="37">
        <f>[3]รายการ!B8</f>
        <v>2600</v>
      </c>
      <c r="AG21" s="37">
        <f>AF21*AD21</f>
        <v>374400</v>
      </c>
      <c r="AH21" s="43">
        <f>AD21</f>
        <v>144</v>
      </c>
      <c r="AI21" s="34">
        <f>AH21</f>
        <v>144</v>
      </c>
      <c r="AJ21" s="34"/>
      <c r="AK21" s="34"/>
      <c r="AL21" s="34"/>
      <c r="AM21" s="32">
        <v>35</v>
      </c>
      <c r="AN21" s="32">
        <f>ค่าเสื่อม!T4</f>
        <v>93</v>
      </c>
      <c r="AO21" s="111">
        <f>AG21*AN21/100</f>
        <v>348192</v>
      </c>
      <c r="AP21" s="111">
        <f>AG21-AO21</f>
        <v>26208</v>
      </c>
      <c r="AQ21" s="95">
        <f t="shared" si="0"/>
        <v>1023708</v>
      </c>
      <c r="AR21" s="95">
        <f t="shared" si="1"/>
        <v>1023708</v>
      </c>
      <c r="AS21" s="32"/>
      <c r="AT21" s="111">
        <f t="shared" si="6"/>
        <v>1023708</v>
      </c>
      <c r="AU21" s="32"/>
      <c r="AV21" s="32"/>
      <c r="AW21" s="32" t="s">
        <v>1829</v>
      </c>
      <c r="AX21" s="66"/>
      <c r="AY21" s="4"/>
      <c r="AZ21" s="610"/>
      <c r="BA21" s="610"/>
      <c r="BB21" s="610"/>
      <c r="BC21" s="610"/>
      <c r="BD21" s="610"/>
      <c r="BE21" s="610"/>
      <c r="BF21" s="610"/>
      <c r="BG21" s="610"/>
      <c r="BH21" s="610"/>
      <c r="BI21" s="610"/>
      <c r="BJ21" s="610"/>
      <c r="BK21" s="610"/>
      <c r="BL21" s="610"/>
      <c r="BM21" s="610"/>
      <c r="BN21" s="610"/>
      <c r="BO21" s="610"/>
      <c r="BP21" s="610"/>
      <c r="BQ21" s="610"/>
      <c r="BR21" s="610"/>
      <c r="BS21" s="610"/>
      <c r="BT21" s="610"/>
      <c r="BU21" s="610"/>
      <c r="BV21" s="610"/>
      <c r="BW21" s="610"/>
      <c r="BX21" s="610"/>
      <c r="BY21" s="610"/>
      <c r="BZ21" s="610"/>
      <c r="CA21" s="610"/>
      <c r="CB21" s="610"/>
      <c r="CC21" s="610"/>
      <c r="CD21" s="610"/>
      <c r="CE21" s="610"/>
      <c r="CF21" s="610"/>
      <c r="CG21" s="610"/>
      <c r="CH21" s="610"/>
      <c r="CI21" s="610"/>
      <c r="CJ21" s="610"/>
      <c r="CK21" s="610"/>
      <c r="CL21" s="610"/>
      <c r="CM21" s="610"/>
      <c r="CN21" s="610"/>
      <c r="CO21" s="610"/>
      <c r="CP21" s="610"/>
      <c r="CQ21" s="611"/>
    </row>
    <row r="22" spans="1:95" s="2" customFormat="1" ht="17.25" customHeight="1" x14ac:dyDescent="0.25">
      <c r="A22" s="28" t="s">
        <v>1826</v>
      </c>
      <c r="B22" s="33">
        <v>1503</v>
      </c>
      <c r="C22" s="2" t="s">
        <v>5</v>
      </c>
      <c r="D22" s="2">
        <v>35815</v>
      </c>
      <c r="E22" s="2">
        <v>129</v>
      </c>
      <c r="F22" s="2">
        <v>2228</v>
      </c>
      <c r="G22" s="2" t="s">
        <v>160</v>
      </c>
      <c r="H22" s="2">
        <v>35</v>
      </c>
      <c r="I22" s="2">
        <v>1</v>
      </c>
      <c r="J22" s="2">
        <v>62</v>
      </c>
      <c r="K22" s="63">
        <f t="shared" si="2"/>
        <v>14162</v>
      </c>
      <c r="L22" s="65">
        <f t="shared" si="3"/>
        <v>14162</v>
      </c>
      <c r="M22" s="84">
        <v>1</v>
      </c>
      <c r="N22" s="13">
        <f t="shared" si="4"/>
        <v>14162</v>
      </c>
      <c r="O22" s="13">
        <v>125</v>
      </c>
      <c r="P22" s="65">
        <f t="shared" si="5"/>
        <v>1770250</v>
      </c>
      <c r="Q22" s="536">
        <v>14162</v>
      </c>
      <c r="R22" s="8"/>
      <c r="S22" s="8"/>
      <c r="T22" s="4"/>
      <c r="U22" s="11"/>
      <c r="V22" s="39"/>
      <c r="W22" s="608"/>
      <c r="X22" s="42"/>
      <c r="Y22" s="32"/>
      <c r="Z22" s="32"/>
      <c r="AA22" s="36"/>
      <c r="AB22" s="36"/>
      <c r="AC22" s="36"/>
      <c r="AD22" s="43"/>
      <c r="AE22" s="43"/>
      <c r="AF22" s="37"/>
      <c r="AG22" s="37"/>
      <c r="AH22" s="32"/>
      <c r="AI22" s="34"/>
      <c r="AJ22" s="34"/>
      <c r="AK22" s="34"/>
      <c r="AL22" s="34"/>
      <c r="AM22" s="32"/>
      <c r="AN22" s="32"/>
      <c r="AO22" s="32"/>
      <c r="AP22" s="32"/>
      <c r="AQ22" s="95">
        <f t="shared" si="0"/>
        <v>1770250</v>
      </c>
      <c r="AR22" s="95">
        <f t="shared" si="1"/>
        <v>1770250</v>
      </c>
      <c r="AS22" s="32"/>
      <c r="AT22" s="95">
        <f t="shared" si="6"/>
        <v>1770250</v>
      </c>
      <c r="AX22" s="66"/>
      <c r="AY22" s="4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66"/>
    </row>
    <row r="23" spans="1:95" s="2" customFormat="1" ht="17.25" customHeight="1" x14ac:dyDescent="0.25">
      <c r="A23" s="28" t="s">
        <v>1826</v>
      </c>
      <c r="B23" s="33">
        <v>1504</v>
      </c>
      <c r="C23" s="2" t="s">
        <v>5</v>
      </c>
      <c r="D23" s="2">
        <v>35816</v>
      </c>
      <c r="E23" s="2">
        <v>130</v>
      </c>
      <c r="F23" s="2">
        <v>2229</v>
      </c>
      <c r="G23" s="2" t="s">
        <v>160</v>
      </c>
      <c r="H23" s="2">
        <v>29</v>
      </c>
      <c r="I23" s="2">
        <v>1</v>
      </c>
      <c r="J23" s="2">
        <v>6</v>
      </c>
      <c r="K23" s="63">
        <f t="shared" si="2"/>
        <v>11706</v>
      </c>
      <c r="L23" s="65">
        <f t="shared" si="3"/>
        <v>11706</v>
      </c>
      <c r="M23" s="84">
        <v>1</v>
      </c>
      <c r="N23" s="13">
        <f t="shared" si="4"/>
        <v>11706</v>
      </c>
      <c r="O23" s="13">
        <v>125</v>
      </c>
      <c r="P23" s="65">
        <f t="shared" si="5"/>
        <v>1463250</v>
      </c>
      <c r="Q23" s="536">
        <v>11706</v>
      </c>
      <c r="R23" s="8"/>
      <c r="S23" s="8"/>
      <c r="T23" s="4"/>
      <c r="U23" s="11"/>
      <c r="V23" s="39"/>
      <c r="W23" s="608"/>
      <c r="X23" s="42"/>
      <c r="Y23" s="32"/>
      <c r="Z23" s="32"/>
      <c r="AA23" s="36"/>
      <c r="AB23" s="36"/>
      <c r="AC23" s="36"/>
      <c r="AD23" s="43"/>
      <c r="AE23" s="43"/>
      <c r="AF23" s="37"/>
      <c r="AG23" s="37"/>
      <c r="AH23" s="32"/>
      <c r="AI23" s="34"/>
      <c r="AJ23" s="34"/>
      <c r="AK23" s="34"/>
      <c r="AL23" s="34"/>
      <c r="AM23" s="32"/>
      <c r="AN23" s="32"/>
      <c r="AO23" s="32"/>
      <c r="AP23" s="32"/>
      <c r="AQ23" s="95">
        <f t="shared" si="0"/>
        <v>1463250</v>
      </c>
      <c r="AR23" s="95">
        <f t="shared" si="1"/>
        <v>1463250</v>
      </c>
      <c r="AS23" s="32"/>
      <c r="AT23" s="95">
        <f t="shared" si="6"/>
        <v>1463250</v>
      </c>
      <c r="AX23" s="66"/>
      <c r="AY23" s="4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66"/>
    </row>
    <row r="24" spans="1:95" s="2" customFormat="1" ht="17.25" customHeight="1" x14ac:dyDescent="0.25">
      <c r="A24" s="28" t="s">
        <v>1826</v>
      </c>
      <c r="B24" s="33">
        <v>1505</v>
      </c>
      <c r="C24" s="2" t="s">
        <v>5</v>
      </c>
      <c r="D24" s="2">
        <v>35817</v>
      </c>
      <c r="E24" s="2">
        <v>132</v>
      </c>
      <c r="F24" s="2">
        <v>2230</v>
      </c>
      <c r="G24" s="2" t="s">
        <v>160</v>
      </c>
      <c r="H24" s="2">
        <v>16</v>
      </c>
      <c r="I24" s="2">
        <v>2</v>
      </c>
      <c r="J24" s="2">
        <v>4</v>
      </c>
      <c r="K24" s="63">
        <f t="shared" si="2"/>
        <v>6604</v>
      </c>
      <c r="L24" s="65">
        <f t="shared" si="3"/>
        <v>6604</v>
      </c>
      <c r="M24" s="84">
        <v>1</v>
      </c>
      <c r="N24" s="13">
        <f t="shared" si="4"/>
        <v>6604</v>
      </c>
      <c r="O24" s="13">
        <v>125</v>
      </c>
      <c r="P24" s="65">
        <f t="shared" si="5"/>
        <v>825500</v>
      </c>
      <c r="Q24" s="536">
        <v>6604</v>
      </c>
      <c r="R24" s="8"/>
      <c r="S24" s="8"/>
      <c r="T24" s="4"/>
      <c r="U24" s="11"/>
      <c r="V24" s="39"/>
      <c r="W24" s="608"/>
      <c r="X24" s="42"/>
      <c r="Y24" s="32"/>
      <c r="Z24" s="32"/>
      <c r="AA24" s="36"/>
      <c r="AB24" s="36"/>
      <c r="AC24" s="36"/>
      <c r="AD24" s="43"/>
      <c r="AE24" s="43"/>
      <c r="AF24" s="37"/>
      <c r="AG24" s="37"/>
      <c r="AH24" s="32"/>
      <c r="AI24" s="34"/>
      <c r="AJ24" s="34"/>
      <c r="AK24" s="34"/>
      <c r="AL24" s="34"/>
      <c r="AM24" s="32"/>
      <c r="AN24" s="32"/>
      <c r="AO24" s="32"/>
      <c r="AP24" s="32"/>
      <c r="AQ24" s="95">
        <f t="shared" si="0"/>
        <v>825500</v>
      </c>
      <c r="AR24" s="95">
        <f t="shared" si="1"/>
        <v>825500</v>
      </c>
      <c r="AS24" s="32"/>
      <c r="AT24" s="95">
        <f t="shared" si="6"/>
        <v>825500</v>
      </c>
      <c r="AX24" s="66"/>
      <c r="AY24" s="4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66"/>
    </row>
    <row r="25" spans="1:95" s="2" customFormat="1" ht="17.25" customHeight="1" x14ac:dyDescent="0.25">
      <c r="A25" s="28" t="s">
        <v>1826</v>
      </c>
      <c r="B25" s="33">
        <v>1506</v>
      </c>
      <c r="C25" s="2" t="s">
        <v>5</v>
      </c>
      <c r="D25" s="2">
        <v>35818</v>
      </c>
      <c r="E25" s="2">
        <v>133</v>
      </c>
      <c r="F25" s="2">
        <v>2231</v>
      </c>
      <c r="G25" s="2" t="s">
        <v>160</v>
      </c>
      <c r="H25" s="2">
        <v>34</v>
      </c>
      <c r="I25" s="2">
        <v>2</v>
      </c>
      <c r="J25" s="2">
        <v>94</v>
      </c>
      <c r="K25" s="63">
        <f t="shared" si="2"/>
        <v>13894</v>
      </c>
      <c r="L25" s="65">
        <f t="shared" si="3"/>
        <v>13894</v>
      </c>
      <c r="M25" s="84">
        <v>1</v>
      </c>
      <c r="N25" s="13">
        <f t="shared" si="4"/>
        <v>13894</v>
      </c>
      <c r="O25" s="13">
        <v>125</v>
      </c>
      <c r="P25" s="65">
        <f t="shared" si="5"/>
        <v>1736750</v>
      </c>
      <c r="Q25" s="536">
        <v>13894</v>
      </c>
      <c r="R25" s="8"/>
      <c r="S25" s="8"/>
      <c r="T25" s="4"/>
      <c r="U25" s="11"/>
      <c r="V25" s="39"/>
      <c r="W25" s="608"/>
      <c r="X25" s="42"/>
      <c r="Y25" s="32"/>
      <c r="Z25" s="32"/>
      <c r="AA25" s="36"/>
      <c r="AB25" s="36"/>
      <c r="AC25" s="36"/>
      <c r="AD25" s="43"/>
      <c r="AE25" s="43"/>
      <c r="AF25" s="37"/>
      <c r="AG25" s="37"/>
      <c r="AH25" s="32"/>
      <c r="AI25" s="34"/>
      <c r="AJ25" s="34"/>
      <c r="AK25" s="34"/>
      <c r="AL25" s="34"/>
      <c r="AM25" s="32"/>
      <c r="AN25" s="32"/>
      <c r="AO25" s="32"/>
      <c r="AP25" s="32"/>
      <c r="AQ25" s="95">
        <f t="shared" si="0"/>
        <v>1736750</v>
      </c>
      <c r="AR25" s="95">
        <f t="shared" si="1"/>
        <v>1736750</v>
      </c>
      <c r="AS25" s="32"/>
      <c r="AT25" s="95">
        <f t="shared" si="6"/>
        <v>1736750</v>
      </c>
      <c r="AX25" s="66"/>
      <c r="AY25" s="4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66"/>
    </row>
    <row r="26" spans="1:95" s="2" customFormat="1" ht="17.25" customHeight="1" x14ac:dyDescent="0.25">
      <c r="A26" s="28" t="s">
        <v>1826</v>
      </c>
      <c r="B26" s="33">
        <v>1507</v>
      </c>
      <c r="C26" s="2" t="s">
        <v>5</v>
      </c>
      <c r="D26" s="2">
        <v>35819</v>
      </c>
      <c r="E26" s="2">
        <v>134</v>
      </c>
      <c r="F26" s="2">
        <v>2232</v>
      </c>
      <c r="G26" s="2" t="s">
        <v>160</v>
      </c>
      <c r="H26" s="2">
        <v>19</v>
      </c>
      <c r="I26" s="2">
        <v>1</v>
      </c>
      <c r="J26" s="2">
        <v>62</v>
      </c>
      <c r="K26" s="63">
        <f t="shared" si="2"/>
        <v>7762</v>
      </c>
      <c r="L26" s="65">
        <f t="shared" si="3"/>
        <v>7762</v>
      </c>
      <c r="M26" s="84">
        <v>1</v>
      </c>
      <c r="N26" s="13">
        <f t="shared" si="4"/>
        <v>7762</v>
      </c>
      <c r="O26" s="13">
        <v>125</v>
      </c>
      <c r="P26" s="65">
        <f t="shared" si="5"/>
        <v>970250</v>
      </c>
      <c r="Q26" s="536">
        <v>7762</v>
      </c>
      <c r="R26" s="8"/>
      <c r="S26" s="8"/>
      <c r="T26" s="4"/>
      <c r="U26" s="11"/>
      <c r="V26" s="39"/>
      <c r="W26" s="608"/>
      <c r="X26" s="42"/>
      <c r="Y26" s="32"/>
      <c r="Z26" s="32"/>
      <c r="AA26" s="36"/>
      <c r="AB26" s="36"/>
      <c r="AC26" s="36"/>
      <c r="AD26" s="43"/>
      <c r="AE26" s="43"/>
      <c r="AF26" s="37"/>
      <c r="AG26" s="37"/>
      <c r="AH26" s="32"/>
      <c r="AI26" s="34"/>
      <c r="AJ26" s="34"/>
      <c r="AK26" s="34"/>
      <c r="AL26" s="34"/>
      <c r="AM26" s="32"/>
      <c r="AN26" s="32"/>
      <c r="AO26" s="32"/>
      <c r="AP26" s="32"/>
      <c r="AQ26" s="95">
        <f t="shared" si="0"/>
        <v>970250</v>
      </c>
      <c r="AR26" s="95">
        <f t="shared" si="1"/>
        <v>970250</v>
      </c>
      <c r="AS26" s="32"/>
      <c r="AT26" s="95">
        <f t="shared" si="6"/>
        <v>970250</v>
      </c>
      <c r="AX26" s="66"/>
      <c r="AY26" s="4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66"/>
    </row>
    <row r="27" spans="1:95" s="612" customFormat="1" ht="17.25" customHeight="1" x14ac:dyDescent="0.25">
      <c r="A27" s="530" t="s">
        <v>1826</v>
      </c>
      <c r="B27" s="33">
        <v>1508</v>
      </c>
      <c r="C27" s="524" t="s">
        <v>5</v>
      </c>
      <c r="D27" s="524">
        <v>35820</v>
      </c>
      <c r="E27" s="524">
        <v>96</v>
      </c>
      <c r="F27" s="524">
        <v>2233</v>
      </c>
      <c r="G27" s="524" t="s">
        <v>160</v>
      </c>
      <c r="H27" s="524">
        <v>30</v>
      </c>
      <c r="I27" s="524">
        <v>0</v>
      </c>
      <c r="J27" s="524">
        <v>88</v>
      </c>
      <c r="K27" s="568">
        <f t="shared" si="2"/>
        <v>12088</v>
      </c>
      <c r="L27" s="569">
        <f t="shared" si="3"/>
        <v>12088</v>
      </c>
      <c r="M27" s="526">
        <v>5</v>
      </c>
      <c r="N27" s="525">
        <f t="shared" si="4"/>
        <v>12088</v>
      </c>
      <c r="O27" s="525">
        <v>125</v>
      </c>
      <c r="P27" s="65">
        <f t="shared" si="5"/>
        <v>1511000</v>
      </c>
      <c r="Q27" s="613">
        <v>11970.5</v>
      </c>
      <c r="R27" s="43">
        <v>117.5</v>
      </c>
      <c r="S27" s="43"/>
      <c r="T27" s="32"/>
      <c r="U27" s="35"/>
      <c r="V27" s="39" t="s">
        <v>1826</v>
      </c>
      <c r="W27" s="608">
        <v>1281</v>
      </c>
      <c r="X27" s="42"/>
      <c r="Y27" s="32" t="s">
        <v>59</v>
      </c>
      <c r="Z27" s="32" t="s">
        <v>6</v>
      </c>
      <c r="AA27" s="36">
        <v>10</v>
      </c>
      <c r="AB27" s="36">
        <v>47</v>
      </c>
      <c r="AC27" s="36">
        <v>2</v>
      </c>
      <c r="AD27" s="528">
        <f>AA27*AB27</f>
        <v>470</v>
      </c>
      <c r="AE27" s="43">
        <v>100</v>
      </c>
      <c r="AF27" s="37">
        <f>[3]รายการ!B3</f>
        <v>6400</v>
      </c>
      <c r="AG27" s="37">
        <f>AF27*AD27</f>
        <v>3008000</v>
      </c>
      <c r="AH27" s="43">
        <f>AD27</f>
        <v>470</v>
      </c>
      <c r="AI27" s="34"/>
      <c r="AJ27" s="34">
        <v>470</v>
      </c>
      <c r="AK27" s="34"/>
      <c r="AL27" s="34"/>
      <c r="AM27" s="32">
        <v>35</v>
      </c>
      <c r="AN27" s="32">
        <f>ค่าเสื่อม!AJ2</f>
        <v>60</v>
      </c>
      <c r="AO27" s="111">
        <f>AG27*AN27/100</f>
        <v>1804800</v>
      </c>
      <c r="AP27" s="111">
        <f>AG27-AO27</f>
        <v>1203200</v>
      </c>
      <c r="AQ27" s="95">
        <f t="shared" si="0"/>
        <v>2714200</v>
      </c>
      <c r="AR27" s="95">
        <f t="shared" si="1"/>
        <v>2714200</v>
      </c>
      <c r="AS27" s="111">
        <v>1338207.5</v>
      </c>
      <c r="AT27" s="111">
        <f>AQ27-AS27</f>
        <v>1375992.5</v>
      </c>
      <c r="AU27" s="111">
        <f>AS27</f>
        <v>1338207.5</v>
      </c>
      <c r="AV27" s="32">
        <f>[3]อัตราภาษี!H5</f>
        <v>0.02</v>
      </c>
      <c r="AW27" s="32" t="s">
        <v>1867</v>
      </c>
      <c r="AX27" s="759">
        <f>AU27*AV27/100</f>
        <v>267.64150000000001</v>
      </c>
      <c r="AY27" s="95">
        <f>AX27*10/100</f>
        <v>26.764150000000001</v>
      </c>
      <c r="AZ27" s="610"/>
      <c r="BA27" s="610"/>
      <c r="BB27" s="610"/>
      <c r="BC27" s="610"/>
      <c r="BD27" s="610"/>
      <c r="BE27" s="610"/>
      <c r="BF27" s="610"/>
      <c r="BG27" s="610"/>
      <c r="BH27" s="610"/>
      <c r="BI27" s="610"/>
      <c r="BJ27" s="610"/>
      <c r="BK27" s="610"/>
      <c r="BL27" s="610"/>
      <c r="BM27" s="610"/>
      <c r="BN27" s="610"/>
      <c r="BO27" s="610"/>
      <c r="BP27" s="610"/>
      <c r="BQ27" s="610"/>
      <c r="BR27" s="610"/>
      <c r="BS27" s="610"/>
      <c r="BT27" s="610"/>
      <c r="BU27" s="610"/>
      <c r="BV27" s="610"/>
      <c r="BW27" s="610"/>
      <c r="BX27" s="610"/>
      <c r="BY27" s="610"/>
      <c r="BZ27" s="610"/>
      <c r="CA27" s="610"/>
      <c r="CB27" s="610"/>
      <c r="CC27" s="610"/>
      <c r="CD27" s="610"/>
      <c r="CE27" s="610"/>
      <c r="CF27" s="610"/>
      <c r="CG27" s="610"/>
      <c r="CH27" s="610"/>
      <c r="CI27" s="610"/>
      <c r="CJ27" s="610"/>
      <c r="CK27" s="610"/>
      <c r="CL27" s="610"/>
      <c r="CM27" s="610"/>
      <c r="CN27" s="610"/>
      <c r="CO27" s="610"/>
      <c r="CP27" s="610"/>
      <c r="CQ27" s="611"/>
    </row>
    <row r="28" spans="1:95" s="32" customFormat="1" ht="17.25" customHeight="1" x14ac:dyDescent="0.25">
      <c r="A28" s="39"/>
      <c r="B28" s="33"/>
      <c r="K28" s="63"/>
      <c r="L28" s="65"/>
      <c r="M28" s="86"/>
      <c r="N28" s="37"/>
      <c r="O28" s="37"/>
      <c r="P28" s="65"/>
      <c r="Q28" s="607"/>
      <c r="R28" s="43"/>
      <c r="S28" s="43"/>
      <c r="U28" s="35"/>
      <c r="V28" s="39"/>
      <c r="W28" s="608">
        <v>1282</v>
      </c>
      <c r="X28" s="42"/>
      <c r="Y28" s="32" t="s">
        <v>38</v>
      </c>
      <c r="Z28" s="32" t="s">
        <v>7</v>
      </c>
      <c r="AA28" s="36">
        <v>16</v>
      </c>
      <c r="AB28" s="36">
        <v>35</v>
      </c>
      <c r="AC28" s="36">
        <v>1</v>
      </c>
      <c r="AD28" s="528">
        <f>AA28*AB28</f>
        <v>560</v>
      </c>
      <c r="AE28" s="43">
        <v>100</v>
      </c>
      <c r="AF28" s="37">
        <f>[3]รายการ!B34</f>
        <v>2050</v>
      </c>
      <c r="AG28" s="37">
        <f>AF28*AD28</f>
        <v>1148000</v>
      </c>
      <c r="AH28" s="43">
        <f>AD28</f>
        <v>560</v>
      </c>
      <c r="AI28" s="34">
        <f>AH28</f>
        <v>560</v>
      </c>
      <c r="AJ28" s="34"/>
      <c r="AK28" s="34"/>
      <c r="AL28" s="34"/>
      <c r="AM28" s="32">
        <v>35</v>
      </c>
      <c r="AN28" s="32">
        <f>ค่าเสื่อม!T4</f>
        <v>93</v>
      </c>
      <c r="AO28" s="111">
        <f>AG28*AN28/100</f>
        <v>1067640</v>
      </c>
      <c r="AP28" s="111">
        <f>AG28-AO28</f>
        <v>80360</v>
      </c>
      <c r="AQ28" s="95">
        <f t="shared" si="0"/>
        <v>80360</v>
      </c>
      <c r="AR28" s="95">
        <f t="shared" si="1"/>
        <v>80360</v>
      </c>
      <c r="AT28" s="111">
        <f>AQ28-AS28</f>
        <v>80360</v>
      </c>
      <c r="AX28" s="759"/>
      <c r="AY28" s="95"/>
      <c r="AZ28" s="609"/>
      <c r="BA28" s="609"/>
      <c r="BB28" s="609"/>
      <c r="BC28" s="609"/>
      <c r="BD28" s="609"/>
      <c r="BE28" s="609"/>
      <c r="BF28" s="609"/>
      <c r="BG28" s="609"/>
      <c r="BH28" s="609"/>
      <c r="BI28" s="609"/>
      <c r="BJ28" s="609"/>
      <c r="BK28" s="609"/>
      <c r="BL28" s="609"/>
      <c r="BM28" s="609"/>
      <c r="BN28" s="609"/>
      <c r="BO28" s="609"/>
      <c r="BP28" s="609"/>
      <c r="BQ28" s="609"/>
      <c r="BR28" s="609"/>
      <c r="BS28" s="609"/>
      <c r="BT28" s="609"/>
      <c r="BU28" s="609"/>
      <c r="BV28" s="609"/>
      <c r="BW28" s="609"/>
      <c r="BX28" s="609"/>
      <c r="BY28" s="609"/>
      <c r="BZ28" s="609"/>
      <c r="CA28" s="609"/>
      <c r="CB28" s="609"/>
      <c r="CC28" s="609"/>
      <c r="CD28" s="609"/>
      <c r="CE28" s="609"/>
      <c r="CF28" s="609"/>
      <c r="CG28" s="609"/>
      <c r="CH28" s="609"/>
      <c r="CI28" s="609"/>
      <c r="CJ28" s="609"/>
      <c r="CK28" s="609"/>
      <c r="CL28" s="609"/>
      <c r="CM28" s="609"/>
      <c r="CN28" s="609"/>
      <c r="CO28" s="609"/>
      <c r="CP28" s="609"/>
      <c r="CQ28" s="75"/>
    </row>
    <row r="29" spans="1:95" s="32" customFormat="1" ht="17.25" customHeight="1" x14ac:dyDescent="0.25">
      <c r="A29" s="39"/>
      <c r="B29" s="33"/>
      <c r="K29" s="63"/>
      <c r="L29" s="65"/>
      <c r="M29" s="86"/>
      <c r="N29" s="37"/>
      <c r="O29" s="37"/>
      <c r="P29" s="65"/>
      <c r="Q29" s="607"/>
      <c r="R29" s="43"/>
      <c r="S29" s="43"/>
      <c r="U29" s="35"/>
      <c r="V29" s="39"/>
      <c r="W29" s="608">
        <v>1283</v>
      </c>
      <c r="X29" s="42"/>
      <c r="Y29" s="32" t="s">
        <v>38</v>
      </c>
      <c r="Z29" s="32" t="s">
        <v>7</v>
      </c>
      <c r="AA29" s="36">
        <v>6</v>
      </c>
      <c r="AB29" s="36">
        <v>10</v>
      </c>
      <c r="AC29" s="36">
        <v>1</v>
      </c>
      <c r="AD29" s="528">
        <f>AA29*AB29</f>
        <v>60</v>
      </c>
      <c r="AE29" s="43">
        <v>100</v>
      </c>
      <c r="AF29" s="37">
        <f>[3]รายการ!B34</f>
        <v>2050</v>
      </c>
      <c r="AG29" s="37">
        <f>AF29*AD29</f>
        <v>123000</v>
      </c>
      <c r="AH29" s="43">
        <f>AD29</f>
        <v>60</v>
      </c>
      <c r="AI29" s="34">
        <f>AH29</f>
        <v>60</v>
      </c>
      <c r="AJ29" s="34"/>
      <c r="AK29" s="34"/>
      <c r="AL29" s="34"/>
      <c r="AM29" s="32">
        <v>35</v>
      </c>
      <c r="AN29" s="32">
        <f>ค่าเสื่อม!T4</f>
        <v>93</v>
      </c>
      <c r="AO29" s="111">
        <f>AG29*AN29/100</f>
        <v>114390</v>
      </c>
      <c r="AP29" s="111">
        <f>AG29-AO29</f>
        <v>8610</v>
      </c>
      <c r="AQ29" s="95">
        <f t="shared" si="0"/>
        <v>8610</v>
      </c>
      <c r="AR29" s="95">
        <f t="shared" si="1"/>
        <v>8610</v>
      </c>
      <c r="AT29" s="111">
        <f>AQ29-AS29</f>
        <v>8610</v>
      </c>
      <c r="AX29" s="759"/>
      <c r="AY29" s="95"/>
      <c r="AZ29" s="609"/>
      <c r="BA29" s="609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09"/>
      <c r="BN29" s="609"/>
      <c r="BO29" s="609"/>
      <c r="BP29" s="609"/>
      <c r="BQ29" s="609"/>
      <c r="BR29" s="609"/>
      <c r="BS29" s="609"/>
      <c r="BT29" s="609"/>
      <c r="BU29" s="609"/>
      <c r="BV29" s="609"/>
      <c r="BW29" s="609"/>
      <c r="BX29" s="609"/>
      <c r="BY29" s="609"/>
      <c r="BZ29" s="609"/>
      <c r="CA29" s="609"/>
      <c r="CB29" s="609"/>
      <c r="CC29" s="609"/>
      <c r="CD29" s="609"/>
      <c r="CE29" s="609"/>
      <c r="CF29" s="609"/>
      <c r="CG29" s="609"/>
      <c r="CH29" s="609"/>
      <c r="CI29" s="609"/>
      <c r="CJ29" s="609"/>
      <c r="CK29" s="609"/>
      <c r="CL29" s="609"/>
      <c r="CM29" s="609"/>
      <c r="CN29" s="609"/>
      <c r="CO29" s="609"/>
      <c r="CP29" s="609"/>
      <c r="CQ29" s="75"/>
    </row>
    <row r="30" spans="1:95" s="2" customFormat="1" ht="17.25" customHeight="1" x14ac:dyDescent="0.25">
      <c r="A30" s="28" t="s">
        <v>1826</v>
      </c>
      <c r="B30" s="1">
        <v>1509</v>
      </c>
      <c r="C30" s="2" t="s">
        <v>5</v>
      </c>
      <c r="D30" s="2">
        <v>35822</v>
      </c>
      <c r="E30" s="2">
        <v>98</v>
      </c>
      <c r="F30" s="2">
        <v>2235</v>
      </c>
      <c r="G30" s="2" t="s">
        <v>160</v>
      </c>
      <c r="H30" s="2">
        <v>16</v>
      </c>
      <c r="I30" s="2">
        <v>0</v>
      </c>
      <c r="J30" s="2">
        <v>54</v>
      </c>
      <c r="K30" s="63">
        <f>H30*400+I30*100+J30</f>
        <v>6454</v>
      </c>
      <c r="L30" s="65">
        <f>SUM(Q30:U30)</f>
        <v>6454</v>
      </c>
      <c r="M30" s="84">
        <v>1</v>
      </c>
      <c r="N30" s="13">
        <f>L30</f>
        <v>6454</v>
      </c>
      <c r="O30" s="13">
        <v>125</v>
      </c>
      <c r="P30" s="65">
        <f>N30*O30</f>
        <v>806750</v>
      </c>
      <c r="Q30" s="536">
        <v>6454</v>
      </c>
      <c r="R30" s="8"/>
      <c r="S30" s="8"/>
      <c r="T30" s="4"/>
      <c r="U30" s="11"/>
      <c r="V30" s="39"/>
      <c r="W30" s="608"/>
      <c r="X30" s="42"/>
      <c r="Y30" s="32"/>
      <c r="Z30" s="32"/>
      <c r="AA30" s="36"/>
      <c r="AB30" s="36"/>
      <c r="AC30" s="36"/>
      <c r="AD30" s="43"/>
      <c r="AE30" s="43"/>
      <c r="AF30" s="37"/>
      <c r="AG30" s="37"/>
      <c r="AH30" s="43"/>
      <c r="AI30" s="34"/>
      <c r="AJ30" s="34"/>
      <c r="AK30" s="34"/>
      <c r="AL30" s="34"/>
      <c r="AM30" s="32"/>
      <c r="AN30" s="32"/>
      <c r="AO30" s="32"/>
      <c r="AP30" s="32"/>
      <c r="AQ30" s="95">
        <f t="shared" si="0"/>
        <v>806750</v>
      </c>
      <c r="AR30" s="95">
        <f t="shared" si="1"/>
        <v>806750</v>
      </c>
      <c r="AS30" s="32"/>
      <c r="AT30" s="95">
        <f>AQ30</f>
        <v>806750</v>
      </c>
      <c r="AX30" s="759"/>
      <c r="AY30" s="9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66"/>
    </row>
    <row r="31" spans="1:95" s="2" customFormat="1" ht="17.25" customHeight="1" x14ac:dyDescent="0.25">
      <c r="A31" s="28" t="s">
        <v>1826</v>
      </c>
      <c r="B31" s="1">
        <v>1510</v>
      </c>
      <c r="C31" s="2" t="s">
        <v>5</v>
      </c>
      <c r="D31" s="2">
        <v>35823</v>
      </c>
      <c r="E31" s="2">
        <v>99</v>
      </c>
      <c r="F31" s="2">
        <v>2236</v>
      </c>
      <c r="G31" s="2" t="s">
        <v>160</v>
      </c>
      <c r="H31" s="2">
        <v>32</v>
      </c>
      <c r="I31" s="2">
        <v>3</v>
      </c>
      <c r="J31" s="2">
        <v>25</v>
      </c>
      <c r="K31" s="63">
        <f>H31*400+I31*100+J31</f>
        <v>13125</v>
      </c>
      <c r="L31" s="65">
        <f>SUM(Q31:U31)</f>
        <v>13125</v>
      </c>
      <c r="M31" s="84">
        <v>1</v>
      </c>
      <c r="N31" s="13">
        <f>L31</f>
        <v>13125</v>
      </c>
      <c r="O31" s="13">
        <v>125</v>
      </c>
      <c r="P31" s="65">
        <f>N31*O31</f>
        <v>1640625</v>
      </c>
      <c r="Q31" s="536">
        <v>13102.25</v>
      </c>
      <c r="R31" s="8">
        <v>22.75</v>
      </c>
      <c r="S31" s="8"/>
      <c r="T31" s="4"/>
      <c r="U31" s="11"/>
      <c r="V31" s="39"/>
      <c r="W31" s="608">
        <v>1284</v>
      </c>
      <c r="X31" s="42"/>
      <c r="Y31" s="32" t="s">
        <v>28</v>
      </c>
      <c r="Z31" s="32" t="s">
        <v>7</v>
      </c>
      <c r="AA31" s="36">
        <v>7</v>
      </c>
      <c r="AB31" s="36">
        <v>16</v>
      </c>
      <c r="AC31" s="36">
        <v>2</v>
      </c>
      <c r="AD31" s="43">
        <v>42</v>
      </c>
      <c r="AE31" s="43">
        <v>100</v>
      </c>
      <c r="AF31" s="37">
        <f>[3]รายการ!B1</f>
        <v>6700</v>
      </c>
      <c r="AG31" s="37">
        <f t="shared" ref="AG31:AG48" si="7">AF31*AD31</f>
        <v>281400</v>
      </c>
      <c r="AH31" s="43">
        <f t="shared" ref="AH31:AH48" si="8">AD31</f>
        <v>42</v>
      </c>
      <c r="AI31" s="34"/>
      <c r="AJ31" s="34">
        <f>AH31</f>
        <v>42</v>
      </c>
      <c r="AK31" s="34"/>
      <c r="AL31" s="34"/>
      <c r="AM31" s="32">
        <v>15</v>
      </c>
      <c r="AN31" s="32">
        <f>ค่าเสื่อม!O4</f>
        <v>60</v>
      </c>
      <c r="AO31" s="111">
        <f t="shared" ref="AO31:AO48" si="9">AG31*AN31/100</f>
        <v>168840</v>
      </c>
      <c r="AP31" s="111">
        <f t="shared" ref="AP31:AP48" si="10">AG31-AO31</f>
        <v>112560</v>
      </c>
      <c r="AQ31" s="95">
        <f t="shared" si="0"/>
        <v>1753185</v>
      </c>
      <c r="AR31" s="95">
        <f t="shared" si="1"/>
        <v>1753185</v>
      </c>
      <c r="AS31" s="111">
        <f>R31*O31+AP31</f>
        <v>115403.75</v>
      </c>
      <c r="AT31" s="111">
        <f>AQ31-AS31</f>
        <v>1637781.25</v>
      </c>
      <c r="AU31" s="111">
        <f>AS31</f>
        <v>115403.75</v>
      </c>
      <c r="AV31" s="32">
        <f>[3]อัตราภาษี!H5</f>
        <v>0.02</v>
      </c>
      <c r="AW31" s="32" t="s">
        <v>1830</v>
      </c>
      <c r="AX31" s="759">
        <f>AU31*AV31/100</f>
        <v>23.080750000000002</v>
      </c>
      <c r="AY31" s="95">
        <f>AX31*10/100</f>
        <v>2.3080750000000001</v>
      </c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66"/>
    </row>
    <row r="32" spans="1:95" s="2" customFormat="1" ht="17.25" customHeight="1" x14ac:dyDescent="0.25">
      <c r="A32" s="28"/>
      <c r="B32" s="1"/>
      <c r="K32" s="63"/>
      <c r="L32" s="65"/>
      <c r="M32" s="84"/>
      <c r="N32" s="13"/>
      <c r="O32" s="13"/>
      <c r="P32" s="65"/>
      <c r="Q32" s="536"/>
      <c r="R32" s="8"/>
      <c r="S32" s="8"/>
      <c r="T32" s="4"/>
      <c r="U32" s="11"/>
      <c r="V32" s="39"/>
      <c r="W32" s="608">
        <v>1285</v>
      </c>
      <c r="X32" s="42"/>
      <c r="Y32" s="32" t="s">
        <v>28</v>
      </c>
      <c r="Z32" s="32" t="s">
        <v>7</v>
      </c>
      <c r="AA32" s="36">
        <v>7</v>
      </c>
      <c r="AB32" s="36">
        <v>7</v>
      </c>
      <c r="AC32" s="36">
        <v>2</v>
      </c>
      <c r="AD32" s="43">
        <f>AA32*AB32</f>
        <v>49</v>
      </c>
      <c r="AE32" s="43">
        <v>100</v>
      </c>
      <c r="AF32" s="37">
        <f>[3]รายการ!B1</f>
        <v>6700</v>
      </c>
      <c r="AG32" s="37">
        <f t="shared" si="7"/>
        <v>328300</v>
      </c>
      <c r="AH32" s="43">
        <f t="shared" si="8"/>
        <v>49</v>
      </c>
      <c r="AI32" s="34"/>
      <c r="AJ32" s="34">
        <f>AH32</f>
        <v>49</v>
      </c>
      <c r="AK32" s="34"/>
      <c r="AL32" s="34"/>
      <c r="AM32" s="32">
        <v>15</v>
      </c>
      <c r="AN32" s="32">
        <f>ค่าเสื่อม!O4</f>
        <v>60</v>
      </c>
      <c r="AO32" s="111">
        <f t="shared" si="9"/>
        <v>196980</v>
      </c>
      <c r="AP32" s="111">
        <f t="shared" si="10"/>
        <v>131320</v>
      </c>
      <c r="AQ32" s="95">
        <f t="shared" si="0"/>
        <v>131320</v>
      </c>
      <c r="AR32" s="95">
        <f t="shared" si="1"/>
        <v>131320</v>
      </c>
      <c r="AS32" s="111">
        <f>AR32</f>
        <v>131320</v>
      </c>
      <c r="AT32" s="111"/>
      <c r="AU32" s="111">
        <f>AS32</f>
        <v>131320</v>
      </c>
      <c r="AV32" s="32">
        <f>[3]อัตราภาษี!H5</f>
        <v>0.02</v>
      </c>
      <c r="AW32" s="32" t="s">
        <v>1831</v>
      </c>
      <c r="AX32" s="759">
        <f>AU32*AV32/100</f>
        <v>26.263999999999999</v>
      </c>
      <c r="AY32" s="95">
        <f>AX32*10/100</f>
        <v>2.6263999999999998</v>
      </c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66"/>
    </row>
    <row r="33" spans="1:95" s="2" customFormat="1" ht="17.25" customHeight="1" x14ac:dyDescent="0.25">
      <c r="A33" s="28"/>
      <c r="B33" s="1"/>
      <c r="K33" s="63"/>
      <c r="L33" s="65"/>
      <c r="M33" s="84"/>
      <c r="N33" s="13"/>
      <c r="O33" s="13"/>
      <c r="P33" s="65"/>
      <c r="Q33" s="536"/>
      <c r="R33" s="8"/>
      <c r="S33" s="8"/>
      <c r="T33" s="4"/>
      <c r="U33" s="11"/>
      <c r="V33" s="39"/>
      <c r="W33" s="608">
        <v>1286</v>
      </c>
      <c r="X33" s="42"/>
      <c r="Y33" s="32" t="s">
        <v>34</v>
      </c>
      <c r="Z33" s="32" t="s">
        <v>7</v>
      </c>
      <c r="AA33" s="36">
        <v>4</v>
      </c>
      <c r="AB33" s="36">
        <v>4</v>
      </c>
      <c r="AC33" s="36">
        <v>1</v>
      </c>
      <c r="AD33" s="43">
        <f>AA33*AB33</f>
        <v>16</v>
      </c>
      <c r="AE33" s="43">
        <v>100</v>
      </c>
      <c r="AF33" s="37">
        <f>[3]รายการ!B8</f>
        <v>2600</v>
      </c>
      <c r="AG33" s="37">
        <f t="shared" si="7"/>
        <v>41600</v>
      </c>
      <c r="AH33" s="43">
        <f t="shared" si="8"/>
        <v>16</v>
      </c>
      <c r="AI33" s="34">
        <f t="shared" ref="AI33:AI45" si="11">AH33</f>
        <v>16</v>
      </c>
      <c r="AJ33" s="34"/>
      <c r="AK33" s="34"/>
      <c r="AL33" s="34"/>
      <c r="AM33" s="32">
        <v>15</v>
      </c>
      <c r="AN33" s="32">
        <f>ค่าเสื่อม!O4</f>
        <v>60</v>
      </c>
      <c r="AO33" s="111">
        <f t="shared" si="9"/>
        <v>24960</v>
      </c>
      <c r="AP33" s="111">
        <f t="shared" si="10"/>
        <v>16640</v>
      </c>
      <c r="AQ33" s="95">
        <f t="shared" si="0"/>
        <v>16640</v>
      </c>
      <c r="AR33" s="95">
        <f t="shared" si="1"/>
        <v>16640</v>
      </c>
      <c r="AS33" s="32"/>
      <c r="AT33" s="111">
        <f t="shared" ref="AT33:AT46" si="12">AQ33-AS33</f>
        <v>16640</v>
      </c>
      <c r="AU33" s="32"/>
      <c r="AV33" s="32"/>
      <c r="AW33" s="32" t="s">
        <v>1832</v>
      </c>
      <c r="AX33" s="759"/>
      <c r="AY33" s="9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66"/>
    </row>
    <row r="34" spans="1:95" s="522" customFormat="1" ht="17.25" customHeight="1" x14ac:dyDescent="0.25">
      <c r="A34" s="614" t="s">
        <v>1826</v>
      </c>
      <c r="B34" s="1">
        <v>1511</v>
      </c>
      <c r="C34" s="522" t="s">
        <v>5</v>
      </c>
      <c r="D34" s="522">
        <v>35824</v>
      </c>
      <c r="E34" s="522">
        <v>103</v>
      </c>
      <c r="F34" s="522">
        <v>2237</v>
      </c>
      <c r="G34" s="522" t="s">
        <v>160</v>
      </c>
      <c r="H34" s="522">
        <v>23</v>
      </c>
      <c r="I34" s="522">
        <v>1</v>
      </c>
      <c r="J34" s="522">
        <v>32</v>
      </c>
      <c r="K34" s="568">
        <f>H34*400+I34*100+J34</f>
        <v>9332</v>
      </c>
      <c r="L34" s="569">
        <f>SUM(Q34:U34)</f>
        <v>9332</v>
      </c>
      <c r="M34" s="615">
        <v>5</v>
      </c>
      <c r="N34" s="616">
        <f>L34</f>
        <v>9332</v>
      </c>
      <c r="O34" s="616">
        <v>125</v>
      </c>
      <c r="P34" s="569">
        <f>N34*O34</f>
        <v>1166500</v>
      </c>
      <c r="Q34" s="617">
        <f>K34</f>
        <v>9332</v>
      </c>
      <c r="R34" s="78"/>
      <c r="S34" s="78"/>
      <c r="T34" s="60"/>
      <c r="U34" s="573"/>
      <c r="V34" s="530" t="s">
        <v>1826</v>
      </c>
      <c r="W34" s="608">
        <v>1287</v>
      </c>
      <c r="X34" s="618" t="s">
        <v>1833</v>
      </c>
      <c r="Y34" s="524" t="s">
        <v>28</v>
      </c>
      <c r="Z34" s="524" t="s">
        <v>41</v>
      </c>
      <c r="AA34" s="531"/>
      <c r="AB34" s="531"/>
      <c r="AC34" s="531">
        <v>1</v>
      </c>
      <c r="AD34" s="528">
        <v>336</v>
      </c>
      <c r="AE34" s="528">
        <v>100</v>
      </c>
      <c r="AF34" s="525">
        <f>[3]รายการ!B1</f>
        <v>6700</v>
      </c>
      <c r="AG34" s="525">
        <f t="shared" si="7"/>
        <v>2251200</v>
      </c>
      <c r="AH34" s="528">
        <f t="shared" si="8"/>
        <v>336</v>
      </c>
      <c r="AI34" s="527">
        <f t="shared" si="11"/>
        <v>336</v>
      </c>
      <c r="AJ34" s="527"/>
      <c r="AK34" s="527"/>
      <c r="AL34" s="527"/>
      <c r="AM34" s="524">
        <v>19</v>
      </c>
      <c r="AN34" s="524">
        <f>ค่าเสื่อม!T3</f>
        <v>70</v>
      </c>
      <c r="AO34" s="619">
        <f t="shared" si="9"/>
        <v>1575840</v>
      </c>
      <c r="AP34" s="619">
        <f t="shared" si="10"/>
        <v>675360</v>
      </c>
      <c r="AQ34" s="95">
        <f t="shared" si="0"/>
        <v>1841860</v>
      </c>
      <c r="AR34" s="95">
        <f t="shared" si="1"/>
        <v>1841860</v>
      </c>
      <c r="AS34" s="524"/>
      <c r="AT34" s="620">
        <f t="shared" si="12"/>
        <v>1841860</v>
      </c>
      <c r="AW34" s="524" t="s">
        <v>1834</v>
      </c>
      <c r="AX34" s="759"/>
      <c r="AY34" s="95"/>
      <c r="AZ34" s="621"/>
      <c r="BA34" s="621"/>
      <c r="BB34" s="621"/>
      <c r="BC34" s="621"/>
      <c r="BD34" s="621"/>
      <c r="BE34" s="621"/>
      <c r="BF34" s="621"/>
      <c r="BG34" s="621"/>
      <c r="BH34" s="621"/>
      <c r="BI34" s="621"/>
      <c r="BJ34" s="621"/>
      <c r="BK34" s="621"/>
      <c r="BL34" s="621"/>
      <c r="BM34" s="621"/>
      <c r="BN34" s="621"/>
      <c r="BO34" s="621"/>
      <c r="BP34" s="621"/>
      <c r="BQ34" s="621"/>
      <c r="BR34" s="621"/>
      <c r="BS34" s="621"/>
      <c r="BT34" s="621"/>
      <c r="BU34" s="621"/>
      <c r="BV34" s="621"/>
      <c r="BW34" s="621"/>
      <c r="BX34" s="621"/>
      <c r="BY34" s="621"/>
      <c r="BZ34" s="621"/>
      <c r="CA34" s="621"/>
      <c r="CB34" s="621"/>
      <c r="CC34" s="621"/>
      <c r="CD34" s="621"/>
      <c r="CE34" s="621"/>
      <c r="CF34" s="621"/>
      <c r="CG34" s="621"/>
      <c r="CH34" s="621"/>
      <c r="CI34" s="621"/>
      <c r="CJ34" s="621"/>
      <c r="CK34" s="621"/>
      <c r="CL34" s="621"/>
      <c r="CM34" s="621"/>
      <c r="CN34" s="621"/>
      <c r="CO34" s="621"/>
      <c r="CP34" s="621"/>
      <c r="CQ34" s="622"/>
    </row>
    <row r="35" spans="1:95" s="2" customFormat="1" ht="17.25" customHeight="1" x14ac:dyDescent="0.25">
      <c r="A35" s="28"/>
      <c r="B35" s="1"/>
      <c r="K35" s="568"/>
      <c r="L35" s="569"/>
      <c r="M35" s="84"/>
      <c r="N35" s="616"/>
      <c r="O35" s="13"/>
      <c r="P35" s="569"/>
      <c r="Q35" s="536"/>
      <c r="R35" s="8"/>
      <c r="S35" s="8"/>
      <c r="T35" s="4"/>
      <c r="U35" s="11"/>
      <c r="V35" s="39"/>
      <c r="W35" s="608"/>
      <c r="X35" s="42"/>
      <c r="Y35" s="32"/>
      <c r="Z35" s="32" t="s">
        <v>42</v>
      </c>
      <c r="AA35" s="36">
        <v>12</v>
      </c>
      <c r="AB35" s="36">
        <v>14</v>
      </c>
      <c r="AC35" s="36">
        <v>1</v>
      </c>
      <c r="AD35" s="528">
        <f t="shared" ref="AD35:AD48" si="13">AA35*AB35</f>
        <v>168</v>
      </c>
      <c r="AE35" s="43">
        <v>50</v>
      </c>
      <c r="AF35" s="37">
        <f>[3]รายการ!B1</f>
        <v>6700</v>
      </c>
      <c r="AG35" s="525">
        <f t="shared" si="7"/>
        <v>1125600</v>
      </c>
      <c r="AH35" s="43">
        <f t="shared" si="8"/>
        <v>168</v>
      </c>
      <c r="AI35" s="34">
        <f t="shared" si="11"/>
        <v>168</v>
      </c>
      <c r="AJ35" s="34"/>
      <c r="AK35" s="34"/>
      <c r="AL35" s="34"/>
      <c r="AM35" s="32"/>
      <c r="AN35" s="32"/>
      <c r="AO35" s="111">
        <f t="shared" si="9"/>
        <v>0</v>
      </c>
      <c r="AP35" s="111">
        <f t="shared" si="10"/>
        <v>1125600</v>
      </c>
      <c r="AQ35" s="95">
        <f t="shared" si="0"/>
        <v>1125600</v>
      </c>
      <c r="AR35" s="95">
        <f t="shared" si="1"/>
        <v>1125600</v>
      </c>
      <c r="AS35" s="32"/>
      <c r="AT35" s="95">
        <f t="shared" si="12"/>
        <v>1125600</v>
      </c>
      <c r="AX35" s="759"/>
      <c r="AY35" s="9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66"/>
    </row>
    <row r="36" spans="1:95" s="2" customFormat="1" ht="17.25" customHeight="1" x14ac:dyDescent="0.25">
      <c r="A36" s="28"/>
      <c r="B36" s="1"/>
      <c r="K36" s="568"/>
      <c r="L36" s="569"/>
      <c r="M36" s="84"/>
      <c r="N36" s="616"/>
      <c r="O36" s="13"/>
      <c r="P36" s="569"/>
      <c r="Q36" s="536"/>
      <c r="R36" s="8"/>
      <c r="S36" s="8"/>
      <c r="T36" s="4"/>
      <c r="U36" s="11"/>
      <c r="V36" s="39"/>
      <c r="W36" s="608"/>
      <c r="X36" s="42"/>
      <c r="Y36" s="32"/>
      <c r="Z36" s="32" t="s">
        <v>43</v>
      </c>
      <c r="AA36" s="36">
        <v>12</v>
      </c>
      <c r="AB36" s="36">
        <v>14</v>
      </c>
      <c r="AC36" s="36">
        <v>1</v>
      </c>
      <c r="AD36" s="528">
        <f t="shared" si="13"/>
        <v>168</v>
      </c>
      <c r="AE36" s="43">
        <v>50</v>
      </c>
      <c r="AF36" s="37">
        <f>[3]รายการ!B1</f>
        <v>6700</v>
      </c>
      <c r="AG36" s="525">
        <f t="shared" si="7"/>
        <v>1125600</v>
      </c>
      <c r="AH36" s="43">
        <f t="shared" si="8"/>
        <v>168</v>
      </c>
      <c r="AI36" s="34">
        <f t="shared" si="11"/>
        <v>168</v>
      </c>
      <c r="AJ36" s="34"/>
      <c r="AK36" s="34"/>
      <c r="AL36" s="34"/>
      <c r="AM36" s="32"/>
      <c r="AN36" s="32"/>
      <c r="AO36" s="111">
        <f t="shared" si="9"/>
        <v>0</v>
      </c>
      <c r="AP36" s="111">
        <f t="shared" si="10"/>
        <v>1125600</v>
      </c>
      <c r="AQ36" s="95">
        <f t="shared" si="0"/>
        <v>1125600</v>
      </c>
      <c r="AR36" s="95">
        <f t="shared" si="1"/>
        <v>1125600</v>
      </c>
      <c r="AS36" s="32"/>
      <c r="AT36" s="95">
        <f t="shared" si="12"/>
        <v>1125600</v>
      </c>
      <c r="AX36" s="759"/>
      <c r="AY36" s="9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66"/>
    </row>
    <row r="37" spans="1:95" s="2" customFormat="1" ht="17.25" customHeight="1" x14ac:dyDescent="0.25">
      <c r="A37" s="28"/>
      <c r="B37" s="1"/>
      <c r="K37" s="568"/>
      <c r="L37" s="569"/>
      <c r="M37" s="84"/>
      <c r="N37" s="616"/>
      <c r="O37" s="13"/>
      <c r="P37" s="569"/>
      <c r="Q37" s="536"/>
      <c r="R37" s="8"/>
      <c r="S37" s="8"/>
      <c r="T37" s="4"/>
      <c r="U37" s="11"/>
      <c r="V37" s="39"/>
      <c r="W37" s="608">
        <v>1288</v>
      </c>
      <c r="X37" s="42"/>
      <c r="Y37" s="32" t="s">
        <v>67</v>
      </c>
      <c r="Z37" s="32" t="s">
        <v>6</v>
      </c>
      <c r="AA37" s="36">
        <v>29</v>
      </c>
      <c r="AB37" s="36">
        <v>42</v>
      </c>
      <c r="AC37" s="36">
        <v>1</v>
      </c>
      <c r="AD37" s="528">
        <f t="shared" si="13"/>
        <v>1218</v>
      </c>
      <c r="AE37" s="43">
        <v>100</v>
      </c>
      <c r="AF37" s="37">
        <f>[3]รายการ!B12</f>
        <v>7450</v>
      </c>
      <c r="AG37" s="37">
        <f t="shared" si="7"/>
        <v>9074100</v>
      </c>
      <c r="AH37" s="43">
        <f t="shared" si="8"/>
        <v>1218</v>
      </c>
      <c r="AI37" s="34">
        <f t="shared" si="11"/>
        <v>1218</v>
      </c>
      <c r="AJ37" s="34"/>
      <c r="AK37" s="34"/>
      <c r="AL37" s="34"/>
      <c r="AM37" s="32">
        <v>19</v>
      </c>
      <c r="AN37" s="32">
        <f>ค่าเสื่อม!T2</f>
        <v>28</v>
      </c>
      <c r="AO37" s="111">
        <f t="shared" si="9"/>
        <v>2540748</v>
      </c>
      <c r="AP37" s="111">
        <f t="shared" si="10"/>
        <v>6533352</v>
      </c>
      <c r="AQ37" s="95">
        <f t="shared" si="0"/>
        <v>6533352</v>
      </c>
      <c r="AR37" s="95">
        <f t="shared" si="1"/>
        <v>6533352</v>
      </c>
      <c r="AS37" s="32"/>
      <c r="AT37" s="95">
        <f t="shared" si="12"/>
        <v>6533352</v>
      </c>
      <c r="AW37" s="2" t="s">
        <v>1828</v>
      </c>
      <c r="AX37" s="759"/>
      <c r="AY37" s="9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66"/>
    </row>
    <row r="38" spans="1:95" s="2" customFormat="1" ht="17.25" customHeight="1" x14ac:dyDescent="0.25">
      <c r="A38" s="28"/>
      <c r="B38" s="1"/>
      <c r="K38" s="568"/>
      <c r="L38" s="569"/>
      <c r="M38" s="84"/>
      <c r="N38" s="616"/>
      <c r="O38" s="13"/>
      <c r="P38" s="569"/>
      <c r="Q38" s="536"/>
      <c r="R38" s="8"/>
      <c r="S38" s="8"/>
      <c r="T38" s="4"/>
      <c r="U38" s="11"/>
      <c r="V38" s="39"/>
      <c r="W38" s="608">
        <v>1289</v>
      </c>
      <c r="X38" s="42"/>
      <c r="Y38" s="32" t="s">
        <v>34</v>
      </c>
      <c r="Z38" s="32" t="s">
        <v>7</v>
      </c>
      <c r="AA38" s="36">
        <v>12</v>
      </c>
      <c r="AB38" s="36">
        <v>17</v>
      </c>
      <c r="AC38" s="36">
        <v>1</v>
      </c>
      <c r="AD38" s="528">
        <f t="shared" si="13"/>
        <v>204</v>
      </c>
      <c r="AE38" s="43">
        <v>100</v>
      </c>
      <c r="AF38" s="37">
        <f>[3]รายการ!B8</f>
        <v>2600</v>
      </c>
      <c r="AG38" s="37">
        <f t="shared" si="7"/>
        <v>530400</v>
      </c>
      <c r="AH38" s="43">
        <f t="shared" si="8"/>
        <v>204</v>
      </c>
      <c r="AI38" s="34">
        <f t="shared" si="11"/>
        <v>204</v>
      </c>
      <c r="AJ38" s="34"/>
      <c r="AK38" s="34"/>
      <c r="AL38" s="34"/>
      <c r="AM38" s="32">
        <v>19</v>
      </c>
      <c r="AN38" s="32">
        <f>ค่าเสื่อม!T4</f>
        <v>93</v>
      </c>
      <c r="AO38" s="111">
        <f t="shared" si="9"/>
        <v>493272</v>
      </c>
      <c r="AP38" s="111">
        <f t="shared" si="10"/>
        <v>37128</v>
      </c>
      <c r="AQ38" s="95">
        <f t="shared" si="0"/>
        <v>37128</v>
      </c>
      <c r="AR38" s="95">
        <f t="shared" si="1"/>
        <v>37128</v>
      </c>
      <c r="AS38" s="32"/>
      <c r="AT38" s="95">
        <f t="shared" si="12"/>
        <v>37128</v>
      </c>
      <c r="AW38" s="2" t="s">
        <v>1835</v>
      </c>
      <c r="AX38" s="759"/>
      <c r="AY38" s="9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66"/>
    </row>
    <row r="39" spans="1:95" s="2" customFormat="1" ht="17.25" customHeight="1" x14ac:dyDescent="0.25">
      <c r="A39" s="28"/>
      <c r="B39" s="1"/>
      <c r="K39" s="568"/>
      <c r="L39" s="569"/>
      <c r="M39" s="84"/>
      <c r="N39" s="616"/>
      <c r="O39" s="13"/>
      <c r="P39" s="569"/>
      <c r="Q39" s="536"/>
      <c r="R39" s="8"/>
      <c r="S39" s="8"/>
      <c r="T39" s="4"/>
      <c r="U39" s="11"/>
      <c r="V39" s="39"/>
      <c r="W39" s="608">
        <v>1290</v>
      </c>
      <c r="X39" s="42"/>
      <c r="Y39" s="32" t="s">
        <v>34</v>
      </c>
      <c r="Z39" s="32" t="s">
        <v>7</v>
      </c>
      <c r="AA39" s="36">
        <v>8</v>
      </c>
      <c r="AB39" s="36">
        <v>8</v>
      </c>
      <c r="AC39" s="36">
        <v>1</v>
      </c>
      <c r="AD39" s="528">
        <f t="shared" si="13"/>
        <v>64</v>
      </c>
      <c r="AE39" s="43">
        <v>100</v>
      </c>
      <c r="AF39" s="37">
        <f>[3]รายการ!B8</f>
        <v>2600</v>
      </c>
      <c r="AG39" s="37">
        <f t="shared" si="7"/>
        <v>166400</v>
      </c>
      <c r="AH39" s="43">
        <f t="shared" si="8"/>
        <v>64</v>
      </c>
      <c r="AI39" s="34">
        <f t="shared" si="11"/>
        <v>64</v>
      </c>
      <c r="AJ39" s="34"/>
      <c r="AK39" s="34"/>
      <c r="AL39" s="34"/>
      <c r="AM39" s="32">
        <v>19</v>
      </c>
      <c r="AN39" s="32">
        <f>ค่าเสื่อม!T4</f>
        <v>93</v>
      </c>
      <c r="AO39" s="111">
        <f t="shared" si="9"/>
        <v>154752</v>
      </c>
      <c r="AP39" s="111">
        <f t="shared" si="10"/>
        <v>11648</v>
      </c>
      <c r="AQ39" s="95">
        <f t="shared" si="0"/>
        <v>11648</v>
      </c>
      <c r="AR39" s="95">
        <f t="shared" si="1"/>
        <v>11648</v>
      </c>
      <c r="AS39" s="32"/>
      <c r="AT39" s="95">
        <f t="shared" si="12"/>
        <v>11648</v>
      </c>
      <c r="AW39" s="2" t="s">
        <v>1836</v>
      </c>
      <c r="AX39" s="759"/>
      <c r="AY39" s="9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66"/>
    </row>
    <row r="40" spans="1:95" s="2" customFormat="1" ht="17.25" customHeight="1" x14ac:dyDescent="0.25">
      <c r="A40" s="28"/>
      <c r="B40" s="1"/>
      <c r="K40" s="568"/>
      <c r="L40" s="569"/>
      <c r="M40" s="84"/>
      <c r="N40" s="616"/>
      <c r="O40" s="13"/>
      <c r="P40" s="569"/>
      <c r="Q40" s="536"/>
      <c r="R40" s="8"/>
      <c r="S40" s="8"/>
      <c r="T40" s="4"/>
      <c r="U40" s="11"/>
      <c r="V40" s="39"/>
      <c r="W40" s="608">
        <v>1291</v>
      </c>
      <c r="X40" s="42"/>
      <c r="Y40" s="32" t="s">
        <v>28</v>
      </c>
      <c r="Z40" s="32" t="s">
        <v>6</v>
      </c>
      <c r="AA40" s="36">
        <v>2.5</v>
      </c>
      <c r="AB40" s="36">
        <v>4</v>
      </c>
      <c r="AC40" s="36">
        <v>1</v>
      </c>
      <c r="AD40" s="528">
        <f t="shared" si="13"/>
        <v>10</v>
      </c>
      <c r="AE40" s="43">
        <v>100</v>
      </c>
      <c r="AF40" s="37">
        <f>[3]รายการ!B1</f>
        <v>6700</v>
      </c>
      <c r="AG40" s="37">
        <f t="shared" si="7"/>
        <v>67000</v>
      </c>
      <c r="AH40" s="43">
        <f t="shared" si="8"/>
        <v>10</v>
      </c>
      <c r="AI40" s="34">
        <f t="shared" si="11"/>
        <v>10</v>
      </c>
      <c r="AJ40" s="34"/>
      <c r="AK40" s="34"/>
      <c r="AL40" s="34"/>
      <c r="AM40" s="32">
        <v>19</v>
      </c>
      <c r="AN40" s="32">
        <f>ค่าเสื่อม!T2</f>
        <v>28</v>
      </c>
      <c r="AO40" s="111">
        <f t="shared" si="9"/>
        <v>18760</v>
      </c>
      <c r="AP40" s="111">
        <f t="shared" si="10"/>
        <v>48240</v>
      </c>
      <c r="AQ40" s="95">
        <f t="shared" si="0"/>
        <v>48240</v>
      </c>
      <c r="AR40" s="95">
        <f t="shared" si="1"/>
        <v>48240</v>
      </c>
      <c r="AS40" s="32"/>
      <c r="AT40" s="95">
        <f t="shared" si="12"/>
        <v>48240</v>
      </c>
      <c r="AW40" s="2" t="s">
        <v>1837</v>
      </c>
      <c r="AX40" s="759"/>
      <c r="AY40" s="9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66"/>
    </row>
    <row r="41" spans="1:95" s="2" customFormat="1" ht="17.25" customHeight="1" x14ac:dyDescent="0.25">
      <c r="A41" s="28"/>
      <c r="B41" s="1"/>
      <c r="K41" s="568"/>
      <c r="L41" s="569"/>
      <c r="M41" s="84"/>
      <c r="N41" s="616"/>
      <c r="O41" s="13"/>
      <c r="P41" s="569"/>
      <c r="Q41" s="536"/>
      <c r="R41" s="8"/>
      <c r="S41" s="8"/>
      <c r="T41" s="4"/>
      <c r="U41" s="11"/>
      <c r="V41" s="39"/>
      <c r="W41" s="608">
        <v>1292</v>
      </c>
      <c r="X41" s="42"/>
      <c r="Y41" s="32" t="s">
        <v>34</v>
      </c>
      <c r="Z41" s="32" t="s">
        <v>7</v>
      </c>
      <c r="AA41" s="36">
        <v>7</v>
      </c>
      <c r="AB41" s="36">
        <v>16</v>
      </c>
      <c r="AC41" s="36">
        <v>1</v>
      </c>
      <c r="AD41" s="528">
        <f t="shared" si="13"/>
        <v>112</v>
      </c>
      <c r="AE41" s="43">
        <v>100</v>
      </c>
      <c r="AF41" s="37">
        <f>[3]รายการ!B8</f>
        <v>2600</v>
      </c>
      <c r="AG41" s="37">
        <f t="shared" si="7"/>
        <v>291200</v>
      </c>
      <c r="AH41" s="43">
        <f t="shared" si="8"/>
        <v>112</v>
      </c>
      <c r="AI41" s="34">
        <f t="shared" si="11"/>
        <v>112</v>
      </c>
      <c r="AJ41" s="34"/>
      <c r="AK41" s="34"/>
      <c r="AL41" s="34"/>
      <c r="AM41" s="32">
        <v>19</v>
      </c>
      <c r="AN41" s="32">
        <f>ค่าเสื่อม!T4</f>
        <v>93</v>
      </c>
      <c r="AO41" s="111">
        <f t="shared" si="9"/>
        <v>270816</v>
      </c>
      <c r="AP41" s="111">
        <f t="shared" si="10"/>
        <v>20384</v>
      </c>
      <c r="AQ41" s="95">
        <f t="shared" si="0"/>
        <v>20384</v>
      </c>
      <c r="AR41" s="95">
        <f t="shared" si="1"/>
        <v>20384</v>
      </c>
      <c r="AS41" s="32"/>
      <c r="AT41" s="95">
        <f t="shared" si="12"/>
        <v>20384</v>
      </c>
      <c r="AW41" s="2" t="s">
        <v>1838</v>
      </c>
      <c r="AX41" s="759"/>
      <c r="AY41" s="9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66"/>
    </row>
    <row r="42" spans="1:95" s="2" customFormat="1" ht="17.25" customHeight="1" x14ac:dyDescent="0.25">
      <c r="A42" s="28"/>
      <c r="B42" s="1"/>
      <c r="K42" s="568"/>
      <c r="L42" s="569"/>
      <c r="M42" s="84"/>
      <c r="N42" s="616"/>
      <c r="O42" s="13"/>
      <c r="P42" s="569"/>
      <c r="Q42" s="536"/>
      <c r="R42" s="8"/>
      <c r="S42" s="8"/>
      <c r="T42" s="4"/>
      <c r="U42" s="11"/>
      <c r="V42" s="39"/>
      <c r="W42" s="608">
        <v>1293</v>
      </c>
      <c r="X42" s="42"/>
      <c r="Y42" s="32" t="s">
        <v>34</v>
      </c>
      <c r="Z42" s="32" t="s">
        <v>7</v>
      </c>
      <c r="AA42" s="36">
        <v>10</v>
      </c>
      <c r="AB42" s="36">
        <v>10</v>
      </c>
      <c r="AC42" s="36">
        <v>1</v>
      </c>
      <c r="AD42" s="528">
        <f t="shared" si="13"/>
        <v>100</v>
      </c>
      <c r="AE42" s="43">
        <v>100</v>
      </c>
      <c r="AF42" s="37">
        <f>[3]รายการ!B8</f>
        <v>2600</v>
      </c>
      <c r="AG42" s="37">
        <f t="shared" si="7"/>
        <v>260000</v>
      </c>
      <c r="AH42" s="43">
        <f t="shared" si="8"/>
        <v>100</v>
      </c>
      <c r="AI42" s="34">
        <f t="shared" si="11"/>
        <v>100</v>
      </c>
      <c r="AJ42" s="34"/>
      <c r="AK42" s="34"/>
      <c r="AL42" s="34"/>
      <c r="AM42" s="32">
        <v>19</v>
      </c>
      <c r="AN42" s="32">
        <f>ค่าเสื่อม!S4</f>
        <v>86</v>
      </c>
      <c r="AO42" s="111">
        <f t="shared" si="9"/>
        <v>223600</v>
      </c>
      <c r="AP42" s="111">
        <f t="shared" si="10"/>
        <v>36400</v>
      </c>
      <c r="AQ42" s="95">
        <f t="shared" si="0"/>
        <v>36400</v>
      </c>
      <c r="AR42" s="95">
        <f t="shared" si="1"/>
        <v>36400</v>
      </c>
      <c r="AS42" s="32"/>
      <c r="AT42" s="95">
        <f t="shared" si="12"/>
        <v>36400</v>
      </c>
      <c r="AW42" s="2" t="s">
        <v>1838</v>
      </c>
      <c r="AX42" s="759"/>
      <c r="AY42" s="9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66"/>
    </row>
    <row r="43" spans="1:95" s="55" customFormat="1" ht="17.25" customHeight="1" x14ac:dyDescent="0.25">
      <c r="A43" s="143"/>
      <c r="B43" s="114"/>
      <c r="K43" s="784"/>
      <c r="L43" s="785"/>
      <c r="M43" s="116"/>
      <c r="N43" s="786"/>
      <c r="O43" s="115"/>
      <c r="P43" s="785"/>
      <c r="Q43" s="543"/>
      <c r="R43" s="44"/>
      <c r="S43" s="44"/>
      <c r="T43" s="51"/>
      <c r="U43" s="54"/>
      <c r="V43" s="120"/>
      <c r="W43" s="787">
        <v>1294</v>
      </c>
      <c r="X43" s="122"/>
      <c r="Y43" s="118" t="s">
        <v>54</v>
      </c>
      <c r="Z43" s="118" t="s">
        <v>6</v>
      </c>
      <c r="AA43" s="123">
        <v>9</v>
      </c>
      <c r="AB43" s="123">
        <v>12</v>
      </c>
      <c r="AC43" s="123">
        <v>1</v>
      </c>
      <c r="AD43" s="682">
        <f t="shared" si="13"/>
        <v>108</v>
      </c>
      <c r="AE43" s="117">
        <v>100</v>
      </c>
      <c r="AF43" s="124">
        <f>[3]รายการ!B29</f>
        <v>5850</v>
      </c>
      <c r="AG43" s="124">
        <f t="shared" si="7"/>
        <v>631800</v>
      </c>
      <c r="AH43" s="117">
        <f t="shared" si="8"/>
        <v>108</v>
      </c>
      <c r="AI43" s="125">
        <f t="shared" si="11"/>
        <v>108</v>
      </c>
      <c r="AJ43" s="125"/>
      <c r="AK43" s="125"/>
      <c r="AL43" s="125"/>
      <c r="AM43" s="118">
        <v>19</v>
      </c>
      <c r="AN43" s="118">
        <f>ค่าเสื่อม!T2</f>
        <v>28</v>
      </c>
      <c r="AO43" s="145">
        <f t="shared" si="9"/>
        <v>176904</v>
      </c>
      <c r="AP43" s="145">
        <f t="shared" si="10"/>
        <v>454896</v>
      </c>
      <c r="AQ43" s="511">
        <f t="shared" si="0"/>
        <v>454896</v>
      </c>
      <c r="AR43" s="511">
        <f t="shared" si="1"/>
        <v>454896</v>
      </c>
      <c r="AS43" s="118"/>
      <c r="AT43" s="511">
        <f t="shared" si="12"/>
        <v>454896</v>
      </c>
      <c r="AV43" s="2"/>
      <c r="AW43" s="55" t="s">
        <v>1839</v>
      </c>
      <c r="AX43" s="777"/>
      <c r="AY43" s="511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73"/>
    </row>
    <row r="44" spans="1:95" s="2" customFormat="1" ht="17.25" customHeight="1" x14ac:dyDescent="0.25">
      <c r="A44" s="28"/>
      <c r="B44" s="1"/>
      <c r="K44" s="568"/>
      <c r="L44" s="569"/>
      <c r="M44" s="84"/>
      <c r="N44" s="616"/>
      <c r="O44" s="13"/>
      <c r="P44" s="569"/>
      <c r="Q44" s="536"/>
      <c r="R44" s="8"/>
      <c r="S44" s="8"/>
      <c r="T44" s="4"/>
      <c r="U44" s="11"/>
      <c r="V44" s="39"/>
      <c r="W44" s="33">
        <v>1295</v>
      </c>
      <c r="X44" s="42"/>
      <c r="Y44" s="32" t="s">
        <v>54</v>
      </c>
      <c r="Z44" s="32" t="s">
        <v>6</v>
      </c>
      <c r="AA44" s="36">
        <v>6</v>
      </c>
      <c r="AB44" s="36">
        <v>12</v>
      </c>
      <c r="AC44" s="36">
        <v>1</v>
      </c>
      <c r="AD44" s="43">
        <f t="shared" si="13"/>
        <v>72</v>
      </c>
      <c r="AE44" s="43">
        <v>100</v>
      </c>
      <c r="AF44" s="37">
        <f>[3]รายการ!B29</f>
        <v>5850</v>
      </c>
      <c r="AG44" s="37">
        <f t="shared" si="7"/>
        <v>421200</v>
      </c>
      <c r="AH44" s="43">
        <f t="shared" si="8"/>
        <v>72</v>
      </c>
      <c r="AI44" s="34">
        <f t="shared" si="11"/>
        <v>72</v>
      </c>
      <c r="AJ44" s="34"/>
      <c r="AK44" s="34"/>
      <c r="AL44" s="34"/>
      <c r="AM44" s="32">
        <v>19</v>
      </c>
      <c r="AN44" s="32">
        <f>ค่าเสื่อม!S2</f>
        <v>26</v>
      </c>
      <c r="AO44" s="111">
        <f t="shared" si="9"/>
        <v>109512</v>
      </c>
      <c r="AP44" s="111">
        <f t="shared" si="10"/>
        <v>311688</v>
      </c>
      <c r="AQ44" s="95">
        <f t="shared" si="0"/>
        <v>311688</v>
      </c>
      <c r="AR44" s="95">
        <f t="shared" si="1"/>
        <v>311688</v>
      </c>
      <c r="AS44" s="32"/>
      <c r="AT44" s="95">
        <f t="shared" si="12"/>
        <v>311688</v>
      </c>
      <c r="AW44" s="2" t="s">
        <v>1840</v>
      </c>
      <c r="AX44" s="579"/>
      <c r="AY44" s="95"/>
    </row>
    <row r="45" spans="1:95" s="9" customFormat="1" ht="17.25" customHeight="1" x14ac:dyDescent="0.25">
      <c r="A45" s="48"/>
      <c r="B45" s="127"/>
      <c r="K45" s="739"/>
      <c r="L45" s="731"/>
      <c r="M45" s="85"/>
      <c r="N45" s="790"/>
      <c r="O45" s="40"/>
      <c r="P45" s="731"/>
      <c r="Q45" s="541"/>
      <c r="R45" s="25"/>
      <c r="S45" s="25"/>
      <c r="T45" s="21"/>
      <c r="U45" s="38"/>
      <c r="V45" s="140"/>
      <c r="W45" s="791">
        <v>1296</v>
      </c>
      <c r="X45" s="141"/>
      <c r="Y45" s="136" t="s">
        <v>28</v>
      </c>
      <c r="Z45" s="136" t="s">
        <v>7</v>
      </c>
      <c r="AA45" s="142">
        <v>8</v>
      </c>
      <c r="AB45" s="142">
        <v>15</v>
      </c>
      <c r="AC45" s="142">
        <v>1</v>
      </c>
      <c r="AD45" s="138">
        <f t="shared" si="13"/>
        <v>120</v>
      </c>
      <c r="AE45" s="138">
        <v>100</v>
      </c>
      <c r="AF45" s="112">
        <f>[3]รายการ!B1</f>
        <v>6700</v>
      </c>
      <c r="AG45" s="112">
        <f t="shared" si="7"/>
        <v>804000</v>
      </c>
      <c r="AH45" s="138">
        <f t="shared" si="8"/>
        <v>120</v>
      </c>
      <c r="AI45" s="137">
        <f t="shared" si="11"/>
        <v>120</v>
      </c>
      <c r="AJ45" s="137"/>
      <c r="AK45" s="137"/>
      <c r="AL45" s="137"/>
      <c r="AM45" s="136">
        <v>19</v>
      </c>
      <c r="AN45" s="136">
        <f>ค่าเสื่อม!T4</f>
        <v>93</v>
      </c>
      <c r="AO45" s="146">
        <f t="shared" si="9"/>
        <v>747720</v>
      </c>
      <c r="AP45" s="146">
        <f t="shared" si="10"/>
        <v>56280</v>
      </c>
      <c r="AQ45" s="510">
        <f t="shared" si="0"/>
        <v>56280</v>
      </c>
      <c r="AR45" s="510">
        <f t="shared" si="1"/>
        <v>56280</v>
      </c>
      <c r="AS45" s="136"/>
      <c r="AT45" s="510">
        <f t="shared" si="12"/>
        <v>56280</v>
      </c>
      <c r="AV45" s="2"/>
      <c r="AW45" s="9" t="s">
        <v>309</v>
      </c>
      <c r="AX45" s="792"/>
      <c r="AY45" s="510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71"/>
    </row>
    <row r="46" spans="1:95" s="612" customFormat="1" ht="17.25" customHeight="1" x14ac:dyDescent="0.25">
      <c r="A46" s="530" t="s">
        <v>1826</v>
      </c>
      <c r="B46" s="33">
        <v>1512</v>
      </c>
      <c r="C46" s="32" t="s">
        <v>5</v>
      </c>
      <c r="D46" s="32">
        <v>35825</v>
      </c>
      <c r="E46" s="32">
        <v>104</v>
      </c>
      <c r="F46" s="32">
        <v>2238</v>
      </c>
      <c r="G46" s="524" t="s">
        <v>160</v>
      </c>
      <c r="H46" s="32">
        <v>24</v>
      </c>
      <c r="I46" s="32">
        <v>0</v>
      </c>
      <c r="J46" s="32">
        <v>5</v>
      </c>
      <c r="K46" s="568">
        <f>H46*400+I46*100+J46</f>
        <v>9605</v>
      </c>
      <c r="L46" s="569">
        <f>SUM(Q46:U46)</f>
        <v>9605</v>
      </c>
      <c r="M46" s="86">
        <v>1</v>
      </c>
      <c r="N46" s="525">
        <f>L46</f>
        <v>9605</v>
      </c>
      <c r="O46" s="37">
        <v>125</v>
      </c>
      <c r="P46" s="569">
        <f>N46*O46</f>
        <v>1200625</v>
      </c>
      <c r="Q46" s="607">
        <v>9524</v>
      </c>
      <c r="R46" s="43">
        <v>81</v>
      </c>
      <c r="S46" s="43"/>
      <c r="T46" s="32"/>
      <c r="U46" s="35"/>
      <c r="V46" s="530" t="s">
        <v>1826</v>
      </c>
      <c r="W46" s="608">
        <v>1297</v>
      </c>
      <c r="X46" s="42"/>
      <c r="Y46" s="32" t="s">
        <v>28</v>
      </c>
      <c r="Z46" s="32" t="s">
        <v>7</v>
      </c>
      <c r="AA46" s="36">
        <v>14</v>
      </c>
      <c r="AB46" s="36">
        <v>16</v>
      </c>
      <c r="AC46" s="36">
        <v>2</v>
      </c>
      <c r="AD46" s="43">
        <f t="shared" si="13"/>
        <v>224</v>
      </c>
      <c r="AE46" s="43">
        <v>100</v>
      </c>
      <c r="AF46" s="37">
        <f>[3]รายการ!B1</f>
        <v>6700</v>
      </c>
      <c r="AG46" s="37">
        <f t="shared" si="7"/>
        <v>1500800</v>
      </c>
      <c r="AH46" s="43">
        <f t="shared" si="8"/>
        <v>224</v>
      </c>
      <c r="AI46" s="34"/>
      <c r="AJ46" s="34">
        <v>224</v>
      </c>
      <c r="AK46" s="34"/>
      <c r="AL46" s="34"/>
      <c r="AM46" s="32">
        <v>15</v>
      </c>
      <c r="AN46" s="32">
        <f>ค่าเสื่อม!P4</f>
        <v>65</v>
      </c>
      <c r="AO46" s="111">
        <f t="shared" si="9"/>
        <v>975520</v>
      </c>
      <c r="AP46" s="111">
        <f t="shared" si="10"/>
        <v>525280</v>
      </c>
      <c r="AQ46" s="95">
        <f t="shared" si="0"/>
        <v>1725905</v>
      </c>
      <c r="AR46" s="95">
        <f t="shared" si="1"/>
        <v>1725905</v>
      </c>
      <c r="AS46" s="111">
        <f>R46*O46+AP46</f>
        <v>535405</v>
      </c>
      <c r="AT46" s="111">
        <f t="shared" si="12"/>
        <v>1190500</v>
      </c>
      <c r="AU46" s="111">
        <f>AS46</f>
        <v>535405</v>
      </c>
      <c r="AV46" s="32">
        <f>[3]อัตราภาษี!H5</f>
        <v>0.02</v>
      </c>
      <c r="AW46" s="32" t="s">
        <v>1841</v>
      </c>
      <c r="AX46" s="759">
        <f>AU46*AV46/100</f>
        <v>107.081</v>
      </c>
      <c r="AY46" s="95">
        <f>AX46*10/100</f>
        <v>10.7081</v>
      </c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0"/>
      <c r="BM46" s="610"/>
      <c r="BN46" s="610"/>
      <c r="BO46" s="610"/>
      <c r="BP46" s="610"/>
      <c r="BQ46" s="610"/>
      <c r="BR46" s="610"/>
      <c r="BS46" s="610"/>
      <c r="BT46" s="610"/>
      <c r="BU46" s="610"/>
      <c r="BV46" s="610"/>
      <c r="BW46" s="610"/>
      <c r="BX46" s="610"/>
      <c r="BY46" s="610"/>
      <c r="BZ46" s="610"/>
      <c r="CA46" s="610"/>
      <c r="CB46" s="610"/>
      <c r="CC46" s="610"/>
      <c r="CD46" s="610"/>
      <c r="CE46" s="610"/>
      <c r="CF46" s="610"/>
      <c r="CG46" s="610"/>
      <c r="CH46" s="610"/>
      <c r="CI46" s="610"/>
      <c r="CJ46" s="610"/>
      <c r="CK46" s="610"/>
      <c r="CL46" s="610"/>
      <c r="CM46" s="610"/>
      <c r="CN46" s="610"/>
      <c r="CO46" s="610"/>
      <c r="CP46" s="610"/>
      <c r="CQ46" s="611"/>
    </row>
    <row r="47" spans="1:95" s="2" customFormat="1" ht="17.25" customHeight="1" x14ac:dyDescent="0.25">
      <c r="A47" s="614"/>
      <c r="B47" s="1"/>
      <c r="G47" s="522"/>
      <c r="K47" s="568"/>
      <c r="L47" s="569"/>
      <c r="M47" s="84"/>
      <c r="N47" s="616"/>
      <c r="O47" s="13"/>
      <c r="P47" s="569"/>
      <c r="Q47" s="536"/>
      <c r="R47" s="8"/>
      <c r="S47" s="8"/>
      <c r="T47" s="4"/>
      <c r="U47" s="11"/>
      <c r="V47" s="39"/>
      <c r="W47" s="608">
        <v>1298</v>
      </c>
      <c r="X47" s="42"/>
      <c r="Y47" s="32" t="s">
        <v>28</v>
      </c>
      <c r="Z47" s="32" t="s">
        <v>7</v>
      </c>
      <c r="AA47" s="36">
        <v>10</v>
      </c>
      <c r="AB47" s="36">
        <v>10</v>
      </c>
      <c r="AC47" s="36">
        <v>2</v>
      </c>
      <c r="AD47" s="43">
        <f t="shared" si="13"/>
        <v>100</v>
      </c>
      <c r="AE47" s="43">
        <v>100</v>
      </c>
      <c r="AF47" s="37">
        <f>[3]รายการ!B1</f>
        <v>6700</v>
      </c>
      <c r="AG47" s="37">
        <f t="shared" si="7"/>
        <v>670000</v>
      </c>
      <c r="AH47" s="43">
        <f t="shared" si="8"/>
        <v>100</v>
      </c>
      <c r="AI47" s="34"/>
      <c r="AJ47" s="34">
        <v>100</v>
      </c>
      <c r="AK47" s="34"/>
      <c r="AL47" s="34"/>
      <c r="AM47" s="32">
        <v>15</v>
      </c>
      <c r="AN47" s="32">
        <f>ค่าเสื่อม!P4</f>
        <v>65</v>
      </c>
      <c r="AO47" s="111">
        <f t="shared" si="9"/>
        <v>435500</v>
      </c>
      <c r="AP47" s="111">
        <f t="shared" si="10"/>
        <v>234500</v>
      </c>
      <c r="AQ47" s="95">
        <f t="shared" si="0"/>
        <v>234500</v>
      </c>
      <c r="AR47" s="95">
        <f t="shared" si="1"/>
        <v>234500</v>
      </c>
      <c r="AS47" s="111">
        <v>301500</v>
      </c>
      <c r="AT47" s="111"/>
      <c r="AU47" s="111">
        <f>AS47</f>
        <v>301500</v>
      </c>
      <c r="AV47" s="32">
        <f>[3]อัตราภาษี!H5</f>
        <v>0.02</v>
      </c>
      <c r="AW47" s="32" t="s">
        <v>1842</v>
      </c>
      <c r="AX47" s="759">
        <f>AU47*AV47/100</f>
        <v>60.3</v>
      </c>
      <c r="AY47" s="95">
        <f>AX47*10/100</f>
        <v>6.03</v>
      </c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66"/>
    </row>
    <row r="48" spans="1:95" s="2" customFormat="1" ht="17.25" customHeight="1" x14ac:dyDescent="0.25">
      <c r="A48" s="614"/>
      <c r="B48" s="1"/>
      <c r="G48" s="522"/>
      <c r="K48" s="568"/>
      <c r="L48" s="569"/>
      <c r="M48" s="84"/>
      <c r="N48" s="616"/>
      <c r="O48" s="13"/>
      <c r="P48" s="569"/>
      <c r="Q48" s="536"/>
      <c r="R48" s="8"/>
      <c r="S48" s="8"/>
      <c r="T48" s="4"/>
      <c r="U48" s="11"/>
      <c r="V48" s="39"/>
      <c r="W48" s="608">
        <v>1299</v>
      </c>
      <c r="X48" s="42"/>
      <c r="Y48" s="32" t="s">
        <v>34</v>
      </c>
      <c r="Z48" s="32" t="s">
        <v>7</v>
      </c>
      <c r="AA48" s="36">
        <v>4</v>
      </c>
      <c r="AB48" s="36">
        <v>4</v>
      </c>
      <c r="AC48" s="36">
        <v>1</v>
      </c>
      <c r="AD48" s="43">
        <f t="shared" si="13"/>
        <v>16</v>
      </c>
      <c r="AE48" s="43">
        <v>100</v>
      </c>
      <c r="AF48" s="37">
        <f>[3]รายการ!B8</f>
        <v>2600</v>
      </c>
      <c r="AG48" s="37">
        <f t="shared" si="7"/>
        <v>41600</v>
      </c>
      <c r="AH48" s="43">
        <f t="shared" si="8"/>
        <v>16</v>
      </c>
      <c r="AI48" s="34">
        <v>16</v>
      </c>
      <c r="AJ48" s="34"/>
      <c r="AK48" s="34"/>
      <c r="AL48" s="34"/>
      <c r="AM48" s="32">
        <v>15</v>
      </c>
      <c r="AN48" s="32">
        <f>ค่าเสื่อม!P4</f>
        <v>65</v>
      </c>
      <c r="AO48" s="111">
        <f t="shared" si="9"/>
        <v>27040</v>
      </c>
      <c r="AP48" s="111">
        <f t="shared" si="10"/>
        <v>14560</v>
      </c>
      <c r="AQ48" s="95">
        <f t="shared" si="0"/>
        <v>14560</v>
      </c>
      <c r="AR48" s="95">
        <f t="shared" si="1"/>
        <v>14560</v>
      </c>
      <c r="AS48" s="32"/>
      <c r="AT48" s="111">
        <f>AQ48-AS48</f>
        <v>14560</v>
      </c>
      <c r="AU48" s="32"/>
      <c r="AV48" s="32"/>
      <c r="AW48" s="32" t="s">
        <v>1828</v>
      </c>
      <c r="AX48" s="759"/>
      <c r="AY48" s="9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66"/>
    </row>
    <row r="49" spans="1:95" s="2" customFormat="1" ht="17.25" customHeight="1" x14ac:dyDescent="0.25">
      <c r="A49" s="614" t="s">
        <v>1826</v>
      </c>
      <c r="B49" s="1">
        <v>1513</v>
      </c>
      <c r="C49" s="2" t="s">
        <v>5</v>
      </c>
      <c r="D49" s="2">
        <v>35827</v>
      </c>
      <c r="E49" s="2">
        <v>106</v>
      </c>
      <c r="F49" s="2">
        <v>2240</v>
      </c>
      <c r="G49" s="522" t="s">
        <v>160</v>
      </c>
      <c r="H49" s="2">
        <v>8</v>
      </c>
      <c r="I49" s="2">
        <v>3</v>
      </c>
      <c r="J49" s="2">
        <v>11</v>
      </c>
      <c r="K49" s="568">
        <f t="shared" ref="K49:K72" si="14">H49*400+I49*100+J49</f>
        <v>3511</v>
      </c>
      <c r="L49" s="569">
        <f t="shared" ref="L49:L72" si="15">SUM(Q49:U49)</f>
        <v>3511</v>
      </c>
      <c r="M49" s="84">
        <v>1</v>
      </c>
      <c r="N49" s="616">
        <f t="shared" ref="N49:N72" si="16">L49</f>
        <v>3511</v>
      </c>
      <c r="O49" s="13">
        <v>125</v>
      </c>
      <c r="P49" s="569">
        <f t="shared" ref="P49:P72" si="17">N49*O49</f>
        <v>438875</v>
      </c>
      <c r="Q49" s="536">
        <v>3511</v>
      </c>
      <c r="R49" s="8"/>
      <c r="S49" s="8"/>
      <c r="T49" s="4"/>
      <c r="U49" s="11"/>
      <c r="V49" s="39"/>
      <c r="W49" s="608"/>
      <c r="X49" s="42"/>
      <c r="Y49" s="32"/>
      <c r="Z49" s="32"/>
      <c r="AA49" s="36"/>
      <c r="AB49" s="36"/>
      <c r="AC49" s="36"/>
      <c r="AD49" s="43"/>
      <c r="AE49" s="43"/>
      <c r="AF49" s="37"/>
      <c r="AG49" s="37"/>
      <c r="AH49" s="43"/>
      <c r="AI49" s="34"/>
      <c r="AJ49" s="34"/>
      <c r="AK49" s="34"/>
      <c r="AL49" s="34"/>
      <c r="AM49" s="32"/>
      <c r="AN49" s="32"/>
      <c r="AO49" s="111"/>
      <c r="AP49" s="111"/>
      <c r="AQ49" s="95">
        <f t="shared" si="0"/>
        <v>438875</v>
      </c>
      <c r="AR49" s="95">
        <f t="shared" si="1"/>
        <v>438875</v>
      </c>
      <c r="AS49" s="32"/>
      <c r="AT49" s="95">
        <f>AQ49</f>
        <v>438875</v>
      </c>
      <c r="AX49" s="759"/>
      <c r="AY49" s="9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66"/>
    </row>
    <row r="50" spans="1:95" s="2" customFormat="1" ht="17.25" customHeight="1" x14ac:dyDescent="0.25">
      <c r="A50" s="614" t="s">
        <v>1826</v>
      </c>
      <c r="B50" s="1">
        <v>1514</v>
      </c>
      <c r="C50" s="2" t="s">
        <v>5</v>
      </c>
      <c r="D50" s="2">
        <v>35828</v>
      </c>
      <c r="E50" s="2">
        <v>107</v>
      </c>
      <c r="F50" s="2">
        <v>2241</v>
      </c>
      <c r="G50" s="522" t="s">
        <v>160</v>
      </c>
      <c r="H50" s="2">
        <v>33</v>
      </c>
      <c r="I50" s="2">
        <v>3</v>
      </c>
      <c r="J50" s="2">
        <v>21</v>
      </c>
      <c r="K50" s="568">
        <f t="shared" si="14"/>
        <v>13521</v>
      </c>
      <c r="L50" s="569">
        <f t="shared" si="15"/>
        <v>13521</v>
      </c>
      <c r="M50" s="84">
        <v>1</v>
      </c>
      <c r="N50" s="616">
        <f t="shared" si="16"/>
        <v>13521</v>
      </c>
      <c r="O50" s="13">
        <v>125</v>
      </c>
      <c r="P50" s="569">
        <f t="shared" si="17"/>
        <v>1690125</v>
      </c>
      <c r="Q50" s="536">
        <v>13521</v>
      </c>
      <c r="R50" s="8"/>
      <c r="S50" s="8"/>
      <c r="T50" s="4"/>
      <c r="U50" s="11"/>
      <c r="V50" s="39"/>
      <c r="W50" s="608"/>
      <c r="X50" s="42"/>
      <c r="Y50" s="32"/>
      <c r="Z50" s="32"/>
      <c r="AA50" s="36"/>
      <c r="AB50" s="36"/>
      <c r="AC50" s="36"/>
      <c r="AD50" s="43"/>
      <c r="AE50" s="43"/>
      <c r="AF50" s="37"/>
      <c r="AG50" s="37"/>
      <c r="AH50" s="43"/>
      <c r="AI50" s="34"/>
      <c r="AJ50" s="34"/>
      <c r="AK50" s="34"/>
      <c r="AL50" s="34"/>
      <c r="AM50" s="32"/>
      <c r="AN50" s="32"/>
      <c r="AO50" s="111"/>
      <c r="AP50" s="111"/>
      <c r="AQ50" s="95">
        <f t="shared" si="0"/>
        <v>1690125</v>
      </c>
      <c r="AR50" s="95">
        <f t="shared" si="1"/>
        <v>1690125</v>
      </c>
      <c r="AS50" s="32"/>
      <c r="AT50" s="95">
        <f>AQ50</f>
        <v>1690125</v>
      </c>
      <c r="AX50" s="759"/>
      <c r="AY50" s="9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66"/>
    </row>
    <row r="51" spans="1:95" s="2" customFormat="1" ht="17.25" customHeight="1" x14ac:dyDescent="0.25">
      <c r="A51" s="614" t="s">
        <v>1826</v>
      </c>
      <c r="B51" s="1">
        <v>1515</v>
      </c>
      <c r="C51" s="2" t="s">
        <v>5</v>
      </c>
      <c r="D51" s="2">
        <v>35829</v>
      </c>
      <c r="E51" s="2">
        <v>108</v>
      </c>
      <c r="F51" s="2">
        <v>2242</v>
      </c>
      <c r="G51" s="522" t="s">
        <v>160</v>
      </c>
      <c r="H51" s="2">
        <v>29</v>
      </c>
      <c r="I51" s="2">
        <v>0</v>
      </c>
      <c r="J51" s="2">
        <v>81</v>
      </c>
      <c r="K51" s="568">
        <f t="shared" si="14"/>
        <v>11681</v>
      </c>
      <c r="L51" s="569">
        <f t="shared" si="15"/>
        <v>11681</v>
      </c>
      <c r="M51" s="84">
        <v>1</v>
      </c>
      <c r="N51" s="616">
        <f t="shared" si="16"/>
        <v>11681</v>
      </c>
      <c r="O51" s="13">
        <v>125</v>
      </c>
      <c r="P51" s="569">
        <f t="shared" si="17"/>
        <v>1460125</v>
      </c>
      <c r="Q51" s="536">
        <v>11681</v>
      </c>
      <c r="R51" s="8"/>
      <c r="S51" s="8"/>
      <c r="T51" s="4"/>
      <c r="U51" s="11"/>
      <c r="V51" s="39"/>
      <c r="W51" s="608"/>
      <c r="X51" s="42"/>
      <c r="Y51" s="32"/>
      <c r="Z51" s="32"/>
      <c r="AA51" s="36"/>
      <c r="AB51" s="36"/>
      <c r="AC51" s="36"/>
      <c r="AD51" s="43"/>
      <c r="AE51" s="43"/>
      <c r="AF51" s="37"/>
      <c r="AG51" s="37"/>
      <c r="AH51" s="43"/>
      <c r="AI51" s="34"/>
      <c r="AJ51" s="34"/>
      <c r="AK51" s="34"/>
      <c r="AL51" s="34"/>
      <c r="AM51" s="32"/>
      <c r="AN51" s="32"/>
      <c r="AO51" s="111"/>
      <c r="AP51" s="111"/>
      <c r="AQ51" s="95">
        <f t="shared" si="0"/>
        <v>1460125</v>
      </c>
      <c r="AR51" s="95">
        <f t="shared" si="1"/>
        <v>1460125</v>
      </c>
      <c r="AS51" s="32"/>
      <c r="AT51" s="95">
        <f>AQ51</f>
        <v>1460125</v>
      </c>
      <c r="AX51" s="759"/>
      <c r="AY51" s="9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66"/>
    </row>
    <row r="52" spans="1:95" s="2" customFormat="1" ht="17.25" customHeight="1" x14ac:dyDescent="0.25">
      <c r="A52" s="614" t="s">
        <v>1826</v>
      </c>
      <c r="B52" s="1">
        <v>1516</v>
      </c>
      <c r="C52" s="2" t="s">
        <v>5</v>
      </c>
      <c r="D52" s="2">
        <v>35830</v>
      </c>
      <c r="E52" s="2">
        <v>109</v>
      </c>
      <c r="F52" s="2">
        <v>2243</v>
      </c>
      <c r="G52" s="522" t="s">
        <v>160</v>
      </c>
      <c r="H52" s="2">
        <v>53</v>
      </c>
      <c r="I52" s="2">
        <v>1</v>
      </c>
      <c r="J52" s="2">
        <v>59</v>
      </c>
      <c r="K52" s="568">
        <f t="shared" si="14"/>
        <v>21359</v>
      </c>
      <c r="L52" s="569">
        <f t="shared" si="15"/>
        <v>21359</v>
      </c>
      <c r="M52" s="84">
        <v>5</v>
      </c>
      <c r="N52" s="616">
        <f t="shared" si="16"/>
        <v>21359</v>
      </c>
      <c r="O52" s="13">
        <v>125</v>
      </c>
      <c r="P52" s="569">
        <f t="shared" si="17"/>
        <v>2669875</v>
      </c>
      <c r="Q52" s="536">
        <v>21319</v>
      </c>
      <c r="R52" s="8">
        <v>40</v>
      </c>
      <c r="S52" s="8"/>
      <c r="T52" s="4"/>
      <c r="U52" s="11"/>
      <c r="V52" s="530" t="s">
        <v>1826</v>
      </c>
      <c r="W52" s="608">
        <v>1300</v>
      </c>
      <c r="X52" s="42"/>
      <c r="Y52" s="32" t="s">
        <v>28</v>
      </c>
      <c r="Z52" s="32" t="s">
        <v>41</v>
      </c>
      <c r="AA52" s="36"/>
      <c r="AB52" s="36"/>
      <c r="AC52" s="36">
        <v>1</v>
      </c>
      <c r="AD52" s="43">
        <v>160</v>
      </c>
      <c r="AE52" s="43">
        <v>100</v>
      </c>
      <c r="AF52" s="37">
        <f>[3]รายการ!B1</f>
        <v>6700</v>
      </c>
      <c r="AG52" s="37">
        <f>AF52*AD52</f>
        <v>1072000</v>
      </c>
      <c r="AH52" s="43">
        <f>AD52</f>
        <v>160</v>
      </c>
      <c r="AI52" s="34"/>
      <c r="AJ52" s="34">
        <v>160</v>
      </c>
      <c r="AK52" s="34"/>
      <c r="AL52" s="34"/>
      <c r="AM52" s="32">
        <v>19</v>
      </c>
      <c r="AN52" s="32">
        <f>ค่าเสื่อม!T2</f>
        <v>28</v>
      </c>
      <c r="AO52" s="111">
        <f>AG52*AN52/100</f>
        <v>300160</v>
      </c>
      <c r="AP52" s="111">
        <f>AG52-AO52</f>
        <v>771840</v>
      </c>
      <c r="AQ52" s="95">
        <f t="shared" si="0"/>
        <v>3441715</v>
      </c>
      <c r="AR52" s="95">
        <f t="shared" si="1"/>
        <v>3441715</v>
      </c>
      <c r="AS52" s="111">
        <f>R52*O52+AP52</f>
        <v>776840</v>
      </c>
      <c r="AT52" s="95">
        <f>AQ52-AS52</f>
        <v>2664875</v>
      </c>
      <c r="AU52" s="95">
        <f>AS52</f>
        <v>776840</v>
      </c>
      <c r="AV52" s="2">
        <f>[3]อัตราภาษี!H5</f>
        <v>0.02</v>
      </c>
      <c r="AW52" s="2" t="s">
        <v>1843</v>
      </c>
      <c r="AX52" s="759">
        <f>AU52*AV52/100</f>
        <v>155.36800000000002</v>
      </c>
      <c r="AY52" s="95">
        <f>AX52*10/100</f>
        <v>15.536800000000003</v>
      </c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66"/>
    </row>
    <row r="53" spans="1:95" s="2" customFormat="1" ht="17.25" customHeight="1" x14ac:dyDescent="0.25">
      <c r="A53" s="28"/>
      <c r="B53" s="1"/>
      <c r="K53" s="568">
        <f t="shared" si="14"/>
        <v>0</v>
      </c>
      <c r="L53" s="569">
        <f t="shared" si="15"/>
        <v>0</v>
      </c>
      <c r="M53" s="84"/>
      <c r="N53" s="616">
        <f t="shared" si="16"/>
        <v>0</v>
      </c>
      <c r="O53" s="13"/>
      <c r="P53" s="569">
        <f t="shared" si="17"/>
        <v>0</v>
      </c>
      <c r="Q53" s="536"/>
      <c r="R53" s="8"/>
      <c r="S53" s="8"/>
      <c r="T53" s="4"/>
      <c r="U53" s="11"/>
      <c r="V53" s="39"/>
      <c r="W53" s="608"/>
      <c r="X53" s="42"/>
      <c r="Y53" s="32"/>
      <c r="Z53" s="32" t="s">
        <v>42</v>
      </c>
      <c r="AA53" s="36">
        <v>8</v>
      </c>
      <c r="AB53" s="36">
        <v>10</v>
      </c>
      <c r="AC53" s="36">
        <v>1</v>
      </c>
      <c r="AD53" s="43">
        <f>AA53*AB53</f>
        <v>80</v>
      </c>
      <c r="AE53" s="43">
        <v>100</v>
      </c>
      <c r="AF53" s="37"/>
      <c r="AG53" s="37"/>
      <c r="AH53" s="43">
        <f>AD53</f>
        <v>80</v>
      </c>
      <c r="AI53" s="34"/>
      <c r="AJ53" s="34">
        <v>80</v>
      </c>
      <c r="AK53" s="34"/>
      <c r="AL53" s="34"/>
      <c r="AM53" s="32"/>
      <c r="AN53" s="32"/>
      <c r="AO53" s="111"/>
      <c r="AP53" s="111"/>
      <c r="AQ53" s="95"/>
      <c r="AR53" s="95"/>
      <c r="AS53" s="111"/>
      <c r="AT53" s="95"/>
      <c r="AU53" s="95"/>
      <c r="AX53" s="759"/>
      <c r="AY53" s="9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66"/>
    </row>
    <row r="54" spans="1:95" s="2" customFormat="1" ht="17.25" customHeight="1" x14ac:dyDescent="0.25">
      <c r="A54" s="28"/>
      <c r="B54" s="1"/>
      <c r="K54" s="568">
        <f t="shared" si="14"/>
        <v>0</v>
      </c>
      <c r="L54" s="569">
        <f t="shared" si="15"/>
        <v>0</v>
      </c>
      <c r="M54" s="84"/>
      <c r="N54" s="616">
        <f t="shared" si="16"/>
        <v>0</v>
      </c>
      <c r="O54" s="13"/>
      <c r="P54" s="569">
        <f t="shared" si="17"/>
        <v>0</v>
      </c>
      <c r="Q54" s="536"/>
      <c r="R54" s="8"/>
      <c r="S54" s="8"/>
      <c r="T54" s="4"/>
      <c r="U54" s="11"/>
      <c r="V54" s="39"/>
      <c r="W54" s="608"/>
      <c r="X54" s="42"/>
      <c r="Y54" s="32"/>
      <c r="Z54" s="32" t="s">
        <v>43</v>
      </c>
      <c r="AA54" s="36">
        <v>8</v>
      </c>
      <c r="AB54" s="36">
        <v>10</v>
      </c>
      <c r="AC54" s="36">
        <v>1</v>
      </c>
      <c r="AD54" s="43">
        <f>AA54*AB54</f>
        <v>80</v>
      </c>
      <c r="AE54" s="43">
        <v>100</v>
      </c>
      <c r="AF54" s="37"/>
      <c r="AG54" s="37"/>
      <c r="AH54" s="43">
        <f>AD54</f>
        <v>80</v>
      </c>
      <c r="AI54" s="34"/>
      <c r="AJ54" s="34">
        <v>80</v>
      </c>
      <c r="AK54" s="34"/>
      <c r="AL54" s="34"/>
      <c r="AM54" s="32"/>
      <c r="AN54" s="32"/>
      <c r="AO54" s="111"/>
      <c r="AP54" s="111"/>
      <c r="AQ54" s="95"/>
      <c r="AR54" s="95"/>
      <c r="AS54" s="111"/>
      <c r="AT54" s="95"/>
      <c r="AU54" s="95"/>
      <c r="AX54" s="759"/>
      <c r="AY54" s="9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66"/>
    </row>
    <row r="55" spans="1:95" s="612" customFormat="1" ht="17.25" customHeight="1" x14ac:dyDescent="0.25">
      <c r="A55" s="530" t="s">
        <v>1826</v>
      </c>
      <c r="B55" s="33">
        <v>1517</v>
      </c>
      <c r="C55" s="32" t="s">
        <v>5</v>
      </c>
      <c r="D55" s="32">
        <v>25831</v>
      </c>
      <c r="E55" s="32">
        <v>110</v>
      </c>
      <c r="F55" s="32">
        <v>2244</v>
      </c>
      <c r="G55" s="524" t="s">
        <v>160</v>
      </c>
      <c r="H55" s="32">
        <v>25</v>
      </c>
      <c r="I55" s="32">
        <v>1</v>
      </c>
      <c r="J55" s="32">
        <v>98</v>
      </c>
      <c r="K55" s="568">
        <f t="shared" si="14"/>
        <v>10198</v>
      </c>
      <c r="L55" s="569">
        <f t="shared" si="15"/>
        <v>10198</v>
      </c>
      <c r="M55" s="86">
        <v>1</v>
      </c>
      <c r="N55" s="525">
        <f t="shared" si="16"/>
        <v>10198</v>
      </c>
      <c r="O55" s="37">
        <v>125</v>
      </c>
      <c r="P55" s="569">
        <f t="shared" si="17"/>
        <v>1274750</v>
      </c>
      <c r="Q55" s="607">
        <v>10198</v>
      </c>
      <c r="R55" s="43"/>
      <c r="S55" s="43"/>
      <c r="T55" s="32"/>
      <c r="U55" s="35"/>
      <c r="V55" s="530"/>
      <c r="W55" s="608"/>
      <c r="X55" s="42"/>
      <c r="Y55" s="32"/>
      <c r="Z55" s="32"/>
      <c r="AA55" s="36"/>
      <c r="AB55" s="36"/>
      <c r="AC55" s="36"/>
      <c r="AD55" s="43"/>
      <c r="AE55" s="43"/>
      <c r="AF55" s="37"/>
      <c r="AG55" s="37"/>
      <c r="AH55" s="43"/>
      <c r="AI55" s="34"/>
      <c r="AJ55" s="34"/>
      <c r="AK55" s="34"/>
      <c r="AL55" s="34"/>
      <c r="AM55" s="32"/>
      <c r="AN55" s="32"/>
      <c r="AO55" s="111"/>
      <c r="AP55" s="111"/>
      <c r="AQ55" s="95">
        <f t="shared" ref="AQ55:AQ72" si="18">P55+AP55</f>
        <v>1274750</v>
      </c>
      <c r="AR55" s="95">
        <f t="shared" ref="AR55:AR72" si="19">P55+AP55</f>
        <v>1274750</v>
      </c>
      <c r="AS55" s="32"/>
      <c r="AT55" s="95">
        <f>AQ55-AS55</f>
        <v>1274750</v>
      </c>
      <c r="AU55" s="95"/>
      <c r="AV55" s="32"/>
      <c r="AW55" s="32"/>
      <c r="AX55" s="759"/>
      <c r="AY55" s="95"/>
      <c r="AZ55" s="610"/>
      <c r="BA55" s="610"/>
      <c r="BB55" s="610"/>
      <c r="BC55" s="610"/>
      <c r="BD55" s="610"/>
      <c r="BE55" s="610"/>
      <c r="BF55" s="610"/>
      <c r="BG55" s="610"/>
      <c r="BH55" s="610"/>
      <c r="BI55" s="610"/>
      <c r="BJ55" s="610"/>
      <c r="BK55" s="610"/>
      <c r="BL55" s="610"/>
      <c r="BM55" s="610"/>
      <c r="BN55" s="610"/>
      <c r="BO55" s="610"/>
      <c r="BP55" s="610"/>
      <c r="BQ55" s="610"/>
      <c r="BR55" s="610"/>
      <c r="BS55" s="610"/>
      <c r="BT55" s="610"/>
      <c r="BU55" s="610"/>
      <c r="BV55" s="610"/>
      <c r="BW55" s="610"/>
      <c r="BX55" s="610"/>
      <c r="BY55" s="610"/>
      <c r="BZ55" s="610"/>
      <c r="CA55" s="610"/>
      <c r="CB55" s="610"/>
      <c r="CC55" s="610"/>
      <c r="CD55" s="610"/>
      <c r="CE55" s="610"/>
      <c r="CF55" s="610"/>
      <c r="CG55" s="610"/>
      <c r="CH55" s="610"/>
      <c r="CI55" s="610"/>
      <c r="CJ55" s="610"/>
      <c r="CK55" s="610"/>
      <c r="CL55" s="610"/>
      <c r="CM55" s="610"/>
      <c r="CN55" s="610"/>
      <c r="CO55" s="610"/>
      <c r="CP55" s="610"/>
      <c r="CQ55" s="611"/>
    </row>
    <row r="56" spans="1:95" s="2" customFormat="1" ht="17.25" customHeight="1" x14ac:dyDescent="0.25">
      <c r="A56" s="614" t="s">
        <v>1826</v>
      </c>
      <c r="B56" s="1">
        <v>1518</v>
      </c>
      <c r="C56" s="2" t="s">
        <v>5</v>
      </c>
      <c r="D56" s="2">
        <v>35832</v>
      </c>
      <c r="E56" s="2">
        <v>111</v>
      </c>
      <c r="F56" s="2">
        <v>2245</v>
      </c>
      <c r="G56" s="522" t="s">
        <v>160</v>
      </c>
      <c r="H56" s="2">
        <v>22</v>
      </c>
      <c r="I56" s="2">
        <v>0</v>
      </c>
      <c r="J56" s="2">
        <v>1</v>
      </c>
      <c r="K56" s="568">
        <f t="shared" si="14"/>
        <v>8801</v>
      </c>
      <c r="L56" s="569">
        <f t="shared" si="15"/>
        <v>8801</v>
      </c>
      <c r="M56" s="84">
        <v>5</v>
      </c>
      <c r="N56" s="616">
        <f t="shared" si="16"/>
        <v>8801</v>
      </c>
      <c r="O56" s="13">
        <v>125</v>
      </c>
      <c r="P56" s="569">
        <f t="shared" si="17"/>
        <v>1100125</v>
      </c>
      <c r="Q56" s="607">
        <v>8670.75</v>
      </c>
      <c r="R56" s="43">
        <v>130.25</v>
      </c>
      <c r="S56" s="8"/>
      <c r="T56" s="4"/>
      <c r="U56" s="11"/>
      <c r="V56" s="530" t="s">
        <v>1826</v>
      </c>
      <c r="W56" s="608">
        <v>1301</v>
      </c>
      <c r="X56" s="42"/>
      <c r="Y56" s="32" t="s">
        <v>60</v>
      </c>
      <c r="Z56" s="32" t="s">
        <v>6</v>
      </c>
      <c r="AA56" s="36">
        <v>11</v>
      </c>
      <c r="AB56" s="36">
        <v>46</v>
      </c>
      <c r="AC56" s="36">
        <v>2</v>
      </c>
      <c r="AD56" s="43">
        <f>AA56*AB56</f>
        <v>506</v>
      </c>
      <c r="AE56" s="43">
        <v>100</v>
      </c>
      <c r="AF56" s="37">
        <f>[3]รายการ!B4</f>
        <v>7150</v>
      </c>
      <c r="AG56" s="37">
        <f>AF56*AD56</f>
        <v>3617900</v>
      </c>
      <c r="AH56" s="43">
        <f>AD56</f>
        <v>506</v>
      </c>
      <c r="AI56" s="34"/>
      <c r="AJ56" s="34">
        <v>506</v>
      </c>
      <c r="AK56" s="34"/>
      <c r="AL56" s="34"/>
      <c r="AM56" s="32">
        <v>35</v>
      </c>
      <c r="AN56" s="32">
        <f>ค่าเสื่อม!AJ2</f>
        <v>60</v>
      </c>
      <c r="AO56" s="111">
        <f>AG56*AN56/100</f>
        <v>2170740</v>
      </c>
      <c r="AP56" s="111">
        <f>AG56-AO56</f>
        <v>1447160</v>
      </c>
      <c r="AQ56" s="95">
        <f t="shared" si="18"/>
        <v>2547285</v>
      </c>
      <c r="AR56" s="95">
        <f t="shared" si="19"/>
        <v>2547285</v>
      </c>
      <c r="AS56" s="111">
        <f>R56*O56+AP56</f>
        <v>1463441.25</v>
      </c>
      <c r="AT56" s="95">
        <f>AQ56-AS56</f>
        <v>1083843.75</v>
      </c>
      <c r="AU56" s="95">
        <f>AS56</f>
        <v>1463441.25</v>
      </c>
      <c r="AV56" s="2">
        <f>AV57</f>
        <v>0.02</v>
      </c>
      <c r="AX56" s="759">
        <f>AU56*AV56/100</f>
        <v>292.68824999999998</v>
      </c>
      <c r="AY56" s="95">
        <f>AX56*10/100</f>
        <v>29.268824999999996</v>
      </c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66"/>
    </row>
    <row r="57" spans="1:95" s="2" customFormat="1" ht="17.25" customHeight="1" x14ac:dyDescent="0.25">
      <c r="A57" s="28"/>
      <c r="B57" s="1"/>
      <c r="K57" s="568">
        <f t="shared" si="14"/>
        <v>0</v>
      </c>
      <c r="L57" s="569">
        <f t="shared" si="15"/>
        <v>0</v>
      </c>
      <c r="M57" s="84"/>
      <c r="N57" s="616">
        <f t="shared" si="16"/>
        <v>0</v>
      </c>
      <c r="O57" s="13"/>
      <c r="P57" s="569">
        <f t="shared" si="17"/>
        <v>0</v>
      </c>
      <c r="Q57" s="536"/>
      <c r="R57" s="8"/>
      <c r="S57" s="8"/>
      <c r="T57" s="4"/>
      <c r="U57" s="11"/>
      <c r="V57" s="39"/>
      <c r="W57" s="608">
        <v>1302</v>
      </c>
      <c r="X57" s="42"/>
      <c r="Y57" s="32" t="s">
        <v>38</v>
      </c>
      <c r="Z57" s="32" t="s">
        <v>7</v>
      </c>
      <c r="AA57" s="36">
        <v>3</v>
      </c>
      <c r="AB57" s="36">
        <v>5</v>
      </c>
      <c r="AC57" s="36">
        <v>1</v>
      </c>
      <c r="AD57" s="43">
        <f>AA57*AB57</f>
        <v>15</v>
      </c>
      <c r="AE57" s="43">
        <v>100</v>
      </c>
      <c r="AF57" s="37">
        <f>[3]รายการ!B34</f>
        <v>2050</v>
      </c>
      <c r="AG57" s="37">
        <f>AF57*AD57</f>
        <v>30750</v>
      </c>
      <c r="AH57" s="43">
        <f>AD57</f>
        <v>15</v>
      </c>
      <c r="AI57" s="34"/>
      <c r="AJ57" s="34">
        <v>15</v>
      </c>
      <c r="AK57" s="34"/>
      <c r="AL57" s="34"/>
      <c r="AM57" s="32">
        <v>35</v>
      </c>
      <c r="AN57" s="32">
        <f>ค่าเสื่อม!T4</f>
        <v>93</v>
      </c>
      <c r="AO57" s="111">
        <f>AG57*AN57/100</f>
        <v>28597.5</v>
      </c>
      <c r="AP57" s="111">
        <f>AG57-AO57</f>
        <v>2152.5</v>
      </c>
      <c r="AQ57" s="95">
        <f t="shared" si="18"/>
        <v>2152.5</v>
      </c>
      <c r="AR57" s="95">
        <f t="shared" si="19"/>
        <v>2152.5</v>
      </c>
      <c r="AS57" s="111">
        <f>AQ57</f>
        <v>2152.5</v>
      </c>
      <c r="AT57" s="95"/>
      <c r="AU57" s="95">
        <f>AS57</f>
        <v>2152.5</v>
      </c>
      <c r="AV57" s="2">
        <f>[3]อัตราภาษี!F5</f>
        <v>0.02</v>
      </c>
      <c r="AW57" s="2" t="s">
        <v>1844</v>
      </c>
      <c r="AX57" s="759">
        <f>AU57*AV57/100</f>
        <v>0.43050000000000005</v>
      </c>
      <c r="AY57" s="95">
        <f>AX57*10/100</f>
        <v>4.3050000000000005E-2</v>
      </c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66"/>
    </row>
    <row r="58" spans="1:95" s="2" customFormat="1" ht="17.25" customHeight="1" x14ac:dyDescent="0.25">
      <c r="A58" s="614" t="s">
        <v>1826</v>
      </c>
      <c r="B58" s="1">
        <v>1519</v>
      </c>
      <c r="C58" s="2" t="s">
        <v>5</v>
      </c>
      <c r="D58" s="32">
        <v>35833</v>
      </c>
      <c r="E58" s="2">
        <v>112</v>
      </c>
      <c r="F58" s="2">
        <v>2246</v>
      </c>
      <c r="G58" s="522" t="s">
        <v>160</v>
      </c>
      <c r="H58" s="2">
        <v>45</v>
      </c>
      <c r="I58" s="2">
        <v>1</v>
      </c>
      <c r="J58" s="2">
        <v>75</v>
      </c>
      <c r="K58" s="568">
        <f t="shared" si="14"/>
        <v>18175</v>
      </c>
      <c r="L58" s="569">
        <f t="shared" si="15"/>
        <v>18175</v>
      </c>
      <c r="M58" s="84">
        <v>1</v>
      </c>
      <c r="N58" s="616">
        <f t="shared" si="16"/>
        <v>18175</v>
      </c>
      <c r="O58" s="13">
        <v>125</v>
      </c>
      <c r="P58" s="569">
        <f t="shared" si="17"/>
        <v>2271875</v>
      </c>
      <c r="Q58" s="536">
        <v>18175</v>
      </c>
      <c r="R58" s="8"/>
      <c r="S58" s="8"/>
      <c r="T58" s="4"/>
      <c r="U58" s="11"/>
      <c r="V58" s="39"/>
      <c r="W58" s="608"/>
      <c r="X58" s="42"/>
      <c r="Y58" s="32"/>
      <c r="Z58" s="32"/>
      <c r="AA58" s="36"/>
      <c r="AB58" s="36"/>
      <c r="AC58" s="36"/>
      <c r="AD58" s="43"/>
      <c r="AE58" s="43"/>
      <c r="AF58" s="37"/>
      <c r="AG58" s="37"/>
      <c r="AH58" s="43"/>
      <c r="AI58" s="34"/>
      <c r="AJ58" s="34"/>
      <c r="AK58" s="34"/>
      <c r="AL58" s="34"/>
      <c r="AM58" s="32"/>
      <c r="AN58" s="32"/>
      <c r="AO58" s="32"/>
      <c r="AP58" s="32"/>
      <c r="AQ58" s="95">
        <f t="shared" si="18"/>
        <v>2271875</v>
      </c>
      <c r="AR58" s="95">
        <f t="shared" si="19"/>
        <v>2271875</v>
      </c>
      <c r="AS58" s="32"/>
      <c r="AT58" s="95">
        <f t="shared" ref="AT58:AT72" si="20">AQ58</f>
        <v>2271875</v>
      </c>
      <c r="AU58" s="95"/>
      <c r="AX58" s="759"/>
      <c r="AY58" s="9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66"/>
    </row>
    <row r="59" spans="1:95" s="2" customFormat="1" ht="17.25" customHeight="1" x14ac:dyDescent="0.25">
      <c r="A59" s="614" t="s">
        <v>1826</v>
      </c>
      <c r="B59" s="1">
        <v>1520</v>
      </c>
      <c r="C59" s="2" t="s">
        <v>5</v>
      </c>
      <c r="D59" s="2">
        <v>35834</v>
      </c>
      <c r="E59" s="2">
        <v>113</v>
      </c>
      <c r="F59" s="2">
        <v>2247</v>
      </c>
      <c r="G59" s="522" t="s">
        <v>160</v>
      </c>
      <c r="H59" s="2">
        <v>25</v>
      </c>
      <c r="I59" s="2">
        <v>0</v>
      </c>
      <c r="J59" s="2">
        <v>77</v>
      </c>
      <c r="K59" s="568">
        <f t="shared" si="14"/>
        <v>10077</v>
      </c>
      <c r="L59" s="569">
        <f t="shared" si="15"/>
        <v>10077</v>
      </c>
      <c r="M59" s="84">
        <v>1</v>
      </c>
      <c r="N59" s="616">
        <f t="shared" si="16"/>
        <v>10077</v>
      </c>
      <c r="O59" s="13">
        <v>125</v>
      </c>
      <c r="P59" s="569">
        <f t="shared" si="17"/>
        <v>1259625</v>
      </c>
      <c r="Q59" s="536">
        <v>10077</v>
      </c>
      <c r="R59" s="8"/>
      <c r="S59" s="8"/>
      <c r="T59" s="4"/>
      <c r="U59" s="11"/>
      <c r="V59" s="39"/>
      <c r="W59" s="608"/>
      <c r="X59" s="42"/>
      <c r="Y59" s="32"/>
      <c r="Z59" s="32"/>
      <c r="AA59" s="36"/>
      <c r="AB59" s="36"/>
      <c r="AC59" s="36"/>
      <c r="AD59" s="43"/>
      <c r="AE59" s="43"/>
      <c r="AF59" s="37"/>
      <c r="AG59" s="37"/>
      <c r="AH59" s="43"/>
      <c r="AI59" s="34"/>
      <c r="AJ59" s="34"/>
      <c r="AK59" s="34"/>
      <c r="AL59" s="34"/>
      <c r="AM59" s="32"/>
      <c r="AN59" s="32"/>
      <c r="AO59" s="32"/>
      <c r="AP59" s="32"/>
      <c r="AQ59" s="95">
        <f t="shared" si="18"/>
        <v>1259625</v>
      </c>
      <c r="AR59" s="95">
        <f t="shared" si="19"/>
        <v>1259625</v>
      </c>
      <c r="AS59" s="32"/>
      <c r="AT59" s="95">
        <f t="shared" si="20"/>
        <v>1259625</v>
      </c>
      <c r="AU59" s="95"/>
      <c r="AX59" s="759"/>
      <c r="AY59" s="9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66"/>
    </row>
    <row r="60" spans="1:95" s="2" customFormat="1" ht="17.25" customHeight="1" x14ac:dyDescent="0.25">
      <c r="A60" s="614" t="s">
        <v>1826</v>
      </c>
      <c r="B60" s="1">
        <v>1521</v>
      </c>
      <c r="C60" s="2" t="s">
        <v>5</v>
      </c>
      <c r="D60" s="2">
        <v>35835</v>
      </c>
      <c r="E60" s="2">
        <v>114</v>
      </c>
      <c r="F60" s="2">
        <v>2248</v>
      </c>
      <c r="G60" s="522" t="s">
        <v>160</v>
      </c>
      <c r="H60" s="2">
        <v>18</v>
      </c>
      <c r="I60" s="2">
        <v>1</v>
      </c>
      <c r="J60" s="2">
        <v>82</v>
      </c>
      <c r="K60" s="568">
        <f t="shared" si="14"/>
        <v>7382</v>
      </c>
      <c r="L60" s="569">
        <f t="shared" si="15"/>
        <v>7382</v>
      </c>
      <c r="M60" s="84">
        <v>1</v>
      </c>
      <c r="N60" s="616">
        <f t="shared" si="16"/>
        <v>7382</v>
      </c>
      <c r="O60" s="13">
        <v>125</v>
      </c>
      <c r="P60" s="569">
        <f t="shared" si="17"/>
        <v>922750</v>
      </c>
      <c r="Q60" s="536">
        <v>7382</v>
      </c>
      <c r="R60" s="8"/>
      <c r="S60" s="8"/>
      <c r="T60" s="4"/>
      <c r="U60" s="11"/>
      <c r="V60" s="39"/>
      <c r="W60" s="608"/>
      <c r="X60" s="42"/>
      <c r="Y60" s="32"/>
      <c r="Z60" s="32"/>
      <c r="AA60" s="36"/>
      <c r="AB60" s="36"/>
      <c r="AC60" s="36"/>
      <c r="AD60" s="43"/>
      <c r="AE60" s="43"/>
      <c r="AF60" s="37"/>
      <c r="AG60" s="37"/>
      <c r="AH60" s="43"/>
      <c r="AI60" s="34"/>
      <c r="AJ60" s="34"/>
      <c r="AK60" s="34"/>
      <c r="AL60" s="34"/>
      <c r="AM60" s="32"/>
      <c r="AN60" s="32"/>
      <c r="AO60" s="32"/>
      <c r="AP60" s="32"/>
      <c r="AQ60" s="95">
        <f t="shared" si="18"/>
        <v>922750</v>
      </c>
      <c r="AR60" s="95">
        <f t="shared" si="19"/>
        <v>922750</v>
      </c>
      <c r="AS60" s="32"/>
      <c r="AT60" s="95">
        <f t="shared" si="20"/>
        <v>922750</v>
      </c>
      <c r="AU60" s="95"/>
      <c r="AX60" s="759"/>
      <c r="AY60" s="9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66"/>
    </row>
    <row r="61" spans="1:95" s="2" customFormat="1" ht="17.25" customHeight="1" x14ac:dyDescent="0.25">
      <c r="A61" s="614" t="s">
        <v>1826</v>
      </c>
      <c r="B61" s="1">
        <v>1522</v>
      </c>
      <c r="C61" s="2" t="s">
        <v>5</v>
      </c>
      <c r="D61" s="2">
        <v>35837</v>
      </c>
      <c r="E61" s="2">
        <v>116</v>
      </c>
      <c r="F61" s="2">
        <v>2250</v>
      </c>
      <c r="G61" s="522" t="s">
        <v>160</v>
      </c>
      <c r="H61" s="2">
        <v>44</v>
      </c>
      <c r="I61" s="2">
        <v>2</v>
      </c>
      <c r="J61" s="2">
        <v>81</v>
      </c>
      <c r="K61" s="568">
        <f t="shared" si="14"/>
        <v>17881</v>
      </c>
      <c r="L61" s="569">
        <f t="shared" si="15"/>
        <v>17881</v>
      </c>
      <c r="M61" s="84">
        <v>1</v>
      </c>
      <c r="N61" s="616">
        <f t="shared" si="16"/>
        <v>17881</v>
      </c>
      <c r="O61" s="13">
        <v>125</v>
      </c>
      <c r="P61" s="569">
        <f t="shared" si="17"/>
        <v>2235125</v>
      </c>
      <c r="Q61" s="536">
        <v>17881</v>
      </c>
      <c r="R61" s="8"/>
      <c r="S61" s="8"/>
      <c r="T61" s="4"/>
      <c r="U61" s="11"/>
      <c r="V61" s="39"/>
      <c r="W61" s="608"/>
      <c r="X61" s="42"/>
      <c r="Y61" s="32"/>
      <c r="Z61" s="32"/>
      <c r="AA61" s="36"/>
      <c r="AB61" s="36"/>
      <c r="AC61" s="36"/>
      <c r="AD61" s="43"/>
      <c r="AE61" s="43"/>
      <c r="AF61" s="37"/>
      <c r="AG61" s="37"/>
      <c r="AH61" s="43"/>
      <c r="AI61" s="34"/>
      <c r="AJ61" s="34"/>
      <c r="AK61" s="34"/>
      <c r="AL61" s="34"/>
      <c r="AM61" s="32"/>
      <c r="AN61" s="32"/>
      <c r="AO61" s="32"/>
      <c r="AP61" s="32"/>
      <c r="AQ61" s="95">
        <f t="shared" si="18"/>
        <v>2235125</v>
      </c>
      <c r="AR61" s="95">
        <f t="shared" si="19"/>
        <v>2235125</v>
      </c>
      <c r="AS61" s="32"/>
      <c r="AT61" s="95">
        <f t="shared" si="20"/>
        <v>2235125</v>
      </c>
      <c r="AU61" s="95"/>
      <c r="AX61" s="759"/>
      <c r="AY61" s="9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66"/>
    </row>
    <row r="62" spans="1:95" s="2" customFormat="1" ht="17.25" customHeight="1" x14ac:dyDescent="0.25">
      <c r="A62" s="614" t="s">
        <v>1826</v>
      </c>
      <c r="B62" s="1">
        <v>1523</v>
      </c>
      <c r="C62" s="2" t="s">
        <v>5</v>
      </c>
      <c r="D62" s="2">
        <v>35839</v>
      </c>
      <c r="E62" s="2">
        <v>118</v>
      </c>
      <c r="F62" s="2">
        <v>2252</v>
      </c>
      <c r="G62" s="522" t="s">
        <v>160</v>
      </c>
      <c r="H62" s="2">
        <v>41</v>
      </c>
      <c r="I62" s="2">
        <v>0</v>
      </c>
      <c r="J62" s="2">
        <v>12</v>
      </c>
      <c r="K62" s="568">
        <f t="shared" si="14"/>
        <v>16412</v>
      </c>
      <c r="L62" s="569">
        <f t="shared" si="15"/>
        <v>16412</v>
      </c>
      <c r="M62" s="84">
        <v>1</v>
      </c>
      <c r="N62" s="616">
        <f t="shared" si="16"/>
        <v>16412</v>
      </c>
      <c r="O62" s="13">
        <v>125</v>
      </c>
      <c r="P62" s="569">
        <f t="shared" si="17"/>
        <v>2051500</v>
      </c>
      <c r="Q62" s="536">
        <v>16412</v>
      </c>
      <c r="R62" s="8"/>
      <c r="S62" s="8"/>
      <c r="T62" s="4"/>
      <c r="U62" s="11"/>
      <c r="V62" s="39"/>
      <c r="W62" s="608"/>
      <c r="X62" s="42"/>
      <c r="Y62" s="32"/>
      <c r="Z62" s="32"/>
      <c r="AA62" s="36"/>
      <c r="AB62" s="36"/>
      <c r="AC62" s="36"/>
      <c r="AD62" s="43"/>
      <c r="AE62" s="43"/>
      <c r="AF62" s="37"/>
      <c r="AG62" s="37"/>
      <c r="AH62" s="43"/>
      <c r="AI62" s="34"/>
      <c r="AJ62" s="34"/>
      <c r="AK62" s="34"/>
      <c r="AL62" s="34"/>
      <c r="AM62" s="32"/>
      <c r="AN62" s="32"/>
      <c r="AO62" s="32"/>
      <c r="AP62" s="32"/>
      <c r="AQ62" s="95">
        <f t="shared" si="18"/>
        <v>2051500</v>
      </c>
      <c r="AR62" s="95">
        <f t="shared" si="19"/>
        <v>2051500</v>
      </c>
      <c r="AS62" s="32"/>
      <c r="AT62" s="95">
        <f t="shared" si="20"/>
        <v>2051500</v>
      </c>
      <c r="AU62" s="95"/>
      <c r="AX62" s="759"/>
      <c r="AY62" s="9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66"/>
    </row>
    <row r="63" spans="1:95" s="2" customFormat="1" ht="17.25" customHeight="1" x14ac:dyDescent="0.25">
      <c r="A63" s="614" t="s">
        <v>1826</v>
      </c>
      <c r="B63" s="1">
        <v>1524</v>
      </c>
      <c r="C63" s="2" t="s">
        <v>5</v>
      </c>
      <c r="D63" s="2">
        <v>35883</v>
      </c>
      <c r="E63" s="2">
        <v>120</v>
      </c>
      <c r="F63" s="2">
        <v>2254</v>
      </c>
      <c r="G63" s="522" t="s">
        <v>160</v>
      </c>
      <c r="H63" s="2">
        <v>43</v>
      </c>
      <c r="I63" s="2">
        <v>3</v>
      </c>
      <c r="J63" s="2">
        <v>23</v>
      </c>
      <c r="K63" s="568">
        <f t="shared" si="14"/>
        <v>17523</v>
      </c>
      <c r="L63" s="569">
        <f t="shared" si="15"/>
        <v>17523</v>
      </c>
      <c r="M63" s="84">
        <v>1</v>
      </c>
      <c r="N63" s="616">
        <f t="shared" si="16"/>
        <v>17523</v>
      </c>
      <c r="O63" s="13">
        <v>125</v>
      </c>
      <c r="P63" s="569">
        <f t="shared" si="17"/>
        <v>2190375</v>
      </c>
      <c r="Q63" s="536">
        <v>17523</v>
      </c>
      <c r="R63" s="8"/>
      <c r="S63" s="8"/>
      <c r="T63" s="4"/>
      <c r="U63" s="11"/>
      <c r="V63" s="39"/>
      <c r="W63" s="608"/>
      <c r="X63" s="42"/>
      <c r="Y63" s="32"/>
      <c r="Z63" s="32"/>
      <c r="AA63" s="36"/>
      <c r="AB63" s="36"/>
      <c r="AC63" s="36"/>
      <c r="AD63" s="43"/>
      <c r="AE63" s="43"/>
      <c r="AF63" s="37"/>
      <c r="AG63" s="37"/>
      <c r="AH63" s="43"/>
      <c r="AI63" s="34"/>
      <c r="AJ63" s="34"/>
      <c r="AK63" s="34"/>
      <c r="AL63" s="34"/>
      <c r="AM63" s="32"/>
      <c r="AN63" s="32"/>
      <c r="AO63" s="32"/>
      <c r="AP63" s="32"/>
      <c r="AQ63" s="95">
        <f t="shared" si="18"/>
        <v>2190375</v>
      </c>
      <c r="AR63" s="95">
        <f t="shared" si="19"/>
        <v>2190375</v>
      </c>
      <c r="AS63" s="32"/>
      <c r="AT63" s="95">
        <f t="shared" si="20"/>
        <v>2190375</v>
      </c>
      <c r="AU63" s="95"/>
      <c r="AX63" s="759"/>
      <c r="AY63" s="9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66"/>
    </row>
    <row r="64" spans="1:95" s="2" customFormat="1" ht="17.25" customHeight="1" x14ac:dyDescent="0.25">
      <c r="A64" s="614" t="s">
        <v>1826</v>
      </c>
      <c r="B64" s="1">
        <v>1525</v>
      </c>
      <c r="C64" s="2" t="s">
        <v>5</v>
      </c>
      <c r="D64" s="2">
        <v>35884</v>
      </c>
      <c r="E64" s="2">
        <v>121</v>
      </c>
      <c r="F64" s="2">
        <v>2255</v>
      </c>
      <c r="G64" s="522" t="s">
        <v>160</v>
      </c>
      <c r="H64" s="2">
        <v>41</v>
      </c>
      <c r="I64" s="2">
        <v>3</v>
      </c>
      <c r="J64" s="2">
        <v>95</v>
      </c>
      <c r="K64" s="568">
        <f t="shared" si="14"/>
        <v>16795</v>
      </c>
      <c r="L64" s="569">
        <f t="shared" si="15"/>
        <v>16795</v>
      </c>
      <c r="M64" s="84">
        <v>1</v>
      </c>
      <c r="N64" s="616">
        <f t="shared" si="16"/>
        <v>16795</v>
      </c>
      <c r="O64" s="13">
        <v>125</v>
      </c>
      <c r="P64" s="569">
        <f t="shared" si="17"/>
        <v>2099375</v>
      </c>
      <c r="Q64" s="536">
        <v>16795</v>
      </c>
      <c r="R64" s="8"/>
      <c r="S64" s="8"/>
      <c r="T64" s="4"/>
      <c r="U64" s="11"/>
      <c r="V64" s="39"/>
      <c r="W64" s="608"/>
      <c r="X64" s="42"/>
      <c r="Y64" s="32"/>
      <c r="Z64" s="32"/>
      <c r="AA64" s="36"/>
      <c r="AB64" s="36"/>
      <c r="AC64" s="36"/>
      <c r="AD64" s="43"/>
      <c r="AE64" s="43"/>
      <c r="AF64" s="37"/>
      <c r="AG64" s="37"/>
      <c r="AH64" s="43"/>
      <c r="AI64" s="34"/>
      <c r="AJ64" s="34"/>
      <c r="AK64" s="34"/>
      <c r="AL64" s="34"/>
      <c r="AM64" s="32"/>
      <c r="AN64" s="32"/>
      <c r="AO64" s="32"/>
      <c r="AP64" s="32"/>
      <c r="AQ64" s="95">
        <f t="shared" si="18"/>
        <v>2099375</v>
      </c>
      <c r="AR64" s="95">
        <f t="shared" si="19"/>
        <v>2099375</v>
      </c>
      <c r="AS64" s="32"/>
      <c r="AT64" s="95">
        <f t="shared" si="20"/>
        <v>2099375</v>
      </c>
      <c r="AU64" s="95"/>
      <c r="AX64" s="759"/>
      <c r="AY64" s="9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66"/>
    </row>
    <row r="65" spans="1:95" s="2" customFormat="1" ht="17.25" customHeight="1" x14ac:dyDescent="0.25">
      <c r="A65" s="614" t="s">
        <v>1826</v>
      </c>
      <c r="B65" s="1">
        <v>1526</v>
      </c>
      <c r="C65" s="2" t="s">
        <v>5</v>
      </c>
      <c r="D65" s="2">
        <v>35886</v>
      </c>
      <c r="E65" s="2">
        <v>137</v>
      </c>
      <c r="F65" s="2">
        <v>2256</v>
      </c>
      <c r="G65" s="522" t="s">
        <v>160</v>
      </c>
      <c r="H65" s="2">
        <v>73</v>
      </c>
      <c r="I65" s="2">
        <v>0</v>
      </c>
      <c r="J65" s="2">
        <v>17</v>
      </c>
      <c r="K65" s="568">
        <f t="shared" si="14"/>
        <v>29217</v>
      </c>
      <c r="L65" s="569">
        <f t="shared" si="15"/>
        <v>29217</v>
      </c>
      <c r="M65" s="84">
        <v>1</v>
      </c>
      <c r="N65" s="616">
        <f t="shared" si="16"/>
        <v>29217</v>
      </c>
      <c r="O65" s="13">
        <v>125</v>
      </c>
      <c r="P65" s="569">
        <f t="shared" si="17"/>
        <v>3652125</v>
      </c>
      <c r="Q65" s="536">
        <v>29217</v>
      </c>
      <c r="R65" s="8"/>
      <c r="S65" s="8"/>
      <c r="T65" s="4"/>
      <c r="U65" s="11"/>
      <c r="V65" s="39"/>
      <c r="W65" s="608"/>
      <c r="X65" s="42"/>
      <c r="Y65" s="32"/>
      <c r="Z65" s="32"/>
      <c r="AA65" s="36"/>
      <c r="AB65" s="36"/>
      <c r="AC65" s="36"/>
      <c r="AD65" s="43"/>
      <c r="AE65" s="43"/>
      <c r="AF65" s="37"/>
      <c r="AG65" s="37"/>
      <c r="AH65" s="43"/>
      <c r="AI65" s="34"/>
      <c r="AJ65" s="34"/>
      <c r="AK65" s="34"/>
      <c r="AL65" s="34"/>
      <c r="AM65" s="32"/>
      <c r="AN65" s="32"/>
      <c r="AO65" s="32"/>
      <c r="AP65" s="32"/>
      <c r="AQ65" s="95">
        <f t="shared" si="18"/>
        <v>3652125</v>
      </c>
      <c r="AR65" s="95">
        <f t="shared" si="19"/>
        <v>3652125</v>
      </c>
      <c r="AS65" s="32"/>
      <c r="AT65" s="95">
        <f t="shared" si="20"/>
        <v>3652125</v>
      </c>
      <c r="AU65" s="95"/>
      <c r="AX65" s="759"/>
      <c r="AY65" s="9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66"/>
    </row>
    <row r="66" spans="1:95" s="2" customFormat="1" ht="17.25" customHeight="1" x14ac:dyDescent="0.25">
      <c r="A66" s="614" t="s">
        <v>1826</v>
      </c>
      <c r="B66" s="1">
        <v>1527</v>
      </c>
      <c r="C66" s="2" t="s">
        <v>5</v>
      </c>
      <c r="D66" s="2">
        <v>35887</v>
      </c>
      <c r="E66" s="2">
        <v>138</v>
      </c>
      <c r="F66" s="2">
        <v>2257</v>
      </c>
      <c r="G66" s="522" t="s">
        <v>160</v>
      </c>
      <c r="H66" s="2">
        <v>51</v>
      </c>
      <c r="I66" s="2">
        <v>1</v>
      </c>
      <c r="J66" s="2">
        <v>69</v>
      </c>
      <c r="K66" s="568">
        <f t="shared" si="14"/>
        <v>20569</v>
      </c>
      <c r="L66" s="569">
        <f t="shared" si="15"/>
        <v>20569</v>
      </c>
      <c r="M66" s="84">
        <v>1</v>
      </c>
      <c r="N66" s="616">
        <f t="shared" si="16"/>
        <v>20569</v>
      </c>
      <c r="O66" s="13">
        <v>125</v>
      </c>
      <c r="P66" s="569">
        <f t="shared" si="17"/>
        <v>2571125</v>
      </c>
      <c r="Q66" s="536">
        <v>20569</v>
      </c>
      <c r="R66" s="8"/>
      <c r="S66" s="8"/>
      <c r="T66" s="4"/>
      <c r="U66" s="11"/>
      <c r="V66" s="39"/>
      <c r="W66" s="608"/>
      <c r="X66" s="42"/>
      <c r="Y66" s="32"/>
      <c r="Z66" s="32"/>
      <c r="AA66" s="36"/>
      <c r="AB66" s="36"/>
      <c r="AC66" s="36"/>
      <c r="AD66" s="43"/>
      <c r="AE66" s="43"/>
      <c r="AF66" s="37"/>
      <c r="AG66" s="37"/>
      <c r="AH66" s="43"/>
      <c r="AI66" s="34"/>
      <c r="AJ66" s="34"/>
      <c r="AK66" s="34"/>
      <c r="AL66" s="34"/>
      <c r="AM66" s="32"/>
      <c r="AN66" s="32"/>
      <c r="AO66" s="32"/>
      <c r="AP66" s="32"/>
      <c r="AQ66" s="95">
        <f t="shared" si="18"/>
        <v>2571125</v>
      </c>
      <c r="AR66" s="95">
        <f t="shared" si="19"/>
        <v>2571125</v>
      </c>
      <c r="AS66" s="32"/>
      <c r="AT66" s="95">
        <f t="shared" si="20"/>
        <v>2571125</v>
      </c>
      <c r="AU66" s="95"/>
      <c r="AX66" s="759"/>
      <c r="AY66" s="9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66"/>
    </row>
    <row r="67" spans="1:95" s="2" customFormat="1" ht="17.25" customHeight="1" x14ac:dyDescent="0.25">
      <c r="A67" s="614" t="s">
        <v>1826</v>
      </c>
      <c r="B67" s="1">
        <v>1528</v>
      </c>
      <c r="C67" s="2" t="s">
        <v>5</v>
      </c>
      <c r="D67" s="2">
        <v>35888</v>
      </c>
      <c r="E67" s="2">
        <v>218</v>
      </c>
      <c r="F67" s="2">
        <v>2258</v>
      </c>
      <c r="G67" s="522" t="s">
        <v>160</v>
      </c>
      <c r="H67" s="2">
        <v>44</v>
      </c>
      <c r="I67" s="2">
        <v>0</v>
      </c>
      <c r="J67" s="2">
        <v>91</v>
      </c>
      <c r="K67" s="568">
        <f t="shared" si="14"/>
        <v>17691</v>
      </c>
      <c r="L67" s="569">
        <f t="shared" si="15"/>
        <v>17691</v>
      </c>
      <c r="M67" s="84">
        <v>1</v>
      </c>
      <c r="N67" s="616">
        <f t="shared" si="16"/>
        <v>17691</v>
      </c>
      <c r="O67" s="13">
        <v>125</v>
      </c>
      <c r="P67" s="569">
        <f t="shared" si="17"/>
        <v>2211375</v>
      </c>
      <c r="Q67" s="536">
        <v>17691</v>
      </c>
      <c r="R67" s="8"/>
      <c r="S67" s="8"/>
      <c r="T67" s="4"/>
      <c r="U67" s="11"/>
      <c r="V67" s="39"/>
      <c r="W67" s="608"/>
      <c r="X67" s="42"/>
      <c r="Y67" s="32"/>
      <c r="Z67" s="32"/>
      <c r="AA67" s="36"/>
      <c r="AB67" s="36"/>
      <c r="AC67" s="36"/>
      <c r="AD67" s="43"/>
      <c r="AE67" s="43"/>
      <c r="AF67" s="37"/>
      <c r="AG67" s="37"/>
      <c r="AH67" s="43"/>
      <c r="AI67" s="34"/>
      <c r="AJ67" s="34"/>
      <c r="AK67" s="34"/>
      <c r="AL67" s="34"/>
      <c r="AM67" s="32"/>
      <c r="AN67" s="32"/>
      <c r="AO67" s="32"/>
      <c r="AP67" s="32"/>
      <c r="AQ67" s="95">
        <f t="shared" si="18"/>
        <v>2211375</v>
      </c>
      <c r="AR67" s="95">
        <f t="shared" si="19"/>
        <v>2211375</v>
      </c>
      <c r="AS67" s="32"/>
      <c r="AT67" s="95">
        <f t="shared" si="20"/>
        <v>2211375</v>
      </c>
      <c r="AU67" s="95"/>
      <c r="AX67" s="759"/>
      <c r="AY67" s="9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66"/>
    </row>
    <row r="68" spans="1:95" s="2" customFormat="1" ht="17.25" customHeight="1" x14ac:dyDescent="0.25">
      <c r="A68" s="614" t="s">
        <v>1826</v>
      </c>
      <c r="B68" s="1">
        <v>1529</v>
      </c>
      <c r="C68" s="2" t="s">
        <v>5</v>
      </c>
      <c r="D68" s="2">
        <v>35889</v>
      </c>
      <c r="E68" s="2">
        <v>219</v>
      </c>
      <c r="F68" s="2">
        <v>2259</v>
      </c>
      <c r="G68" s="522" t="s">
        <v>160</v>
      </c>
      <c r="H68" s="2">
        <v>23</v>
      </c>
      <c r="I68" s="2">
        <v>1</v>
      </c>
      <c r="J68" s="2">
        <v>27</v>
      </c>
      <c r="K68" s="568">
        <f t="shared" si="14"/>
        <v>9327</v>
      </c>
      <c r="L68" s="569">
        <f t="shared" si="15"/>
        <v>9327</v>
      </c>
      <c r="M68" s="84">
        <v>1</v>
      </c>
      <c r="N68" s="616">
        <f t="shared" si="16"/>
        <v>9327</v>
      </c>
      <c r="O68" s="13">
        <v>125</v>
      </c>
      <c r="P68" s="569">
        <f t="shared" si="17"/>
        <v>1165875</v>
      </c>
      <c r="Q68" s="536">
        <v>9327</v>
      </c>
      <c r="R68" s="8"/>
      <c r="S68" s="8"/>
      <c r="T68" s="4"/>
      <c r="U68" s="11"/>
      <c r="V68" s="39"/>
      <c r="W68" s="608"/>
      <c r="X68" s="42"/>
      <c r="Y68" s="32"/>
      <c r="Z68" s="32"/>
      <c r="AA68" s="36"/>
      <c r="AB68" s="36"/>
      <c r="AC68" s="36"/>
      <c r="AD68" s="43"/>
      <c r="AE68" s="43"/>
      <c r="AF68" s="37"/>
      <c r="AG68" s="37"/>
      <c r="AH68" s="43"/>
      <c r="AI68" s="34"/>
      <c r="AJ68" s="34"/>
      <c r="AK68" s="34"/>
      <c r="AL68" s="34"/>
      <c r="AM68" s="32"/>
      <c r="AN68" s="32"/>
      <c r="AO68" s="32"/>
      <c r="AP68" s="32"/>
      <c r="AQ68" s="95">
        <f t="shared" si="18"/>
        <v>1165875</v>
      </c>
      <c r="AR68" s="95">
        <f t="shared" si="19"/>
        <v>1165875</v>
      </c>
      <c r="AS68" s="32"/>
      <c r="AT68" s="95">
        <f t="shared" si="20"/>
        <v>1165875</v>
      </c>
      <c r="AU68" s="95"/>
      <c r="AX68" s="759"/>
      <c r="AY68" s="9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66"/>
    </row>
    <row r="69" spans="1:95" s="2" customFormat="1" ht="17.25" customHeight="1" x14ac:dyDescent="0.25">
      <c r="A69" s="614" t="s">
        <v>1826</v>
      </c>
      <c r="B69" s="1">
        <v>1530</v>
      </c>
      <c r="C69" s="2" t="s">
        <v>5</v>
      </c>
      <c r="D69" s="2">
        <v>35890</v>
      </c>
      <c r="E69" s="2">
        <v>139</v>
      </c>
      <c r="F69" s="2">
        <v>2260</v>
      </c>
      <c r="G69" s="522" t="s">
        <v>160</v>
      </c>
      <c r="H69" s="2">
        <v>37</v>
      </c>
      <c r="I69" s="2">
        <v>1</v>
      </c>
      <c r="J69" s="2">
        <v>41</v>
      </c>
      <c r="K69" s="568">
        <f t="shared" si="14"/>
        <v>14941</v>
      </c>
      <c r="L69" s="569">
        <f t="shared" si="15"/>
        <v>14941</v>
      </c>
      <c r="M69" s="84">
        <v>1</v>
      </c>
      <c r="N69" s="616">
        <f t="shared" si="16"/>
        <v>14941</v>
      </c>
      <c r="O69" s="13">
        <v>125</v>
      </c>
      <c r="P69" s="569">
        <f t="shared" si="17"/>
        <v>1867625</v>
      </c>
      <c r="Q69" s="536">
        <v>14941</v>
      </c>
      <c r="R69" s="8"/>
      <c r="S69" s="8"/>
      <c r="T69" s="4"/>
      <c r="U69" s="11"/>
      <c r="V69" s="39"/>
      <c r="W69" s="608"/>
      <c r="X69" s="42"/>
      <c r="Y69" s="32"/>
      <c r="Z69" s="32"/>
      <c r="AA69" s="36"/>
      <c r="AB69" s="36"/>
      <c r="AC69" s="36"/>
      <c r="AD69" s="43"/>
      <c r="AE69" s="43"/>
      <c r="AF69" s="37"/>
      <c r="AG69" s="37"/>
      <c r="AH69" s="43"/>
      <c r="AI69" s="34"/>
      <c r="AJ69" s="34"/>
      <c r="AK69" s="34"/>
      <c r="AL69" s="34"/>
      <c r="AM69" s="32"/>
      <c r="AN69" s="32"/>
      <c r="AO69" s="32"/>
      <c r="AP69" s="32"/>
      <c r="AQ69" s="95">
        <f t="shared" si="18"/>
        <v>1867625</v>
      </c>
      <c r="AR69" s="95">
        <f t="shared" si="19"/>
        <v>1867625</v>
      </c>
      <c r="AS69" s="32"/>
      <c r="AT69" s="95">
        <f t="shared" si="20"/>
        <v>1867625</v>
      </c>
      <c r="AU69" s="95"/>
      <c r="AX69" s="759"/>
      <c r="AY69" s="9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66"/>
    </row>
    <row r="70" spans="1:95" s="2" customFormat="1" ht="17.25" customHeight="1" x14ac:dyDescent="0.25">
      <c r="A70" s="614" t="s">
        <v>1826</v>
      </c>
      <c r="B70" s="1">
        <v>1531</v>
      </c>
      <c r="C70" s="2" t="s">
        <v>5</v>
      </c>
      <c r="D70" s="2">
        <v>35898</v>
      </c>
      <c r="E70" s="2">
        <v>123</v>
      </c>
      <c r="F70" s="2">
        <v>2268</v>
      </c>
      <c r="G70" s="522" t="s">
        <v>160</v>
      </c>
      <c r="H70" s="2">
        <v>23</v>
      </c>
      <c r="I70" s="2">
        <v>0</v>
      </c>
      <c r="J70" s="2">
        <v>99</v>
      </c>
      <c r="K70" s="568">
        <f t="shared" si="14"/>
        <v>9299</v>
      </c>
      <c r="L70" s="569">
        <f t="shared" si="15"/>
        <v>9299</v>
      </c>
      <c r="M70" s="84">
        <v>1</v>
      </c>
      <c r="N70" s="616">
        <f t="shared" si="16"/>
        <v>9299</v>
      </c>
      <c r="O70" s="13">
        <v>125</v>
      </c>
      <c r="P70" s="569">
        <f t="shared" si="17"/>
        <v>1162375</v>
      </c>
      <c r="Q70" s="536">
        <v>9299</v>
      </c>
      <c r="R70" s="8"/>
      <c r="S70" s="8"/>
      <c r="T70" s="4"/>
      <c r="U70" s="11"/>
      <c r="V70" s="39"/>
      <c r="W70" s="608"/>
      <c r="X70" s="42"/>
      <c r="Y70" s="32"/>
      <c r="Z70" s="32"/>
      <c r="AA70" s="36"/>
      <c r="AB70" s="36"/>
      <c r="AC70" s="36"/>
      <c r="AD70" s="43"/>
      <c r="AE70" s="43"/>
      <c r="AF70" s="37"/>
      <c r="AG70" s="37"/>
      <c r="AH70" s="43"/>
      <c r="AI70" s="34"/>
      <c r="AJ70" s="34"/>
      <c r="AK70" s="34"/>
      <c r="AL70" s="34"/>
      <c r="AM70" s="32"/>
      <c r="AN70" s="32"/>
      <c r="AO70" s="32"/>
      <c r="AP70" s="32"/>
      <c r="AQ70" s="95">
        <f t="shared" si="18"/>
        <v>1162375</v>
      </c>
      <c r="AR70" s="95">
        <f t="shared" si="19"/>
        <v>1162375</v>
      </c>
      <c r="AS70" s="32"/>
      <c r="AT70" s="95">
        <f t="shared" si="20"/>
        <v>1162375</v>
      </c>
      <c r="AU70" s="95"/>
      <c r="AX70" s="759"/>
      <c r="AY70" s="9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66"/>
    </row>
    <row r="71" spans="1:95" s="55" customFormat="1" ht="17.25" customHeight="1" x14ac:dyDescent="0.25">
      <c r="A71" s="783" t="s">
        <v>1826</v>
      </c>
      <c r="B71" s="114">
        <v>1532</v>
      </c>
      <c r="C71" s="55" t="s">
        <v>5</v>
      </c>
      <c r="D71" s="55">
        <v>38543</v>
      </c>
      <c r="E71" s="55">
        <v>132</v>
      </c>
      <c r="F71" s="55">
        <v>1925</v>
      </c>
      <c r="G71" s="542" t="s">
        <v>160</v>
      </c>
      <c r="H71" s="55">
        <v>29</v>
      </c>
      <c r="I71" s="55">
        <v>1</v>
      </c>
      <c r="J71" s="55">
        <v>29</v>
      </c>
      <c r="K71" s="784">
        <f t="shared" si="14"/>
        <v>11729</v>
      </c>
      <c r="L71" s="785">
        <f t="shared" si="15"/>
        <v>11729</v>
      </c>
      <c r="M71" s="116">
        <v>1</v>
      </c>
      <c r="N71" s="786">
        <f t="shared" si="16"/>
        <v>11729</v>
      </c>
      <c r="O71" s="115">
        <v>125</v>
      </c>
      <c r="P71" s="785">
        <f t="shared" si="17"/>
        <v>1466125</v>
      </c>
      <c r="Q71" s="543">
        <v>11729</v>
      </c>
      <c r="R71" s="44"/>
      <c r="S71" s="44"/>
      <c r="T71" s="51"/>
      <c r="U71" s="11"/>
      <c r="V71" s="120"/>
      <c r="W71" s="787"/>
      <c r="X71" s="122"/>
      <c r="Y71" s="118"/>
      <c r="Z71" s="118"/>
      <c r="AA71" s="123"/>
      <c r="AB71" s="123"/>
      <c r="AC71" s="123"/>
      <c r="AD71" s="117"/>
      <c r="AE71" s="117"/>
      <c r="AF71" s="124"/>
      <c r="AG71" s="124"/>
      <c r="AH71" s="117"/>
      <c r="AI71" s="125"/>
      <c r="AJ71" s="125"/>
      <c r="AK71" s="125"/>
      <c r="AL71" s="125"/>
      <c r="AM71" s="118"/>
      <c r="AN71" s="118"/>
      <c r="AO71" s="118"/>
      <c r="AP71" s="118"/>
      <c r="AQ71" s="511">
        <f t="shared" si="18"/>
        <v>1466125</v>
      </c>
      <c r="AR71" s="511">
        <f t="shared" si="19"/>
        <v>1466125</v>
      </c>
      <c r="AS71" s="118"/>
      <c r="AT71" s="511">
        <f t="shared" si="20"/>
        <v>1466125</v>
      </c>
      <c r="AU71" s="511"/>
      <c r="AV71" s="2"/>
      <c r="AW71" s="2"/>
      <c r="AX71" s="777"/>
      <c r="AY71" s="511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73"/>
    </row>
    <row r="72" spans="1:95" s="2" customFormat="1" ht="17.25" customHeight="1" x14ac:dyDescent="0.25">
      <c r="A72" s="614" t="s">
        <v>1826</v>
      </c>
      <c r="B72" s="1">
        <v>1533</v>
      </c>
      <c r="C72" s="2" t="s">
        <v>5</v>
      </c>
      <c r="D72" s="2">
        <v>38544</v>
      </c>
      <c r="E72" s="2">
        <v>130</v>
      </c>
      <c r="F72" s="2">
        <v>1923</v>
      </c>
      <c r="G72" s="522" t="s">
        <v>160</v>
      </c>
      <c r="H72" s="2">
        <v>42</v>
      </c>
      <c r="I72" s="2">
        <v>1</v>
      </c>
      <c r="J72" s="2">
        <v>33</v>
      </c>
      <c r="K72" s="568">
        <f t="shared" si="14"/>
        <v>16933</v>
      </c>
      <c r="L72" s="569">
        <f t="shared" si="15"/>
        <v>16933</v>
      </c>
      <c r="M72" s="84">
        <v>1</v>
      </c>
      <c r="N72" s="616">
        <f t="shared" si="16"/>
        <v>16933</v>
      </c>
      <c r="O72" s="13">
        <v>125</v>
      </c>
      <c r="P72" s="569">
        <f t="shared" si="17"/>
        <v>2116625</v>
      </c>
      <c r="Q72" s="536">
        <v>16933</v>
      </c>
      <c r="R72" s="8"/>
      <c r="S72" s="8"/>
      <c r="T72" s="4"/>
      <c r="U72" s="11"/>
      <c r="V72" s="39"/>
      <c r="W72" s="33"/>
      <c r="X72" s="42"/>
      <c r="Y72" s="32"/>
      <c r="Z72" s="32"/>
      <c r="AA72" s="36"/>
      <c r="AB72" s="36"/>
      <c r="AC72" s="36"/>
      <c r="AD72" s="43"/>
      <c r="AE72" s="43"/>
      <c r="AF72" s="37"/>
      <c r="AG72" s="37"/>
      <c r="AH72" s="43"/>
      <c r="AI72" s="34"/>
      <c r="AJ72" s="34"/>
      <c r="AK72" s="34"/>
      <c r="AL72" s="34"/>
      <c r="AM72" s="32"/>
      <c r="AN72" s="32"/>
      <c r="AO72" s="32"/>
      <c r="AP72" s="32"/>
      <c r="AQ72" s="95">
        <f t="shared" si="18"/>
        <v>2116625</v>
      </c>
      <c r="AR72" s="95">
        <f t="shared" si="19"/>
        <v>2116625</v>
      </c>
      <c r="AS72" s="32"/>
      <c r="AT72" s="95">
        <f t="shared" si="20"/>
        <v>2116625</v>
      </c>
      <c r="AU72" s="95"/>
      <c r="AX72" s="759"/>
      <c r="AY72" s="95"/>
    </row>
    <row r="73" spans="1:95" s="9" customFormat="1" ht="17.25" customHeight="1" x14ac:dyDescent="0.25">
      <c r="A73" s="788" t="s">
        <v>1845</v>
      </c>
      <c r="B73" s="127">
        <v>1534</v>
      </c>
      <c r="C73" s="773" t="s">
        <v>5</v>
      </c>
      <c r="D73" s="773">
        <v>28028</v>
      </c>
      <c r="E73" s="773">
        <v>135</v>
      </c>
      <c r="F73" s="773">
        <v>1263</v>
      </c>
      <c r="G73" s="773" t="s">
        <v>160</v>
      </c>
      <c r="H73" s="773">
        <v>4</v>
      </c>
      <c r="I73" s="773">
        <v>2</v>
      </c>
      <c r="J73" s="773">
        <v>92</v>
      </c>
      <c r="K73" s="739">
        <f>H73*400+I73*100+J73</f>
        <v>1892</v>
      </c>
      <c r="L73" s="731">
        <f>SUM(Q73:U73)</f>
        <v>1892</v>
      </c>
      <c r="M73" s="789">
        <v>1</v>
      </c>
      <c r="N73" s="790">
        <f>L73</f>
        <v>1892</v>
      </c>
      <c r="O73" s="790">
        <v>125</v>
      </c>
      <c r="P73" s="731">
        <f>N73*O73</f>
        <v>236500</v>
      </c>
      <c r="Q73" s="626">
        <v>1892</v>
      </c>
      <c r="R73" s="25"/>
      <c r="S73" s="25"/>
      <c r="T73" s="21"/>
      <c r="U73" s="11"/>
      <c r="V73" s="140"/>
      <c r="W73" s="791"/>
      <c r="X73" s="141"/>
      <c r="Y73" s="136"/>
      <c r="Z73" s="136"/>
      <c r="AA73" s="142"/>
      <c r="AB73" s="142"/>
      <c r="AC73" s="142"/>
      <c r="AD73" s="138"/>
      <c r="AE73" s="138"/>
      <c r="AF73" s="112"/>
      <c r="AG73" s="112"/>
      <c r="AH73" s="138"/>
      <c r="AI73" s="137"/>
      <c r="AJ73" s="137"/>
      <c r="AK73" s="137"/>
      <c r="AL73" s="137"/>
      <c r="AM73" s="136"/>
      <c r="AN73" s="136"/>
      <c r="AO73" s="136"/>
      <c r="AP73" s="136"/>
      <c r="AQ73" s="510">
        <f t="shared" ref="AQ73:AQ84" si="21">P73+AP73</f>
        <v>236500</v>
      </c>
      <c r="AR73" s="510">
        <f t="shared" ref="AR73:AR84" si="22">P73+AP73</f>
        <v>236500</v>
      </c>
      <c r="AS73" s="136"/>
      <c r="AT73" s="510">
        <f>AQ73</f>
        <v>236500</v>
      </c>
      <c r="AU73" s="510"/>
      <c r="AV73" s="2"/>
      <c r="AW73" s="2"/>
      <c r="AX73" s="792"/>
      <c r="AY73" s="510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71"/>
    </row>
    <row r="74" spans="1:95" s="2" customFormat="1" ht="17.25" customHeight="1" x14ac:dyDescent="0.25">
      <c r="A74" s="614" t="s">
        <v>1845</v>
      </c>
      <c r="B74" s="1">
        <v>1535</v>
      </c>
      <c r="C74" s="2" t="s">
        <v>5</v>
      </c>
      <c r="D74" s="2">
        <v>28204</v>
      </c>
      <c r="E74" s="2">
        <v>108</v>
      </c>
      <c r="F74" s="2">
        <v>1281</v>
      </c>
      <c r="G74" s="522" t="s">
        <v>160</v>
      </c>
      <c r="H74" s="2">
        <v>40</v>
      </c>
      <c r="I74" s="2">
        <v>1</v>
      </c>
      <c r="J74" s="2">
        <v>73</v>
      </c>
      <c r="K74" s="568">
        <f>H74*400+I74*100+J74</f>
        <v>16173</v>
      </c>
      <c r="L74" s="569">
        <f>SUM(Q74:U74)</f>
        <v>16173</v>
      </c>
      <c r="M74" s="84">
        <v>1</v>
      </c>
      <c r="N74" s="616">
        <f>L74</f>
        <v>16173</v>
      </c>
      <c r="O74" s="13">
        <v>125</v>
      </c>
      <c r="P74" s="569">
        <f>N74*O74</f>
        <v>2021625</v>
      </c>
      <c r="Q74" s="536">
        <v>16173</v>
      </c>
      <c r="R74" s="8"/>
      <c r="S74" s="8"/>
      <c r="T74" s="4"/>
      <c r="U74" s="11"/>
      <c r="V74" s="39"/>
      <c r="W74" s="608"/>
      <c r="X74" s="42"/>
      <c r="Y74" s="32"/>
      <c r="Z74" s="32"/>
      <c r="AA74" s="36"/>
      <c r="AB74" s="36"/>
      <c r="AC74" s="36"/>
      <c r="AD74" s="43"/>
      <c r="AE74" s="43"/>
      <c r="AF74" s="37"/>
      <c r="AG74" s="37"/>
      <c r="AH74" s="43"/>
      <c r="AI74" s="34"/>
      <c r="AJ74" s="34"/>
      <c r="AK74" s="34"/>
      <c r="AL74" s="34"/>
      <c r="AM74" s="32"/>
      <c r="AN74" s="32"/>
      <c r="AO74" s="32"/>
      <c r="AP74" s="32"/>
      <c r="AQ74" s="95">
        <f t="shared" si="21"/>
        <v>2021625</v>
      </c>
      <c r="AR74" s="95">
        <f t="shared" si="22"/>
        <v>2021625</v>
      </c>
      <c r="AS74" s="32"/>
      <c r="AT74" s="95">
        <f>AQ74</f>
        <v>2021625</v>
      </c>
      <c r="AU74" s="95"/>
      <c r="AX74" s="759"/>
      <c r="AY74" s="9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66"/>
    </row>
    <row r="75" spans="1:95" s="612" customFormat="1" ht="17.25" customHeight="1" x14ac:dyDescent="0.25">
      <c r="A75" s="530" t="s">
        <v>1845</v>
      </c>
      <c r="B75" s="33">
        <v>1536</v>
      </c>
      <c r="C75" s="32" t="s">
        <v>5</v>
      </c>
      <c r="D75" s="32">
        <v>35813</v>
      </c>
      <c r="E75" s="32">
        <v>127</v>
      </c>
      <c r="F75" s="32">
        <v>2226</v>
      </c>
      <c r="G75" s="524" t="s">
        <v>160</v>
      </c>
      <c r="H75" s="32">
        <v>34</v>
      </c>
      <c r="I75" s="32">
        <v>0</v>
      </c>
      <c r="J75" s="32">
        <v>72</v>
      </c>
      <c r="K75" s="568">
        <f>H75*400+I75*100+J75</f>
        <v>13672</v>
      </c>
      <c r="L75" s="569">
        <f>SUM(Q75:U75)</f>
        <v>13672</v>
      </c>
      <c r="M75" s="86">
        <v>1</v>
      </c>
      <c r="N75" s="525">
        <f>L75</f>
        <v>13672</v>
      </c>
      <c r="O75" s="37">
        <v>125</v>
      </c>
      <c r="P75" s="569">
        <f>N75*O75</f>
        <v>1709000</v>
      </c>
      <c r="Q75" s="607">
        <v>13672</v>
      </c>
      <c r="R75" s="43"/>
      <c r="S75" s="43"/>
      <c r="T75" s="32"/>
      <c r="U75" s="35"/>
      <c r="V75" s="530" t="s">
        <v>1845</v>
      </c>
      <c r="W75" s="608">
        <v>1303</v>
      </c>
      <c r="X75" s="42"/>
      <c r="Y75" s="32" t="s">
        <v>34</v>
      </c>
      <c r="Z75" s="32" t="s">
        <v>7</v>
      </c>
      <c r="AA75" s="36">
        <v>12</v>
      </c>
      <c r="AB75" s="36">
        <v>12</v>
      </c>
      <c r="AC75" s="36">
        <v>1</v>
      </c>
      <c r="AD75" s="43">
        <f t="shared" ref="AD75:AD89" si="23">AA75*AB75</f>
        <v>144</v>
      </c>
      <c r="AE75" s="43">
        <v>100</v>
      </c>
      <c r="AF75" s="37">
        <f>AF78</f>
        <v>2600</v>
      </c>
      <c r="AG75" s="37">
        <f t="shared" ref="AG75:AG89" si="24">AF75*AD75</f>
        <v>374400</v>
      </c>
      <c r="AH75" s="43">
        <v>144</v>
      </c>
      <c r="AI75" s="34">
        <v>144</v>
      </c>
      <c r="AJ75" s="34"/>
      <c r="AK75" s="34"/>
      <c r="AL75" s="34"/>
      <c r="AM75" s="32">
        <v>35</v>
      </c>
      <c r="AN75" s="32">
        <f>ค่าเสื่อม!T4</f>
        <v>93</v>
      </c>
      <c r="AO75" s="111">
        <f t="shared" ref="AO75:AO89" si="25">AG75*AN75/100</f>
        <v>348192</v>
      </c>
      <c r="AP75" s="111">
        <f t="shared" ref="AP75:AP89" si="26">AG75-AO75</f>
        <v>26208</v>
      </c>
      <c r="AQ75" s="95">
        <f t="shared" si="21"/>
        <v>1735208</v>
      </c>
      <c r="AR75" s="95">
        <f t="shared" si="22"/>
        <v>1735208</v>
      </c>
      <c r="AS75" s="32"/>
      <c r="AT75" s="111">
        <f>AQ75-AS75</f>
        <v>1735208</v>
      </c>
      <c r="AU75" s="95"/>
      <c r="AV75" s="32"/>
      <c r="AW75" s="32" t="s">
        <v>1846</v>
      </c>
      <c r="AX75" s="759"/>
      <c r="AY75" s="95"/>
      <c r="AZ75" s="610"/>
      <c r="BA75" s="610"/>
      <c r="BB75" s="610"/>
      <c r="BC75" s="610"/>
      <c r="BD75" s="610"/>
      <c r="BE75" s="610"/>
      <c r="BF75" s="610"/>
      <c r="BG75" s="610"/>
      <c r="BH75" s="610"/>
      <c r="BI75" s="610"/>
      <c r="BJ75" s="610"/>
      <c r="BK75" s="610"/>
      <c r="BL75" s="610"/>
      <c r="BM75" s="610"/>
      <c r="BN75" s="610"/>
      <c r="BO75" s="610"/>
      <c r="BP75" s="610"/>
      <c r="BQ75" s="610"/>
      <c r="BR75" s="610"/>
      <c r="BS75" s="610"/>
      <c r="BT75" s="610"/>
      <c r="BU75" s="610"/>
      <c r="BV75" s="610"/>
      <c r="BW75" s="610"/>
      <c r="BX75" s="610"/>
      <c r="BY75" s="610"/>
      <c r="BZ75" s="610"/>
      <c r="CA75" s="610"/>
      <c r="CB75" s="610"/>
      <c r="CC75" s="610"/>
      <c r="CD75" s="610"/>
      <c r="CE75" s="610"/>
      <c r="CF75" s="610"/>
      <c r="CG75" s="610"/>
      <c r="CH75" s="610"/>
      <c r="CI75" s="610"/>
      <c r="CJ75" s="610"/>
      <c r="CK75" s="610"/>
      <c r="CL75" s="610"/>
      <c r="CM75" s="610"/>
      <c r="CN75" s="610"/>
      <c r="CO75" s="610"/>
      <c r="CP75" s="610"/>
      <c r="CQ75" s="611"/>
    </row>
    <row r="76" spans="1:95" s="32" customFormat="1" ht="17.25" customHeight="1" x14ac:dyDescent="0.25">
      <c r="A76" s="530" t="s">
        <v>1845</v>
      </c>
      <c r="B76" s="33">
        <v>1537</v>
      </c>
      <c r="C76" s="32" t="s">
        <v>5</v>
      </c>
      <c r="D76" s="32">
        <v>35821</v>
      </c>
      <c r="E76" s="32">
        <v>97</v>
      </c>
      <c r="F76" s="32">
        <v>2234</v>
      </c>
      <c r="G76" s="524" t="s">
        <v>160</v>
      </c>
      <c r="H76" s="32">
        <v>41</v>
      </c>
      <c r="I76" s="32">
        <v>2</v>
      </c>
      <c r="J76" s="32">
        <v>44</v>
      </c>
      <c r="K76" s="568">
        <f>H76*400+I76*100+J76</f>
        <v>16644</v>
      </c>
      <c r="L76" s="569">
        <f>SUM(Q76:U76)</f>
        <v>16644</v>
      </c>
      <c r="M76" s="86">
        <v>5</v>
      </c>
      <c r="N76" s="37">
        <f>L76</f>
        <v>16644</v>
      </c>
      <c r="O76" s="37">
        <v>125</v>
      </c>
      <c r="P76" s="569">
        <f>N76*O76</f>
        <v>2080500</v>
      </c>
      <c r="Q76" s="607">
        <v>16400.75</v>
      </c>
      <c r="R76" s="43">
        <v>243.25</v>
      </c>
      <c r="S76" s="43"/>
      <c r="U76" s="35"/>
      <c r="V76" s="530" t="s">
        <v>1845</v>
      </c>
      <c r="W76" s="608">
        <v>1304</v>
      </c>
      <c r="X76" s="42"/>
      <c r="Y76" s="32" t="s">
        <v>60</v>
      </c>
      <c r="Z76" s="32" t="s">
        <v>6</v>
      </c>
      <c r="AA76" s="36">
        <v>18</v>
      </c>
      <c r="AB76" s="36">
        <v>42</v>
      </c>
      <c r="AC76" s="36">
        <v>2</v>
      </c>
      <c r="AD76" s="43">
        <f t="shared" si="23"/>
        <v>756</v>
      </c>
      <c r="AE76" s="43">
        <v>100</v>
      </c>
      <c r="AF76" s="37">
        <f>[3]รายการ!B4</f>
        <v>7150</v>
      </c>
      <c r="AG76" s="37">
        <f t="shared" si="24"/>
        <v>5405400</v>
      </c>
      <c r="AH76" s="43">
        <f t="shared" ref="AH76:AH89" si="27">AD76</f>
        <v>756</v>
      </c>
      <c r="AI76" s="34"/>
      <c r="AJ76" s="34">
        <v>756</v>
      </c>
      <c r="AK76" s="34"/>
      <c r="AL76" s="34"/>
      <c r="AM76" s="32">
        <v>35</v>
      </c>
      <c r="AN76" s="32">
        <f>ค่าเสื่อม!AJ2</f>
        <v>60</v>
      </c>
      <c r="AO76" s="111">
        <f t="shared" si="25"/>
        <v>3243240</v>
      </c>
      <c r="AP76" s="111">
        <f t="shared" si="26"/>
        <v>2162160</v>
      </c>
      <c r="AQ76" s="95">
        <f t="shared" si="21"/>
        <v>4242660</v>
      </c>
      <c r="AR76" s="95">
        <f t="shared" si="22"/>
        <v>4242660</v>
      </c>
      <c r="AS76" s="111">
        <v>2408782.25</v>
      </c>
      <c r="AT76" s="111">
        <f>AQ76-AS76</f>
        <v>1833877.75</v>
      </c>
      <c r="AU76" s="111">
        <f>AS76</f>
        <v>2408782.25</v>
      </c>
      <c r="AV76" s="32">
        <f>[3]อัตราภาษี!H5</f>
        <v>0.02</v>
      </c>
      <c r="AW76" s="32" t="s">
        <v>1847</v>
      </c>
      <c r="AX76" s="759">
        <f>AU76*AV76/100</f>
        <v>481.75645000000003</v>
      </c>
      <c r="AY76" s="95">
        <f>AX76*10/100</f>
        <v>48.175645000000003</v>
      </c>
      <c r="AZ76" s="609"/>
      <c r="BA76" s="609"/>
      <c r="BB76" s="609"/>
      <c r="BC76" s="609"/>
      <c r="BD76" s="609"/>
      <c r="BE76" s="609"/>
      <c r="BF76" s="609"/>
      <c r="BG76" s="609"/>
      <c r="BH76" s="609"/>
      <c r="BI76" s="609"/>
      <c r="BJ76" s="609"/>
      <c r="BK76" s="609"/>
      <c r="BL76" s="609"/>
      <c r="BM76" s="609"/>
      <c r="BN76" s="609"/>
      <c r="BO76" s="609"/>
      <c r="BP76" s="609"/>
      <c r="BQ76" s="609"/>
      <c r="BR76" s="609"/>
      <c r="BS76" s="609"/>
      <c r="BT76" s="609"/>
      <c r="BU76" s="609"/>
      <c r="BV76" s="609"/>
      <c r="BW76" s="609"/>
      <c r="BX76" s="609"/>
      <c r="BY76" s="609"/>
      <c r="BZ76" s="609"/>
      <c r="CA76" s="609"/>
      <c r="CB76" s="609"/>
      <c r="CC76" s="609"/>
      <c r="CD76" s="609"/>
      <c r="CE76" s="609"/>
      <c r="CF76" s="609"/>
      <c r="CG76" s="609"/>
      <c r="CH76" s="609"/>
      <c r="CI76" s="609"/>
      <c r="CJ76" s="609"/>
      <c r="CK76" s="609"/>
      <c r="CL76" s="609"/>
      <c r="CM76" s="609"/>
      <c r="CN76" s="609"/>
      <c r="CO76" s="609"/>
      <c r="CP76" s="609"/>
      <c r="CQ76" s="75"/>
    </row>
    <row r="77" spans="1:95" s="55" customFormat="1" ht="17.25" customHeight="1" x14ac:dyDescent="0.25">
      <c r="A77" s="783"/>
      <c r="B77" s="114"/>
      <c r="K77" s="115"/>
      <c r="L77" s="785"/>
      <c r="M77" s="116"/>
      <c r="N77" s="115"/>
      <c r="O77" s="115"/>
      <c r="P77" s="785"/>
      <c r="Q77" s="543"/>
      <c r="R77" s="44" t="s">
        <v>1774</v>
      </c>
      <c r="S77" s="44"/>
      <c r="T77" s="51"/>
      <c r="U77" s="54"/>
      <c r="V77" s="120"/>
      <c r="W77" s="787">
        <v>1305</v>
      </c>
      <c r="X77" s="122"/>
      <c r="Y77" s="118" t="s">
        <v>62</v>
      </c>
      <c r="Z77" s="118" t="s">
        <v>6</v>
      </c>
      <c r="AA77" s="123">
        <v>4</v>
      </c>
      <c r="AB77" s="123">
        <v>4</v>
      </c>
      <c r="AC77" s="123">
        <v>1</v>
      </c>
      <c r="AD77" s="117">
        <f t="shared" si="23"/>
        <v>16</v>
      </c>
      <c r="AE77" s="117">
        <v>100</v>
      </c>
      <c r="AF77" s="124">
        <f>[3]รายการ!B6</f>
        <v>5400</v>
      </c>
      <c r="AG77" s="124">
        <f t="shared" si="24"/>
        <v>86400</v>
      </c>
      <c r="AH77" s="117">
        <f t="shared" si="27"/>
        <v>16</v>
      </c>
      <c r="AI77" s="125">
        <f>AH77</f>
        <v>16</v>
      </c>
      <c r="AJ77" s="125"/>
      <c r="AK77" s="125"/>
      <c r="AL77" s="125"/>
      <c r="AM77" s="118">
        <v>35</v>
      </c>
      <c r="AN77" s="118">
        <f>ค่าเสื่อม!AJ2</f>
        <v>60</v>
      </c>
      <c r="AO77" s="145">
        <f t="shared" si="25"/>
        <v>51840</v>
      </c>
      <c r="AP77" s="145">
        <f t="shared" si="26"/>
        <v>34560</v>
      </c>
      <c r="AQ77" s="511">
        <f t="shared" si="21"/>
        <v>34560</v>
      </c>
      <c r="AR77" s="511">
        <f t="shared" si="22"/>
        <v>34560</v>
      </c>
      <c r="AS77" s="118"/>
      <c r="AT77" s="511">
        <f>AQ77-AS77</f>
        <v>34560</v>
      </c>
      <c r="AU77" s="145"/>
      <c r="AV77" s="2"/>
      <c r="AW77" s="55" t="s">
        <v>1848</v>
      </c>
      <c r="AX77" s="777"/>
      <c r="AY77" s="511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73"/>
    </row>
    <row r="78" spans="1:95" s="2" customFormat="1" ht="17.25" customHeight="1" x14ac:dyDescent="0.25">
      <c r="A78" s="614"/>
      <c r="B78" s="1"/>
      <c r="K78" s="13"/>
      <c r="L78" s="569"/>
      <c r="M78" s="84"/>
      <c r="N78" s="13"/>
      <c r="O78" s="13"/>
      <c r="P78" s="569"/>
      <c r="Q78" s="536"/>
      <c r="R78" s="8"/>
      <c r="S78" s="8"/>
      <c r="T78" s="4"/>
      <c r="U78" s="11"/>
      <c r="V78" s="39"/>
      <c r="W78" s="33">
        <v>1306</v>
      </c>
      <c r="X78" s="42"/>
      <c r="Y78" s="32" t="s">
        <v>34</v>
      </c>
      <c r="Z78" s="32" t="s">
        <v>7</v>
      </c>
      <c r="AA78" s="36">
        <v>7</v>
      </c>
      <c r="AB78" s="36">
        <v>17</v>
      </c>
      <c r="AC78" s="36">
        <v>2</v>
      </c>
      <c r="AD78" s="43">
        <f t="shared" si="23"/>
        <v>119</v>
      </c>
      <c r="AE78" s="43">
        <v>100</v>
      </c>
      <c r="AF78" s="37">
        <f>[3]รายการ!B8</f>
        <v>2600</v>
      </c>
      <c r="AG78" s="37">
        <f t="shared" si="24"/>
        <v>309400</v>
      </c>
      <c r="AH78" s="43">
        <f t="shared" si="27"/>
        <v>119</v>
      </c>
      <c r="AI78" s="34"/>
      <c r="AJ78" s="34">
        <v>119</v>
      </c>
      <c r="AK78" s="34"/>
      <c r="AL78" s="34"/>
      <c r="AM78" s="32">
        <v>35</v>
      </c>
      <c r="AN78" s="32">
        <f>ค่าเสื่อม!T4</f>
        <v>93</v>
      </c>
      <c r="AO78" s="111">
        <f t="shared" si="25"/>
        <v>287742</v>
      </c>
      <c r="AP78" s="111">
        <f t="shared" si="26"/>
        <v>21658</v>
      </c>
      <c r="AQ78" s="95">
        <f t="shared" si="21"/>
        <v>21658</v>
      </c>
      <c r="AR78" s="95">
        <f t="shared" si="22"/>
        <v>21658</v>
      </c>
      <c r="AS78" s="111">
        <f>AP78</f>
        <v>21658</v>
      </c>
      <c r="AT78" s="95"/>
      <c r="AU78" s="95">
        <f>AS78</f>
        <v>21658</v>
      </c>
      <c r="AV78" s="2">
        <f>[3]อัตราภาษี!H5</f>
        <v>0.02</v>
      </c>
      <c r="AW78" s="2" t="s">
        <v>1849</v>
      </c>
      <c r="AX78" s="579">
        <f>AU78*AV78/100</f>
        <v>4.3315999999999999</v>
      </c>
      <c r="AY78" s="95">
        <f>AX78*10/100</f>
        <v>0.43316000000000004</v>
      </c>
    </row>
    <row r="79" spans="1:95" s="522" customFormat="1" ht="17.25" customHeight="1" x14ac:dyDescent="0.25">
      <c r="A79" s="614"/>
      <c r="B79" s="623"/>
      <c r="J79" s="522" t="s">
        <v>91</v>
      </c>
      <c r="K79" s="616"/>
      <c r="L79" s="569"/>
      <c r="M79" s="615"/>
      <c r="N79" s="616"/>
      <c r="O79" s="616"/>
      <c r="P79" s="569"/>
      <c r="Q79" s="617"/>
      <c r="R79" s="78"/>
      <c r="S79" s="78"/>
      <c r="T79" s="60"/>
      <c r="U79" s="573"/>
      <c r="V79" s="530"/>
      <c r="W79" s="608">
        <v>1307</v>
      </c>
      <c r="X79" s="618"/>
      <c r="Y79" s="524" t="s">
        <v>34</v>
      </c>
      <c r="Z79" s="524" t="s">
        <v>7</v>
      </c>
      <c r="AA79" s="531">
        <v>10</v>
      </c>
      <c r="AB79" s="531">
        <v>5</v>
      </c>
      <c r="AC79" s="531">
        <v>2</v>
      </c>
      <c r="AD79" s="528">
        <f t="shared" si="23"/>
        <v>50</v>
      </c>
      <c r="AE79" s="43">
        <v>100</v>
      </c>
      <c r="AF79" s="525">
        <f>[3]รายการ!B8</f>
        <v>2600</v>
      </c>
      <c r="AG79" s="525">
        <f t="shared" si="24"/>
        <v>130000</v>
      </c>
      <c r="AH79" s="528">
        <f t="shared" si="27"/>
        <v>50</v>
      </c>
      <c r="AI79" s="527"/>
      <c r="AJ79" s="527">
        <v>50</v>
      </c>
      <c r="AK79" s="527"/>
      <c r="AL79" s="527"/>
      <c r="AM79" s="32">
        <v>35</v>
      </c>
      <c r="AN79" s="524">
        <f>ค่าเสื่อม!T4</f>
        <v>93</v>
      </c>
      <c r="AO79" s="619">
        <f t="shared" si="25"/>
        <v>120900</v>
      </c>
      <c r="AP79" s="619">
        <f t="shared" si="26"/>
        <v>9100</v>
      </c>
      <c r="AQ79" s="95">
        <f t="shared" si="21"/>
        <v>9100</v>
      </c>
      <c r="AR79" s="95">
        <f t="shared" si="22"/>
        <v>9100</v>
      </c>
      <c r="AS79" s="111">
        <f>AP79</f>
        <v>9100</v>
      </c>
      <c r="AT79" s="620"/>
      <c r="AU79" s="95">
        <f>AS79</f>
        <v>9100</v>
      </c>
      <c r="AV79" s="522">
        <f>[3]อัตราภาษี!H5</f>
        <v>0.02</v>
      </c>
      <c r="AW79" s="524" t="s">
        <v>1850</v>
      </c>
      <c r="AX79" s="759">
        <f>AU79*AV79/100</f>
        <v>1.82</v>
      </c>
      <c r="AY79" s="95">
        <f>AX79*10/100</f>
        <v>0.182</v>
      </c>
      <c r="AZ79" s="622"/>
      <c r="BB79" s="624"/>
      <c r="BC79" s="622"/>
    </row>
    <row r="80" spans="1:95" s="522" customFormat="1" ht="17.25" customHeight="1" x14ac:dyDescent="0.25">
      <c r="A80" s="614"/>
      <c r="B80" s="623"/>
      <c r="K80" s="616"/>
      <c r="L80" s="569"/>
      <c r="M80" s="615"/>
      <c r="N80" s="616"/>
      <c r="O80" s="616"/>
      <c r="P80" s="569"/>
      <c r="Q80" s="617"/>
      <c r="R80" s="78"/>
      <c r="S80" s="78"/>
      <c r="T80" s="60"/>
      <c r="U80" s="573"/>
      <c r="V80" s="530"/>
      <c r="W80" s="608">
        <v>1308</v>
      </c>
      <c r="X80" s="618"/>
      <c r="Y80" s="524" t="s">
        <v>54</v>
      </c>
      <c r="Z80" s="524" t="s">
        <v>6</v>
      </c>
      <c r="AA80" s="531">
        <v>4</v>
      </c>
      <c r="AB80" s="531">
        <v>6</v>
      </c>
      <c r="AC80" s="531">
        <v>2</v>
      </c>
      <c r="AD80" s="528">
        <f t="shared" si="23"/>
        <v>24</v>
      </c>
      <c r="AE80" s="43">
        <v>100</v>
      </c>
      <c r="AF80" s="525">
        <f>[3]รายการ!B29</f>
        <v>5850</v>
      </c>
      <c r="AG80" s="525">
        <f t="shared" si="24"/>
        <v>140400</v>
      </c>
      <c r="AH80" s="528">
        <f t="shared" si="27"/>
        <v>24</v>
      </c>
      <c r="AI80" s="527"/>
      <c r="AJ80" s="527">
        <v>24</v>
      </c>
      <c r="AK80" s="527"/>
      <c r="AL80" s="527"/>
      <c r="AM80" s="32">
        <v>35</v>
      </c>
      <c r="AN80" s="524">
        <f>ค่าเสื่อม!AJ2</f>
        <v>60</v>
      </c>
      <c r="AO80" s="619">
        <f t="shared" si="25"/>
        <v>84240</v>
      </c>
      <c r="AP80" s="619">
        <f t="shared" si="26"/>
        <v>56160</v>
      </c>
      <c r="AQ80" s="95">
        <f t="shared" si="21"/>
        <v>56160</v>
      </c>
      <c r="AR80" s="95">
        <f t="shared" si="22"/>
        <v>56160</v>
      </c>
      <c r="AS80" s="111">
        <f>AP80</f>
        <v>56160</v>
      </c>
      <c r="AT80" s="620"/>
      <c r="AU80" s="95">
        <f>AS80</f>
        <v>56160</v>
      </c>
      <c r="AV80" s="522">
        <f>[3]อัตราภาษี!H5</f>
        <v>0.02</v>
      </c>
      <c r="AW80" s="524" t="s">
        <v>1851</v>
      </c>
      <c r="AX80" s="759">
        <f>AU80*AV80/100</f>
        <v>11.232000000000001</v>
      </c>
      <c r="AY80" s="95">
        <f>AX80*10/100</f>
        <v>1.1232</v>
      </c>
      <c r="AZ80" s="622"/>
      <c r="BB80" s="624"/>
      <c r="BC80" s="622"/>
    </row>
    <row r="81" spans="1:55" s="524" customFormat="1" ht="17.25" customHeight="1" x14ac:dyDescent="0.25">
      <c r="A81" s="530"/>
      <c r="B81" s="523"/>
      <c r="K81" s="525"/>
      <c r="L81" s="569"/>
      <c r="M81" s="526"/>
      <c r="N81" s="525"/>
      <c r="O81" s="525"/>
      <c r="P81" s="569"/>
      <c r="Q81" s="613"/>
      <c r="R81" s="528"/>
      <c r="S81" s="528"/>
      <c r="U81" s="529"/>
      <c r="V81" s="530"/>
      <c r="W81" s="608">
        <v>1309</v>
      </c>
      <c r="X81" s="618"/>
      <c r="Y81" s="524" t="s">
        <v>54</v>
      </c>
      <c r="Z81" s="524" t="s">
        <v>6</v>
      </c>
      <c r="AA81" s="531">
        <v>4</v>
      </c>
      <c r="AB81" s="531">
        <v>6</v>
      </c>
      <c r="AC81" s="531">
        <v>2</v>
      </c>
      <c r="AD81" s="528">
        <f t="shared" si="23"/>
        <v>24</v>
      </c>
      <c r="AE81" s="43">
        <v>100</v>
      </c>
      <c r="AF81" s="525">
        <f>[3]รายการ!B29</f>
        <v>5850</v>
      </c>
      <c r="AG81" s="525">
        <f t="shared" si="24"/>
        <v>140400</v>
      </c>
      <c r="AH81" s="528">
        <f t="shared" si="27"/>
        <v>24</v>
      </c>
      <c r="AI81" s="527"/>
      <c r="AJ81" s="527">
        <v>24</v>
      </c>
      <c r="AK81" s="527"/>
      <c r="AL81" s="527"/>
      <c r="AM81" s="32">
        <v>35</v>
      </c>
      <c r="AN81" s="524">
        <f>ค่าเสื่อม!AJ2</f>
        <v>60</v>
      </c>
      <c r="AO81" s="619">
        <f t="shared" si="25"/>
        <v>84240</v>
      </c>
      <c r="AP81" s="619">
        <f t="shared" si="26"/>
        <v>56160</v>
      </c>
      <c r="AQ81" s="95">
        <f t="shared" si="21"/>
        <v>56160</v>
      </c>
      <c r="AR81" s="95">
        <f t="shared" si="22"/>
        <v>56160</v>
      </c>
      <c r="AS81" s="111">
        <f>AP81</f>
        <v>56160</v>
      </c>
      <c r="AT81" s="620"/>
      <c r="AU81" s="95">
        <f>AS81</f>
        <v>56160</v>
      </c>
      <c r="AV81" s="524">
        <f>[3]อัตราภาษี!H5</f>
        <v>0.02</v>
      </c>
      <c r="AW81" s="524" t="s">
        <v>1852</v>
      </c>
      <c r="AX81" s="759">
        <f>AU81*AV81/100</f>
        <v>11.232000000000001</v>
      </c>
      <c r="AY81" s="95">
        <f>AX81*10/100</f>
        <v>1.1232</v>
      </c>
      <c r="AZ81" s="533"/>
      <c r="BB81" s="625"/>
      <c r="BC81" s="533"/>
    </row>
    <row r="82" spans="1:55" s="524" customFormat="1" ht="17.25" customHeight="1" x14ac:dyDescent="0.25">
      <c r="A82" s="530"/>
      <c r="B82" s="523"/>
      <c r="K82" s="525"/>
      <c r="L82" s="569"/>
      <c r="M82" s="526"/>
      <c r="N82" s="525"/>
      <c r="O82" s="525"/>
      <c r="P82" s="569"/>
      <c r="Q82" s="613"/>
      <c r="R82" s="528"/>
      <c r="S82" s="528"/>
      <c r="U82" s="529"/>
      <c r="V82" s="530"/>
      <c r="W82" s="608">
        <v>1310</v>
      </c>
      <c r="X82" s="618"/>
      <c r="Y82" s="524" t="s">
        <v>38</v>
      </c>
      <c r="Z82" s="524" t="s">
        <v>7</v>
      </c>
      <c r="AA82" s="531">
        <v>6</v>
      </c>
      <c r="AB82" s="531">
        <v>12</v>
      </c>
      <c r="AC82" s="531">
        <v>1</v>
      </c>
      <c r="AD82" s="528">
        <f t="shared" si="23"/>
        <v>72</v>
      </c>
      <c r="AE82" s="43">
        <v>100</v>
      </c>
      <c r="AF82" s="525">
        <f>[3]รายการ!B34</f>
        <v>2050</v>
      </c>
      <c r="AG82" s="525">
        <f t="shared" si="24"/>
        <v>147600</v>
      </c>
      <c r="AH82" s="528">
        <f t="shared" si="27"/>
        <v>72</v>
      </c>
      <c r="AI82" s="527">
        <v>72</v>
      </c>
      <c r="AJ82" s="527"/>
      <c r="AK82" s="527"/>
      <c r="AL82" s="527"/>
      <c r="AM82" s="32">
        <v>35</v>
      </c>
      <c r="AN82" s="524">
        <f>ค่าเสื่อม!T4</f>
        <v>93</v>
      </c>
      <c r="AO82" s="619">
        <f t="shared" si="25"/>
        <v>137268</v>
      </c>
      <c r="AP82" s="619">
        <f t="shared" si="26"/>
        <v>10332</v>
      </c>
      <c r="AQ82" s="95">
        <f t="shared" si="21"/>
        <v>10332</v>
      </c>
      <c r="AR82" s="95">
        <f t="shared" si="22"/>
        <v>10332</v>
      </c>
      <c r="AS82" s="619"/>
      <c r="AT82" s="620">
        <f>AQ82-AS82</f>
        <v>10332</v>
      </c>
      <c r="AU82" s="95"/>
      <c r="AW82" s="524" t="s">
        <v>1853</v>
      </c>
      <c r="AX82" s="759"/>
      <c r="AY82" s="95"/>
      <c r="AZ82" s="533"/>
      <c r="BB82" s="625"/>
      <c r="BC82" s="533"/>
    </row>
    <row r="83" spans="1:55" s="524" customFormat="1" ht="17.25" customHeight="1" x14ac:dyDescent="0.25">
      <c r="A83" s="530"/>
      <c r="B83" s="523"/>
      <c r="K83" s="525"/>
      <c r="L83" s="569"/>
      <c r="M83" s="526"/>
      <c r="N83" s="525"/>
      <c r="O83" s="525"/>
      <c r="P83" s="569"/>
      <c r="Q83" s="613"/>
      <c r="R83" s="528"/>
      <c r="S83" s="528"/>
      <c r="U83" s="529"/>
      <c r="V83" s="530"/>
      <c r="W83" s="608">
        <v>1311</v>
      </c>
      <c r="X83" s="618"/>
      <c r="Y83" s="524" t="s">
        <v>38</v>
      </c>
      <c r="Z83" s="524" t="s">
        <v>7</v>
      </c>
      <c r="AA83" s="531">
        <v>4</v>
      </c>
      <c r="AB83" s="531">
        <v>8</v>
      </c>
      <c r="AC83" s="531">
        <v>1</v>
      </c>
      <c r="AD83" s="528">
        <f t="shared" si="23"/>
        <v>32</v>
      </c>
      <c r="AE83" s="43">
        <v>100</v>
      </c>
      <c r="AF83" s="525">
        <f>[3]รายการ!B34</f>
        <v>2050</v>
      </c>
      <c r="AG83" s="525">
        <f t="shared" si="24"/>
        <v>65600</v>
      </c>
      <c r="AH83" s="528">
        <f t="shared" si="27"/>
        <v>32</v>
      </c>
      <c r="AI83" s="527">
        <v>32</v>
      </c>
      <c r="AJ83" s="527"/>
      <c r="AK83" s="527"/>
      <c r="AL83" s="527"/>
      <c r="AM83" s="32">
        <v>35</v>
      </c>
      <c r="AN83" s="524">
        <f>ค่าเสื่อม!T4</f>
        <v>93</v>
      </c>
      <c r="AO83" s="619">
        <f t="shared" si="25"/>
        <v>61008</v>
      </c>
      <c r="AP83" s="619">
        <f t="shared" si="26"/>
        <v>4592</v>
      </c>
      <c r="AQ83" s="95">
        <f t="shared" si="21"/>
        <v>4592</v>
      </c>
      <c r="AR83" s="95">
        <f t="shared" si="22"/>
        <v>4592</v>
      </c>
      <c r="AT83" s="620">
        <f>AQ83-AS83</f>
        <v>4592</v>
      </c>
      <c r="AU83" s="95"/>
      <c r="AW83" s="524" t="s">
        <v>1854</v>
      </c>
      <c r="AX83" s="759"/>
      <c r="AY83" s="95"/>
      <c r="AZ83" s="533"/>
      <c r="BB83" s="625"/>
      <c r="BC83" s="533"/>
    </row>
    <row r="84" spans="1:55" s="2" customFormat="1" ht="17.25" customHeight="1" x14ac:dyDescent="0.25">
      <c r="A84" s="530" t="s">
        <v>1845</v>
      </c>
      <c r="B84" s="33">
        <v>1538</v>
      </c>
      <c r="C84" s="32" t="s">
        <v>5</v>
      </c>
      <c r="D84" s="32">
        <v>35826</v>
      </c>
      <c r="E84" s="32">
        <v>105</v>
      </c>
      <c r="F84" s="32">
        <v>2239</v>
      </c>
      <c r="G84" s="524" t="s">
        <v>160</v>
      </c>
      <c r="H84" s="32">
        <v>14</v>
      </c>
      <c r="I84" s="32">
        <v>1</v>
      </c>
      <c r="J84" s="32">
        <v>32</v>
      </c>
      <c r="K84" s="37">
        <f>H84*400+I84*100+J84</f>
        <v>5732</v>
      </c>
      <c r="L84" s="65">
        <f>SUM(Q84:U84)</f>
        <v>5732</v>
      </c>
      <c r="M84" s="86">
        <v>5</v>
      </c>
      <c r="N84" s="37">
        <f>L84</f>
        <v>5732</v>
      </c>
      <c r="O84" s="37">
        <v>125</v>
      </c>
      <c r="P84" s="569">
        <f>N84*O84</f>
        <v>716500</v>
      </c>
      <c r="Q84" s="607">
        <v>5624.25</v>
      </c>
      <c r="R84" s="43">
        <v>107.75</v>
      </c>
      <c r="S84" s="8"/>
      <c r="T84" s="4"/>
      <c r="U84" s="11"/>
      <c r="V84" s="530" t="s">
        <v>1845</v>
      </c>
      <c r="W84" s="608">
        <v>1312</v>
      </c>
      <c r="X84" s="42"/>
      <c r="Y84" s="32" t="s">
        <v>34</v>
      </c>
      <c r="Z84" s="32" t="s">
        <v>7</v>
      </c>
      <c r="AA84" s="36">
        <v>4</v>
      </c>
      <c r="AB84" s="36">
        <v>4</v>
      </c>
      <c r="AC84" s="36">
        <v>1</v>
      </c>
      <c r="AD84" s="43">
        <f t="shared" si="23"/>
        <v>16</v>
      </c>
      <c r="AE84" s="43">
        <v>100</v>
      </c>
      <c r="AF84" s="37">
        <f>[3]รายการ!B8</f>
        <v>2600</v>
      </c>
      <c r="AG84" s="37">
        <f t="shared" si="24"/>
        <v>41600</v>
      </c>
      <c r="AH84" s="43">
        <f t="shared" si="27"/>
        <v>16</v>
      </c>
      <c r="AI84" s="34">
        <f>AH84</f>
        <v>16</v>
      </c>
      <c r="AJ84" s="34"/>
      <c r="AK84" s="34"/>
      <c r="AL84" s="34"/>
      <c r="AM84" s="32">
        <v>15</v>
      </c>
      <c r="AN84" s="32">
        <f>ค่าเสื่อม!P4</f>
        <v>65</v>
      </c>
      <c r="AO84" s="111">
        <f t="shared" si="25"/>
        <v>27040</v>
      </c>
      <c r="AP84" s="111">
        <f t="shared" si="26"/>
        <v>14560</v>
      </c>
      <c r="AQ84" s="95">
        <f t="shared" si="21"/>
        <v>731060</v>
      </c>
      <c r="AR84" s="95">
        <f t="shared" si="22"/>
        <v>731060</v>
      </c>
      <c r="AS84" s="32"/>
      <c r="AT84" s="95">
        <f>AQ84-AS84</f>
        <v>731060</v>
      </c>
      <c r="AU84" s="95"/>
      <c r="AW84" s="2" t="s">
        <v>1846</v>
      </c>
      <c r="AX84" s="759"/>
      <c r="AY84" s="95"/>
      <c r="AZ84" s="66"/>
      <c r="BB84" s="550"/>
      <c r="BC84" s="66"/>
    </row>
    <row r="85" spans="1:55" s="2" customFormat="1" ht="17.25" customHeight="1" x14ac:dyDescent="0.25">
      <c r="A85" s="28"/>
      <c r="B85" s="1"/>
      <c r="K85" s="13"/>
      <c r="L85" s="65"/>
      <c r="M85" s="84"/>
      <c r="N85" s="13"/>
      <c r="O85" s="13"/>
      <c r="P85" s="569"/>
      <c r="Q85" s="536"/>
      <c r="R85" s="8"/>
      <c r="S85" s="8"/>
      <c r="T85" s="4"/>
      <c r="U85" s="11"/>
      <c r="V85" s="39"/>
      <c r="W85" s="608">
        <v>1313</v>
      </c>
      <c r="X85" s="42"/>
      <c r="Y85" s="32" t="s">
        <v>28</v>
      </c>
      <c r="Z85" s="32" t="s">
        <v>7</v>
      </c>
      <c r="AA85" s="36">
        <v>12</v>
      </c>
      <c r="AB85" s="36">
        <v>12</v>
      </c>
      <c r="AC85" s="36">
        <v>2</v>
      </c>
      <c r="AD85" s="43">
        <f t="shared" si="23"/>
        <v>144</v>
      </c>
      <c r="AE85" s="43">
        <v>100</v>
      </c>
      <c r="AF85" s="37">
        <f>[3]รายการ!B1</f>
        <v>6700</v>
      </c>
      <c r="AG85" s="37">
        <f t="shared" si="24"/>
        <v>964800</v>
      </c>
      <c r="AH85" s="43">
        <f t="shared" si="27"/>
        <v>144</v>
      </c>
      <c r="AI85" s="34"/>
      <c r="AJ85" s="34">
        <f>AH85</f>
        <v>144</v>
      </c>
      <c r="AK85" s="34"/>
      <c r="AL85" s="34"/>
      <c r="AM85" s="32">
        <v>15</v>
      </c>
      <c r="AN85" s="32">
        <f>ค่าเสื่อม!P4</f>
        <v>65</v>
      </c>
      <c r="AO85" s="111">
        <f t="shared" si="25"/>
        <v>627120</v>
      </c>
      <c r="AP85" s="111">
        <f t="shared" si="26"/>
        <v>337680</v>
      </c>
      <c r="AQ85" s="95">
        <f>P84+AP85</f>
        <v>1054180</v>
      </c>
      <c r="AR85" s="95">
        <f>P84+AP85</f>
        <v>1054180</v>
      </c>
      <c r="AS85" s="111">
        <v>447628.75</v>
      </c>
      <c r="AT85" s="95">
        <f>AQ85-AS85</f>
        <v>606551.25</v>
      </c>
      <c r="AU85" s="95">
        <f>AS85</f>
        <v>447628.75</v>
      </c>
      <c r="AV85" s="2">
        <f>[3]อัตราภาษี!H5</f>
        <v>0.02</v>
      </c>
      <c r="AW85" s="2" t="s">
        <v>1855</v>
      </c>
      <c r="AX85" s="759">
        <f>AU85*AV85/100</f>
        <v>89.525750000000002</v>
      </c>
      <c r="AY85" s="95">
        <f>AX85*10/100</f>
        <v>8.9525750000000013</v>
      </c>
      <c r="AZ85" s="66"/>
      <c r="BB85" s="550"/>
      <c r="BC85" s="66"/>
    </row>
    <row r="86" spans="1:55" s="2" customFormat="1" ht="17.25" customHeight="1" x14ac:dyDescent="0.25">
      <c r="A86" s="28"/>
      <c r="B86" s="1"/>
      <c r="K86" s="13"/>
      <c r="L86" s="65"/>
      <c r="M86" s="84"/>
      <c r="N86" s="13"/>
      <c r="O86" s="13"/>
      <c r="P86" s="569"/>
      <c r="Q86" s="536"/>
      <c r="R86" s="8"/>
      <c r="S86" s="8"/>
      <c r="T86" s="4"/>
      <c r="U86" s="11"/>
      <c r="V86" s="39"/>
      <c r="W86" s="608">
        <v>1314</v>
      </c>
      <c r="X86" s="42"/>
      <c r="Y86" s="32" t="s">
        <v>28</v>
      </c>
      <c r="Z86" s="32" t="s">
        <v>7</v>
      </c>
      <c r="AA86" s="36">
        <v>4</v>
      </c>
      <c r="AB86" s="36">
        <v>12</v>
      </c>
      <c r="AC86" s="36">
        <v>2</v>
      </c>
      <c r="AD86" s="43">
        <f t="shared" si="23"/>
        <v>48</v>
      </c>
      <c r="AE86" s="43">
        <v>100</v>
      </c>
      <c r="AF86" s="37">
        <f>[3]รายการ!B1</f>
        <v>6700</v>
      </c>
      <c r="AG86" s="37">
        <f t="shared" si="24"/>
        <v>321600</v>
      </c>
      <c r="AH86" s="43">
        <f t="shared" si="27"/>
        <v>48</v>
      </c>
      <c r="AI86" s="34"/>
      <c r="AJ86" s="34">
        <f>AH86</f>
        <v>48</v>
      </c>
      <c r="AK86" s="34"/>
      <c r="AL86" s="34"/>
      <c r="AM86" s="32">
        <v>15</v>
      </c>
      <c r="AN86" s="32">
        <f>ค่าเสื่อม!P4</f>
        <v>65</v>
      </c>
      <c r="AO86" s="111">
        <f t="shared" si="25"/>
        <v>209040</v>
      </c>
      <c r="AP86" s="111">
        <f t="shared" si="26"/>
        <v>112560</v>
      </c>
      <c r="AQ86" s="95">
        <f t="shared" ref="AQ86:AQ94" si="28">P86+AP86</f>
        <v>112560</v>
      </c>
      <c r="AR86" s="95">
        <f t="shared" ref="AR86:AR94" si="29">P86+AP86</f>
        <v>112560</v>
      </c>
      <c r="AS86" s="111">
        <f>AP86</f>
        <v>112560</v>
      </c>
      <c r="AT86" s="95"/>
      <c r="AU86" s="95">
        <f>AS86</f>
        <v>112560</v>
      </c>
      <c r="AV86" s="2">
        <f>AV85</f>
        <v>0.02</v>
      </c>
      <c r="AW86" s="2" t="s">
        <v>1856</v>
      </c>
      <c r="AX86" s="759">
        <f>AU86*AV86/100</f>
        <v>22.512000000000004</v>
      </c>
      <c r="AY86" s="95">
        <f>AX86*10/100</f>
        <v>2.2512000000000003</v>
      </c>
      <c r="AZ86" s="66"/>
      <c r="BB86" s="550"/>
      <c r="BC86" s="66"/>
    </row>
    <row r="87" spans="1:55" s="2" customFormat="1" ht="17.25" customHeight="1" x14ac:dyDescent="0.25">
      <c r="A87" s="28"/>
      <c r="B87" s="1"/>
      <c r="K87" s="13"/>
      <c r="L87" s="65"/>
      <c r="M87" s="84"/>
      <c r="N87" s="13"/>
      <c r="O87" s="13"/>
      <c r="P87" s="569"/>
      <c r="Q87" s="536"/>
      <c r="R87" s="8"/>
      <c r="S87" s="8"/>
      <c r="T87" s="4"/>
      <c r="U87" s="11"/>
      <c r="V87" s="39"/>
      <c r="W87" s="608">
        <v>1315</v>
      </c>
      <c r="X87" s="42"/>
      <c r="Y87" s="32" t="s">
        <v>28</v>
      </c>
      <c r="Z87" s="32" t="s">
        <v>7</v>
      </c>
      <c r="AA87" s="36">
        <v>11</v>
      </c>
      <c r="AB87" s="36">
        <v>13</v>
      </c>
      <c r="AC87" s="36">
        <v>2</v>
      </c>
      <c r="AD87" s="43">
        <f t="shared" si="23"/>
        <v>143</v>
      </c>
      <c r="AE87" s="43">
        <v>100</v>
      </c>
      <c r="AF87" s="37">
        <f>[3]รายการ!B1</f>
        <v>6700</v>
      </c>
      <c r="AG87" s="37">
        <f t="shared" si="24"/>
        <v>958100</v>
      </c>
      <c r="AH87" s="43">
        <f t="shared" si="27"/>
        <v>143</v>
      </c>
      <c r="AI87" s="34"/>
      <c r="AJ87" s="34">
        <f>AH87</f>
        <v>143</v>
      </c>
      <c r="AK87" s="34"/>
      <c r="AL87" s="34"/>
      <c r="AM87" s="32">
        <v>15</v>
      </c>
      <c r="AN87" s="32">
        <f>ค่าเสื่อม!P4</f>
        <v>65</v>
      </c>
      <c r="AO87" s="111">
        <f t="shared" si="25"/>
        <v>622765</v>
      </c>
      <c r="AP87" s="111">
        <f t="shared" si="26"/>
        <v>335335</v>
      </c>
      <c r="AQ87" s="95">
        <f t="shared" si="28"/>
        <v>335335</v>
      </c>
      <c r="AR87" s="95">
        <f t="shared" si="29"/>
        <v>335335</v>
      </c>
      <c r="AS87" s="111">
        <f>AP87</f>
        <v>335335</v>
      </c>
      <c r="AT87" s="95"/>
      <c r="AU87" s="95">
        <f>AS87</f>
        <v>335335</v>
      </c>
      <c r="AV87" s="2">
        <f>AV86</f>
        <v>0.02</v>
      </c>
      <c r="AW87" s="2" t="s">
        <v>1857</v>
      </c>
      <c r="AX87" s="759">
        <f>AU87*AV87/100</f>
        <v>67.066999999999993</v>
      </c>
      <c r="AY87" s="95">
        <f>AX87*10/100</f>
        <v>6.7066999999999997</v>
      </c>
      <c r="AZ87" s="66"/>
      <c r="BB87" s="550"/>
      <c r="BC87" s="66"/>
    </row>
    <row r="88" spans="1:55" s="2" customFormat="1" ht="17.25" customHeight="1" x14ac:dyDescent="0.25">
      <c r="A88" s="28"/>
      <c r="B88" s="1"/>
      <c r="K88" s="13"/>
      <c r="L88" s="65"/>
      <c r="M88" s="84"/>
      <c r="N88" s="13"/>
      <c r="O88" s="13"/>
      <c r="P88" s="569"/>
      <c r="Q88" s="536"/>
      <c r="R88" s="8"/>
      <c r="S88" s="8"/>
      <c r="T88" s="4"/>
      <c r="U88" s="11"/>
      <c r="V88" s="39"/>
      <c r="W88" s="608">
        <v>1316</v>
      </c>
      <c r="X88" s="42"/>
      <c r="Y88" s="32" t="s">
        <v>28</v>
      </c>
      <c r="Z88" s="32" t="s">
        <v>7</v>
      </c>
      <c r="AA88" s="36">
        <v>4</v>
      </c>
      <c r="AB88" s="36">
        <v>9</v>
      </c>
      <c r="AC88" s="36">
        <v>2</v>
      </c>
      <c r="AD88" s="43">
        <f t="shared" si="23"/>
        <v>36</v>
      </c>
      <c r="AE88" s="43">
        <v>100</v>
      </c>
      <c r="AF88" s="37">
        <f>[3]รายการ!B1</f>
        <v>6700</v>
      </c>
      <c r="AG88" s="37">
        <f t="shared" si="24"/>
        <v>241200</v>
      </c>
      <c r="AH88" s="43">
        <f t="shared" si="27"/>
        <v>36</v>
      </c>
      <c r="AI88" s="34"/>
      <c r="AJ88" s="34">
        <f>AH88</f>
        <v>36</v>
      </c>
      <c r="AK88" s="34"/>
      <c r="AL88" s="34"/>
      <c r="AM88" s="32">
        <v>15</v>
      </c>
      <c r="AN88" s="32">
        <f>ค่าเสื่อม!P4</f>
        <v>65</v>
      </c>
      <c r="AO88" s="111">
        <f t="shared" si="25"/>
        <v>156780</v>
      </c>
      <c r="AP88" s="111">
        <f t="shared" si="26"/>
        <v>84420</v>
      </c>
      <c r="AQ88" s="95">
        <f t="shared" si="28"/>
        <v>84420</v>
      </c>
      <c r="AR88" s="95">
        <f t="shared" si="29"/>
        <v>84420</v>
      </c>
      <c r="AS88" s="111">
        <f>AP88</f>
        <v>84420</v>
      </c>
      <c r="AT88" s="95"/>
      <c r="AU88" s="95">
        <f>AS88</f>
        <v>84420</v>
      </c>
      <c r="AV88" s="2">
        <f>AV87</f>
        <v>0.02</v>
      </c>
      <c r="AW88" s="2" t="s">
        <v>1858</v>
      </c>
      <c r="AX88" s="759">
        <f>AU88*AV88/100</f>
        <v>16.884</v>
      </c>
      <c r="AY88" s="95">
        <f>AX88*10/100</f>
        <v>1.6884000000000001</v>
      </c>
      <c r="AZ88" s="66"/>
      <c r="BB88" s="550"/>
      <c r="BC88" s="66"/>
    </row>
    <row r="89" spans="1:55" s="2" customFormat="1" ht="17.25" customHeight="1" x14ac:dyDescent="0.25">
      <c r="A89" s="28"/>
      <c r="B89" s="1"/>
      <c r="K89" s="13"/>
      <c r="L89" s="65"/>
      <c r="M89" s="84"/>
      <c r="N89" s="13"/>
      <c r="O89" s="13"/>
      <c r="P89" s="569"/>
      <c r="Q89" s="536"/>
      <c r="R89" s="8"/>
      <c r="S89" s="8"/>
      <c r="T89" s="4"/>
      <c r="U89" s="11"/>
      <c r="V89" s="39"/>
      <c r="W89" s="608">
        <v>1317</v>
      </c>
      <c r="X89" s="42"/>
      <c r="Y89" s="32" t="s">
        <v>28</v>
      </c>
      <c r="Z89" s="32" t="s">
        <v>7</v>
      </c>
      <c r="AA89" s="36">
        <v>5</v>
      </c>
      <c r="AB89" s="36">
        <v>12</v>
      </c>
      <c r="AC89" s="36">
        <v>2</v>
      </c>
      <c r="AD89" s="43">
        <f t="shared" si="23"/>
        <v>60</v>
      </c>
      <c r="AE89" s="43">
        <v>100</v>
      </c>
      <c r="AF89" s="37">
        <f>[3]รายการ!B1</f>
        <v>6700</v>
      </c>
      <c r="AG89" s="37">
        <f t="shared" si="24"/>
        <v>402000</v>
      </c>
      <c r="AH89" s="43">
        <f t="shared" si="27"/>
        <v>60</v>
      </c>
      <c r="AI89" s="34"/>
      <c r="AJ89" s="34">
        <f>AH89</f>
        <v>60</v>
      </c>
      <c r="AK89" s="34"/>
      <c r="AL89" s="34"/>
      <c r="AM89" s="32">
        <v>15</v>
      </c>
      <c r="AN89" s="32">
        <f>ค่าเสื่อม!P4</f>
        <v>65</v>
      </c>
      <c r="AO89" s="111">
        <f t="shared" si="25"/>
        <v>261300</v>
      </c>
      <c r="AP89" s="111">
        <f t="shared" si="26"/>
        <v>140700</v>
      </c>
      <c r="AQ89" s="95">
        <f t="shared" si="28"/>
        <v>140700</v>
      </c>
      <c r="AR89" s="95">
        <f t="shared" si="29"/>
        <v>140700</v>
      </c>
      <c r="AS89" s="111">
        <f>AP89</f>
        <v>140700</v>
      </c>
      <c r="AT89" s="95"/>
      <c r="AU89" s="95">
        <f>AS89</f>
        <v>140700</v>
      </c>
      <c r="AV89" s="2">
        <f>AV88</f>
        <v>0.02</v>
      </c>
      <c r="AW89" s="2" t="s">
        <v>1859</v>
      </c>
      <c r="AX89" s="759">
        <f>AU89*AV89/100</f>
        <v>28.14</v>
      </c>
      <c r="AY89" s="95">
        <f>AX89*10/100</f>
        <v>2.8139999999999996</v>
      </c>
      <c r="AZ89" s="66"/>
      <c r="BB89" s="550"/>
      <c r="BC89" s="66"/>
    </row>
    <row r="90" spans="1:55" s="2" customFormat="1" ht="17.25" customHeight="1" x14ac:dyDescent="0.25">
      <c r="A90" s="614" t="s">
        <v>1845</v>
      </c>
      <c r="B90" s="1">
        <v>1539</v>
      </c>
      <c r="C90" s="2" t="s">
        <v>5</v>
      </c>
      <c r="D90" s="2">
        <v>35836</v>
      </c>
      <c r="E90" s="2">
        <v>115</v>
      </c>
      <c r="F90" s="2">
        <v>2249</v>
      </c>
      <c r="G90" s="522" t="s">
        <v>160</v>
      </c>
      <c r="H90" s="2">
        <v>44</v>
      </c>
      <c r="I90" s="2">
        <v>2</v>
      </c>
      <c r="J90" s="2">
        <v>16</v>
      </c>
      <c r="K90" s="13">
        <f t="shared" ref="K90:K95" si="30">H90*400+I90*100+J90</f>
        <v>17816</v>
      </c>
      <c r="L90" s="65">
        <f>SUM(Q90:U90)</f>
        <v>17816</v>
      </c>
      <c r="M90" s="84">
        <v>1</v>
      </c>
      <c r="N90" s="13">
        <f t="shared" ref="N90:N96" si="31">L90</f>
        <v>17816</v>
      </c>
      <c r="O90" s="13">
        <v>125</v>
      </c>
      <c r="P90" s="569">
        <f t="shared" ref="P90:P96" si="32">N90*O90</f>
        <v>2227000</v>
      </c>
      <c r="Q90" s="536">
        <v>17816</v>
      </c>
      <c r="R90" s="8"/>
      <c r="S90" s="8"/>
      <c r="T90" s="4"/>
      <c r="U90" s="11"/>
      <c r="V90" s="39"/>
      <c r="W90" s="608"/>
      <c r="X90" s="42"/>
      <c r="Y90" s="32"/>
      <c r="Z90" s="32"/>
      <c r="AA90" s="36"/>
      <c r="AB90" s="36"/>
      <c r="AC90" s="36"/>
      <c r="AD90" s="43"/>
      <c r="AE90" s="43"/>
      <c r="AF90" s="37"/>
      <c r="AG90" s="37"/>
      <c r="AH90" s="43"/>
      <c r="AI90" s="34"/>
      <c r="AJ90" s="34"/>
      <c r="AK90" s="34"/>
      <c r="AL90" s="34"/>
      <c r="AM90" s="32"/>
      <c r="AN90" s="32"/>
      <c r="AO90" s="111"/>
      <c r="AP90" s="111"/>
      <c r="AQ90" s="95">
        <f t="shared" si="28"/>
        <v>2227000</v>
      </c>
      <c r="AR90" s="95">
        <f t="shared" si="29"/>
        <v>2227000</v>
      </c>
      <c r="AS90" s="32"/>
      <c r="AT90" s="95">
        <f>AQ90</f>
        <v>2227000</v>
      </c>
      <c r="AU90" s="95"/>
      <c r="AX90" s="759"/>
      <c r="AY90" s="95"/>
      <c r="AZ90" s="66"/>
      <c r="BB90" s="550"/>
      <c r="BC90" s="66"/>
    </row>
    <row r="91" spans="1:55" s="2" customFormat="1" ht="17.25" customHeight="1" x14ac:dyDescent="0.25">
      <c r="A91" s="614" t="s">
        <v>1845</v>
      </c>
      <c r="B91" s="1">
        <v>1540</v>
      </c>
      <c r="C91" s="2" t="s">
        <v>5</v>
      </c>
      <c r="D91" s="2">
        <v>35838</v>
      </c>
      <c r="E91" s="2">
        <v>117</v>
      </c>
      <c r="F91" s="2">
        <v>2251</v>
      </c>
      <c r="G91" s="522" t="s">
        <v>160</v>
      </c>
      <c r="H91" s="2">
        <v>47</v>
      </c>
      <c r="I91" s="2">
        <v>0</v>
      </c>
      <c r="J91" s="2">
        <v>43</v>
      </c>
      <c r="K91" s="13">
        <f t="shared" si="30"/>
        <v>18843</v>
      </c>
      <c r="L91" s="65">
        <f>SUM(Q91:U91)</f>
        <v>18843</v>
      </c>
      <c r="M91" s="84">
        <v>5</v>
      </c>
      <c r="N91" s="13">
        <f t="shared" si="31"/>
        <v>18843</v>
      </c>
      <c r="O91" s="13">
        <v>125</v>
      </c>
      <c r="P91" s="569">
        <f t="shared" si="32"/>
        <v>2355375</v>
      </c>
      <c r="Q91" s="536">
        <v>18843</v>
      </c>
      <c r="R91" s="8"/>
      <c r="S91" s="8"/>
      <c r="T91" s="4"/>
      <c r="U91" s="11"/>
      <c r="V91" s="530"/>
      <c r="W91" s="608"/>
      <c r="X91" s="42"/>
      <c r="Y91" s="32"/>
      <c r="Z91" s="32"/>
      <c r="AA91" s="36"/>
      <c r="AB91" s="36"/>
      <c r="AC91" s="36"/>
      <c r="AD91" s="43"/>
      <c r="AE91" s="43"/>
      <c r="AF91" s="37"/>
      <c r="AG91" s="37"/>
      <c r="AH91" s="43"/>
      <c r="AI91" s="34"/>
      <c r="AJ91" s="34"/>
      <c r="AK91" s="34"/>
      <c r="AL91" s="34"/>
      <c r="AM91" s="32"/>
      <c r="AN91" s="32"/>
      <c r="AO91" s="111"/>
      <c r="AP91" s="111"/>
      <c r="AQ91" s="95">
        <f t="shared" si="28"/>
        <v>2355375</v>
      </c>
      <c r="AR91" s="95">
        <f t="shared" si="29"/>
        <v>2355375</v>
      </c>
      <c r="AS91" s="32"/>
      <c r="AT91" s="95">
        <f>AQ91</f>
        <v>2355375</v>
      </c>
      <c r="AU91" s="95"/>
      <c r="AX91" s="759"/>
      <c r="AY91" s="95"/>
      <c r="AZ91" s="66"/>
      <c r="BB91" s="550"/>
      <c r="BC91" s="66"/>
    </row>
    <row r="92" spans="1:55" s="2" customFormat="1" ht="17.25" customHeight="1" x14ac:dyDescent="0.25">
      <c r="A92" s="614" t="s">
        <v>1845</v>
      </c>
      <c r="B92" s="1">
        <v>1541</v>
      </c>
      <c r="C92" s="2" t="s">
        <v>5</v>
      </c>
      <c r="D92" s="2">
        <v>35882</v>
      </c>
      <c r="E92" s="2">
        <v>119</v>
      </c>
      <c r="F92" s="2">
        <v>2253</v>
      </c>
      <c r="G92" s="522" t="s">
        <v>160</v>
      </c>
      <c r="H92" s="2">
        <v>43</v>
      </c>
      <c r="I92" s="2">
        <v>0</v>
      </c>
      <c r="J92" s="2">
        <v>40</v>
      </c>
      <c r="K92" s="13">
        <f t="shared" si="30"/>
        <v>17240</v>
      </c>
      <c r="L92" s="65">
        <f>SUM(Q92:U92)</f>
        <v>17240</v>
      </c>
      <c r="M92" s="84">
        <v>1</v>
      </c>
      <c r="N92" s="13">
        <f t="shared" si="31"/>
        <v>17240</v>
      </c>
      <c r="O92" s="13">
        <v>125</v>
      </c>
      <c r="P92" s="569">
        <f t="shared" si="32"/>
        <v>2155000</v>
      </c>
      <c r="Q92" s="536">
        <v>17240</v>
      </c>
      <c r="R92" s="8"/>
      <c r="S92" s="8"/>
      <c r="T92" s="4"/>
      <c r="U92" s="11"/>
      <c r="V92" s="39"/>
      <c r="W92" s="608"/>
      <c r="X92" s="42"/>
      <c r="Y92" s="32"/>
      <c r="Z92" s="32"/>
      <c r="AA92" s="36"/>
      <c r="AB92" s="36"/>
      <c r="AC92" s="36"/>
      <c r="AD92" s="43"/>
      <c r="AE92" s="43"/>
      <c r="AF92" s="37"/>
      <c r="AG92" s="37"/>
      <c r="AH92" s="43"/>
      <c r="AI92" s="34"/>
      <c r="AJ92" s="34"/>
      <c r="AK92" s="34"/>
      <c r="AL92" s="34"/>
      <c r="AM92" s="32"/>
      <c r="AN92" s="32"/>
      <c r="AO92" s="111"/>
      <c r="AP92" s="111"/>
      <c r="AQ92" s="95">
        <f t="shared" si="28"/>
        <v>2155000</v>
      </c>
      <c r="AR92" s="95">
        <f t="shared" si="29"/>
        <v>2155000</v>
      </c>
      <c r="AS92" s="32"/>
      <c r="AT92" s="95">
        <f>AQ92</f>
        <v>2155000</v>
      </c>
      <c r="AU92" s="95"/>
      <c r="AX92" s="759"/>
      <c r="AY92" s="95"/>
      <c r="AZ92" s="66"/>
      <c r="BB92" s="550"/>
      <c r="BC92" s="66"/>
    </row>
    <row r="93" spans="1:55" s="2" customFormat="1" ht="17.25" customHeight="1" x14ac:dyDescent="0.25">
      <c r="A93" s="614" t="s">
        <v>1845</v>
      </c>
      <c r="B93" s="1">
        <v>1542</v>
      </c>
      <c r="C93" s="2" t="s">
        <v>5</v>
      </c>
      <c r="D93" s="2">
        <v>38545</v>
      </c>
      <c r="E93" s="2">
        <v>131</v>
      </c>
      <c r="F93" s="2">
        <v>1924</v>
      </c>
      <c r="G93" s="522" t="s">
        <v>160</v>
      </c>
      <c r="H93" s="2">
        <v>47</v>
      </c>
      <c r="I93" s="2">
        <v>2</v>
      </c>
      <c r="J93" s="2">
        <v>70</v>
      </c>
      <c r="K93" s="13">
        <f t="shared" si="30"/>
        <v>19070</v>
      </c>
      <c r="L93" s="65">
        <f>SUM(Q93:U93)</f>
        <v>19070</v>
      </c>
      <c r="M93" s="84">
        <v>1</v>
      </c>
      <c r="N93" s="13">
        <f t="shared" si="31"/>
        <v>19070</v>
      </c>
      <c r="O93" s="13">
        <v>125</v>
      </c>
      <c r="P93" s="569">
        <f t="shared" si="32"/>
        <v>2383750</v>
      </c>
      <c r="Q93" s="536">
        <v>19070</v>
      </c>
      <c r="R93" s="8"/>
      <c r="S93" s="8"/>
      <c r="T93" s="4"/>
      <c r="U93" s="11"/>
      <c r="V93" s="39"/>
      <c r="W93" s="608"/>
      <c r="X93" s="42"/>
      <c r="Y93" s="32"/>
      <c r="Z93" s="32"/>
      <c r="AA93" s="36"/>
      <c r="AB93" s="36"/>
      <c r="AC93" s="36"/>
      <c r="AD93" s="43"/>
      <c r="AE93" s="43"/>
      <c r="AF93" s="37"/>
      <c r="AG93" s="37"/>
      <c r="AH93" s="43"/>
      <c r="AI93" s="34"/>
      <c r="AJ93" s="34"/>
      <c r="AK93" s="34"/>
      <c r="AL93" s="34"/>
      <c r="AM93" s="32"/>
      <c r="AN93" s="32"/>
      <c r="AO93" s="111"/>
      <c r="AP93" s="111"/>
      <c r="AQ93" s="95">
        <f t="shared" si="28"/>
        <v>2383750</v>
      </c>
      <c r="AR93" s="95">
        <f t="shared" si="29"/>
        <v>2383750</v>
      </c>
      <c r="AS93" s="32"/>
      <c r="AT93" s="95">
        <f>AQ93</f>
        <v>2383750</v>
      </c>
      <c r="AU93" s="95"/>
      <c r="AX93" s="759"/>
      <c r="AY93" s="95"/>
      <c r="AZ93" s="66"/>
      <c r="BB93" s="550"/>
      <c r="BC93" s="66"/>
    </row>
    <row r="94" spans="1:55" s="2" customFormat="1" ht="17.25" customHeight="1" x14ac:dyDescent="0.25">
      <c r="A94" s="614" t="s">
        <v>1845</v>
      </c>
      <c r="B94" s="1">
        <v>1543</v>
      </c>
      <c r="C94" s="2" t="s">
        <v>5</v>
      </c>
      <c r="D94" s="2">
        <v>38546</v>
      </c>
      <c r="E94" s="2">
        <v>129</v>
      </c>
      <c r="F94" s="2">
        <v>1922</v>
      </c>
      <c r="G94" s="522" t="s">
        <v>160</v>
      </c>
      <c r="H94" s="2">
        <v>36</v>
      </c>
      <c r="I94" s="2">
        <v>0</v>
      </c>
      <c r="J94" s="2">
        <v>21</v>
      </c>
      <c r="K94" s="13">
        <f t="shared" si="30"/>
        <v>14421</v>
      </c>
      <c r="L94" s="65">
        <f>SUM(Q94:U94)</f>
        <v>14421</v>
      </c>
      <c r="M94" s="84">
        <v>1</v>
      </c>
      <c r="N94" s="13">
        <f t="shared" si="31"/>
        <v>14421</v>
      </c>
      <c r="O94" s="13">
        <v>125</v>
      </c>
      <c r="P94" s="569">
        <f t="shared" si="32"/>
        <v>1802625</v>
      </c>
      <c r="Q94" s="536">
        <v>14421</v>
      </c>
      <c r="R94" s="8"/>
      <c r="S94" s="8"/>
      <c r="T94" s="4"/>
      <c r="U94" s="11"/>
      <c r="V94" s="39"/>
      <c r="W94" s="608"/>
      <c r="X94" s="42"/>
      <c r="Y94" s="32"/>
      <c r="Z94" s="32"/>
      <c r="AA94" s="36"/>
      <c r="AB94" s="36"/>
      <c r="AC94" s="36"/>
      <c r="AD94" s="43"/>
      <c r="AE94" s="43"/>
      <c r="AF94" s="37"/>
      <c r="AG94" s="37"/>
      <c r="AH94" s="32" t="s">
        <v>91</v>
      </c>
      <c r="AI94" s="34"/>
      <c r="AJ94" s="34"/>
      <c r="AK94" s="34"/>
      <c r="AL94" s="34"/>
      <c r="AM94" s="32"/>
      <c r="AN94" s="32"/>
      <c r="AO94" s="32"/>
      <c r="AP94" s="32"/>
      <c r="AQ94" s="95">
        <f t="shared" si="28"/>
        <v>1802625</v>
      </c>
      <c r="AR94" s="95">
        <f t="shared" si="29"/>
        <v>1802625</v>
      </c>
      <c r="AS94" s="32"/>
      <c r="AT94" s="95">
        <f>AQ94</f>
        <v>1802625</v>
      </c>
      <c r="AU94" s="95"/>
      <c r="AX94" s="759"/>
      <c r="AY94" s="95"/>
      <c r="AZ94" s="66"/>
      <c r="BB94" s="550"/>
      <c r="BC94" s="66"/>
    </row>
    <row r="95" spans="1:55" s="2" customFormat="1" ht="17.25" customHeight="1" x14ac:dyDescent="0.25">
      <c r="A95" s="28" t="s">
        <v>1961</v>
      </c>
      <c r="B95" s="1">
        <v>1544</v>
      </c>
      <c r="C95" s="2" t="s">
        <v>1962</v>
      </c>
      <c r="G95" s="2" t="s">
        <v>160</v>
      </c>
      <c r="H95" s="2">
        <v>19</v>
      </c>
      <c r="I95" s="2">
        <v>3</v>
      </c>
      <c r="J95" s="2">
        <v>56</v>
      </c>
      <c r="K95" s="13">
        <f t="shared" si="30"/>
        <v>7956</v>
      </c>
      <c r="L95" s="13">
        <f>K95</f>
        <v>7956</v>
      </c>
      <c r="M95" s="62">
        <v>5</v>
      </c>
      <c r="N95" s="13">
        <f t="shared" si="31"/>
        <v>7956</v>
      </c>
      <c r="O95" s="13">
        <v>125</v>
      </c>
      <c r="P95" s="13">
        <f t="shared" si="32"/>
        <v>994500</v>
      </c>
      <c r="Q95" s="536"/>
      <c r="R95" s="8">
        <v>7924.75</v>
      </c>
      <c r="S95" s="8">
        <v>31.25</v>
      </c>
      <c r="T95" s="4"/>
      <c r="U95" s="11"/>
      <c r="V95" s="26" t="s">
        <v>1963</v>
      </c>
      <c r="W95" s="5">
        <v>1318</v>
      </c>
      <c r="X95" s="17" t="s">
        <v>1964</v>
      </c>
      <c r="Y95" s="4" t="s">
        <v>38</v>
      </c>
      <c r="Z95" s="4" t="s">
        <v>7</v>
      </c>
      <c r="AA95" s="16">
        <v>5</v>
      </c>
      <c r="AB95" s="16">
        <v>25</v>
      </c>
      <c r="AC95" s="36">
        <v>3</v>
      </c>
      <c r="AD95" s="8">
        <v>125</v>
      </c>
      <c r="AE95" s="8">
        <v>100</v>
      </c>
      <c r="AF95" s="7">
        <f>รายการ!B34</f>
        <v>2050</v>
      </c>
      <c r="AG95" s="7">
        <f>AD95*AF95</f>
        <v>256250</v>
      </c>
      <c r="AH95" s="8">
        <f>AD95</f>
        <v>125</v>
      </c>
      <c r="AI95" s="3"/>
      <c r="AJ95" s="3"/>
      <c r="AK95" s="3">
        <v>125</v>
      </c>
      <c r="AL95" s="3"/>
      <c r="AM95" s="2">
        <v>2</v>
      </c>
      <c r="AN95" s="2">
        <f>ค่าเสื่อม!C4</f>
        <v>6</v>
      </c>
      <c r="AO95" s="95">
        <f>AG95*AN95/100</f>
        <v>15375</v>
      </c>
      <c r="AP95" s="95">
        <f>AG95-AO95</f>
        <v>240875</v>
      </c>
      <c r="AQ95" s="95">
        <f>P95+AP95</f>
        <v>1235375</v>
      </c>
      <c r="AR95" s="95">
        <f>P95+AP95</f>
        <v>1235375</v>
      </c>
      <c r="AS95" s="95">
        <f>((S95*O95)+(AF95*AK95)-(AF95*AK95*AN95/100))</f>
        <v>244781.25</v>
      </c>
      <c r="AT95" s="95">
        <f>AQ95-AS95</f>
        <v>990593.75</v>
      </c>
      <c r="AU95" s="95">
        <f>AS95</f>
        <v>244781.25</v>
      </c>
      <c r="AV95" s="2">
        <f>อัตราภาษี!J5</f>
        <v>0.3</v>
      </c>
      <c r="AW95" s="2" t="s">
        <v>2001</v>
      </c>
      <c r="AX95" s="774">
        <f>AU95*AV95/100</f>
        <v>734.34375</v>
      </c>
      <c r="AY95" s="95">
        <f>AX95*10/100</f>
        <v>73.434375000000003</v>
      </c>
    </row>
    <row r="96" spans="1:55" s="4" customFormat="1" ht="17.25" customHeight="1" x14ac:dyDescent="0.25">
      <c r="A96" s="26" t="s">
        <v>1703</v>
      </c>
      <c r="B96" s="5">
        <v>1545</v>
      </c>
      <c r="C96" s="4" t="s">
        <v>5</v>
      </c>
      <c r="D96" s="4">
        <v>24328</v>
      </c>
      <c r="E96" s="4">
        <v>120</v>
      </c>
      <c r="F96" s="4">
        <v>1020</v>
      </c>
      <c r="G96" s="4" t="s">
        <v>245</v>
      </c>
      <c r="H96" s="4">
        <v>0</v>
      </c>
      <c r="I96" s="4">
        <v>3</v>
      </c>
      <c r="J96" s="4">
        <v>50</v>
      </c>
      <c r="K96" s="7">
        <v>1050</v>
      </c>
      <c r="L96" s="7">
        <v>233.17</v>
      </c>
      <c r="M96" s="62">
        <v>3</v>
      </c>
      <c r="N96" s="7">
        <f t="shared" si="31"/>
        <v>233.17</v>
      </c>
      <c r="O96" s="7">
        <v>125</v>
      </c>
      <c r="P96" s="7">
        <f t="shared" si="32"/>
        <v>29146.25</v>
      </c>
      <c r="Q96" s="3"/>
      <c r="R96" s="8"/>
      <c r="S96" s="8">
        <v>350</v>
      </c>
      <c r="U96" s="11"/>
      <c r="V96" s="26"/>
      <c r="W96" s="5"/>
      <c r="X96" s="47"/>
      <c r="AA96" s="16"/>
      <c r="AB96" s="16"/>
      <c r="AC96" s="16"/>
      <c r="AD96" s="8"/>
      <c r="AE96" s="8"/>
      <c r="AF96" s="7"/>
      <c r="AG96" s="7"/>
      <c r="AI96" s="3"/>
      <c r="AJ96" s="3"/>
      <c r="AK96" s="3"/>
      <c r="AL96" s="3"/>
      <c r="AQ96" s="166">
        <f>P96</f>
        <v>29146.25</v>
      </c>
      <c r="AR96" s="166">
        <f>AQ96</f>
        <v>29146.25</v>
      </c>
      <c r="AS96" s="95">
        <f>((S96*O96)+(AF96*AK96)-(AF96*AK96*AN96/100))</f>
        <v>43750</v>
      </c>
      <c r="AT96" s="166">
        <f>AQ96</f>
        <v>29146.25</v>
      </c>
      <c r="AU96" s="95">
        <f>AS96</f>
        <v>43750</v>
      </c>
      <c r="AV96" s="4">
        <f>'อัตราภาษี 1'!J5</f>
        <v>0.3</v>
      </c>
      <c r="AW96" s="26" t="s">
        <v>1703</v>
      </c>
      <c r="AX96" s="95">
        <f>AU96*AV96/100</f>
        <v>131.25</v>
      </c>
      <c r="AY96" s="95">
        <f>AX96*10/100</f>
        <v>13.125</v>
      </c>
    </row>
    <row r="97" spans="1:55" s="583" customFormat="1" ht="17.25" customHeight="1" x14ac:dyDescent="0.25">
      <c r="A97" s="591"/>
      <c r="B97" s="581"/>
      <c r="K97" s="594"/>
      <c r="L97" s="585"/>
      <c r="M97" s="586"/>
      <c r="N97" s="594"/>
      <c r="O97" s="594"/>
      <c r="P97" s="585"/>
      <c r="Q97" s="633"/>
      <c r="R97" s="589"/>
      <c r="S97" s="589"/>
      <c r="U97" s="590"/>
      <c r="V97" s="591"/>
      <c r="W97" s="634"/>
      <c r="X97" s="599"/>
      <c r="AA97" s="593"/>
      <c r="AB97" s="593"/>
      <c r="AC97" s="593"/>
      <c r="AD97" s="589"/>
      <c r="AE97" s="589"/>
      <c r="AF97" s="594"/>
      <c r="AG97" s="594"/>
      <c r="AI97" s="588"/>
      <c r="AJ97" s="588"/>
      <c r="AK97" s="588"/>
      <c r="AL97" s="588"/>
      <c r="AO97" s="595">
        <f>SUM(AO75:AO94,AO73:AO74)</f>
        <v>6322715</v>
      </c>
      <c r="AP97" s="595">
        <f>SUM(AP75:AP94)</f>
        <v>3406185</v>
      </c>
      <c r="AQ97" s="595">
        <f>SUM(AQ73:AQ94)</f>
        <v>21810560</v>
      </c>
      <c r="AR97" s="595">
        <f>SUM(AR73:AR94)</f>
        <v>21810560</v>
      </c>
      <c r="AS97" s="595">
        <f>SUM(AS73:AS94)</f>
        <v>3672504</v>
      </c>
      <c r="AT97" s="595">
        <f>SUM(AT90:AT94,AT73:AT89)</f>
        <v>18138056</v>
      </c>
      <c r="AU97" s="595">
        <f>SUM(AU85:AU94,AU73:AU84)</f>
        <v>3672504</v>
      </c>
      <c r="AV97" s="635"/>
      <c r="AX97" s="793">
        <f>SUM(AX73:AX94)</f>
        <v>734.50080000000014</v>
      </c>
      <c r="AY97" s="595">
        <f>AX97*10/100</f>
        <v>73.450080000000014</v>
      </c>
      <c r="AZ97" s="582"/>
      <c r="BB97" s="635"/>
      <c r="BC97" s="582"/>
    </row>
    <row r="98" spans="1:55" s="638" customFormat="1" ht="17.25" customHeight="1" x14ac:dyDescent="0.25">
      <c r="A98" s="636"/>
      <c r="B98" s="637"/>
      <c r="K98" s="639"/>
      <c r="L98" s="640"/>
      <c r="M98" s="641"/>
      <c r="N98" s="639"/>
      <c r="O98" s="639"/>
      <c r="P98" s="640"/>
      <c r="Q98" s="642"/>
      <c r="R98" s="643"/>
      <c r="S98" s="643"/>
      <c r="U98" s="590"/>
      <c r="V98" s="636"/>
      <c r="W98" s="644"/>
      <c r="X98" s="645"/>
      <c r="AA98" s="646"/>
      <c r="AB98" s="646"/>
      <c r="AC98" s="646"/>
      <c r="AD98" s="643"/>
      <c r="AE98" s="643"/>
      <c r="AF98" s="639"/>
      <c r="AG98" s="639"/>
      <c r="AI98" s="647"/>
      <c r="AJ98" s="647"/>
      <c r="AK98" s="647"/>
      <c r="AL98" s="647"/>
      <c r="AO98" s="648"/>
      <c r="AP98" s="648"/>
      <c r="AQ98" s="648"/>
      <c r="AR98" s="648"/>
      <c r="AS98" s="648"/>
      <c r="AT98" s="648"/>
      <c r="AU98" s="648"/>
      <c r="AV98" s="649"/>
      <c r="AW98" s="583"/>
      <c r="AX98" s="793"/>
      <c r="AY98" s="595"/>
      <c r="AZ98" s="650"/>
      <c r="BB98" s="649"/>
      <c r="BC98" s="650"/>
    </row>
    <row r="99" spans="1:55" s="638" customFormat="1" ht="17.25" customHeight="1" x14ac:dyDescent="0.25">
      <c r="A99" s="636"/>
      <c r="B99" s="637"/>
      <c r="K99" s="639"/>
      <c r="L99" s="640"/>
      <c r="M99" s="641"/>
      <c r="N99" s="639"/>
      <c r="O99" s="639"/>
      <c r="P99" s="640"/>
      <c r="Q99" s="642"/>
      <c r="R99" s="643"/>
      <c r="S99" s="643"/>
      <c r="U99" s="590"/>
      <c r="V99" s="636"/>
      <c r="W99" s="644"/>
      <c r="X99" s="645"/>
      <c r="AA99" s="646"/>
      <c r="AB99" s="646"/>
      <c r="AC99" s="646"/>
      <c r="AD99" s="643"/>
      <c r="AE99" s="643"/>
      <c r="AF99" s="639"/>
      <c r="AG99" s="639"/>
      <c r="AI99" s="647"/>
      <c r="AJ99" s="647"/>
      <c r="AK99" s="647"/>
      <c r="AL99" s="647"/>
      <c r="AO99" s="648"/>
      <c r="AP99" s="648"/>
      <c r="AQ99" s="648"/>
      <c r="AR99" s="648"/>
      <c r="AS99" s="648"/>
      <c r="AT99" s="648"/>
      <c r="AU99" s="648"/>
      <c r="AV99" s="649"/>
      <c r="AW99" s="583"/>
      <c r="AX99" s="793"/>
      <c r="AY99" s="595"/>
      <c r="AZ99" s="650"/>
      <c r="BB99" s="649"/>
      <c r="BC99" s="650"/>
    </row>
    <row r="100" spans="1:55" s="638" customFormat="1" ht="17.25" customHeight="1" x14ac:dyDescent="0.25">
      <c r="A100" s="636"/>
      <c r="B100" s="637"/>
      <c r="K100" s="639"/>
      <c r="L100" s="640"/>
      <c r="M100" s="641"/>
      <c r="N100" s="639"/>
      <c r="O100" s="639"/>
      <c r="P100" s="640"/>
      <c r="Q100" s="642"/>
      <c r="R100" s="643"/>
      <c r="S100" s="643"/>
      <c r="U100" s="590"/>
      <c r="V100" s="636"/>
      <c r="W100" s="644"/>
      <c r="X100" s="645"/>
      <c r="AA100" s="646"/>
      <c r="AB100" s="646"/>
      <c r="AC100" s="646"/>
      <c r="AD100" s="643"/>
      <c r="AE100" s="643"/>
      <c r="AF100" s="639"/>
      <c r="AG100" s="639"/>
      <c r="AI100" s="647"/>
      <c r="AJ100" s="647"/>
      <c r="AK100" s="647"/>
      <c r="AL100" s="647"/>
      <c r="AO100" s="648"/>
      <c r="AP100" s="648"/>
      <c r="AQ100" s="648"/>
      <c r="AR100" s="648"/>
      <c r="AS100" s="648"/>
      <c r="AT100" s="648"/>
      <c r="AU100" s="648"/>
      <c r="AV100" s="649"/>
      <c r="AW100" s="583"/>
      <c r="AX100" s="793"/>
      <c r="AY100" s="595"/>
      <c r="AZ100" s="650"/>
      <c r="BB100" s="649"/>
      <c r="BC100" s="650"/>
    </row>
    <row r="101" spans="1:55" s="638" customFormat="1" ht="17.25" customHeight="1" x14ac:dyDescent="0.25">
      <c r="A101" s="636"/>
      <c r="B101" s="637"/>
      <c r="K101" s="639"/>
      <c r="L101" s="640"/>
      <c r="M101" s="641"/>
      <c r="N101" s="639"/>
      <c r="O101" s="639"/>
      <c r="P101" s="640"/>
      <c r="Q101" s="642"/>
      <c r="R101" s="643"/>
      <c r="S101" s="643"/>
      <c r="U101" s="590"/>
      <c r="V101" s="636"/>
      <c r="W101" s="644"/>
      <c r="X101" s="645"/>
      <c r="AA101" s="646"/>
      <c r="AB101" s="646"/>
      <c r="AC101" s="646"/>
      <c r="AD101" s="643"/>
      <c r="AE101" s="643"/>
      <c r="AF101" s="639"/>
      <c r="AG101" s="639"/>
      <c r="AI101" s="647"/>
      <c r="AJ101" s="647"/>
      <c r="AK101" s="647"/>
      <c r="AL101" s="647"/>
      <c r="AO101" s="648"/>
      <c r="AP101" s="648"/>
      <c r="AQ101" s="648"/>
      <c r="AR101" s="648"/>
      <c r="AS101" s="648"/>
      <c r="AT101" s="648"/>
      <c r="AU101" s="648"/>
      <c r="AV101" s="649"/>
      <c r="AW101" s="583"/>
      <c r="AX101" s="793"/>
      <c r="AY101" s="595"/>
      <c r="AZ101" s="650"/>
      <c r="BB101" s="649"/>
      <c r="BC101" s="650"/>
    </row>
    <row r="102" spans="1:55" s="638" customFormat="1" ht="17.25" customHeight="1" x14ac:dyDescent="0.25">
      <c r="A102" s="636"/>
      <c r="B102" s="637"/>
      <c r="K102" s="639"/>
      <c r="L102" s="640"/>
      <c r="M102" s="641"/>
      <c r="N102" s="639"/>
      <c r="O102" s="639"/>
      <c r="P102" s="640"/>
      <c r="Q102" s="642"/>
      <c r="R102" s="643"/>
      <c r="S102" s="643"/>
      <c r="U102" s="590"/>
      <c r="V102" s="636"/>
      <c r="W102" s="644"/>
      <c r="X102" s="645"/>
      <c r="AA102" s="646"/>
      <c r="AB102" s="646"/>
      <c r="AC102" s="646"/>
      <c r="AD102" s="643"/>
      <c r="AE102" s="643"/>
      <c r="AF102" s="639"/>
      <c r="AG102" s="639"/>
      <c r="AI102" s="647"/>
      <c r="AJ102" s="647"/>
      <c r="AK102" s="647"/>
      <c r="AL102" s="647"/>
      <c r="AO102" s="648"/>
      <c r="AP102" s="648"/>
      <c r="AQ102" s="648"/>
      <c r="AR102" s="648"/>
      <c r="AS102" s="648"/>
      <c r="AT102" s="648"/>
      <c r="AU102" s="648"/>
      <c r="AV102" s="649"/>
      <c r="AW102" s="583"/>
      <c r="AX102" s="793"/>
      <c r="AY102" s="595"/>
      <c r="AZ102" s="650"/>
      <c r="BB102" s="649"/>
      <c r="BC102" s="650"/>
    </row>
    <row r="103" spans="1:55" s="638" customFormat="1" ht="17.25" customHeight="1" x14ac:dyDescent="0.25">
      <c r="A103" s="636"/>
      <c r="B103" s="637"/>
      <c r="K103" s="639"/>
      <c r="L103" s="640"/>
      <c r="M103" s="641"/>
      <c r="N103" s="639"/>
      <c r="O103" s="639"/>
      <c r="P103" s="640"/>
      <c r="Q103" s="642"/>
      <c r="R103" s="643"/>
      <c r="S103" s="643"/>
      <c r="U103" s="590"/>
      <c r="V103" s="636"/>
      <c r="W103" s="644"/>
      <c r="X103" s="645"/>
      <c r="AA103" s="646"/>
      <c r="AB103" s="646"/>
      <c r="AC103" s="646"/>
      <c r="AD103" s="643"/>
      <c r="AE103" s="643"/>
      <c r="AF103" s="639"/>
      <c r="AG103" s="639"/>
      <c r="AI103" s="647"/>
      <c r="AJ103" s="647"/>
      <c r="AK103" s="647"/>
      <c r="AL103" s="647"/>
      <c r="AO103" s="648"/>
      <c r="AP103" s="648"/>
      <c r="AQ103" s="648"/>
      <c r="AR103" s="648"/>
      <c r="AS103" s="648"/>
      <c r="AT103" s="648"/>
      <c r="AU103" s="648"/>
      <c r="AV103" s="649"/>
      <c r="AW103" s="583"/>
      <c r="AX103" s="793"/>
      <c r="AY103" s="595"/>
      <c r="AZ103" s="650"/>
      <c r="BB103" s="649"/>
      <c r="BC103" s="650"/>
    </row>
    <row r="104" spans="1:55" s="638" customFormat="1" ht="17.25" customHeight="1" x14ac:dyDescent="0.25">
      <c r="A104" s="636"/>
      <c r="B104" s="637"/>
      <c r="K104" s="639"/>
      <c r="L104" s="640"/>
      <c r="M104" s="641"/>
      <c r="N104" s="639"/>
      <c r="O104" s="639"/>
      <c r="P104" s="640"/>
      <c r="Q104" s="642"/>
      <c r="R104" s="643"/>
      <c r="S104" s="643"/>
      <c r="U104" s="590"/>
      <c r="V104" s="636"/>
      <c r="W104" s="644"/>
      <c r="X104" s="645"/>
      <c r="AA104" s="646"/>
      <c r="AB104" s="646"/>
      <c r="AC104" s="646"/>
      <c r="AD104" s="643"/>
      <c r="AE104" s="643"/>
      <c r="AF104" s="639"/>
      <c r="AG104" s="639"/>
      <c r="AI104" s="647"/>
      <c r="AJ104" s="647"/>
      <c r="AK104" s="647"/>
      <c r="AL104" s="647"/>
      <c r="AO104" s="648"/>
      <c r="AP104" s="648"/>
      <c r="AQ104" s="648"/>
      <c r="AR104" s="648"/>
      <c r="AS104" s="648"/>
      <c r="AT104" s="648"/>
      <c r="AU104" s="648"/>
      <c r="AV104" s="649"/>
      <c r="AW104" s="583"/>
      <c r="AX104" s="793"/>
      <c r="AY104" s="595"/>
      <c r="AZ104" s="650"/>
      <c r="BB104" s="649"/>
      <c r="BC104" s="650"/>
    </row>
    <row r="105" spans="1:55" s="638" customFormat="1" ht="17.25" customHeight="1" x14ac:dyDescent="0.25">
      <c r="A105" s="636"/>
      <c r="B105" s="637"/>
      <c r="K105" s="639"/>
      <c r="L105" s="640"/>
      <c r="M105" s="641"/>
      <c r="N105" s="639"/>
      <c r="O105" s="639"/>
      <c r="P105" s="640"/>
      <c r="Q105" s="642"/>
      <c r="R105" s="643"/>
      <c r="S105" s="643"/>
      <c r="U105" s="590"/>
      <c r="V105" s="636"/>
      <c r="W105" s="644"/>
      <c r="X105" s="645"/>
      <c r="AA105" s="646"/>
      <c r="AB105" s="646"/>
      <c r="AC105" s="646"/>
      <c r="AD105" s="643"/>
      <c r="AE105" s="643"/>
      <c r="AF105" s="639"/>
      <c r="AG105" s="639"/>
      <c r="AI105" s="647"/>
      <c r="AJ105" s="647"/>
      <c r="AK105" s="647"/>
      <c r="AL105" s="647"/>
      <c r="AO105" s="648"/>
      <c r="AP105" s="648"/>
      <c r="AQ105" s="648"/>
      <c r="AR105" s="648"/>
      <c r="AS105" s="648"/>
      <c r="AT105" s="648"/>
      <c r="AU105" s="648"/>
      <c r="AV105" s="649"/>
      <c r="AW105" s="583"/>
      <c r="AX105" s="793"/>
      <c r="AY105" s="595"/>
      <c r="AZ105" s="650"/>
      <c r="BB105" s="649"/>
      <c r="BC105" s="650"/>
    </row>
    <row r="106" spans="1:55" s="638" customFormat="1" ht="17.25" customHeight="1" x14ac:dyDescent="0.25">
      <c r="A106" s="636"/>
      <c r="B106" s="637"/>
      <c r="K106" s="639"/>
      <c r="L106" s="640"/>
      <c r="M106" s="641"/>
      <c r="N106" s="639"/>
      <c r="O106" s="639"/>
      <c r="P106" s="640"/>
      <c r="Q106" s="642"/>
      <c r="R106" s="643"/>
      <c r="S106" s="643"/>
      <c r="U106" s="590"/>
      <c r="V106" s="636"/>
      <c r="W106" s="644"/>
      <c r="X106" s="645"/>
      <c r="AA106" s="646"/>
      <c r="AB106" s="646"/>
      <c r="AC106" s="646"/>
      <c r="AD106" s="643"/>
      <c r="AE106" s="643"/>
      <c r="AF106" s="639"/>
      <c r="AG106" s="639"/>
      <c r="AI106" s="647"/>
      <c r="AJ106" s="647"/>
      <c r="AK106" s="647"/>
      <c r="AL106" s="647"/>
      <c r="AO106" s="648"/>
      <c r="AP106" s="648"/>
      <c r="AQ106" s="648"/>
      <c r="AR106" s="648"/>
      <c r="AS106" s="648"/>
      <c r="AT106" s="648"/>
      <c r="AU106" s="648"/>
      <c r="AV106" s="649"/>
      <c r="AW106" s="583"/>
      <c r="AX106" s="793"/>
      <c r="AY106" s="595"/>
      <c r="AZ106" s="650"/>
      <c r="BB106" s="649"/>
      <c r="BC106" s="650"/>
    </row>
    <row r="107" spans="1:55" s="638" customFormat="1" ht="17.25" customHeight="1" x14ac:dyDescent="0.25">
      <c r="A107" s="636"/>
      <c r="B107" s="637"/>
      <c r="K107" s="639"/>
      <c r="L107" s="640"/>
      <c r="M107" s="641"/>
      <c r="N107" s="639"/>
      <c r="O107" s="639"/>
      <c r="P107" s="640"/>
      <c r="Q107" s="642"/>
      <c r="R107" s="643"/>
      <c r="S107" s="643"/>
      <c r="U107" s="590"/>
      <c r="V107" s="636"/>
      <c r="W107" s="644"/>
      <c r="X107" s="645"/>
      <c r="AA107" s="646"/>
      <c r="AB107" s="646"/>
      <c r="AC107" s="646"/>
      <c r="AD107" s="643"/>
      <c r="AE107" s="643"/>
      <c r="AF107" s="639"/>
      <c r="AG107" s="639"/>
      <c r="AI107" s="647"/>
      <c r="AJ107" s="647"/>
      <c r="AK107" s="647"/>
      <c r="AL107" s="647"/>
      <c r="AO107" s="648"/>
      <c r="AP107" s="648"/>
      <c r="AQ107" s="648"/>
      <c r="AR107" s="648"/>
      <c r="AS107" s="648"/>
      <c r="AT107" s="648"/>
      <c r="AU107" s="648"/>
      <c r="AV107" s="649"/>
      <c r="AW107" s="583"/>
      <c r="AX107" s="793"/>
      <c r="AY107" s="595"/>
      <c r="AZ107" s="650"/>
      <c r="BB107" s="649"/>
      <c r="BC107" s="650"/>
    </row>
    <row r="108" spans="1:55" s="638" customFormat="1" ht="17.25" customHeight="1" x14ac:dyDescent="0.25">
      <c r="A108" s="636"/>
      <c r="B108" s="637"/>
      <c r="K108" s="639"/>
      <c r="L108" s="640"/>
      <c r="M108" s="641"/>
      <c r="N108" s="639"/>
      <c r="O108" s="639"/>
      <c r="P108" s="640"/>
      <c r="Q108" s="642"/>
      <c r="R108" s="643"/>
      <c r="S108" s="643"/>
      <c r="U108" s="590"/>
      <c r="V108" s="636"/>
      <c r="W108" s="644"/>
      <c r="X108" s="645"/>
      <c r="AA108" s="646"/>
      <c r="AB108" s="646"/>
      <c r="AC108" s="646"/>
      <c r="AD108" s="643"/>
      <c r="AE108" s="643"/>
      <c r="AF108" s="639"/>
      <c r="AG108" s="639"/>
      <c r="AI108" s="647"/>
      <c r="AJ108" s="647"/>
      <c r="AK108" s="647"/>
      <c r="AL108" s="647"/>
      <c r="AO108" s="648"/>
      <c r="AP108" s="648"/>
      <c r="AQ108" s="648"/>
      <c r="AR108" s="648"/>
      <c r="AS108" s="648"/>
      <c r="AT108" s="648"/>
      <c r="AU108" s="648"/>
      <c r="AV108" s="649"/>
      <c r="AW108" s="583"/>
      <c r="AX108" s="793"/>
      <c r="AY108" s="595"/>
      <c r="AZ108" s="650"/>
      <c r="BB108" s="649"/>
      <c r="BC108" s="650"/>
    </row>
    <row r="109" spans="1:55" s="638" customFormat="1" ht="17.25" customHeight="1" x14ac:dyDescent="0.25">
      <c r="A109" s="636"/>
      <c r="B109" s="637"/>
      <c r="K109" s="639"/>
      <c r="L109" s="640"/>
      <c r="M109" s="641"/>
      <c r="N109" s="639"/>
      <c r="O109" s="639"/>
      <c r="P109" s="640"/>
      <c r="Q109" s="642"/>
      <c r="R109" s="643"/>
      <c r="S109" s="643"/>
      <c r="U109" s="590"/>
      <c r="V109" s="636"/>
      <c r="W109" s="644"/>
      <c r="X109" s="645"/>
      <c r="AA109" s="646"/>
      <c r="AB109" s="646"/>
      <c r="AC109" s="646"/>
      <c r="AD109" s="643"/>
      <c r="AE109" s="643"/>
      <c r="AF109" s="639"/>
      <c r="AG109" s="639"/>
      <c r="AI109" s="647"/>
      <c r="AJ109" s="647"/>
      <c r="AK109" s="647"/>
      <c r="AL109" s="647"/>
      <c r="AO109" s="648"/>
      <c r="AP109" s="648"/>
      <c r="AQ109" s="648"/>
      <c r="AR109" s="648"/>
      <c r="AS109" s="648"/>
      <c r="AT109" s="648"/>
      <c r="AU109" s="648"/>
      <c r="AV109" s="649"/>
      <c r="AW109" s="583"/>
      <c r="AX109" s="793"/>
      <c r="AY109" s="595"/>
      <c r="AZ109" s="650"/>
      <c r="BB109" s="649"/>
      <c r="BC109" s="650"/>
    </row>
    <row r="110" spans="1:55" s="638" customFormat="1" ht="17.25" customHeight="1" x14ac:dyDescent="0.25">
      <c r="A110" s="636"/>
      <c r="B110" s="637"/>
      <c r="K110" s="639"/>
      <c r="L110" s="640"/>
      <c r="M110" s="641"/>
      <c r="N110" s="639"/>
      <c r="O110" s="639"/>
      <c r="P110" s="640"/>
      <c r="Q110" s="642"/>
      <c r="R110" s="643"/>
      <c r="S110" s="643"/>
      <c r="U110" s="590"/>
      <c r="V110" s="636"/>
      <c r="W110" s="644"/>
      <c r="X110" s="645"/>
      <c r="AA110" s="646"/>
      <c r="AB110" s="646"/>
      <c r="AC110" s="646"/>
      <c r="AD110" s="643"/>
      <c r="AE110" s="643"/>
      <c r="AF110" s="639"/>
      <c r="AG110" s="639"/>
      <c r="AI110" s="647"/>
      <c r="AJ110" s="647"/>
      <c r="AK110" s="647"/>
      <c r="AL110" s="647"/>
      <c r="AO110" s="648"/>
      <c r="AP110" s="648"/>
      <c r="AQ110" s="648"/>
      <c r="AR110" s="648"/>
      <c r="AS110" s="648"/>
      <c r="AT110" s="648"/>
      <c r="AU110" s="648"/>
      <c r="AV110" s="649"/>
      <c r="AW110" s="583"/>
      <c r="AX110" s="793"/>
      <c r="AY110" s="595"/>
      <c r="AZ110" s="650"/>
      <c r="BB110" s="649"/>
      <c r="BC110" s="650"/>
    </row>
    <row r="111" spans="1:55" s="638" customFormat="1" ht="17.25" customHeight="1" x14ac:dyDescent="0.25">
      <c r="A111" s="636"/>
      <c r="B111" s="637"/>
      <c r="K111" s="639"/>
      <c r="L111" s="640"/>
      <c r="M111" s="641"/>
      <c r="N111" s="639"/>
      <c r="O111" s="639"/>
      <c r="P111" s="640"/>
      <c r="Q111" s="642"/>
      <c r="R111" s="643"/>
      <c r="S111" s="643"/>
      <c r="U111" s="590"/>
      <c r="V111" s="636"/>
      <c r="W111" s="644"/>
      <c r="X111" s="645"/>
      <c r="AA111" s="646"/>
      <c r="AB111" s="646"/>
      <c r="AC111" s="646"/>
      <c r="AD111" s="643"/>
      <c r="AE111" s="643"/>
      <c r="AF111" s="639"/>
      <c r="AG111" s="639"/>
      <c r="AI111" s="647"/>
      <c r="AJ111" s="647"/>
      <c r="AK111" s="647"/>
      <c r="AL111" s="647"/>
      <c r="AO111" s="648"/>
      <c r="AP111" s="648"/>
      <c r="AQ111" s="648"/>
      <c r="AR111" s="648"/>
      <c r="AS111" s="648"/>
      <c r="AT111" s="648"/>
      <c r="AU111" s="648"/>
      <c r="AV111" s="649"/>
      <c r="AW111" s="583"/>
      <c r="AX111" s="793"/>
      <c r="AY111" s="595"/>
      <c r="AZ111" s="650"/>
      <c r="BB111" s="649"/>
      <c r="BC111" s="650"/>
    </row>
    <row r="112" spans="1:55" s="638" customFormat="1" ht="17.25" customHeight="1" x14ac:dyDescent="0.25">
      <c r="A112" s="636"/>
      <c r="B112" s="637"/>
      <c r="K112" s="639"/>
      <c r="L112" s="640"/>
      <c r="M112" s="641"/>
      <c r="N112" s="639"/>
      <c r="O112" s="639"/>
      <c r="P112" s="640"/>
      <c r="Q112" s="642"/>
      <c r="R112" s="643"/>
      <c r="S112" s="643"/>
      <c r="U112" s="590"/>
      <c r="V112" s="636"/>
      <c r="W112" s="644"/>
      <c r="X112" s="645"/>
      <c r="AA112" s="646"/>
      <c r="AB112" s="646"/>
      <c r="AC112" s="646"/>
      <c r="AD112" s="643"/>
      <c r="AE112" s="643"/>
      <c r="AF112" s="639"/>
      <c r="AG112" s="639"/>
      <c r="AI112" s="647"/>
      <c r="AJ112" s="647"/>
      <c r="AK112" s="647"/>
      <c r="AL112" s="647"/>
      <c r="AO112" s="648"/>
      <c r="AP112" s="648"/>
      <c r="AQ112" s="648"/>
      <c r="AR112" s="648"/>
      <c r="AS112" s="648"/>
      <c r="AT112" s="648"/>
      <c r="AU112" s="648"/>
      <c r="AV112" s="649"/>
      <c r="AW112" s="583"/>
      <c r="AX112" s="793"/>
      <c r="AY112" s="595"/>
      <c r="AZ112" s="650"/>
      <c r="BB112" s="649"/>
      <c r="BC112" s="650"/>
    </row>
    <row r="113" spans="1:55" s="638" customFormat="1" ht="17.25" customHeight="1" x14ac:dyDescent="0.25">
      <c r="A113" s="636"/>
      <c r="B113" s="637"/>
      <c r="K113" s="639"/>
      <c r="L113" s="640"/>
      <c r="M113" s="641"/>
      <c r="N113" s="639"/>
      <c r="O113" s="639"/>
      <c r="P113" s="640"/>
      <c r="Q113" s="642"/>
      <c r="R113" s="643"/>
      <c r="S113" s="643"/>
      <c r="U113" s="590"/>
      <c r="V113" s="636"/>
      <c r="W113" s="644"/>
      <c r="X113" s="645"/>
      <c r="AA113" s="646"/>
      <c r="AB113" s="646"/>
      <c r="AC113" s="646"/>
      <c r="AD113" s="643"/>
      <c r="AE113" s="643"/>
      <c r="AF113" s="639"/>
      <c r="AG113" s="639"/>
      <c r="AI113" s="647"/>
      <c r="AJ113" s="647"/>
      <c r="AK113" s="647"/>
      <c r="AL113" s="647"/>
      <c r="AO113" s="648"/>
      <c r="AP113" s="648"/>
      <c r="AQ113" s="648"/>
      <c r="AR113" s="648"/>
      <c r="AS113" s="648"/>
      <c r="AT113" s="648"/>
      <c r="AU113" s="648"/>
      <c r="AV113" s="649"/>
      <c r="AW113" s="583"/>
      <c r="AX113" s="793"/>
      <c r="AY113" s="595"/>
      <c r="AZ113" s="650"/>
      <c r="BB113" s="649"/>
      <c r="BC113" s="650"/>
    </row>
    <row r="114" spans="1:55" s="638" customFormat="1" ht="17.25" customHeight="1" x14ac:dyDescent="0.25">
      <c r="A114" s="636"/>
      <c r="B114" s="637"/>
      <c r="K114" s="639"/>
      <c r="L114" s="640"/>
      <c r="M114" s="641"/>
      <c r="N114" s="639"/>
      <c r="O114" s="639"/>
      <c r="P114" s="640"/>
      <c r="Q114" s="642"/>
      <c r="R114" s="643"/>
      <c r="S114" s="643"/>
      <c r="U114" s="590"/>
      <c r="V114" s="636"/>
      <c r="W114" s="644"/>
      <c r="X114" s="645"/>
      <c r="AA114" s="646"/>
      <c r="AB114" s="646"/>
      <c r="AC114" s="646"/>
      <c r="AD114" s="643"/>
      <c r="AE114" s="643"/>
      <c r="AF114" s="639"/>
      <c r="AG114" s="639"/>
      <c r="AI114" s="647"/>
      <c r="AJ114" s="647"/>
      <c r="AK114" s="647"/>
      <c r="AL114" s="647"/>
      <c r="AO114" s="648"/>
      <c r="AP114" s="648"/>
      <c r="AQ114" s="648"/>
      <c r="AR114" s="648"/>
      <c r="AS114" s="648"/>
      <c r="AT114" s="648"/>
      <c r="AU114" s="648"/>
      <c r="AV114" s="649"/>
      <c r="AW114" s="583"/>
      <c r="AX114" s="793"/>
      <c r="AY114" s="595"/>
      <c r="AZ114" s="650"/>
      <c r="BB114" s="649"/>
      <c r="BC114" s="650"/>
    </row>
    <row r="115" spans="1:55" s="638" customFormat="1" ht="17.25" customHeight="1" x14ac:dyDescent="0.25">
      <c r="A115" s="636"/>
      <c r="B115" s="637"/>
      <c r="K115" s="639"/>
      <c r="L115" s="640"/>
      <c r="M115" s="641"/>
      <c r="N115" s="639"/>
      <c r="O115" s="639"/>
      <c r="P115" s="640"/>
      <c r="Q115" s="642"/>
      <c r="R115" s="643"/>
      <c r="S115" s="643"/>
      <c r="U115" s="590"/>
      <c r="V115" s="636"/>
      <c r="W115" s="644"/>
      <c r="X115" s="645"/>
      <c r="AA115" s="646"/>
      <c r="AB115" s="646"/>
      <c r="AC115" s="646"/>
      <c r="AD115" s="643"/>
      <c r="AE115" s="643"/>
      <c r="AF115" s="639"/>
      <c r="AG115" s="639"/>
      <c r="AI115" s="647"/>
      <c r="AJ115" s="647"/>
      <c r="AK115" s="647"/>
      <c r="AL115" s="647"/>
      <c r="AO115" s="648"/>
      <c r="AP115" s="648"/>
      <c r="AQ115" s="648"/>
      <c r="AR115" s="648"/>
      <c r="AS115" s="648"/>
      <c r="AT115" s="648"/>
      <c r="AU115" s="648"/>
      <c r="AV115" s="649"/>
      <c r="AW115" s="583"/>
      <c r="AX115" s="793"/>
      <c r="AY115" s="595"/>
      <c r="AZ115" s="650"/>
      <c r="BB115" s="649"/>
      <c r="BC115" s="650"/>
    </row>
    <row r="116" spans="1:55" s="638" customFormat="1" ht="17.25" customHeight="1" x14ac:dyDescent="0.25">
      <c r="A116" s="636"/>
      <c r="B116" s="637"/>
      <c r="K116" s="639"/>
      <c r="L116" s="640"/>
      <c r="M116" s="641"/>
      <c r="N116" s="639"/>
      <c r="O116" s="639"/>
      <c r="P116" s="640"/>
      <c r="Q116" s="642"/>
      <c r="R116" s="643"/>
      <c r="S116" s="643"/>
      <c r="U116" s="590"/>
      <c r="V116" s="636"/>
      <c r="W116" s="644"/>
      <c r="X116" s="645"/>
      <c r="AA116" s="646"/>
      <c r="AB116" s="646"/>
      <c r="AC116" s="646"/>
      <c r="AD116" s="643"/>
      <c r="AE116" s="643"/>
      <c r="AF116" s="639"/>
      <c r="AG116" s="639"/>
      <c r="AI116" s="647"/>
      <c r="AJ116" s="647"/>
      <c r="AK116" s="647"/>
      <c r="AL116" s="647"/>
      <c r="AO116" s="648"/>
      <c r="AP116" s="648"/>
      <c r="AQ116" s="648"/>
      <c r="AR116" s="648"/>
      <c r="AS116" s="648"/>
      <c r="AT116" s="648"/>
      <c r="AU116" s="648"/>
      <c r="AV116" s="649"/>
      <c r="AW116" s="583"/>
      <c r="AX116" s="793"/>
      <c r="AY116" s="595"/>
      <c r="AZ116" s="650"/>
      <c r="BB116" s="649"/>
      <c r="BC116" s="650"/>
    </row>
    <row r="117" spans="1:55" s="638" customFormat="1" ht="17.25" customHeight="1" x14ac:dyDescent="0.25">
      <c r="A117" s="636"/>
      <c r="B117" s="637"/>
      <c r="K117" s="639"/>
      <c r="L117" s="640"/>
      <c r="M117" s="641"/>
      <c r="N117" s="639"/>
      <c r="O117" s="639"/>
      <c r="P117" s="640"/>
      <c r="Q117" s="642"/>
      <c r="R117" s="643"/>
      <c r="S117" s="643"/>
      <c r="U117" s="590"/>
      <c r="V117" s="636"/>
      <c r="W117" s="644"/>
      <c r="X117" s="645"/>
      <c r="AA117" s="646"/>
      <c r="AB117" s="646"/>
      <c r="AC117" s="646"/>
      <c r="AD117" s="643"/>
      <c r="AE117" s="643"/>
      <c r="AF117" s="639"/>
      <c r="AG117" s="639"/>
      <c r="AI117" s="647"/>
      <c r="AJ117" s="647"/>
      <c r="AK117" s="647"/>
      <c r="AL117" s="647"/>
      <c r="AO117" s="648"/>
      <c r="AP117" s="648"/>
      <c r="AQ117" s="648"/>
      <c r="AR117" s="648"/>
      <c r="AS117" s="648"/>
      <c r="AT117" s="648"/>
      <c r="AU117" s="648"/>
      <c r="AV117" s="649"/>
      <c r="AW117" s="583"/>
      <c r="AX117" s="793"/>
      <c r="AY117" s="595"/>
      <c r="AZ117" s="650"/>
      <c r="BB117" s="649"/>
      <c r="BC117" s="650"/>
    </row>
    <row r="118" spans="1:55" s="638" customFormat="1" ht="17.25" customHeight="1" x14ac:dyDescent="0.25">
      <c r="A118" s="636"/>
      <c r="B118" s="637"/>
      <c r="K118" s="639"/>
      <c r="L118" s="640"/>
      <c r="M118" s="641"/>
      <c r="N118" s="639"/>
      <c r="O118" s="639"/>
      <c r="P118" s="640"/>
      <c r="Q118" s="642"/>
      <c r="R118" s="643"/>
      <c r="S118" s="643"/>
      <c r="U118" s="590"/>
      <c r="V118" s="636"/>
      <c r="W118" s="644"/>
      <c r="X118" s="645"/>
      <c r="AA118" s="646"/>
      <c r="AB118" s="646"/>
      <c r="AC118" s="646"/>
      <c r="AD118" s="643"/>
      <c r="AE118" s="643"/>
      <c r="AF118" s="639"/>
      <c r="AG118" s="639"/>
      <c r="AI118" s="647"/>
      <c r="AJ118" s="647"/>
      <c r="AK118" s="647"/>
      <c r="AL118" s="647"/>
      <c r="AO118" s="648"/>
      <c r="AP118" s="648"/>
      <c r="AQ118" s="648"/>
      <c r="AR118" s="648"/>
      <c r="AS118" s="648"/>
      <c r="AT118" s="648"/>
      <c r="AU118" s="648"/>
      <c r="AV118" s="649"/>
      <c r="AW118" s="583"/>
      <c r="AX118" s="793"/>
      <c r="AY118" s="595"/>
      <c r="AZ118" s="650"/>
      <c r="BB118" s="649"/>
      <c r="BC118" s="650"/>
    </row>
    <row r="119" spans="1:55" x14ac:dyDescent="0.25">
      <c r="U119" s="11"/>
    </row>
    <row r="120" spans="1:55" x14ac:dyDescent="0.25">
      <c r="U120" s="11"/>
    </row>
    <row r="121" spans="1:55" x14ac:dyDescent="0.25">
      <c r="U121" s="11"/>
    </row>
    <row r="122" spans="1:55" x14ac:dyDescent="0.25">
      <c r="U122" s="11"/>
    </row>
    <row r="123" spans="1:55" x14ac:dyDescent="0.25">
      <c r="U123" s="11"/>
    </row>
    <row r="124" spans="1:55" x14ac:dyDescent="0.25">
      <c r="U124" s="11"/>
    </row>
    <row r="125" spans="1:55" x14ac:dyDescent="0.25">
      <c r="U125" s="11"/>
    </row>
    <row r="126" spans="1:55" x14ac:dyDescent="0.25">
      <c r="U126" s="11"/>
    </row>
    <row r="127" spans="1:55" x14ac:dyDescent="0.25">
      <c r="U127" s="11"/>
    </row>
    <row r="128" spans="1:55" x14ac:dyDescent="0.25">
      <c r="U128" s="11"/>
    </row>
    <row r="129" spans="21:21" x14ac:dyDescent="0.25">
      <c r="U129" s="11"/>
    </row>
    <row r="130" spans="21:21" x14ac:dyDescent="0.25">
      <c r="U130" s="11"/>
    </row>
    <row r="131" spans="21:21" x14ac:dyDescent="0.25">
      <c r="U131" s="11"/>
    </row>
    <row r="132" spans="21:21" x14ac:dyDescent="0.25">
      <c r="U132" s="11"/>
    </row>
    <row r="133" spans="21:21" x14ac:dyDescent="0.25">
      <c r="U133" s="11"/>
    </row>
    <row r="134" spans="21:21" x14ac:dyDescent="0.25">
      <c r="U134" s="11"/>
    </row>
    <row r="135" spans="21:21" x14ac:dyDescent="0.25">
      <c r="U135" s="11"/>
    </row>
    <row r="136" spans="21:21" x14ac:dyDescent="0.25">
      <c r="U136" s="11"/>
    </row>
    <row r="137" spans="21:21" x14ac:dyDescent="0.25">
      <c r="U137" s="11"/>
    </row>
    <row r="179" spans="1:52" s="2" customFormat="1" ht="17.25" customHeight="1" x14ac:dyDescent="0.25">
      <c r="A179" s="28"/>
      <c r="B179" s="1"/>
      <c r="G179" s="522"/>
      <c r="K179" s="13"/>
      <c r="L179" s="13"/>
      <c r="M179" s="84"/>
      <c r="N179" s="13"/>
      <c r="O179" s="13"/>
      <c r="P179" s="13"/>
      <c r="Q179" s="536"/>
      <c r="R179" s="8"/>
      <c r="S179" s="8"/>
      <c r="T179" s="4"/>
      <c r="U179" s="605"/>
      <c r="V179" s="26"/>
      <c r="W179" s="606"/>
      <c r="X179" s="17"/>
      <c r="Y179" s="4"/>
      <c r="Z179" s="4"/>
      <c r="AA179" s="16"/>
      <c r="AB179" s="16"/>
      <c r="AC179" s="16"/>
      <c r="AD179" s="8"/>
      <c r="AE179" s="8"/>
      <c r="AF179" s="7"/>
      <c r="AG179" s="7"/>
      <c r="AH179" s="4"/>
      <c r="AI179" s="3"/>
      <c r="AJ179" s="3"/>
      <c r="AK179" s="3"/>
      <c r="AL179" s="3"/>
      <c r="AQ179" s="95"/>
      <c r="AR179" s="95"/>
      <c r="AT179" s="95"/>
      <c r="AV179" s="550"/>
      <c r="AX179" s="66"/>
      <c r="AZ179" s="66"/>
    </row>
    <row r="180" spans="1:52" s="2" customFormat="1" ht="17.25" customHeight="1" x14ac:dyDescent="0.25">
      <c r="A180" s="28"/>
      <c r="B180" s="1"/>
      <c r="G180" s="522"/>
      <c r="K180" s="13"/>
      <c r="L180" s="13"/>
      <c r="M180" s="84"/>
      <c r="N180" s="13"/>
      <c r="O180" s="13"/>
      <c r="P180" s="13"/>
      <c r="Q180" s="536"/>
      <c r="R180" s="8"/>
      <c r="S180" s="8"/>
      <c r="T180" s="4"/>
      <c r="U180" s="605"/>
      <c r="V180" s="26"/>
      <c r="W180" s="606"/>
      <c r="X180" s="17"/>
      <c r="Y180" s="4"/>
      <c r="Z180" s="4"/>
      <c r="AA180" s="16"/>
      <c r="AB180" s="16"/>
      <c r="AC180" s="16"/>
      <c r="AD180" s="8"/>
      <c r="AE180" s="8"/>
      <c r="AF180" s="7"/>
      <c r="AG180" s="7"/>
      <c r="AH180" s="4"/>
      <c r="AI180" s="3"/>
      <c r="AJ180" s="3"/>
      <c r="AK180" s="3"/>
      <c r="AL180" s="3"/>
      <c r="AQ180" s="95"/>
      <c r="AR180" s="95"/>
      <c r="AT180" s="95"/>
      <c r="AV180" s="550"/>
      <c r="AX180" s="66"/>
      <c r="AZ180" s="66"/>
    </row>
    <row r="181" spans="1:52" s="2" customFormat="1" ht="17.25" customHeight="1" x14ac:dyDescent="0.25">
      <c r="A181" s="28"/>
      <c r="B181" s="1"/>
      <c r="G181" s="522"/>
      <c r="K181" s="13"/>
      <c r="L181" s="13"/>
      <c r="M181" s="84"/>
      <c r="N181" s="13"/>
      <c r="O181" s="13"/>
      <c r="P181" s="13"/>
      <c r="Q181" s="536"/>
      <c r="R181" s="8"/>
      <c r="S181" s="8"/>
      <c r="T181" s="4"/>
      <c r="U181" s="605"/>
      <c r="V181" s="26"/>
      <c r="W181" s="606"/>
      <c r="X181" s="17"/>
      <c r="Y181" s="4"/>
      <c r="Z181" s="4"/>
      <c r="AA181" s="16"/>
      <c r="AB181" s="16"/>
      <c r="AC181" s="16"/>
      <c r="AD181" s="8"/>
      <c r="AE181" s="8"/>
      <c r="AF181" s="7"/>
      <c r="AG181" s="7"/>
      <c r="AH181" s="4"/>
      <c r="AI181" s="3"/>
      <c r="AJ181" s="3"/>
      <c r="AK181" s="3"/>
      <c r="AL181" s="3"/>
      <c r="AQ181" s="95"/>
      <c r="AR181" s="95"/>
      <c r="AT181" s="95"/>
      <c r="AV181" s="550"/>
      <c r="AX181" s="66"/>
      <c r="AZ181" s="66"/>
    </row>
    <row r="182" spans="1:52" s="2" customFormat="1" ht="17.25" customHeight="1" x14ac:dyDescent="0.25">
      <c r="A182" s="28"/>
      <c r="B182" s="1"/>
      <c r="G182" s="522"/>
      <c r="K182" s="13"/>
      <c r="L182" s="13"/>
      <c r="M182" s="84"/>
      <c r="N182" s="13"/>
      <c r="O182" s="13"/>
      <c r="P182" s="13"/>
      <c r="Q182" s="536"/>
      <c r="R182" s="8"/>
      <c r="S182" s="8"/>
      <c r="T182" s="4"/>
      <c r="U182" s="605"/>
      <c r="V182" s="26"/>
      <c r="W182" s="606"/>
      <c r="X182" s="17"/>
      <c r="Y182" s="4"/>
      <c r="Z182" s="4"/>
      <c r="AA182" s="16"/>
      <c r="AB182" s="16"/>
      <c r="AC182" s="16"/>
      <c r="AD182" s="8"/>
      <c r="AE182" s="8"/>
      <c r="AF182" s="7"/>
      <c r="AG182" s="7"/>
      <c r="AH182" s="4"/>
      <c r="AI182" s="3"/>
      <c r="AJ182" s="3"/>
      <c r="AK182" s="3"/>
      <c r="AL182" s="3"/>
      <c r="AQ182" s="95"/>
      <c r="AR182" s="95"/>
      <c r="AT182" s="95"/>
      <c r="AV182" s="550"/>
      <c r="AX182" s="66"/>
      <c r="AZ182" s="66"/>
    </row>
    <row r="183" spans="1:52" s="2" customFormat="1" ht="17.25" customHeight="1" x14ac:dyDescent="0.25">
      <c r="A183" s="28"/>
      <c r="B183" s="1"/>
      <c r="G183" s="522"/>
      <c r="K183" s="13"/>
      <c r="L183" s="13"/>
      <c r="M183" s="84"/>
      <c r="N183" s="13"/>
      <c r="O183" s="13"/>
      <c r="P183" s="13"/>
      <c r="Q183" s="536"/>
      <c r="R183" s="8"/>
      <c r="S183" s="8"/>
      <c r="T183" s="4"/>
      <c r="U183" s="605"/>
      <c r="V183" s="26"/>
      <c r="W183" s="606"/>
      <c r="X183" s="17"/>
      <c r="Y183" s="4"/>
      <c r="Z183" s="4"/>
      <c r="AA183" s="16"/>
      <c r="AB183" s="16"/>
      <c r="AC183" s="16"/>
      <c r="AD183" s="8"/>
      <c r="AE183" s="8"/>
      <c r="AF183" s="7"/>
      <c r="AG183" s="7"/>
      <c r="AH183" s="4"/>
      <c r="AI183" s="3"/>
      <c r="AJ183" s="3"/>
      <c r="AK183" s="3"/>
      <c r="AL183" s="3"/>
      <c r="AQ183" s="95"/>
      <c r="AR183" s="95"/>
      <c r="AT183" s="95"/>
      <c r="AV183" s="550"/>
      <c r="AX183" s="66"/>
      <c r="AZ183" s="66"/>
    </row>
    <row r="184" spans="1:52" s="2" customFormat="1" ht="17.25" customHeight="1" x14ac:dyDescent="0.25">
      <c r="A184" s="28"/>
      <c r="B184" s="1"/>
      <c r="G184" s="522"/>
      <c r="K184" s="13"/>
      <c r="L184" s="13"/>
      <c r="M184" s="84"/>
      <c r="N184" s="13"/>
      <c r="O184" s="13"/>
      <c r="P184" s="13"/>
      <c r="Q184" s="536"/>
      <c r="R184" s="8"/>
      <c r="S184" s="8"/>
      <c r="T184" s="4"/>
      <c r="U184" s="605"/>
      <c r="V184" s="26"/>
      <c r="W184" s="606"/>
      <c r="X184" s="17"/>
      <c r="Y184" s="4"/>
      <c r="Z184" s="4"/>
      <c r="AA184" s="16"/>
      <c r="AB184" s="16"/>
      <c r="AC184" s="16"/>
      <c r="AD184" s="8"/>
      <c r="AE184" s="8"/>
      <c r="AF184" s="7"/>
      <c r="AG184" s="7"/>
      <c r="AH184" s="4"/>
      <c r="AI184" s="3"/>
      <c r="AJ184" s="3"/>
      <c r="AK184" s="3"/>
      <c r="AL184" s="3"/>
      <c r="AQ184" s="95"/>
      <c r="AR184" s="95"/>
      <c r="AT184" s="95"/>
      <c r="AV184" s="550"/>
      <c r="AX184" s="66"/>
      <c r="AZ184" s="66"/>
    </row>
    <row r="185" spans="1:52" s="2" customFormat="1" ht="17.25" customHeight="1" x14ac:dyDescent="0.25">
      <c r="A185" s="28"/>
      <c r="B185" s="1"/>
      <c r="G185" s="522"/>
      <c r="K185" s="13"/>
      <c r="L185" s="13"/>
      <c r="M185" s="84"/>
      <c r="N185" s="13"/>
      <c r="O185" s="13"/>
      <c r="P185" s="13"/>
      <c r="Q185" s="536"/>
      <c r="R185" s="8"/>
      <c r="S185" s="8"/>
      <c r="T185" s="4"/>
      <c r="U185" s="605"/>
      <c r="V185" s="26"/>
      <c r="W185" s="606"/>
      <c r="X185" s="17"/>
      <c r="Y185" s="4"/>
      <c r="Z185" s="4"/>
      <c r="AA185" s="16"/>
      <c r="AB185" s="16"/>
      <c r="AC185" s="16"/>
      <c r="AD185" s="8"/>
      <c r="AE185" s="8"/>
      <c r="AF185" s="7"/>
      <c r="AG185" s="7"/>
      <c r="AH185" s="4"/>
      <c r="AI185" s="3"/>
      <c r="AJ185" s="3"/>
      <c r="AK185" s="3"/>
      <c r="AL185" s="3"/>
      <c r="AQ185" s="95"/>
      <c r="AR185" s="95"/>
      <c r="AT185" s="95"/>
      <c r="AV185" s="550"/>
      <c r="AX185" s="66"/>
      <c r="AZ185" s="66"/>
    </row>
    <row r="186" spans="1:52" s="2" customFormat="1" ht="17.25" customHeight="1" x14ac:dyDescent="0.25">
      <c r="A186" s="28"/>
      <c r="B186" s="1"/>
      <c r="G186" s="522"/>
      <c r="K186" s="13"/>
      <c r="L186" s="13"/>
      <c r="M186" s="84"/>
      <c r="N186" s="13"/>
      <c r="O186" s="13"/>
      <c r="P186" s="13"/>
      <c r="Q186" s="536"/>
      <c r="R186" s="8"/>
      <c r="S186" s="8"/>
      <c r="T186" s="4"/>
      <c r="U186" s="605"/>
      <c r="V186" s="26"/>
      <c r="W186" s="606"/>
      <c r="X186" s="17"/>
      <c r="Y186" s="4"/>
      <c r="Z186" s="4"/>
      <c r="AA186" s="16"/>
      <c r="AB186" s="16"/>
      <c r="AC186" s="16"/>
      <c r="AD186" s="8"/>
      <c r="AE186" s="8"/>
      <c r="AF186" s="7"/>
      <c r="AG186" s="7"/>
      <c r="AH186" s="4"/>
      <c r="AI186" s="3"/>
      <c r="AJ186" s="3"/>
      <c r="AK186" s="3"/>
      <c r="AL186" s="3"/>
      <c r="AQ186" s="95"/>
      <c r="AR186" s="95"/>
      <c r="AT186" s="95"/>
      <c r="AV186" s="550"/>
      <c r="AX186" s="66"/>
      <c r="AZ186" s="66"/>
    </row>
    <row r="187" spans="1:52" s="2" customFormat="1" ht="17.25" customHeight="1" x14ac:dyDescent="0.25">
      <c r="A187" s="28"/>
      <c r="B187" s="1"/>
      <c r="G187" s="522"/>
      <c r="K187" s="13"/>
      <c r="L187" s="13"/>
      <c r="M187" s="84"/>
      <c r="N187" s="13"/>
      <c r="O187" s="13"/>
      <c r="P187" s="13"/>
      <c r="Q187" s="536"/>
      <c r="R187" s="8"/>
      <c r="S187" s="8"/>
      <c r="T187" s="4"/>
      <c r="U187" s="605"/>
      <c r="V187" s="26"/>
      <c r="W187" s="606"/>
      <c r="X187" s="17"/>
      <c r="Y187" s="4"/>
      <c r="Z187" s="4"/>
      <c r="AA187" s="16"/>
      <c r="AB187" s="16"/>
      <c r="AC187" s="16"/>
      <c r="AD187" s="8"/>
      <c r="AE187" s="8"/>
      <c r="AF187" s="7"/>
      <c r="AG187" s="7"/>
      <c r="AH187" s="4"/>
      <c r="AI187" s="3"/>
      <c r="AJ187" s="3"/>
      <c r="AK187" s="3"/>
      <c r="AL187" s="3"/>
      <c r="AQ187" s="95"/>
      <c r="AR187" s="95"/>
      <c r="AT187" s="95"/>
      <c r="AV187" s="550"/>
      <c r="AX187" s="66"/>
      <c r="AZ187" s="66"/>
    </row>
    <row r="188" spans="1:52" s="2" customFormat="1" ht="17.25" customHeight="1" x14ac:dyDescent="0.25">
      <c r="A188" s="28"/>
      <c r="B188" s="1"/>
      <c r="G188" s="522"/>
      <c r="K188" s="13"/>
      <c r="L188" s="13"/>
      <c r="M188" s="84"/>
      <c r="N188" s="13"/>
      <c r="O188" s="13"/>
      <c r="P188" s="13"/>
      <c r="Q188" s="536"/>
      <c r="R188" s="8"/>
      <c r="S188" s="8"/>
      <c r="T188" s="4"/>
      <c r="U188" s="11"/>
      <c r="V188" s="26"/>
      <c r="W188" s="606"/>
      <c r="X188" s="17"/>
      <c r="Y188" s="4"/>
      <c r="Z188" s="4"/>
      <c r="AA188" s="16"/>
      <c r="AB188" s="16"/>
      <c r="AC188" s="16"/>
      <c r="AD188" s="8"/>
      <c r="AE188" s="8"/>
      <c r="AF188" s="7"/>
      <c r="AG188" s="7"/>
      <c r="AH188" s="4"/>
      <c r="AI188" s="3"/>
      <c r="AJ188" s="3"/>
      <c r="AK188" s="3"/>
      <c r="AL188" s="3"/>
      <c r="AQ188" s="95"/>
      <c r="AR188" s="95"/>
      <c r="AT188" s="95"/>
      <c r="AV188" s="550"/>
      <c r="AX188" s="66"/>
      <c r="AZ188" s="66"/>
    </row>
    <row r="189" spans="1:52" s="2" customFormat="1" ht="17.25" customHeight="1" x14ac:dyDescent="0.25">
      <c r="A189" s="28"/>
      <c r="B189" s="1"/>
      <c r="G189" s="522"/>
      <c r="K189" s="13"/>
      <c r="L189" s="13"/>
      <c r="M189" s="84"/>
      <c r="N189" s="13"/>
      <c r="O189" s="13"/>
      <c r="P189" s="13"/>
      <c r="Q189" s="536"/>
      <c r="R189" s="8"/>
      <c r="S189" s="8"/>
      <c r="T189" s="4"/>
      <c r="U189" s="11"/>
      <c r="V189" s="26"/>
      <c r="W189" s="606"/>
      <c r="X189" s="17"/>
      <c r="Y189" s="4"/>
      <c r="Z189" s="4"/>
      <c r="AA189" s="16"/>
      <c r="AB189" s="16"/>
      <c r="AC189" s="16"/>
      <c r="AD189" s="8"/>
      <c r="AE189" s="8"/>
      <c r="AF189" s="7"/>
      <c r="AG189" s="7"/>
      <c r="AH189" s="4"/>
      <c r="AI189" s="3"/>
      <c r="AJ189" s="3"/>
      <c r="AK189" s="3"/>
      <c r="AL189" s="3"/>
      <c r="AQ189" s="95"/>
      <c r="AR189" s="95"/>
      <c r="AT189" s="95"/>
      <c r="AV189" s="550"/>
      <c r="AX189" s="66"/>
      <c r="AZ189" s="66"/>
    </row>
    <row r="190" spans="1:52" s="55" customFormat="1" ht="17.25" customHeight="1" x14ac:dyDescent="0.25">
      <c r="A190" s="143"/>
      <c r="B190" s="1"/>
      <c r="G190" s="542"/>
      <c r="K190" s="115"/>
      <c r="L190" s="115"/>
      <c r="M190" s="116"/>
      <c r="N190" s="115"/>
      <c r="O190" s="115"/>
      <c r="P190" s="115"/>
      <c r="Q190" s="543"/>
      <c r="R190" s="44"/>
      <c r="S190" s="44"/>
      <c r="T190" s="51"/>
      <c r="U190" s="11"/>
      <c r="V190" s="49"/>
      <c r="W190" s="630"/>
      <c r="X190" s="130"/>
      <c r="Y190" s="51"/>
      <c r="Z190" s="51"/>
      <c r="AA190" s="30"/>
      <c r="AB190" s="30"/>
      <c r="AC190" s="30"/>
      <c r="AD190" s="44"/>
      <c r="AE190" s="44"/>
      <c r="AF190" s="91"/>
      <c r="AG190" s="91"/>
      <c r="AH190" s="51"/>
      <c r="AI190" s="53"/>
      <c r="AJ190" s="53"/>
      <c r="AK190" s="53"/>
      <c r="AL190" s="53"/>
      <c r="AQ190" s="511"/>
      <c r="AR190" s="511"/>
      <c r="AT190" s="511"/>
      <c r="AV190" s="551"/>
      <c r="AW190" s="2"/>
      <c r="AX190" s="66"/>
      <c r="AY190" s="2"/>
      <c r="AZ190" s="73"/>
    </row>
    <row r="191" spans="1:52" s="2" customFormat="1" ht="17.25" customHeight="1" x14ac:dyDescent="0.25">
      <c r="A191" s="28"/>
      <c r="B191" s="1"/>
      <c r="G191" s="522"/>
      <c r="K191" s="13"/>
      <c r="L191" s="13"/>
      <c r="M191" s="84"/>
      <c r="N191" s="13"/>
      <c r="O191" s="13"/>
      <c r="P191" s="13"/>
      <c r="Q191" s="536"/>
      <c r="R191" s="8"/>
      <c r="S191" s="8"/>
      <c r="T191" s="4"/>
      <c r="U191" s="11"/>
      <c r="V191" s="26"/>
      <c r="W191" s="5"/>
      <c r="X191" s="17"/>
      <c r="Y191" s="4"/>
      <c r="Z191" s="4"/>
      <c r="AA191" s="16"/>
      <c r="AB191" s="16"/>
      <c r="AC191" s="16"/>
      <c r="AD191" s="8"/>
      <c r="AE191" s="8"/>
      <c r="AF191" s="7"/>
      <c r="AG191" s="7"/>
      <c r="AH191" s="4"/>
      <c r="AI191" s="3"/>
      <c r="AJ191" s="3"/>
      <c r="AK191" s="3"/>
      <c r="AL191" s="3"/>
      <c r="AQ191" s="95"/>
      <c r="AR191" s="95"/>
      <c r="AT191" s="95"/>
      <c r="AV191" s="550"/>
      <c r="AX191" s="66"/>
      <c r="AZ191" s="66"/>
    </row>
    <row r="192" spans="1:52" s="9" customFormat="1" ht="17.25" customHeight="1" x14ac:dyDescent="0.25">
      <c r="A192" s="48"/>
      <c r="B192" s="127"/>
      <c r="K192" s="40"/>
      <c r="L192" s="40"/>
      <c r="M192" s="85"/>
      <c r="N192" s="40"/>
      <c r="O192" s="40"/>
      <c r="P192" s="40"/>
      <c r="Q192" s="541"/>
      <c r="R192" s="25"/>
      <c r="S192" s="25"/>
      <c r="T192" s="21"/>
      <c r="U192" s="631"/>
      <c r="V192" s="23"/>
      <c r="W192" s="632"/>
      <c r="X192" s="29"/>
      <c r="Y192" s="21"/>
      <c r="Z192" s="21"/>
      <c r="AA192" s="24"/>
      <c r="AB192" s="24"/>
      <c r="AC192" s="24"/>
      <c r="AD192" s="25"/>
      <c r="AE192" s="25"/>
      <c r="AF192" s="90"/>
      <c r="AG192" s="90"/>
      <c r="AH192" s="21"/>
      <c r="AI192" s="20"/>
      <c r="AJ192" s="20"/>
      <c r="AK192" s="20"/>
      <c r="AL192" s="20"/>
      <c r="AQ192" s="510"/>
      <c r="AV192" s="552"/>
      <c r="AW192" s="2"/>
      <c r="AX192" s="66"/>
      <c r="AY192" s="2"/>
      <c r="AZ192" s="71"/>
    </row>
    <row r="193" spans="1:52" s="2" customFormat="1" x14ac:dyDescent="0.25">
      <c r="A193" s="28"/>
      <c r="B193" s="1"/>
      <c r="K193" s="13"/>
      <c r="L193" s="13"/>
      <c r="M193" s="84"/>
      <c r="N193" s="13"/>
      <c r="O193" s="13"/>
      <c r="P193" s="13"/>
      <c r="Q193" s="536"/>
      <c r="R193" s="8"/>
      <c r="S193" s="8"/>
      <c r="T193" s="4"/>
      <c r="U193" s="605"/>
      <c r="V193" s="26"/>
      <c r="W193" s="606"/>
      <c r="X193" s="17"/>
      <c r="Y193" s="4"/>
      <c r="Z193" s="4"/>
      <c r="AA193" s="16"/>
      <c r="AB193" s="16"/>
      <c r="AC193" s="16"/>
      <c r="AD193" s="8"/>
      <c r="AE193" s="8"/>
      <c r="AF193" s="7"/>
      <c r="AG193" s="7"/>
      <c r="AH193" s="4"/>
      <c r="AI193" s="3"/>
      <c r="AJ193" s="3"/>
      <c r="AK193" s="3"/>
      <c r="AL193" s="3"/>
      <c r="AQ193" s="95"/>
      <c r="AV193" s="550"/>
      <c r="AX193" s="66"/>
      <c r="AZ193" s="66"/>
    </row>
    <row r="194" spans="1:52" s="2" customFormat="1" x14ac:dyDescent="0.25">
      <c r="A194" s="28"/>
      <c r="B194" s="1"/>
      <c r="K194" s="13"/>
      <c r="L194" s="13"/>
      <c r="M194" s="84"/>
      <c r="N194" s="13"/>
      <c r="O194" s="13"/>
      <c r="P194" s="13"/>
      <c r="Q194" s="536"/>
      <c r="R194" s="8"/>
      <c r="S194" s="8"/>
      <c r="T194" s="4"/>
      <c r="U194" s="605"/>
      <c r="V194" s="26"/>
      <c r="W194" s="606"/>
      <c r="X194" s="17"/>
      <c r="Y194" s="4"/>
      <c r="Z194" s="4"/>
      <c r="AA194" s="16"/>
      <c r="AB194" s="16"/>
      <c r="AC194" s="16"/>
      <c r="AD194" s="8"/>
      <c r="AE194" s="8"/>
      <c r="AF194" s="7"/>
      <c r="AG194" s="7"/>
      <c r="AH194" s="4"/>
      <c r="AI194" s="3"/>
      <c r="AJ194" s="3"/>
      <c r="AK194" s="3"/>
      <c r="AL194" s="3"/>
      <c r="AQ194" s="95"/>
      <c r="AV194" s="550"/>
      <c r="AX194" s="66"/>
      <c r="AZ194" s="66"/>
    </row>
    <row r="195" spans="1:52" s="2" customFormat="1" x14ac:dyDescent="0.25">
      <c r="A195" s="28"/>
      <c r="B195" s="1"/>
      <c r="K195" s="13"/>
      <c r="L195" s="13"/>
      <c r="M195" s="84"/>
      <c r="N195" s="13"/>
      <c r="O195" s="13"/>
      <c r="P195" s="13"/>
      <c r="Q195" s="536"/>
      <c r="R195" s="8"/>
      <c r="S195" s="8"/>
      <c r="T195" s="4"/>
      <c r="U195" s="605"/>
      <c r="V195" s="26"/>
      <c r="W195" s="606"/>
      <c r="X195" s="17"/>
      <c r="Y195" s="4"/>
      <c r="Z195" s="4"/>
      <c r="AA195" s="16"/>
      <c r="AB195" s="16"/>
      <c r="AC195" s="16"/>
      <c r="AD195" s="8"/>
      <c r="AE195" s="8"/>
      <c r="AF195" s="7"/>
      <c r="AG195" s="7"/>
      <c r="AH195" s="4"/>
      <c r="AI195" s="3"/>
      <c r="AJ195" s="3"/>
      <c r="AK195" s="3"/>
      <c r="AL195" s="3"/>
      <c r="AQ195" s="95"/>
      <c r="AV195" s="550"/>
      <c r="AX195" s="66"/>
      <c r="AZ195" s="66"/>
    </row>
    <row r="196" spans="1:52" s="2" customFormat="1" x14ac:dyDescent="0.25">
      <c r="A196" s="28"/>
      <c r="B196" s="1"/>
      <c r="K196" s="13"/>
      <c r="L196" s="13"/>
      <c r="M196" s="84"/>
      <c r="N196" s="13"/>
      <c r="O196" s="13"/>
      <c r="P196" s="13"/>
      <c r="Q196" s="536"/>
      <c r="R196" s="8"/>
      <c r="S196" s="8"/>
      <c r="T196" s="4"/>
      <c r="U196" s="605"/>
      <c r="V196" s="26"/>
      <c r="W196" s="606"/>
      <c r="X196" s="17"/>
      <c r="Y196" s="4"/>
      <c r="Z196" s="4"/>
      <c r="AA196" s="16"/>
      <c r="AB196" s="16"/>
      <c r="AC196" s="16"/>
      <c r="AD196" s="8"/>
      <c r="AE196" s="8"/>
      <c r="AF196" s="7"/>
      <c r="AG196" s="7"/>
      <c r="AH196" s="4"/>
      <c r="AI196" s="3"/>
      <c r="AJ196" s="3"/>
      <c r="AK196" s="3"/>
      <c r="AL196" s="3"/>
      <c r="AQ196" s="95"/>
      <c r="AV196" s="550"/>
      <c r="AX196" s="66"/>
      <c r="AZ196" s="66"/>
    </row>
    <row r="197" spans="1:52" s="2" customFormat="1" x14ac:dyDescent="0.25">
      <c r="A197" s="28"/>
      <c r="B197" s="1"/>
      <c r="K197" s="13"/>
      <c r="L197" s="13"/>
      <c r="M197" s="84"/>
      <c r="N197" s="13"/>
      <c r="O197" s="13"/>
      <c r="P197" s="13"/>
      <c r="Q197" s="536"/>
      <c r="R197" s="8"/>
      <c r="S197" s="8"/>
      <c r="T197" s="4"/>
      <c r="U197" s="605"/>
      <c r="V197" s="26"/>
      <c r="W197" s="606"/>
      <c r="X197" s="17"/>
      <c r="Y197" s="4"/>
      <c r="Z197" s="4"/>
      <c r="AA197" s="16"/>
      <c r="AB197" s="16"/>
      <c r="AC197" s="16"/>
      <c r="AD197" s="8"/>
      <c r="AE197" s="8"/>
      <c r="AF197" s="7"/>
      <c r="AG197" s="7"/>
      <c r="AH197" s="4"/>
      <c r="AI197" s="3"/>
      <c r="AJ197" s="3"/>
      <c r="AK197" s="3"/>
      <c r="AL197" s="3"/>
      <c r="AQ197" s="95"/>
      <c r="AV197" s="550"/>
      <c r="AX197" s="66"/>
      <c r="AZ197" s="66"/>
    </row>
    <row r="198" spans="1:52" s="2" customFormat="1" x14ac:dyDescent="0.25">
      <c r="A198" s="28"/>
      <c r="B198" s="1"/>
      <c r="K198" s="13"/>
      <c r="L198" s="13"/>
      <c r="M198" s="84"/>
      <c r="N198" s="13"/>
      <c r="O198" s="13"/>
      <c r="P198" s="13"/>
      <c r="Q198" s="536"/>
      <c r="R198" s="8"/>
      <c r="S198" s="8"/>
      <c r="T198" s="4"/>
      <c r="U198" s="605"/>
      <c r="V198" s="26"/>
      <c r="W198" s="606"/>
      <c r="X198" s="17"/>
      <c r="Y198" s="4"/>
      <c r="Z198" s="4"/>
      <c r="AA198" s="16"/>
      <c r="AB198" s="16"/>
      <c r="AC198" s="16"/>
      <c r="AD198" s="8"/>
      <c r="AE198" s="8"/>
      <c r="AF198" s="7"/>
      <c r="AG198" s="7"/>
      <c r="AH198" s="4"/>
      <c r="AI198" s="3"/>
      <c r="AJ198" s="3"/>
      <c r="AK198" s="3"/>
      <c r="AL198" s="3"/>
      <c r="AQ198" s="95"/>
      <c r="AV198" s="550"/>
      <c r="AX198" s="66"/>
      <c r="AZ198" s="66"/>
    </row>
    <row r="199" spans="1:52" s="2" customFormat="1" x14ac:dyDescent="0.25">
      <c r="A199" s="28"/>
      <c r="B199" s="1"/>
      <c r="K199" s="13"/>
      <c r="L199" s="13"/>
      <c r="M199" s="84"/>
      <c r="N199" s="13"/>
      <c r="O199" s="13"/>
      <c r="P199" s="13"/>
      <c r="Q199" s="536"/>
      <c r="R199" s="8"/>
      <c r="S199" s="8"/>
      <c r="T199" s="4"/>
      <c r="U199" s="605"/>
      <c r="V199" s="26"/>
      <c r="W199" s="606"/>
      <c r="X199" s="17"/>
      <c r="Y199" s="4"/>
      <c r="Z199" s="4"/>
      <c r="AA199" s="16"/>
      <c r="AB199" s="16"/>
      <c r="AC199" s="16"/>
      <c r="AD199" s="8"/>
      <c r="AE199" s="8"/>
      <c r="AF199" s="7"/>
      <c r="AG199" s="7"/>
      <c r="AH199" s="4"/>
      <c r="AI199" s="3"/>
      <c r="AJ199" s="3"/>
      <c r="AK199" s="3"/>
      <c r="AL199" s="3"/>
      <c r="AQ199" s="95"/>
      <c r="AV199" s="550"/>
      <c r="AX199" s="66"/>
      <c r="AZ199" s="66"/>
    </row>
    <row r="200" spans="1:52" s="2" customFormat="1" x14ac:dyDescent="0.25">
      <c r="A200" s="28"/>
      <c r="B200" s="1"/>
      <c r="K200" s="13"/>
      <c r="L200" s="13"/>
      <c r="M200" s="84"/>
      <c r="N200" s="13"/>
      <c r="O200" s="13"/>
      <c r="P200" s="13"/>
      <c r="Q200" s="536"/>
      <c r="R200" s="8"/>
      <c r="S200" s="8"/>
      <c r="T200" s="4"/>
      <c r="U200" s="605"/>
      <c r="V200" s="26"/>
      <c r="W200" s="606"/>
      <c r="X200" s="17"/>
      <c r="Y200" s="4"/>
      <c r="Z200" s="4"/>
      <c r="AA200" s="16"/>
      <c r="AB200" s="16"/>
      <c r="AC200" s="16"/>
      <c r="AD200" s="8"/>
      <c r="AE200" s="8"/>
      <c r="AF200" s="7"/>
      <c r="AG200" s="7"/>
      <c r="AH200" s="4"/>
      <c r="AI200" s="3"/>
      <c r="AJ200" s="3"/>
      <c r="AK200" s="3"/>
      <c r="AL200" s="3"/>
      <c r="AQ200" s="95"/>
      <c r="AV200" s="550"/>
      <c r="AX200" s="66"/>
      <c r="AZ200" s="66"/>
    </row>
    <row r="201" spans="1:52" s="2" customFormat="1" x14ac:dyDescent="0.25">
      <c r="A201" s="28"/>
      <c r="B201" s="1"/>
      <c r="K201" s="13"/>
      <c r="L201" s="13"/>
      <c r="M201" s="84"/>
      <c r="N201" s="13"/>
      <c r="O201" s="13"/>
      <c r="P201" s="13"/>
      <c r="Q201" s="536"/>
      <c r="R201" s="8"/>
      <c r="S201" s="8"/>
      <c r="T201" s="4"/>
      <c r="U201" s="605"/>
      <c r="V201" s="26"/>
      <c r="W201" s="606"/>
      <c r="X201" s="17"/>
      <c r="Y201" s="4"/>
      <c r="Z201" s="4"/>
      <c r="AA201" s="16"/>
      <c r="AB201" s="16"/>
      <c r="AC201" s="16"/>
      <c r="AD201" s="8"/>
      <c r="AE201" s="8"/>
      <c r="AF201" s="7"/>
      <c r="AG201" s="7"/>
      <c r="AH201" s="4"/>
      <c r="AI201" s="3"/>
      <c r="AJ201" s="3"/>
      <c r="AK201" s="3"/>
      <c r="AL201" s="3"/>
      <c r="AQ201" s="95"/>
      <c r="AV201" s="550"/>
      <c r="AX201" s="66"/>
      <c r="AZ201" s="66"/>
    </row>
    <row r="202" spans="1:52" s="2" customFormat="1" x14ac:dyDescent="0.25">
      <c r="A202" s="28"/>
      <c r="B202" s="1"/>
      <c r="K202" s="13"/>
      <c r="L202" s="13"/>
      <c r="M202" s="84"/>
      <c r="N202" s="13"/>
      <c r="O202" s="13"/>
      <c r="P202" s="13"/>
      <c r="Q202" s="536"/>
      <c r="R202" s="8"/>
      <c r="S202" s="8"/>
      <c r="T202" s="4"/>
      <c r="U202" s="605"/>
      <c r="V202" s="26"/>
      <c r="W202" s="606"/>
      <c r="X202" s="17"/>
      <c r="Y202" s="4"/>
      <c r="Z202" s="4"/>
      <c r="AA202" s="16"/>
      <c r="AB202" s="16"/>
      <c r="AC202" s="16"/>
      <c r="AD202" s="8"/>
      <c r="AE202" s="8"/>
      <c r="AF202" s="7"/>
      <c r="AG202" s="7"/>
      <c r="AH202" s="4"/>
      <c r="AI202" s="3"/>
      <c r="AJ202" s="3"/>
      <c r="AK202" s="3"/>
      <c r="AL202" s="3"/>
      <c r="AQ202" s="95"/>
      <c r="AV202" s="550"/>
      <c r="AX202" s="66"/>
      <c r="AZ202" s="66"/>
    </row>
    <row r="203" spans="1:52" s="2" customFormat="1" x14ac:dyDescent="0.25">
      <c r="A203" s="28"/>
      <c r="B203" s="1"/>
      <c r="K203" s="13"/>
      <c r="L203" s="13"/>
      <c r="M203" s="84"/>
      <c r="N203" s="13"/>
      <c r="O203" s="13"/>
      <c r="P203" s="13"/>
      <c r="Q203" s="536"/>
      <c r="R203" s="8"/>
      <c r="S203" s="8"/>
      <c r="T203" s="4"/>
      <c r="U203" s="605"/>
      <c r="V203" s="26"/>
      <c r="W203" s="606"/>
      <c r="X203" s="17"/>
      <c r="Y203" s="4"/>
      <c r="Z203" s="4"/>
      <c r="AA203" s="16"/>
      <c r="AB203" s="16"/>
      <c r="AC203" s="16"/>
      <c r="AD203" s="8"/>
      <c r="AE203" s="8"/>
      <c r="AF203" s="7"/>
      <c r="AG203" s="7"/>
      <c r="AH203" s="4"/>
      <c r="AI203" s="3"/>
      <c r="AJ203" s="3"/>
      <c r="AK203" s="3"/>
      <c r="AL203" s="3"/>
      <c r="AV203" s="550"/>
      <c r="AX203" s="66"/>
      <c r="AZ203" s="66"/>
    </row>
    <row r="204" spans="1:52" s="2" customFormat="1" x14ac:dyDescent="0.25">
      <c r="A204" s="28"/>
      <c r="B204" s="1"/>
      <c r="K204" s="13"/>
      <c r="L204" s="13"/>
      <c r="M204" s="84"/>
      <c r="N204" s="13"/>
      <c r="O204" s="13"/>
      <c r="P204" s="13"/>
      <c r="Q204" s="536"/>
      <c r="R204" s="8"/>
      <c r="S204" s="8"/>
      <c r="T204" s="4"/>
      <c r="U204" s="605"/>
      <c r="V204" s="26"/>
      <c r="W204" s="606"/>
      <c r="X204" s="17"/>
      <c r="Y204" s="4"/>
      <c r="Z204" s="4"/>
      <c r="AA204" s="16"/>
      <c r="AB204" s="16"/>
      <c r="AC204" s="16"/>
      <c r="AD204" s="8"/>
      <c r="AE204" s="8"/>
      <c r="AF204" s="7"/>
      <c r="AG204" s="7"/>
      <c r="AH204" s="4"/>
      <c r="AI204" s="3"/>
      <c r="AJ204" s="3"/>
      <c r="AK204" s="3"/>
      <c r="AL204" s="3"/>
      <c r="AV204" s="550"/>
      <c r="AX204" s="66"/>
      <c r="AZ204" s="66"/>
    </row>
    <row r="205" spans="1:52" s="2" customFormat="1" x14ac:dyDescent="0.25">
      <c r="A205" s="28"/>
      <c r="B205" s="1"/>
      <c r="K205" s="13"/>
      <c r="L205" s="13"/>
      <c r="M205" s="84"/>
      <c r="N205" s="13"/>
      <c r="O205" s="13"/>
      <c r="P205" s="13"/>
      <c r="Q205" s="536"/>
      <c r="R205" s="8"/>
      <c r="S205" s="8"/>
      <c r="T205" s="4"/>
      <c r="U205" s="605"/>
      <c r="V205" s="26"/>
      <c r="W205" s="606"/>
      <c r="X205" s="17"/>
      <c r="Y205" s="4"/>
      <c r="Z205" s="4"/>
      <c r="AA205" s="16"/>
      <c r="AB205" s="16"/>
      <c r="AC205" s="16"/>
      <c r="AD205" s="8"/>
      <c r="AE205" s="8"/>
      <c r="AF205" s="7"/>
      <c r="AG205" s="7"/>
      <c r="AH205" s="4"/>
      <c r="AI205" s="3"/>
      <c r="AJ205" s="3"/>
      <c r="AK205" s="3"/>
      <c r="AL205" s="3"/>
      <c r="AV205" s="550"/>
      <c r="AX205" s="66"/>
      <c r="AZ205" s="66"/>
    </row>
    <row r="206" spans="1:52" s="2" customFormat="1" x14ac:dyDescent="0.25">
      <c r="A206" s="28"/>
      <c r="B206" s="1"/>
      <c r="K206" s="13"/>
      <c r="L206" s="13"/>
      <c r="M206" s="84"/>
      <c r="N206" s="13"/>
      <c r="O206" s="13"/>
      <c r="P206" s="13"/>
      <c r="Q206" s="536"/>
      <c r="R206" s="8"/>
      <c r="S206" s="8"/>
      <c r="T206" s="4"/>
      <c r="U206" s="605"/>
      <c r="V206" s="26"/>
      <c r="W206" s="606"/>
      <c r="X206" s="17"/>
      <c r="Y206" s="4"/>
      <c r="Z206" s="4"/>
      <c r="AA206" s="16"/>
      <c r="AB206" s="16"/>
      <c r="AC206" s="16"/>
      <c r="AD206" s="8"/>
      <c r="AE206" s="8"/>
      <c r="AF206" s="7"/>
      <c r="AG206" s="7"/>
      <c r="AH206" s="4"/>
      <c r="AI206" s="3"/>
      <c r="AJ206" s="3"/>
      <c r="AK206" s="3"/>
      <c r="AL206" s="3"/>
      <c r="AV206" s="550"/>
      <c r="AX206" s="66"/>
      <c r="AZ206" s="66"/>
    </row>
    <row r="207" spans="1:52" s="2" customFormat="1" x14ac:dyDescent="0.25">
      <c r="A207" s="28"/>
      <c r="B207" s="1"/>
      <c r="K207" s="13"/>
      <c r="L207" s="13"/>
      <c r="M207" s="84"/>
      <c r="N207" s="13"/>
      <c r="O207" s="13"/>
      <c r="P207" s="13"/>
      <c r="Q207" s="536"/>
      <c r="R207" s="8"/>
      <c r="S207" s="8"/>
      <c r="T207" s="4"/>
      <c r="U207" s="605"/>
      <c r="V207" s="26"/>
      <c r="W207" s="606"/>
      <c r="X207" s="17"/>
      <c r="Y207" s="4"/>
      <c r="Z207" s="4"/>
      <c r="AA207" s="16"/>
      <c r="AB207" s="16"/>
      <c r="AC207" s="16"/>
      <c r="AD207" s="8"/>
      <c r="AE207" s="8"/>
      <c r="AF207" s="7"/>
      <c r="AG207" s="7"/>
      <c r="AH207" s="4"/>
      <c r="AI207" s="3"/>
      <c r="AJ207" s="3"/>
      <c r="AK207" s="3"/>
      <c r="AL207" s="3"/>
      <c r="AV207" s="550"/>
      <c r="AX207" s="66"/>
      <c r="AZ207" s="66"/>
    </row>
    <row r="208" spans="1:52" s="2" customFormat="1" x14ac:dyDescent="0.25">
      <c r="A208" s="28"/>
      <c r="B208" s="1"/>
      <c r="K208" s="13"/>
      <c r="L208" s="13"/>
      <c r="M208" s="84"/>
      <c r="N208" s="13"/>
      <c r="O208" s="13"/>
      <c r="P208" s="13"/>
      <c r="Q208" s="536"/>
      <c r="R208" s="8"/>
      <c r="S208" s="8"/>
      <c r="T208" s="4"/>
      <c r="U208" s="605"/>
      <c r="V208" s="26"/>
      <c r="W208" s="606"/>
      <c r="X208" s="17"/>
      <c r="Y208" s="4"/>
      <c r="Z208" s="4"/>
      <c r="AA208" s="16"/>
      <c r="AB208" s="16"/>
      <c r="AC208" s="16"/>
      <c r="AD208" s="8"/>
      <c r="AE208" s="8"/>
      <c r="AF208" s="7"/>
      <c r="AG208" s="7"/>
      <c r="AH208" s="4"/>
      <c r="AI208" s="3"/>
      <c r="AJ208" s="3"/>
      <c r="AK208" s="3"/>
      <c r="AL208" s="3"/>
      <c r="AV208" s="550"/>
      <c r="AX208" s="66"/>
      <c r="AZ208" s="66"/>
    </row>
    <row r="209" spans="1:52" s="2" customFormat="1" x14ac:dyDescent="0.25">
      <c r="A209" s="28"/>
      <c r="B209" s="1"/>
      <c r="K209" s="13"/>
      <c r="L209" s="13"/>
      <c r="M209" s="84"/>
      <c r="N209" s="13"/>
      <c r="O209" s="13"/>
      <c r="P209" s="13"/>
      <c r="Q209" s="536"/>
      <c r="R209" s="8"/>
      <c r="S209" s="8"/>
      <c r="T209" s="4"/>
      <c r="U209" s="605"/>
      <c r="V209" s="26"/>
      <c r="W209" s="606"/>
      <c r="X209" s="17"/>
      <c r="Y209" s="4"/>
      <c r="Z209" s="4"/>
      <c r="AA209" s="16"/>
      <c r="AB209" s="16"/>
      <c r="AC209" s="16"/>
      <c r="AD209" s="8"/>
      <c r="AE209" s="8"/>
      <c r="AF209" s="7"/>
      <c r="AG209" s="7"/>
      <c r="AH209" s="4"/>
      <c r="AI209" s="3"/>
      <c r="AJ209" s="3"/>
      <c r="AK209" s="3"/>
      <c r="AL209" s="3"/>
      <c r="AV209" s="550"/>
      <c r="AX209" s="66"/>
      <c r="AZ209" s="66"/>
    </row>
    <row r="210" spans="1:52" s="2" customFormat="1" x14ac:dyDescent="0.25">
      <c r="A210" s="28"/>
      <c r="B210" s="1"/>
      <c r="K210" s="13"/>
      <c r="L210" s="13"/>
      <c r="M210" s="84"/>
      <c r="N210" s="13"/>
      <c r="O210" s="13"/>
      <c r="P210" s="13"/>
      <c r="Q210" s="536"/>
      <c r="R210" s="8"/>
      <c r="S210" s="8"/>
      <c r="T210" s="4"/>
      <c r="U210" s="605"/>
      <c r="V210" s="26"/>
      <c r="W210" s="606"/>
      <c r="X210" s="17"/>
      <c r="Y210" s="4"/>
      <c r="Z210" s="4"/>
      <c r="AA210" s="16"/>
      <c r="AB210" s="16"/>
      <c r="AC210" s="16"/>
      <c r="AD210" s="8"/>
      <c r="AE210" s="8"/>
      <c r="AF210" s="7"/>
      <c r="AG210" s="7"/>
      <c r="AH210" s="4"/>
      <c r="AI210" s="3"/>
      <c r="AJ210" s="3"/>
      <c r="AK210" s="3"/>
      <c r="AL210" s="3"/>
      <c r="AV210" s="550"/>
      <c r="AX210" s="66"/>
      <c r="AZ210" s="66"/>
    </row>
    <row r="211" spans="1:52" s="2" customFormat="1" x14ac:dyDescent="0.25">
      <c r="A211" s="28"/>
      <c r="B211" s="1"/>
      <c r="K211" s="13"/>
      <c r="L211" s="13"/>
      <c r="M211" s="84"/>
      <c r="N211" s="13"/>
      <c r="O211" s="13"/>
      <c r="P211" s="13"/>
      <c r="Q211" s="536"/>
      <c r="R211" s="8"/>
      <c r="S211" s="8"/>
      <c r="T211" s="4"/>
      <c r="U211" s="605"/>
      <c r="V211" s="26"/>
      <c r="W211" s="606"/>
      <c r="X211" s="17"/>
      <c r="Y211" s="4"/>
      <c r="Z211" s="4"/>
      <c r="AA211" s="16"/>
      <c r="AB211" s="16"/>
      <c r="AC211" s="16"/>
      <c r="AD211" s="8"/>
      <c r="AE211" s="8"/>
      <c r="AF211" s="7"/>
      <c r="AG211" s="7"/>
      <c r="AH211" s="4"/>
      <c r="AI211" s="3"/>
      <c r="AJ211" s="3"/>
      <c r="AK211" s="3"/>
      <c r="AL211" s="3"/>
      <c r="AV211" s="550"/>
      <c r="AX211" s="66"/>
      <c r="AZ211" s="66"/>
    </row>
    <row r="212" spans="1:52" s="2" customFormat="1" x14ac:dyDescent="0.25">
      <c r="A212" s="28"/>
      <c r="B212" s="1"/>
      <c r="K212" s="13"/>
      <c r="L212" s="13"/>
      <c r="M212" s="84"/>
      <c r="N212" s="13"/>
      <c r="O212" s="13"/>
      <c r="P212" s="13"/>
      <c r="Q212" s="536"/>
      <c r="R212" s="8"/>
      <c r="S212" s="8"/>
      <c r="T212" s="4"/>
      <c r="U212" s="605"/>
      <c r="V212" s="26"/>
      <c r="W212" s="606"/>
      <c r="X212" s="17"/>
      <c r="Y212" s="4"/>
      <c r="Z212" s="4"/>
      <c r="AA212" s="16"/>
      <c r="AB212" s="16"/>
      <c r="AC212" s="16"/>
      <c r="AD212" s="8"/>
      <c r="AE212" s="8"/>
      <c r="AF212" s="7"/>
      <c r="AG212" s="7"/>
      <c r="AH212" s="4"/>
      <c r="AI212" s="3"/>
      <c r="AJ212" s="3"/>
      <c r="AK212" s="3"/>
      <c r="AL212" s="3"/>
      <c r="AV212" s="550"/>
      <c r="AX212" s="66"/>
      <c r="AZ212" s="66"/>
    </row>
    <row r="213" spans="1:52" s="2" customFormat="1" x14ac:dyDescent="0.25">
      <c r="A213" s="28"/>
      <c r="B213" s="1"/>
      <c r="K213" s="13"/>
      <c r="L213" s="13"/>
      <c r="M213" s="84"/>
      <c r="N213" s="13"/>
      <c r="O213" s="13"/>
      <c r="P213" s="13"/>
      <c r="Q213" s="536"/>
      <c r="R213" s="8"/>
      <c r="S213" s="8"/>
      <c r="T213" s="4"/>
      <c r="U213" s="605"/>
      <c r="V213" s="26"/>
      <c r="W213" s="606"/>
      <c r="X213" s="17"/>
      <c r="Y213" s="4"/>
      <c r="Z213" s="4"/>
      <c r="AA213" s="16"/>
      <c r="AB213" s="16"/>
      <c r="AC213" s="16"/>
      <c r="AD213" s="8"/>
      <c r="AE213" s="8"/>
      <c r="AF213" s="7"/>
      <c r="AG213" s="7"/>
      <c r="AH213" s="4"/>
      <c r="AI213" s="3"/>
      <c r="AJ213" s="3"/>
      <c r="AK213" s="3"/>
      <c r="AL213" s="3"/>
      <c r="AV213" s="550"/>
      <c r="AX213" s="66"/>
      <c r="AZ213" s="66"/>
    </row>
    <row r="214" spans="1:52" s="2" customFormat="1" x14ac:dyDescent="0.25">
      <c r="A214" s="28"/>
      <c r="B214" s="1"/>
      <c r="K214" s="13"/>
      <c r="L214" s="13"/>
      <c r="M214" s="84"/>
      <c r="N214" s="13"/>
      <c r="O214" s="13"/>
      <c r="P214" s="13"/>
      <c r="Q214" s="536"/>
      <c r="R214" s="8"/>
      <c r="S214" s="8"/>
      <c r="T214" s="4"/>
      <c r="U214" s="605"/>
      <c r="V214" s="26"/>
      <c r="W214" s="606"/>
      <c r="X214" s="17"/>
      <c r="Y214" s="4"/>
      <c r="Z214" s="4"/>
      <c r="AA214" s="16"/>
      <c r="AB214" s="16"/>
      <c r="AC214" s="16"/>
      <c r="AD214" s="8"/>
      <c r="AE214" s="8"/>
      <c r="AF214" s="7"/>
      <c r="AG214" s="7"/>
      <c r="AH214" s="4"/>
      <c r="AI214" s="3"/>
      <c r="AJ214" s="3"/>
      <c r="AK214" s="3"/>
      <c r="AL214" s="3"/>
      <c r="AV214" s="550"/>
      <c r="AX214" s="66"/>
      <c r="AZ214" s="66"/>
    </row>
    <row r="215" spans="1:52" x14ac:dyDescent="0.25">
      <c r="A215" s="126"/>
      <c r="B215" s="127"/>
      <c r="C215" s="71"/>
      <c r="D215" s="9"/>
      <c r="E215" s="9"/>
      <c r="F215" s="9"/>
      <c r="G215" s="9"/>
      <c r="H215" s="9"/>
      <c r="I215" s="9"/>
      <c r="J215" s="9"/>
      <c r="K215" s="40"/>
      <c r="L215" s="40"/>
      <c r="M215" s="85"/>
      <c r="N215" s="40"/>
      <c r="O215" s="40"/>
      <c r="P215" s="40"/>
      <c r="Q215" s="541"/>
      <c r="R215" s="25"/>
      <c r="S215" s="25"/>
      <c r="T215" s="21"/>
      <c r="U215" s="631"/>
      <c r="W215" s="632"/>
      <c r="X215" s="29"/>
      <c r="Y215" s="21"/>
      <c r="Z215" s="21"/>
      <c r="AA215" s="24"/>
      <c r="AB215" s="24"/>
      <c r="AC215" s="24"/>
      <c r="AD215" s="25"/>
      <c r="AE215" s="25"/>
      <c r="AF215" s="90"/>
      <c r="AG215" s="90"/>
      <c r="AH215" s="21"/>
      <c r="AI215" s="20"/>
      <c r="AJ215" s="20"/>
      <c r="AK215" s="20"/>
      <c r="AL215" s="20"/>
      <c r="AM215" s="9"/>
      <c r="AN215" s="9"/>
      <c r="AO215" s="9"/>
      <c r="AP215" s="9"/>
      <c r="AQ215" s="9"/>
      <c r="AR215" s="9"/>
      <c r="AS215" s="9"/>
      <c r="AT215" s="9"/>
      <c r="AU215" s="9"/>
      <c r="AV215" s="552"/>
    </row>
  </sheetData>
  <mergeCells count="59">
    <mergeCell ref="B2:AW2"/>
    <mergeCell ref="B3:AW3"/>
    <mergeCell ref="A4:A10"/>
    <mergeCell ref="B4:U4"/>
    <mergeCell ref="V4:V10"/>
    <mergeCell ref="W4:AP4"/>
    <mergeCell ref="AQ4:AQ10"/>
    <mergeCell ref="AR4:AR10"/>
    <mergeCell ref="AS4:AS10"/>
    <mergeCell ref="AT4:AT10"/>
    <mergeCell ref="B5:B10"/>
    <mergeCell ref="C5:C10"/>
    <mergeCell ref="D5:D10"/>
    <mergeCell ref="E5:F5"/>
    <mergeCell ref="G5:G10"/>
    <mergeCell ref="AU4:AU10"/>
    <mergeCell ref="AW4:AW10"/>
    <mergeCell ref="AX4:AX10"/>
    <mergeCell ref="AY4:AY10"/>
    <mergeCell ref="H5:J5"/>
    <mergeCell ref="M5:M10"/>
    <mergeCell ref="N5:N10"/>
    <mergeCell ref="O5:O10"/>
    <mergeCell ref="P5:P10"/>
    <mergeCell ref="AE5:AE10"/>
    <mergeCell ref="AF5:AF10"/>
    <mergeCell ref="AG5:AG10"/>
    <mergeCell ref="AH6:AH10"/>
    <mergeCell ref="AI6:AI10"/>
    <mergeCell ref="AJ6:AJ10"/>
    <mergeCell ref="Q5:U5"/>
    <mergeCell ref="R6:R10"/>
    <mergeCell ref="AV4:AV10"/>
    <mergeCell ref="AC5:AC10"/>
    <mergeCell ref="AD5:AD10"/>
    <mergeCell ref="W5:W10"/>
    <mergeCell ref="X5:X10"/>
    <mergeCell ref="Y5:Y10"/>
    <mergeCell ref="Z5:Z10"/>
    <mergeCell ref="AA5:AA10"/>
    <mergeCell ref="AB5:AB10"/>
    <mergeCell ref="AN6:AN10"/>
    <mergeCell ref="AO5:AO10"/>
    <mergeCell ref="AP5:AP10"/>
    <mergeCell ref="AM5:AN5"/>
    <mergeCell ref="E6:E10"/>
    <mergeCell ref="F6:F10"/>
    <mergeCell ref="H6:H10"/>
    <mergeCell ref="I6:I10"/>
    <mergeCell ref="J6:J10"/>
    <mergeCell ref="K6:K10"/>
    <mergeCell ref="L6:L10"/>
    <mergeCell ref="Q6:Q10"/>
    <mergeCell ref="AL6:AL10"/>
    <mergeCell ref="AM6:AM10"/>
    <mergeCell ref="AK6:AK10"/>
    <mergeCell ref="S6:S10"/>
    <mergeCell ref="T6:T10"/>
    <mergeCell ref="U6:U10"/>
  </mergeCells>
  <printOptions horizontalCentered="1"/>
  <pageMargins left="0.11811023622047244" right="0.19685039370078741" top="0.31496062992125984" bottom="0.31496062992125984" header="0.31496062992125984" footer="0.31496062992125984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Y1</xm:sqref>
        </x14:dataValidation>
        <x14:dataValidation type="list" allowBlank="1" showInputMessage="1" showErrorMessage="1">
          <x14:formula1>
            <xm:f>รายการ!$E$1:$E$11</xm:f>
          </x14:formula1>
          <xm:sqref>Z1</xm:sqref>
        </x14:dataValidation>
        <x14:dataValidation type="list" allowBlank="1" showInputMessage="1" showErrorMessage="1">
          <x14:formula1>
            <xm:f>รายการ!$C$1:$C$5</xm:f>
          </x14:formula1>
          <xm:sqref>AC95 AC1 M4 M1</xm:sqref>
        </x14:dataValidation>
        <x14:dataValidation type="list" allowBlank="1" showInputMessage="1" showErrorMessage="1">
          <x14:formula1>
            <xm:f>[2]รายการ!#REF!</xm:f>
          </x14:formula1>
          <xm:sqref>Y5:Z10 M5:M10 AC5:AC10 C5:C10 Y96:Z96 M96 AC96 C96</xm:sqref>
        </x14:dataValidation>
        <x14:dataValidation type="list" allowBlank="1" showInputMessage="1" showErrorMessage="1">
          <x14:formula1>
            <xm:f>[3]รายการ!#REF!</xm:f>
          </x14:formula1>
          <xm:sqref>Y179:Z1048576 M179:M1048576 AC179:AC1048576 C179:C1048576 AC97:AC118 C97:C118 C11:C94 AC11:AC94 M11:M94 M97:M118 Y11:Z95 Y97:Z118</xm:sqref>
        </x14:dataValidation>
        <x14:dataValidation type="list" allowBlank="1" showInputMessage="1" showErrorMessage="1">
          <x14:formula1>
            <xm:f>[4]รายการ!#REF!</xm:f>
          </x14:formula1>
          <xm:sqref>M95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A488"/>
  <sheetViews>
    <sheetView tabSelected="1" view="pageBreakPreview" topLeftCell="B1" zoomScale="80" zoomScaleNormal="110" zoomScaleSheetLayoutView="80" workbookViewId="0">
      <selection activeCell="AF15" sqref="AF15"/>
    </sheetView>
  </sheetViews>
  <sheetFormatPr defaultColWidth="15.625" defaultRowHeight="15.75" x14ac:dyDescent="0.25"/>
  <cols>
    <col min="1" max="1" width="25.625" style="67" hidden="1" customWidth="1"/>
    <col min="2" max="2" width="5" style="1" customWidth="1"/>
    <col min="3" max="3" width="8.5" style="66" customWidth="1"/>
    <col min="4" max="4" width="5.625" style="2" customWidth="1"/>
    <col min="5" max="5" width="6.375" style="2" hidden="1" customWidth="1"/>
    <col min="6" max="6" width="5.875" style="2" hidden="1" customWidth="1"/>
    <col min="7" max="7" width="6.75" style="2" hidden="1" customWidth="1"/>
    <col min="8" max="10" width="4.375" style="2" customWidth="1"/>
    <col min="11" max="12" width="8.125" style="13" hidden="1" customWidth="1"/>
    <col min="13" max="13" width="5.625" style="84" customWidth="1"/>
    <col min="14" max="14" width="8" style="13" customWidth="1"/>
    <col min="15" max="15" width="6.375" style="13" customWidth="1"/>
    <col min="16" max="16" width="10.125" style="13" customWidth="1"/>
    <col min="17" max="17" width="8.125" style="3" hidden="1" customWidth="1"/>
    <col min="18" max="18" width="6.125" style="8" hidden="1" customWidth="1"/>
    <col min="19" max="19" width="5.5" style="8" hidden="1" customWidth="1"/>
    <col min="20" max="20" width="6.875" style="4" hidden="1" customWidth="1"/>
    <col min="21" max="21" width="6.875" style="11" hidden="1" customWidth="1"/>
    <col min="22" max="22" width="14.75" style="26" hidden="1" customWidth="1"/>
    <col min="23" max="23" width="4.5" style="5" customWidth="1"/>
    <col min="24" max="24" width="5" style="17" hidden="1" customWidth="1"/>
    <col min="25" max="25" width="9.75" style="4" customWidth="1"/>
    <col min="26" max="26" width="10" style="4" customWidth="1"/>
    <col min="27" max="28" width="5.125" style="16" hidden="1" customWidth="1"/>
    <col min="29" max="29" width="5.875" style="16" customWidth="1"/>
    <col min="30" max="30" width="6.875" style="8" customWidth="1"/>
    <col min="31" max="31" width="6.25" style="8" customWidth="1"/>
    <col min="32" max="32" width="7.625" style="7" customWidth="1"/>
    <col min="33" max="33" width="10" style="7" customWidth="1"/>
    <col min="34" max="34" width="7" style="4" hidden="1" customWidth="1"/>
    <col min="35" max="35" width="6.875" style="3" hidden="1" customWidth="1"/>
    <col min="36" max="36" width="7" style="3" hidden="1" customWidth="1"/>
    <col min="37" max="37" width="6" style="3" hidden="1" customWidth="1"/>
    <col min="38" max="38" width="6.25" style="3" hidden="1" customWidth="1"/>
    <col min="39" max="39" width="5.875" style="2" customWidth="1"/>
    <col min="40" max="40" width="5.625" style="2" customWidth="1"/>
    <col min="41" max="41" width="11.125" style="2" hidden="1" customWidth="1"/>
    <col min="42" max="42" width="10" style="2" customWidth="1"/>
    <col min="43" max="43" width="9.75" style="2" customWidth="1"/>
    <col min="44" max="44" width="10.125" style="2" customWidth="1"/>
    <col min="45" max="45" width="10.125" style="2" hidden="1" customWidth="1"/>
    <col min="46" max="46" width="10.5" style="2" customWidth="1"/>
    <col min="47" max="47" width="7.875" style="2" customWidth="1"/>
    <col min="48" max="48" width="5.625" style="2" customWidth="1"/>
    <col min="49" max="49" width="19.75" style="553" hidden="1" customWidth="1"/>
    <col min="50" max="50" width="8" style="2" hidden="1" customWidth="1"/>
    <col min="51" max="51" width="1.625" style="2" hidden="1" customWidth="1"/>
    <col min="52" max="16384" width="15.625" style="6"/>
  </cols>
  <sheetData>
    <row r="1" spans="1:53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3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3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3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42" t="s">
        <v>1723</v>
      </c>
      <c r="AV4" s="842" t="s">
        <v>1724</v>
      </c>
      <c r="AW4" s="840" t="s">
        <v>20</v>
      </c>
      <c r="AX4" s="840" t="s">
        <v>1860</v>
      </c>
      <c r="AY4" s="840" t="s">
        <v>1861</v>
      </c>
    </row>
    <row r="5" spans="1:53" s="10" customFormat="1" ht="17.25" customHeight="1" x14ac:dyDescent="0.25">
      <c r="A5" s="870"/>
      <c r="B5" s="845" t="s">
        <v>10</v>
      </c>
      <c r="C5" s="871" t="s">
        <v>11</v>
      </c>
      <c r="D5" s="830" t="s">
        <v>0</v>
      </c>
      <c r="E5" s="872" t="s">
        <v>12</v>
      </c>
      <c r="F5" s="871"/>
      <c r="G5" s="830" t="s">
        <v>21</v>
      </c>
      <c r="H5" s="872" t="s">
        <v>14</v>
      </c>
      <c r="I5" s="873"/>
      <c r="J5" s="871"/>
      <c r="K5" s="753" t="s">
        <v>101</v>
      </c>
      <c r="L5" s="753" t="s">
        <v>101</v>
      </c>
      <c r="M5" s="866" t="s">
        <v>1709</v>
      </c>
      <c r="N5" s="869" t="s">
        <v>1710</v>
      </c>
      <c r="O5" s="869" t="s">
        <v>1711</v>
      </c>
      <c r="P5" s="869" t="s">
        <v>1712</v>
      </c>
      <c r="Q5" s="872" t="s">
        <v>22</v>
      </c>
      <c r="R5" s="873"/>
      <c r="S5" s="873"/>
      <c r="T5" s="873"/>
      <c r="U5" s="871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755"/>
      <c r="AI5" s="719" t="s">
        <v>23</v>
      </c>
      <c r="AJ5" s="720"/>
      <c r="AK5" s="720"/>
      <c r="AL5" s="720"/>
      <c r="AM5" s="838" t="s">
        <v>1717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843"/>
      <c r="AV5" s="843"/>
      <c r="AW5" s="840"/>
      <c r="AX5" s="840"/>
      <c r="AY5" s="840"/>
      <c r="AZ5" s="768"/>
    </row>
    <row r="6" spans="1:53" s="10" customFormat="1" ht="17.25" customHeight="1" x14ac:dyDescent="0.25">
      <c r="A6" s="870"/>
      <c r="B6" s="845"/>
      <c r="C6" s="871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67"/>
      <c r="N6" s="843"/>
      <c r="O6" s="843"/>
      <c r="P6" s="843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843"/>
      <c r="AV6" s="843"/>
      <c r="AW6" s="840"/>
      <c r="AX6" s="840"/>
      <c r="AY6" s="840"/>
      <c r="AZ6" s="768"/>
    </row>
    <row r="7" spans="1:53" s="10" customFormat="1" ht="17.25" customHeight="1" x14ac:dyDescent="0.25">
      <c r="A7" s="870"/>
      <c r="B7" s="845"/>
      <c r="C7" s="871"/>
      <c r="D7" s="830"/>
      <c r="E7" s="830"/>
      <c r="F7" s="830"/>
      <c r="G7" s="830"/>
      <c r="H7" s="830"/>
      <c r="I7" s="830"/>
      <c r="J7" s="830"/>
      <c r="K7" s="831"/>
      <c r="L7" s="831"/>
      <c r="M7" s="867"/>
      <c r="N7" s="843"/>
      <c r="O7" s="843"/>
      <c r="P7" s="843"/>
      <c r="Q7" s="832"/>
      <c r="R7" s="833"/>
      <c r="S7" s="833"/>
      <c r="T7" s="830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843"/>
      <c r="AV7" s="843"/>
      <c r="AW7" s="840"/>
      <c r="AX7" s="840"/>
      <c r="AY7" s="840"/>
      <c r="AZ7" s="768"/>
    </row>
    <row r="8" spans="1:53" s="10" customFormat="1" ht="17.25" customHeight="1" x14ac:dyDescent="0.25">
      <c r="A8" s="870"/>
      <c r="B8" s="845"/>
      <c r="C8" s="871"/>
      <c r="D8" s="830"/>
      <c r="E8" s="830"/>
      <c r="F8" s="830"/>
      <c r="G8" s="830"/>
      <c r="H8" s="830"/>
      <c r="I8" s="830"/>
      <c r="J8" s="830"/>
      <c r="K8" s="831"/>
      <c r="L8" s="831"/>
      <c r="M8" s="867"/>
      <c r="N8" s="843"/>
      <c r="O8" s="843"/>
      <c r="P8" s="843"/>
      <c r="Q8" s="832"/>
      <c r="R8" s="833"/>
      <c r="S8" s="833"/>
      <c r="T8" s="830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843"/>
      <c r="AV8" s="843"/>
      <c r="AW8" s="840"/>
      <c r="AX8" s="840"/>
      <c r="AY8" s="840"/>
      <c r="AZ8" s="768"/>
    </row>
    <row r="9" spans="1:53" s="10" customFormat="1" ht="17.25" customHeight="1" x14ac:dyDescent="0.25">
      <c r="A9" s="870"/>
      <c r="B9" s="845"/>
      <c r="C9" s="871"/>
      <c r="D9" s="830"/>
      <c r="E9" s="830"/>
      <c r="F9" s="830"/>
      <c r="G9" s="830"/>
      <c r="H9" s="830"/>
      <c r="I9" s="830"/>
      <c r="J9" s="830"/>
      <c r="K9" s="831"/>
      <c r="L9" s="831"/>
      <c r="M9" s="867"/>
      <c r="N9" s="843"/>
      <c r="O9" s="843"/>
      <c r="P9" s="843"/>
      <c r="Q9" s="832"/>
      <c r="R9" s="833"/>
      <c r="S9" s="833"/>
      <c r="T9" s="830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843"/>
      <c r="AV9" s="843"/>
      <c r="AW9" s="840"/>
      <c r="AX9" s="840"/>
      <c r="AY9" s="840"/>
      <c r="AZ9" s="768"/>
    </row>
    <row r="10" spans="1:53" s="10" customFormat="1" ht="17.25" customHeight="1" x14ac:dyDescent="0.25">
      <c r="A10" s="870"/>
      <c r="B10" s="845"/>
      <c r="C10" s="871"/>
      <c r="D10" s="830"/>
      <c r="E10" s="830"/>
      <c r="F10" s="830"/>
      <c r="G10" s="830"/>
      <c r="H10" s="830"/>
      <c r="I10" s="830"/>
      <c r="J10" s="830"/>
      <c r="K10" s="831"/>
      <c r="L10" s="831"/>
      <c r="M10" s="868"/>
      <c r="N10" s="844"/>
      <c r="O10" s="844"/>
      <c r="P10" s="844"/>
      <c r="Q10" s="832"/>
      <c r="R10" s="833"/>
      <c r="S10" s="833"/>
      <c r="T10" s="830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844"/>
      <c r="AV10" s="844"/>
      <c r="AW10" s="840"/>
      <c r="AX10" s="840"/>
      <c r="AY10" s="840"/>
      <c r="AZ10" s="768"/>
    </row>
    <row r="11" spans="1:53" s="4" customFormat="1" ht="17.25" customHeight="1" x14ac:dyDescent="0.25">
      <c r="A11" s="68" t="s">
        <v>1657</v>
      </c>
      <c r="B11" s="33">
        <v>1449</v>
      </c>
      <c r="C11" s="72" t="s">
        <v>35</v>
      </c>
      <c r="G11" s="4" t="s">
        <v>289</v>
      </c>
      <c r="K11" s="7"/>
      <c r="L11" s="7"/>
      <c r="M11" s="62"/>
      <c r="N11" s="7"/>
      <c r="O11" s="7"/>
      <c r="P11" s="7"/>
      <c r="Q11" s="3"/>
      <c r="R11" s="8"/>
      <c r="S11" s="8"/>
      <c r="U11" s="11"/>
      <c r="V11" s="26" t="s">
        <v>1657</v>
      </c>
      <c r="W11" s="5">
        <v>1251</v>
      </c>
      <c r="X11" s="4" t="s">
        <v>1658</v>
      </c>
      <c r="Y11" s="4" t="s">
        <v>28</v>
      </c>
      <c r="Z11" s="4" t="s">
        <v>53</v>
      </c>
      <c r="AA11" s="16">
        <v>6</v>
      </c>
      <c r="AB11" s="16">
        <v>14</v>
      </c>
      <c r="AC11" s="16">
        <v>2</v>
      </c>
      <c r="AD11" s="8">
        <f>AA11*AB11</f>
        <v>84</v>
      </c>
      <c r="AE11" s="8">
        <v>100</v>
      </c>
      <c r="AF11" s="7">
        <f>รายการ!B1</f>
        <v>6700</v>
      </c>
      <c r="AG11" s="7">
        <f>AF11*AD11</f>
        <v>562800</v>
      </c>
      <c r="AH11" s="3">
        <f>SUM(AI11:AL11)</f>
        <v>84</v>
      </c>
      <c r="AI11" s="3"/>
      <c r="AJ11" s="3">
        <v>84</v>
      </c>
      <c r="AK11" s="3"/>
      <c r="AL11" s="3"/>
      <c r="AM11" s="4">
        <v>14</v>
      </c>
      <c r="AN11" s="4">
        <f>ค่าเสื่อม!O4</f>
        <v>60</v>
      </c>
      <c r="AO11" s="166">
        <f>AG11*AN11/100</f>
        <v>337680</v>
      </c>
      <c r="AP11" s="95">
        <f>AG11-AO11</f>
        <v>225120</v>
      </c>
      <c r="AQ11" s="166">
        <f t="shared" ref="AQ11:AR12" si="0">AP11</f>
        <v>225120</v>
      </c>
      <c r="AR11" s="95">
        <f t="shared" si="0"/>
        <v>225120</v>
      </c>
      <c r="AT11" s="166">
        <f>AQ11</f>
        <v>225120</v>
      </c>
      <c r="BA11" s="72"/>
    </row>
    <row r="12" spans="1:53" s="4" customFormat="1" ht="17.25" customHeight="1" x14ac:dyDescent="0.25">
      <c r="A12" s="68" t="s">
        <v>1659</v>
      </c>
      <c r="B12" s="33">
        <v>1450</v>
      </c>
      <c r="C12" s="72" t="s">
        <v>35</v>
      </c>
      <c r="G12" s="4" t="s">
        <v>289</v>
      </c>
      <c r="K12" s="7"/>
      <c r="L12" s="7"/>
      <c r="M12" s="62"/>
      <c r="N12" s="7"/>
      <c r="O12" s="7"/>
      <c r="P12" s="7"/>
      <c r="Q12" s="3"/>
      <c r="R12" s="8"/>
      <c r="S12" s="8"/>
      <c r="U12" s="11"/>
      <c r="V12" s="26" t="s">
        <v>1659</v>
      </c>
      <c r="W12" s="5">
        <v>1252</v>
      </c>
      <c r="X12" s="4" t="s">
        <v>1207</v>
      </c>
      <c r="Y12" s="4" t="s">
        <v>28</v>
      </c>
      <c r="Z12" s="4" t="s">
        <v>37</v>
      </c>
      <c r="AA12" s="16">
        <v>10</v>
      </c>
      <c r="AB12" s="16">
        <v>15</v>
      </c>
      <c r="AC12" s="16">
        <v>2</v>
      </c>
      <c r="AD12" s="8">
        <f>AA12*AB12</f>
        <v>150</v>
      </c>
      <c r="AE12" s="8">
        <v>100</v>
      </c>
      <c r="AF12" s="7">
        <f>รายการ!B1</f>
        <v>6700</v>
      </c>
      <c r="AG12" s="7">
        <f>AF12*AD12</f>
        <v>1005000</v>
      </c>
      <c r="AH12" s="3">
        <f>SUM(AI12:AL12)</f>
        <v>150</v>
      </c>
      <c r="AI12" s="3"/>
      <c r="AJ12" s="3">
        <v>150</v>
      </c>
      <c r="AK12" s="3"/>
      <c r="AL12" s="3"/>
      <c r="AM12" s="4">
        <v>14</v>
      </c>
      <c r="AN12" s="4">
        <f>ค่าเสื่อม!O2</f>
        <v>18</v>
      </c>
      <c r="AO12" s="166">
        <f>AG12*AN12/100</f>
        <v>180900</v>
      </c>
      <c r="AP12" s="95">
        <f>AG12-AO12</f>
        <v>824100</v>
      </c>
      <c r="AQ12" s="166">
        <f t="shared" si="0"/>
        <v>824100</v>
      </c>
      <c r="AR12" s="95">
        <f t="shared" si="0"/>
        <v>824100</v>
      </c>
      <c r="AT12" s="166">
        <f>AQ12</f>
        <v>824100</v>
      </c>
      <c r="BA12" s="72"/>
    </row>
    <row r="13" spans="1:53" s="4" customFormat="1" ht="17.25" customHeight="1" x14ac:dyDescent="0.25">
      <c r="A13" s="68" t="s">
        <v>1662</v>
      </c>
      <c r="B13" s="5">
        <v>1451</v>
      </c>
      <c r="C13" s="72" t="s">
        <v>35</v>
      </c>
      <c r="G13" s="4" t="s">
        <v>1656</v>
      </c>
      <c r="K13" s="7"/>
      <c r="L13" s="7"/>
      <c r="M13" s="62"/>
      <c r="N13" s="7"/>
      <c r="O13" s="7"/>
      <c r="P13" s="7"/>
      <c r="Q13" s="3"/>
      <c r="R13" s="8"/>
      <c r="S13" s="8"/>
      <c r="U13" s="11"/>
      <c r="V13" s="26" t="s">
        <v>1662</v>
      </c>
      <c r="W13" s="5">
        <v>1253</v>
      </c>
      <c r="X13" s="4" t="s">
        <v>1663</v>
      </c>
      <c r="Y13" s="4" t="s">
        <v>28</v>
      </c>
      <c r="Z13" s="4" t="s">
        <v>53</v>
      </c>
      <c r="AA13" s="16">
        <v>6</v>
      </c>
      <c r="AB13" s="16">
        <v>15</v>
      </c>
      <c r="AC13" s="16">
        <v>2</v>
      </c>
      <c r="AD13" s="8">
        <f>AA13*AB13</f>
        <v>90</v>
      </c>
      <c r="AE13" s="8">
        <v>100</v>
      </c>
      <c r="AF13" s="7">
        <f>AF14</f>
        <v>6700</v>
      </c>
      <c r="AG13" s="7">
        <f>AF13*AD13</f>
        <v>603000</v>
      </c>
      <c r="AH13" s="3">
        <f>SUM(AI13:AL13)</f>
        <v>90</v>
      </c>
      <c r="AI13" s="3"/>
      <c r="AJ13" s="3">
        <v>90</v>
      </c>
      <c r="AK13" s="3"/>
      <c r="AL13" s="3"/>
      <c r="AM13" s="4">
        <v>22</v>
      </c>
      <c r="AN13" s="4">
        <f>ค่าเสื่อม!T4</f>
        <v>93</v>
      </c>
      <c r="AO13" s="166">
        <f>AG13*AN13/100</f>
        <v>560790</v>
      </c>
      <c r="AP13" s="166">
        <f>AG13-AO13</f>
        <v>42210</v>
      </c>
      <c r="AQ13" s="166">
        <f>P13+AP13</f>
        <v>42210</v>
      </c>
      <c r="AR13" s="95">
        <f>AQ13</f>
        <v>42210</v>
      </c>
      <c r="AT13" s="166">
        <f>AQ13</f>
        <v>42210</v>
      </c>
      <c r="BA13" s="72"/>
    </row>
    <row r="14" spans="1:53" s="4" customFormat="1" ht="17.25" customHeight="1" x14ac:dyDescent="0.25">
      <c r="A14" s="68" t="s">
        <v>1664</v>
      </c>
      <c r="B14" s="5">
        <v>1452</v>
      </c>
      <c r="C14" s="72" t="s">
        <v>35</v>
      </c>
      <c r="G14" s="4" t="s">
        <v>1656</v>
      </c>
      <c r="K14" s="7"/>
      <c r="L14" s="7"/>
      <c r="M14" s="62"/>
      <c r="N14" s="7"/>
      <c r="O14" s="7"/>
      <c r="P14" s="7"/>
      <c r="Q14" s="3"/>
      <c r="R14" s="8"/>
      <c r="S14" s="8"/>
      <c r="U14" s="11"/>
      <c r="V14" s="26" t="s">
        <v>1664</v>
      </c>
      <c r="W14" s="5">
        <v>1254</v>
      </c>
      <c r="X14" s="4" t="s">
        <v>1665</v>
      </c>
      <c r="Y14" s="4" t="s">
        <v>28</v>
      </c>
      <c r="Z14" s="4" t="s">
        <v>53</v>
      </c>
      <c r="AA14" s="16">
        <v>11</v>
      </c>
      <c r="AB14" s="16">
        <v>13</v>
      </c>
      <c r="AC14" s="16">
        <v>2</v>
      </c>
      <c r="AD14" s="8">
        <f>AA14*AB14</f>
        <v>143</v>
      </c>
      <c r="AE14" s="8">
        <v>100</v>
      </c>
      <c r="AF14" s="7">
        <f>AF16</f>
        <v>6700</v>
      </c>
      <c r="AG14" s="7">
        <f>AF14*AD14</f>
        <v>958100</v>
      </c>
      <c r="AH14" s="3">
        <f>SUM(AI14:AL14)</f>
        <v>143</v>
      </c>
      <c r="AI14" s="3"/>
      <c r="AJ14" s="3">
        <v>143</v>
      </c>
      <c r="AK14" s="3"/>
      <c r="AL14" s="3"/>
      <c r="AM14" s="4">
        <v>28</v>
      </c>
      <c r="AN14" s="4">
        <f>ค่าเสื่อม!T4</f>
        <v>93</v>
      </c>
      <c r="AO14" s="166">
        <f>AG14*AN14/100</f>
        <v>891033</v>
      </c>
      <c r="AP14" s="166">
        <f>AG14-AO14</f>
        <v>67067</v>
      </c>
      <c r="AQ14" s="166">
        <f>P14+AP14</f>
        <v>67067</v>
      </c>
      <c r="AR14" s="95">
        <f>AQ14</f>
        <v>67067</v>
      </c>
      <c r="AT14" s="166">
        <f>AQ14</f>
        <v>67067</v>
      </c>
      <c r="BA14" s="72"/>
    </row>
    <row r="15" spans="1:53" s="4" customFormat="1" ht="17.25" customHeight="1" x14ac:dyDescent="0.25">
      <c r="A15" s="68"/>
      <c r="B15" s="5">
        <v>1453</v>
      </c>
      <c r="C15" s="72" t="s">
        <v>5</v>
      </c>
      <c r="D15" s="4">
        <v>17685</v>
      </c>
      <c r="E15" s="4">
        <v>2</v>
      </c>
      <c r="F15" s="4">
        <v>494</v>
      </c>
      <c r="G15" s="4" t="s">
        <v>1656</v>
      </c>
      <c r="K15" s="12"/>
      <c r="L15" s="14"/>
      <c r="M15" s="86"/>
      <c r="N15" s="571"/>
      <c r="O15" s="7"/>
      <c r="P15" s="14"/>
      <c r="Q15" s="3"/>
      <c r="R15" s="8"/>
      <c r="S15" s="8"/>
      <c r="U15" s="11"/>
      <c r="V15" s="26"/>
      <c r="W15" s="5"/>
      <c r="AA15" s="16"/>
      <c r="AB15" s="16"/>
      <c r="AC15" s="16"/>
      <c r="AD15" s="8"/>
      <c r="AE15" s="8"/>
      <c r="AF15" s="7"/>
      <c r="AG15" s="7"/>
      <c r="AH15" s="3"/>
      <c r="AI15" s="3"/>
      <c r="AJ15" s="3"/>
      <c r="AK15" s="3"/>
      <c r="AL15" s="3"/>
      <c r="AO15" s="166"/>
      <c r="AP15" s="166"/>
      <c r="AQ15" s="166"/>
      <c r="AR15" s="95"/>
      <c r="AT15" s="166"/>
      <c r="BA15" s="72"/>
    </row>
    <row r="16" spans="1:53" s="4" customFormat="1" ht="17.25" customHeight="1" x14ac:dyDescent="0.25">
      <c r="A16" s="68" t="s">
        <v>1666</v>
      </c>
      <c r="B16" s="5">
        <v>1454</v>
      </c>
      <c r="C16" s="72" t="s">
        <v>35</v>
      </c>
      <c r="G16" s="4" t="s">
        <v>1656</v>
      </c>
      <c r="K16" s="12">
        <f>H16*400+I16*100+J16</f>
        <v>0</v>
      </c>
      <c r="L16" s="7"/>
      <c r="M16" s="86">
        <v>1</v>
      </c>
      <c r="N16" s="571">
        <f>L16</f>
        <v>0</v>
      </c>
      <c r="O16" s="7"/>
      <c r="P16" s="14">
        <f>N16*O16</f>
        <v>0</v>
      </c>
      <c r="Q16" s="3"/>
      <c r="R16" s="8"/>
      <c r="S16" s="8"/>
      <c r="U16" s="11"/>
      <c r="V16" s="26" t="s">
        <v>1666</v>
      </c>
      <c r="W16" s="5">
        <v>1255</v>
      </c>
      <c r="X16" s="515" t="s">
        <v>1667</v>
      </c>
      <c r="Y16" s="4" t="s">
        <v>28</v>
      </c>
      <c r="Z16" s="4" t="s">
        <v>53</v>
      </c>
      <c r="AA16" s="16">
        <v>13</v>
      </c>
      <c r="AB16" s="16">
        <v>13</v>
      </c>
      <c r="AC16" s="16">
        <v>2</v>
      </c>
      <c r="AD16" s="8">
        <f>AA16*AB16</f>
        <v>169</v>
      </c>
      <c r="AE16" s="8">
        <v>100</v>
      </c>
      <c r="AF16" s="7">
        <f>[2]รายการ!B1</f>
        <v>6700</v>
      </c>
      <c r="AG16" s="7">
        <f>AF16*AD16</f>
        <v>1132300</v>
      </c>
      <c r="AH16" s="3">
        <f>SUM(AI16:AL16)</f>
        <v>169</v>
      </c>
      <c r="AI16" s="3"/>
      <c r="AJ16" s="3">
        <v>169</v>
      </c>
      <c r="AK16" s="3"/>
      <c r="AL16" s="3"/>
      <c r="AM16" s="4">
        <v>13</v>
      </c>
      <c r="AN16" s="4">
        <f>ค่าเสื่อม!N4</f>
        <v>55</v>
      </c>
      <c r="AO16" s="166">
        <f>AG16*AN16/100</f>
        <v>622765</v>
      </c>
      <c r="AP16" s="166">
        <f>AG16-AO16</f>
        <v>509535</v>
      </c>
      <c r="AQ16" s="166">
        <f>P16+AP16</f>
        <v>509535</v>
      </c>
      <c r="AR16" s="95">
        <f t="shared" ref="AR16:AR26" si="1">AQ16</f>
        <v>509535</v>
      </c>
      <c r="AT16" s="166">
        <f t="shared" ref="AT16:AT26" si="2">AQ16</f>
        <v>509535</v>
      </c>
      <c r="BA16" s="72"/>
    </row>
    <row r="17" spans="1:53" s="4" customFormat="1" ht="17.25" customHeight="1" x14ac:dyDescent="0.25">
      <c r="A17" s="68" t="s">
        <v>1668</v>
      </c>
      <c r="B17" s="5">
        <v>1455</v>
      </c>
      <c r="C17" s="72" t="s">
        <v>5</v>
      </c>
      <c r="D17" s="4">
        <v>29715</v>
      </c>
      <c r="E17" s="4">
        <v>60</v>
      </c>
      <c r="F17" s="4">
        <v>1412</v>
      </c>
      <c r="G17" s="4" t="s">
        <v>289</v>
      </c>
      <c r="H17" s="4">
        <v>30</v>
      </c>
      <c r="I17" s="4">
        <v>1</v>
      </c>
      <c r="J17" s="4">
        <v>90</v>
      </c>
      <c r="K17" s="12">
        <f>H17*400+I17*100+J17</f>
        <v>12190</v>
      </c>
      <c r="L17" s="14">
        <f>SUM(Q17:U17)</f>
        <v>12190</v>
      </c>
      <c r="M17" s="62">
        <v>5</v>
      </c>
      <c r="N17" s="14">
        <f>L17</f>
        <v>12190</v>
      </c>
      <c r="O17" s="14">
        <f>[7]qry_report!$L$995</f>
        <v>125</v>
      </c>
      <c r="P17" s="14">
        <f>N17*O17</f>
        <v>1523750</v>
      </c>
      <c r="Q17" s="3">
        <v>12090</v>
      </c>
      <c r="R17" s="8">
        <v>100</v>
      </c>
      <c r="S17" s="8"/>
      <c r="U17" s="11"/>
      <c r="V17" s="26"/>
      <c r="W17" s="5"/>
      <c r="X17" s="515"/>
      <c r="AA17" s="16"/>
      <c r="AB17" s="16"/>
      <c r="AC17" s="16"/>
      <c r="AD17" s="8"/>
      <c r="AE17" s="8"/>
      <c r="AF17" s="7"/>
      <c r="AG17" s="7"/>
      <c r="AH17" s="3"/>
      <c r="AI17" s="3"/>
      <c r="AJ17" s="3"/>
      <c r="AK17" s="3"/>
      <c r="AL17" s="3"/>
      <c r="AO17" s="166"/>
      <c r="AP17" s="166"/>
      <c r="AQ17" s="166">
        <f>P17</f>
        <v>1523750</v>
      </c>
      <c r="AR17" s="95">
        <f t="shared" si="1"/>
        <v>1523750</v>
      </c>
      <c r="AT17" s="166">
        <f t="shared" si="2"/>
        <v>1523750</v>
      </c>
      <c r="BA17" s="72"/>
    </row>
    <row r="18" spans="1:53" s="4" customFormat="1" ht="17.25" customHeight="1" x14ac:dyDescent="0.25">
      <c r="A18" s="68"/>
      <c r="B18" s="5"/>
      <c r="C18" s="72"/>
      <c r="K18" s="12"/>
      <c r="L18" s="14"/>
      <c r="M18" s="62"/>
      <c r="N18" s="14"/>
      <c r="O18" s="14"/>
      <c r="P18" s="14"/>
      <c r="Q18" s="3"/>
      <c r="R18" s="8"/>
      <c r="S18" s="8"/>
      <c r="U18" s="11"/>
      <c r="V18" s="26" t="s">
        <v>1669</v>
      </c>
      <c r="W18" s="5">
        <v>1256</v>
      </c>
      <c r="X18" s="4" t="s">
        <v>1670</v>
      </c>
      <c r="Y18" s="4" t="s">
        <v>28</v>
      </c>
      <c r="Z18" s="4" t="s">
        <v>53</v>
      </c>
      <c r="AA18" s="16">
        <v>4</v>
      </c>
      <c r="AB18" s="16">
        <v>6</v>
      </c>
      <c r="AC18" s="16">
        <v>2</v>
      </c>
      <c r="AD18" s="8">
        <f>AA18*AB18</f>
        <v>24</v>
      </c>
      <c r="AE18" s="8">
        <v>100</v>
      </c>
      <c r="AF18" s="7">
        <f>AF16</f>
        <v>6700</v>
      </c>
      <c r="AG18" s="7">
        <f>AF18*AD18</f>
        <v>160800</v>
      </c>
      <c r="AH18" s="3">
        <f>SUM(AI18:AL18)</f>
        <v>24</v>
      </c>
      <c r="AI18" s="3"/>
      <c r="AJ18" s="3">
        <v>24</v>
      </c>
      <c r="AK18" s="3"/>
      <c r="AL18" s="3"/>
      <c r="AM18" s="4">
        <v>25</v>
      </c>
      <c r="AN18" s="4">
        <f>ค่าเสื่อม!T4</f>
        <v>93</v>
      </c>
      <c r="AO18" s="166">
        <f>AG18*AN18/100</f>
        <v>149544</v>
      </c>
      <c r="AP18" s="166">
        <f>AG18-AO18</f>
        <v>11256</v>
      </c>
      <c r="AQ18" s="166">
        <f>P18+AP18</f>
        <v>11256</v>
      </c>
      <c r="AR18" s="95">
        <f t="shared" si="1"/>
        <v>11256</v>
      </c>
      <c r="AT18" s="166">
        <f t="shared" si="2"/>
        <v>11256</v>
      </c>
      <c r="BA18" s="72"/>
    </row>
    <row r="19" spans="1:53" s="4" customFormat="1" ht="17.25" customHeight="1" x14ac:dyDescent="0.25">
      <c r="A19" s="693" t="s">
        <v>1671</v>
      </c>
      <c r="B19" s="5">
        <v>1456</v>
      </c>
      <c r="C19" s="694" t="s">
        <v>5</v>
      </c>
      <c r="D19" s="60">
        <v>43015</v>
      </c>
      <c r="E19" s="60">
        <v>145</v>
      </c>
      <c r="F19" s="60">
        <v>2273</v>
      </c>
      <c r="G19" s="60" t="s">
        <v>1656</v>
      </c>
      <c r="H19" s="60">
        <v>2</v>
      </c>
      <c r="I19" s="60">
        <v>0</v>
      </c>
      <c r="J19" s="60">
        <v>88</v>
      </c>
      <c r="K19" s="570">
        <f>H19*400+I19*100+J19</f>
        <v>888</v>
      </c>
      <c r="L19" s="571">
        <f>SUM(Q19:U19)</f>
        <v>888</v>
      </c>
      <c r="M19" s="604">
        <v>2</v>
      </c>
      <c r="N19" s="571">
        <f>L19</f>
        <v>888</v>
      </c>
      <c r="O19" s="571">
        <f>[7]qry_report!$L$1591</f>
        <v>125</v>
      </c>
      <c r="P19" s="14">
        <f>N19*O19</f>
        <v>111000</v>
      </c>
      <c r="Q19" s="572"/>
      <c r="R19" s="78">
        <v>888</v>
      </c>
      <c r="S19" s="8"/>
      <c r="U19" s="11"/>
      <c r="V19" s="26"/>
      <c r="W19" s="5"/>
      <c r="AA19" s="16"/>
      <c r="AB19" s="16"/>
      <c r="AC19" s="16"/>
      <c r="AD19" s="8"/>
      <c r="AE19" s="8"/>
      <c r="AF19" s="7"/>
      <c r="AG19" s="7"/>
      <c r="AH19" s="3"/>
      <c r="AI19" s="3"/>
      <c r="AJ19" s="3"/>
      <c r="AK19" s="3"/>
      <c r="AL19" s="3"/>
      <c r="AP19" s="166"/>
      <c r="AQ19" s="166">
        <f>P19</f>
        <v>111000</v>
      </c>
      <c r="AR19" s="95">
        <f t="shared" si="1"/>
        <v>111000</v>
      </c>
      <c r="AT19" s="166">
        <f t="shared" si="2"/>
        <v>111000</v>
      </c>
      <c r="BA19" s="72"/>
    </row>
    <row r="20" spans="1:53" s="583" customFormat="1" ht="17.25" customHeight="1" x14ac:dyDescent="0.25">
      <c r="A20" s="693"/>
      <c r="B20" s="5"/>
      <c r="C20" s="694"/>
      <c r="D20" s="60"/>
      <c r="E20" s="60"/>
      <c r="F20" s="60"/>
      <c r="G20" s="60"/>
      <c r="H20" s="60"/>
      <c r="I20" s="60"/>
      <c r="J20" s="60"/>
      <c r="K20" s="570"/>
      <c r="L20" s="571"/>
      <c r="M20" s="604"/>
      <c r="N20" s="571"/>
      <c r="O20" s="571"/>
      <c r="P20" s="14"/>
      <c r="Q20" s="572"/>
      <c r="R20" s="78"/>
      <c r="S20" s="78"/>
      <c r="T20" s="60"/>
      <c r="U20" s="573"/>
      <c r="V20" s="574" t="s">
        <v>1672</v>
      </c>
      <c r="W20" s="5">
        <v>1257</v>
      </c>
      <c r="X20" s="60" t="s">
        <v>1673</v>
      </c>
      <c r="Y20" s="60" t="s">
        <v>28</v>
      </c>
      <c r="Z20" s="60" t="s">
        <v>37</v>
      </c>
      <c r="AA20" s="576">
        <v>6</v>
      </c>
      <c r="AB20" s="576">
        <v>11</v>
      </c>
      <c r="AC20" s="576">
        <v>2</v>
      </c>
      <c r="AD20" s="78">
        <f t="shared" ref="AD20:AD26" si="3">AA20*AB20</f>
        <v>66</v>
      </c>
      <c r="AE20" s="78">
        <v>100</v>
      </c>
      <c r="AF20" s="577">
        <f>AF21</f>
        <v>6700</v>
      </c>
      <c r="AG20" s="577">
        <f t="shared" ref="AG20:AG26" si="4">AF20*AD20</f>
        <v>442200</v>
      </c>
      <c r="AH20" s="572">
        <v>66</v>
      </c>
      <c r="AI20" s="572"/>
      <c r="AJ20" s="572">
        <v>66</v>
      </c>
      <c r="AK20" s="572"/>
      <c r="AL20" s="572"/>
      <c r="AM20" s="60">
        <v>12</v>
      </c>
      <c r="AN20" s="60">
        <f>ค่าเสื่อม!M2</f>
        <v>14</v>
      </c>
      <c r="AO20" s="578">
        <f t="shared" ref="AO20:AO26" si="5">AG20*AN20/100</f>
        <v>61908</v>
      </c>
      <c r="AP20" s="166">
        <f t="shared" ref="AP20:AP26" si="6">AG20-AO20</f>
        <v>380292</v>
      </c>
      <c r="AQ20" s="166">
        <f>P20+AP20</f>
        <v>380292</v>
      </c>
      <c r="AR20" s="95">
        <f t="shared" si="1"/>
        <v>380292</v>
      </c>
      <c r="AS20" s="60"/>
      <c r="AT20" s="166">
        <f t="shared" si="2"/>
        <v>380292</v>
      </c>
      <c r="AU20" s="60"/>
      <c r="AV20" s="60"/>
      <c r="AW20" s="60"/>
      <c r="BA20" s="582"/>
    </row>
    <row r="21" spans="1:53" s="583" customFormat="1" ht="17.25" customHeight="1" x14ac:dyDescent="0.25">
      <c r="A21" s="693"/>
      <c r="B21" s="575"/>
      <c r="C21" s="694"/>
      <c r="D21" s="60"/>
      <c r="E21" s="60"/>
      <c r="F21" s="60"/>
      <c r="G21" s="60"/>
      <c r="H21" s="60"/>
      <c r="I21" s="60"/>
      <c r="J21" s="60"/>
      <c r="K21" s="577"/>
      <c r="L21" s="577"/>
      <c r="M21" s="604"/>
      <c r="N21" s="577"/>
      <c r="O21" s="577"/>
      <c r="P21" s="14"/>
      <c r="Q21" s="572"/>
      <c r="R21" s="78"/>
      <c r="S21" s="78"/>
      <c r="T21" s="60"/>
      <c r="U21" s="573"/>
      <c r="V21" s="574" t="s">
        <v>1674</v>
      </c>
      <c r="W21" s="5">
        <v>1258</v>
      </c>
      <c r="X21" s="60">
        <v>11</v>
      </c>
      <c r="Y21" s="60" t="s">
        <v>28</v>
      </c>
      <c r="Z21" s="60" t="s">
        <v>53</v>
      </c>
      <c r="AA21" s="576">
        <v>6</v>
      </c>
      <c r="AB21" s="576">
        <v>8</v>
      </c>
      <c r="AC21" s="576">
        <v>2</v>
      </c>
      <c r="AD21" s="78">
        <f t="shared" si="3"/>
        <v>48</v>
      </c>
      <c r="AE21" s="78">
        <v>100</v>
      </c>
      <c r="AF21" s="577">
        <f>AF22</f>
        <v>6700</v>
      </c>
      <c r="AG21" s="577">
        <f t="shared" si="4"/>
        <v>321600</v>
      </c>
      <c r="AH21" s="572">
        <f t="shared" ref="AH21:AH26" si="7">SUM(AI21:AL21)</f>
        <v>48</v>
      </c>
      <c r="AI21" s="572"/>
      <c r="AJ21" s="572">
        <v>48</v>
      </c>
      <c r="AK21" s="572"/>
      <c r="AL21" s="572"/>
      <c r="AM21" s="60">
        <v>11</v>
      </c>
      <c r="AN21" s="60">
        <f>ค่าเสื่อม!L4</f>
        <v>45</v>
      </c>
      <c r="AO21" s="578">
        <f t="shared" si="5"/>
        <v>144720</v>
      </c>
      <c r="AP21" s="166">
        <f t="shared" si="6"/>
        <v>176880</v>
      </c>
      <c r="AQ21" s="578">
        <f>AP21</f>
        <v>176880</v>
      </c>
      <c r="AR21" s="95">
        <f t="shared" si="1"/>
        <v>176880</v>
      </c>
      <c r="AS21" s="60"/>
      <c r="AT21" s="166">
        <f t="shared" si="2"/>
        <v>176880</v>
      </c>
      <c r="AU21" s="60"/>
      <c r="AV21" s="60"/>
      <c r="AW21" s="60"/>
      <c r="BA21" s="582"/>
    </row>
    <row r="22" spans="1:53" s="583" customFormat="1" ht="17.25" customHeight="1" x14ac:dyDescent="0.25">
      <c r="A22" s="693"/>
      <c r="B22" s="575"/>
      <c r="C22" s="694"/>
      <c r="D22" s="60"/>
      <c r="E22" s="60"/>
      <c r="F22" s="60"/>
      <c r="G22" s="60"/>
      <c r="H22" s="60"/>
      <c r="I22" s="60"/>
      <c r="J22" s="60"/>
      <c r="K22" s="577"/>
      <c r="L22" s="577"/>
      <c r="M22" s="604"/>
      <c r="N22" s="577"/>
      <c r="O22" s="577"/>
      <c r="P22" s="577"/>
      <c r="Q22" s="572"/>
      <c r="R22" s="78"/>
      <c r="S22" s="78"/>
      <c r="T22" s="60"/>
      <c r="U22" s="573"/>
      <c r="V22" s="574"/>
      <c r="W22" s="5">
        <v>1259</v>
      </c>
      <c r="X22" s="60"/>
      <c r="Y22" s="60" t="s">
        <v>28</v>
      </c>
      <c r="Z22" s="60" t="s">
        <v>6</v>
      </c>
      <c r="AA22" s="576">
        <v>6</v>
      </c>
      <c r="AB22" s="576">
        <v>6</v>
      </c>
      <c r="AC22" s="576">
        <v>2</v>
      </c>
      <c r="AD22" s="78">
        <f t="shared" si="3"/>
        <v>36</v>
      </c>
      <c r="AE22" s="78">
        <v>100</v>
      </c>
      <c r="AF22" s="577">
        <f>AF23</f>
        <v>6700</v>
      </c>
      <c r="AG22" s="577">
        <f t="shared" si="4"/>
        <v>241200</v>
      </c>
      <c r="AH22" s="572">
        <f t="shared" si="7"/>
        <v>36</v>
      </c>
      <c r="AI22" s="572"/>
      <c r="AJ22" s="572">
        <v>36</v>
      </c>
      <c r="AK22" s="572"/>
      <c r="AL22" s="572"/>
      <c r="AM22" s="60">
        <v>2</v>
      </c>
      <c r="AN22" s="60">
        <f>ค่าเสื่อม!C2</f>
        <v>2</v>
      </c>
      <c r="AO22" s="578">
        <f t="shared" si="5"/>
        <v>4824</v>
      </c>
      <c r="AP22" s="166">
        <f t="shared" si="6"/>
        <v>236376</v>
      </c>
      <c r="AQ22" s="578">
        <f>AP22</f>
        <v>236376</v>
      </c>
      <c r="AR22" s="95">
        <f t="shared" si="1"/>
        <v>236376</v>
      </c>
      <c r="AS22" s="60"/>
      <c r="AT22" s="166">
        <f t="shared" si="2"/>
        <v>236376</v>
      </c>
      <c r="AU22" s="60"/>
      <c r="AV22" s="60"/>
      <c r="AW22" s="60" t="s">
        <v>315</v>
      </c>
      <c r="BA22" s="582"/>
    </row>
    <row r="23" spans="1:53" s="4" customFormat="1" ht="17.25" customHeight="1" x14ac:dyDescent="0.25">
      <c r="A23" s="693" t="s">
        <v>1675</v>
      </c>
      <c r="B23" s="5">
        <v>1457</v>
      </c>
      <c r="C23" s="72" t="s">
        <v>35</v>
      </c>
      <c r="G23" s="60" t="s">
        <v>1656</v>
      </c>
      <c r="K23" s="570">
        <f>H23*400+I23*100+J23</f>
        <v>0</v>
      </c>
      <c r="L23" s="571">
        <f>SUM(Q23:U23)</f>
        <v>0</v>
      </c>
      <c r="M23" s="604"/>
      <c r="N23" s="571"/>
      <c r="O23" s="571"/>
      <c r="P23" s="571"/>
      <c r="Q23" s="3"/>
      <c r="R23" s="8"/>
      <c r="S23" s="8"/>
      <c r="U23" s="11"/>
      <c r="V23" s="26" t="s">
        <v>1675</v>
      </c>
      <c r="W23" s="5">
        <v>1260</v>
      </c>
      <c r="X23" s="4">
        <v>7</v>
      </c>
      <c r="Y23" s="4" t="s">
        <v>28</v>
      </c>
      <c r="Z23" s="4" t="s">
        <v>53</v>
      </c>
      <c r="AA23" s="16">
        <v>9</v>
      </c>
      <c r="AB23" s="16">
        <v>12</v>
      </c>
      <c r="AC23" s="16">
        <v>2</v>
      </c>
      <c r="AD23" s="78">
        <f t="shared" si="3"/>
        <v>108</v>
      </c>
      <c r="AE23" s="78">
        <v>100</v>
      </c>
      <c r="AF23" s="577">
        <f>AF24</f>
        <v>6700</v>
      </c>
      <c r="AG23" s="577">
        <f t="shared" si="4"/>
        <v>723600</v>
      </c>
      <c r="AH23" s="572">
        <f t="shared" si="7"/>
        <v>108</v>
      </c>
      <c r="AI23" s="3"/>
      <c r="AJ23" s="3">
        <v>108</v>
      </c>
      <c r="AK23" s="3"/>
      <c r="AL23" s="3"/>
      <c r="AM23" s="4">
        <v>25</v>
      </c>
      <c r="AN23" s="4">
        <f>ค่าเสื่อม!T4</f>
        <v>93</v>
      </c>
      <c r="AO23" s="166">
        <f t="shared" si="5"/>
        <v>672948</v>
      </c>
      <c r="AP23" s="166">
        <f t="shared" si="6"/>
        <v>50652</v>
      </c>
      <c r="AQ23" s="166">
        <f>AP23</f>
        <v>50652</v>
      </c>
      <c r="AR23" s="95">
        <f t="shared" si="1"/>
        <v>50652</v>
      </c>
      <c r="AT23" s="166">
        <f t="shared" si="2"/>
        <v>50652</v>
      </c>
      <c r="BA23" s="72"/>
    </row>
    <row r="24" spans="1:53" s="4" customFormat="1" ht="17.25" customHeight="1" x14ac:dyDescent="0.25">
      <c r="A24" s="68" t="s">
        <v>1676</v>
      </c>
      <c r="B24" s="5">
        <v>1458</v>
      </c>
      <c r="C24" s="72" t="s">
        <v>35</v>
      </c>
      <c r="G24" s="60" t="s">
        <v>1656</v>
      </c>
      <c r="K24" s="7"/>
      <c r="L24" s="7"/>
      <c r="M24" s="62"/>
      <c r="N24" s="7"/>
      <c r="O24" s="7"/>
      <c r="P24" s="7"/>
      <c r="Q24" s="3"/>
      <c r="R24" s="8"/>
      <c r="S24" s="8"/>
      <c r="U24" s="11"/>
      <c r="V24" s="26" t="s">
        <v>1676</v>
      </c>
      <c r="W24" s="5">
        <v>1261</v>
      </c>
      <c r="X24" s="4">
        <v>17</v>
      </c>
      <c r="Y24" s="4" t="s">
        <v>28</v>
      </c>
      <c r="Z24" s="4" t="s">
        <v>53</v>
      </c>
      <c r="AA24" s="16">
        <v>8</v>
      </c>
      <c r="AB24" s="16">
        <v>18</v>
      </c>
      <c r="AC24" s="16">
        <v>2</v>
      </c>
      <c r="AD24" s="78">
        <f t="shared" si="3"/>
        <v>144</v>
      </c>
      <c r="AE24" s="78">
        <v>100</v>
      </c>
      <c r="AF24" s="577">
        <f>[2]รายการ!B1</f>
        <v>6700</v>
      </c>
      <c r="AG24" s="577">
        <f t="shared" si="4"/>
        <v>964800</v>
      </c>
      <c r="AH24" s="572">
        <f t="shared" si="7"/>
        <v>144</v>
      </c>
      <c r="AI24" s="3"/>
      <c r="AJ24" s="3">
        <v>144</v>
      </c>
      <c r="AK24" s="3"/>
      <c r="AL24" s="3"/>
      <c r="AM24" s="4">
        <v>26</v>
      </c>
      <c r="AN24" s="4">
        <f>ค่าเสื่อม!T4</f>
        <v>93</v>
      </c>
      <c r="AO24" s="166">
        <f t="shared" si="5"/>
        <v>897264</v>
      </c>
      <c r="AP24" s="166">
        <f t="shared" si="6"/>
        <v>67536</v>
      </c>
      <c r="AQ24" s="166">
        <f>AP24</f>
        <v>67536</v>
      </c>
      <c r="AR24" s="95">
        <f t="shared" si="1"/>
        <v>67536</v>
      </c>
      <c r="AT24" s="166">
        <f t="shared" si="2"/>
        <v>67536</v>
      </c>
      <c r="BA24" s="72"/>
    </row>
    <row r="25" spans="1:53" s="4" customFormat="1" ht="17.25" customHeight="1" x14ac:dyDescent="0.25">
      <c r="A25" s="68"/>
      <c r="B25" s="5"/>
      <c r="C25" s="72"/>
      <c r="K25" s="7"/>
      <c r="L25" s="7"/>
      <c r="M25" s="62"/>
      <c r="N25" s="7"/>
      <c r="O25" s="7"/>
      <c r="P25" s="7"/>
      <c r="Q25" s="3"/>
      <c r="R25" s="8"/>
      <c r="S25" s="8"/>
      <c r="U25" s="11"/>
      <c r="V25" s="26"/>
      <c r="W25" s="5">
        <v>1262</v>
      </c>
      <c r="Y25" s="4" t="s">
        <v>34</v>
      </c>
      <c r="Z25" s="4" t="s">
        <v>7</v>
      </c>
      <c r="AA25" s="16">
        <v>6</v>
      </c>
      <c r="AB25" s="16">
        <v>16</v>
      </c>
      <c r="AC25" s="16">
        <v>2</v>
      </c>
      <c r="AD25" s="78">
        <f t="shared" si="3"/>
        <v>96</v>
      </c>
      <c r="AE25" s="78">
        <v>100</v>
      </c>
      <c r="AF25" s="577">
        <f>[2]รายการ!B8</f>
        <v>2600</v>
      </c>
      <c r="AG25" s="577">
        <f t="shared" si="4"/>
        <v>249600</v>
      </c>
      <c r="AH25" s="572">
        <f t="shared" si="7"/>
        <v>96</v>
      </c>
      <c r="AI25" s="3"/>
      <c r="AJ25" s="3">
        <v>96</v>
      </c>
      <c r="AK25" s="3"/>
      <c r="AL25" s="3"/>
      <c r="AM25" s="4">
        <v>7</v>
      </c>
      <c r="AN25" s="4">
        <f>ค่าเสื่อม!H4</f>
        <v>25</v>
      </c>
      <c r="AO25" s="166">
        <f t="shared" si="5"/>
        <v>62400</v>
      </c>
      <c r="AP25" s="166">
        <f t="shared" si="6"/>
        <v>187200</v>
      </c>
      <c r="AQ25" s="166">
        <f>AP25</f>
        <v>187200</v>
      </c>
      <c r="AR25" s="95">
        <f t="shared" si="1"/>
        <v>187200</v>
      </c>
      <c r="AT25" s="166">
        <f t="shared" si="2"/>
        <v>187200</v>
      </c>
      <c r="AW25" s="4" t="s">
        <v>1677</v>
      </c>
      <c r="BA25" s="72"/>
    </row>
    <row r="26" spans="1:53" s="2" customFormat="1" ht="17.25" customHeight="1" x14ac:dyDescent="0.25">
      <c r="A26" s="67" t="s">
        <v>1678</v>
      </c>
      <c r="B26" s="1">
        <v>1459</v>
      </c>
      <c r="C26" s="66" t="s">
        <v>5</v>
      </c>
      <c r="D26" s="2">
        <v>29750</v>
      </c>
      <c r="E26" s="2">
        <v>93</v>
      </c>
      <c r="F26" s="2">
        <v>1436</v>
      </c>
      <c r="G26" s="2" t="s">
        <v>1656</v>
      </c>
      <c r="H26" s="2">
        <v>0</v>
      </c>
      <c r="I26" s="2">
        <v>1</v>
      </c>
      <c r="J26" s="2">
        <v>9</v>
      </c>
      <c r="K26" s="63">
        <f>H26*400+I26*100+J26</f>
        <v>109</v>
      </c>
      <c r="L26" s="65">
        <f>SUM(Q26:U26)</f>
        <v>109</v>
      </c>
      <c r="M26" s="86">
        <v>2</v>
      </c>
      <c r="N26" s="65">
        <f>L26</f>
        <v>109</v>
      </c>
      <c r="O26" s="65">
        <f>[7]qry_report!$L$1013</f>
        <v>150</v>
      </c>
      <c r="P26" s="14">
        <f>N26*O26</f>
        <v>16350</v>
      </c>
      <c r="Q26" s="3"/>
      <c r="R26" s="8">
        <v>109</v>
      </c>
      <c r="S26" s="8"/>
      <c r="T26" s="4"/>
      <c r="U26" s="11"/>
      <c r="V26" s="26" t="s">
        <v>1942</v>
      </c>
      <c r="W26" s="5">
        <v>1263</v>
      </c>
      <c r="X26" s="4" t="s">
        <v>1679</v>
      </c>
      <c r="Y26" s="4" t="s">
        <v>28</v>
      </c>
      <c r="Z26" s="4" t="s">
        <v>37</v>
      </c>
      <c r="AA26" s="16">
        <v>6</v>
      </c>
      <c r="AB26" s="16">
        <v>9</v>
      </c>
      <c r="AC26" s="16">
        <v>2</v>
      </c>
      <c r="AD26" s="78">
        <f t="shared" si="3"/>
        <v>54</v>
      </c>
      <c r="AE26" s="78">
        <v>100</v>
      </c>
      <c r="AF26" s="577">
        <f>[2]รายการ!B1</f>
        <v>6700</v>
      </c>
      <c r="AG26" s="577">
        <f t="shared" si="4"/>
        <v>361800</v>
      </c>
      <c r="AH26" s="572">
        <f t="shared" si="7"/>
        <v>54</v>
      </c>
      <c r="AI26" s="3"/>
      <c r="AJ26" s="3">
        <v>54</v>
      </c>
      <c r="AK26" s="3"/>
      <c r="AL26" s="3"/>
      <c r="AM26" s="2">
        <v>22</v>
      </c>
      <c r="AN26" s="2">
        <f>ค่าเสื่อม!W2</f>
        <v>34</v>
      </c>
      <c r="AO26" s="95">
        <f t="shared" si="5"/>
        <v>123012</v>
      </c>
      <c r="AP26" s="166">
        <f t="shared" si="6"/>
        <v>238788</v>
      </c>
      <c r="AQ26" s="166">
        <f>AP26+P26</f>
        <v>255138</v>
      </c>
      <c r="AR26" s="95">
        <f t="shared" si="1"/>
        <v>255138</v>
      </c>
      <c r="AT26" s="166">
        <f t="shared" si="2"/>
        <v>255138</v>
      </c>
      <c r="BA26" s="66"/>
    </row>
    <row r="27" spans="1:53" x14ac:dyDescent="0.25">
      <c r="AW27" s="45"/>
      <c r="AZ27" s="2"/>
    </row>
    <row r="28" spans="1:53" s="2" customFormat="1" ht="17.25" customHeight="1" x14ac:dyDescent="0.25">
      <c r="A28" s="67" t="s">
        <v>1682</v>
      </c>
      <c r="B28" s="1">
        <v>1460</v>
      </c>
      <c r="C28" s="66" t="s">
        <v>5</v>
      </c>
      <c r="D28" s="2">
        <v>29751</v>
      </c>
      <c r="E28" s="2">
        <v>95</v>
      </c>
      <c r="F28" s="2">
        <v>1438</v>
      </c>
      <c r="G28" s="2" t="s">
        <v>1656</v>
      </c>
      <c r="H28" s="2">
        <v>0</v>
      </c>
      <c r="I28" s="2">
        <v>1</v>
      </c>
      <c r="J28" s="2">
        <v>25</v>
      </c>
      <c r="K28" s="63">
        <f t="shared" ref="K28:K37" si="8">H28*400+I28*100+J28</f>
        <v>125</v>
      </c>
      <c r="L28" s="65">
        <f t="shared" ref="L28:L37" si="9">SUM(Q28:U28)</f>
        <v>125</v>
      </c>
      <c r="M28" s="86">
        <v>2</v>
      </c>
      <c r="N28" s="65">
        <f t="shared" ref="N28:N37" si="10">L28</f>
        <v>125</v>
      </c>
      <c r="O28" s="65">
        <f>[7]qry_report!$L$1014</f>
        <v>150</v>
      </c>
      <c r="P28" s="14">
        <f t="shared" ref="P28:P37" si="11">N28*O28</f>
        <v>18750</v>
      </c>
      <c r="Q28" s="3"/>
      <c r="R28" s="8">
        <v>125</v>
      </c>
      <c r="S28" s="8"/>
      <c r="T28" s="4"/>
      <c r="U28" s="11"/>
      <c r="V28" s="26" t="s">
        <v>1682</v>
      </c>
      <c r="W28" s="5">
        <v>1264</v>
      </c>
      <c r="X28" s="4">
        <v>2</v>
      </c>
      <c r="Y28" s="4" t="s">
        <v>28</v>
      </c>
      <c r="Z28" s="4" t="s">
        <v>37</v>
      </c>
      <c r="AA28" s="16">
        <v>6</v>
      </c>
      <c r="AB28" s="16">
        <v>15</v>
      </c>
      <c r="AC28" s="16">
        <v>2</v>
      </c>
      <c r="AD28" s="78">
        <f>AA28*AB28</f>
        <v>90</v>
      </c>
      <c r="AE28" s="78">
        <v>100</v>
      </c>
      <c r="AF28" s="577">
        <f>'ภ.ด.ส.1 (ร้านค้า , ม.1)'!AF337</f>
        <v>6700</v>
      </c>
      <c r="AG28" s="577">
        <f>AF28*AD28</f>
        <v>603000</v>
      </c>
      <c r="AH28" s="572">
        <f>SUM(AI28:AL28)</f>
        <v>90</v>
      </c>
      <c r="AI28" s="3"/>
      <c r="AJ28" s="3">
        <v>90</v>
      </c>
      <c r="AK28" s="3"/>
      <c r="AL28" s="3"/>
      <c r="AM28" s="2">
        <v>5</v>
      </c>
      <c r="AN28" s="2">
        <f>ค่าเสื่อม!F2</f>
        <v>5</v>
      </c>
      <c r="AO28" s="95">
        <f>AG28*AN28/100</f>
        <v>30150</v>
      </c>
      <c r="AP28" s="166">
        <f>AG28-AO28</f>
        <v>572850</v>
      </c>
      <c r="AQ28" s="95">
        <f>AP28+P28</f>
        <v>591600</v>
      </c>
      <c r="AR28" s="95">
        <f t="shared" ref="AR28:AR49" si="12">AQ28</f>
        <v>591600</v>
      </c>
      <c r="AT28" s="166">
        <f t="shared" ref="AT28:AT49" si="13">AQ28</f>
        <v>591600</v>
      </c>
      <c r="BA28" s="66"/>
    </row>
    <row r="29" spans="1:53" s="4" customFormat="1" ht="17.25" customHeight="1" x14ac:dyDescent="0.25">
      <c r="A29" s="693" t="s">
        <v>1683</v>
      </c>
      <c r="B29" s="1">
        <v>1461</v>
      </c>
      <c r="C29" s="694" t="s">
        <v>5</v>
      </c>
      <c r="D29" s="60">
        <v>24603</v>
      </c>
      <c r="E29" s="60">
        <v>57</v>
      </c>
      <c r="F29" s="60">
        <v>1075</v>
      </c>
      <c r="G29" s="60" t="s">
        <v>1656</v>
      </c>
      <c r="H29" s="4">
        <v>12</v>
      </c>
      <c r="I29" s="4">
        <v>0</v>
      </c>
      <c r="J29" s="4">
        <v>13</v>
      </c>
      <c r="K29" s="12">
        <f t="shared" si="8"/>
        <v>4813</v>
      </c>
      <c r="L29" s="14">
        <f t="shared" si="9"/>
        <v>4813</v>
      </c>
      <c r="M29" s="62">
        <v>5</v>
      </c>
      <c r="N29" s="14">
        <f t="shared" si="10"/>
        <v>4813</v>
      </c>
      <c r="O29" s="14">
        <f>[7]qry_report!$L$757</f>
        <v>125</v>
      </c>
      <c r="P29" s="14">
        <f t="shared" si="11"/>
        <v>601625</v>
      </c>
      <c r="Q29" s="3">
        <v>4613</v>
      </c>
      <c r="R29" s="8">
        <v>200</v>
      </c>
      <c r="S29" s="8"/>
      <c r="U29" s="11"/>
      <c r="V29" s="26"/>
      <c r="W29" s="5"/>
      <c r="AA29" s="16"/>
      <c r="AB29" s="16"/>
      <c r="AC29" s="16"/>
      <c r="AD29" s="78"/>
      <c r="AE29" s="78"/>
      <c r="AF29" s="577"/>
      <c r="AG29" s="577"/>
      <c r="AH29" s="572"/>
      <c r="AI29" s="3"/>
      <c r="AJ29" s="3"/>
      <c r="AK29" s="3"/>
      <c r="AL29" s="3"/>
      <c r="AO29" s="166"/>
      <c r="AP29" s="166"/>
      <c r="AQ29" s="166">
        <f>P29</f>
        <v>601625</v>
      </c>
      <c r="AR29" s="95">
        <f t="shared" si="12"/>
        <v>601625</v>
      </c>
      <c r="AT29" s="166">
        <f t="shared" si="13"/>
        <v>601625</v>
      </c>
      <c r="BA29" s="72"/>
    </row>
    <row r="30" spans="1:53" s="2" customFormat="1" ht="17.25" customHeight="1" x14ac:dyDescent="0.25">
      <c r="A30" s="67" t="s">
        <v>1685</v>
      </c>
      <c r="B30" s="1">
        <v>1462</v>
      </c>
      <c r="C30" s="66" t="s">
        <v>5</v>
      </c>
      <c r="D30" s="2">
        <v>29720</v>
      </c>
      <c r="E30" s="2">
        <v>54</v>
      </c>
      <c r="F30" s="2">
        <v>1417</v>
      </c>
      <c r="G30" s="2" t="s">
        <v>1656</v>
      </c>
      <c r="H30" s="2">
        <v>6</v>
      </c>
      <c r="I30" s="2">
        <v>3</v>
      </c>
      <c r="J30" s="2">
        <v>36</v>
      </c>
      <c r="K30" s="63">
        <f t="shared" si="8"/>
        <v>2736</v>
      </c>
      <c r="L30" s="65">
        <f t="shared" si="9"/>
        <v>2736</v>
      </c>
      <c r="M30" s="86">
        <v>1</v>
      </c>
      <c r="N30" s="65">
        <f t="shared" si="10"/>
        <v>2736</v>
      </c>
      <c r="O30" s="65">
        <v>125</v>
      </c>
      <c r="P30" s="14">
        <f t="shared" si="11"/>
        <v>342000</v>
      </c>
      <c r="Q30" s="3">
        <v>2736</v>
      </c>
      <c r="R30" s="8"/>
      <c r="S30" s="8"/>
      <c r="T30" s="4"/>
      <c r="U30" s="11"/>
      <c r="V30" s="26"/>
      <c r="W30" s="5"/>
      <c r="X30" s="4"/>
      <c r="Y30" s="4"/>
      <c r="Z30" s="4"/>
      <c r="AA30" s="16"/>
      <c r="AB30" s="16"/>
      <c r="AC30" s="16"/>
      <c r="AD30" s="8"/>
      <c r="AE30" s="8"/>
      <c r="AF30" s="7"/>
      <c r="AG30" s="7"/>
      <c r="AH30" s="4"/>
      <c r="AI30" s="3"/>
      <c r="AJ30" s="3"/>
      <c r="AK30" s="3"/>
      <c r="AL30" s="3"/>
      <c r="AP30" s="166"/>
      <c r="AQ30" s="95">
        <f t="shared" ref="AQ30:AQ37" si="14">AP30+P30</f>
        <v>342000</v>
      </c>
      <c r="AR30" s="95">
        <f t="shared" si="12"/>
        <v>342000</v>
      </c>
      <c r="AT30" s="166">
        <f t="shared" si="13"/>
        <v>342000</v>
      </c>
      <c r="BA30" s="66"/>
    </row>
    <row r="31" spans="1:53" s="2" customFormat="1" ht="17.25" customHeight="1" x14ac:dyDescent="0.25">
      <c r="A31" s="67" t="s">
        <v>1686</v>
      </c>
      <c r="B31" s="1">
        <v>1463</v>
      </c>
      <c r="C31" s="66" t="s">
        <v>5</v>
      </c>
      <c r="D31" s="2">
        <v>24605</v>
      </c>
      <c r="E31" s="2">
        <v>103</v>
      </c>
      <c r="F31" s="2">
        <v>1077</v>
      </c>
      <c r="G31" s="2" t="s">
        <v>1656</v>
      </c>
      <c r="H31" s="2">
        <v>15</v>
      </c>
      <c r="I31" s="2">
        <v>3</v>
      </c>
      <c r="J31" s="2">
        <v>70</v>
      </c>
      <c r="K31" s="63">
        <f t="shared" si="8"/>
        <v>6370</v>
      </c>
      <c r="L31" s="65">
        <f t="shared" si="9"/>
        <v>6370</v>
      </c>
      <c r="M31" s="86">
        <v>1</v>
      </c>
      <c r="N31" s="65">
        <f t="shared" si="10"/>
        <v>6370</v>
      </c>
      <c r="O31" s="65">
        <v>125</v>
      </c>
      <c r="P31" s="14">
        <f t="shared" si="11"/>
        <v>796250</v>
      </c>
      <c r="Q31" s="3">
        <v>6370</v>
      </c>
      <c r="R31" s="8"/>
      <c r="S31" s="8"/>
      <c r="T31" s="4"/>
      <c r="U31" s="11"/>
      <c r="V31" s="26"/>
      <c r="W31" s="5"/>
      <c r="X31" s="4"/>
      <c r="Y31" s="4"/>
      <c r="Z31" s="4"/>
      <c r="AA31" s="16"/>
      <c r="AB31" s="16"/>
      <c r="AC31" s="16"/>
      <c r="AD31" s="8"/>
      <c r="AE31" s="8"/>
      <c r="AF31" s="7"/>
      <c r="AG31" s="7"/>
      <c r="AH31" s="4"/>
      <c r="AI31" s="3"/>
      <c r="AJ31" s="3"/>
      <c r="AK31" s="3"/>
      <c r="AL31" s="3"/>
      <c r="AP31" s="166"/>
      <c r="AQ31" s="95">
        <f t="shared" si="14"/>
        <v>796250</v>
      </c>
      <c r="AR31" s="95">
        <f t="shared" si="12"/>
        <v>796250</v>
      </c>
      <c r="AT31" s="166">
        <f t="shared" si="13"/>
        <v>796250</v>
      </c>
      <c r="BA31" s="66"/>
    </row>
    <row r="32" spans="1:53" s="2" customFormat="1" ht="17.25" customHeight="1" x14ac:dyDescent="0.25">
      <c r="A32" s="67" t="s">
        <v>1687</v>
      </c>
      <c r="B32" s="1">
        <v>1464</v>
      </c>
      <c r="C32" s="66" t="s">
        <v>5</v>
      </c>
      <c r="D32" s="2">
        <v>36182</v>
      </c>
      <c r="E32" s="2">
        <v>142</v>
      </c>
      <c r="F32" s="2">
        <v>2270</v>
      </c>
      <c r="G32" s="2" t="s">
        <v>1656</v>
      </c>
      <c r="H32" s="2">
        <v>16</v>
      </c>
      <c r="I32" s="2">
        <v>2</v>
      </c>
      <c r="J32" s="2">
        <v>77</v>
      </c>
      <c r="K32" s="63">
        <f t="shared" si="8"/>
        <v>6677</v>
      </c>
      <c r="L32" s="65">
        <f t="shared" si="9"/>
        <v>6677</v>
      </c>
      <c r="M32" s="86">
        <v>1</v>
      </c>
      <c r="N32" s="65">
        <f t="shared" si="10"/>
        <v>6677</v>
      </c>
      <c r="O32" s="65">
        <v>125</v>
      </c>
      <c r="P32" s="14">
        <f t="shared" si="11"/>
        <v>834625</v>
      </c>
      <c r="Q32" s="3">
        <v>6677</v>
      </c>
      <c r="R32" s="8"/>
      <c r="S32" s="8"/>
      <c r="T32" s="4"/>
      <c r="U32" s="11"/>
      <c r="V32" s="26"/>
      <c r="W32" s="5"/>
      <c r="X32" s="4"/>
      <c r="Y32" s="4"/>
      <c r="Z32" s="4"/>
      <c r="AA32" s="16"/>
      <c r="AB32" s="16"/>
      <c r="AC32" s="16"/>
      <c r="AD32" s="8"/>
      <c r="AE32" s="8"/>
      <c r="AF32" s="7"/>
      <c r="AG32" s="7"/>
      <c r="AH32" s="4"/>
      <c r="AI32" s="3"/>
      <c r="AJ32" s="3"/>
      <c r="AK32" s="3"/>
      <c r="AL32" s="3"/>
      <c r="AP32" s="166"/>
      <c r="AQ32" s="95">
        <f t="shared" si="14"/>
        <v>834625</v>
      </c>
      <c r="AR32" s="95">
        <f t="shared" si="12"/>
        <v>834625</v>
      </c>
      <c r="AT32" s="166">
        <f t="shared" si="13"/>
        <v>834625</v>
      </c>
      <c r="BA32" s="66"/>
    </row>
    <row r="33" spans="1:53" s="2" customFormat="1" ht="17.25" customHeight="1" x14ac:dyDescent="0.25">
      <c r="A33" s="67" t="s">
        <v>1688</v>
      </c>
      <c r="B33" s="1">
        <v>1465</v>
      </c>
      <c r="C33" s="66" t="s">
        <v>5</v>
      </c>
      <c r="D33" s="2">
        <v>24601</v>
      </c>
      <c r="E33" s="2">
        <v>56</v>
      </c>
      <c r="F33" s="2">
        <v>1073</v>
      </c>
      <c r="G33" s="2" t="s">
        <v>1656</v>
      </c>
      <c r="H33" s="2">
        <v>17</v>
      </c>
      <c r="I33" s="2">
        <v>2</v>
      </c>
      <c r="J33" s="2">
        <v>0</v>
      </c>
      <c r="K33" s="63">
        <f t="shared" si="8"/>
        <v>7000</v>
      </c>
      <c r="L33" s="65">
        <f t="shared" si="9"/>
        <v>7000</v>
      </c>
      <c r="M33" s="86">
        <v>1</v>
      </c>
      <c r="N33" s="65">
        <f t="shared" si="10"/>
        <v>7000</v>
      </c>
      <c r="O33" s="65">
        <v>125</v>
      </c>
      <c r="P33" s="14">
        <f t="shared" si="11"/>
        <v>875000</v>
      </c>
      <c r="Q33" s="3">
        <v>7000</v>
      </c>
      <c r="R33" s="8"/>
      <c r="S33" s="8"/>
      <c r="T33" s="4"/>
      <c r="U33" s="11"/>
      <c r="V33" s="26"/>
      <c r="W33" s="5"/>
      <c r="X33" s="4"/>
      <c r="Y33" s="4"/>
      <c r="Z33" s="4"/>
      <c r="AA33" s="16"/>
      <c r="AB33" s="16"/>
      <c r="AC33" s="16"/>
      <c r="AD33" s="8"/>
      <c r="AE33" s="8"/>
      <c r="AF33" s="7"/>
      <c r="AG33" s="7"/>
      <c r="AH33" s="4"/>
      <c r="AI33" s="3"/>
      <c r="AJ33" s="3"/>
      <c r="AK33" s="3"/>
      <c r="AL33" s="3"/>
      <c r="AP33" s="166"/>
      <c r="AQ33" s="95">
        <f t="shared" si="14"/>
        <v>875000</v>
      </c>
      <c r="AR33" s="95">
        <f t="shared" si="12"/>
        <v>875000</v>
      </c>
      <c r="AT33" s="166">
        <f t="shared" si="13"/>
        <v>875000</v>
      </c>
      <c r="BA33" s="66"/>
    </row>
    <row r="34" spans="1:53" s="2" customFormat="1" ht="17.25" customHeight="1" x14ac:dyDescent="0.25">
      <c r="A34" s="67" t="s">
        <v>1689</v>
      </c>
      <c r="B34" s="1">
        <v>1466</v>
      </c>
      <c r="C34" s="66" t="s">
        <v>5</v>
      </c>
      <c r="D34" s="2">
        <v>24352</v>
      </c>
      <c r="E34" s="2">
        <v>70</v>
      </c>
      <c r="F34" s="2">
        <v>1044</v>
      </c>
      <c r="G34" s="2" t="s">
        <v>1656</v>
      </c>
      <c r="H34" s="2">
        <v>13</v>
      </c>
      <c r="I34" s="2">
        <v>0</v>
      </c>
      <c r="J34" s="2">
        <v>60</v>
      </c>
      <c r="K34" s="63">
        <f t="shared" si="8"/>
        <v>5260</v>
      </c>
      <c r="L34" s="65">
        <f t="shared" si="9"/>
        <v>5260</v>
      </c>
      <c r="M34" s="86">
        <v>1</v>
      </c>
      <c r="N34" s="65">
        <f t="shared" si="10"/>
        <v>5260</v>
      </c>
      <c r="O34" s="65">
        <v>125</v>
      </c>
      <c r="P34" s="14">
        <f t="shared" si="11"/>
        <v>657500</v>
      </c>
      <c r="Q34" s="3">
        <v>5260</v>
      </c>
      <c r="R34" s="8"/>
      <c r="S34" s="8"/>
      <c r="T34" s="4"/>
      <c r="U34" s="11"/>
      <c r="V34" s="26"/>
      <c r="W34" s="5"/>
      <c r="X34" s="4"/>
      <c r="Y34" s="4"/>
      <c r="Z34" s="4"/>
      <c r="AA34" s="16"/>
      <c r="AB34" s="16"/>
      <c r="AC34" s="16"/>
      <c r="AD34" s="8"/>
      <c r="AE34" s="8"/>
      <c r="AF34" s="7"/>
      <c r="AG34" s="7"/>
      <c r="AH34" s="4"/>
      <c r="AI34" s="3"/>
      <c r="AJ34" s="3"/>
      <c r="AK34" s="3"/>
      <c r="AL34" s="3"/>
      <c r="AP34" s="166"/>
      <c r="AQ34" s="95">
        <f t="shared" si="14"/>
        <v>657500</v>
      </c>
      <c r="AR34" s="95">
        <f t="shared" si="12"/>
        <v>657500</v>
      </c>
      <c r="AT34" s="166">
        <f t="shared" si="13"/>
        <v>657500</v>
      </c>
      <c r="BA34" s="66"/>
    </row>
    <row r="35" spans="1:53" s="2" customFormat="1" ht="17.25" customHeight="1" x14ac:dyDescent="0.25">
      <c r="A35" s="67" t="s">
        <v>1661</v>
      </c>
      <c r="B35" s="1">
        <v>1467</v>
      </c>
      <c r="C35" s="66" t="s">
        <v>5</v>
      </c>
      <c r="D35" s="2">
        <v>24354</v>
      </c>
      <c r="E35" s="2">
        <v>69</v>
      </c>
      <c r="F35" s="2">
        <v>1046</v>
      </c>
      <c r="G35" s="2" t="s">
        <v>1656</v>
      </c>
      <c r="H35" s="2">
        <v>21</v>
      </c>
      <c r="I35" s="2">
        <v>1</v>
      </c>
      <c r="J35" s="2">
        <v>79</v>
      </c>
      <c r="K35" s="63">
        <f t="shared" si="8"/>
        <v>8579</v>
      </c>
      <c r="L35" s="65">
        <f t="shared" si="9"/>
        <v>8579</v>
      </c>
      <c r="M35" s="86">
        <v>1</v>
      </c>
      <c r="N35" s="65">
        <f t="shared" si="10"/>
        <v>8579</v>
      </c>
      <c r="O35" s="65">
        <v>125</v>
      </c>
      <c r="P35" s="14">
        <f t="shared" si="11"/>
        <v>1072375</v>
      </c>
      <c r="Q35" s="3">
        <v>8579</v>
      </c>
      <c r="R35" s="8"/>
      <c r="S35" s="8"/>
      <c r="T35" s="4"/>
      <c r="U35" s="11"/>
      <c r="V35" s="26"/>
      <c r="W35" s="5"/>
      <c r="X35" s="4"/>
      <c r="Y35" s="4"/>
      <c r="Z35" s="4"/>
      <c r="AA35" s="16"/>
      <c r="AB35" s="16"/>
      <c r="AC35" s="16"/>
      <c r="AD35" s="8"/>
      <c r="AE35" s="8"/>
      <c r="AF35" s="7"/>
      <c r="AG35" s="7"/>
      <c r="AH35" s="4"/>
      <c r="AI35" s="3"/>
      <c r="AJ35" s="3"/>
      <c r="AK35" s="3"/>
      <c r="AL35" s="3"/>
      <c r="AP35" s="166"/>
      <c r="AQ35" s="95">
        <f t="shared" si="14"/>
        <v>1072375</v>
      </c>
      <c r="AR35" s="95">
        <f t="shared" si="12"/>
        <v>1072375</v>
      </c>
      <c r="AT35" s="166">
        <f t="shared" si="13"/>
        <v>1072375</v>
      </c>
      <c r="BA35" s="66"/>
    </row>
    <row r="36" spans="1:53" s="2" customFormat="1" ht="17.25" customHeight="1" x14ac:dyDescent="0.25">
      <c r="A36" s="67" t="s">
        <v>1660</v>
      </c>
      <c r="B36" s="1">
        <v>1468</v>
      </c>
      <c r="C36" s="66" t="s">
        <v>5</v>
      </c>
      <c r="D36" s="2">
        <v>24353</v>
      </c>
      <c r="E36" s="2">
        <v>69</v>
      </c>
      <c r="F36" s="2">
        <v>1045</v>
      </c>
      <c r="G36" s="2" t="s">
        <v>1656</v>
      </c>
      <c r="H36" s="2">
        <v>8</v>
      </c>
      <c r="I36" s="2">
        <v>1</v>
      </c>
      <c r="J36" s="2">
        <v>47</v>
      </c>
      <c r="K36" s="63">
        <f t="shared" si="8"/>
        <v>3347</v>
      </c>
      <c r="L36" s="65">
        <f t="shared" si="9"/>
        <v>3347</v>
      </c>
      <c r="M36" s="86">
        <v>1</v>
      </c>
      <c r="N36" s="65">
        <f t="shared" si="10"/>
        <v>3347</v>
      </c>
      <c r="O36" s="65">
        <v>125</v>
      </c>
      <c r="P36" s="65">
        <f t="shared" si="11"/>
        <v>418375</v>
      </c>
      <c r="Q36" s="3">
        <v>3347</v>
      </c>
      <c r="R36" s="8"/>
      <c r="S36" s="8"/>
      <c r="T36" s="4"/>
      <c r="U36" s="11"/>
      <c r="V36" s="26"/>
      <c r="W36" s="5"/>
      <c r="X36" s="4"/>
      <c r="Y36" s="4"/>
      <c r="Z36" s="4"/>
      <c r="AA36" s="16"/>
      <c r="AB36" s="16"/>
      <c r="AC36" s="16"/>
      <c r="AD36" s="8"/>
      <c r="AE36" s="8"/>
      <c r="AF36" s="7"/>
      <c r="AG36" s="7"/>
      <c r="AH36" s="4"/>
      <c r="AI36" s="3"/>
      <c r="AJ36" s="3"/>
      <c r="AK36" s="3"/>
      <c r="AL36" s="3"/>
      <c r="AP36" s="166"/>
      <c r="AQ36" s="95">
        <f t="shared" si="14"/>
        <v>418375</v>
      </c>
      <c r="AR36" s="95">
        <f t="shared" si="12"/>
        <v>418375</v>
      </c>
      <c r="AT36" s="166">
        <f t="shared" si="13"/>
        <v>418375</v>
      </c>
      <c r="BA36" s="66"/>
    </row>
    <row r="37" spans="1:53" s="2" customFormat="1" ht="17.25" customHeight="1" x14ac:dyDescent="0.25">
      <c r="A37" s="67"/>
      <c r="B37" s="1">
        <v>1469</v>
      </c>
      <c r="C37" s="66" t="s">
        <v>5</v>
      </c>
      <c r="D37" s="2">
        <v>29746</v>
      </c>
      <c r="E37" s="2">
        <v>89</v>
      </c>
      <c r="F37" s="2">
        <v>1432</v>
      </c>
      <c r="G37" s="2" t="s">
        <v>1656</v>
      </c>
      <c r="H37" s="2">
        <v>10</v>
      </c>
      <c r="I37" s="2">
        <v>2</v>
      </c>
      <c r="J37" s="2">
        <v>97</v>
      </c>
      <c r="K37" s="63">
        <f t="shared" si="8"/>
        <v>4297</v>
      </c>
      <c r="L37" s="65">
        <f t="shared" si="9"/>
        <v>4297</v>
      </c>
      <c r="M37" s="86">
        <v>1</v>
      </c>
      <c r="N37" s="65">
        <f t="shared" si="10"/>
        <v>4297</v>
      </c>
      <c r="O37" s="65">
        <v>125</v>
      </c>
      <c r="P37" s="65">
        <f t="shared" si="11"/>
        <v>537125</v>
      </c>
      <c r="Q37" s="3">
        <v>4297</v>
      </c>
      <c r="R37" s="8"/>
      <c r="S37" s="8"/>
      <c r="T37" s="4"/>
      <c r="U37" s="11"/>
      <c r="V37" s="26"/>
      <c r="W37" s="5"/>
      <c r="X37" s="4"/>
      <c r="Y37" s="4"/>
      <c r="Z37" s="4"/>
      <c r="AA37" s="16"/>
      <c r="AB37" s="16"/>
      <c r="AC37" s="16"/>
      <c r="AD37" s="8"/>
      <c r="AE37" s="8"/>
      <c r="AF37" s="7"/>
      <c r="AG37" s="7"/>
      <c r="AH37" s="4"/>
      <c r="AI37" s="3"/>
      <c r="AJ37" s="3"/>
      <c r="AK37" s="3"/>
      <c r="AL37" s="3"/>
      <c r="AP37" s="166"/>
      <c r="AQ37" s="95">
        <f t="shared" si="14"/>
        <v>537125</v>
      </c>
      <c r="AR37" s="95">
        <f t="shared" si="12"/>
        <v>537125</v>
      </c>
      <c r="AT37" s="166">
        <f t="shared" si="13"/>
        <v>537125</v>
      </c>
      <c r="BA37" s="66"/>
    </row>
    <row r="38" spans="1:53" s="4" customFormat="1" ht="17.25" customHeight="1" x14ac:dyDescent="0.25">
      <c r="A38" s="68" t="s">
        <v>1690</v>
      </c>
      <c r="B38" s="1">
        <v>1470</v>
      </c>
      <c r="C38" s="72" t="s">
        <v>35</v>
      </c>
      <c r="G38" s="4" t="s">
        <v>1656</v>
      </c>
      <c r="K38" s="7"/>
      <c r="L38" s="7"/>
      <c r="M38" s="62"/>
      <c r="N38" s="7"/>
      <c r="O38" s="7"/>
      <c r="P38" s="14"/>
      <c r="Q38" s="3"/>
      <c r="R38" s="8"/>
      <c r="S38" s="8"/>
      <c r="U38" s="11"/>
      <c r="V38" s="26" t="s">
        <v>1690</v>
      </c>
      <c r="W38" s="5">
        <v>1265</v>
      </c>
      <c r="X38" s="47" t="s">
        <v>1691</v>
      </c>
      <c r="Y38" s="4" t="s">
        <v>28</v>
      </c>
      <c r="Z38" s="4" t="s">
        <v>37</v>
      </c>
      <c r="AA38" s="16">
        <v>6</v>
      </c>
      <c r="AB38" s="16">
        <v>9</v>
      </c>
      <c r="AC38" s="16">
        <v>2</v>
      </c>
      <c r="AD38" s="78">
        <f>AA38*AB38</f>
        <v>54</v>
      </c>
      <c r="AE38" s="78">
        <v>100</v>
      </c>
      <c r="AF38" s="577">
        <f>[2]รายการ!B1</f>
        <v>6700</v>
      </c>
      <c r="AG38" s="577">
        <f>AF38*AD38</f>
        <v>361800</v>
      </c>
      <c r="AH38" s="572">
        <f>SUM(AI38:AL38)</f>
        <v>54</v>
      </c>
      <c r="AI38" s="3"/>
      <c r="AJ38" s="3">
        <v>54</v>
      </c>
      <c r="AK38" s="3"/>
      <c r="AL38" s="3"/>
      <c r="AM38" s="4">
        <v>12</v>
      </c>
      <c r="AN38" s="4">
        <f>ค่าเสื่อม!M2</f>
        <v>14</v>
      </c>
      <c r="AO38" s="166">
        <f>AG38*AN38/100</f>
        <v>50652</v>
      </c>
      <c r="AP38" s="166">
        <f>AG38-AO38</f>
        <v>311148</v>
      </c>
      <c r="AQ38" s="166">
        <f>AP38</f>
        <v>311148</v>
      </c>
      <c r="AR38" s="95">
        <f t="shared" si="12"/>
        <v>311148</v>
      </c>
      <c r="AT38" s="166">
        <f t="shared" si="13"/>
        <v>311148</v>
      </c>
      <c r="BA38" s="72"/>
    </row>
    <row r="39" spans="1:53" s="4" customFormat="1" ht="17.25" customHeight="1" x14ac:dyDescent="0.25">
      <c r="A39" s="68" t="s">
        <v>1692</v>
      </c>
      <c r="B39" s="1">
        <v>1471</v>
      </c>
      <c r="C39" s="72" t="s">
        <v>5</v>
      </c>
      <c r="D39" s="4">
        <v>29755</v>
      </c>
      <c r="E39" s="4">
        <v>99</v>
      </c>
      <c r="F39" s="4">
        <v>1443</v>
      </c>
      <c r="G39" s="4" t="s">
        <v>1656</v>
      </c>
      <c r="H39" s="4">
        <v>10</v>
      </c>
      <c r="I39" s="4">
        <v>1</v>
      </c>
      <c r="J39" s="4">
        <v>69</v>
      </c>
      <c r="K39" s="12">
        <f>H39*400+I39*100+J39</f>
        <v>4169</v>
      </c>
      <c r="L39" s="14">
        <f>SUM(Q39:U39)</f>
        <v>4169</v>
      </c>
      <c r="M39" s="62">
        <v>5</v>
      </c>
      <c r="N39" s="14">
        <f>L39</f>
        <v>4169</v>
      </c>
      <c r="O39" s="14">
        <v>125</v>
      </c>
      <c r="P39" s="14">
        <f>N39*O39</f>
        <v>521125</v>
      </c>
      <c r="Q39" s="3">
        <v>3969</v>
      </c>
      <c r="R39" s="8">
        <v>200</v>
      </c>
      <c r="S39" s="8"/>
      <c r="U39" s="11"/>
      <c r="V39" s="26"/>
      <c r="W39" s="5"/>
      <c r="X39" s="47"/>
      <c r="AA39" s="16"/>
      <c r="AB39" s="16"/>
      <c r="AC39" s="16"/>
      <c r="AD39" s="78"/>
      <c r="AE39" s="78"/>
      <c r="AF39" s="577"/>
      <c r="AG39" s="577"/>
      <c r="AH39" s="572"/>
      <c r="AI39" s="3"/>
      <c r="AJ39" s="3"/>
      <c r="AK39" s="3"/>
      <c r="AL39" s="3"/>
      <c r="AO39" s="166"/>
      <c r="AP39" s="166"/>
      <c r="AQ39" s="166">
        <f>P39</f>
        <v>521125</v>
      </c>
      <c r="AR39" s="95">
        <f t="shared" si="12"/>
        <v>521125</v>
      </c>
      <c r="AT39" s="166">
        <f t="shared" si="13"/>
        <v>521125</v>
      </c>
      <c r="BA39" s="72"/>
    </row>
    <row r="40" spans="1:53" s="4" customFormat="1" ht="17.25" customHeight="1" x14ac:dyDescent="0.25">
      <c r="A40" s="68"/>
      <c r="B40" s="5"/>
      <c r="C40" s="72"/>
      <c r="K40" s="12"/>
      <c r="L40" s="14"/>
      <c r="M40" s="62"/>
      <c r="N40" s="14"/>
      <c r="O40" s="14"/>
      <c r="P40" s="14"/>
      <c r="Q40" s="3"/>
      <c r="R40" s="8"/>
      <c r="S40" s="8"/>
      <c r="U40" s="11"/>
      <c r="V40" s="26" t="s">
        <v>1693</v>
      </c>
      <c r="W40" s="5">
        <v>1266</v>
      </c>
      <c r="X40" s="47">
        <v>8</v>
      </c>
      <c r="Y40" s="4" t="s">
        <v>28</v>
      </c>
      <c r="Z40" s="4" t="s">
        <v>53</v>
      </c>
      <c r="AA40" s="16">
        <v>9</v>
      </c>
      <c r="AB40" s="16">
        <v>13</v>
      </c>
      <c r="AC40" s="16">
        <v>2</v>
      </c>
      <c r="AD40" s="78">
        <f>AA40*AB40</f>
        <v>117</v>
      </c>
      <c r="AE40" s="78">
        <v>100</v>
      </c>
      <c r="AF40" s="577">
        <f>AF41</f>
        <v>6700</v>
      </c>
      <c r="AG40" s="577">
        <f>AF40*AD40</f>
        <v>783900</v>
      </c>
      <c r="AH40" s="572">
        <f>SUM(AI40:AL40)</f>
        <v>117</v>
      </c>
      <c r="AI40" s="3"/>
      <c r="AJ40" s="3">
        <v>117</v>
      </c>
      <c r="AK40" s="3"/>
      <c r="AL40" s="3"/>
      <c r="AM40" s="4">
        <v>21</v>
      </c>
      <c r="AN40" s="4">
        <f>ค่าเสื่อม!T4</f>
        <v>93</v>
      </c>
      <c r="AO40" s="166">
        <f>AG40*AN40/100</f>
        <v>729027</v>
      </c>
      <c r="AP40" s="166">
        <f>AG40-AO40</f>
        <v>54873</v>
      </c>
      <c r="AQ40" s="166">
        <f>AP40</f>
        <v>54873</v>
      </c>
      <c r="AR40" s="95">
        <f t="shared" si="12"/>
        <v>54873</v>
      </c>
      <c r="AT40" s="166">
        <f t="shared" si="13"/>
        <v>54873</v>
      </c>
      <c r="BA40" s="72"/>
    </row>
    <row r="41" spans="1:53" s="4" customFormat="1" ht="17.25" customHeight="1" x14ac:dyDescent="0.25">
      <c r="A41" s="68"/>
      <c r="B41" s="5"/>
      <c r="C41" s="72"/>
      <c r="K41" s="7"/>
      <c r="L41" s="7"/>
      <c r="M41" s="62"/>
      <c r="N41" s="7"/>
      <c r="O41" s="7"/>
      <c r="P41" s="14"/>
      <c r="Q41" s="3"/>
      <c r="R41" s="8"/>
      <c r="S41" s="8"/>
      <c r="U41" s="11"/>
      <c r="V41" s="26" t="s">
        <v>1694</v>
      </c>
      <c r="W41" s="5">
        <v>1267</v>
      </c>
      <c r="X41" s="4" t="s">
        <v>1195</v>
      </c>
      <c r="Y41" s="4" t="s">
        <v>28</v>
      </c>
      <c r="Z41" s="4" t="s">
        <v>37</v>
      </c>
      <c r="AA41" s="16">
        <v>13</v>
      </c>
      <c r="AB41" s="16">
        <v>7</v>
      </c>
      <c r="AC41" s="16">
        <v>2</v>
      </c>
      <c r="AD41" s="78">
        <f>AA41*AB41</f>
        <v>91</v>
      </c>
      <c r="AE41" s="78">
        <v>100</v>
      </c>
      <c r="AF41" s="577">
        <f>AF38</f>
        <v>6700</v>
      </c>
      <c r="AG41" s="577">
        <f>AF41*AD41</f>
        <v>609700</v>
      </c>
      <c r="AH41" s="572">
        <f>SUM(AI41:AL41)</f>
        <v>91</v>
      </c>
      <c r="AI41" s="3"/>
      <c r="AJ41" s="3">
        <v>91</v>
      </c>
      <c r="AK41" s="3"/>
      <c r="AL41" s="3"/>
      <c r="AM41" s="4">
        <v>16</v>
      </c>
      <c r="AN41" s="4">
        <f>ค่าเสื่อม!Q2</f>
        <v>22</v>
      </c>
      <c r="AO41" s="166">
        <f>AG41*AN41/100</f>
        <v>134134</v>
      </c>
      <c r="AP41" s="166">
        <f>AG41-AO41</f>
        <v>475566</v>
      </c>
      <c r="AQ41" s="166">
        <f>AP41</f>
        <v>475566</v>
      </c>
      <c r="AR41" s="95">
        <f t="shared" si="12"/>
        <v>475566</v>
      </c>
      <c r="AT41" s="166">
        <f t="shared" si="13"/>
        <v>475566</v>
      </c>
      <c r="BA41" s="72"/>
    </row>
    <row r="42" spans="1:53" s="4" customFormat="1" ht="17.25" customHeight="1" x14ac:dyDescent="0.25">
      <c r="A42" s="68" t="s">
        <v>1695</v>
      </c>
      <c r="B42" s="5">
        <v>1472</v>
      </c>
      <c r="C42" s="72" t="s">
        <v>5</v>
      </c>
      <c r="D42" s="4">
        <v>29749</v>
      </c>
      <c r="E42" s="4">
        <v>92</v>
      </c>
      <c r="F42" s="4">
        <v>1435</v>
      </c>
      <c r="G42" s="4" t="s">
        <v>1656</v>
      </c>
      <c r="H42" s="4">
        <v>1</v>
      </c>
      <c r="I42" s="4">
        <v>2</v>
      </c>
      <c r="J42" s="4">
        <v>7</v>
      </c>
      <c r="K42" s="12">
        <f>H42*400+I42*100+J42</f>
        <v>607</v>
      </c>
      <c r="L42" s="14">
        <f>SUM(Q42:U42)</f>
        <v>1512</v>
      </c>
      <c r="M42" s="62">
        <v>5</v>
      </c>
      <c r="N42" s="14">
        <f>L42</f>
        <v>1512</v>
      </c>
      <c r="O42" s="14">
        <v>150</v>
      </c>
      <c r="P42" s="14">
        <f>N42*O42</f>
        <v>226800</v>
      </c>
      <c r="Q42" s="3">
        <v>1412</v>
      </c>
      <c r="R42" s="8">
        <v>100</v>
      </c>
      <c r="S42" s="8"/>
      <c r="U42" s="11"/>
      <c r="V42" s="26"/>
      <c r="W42" s="5"/>
      <c r="AA42" s="16"/>
      <c r="AB42" s="16"/>
      <c r="AC42" s="16"/>
      <c r="AD42" s="78"/>
      <c r="AE42" s="78"/>
      <c r="AF42" s="577"/>
      <c r="AG42" s="577"/>
      <c r="AH42" s="572"/>
      <c r="AI42" s="3"/>
      <c r="AJ42" s="3"/>
      <c r="AK42" s="3"/>
      <c r="AL42" s="3"/>
      <c r="AP42" s="166"/>
      <c r="AQ42" s="166">
        <f>P42</f>
        <v>226800</v>
      </c>
      <c r="AR42" s="95">
        <f t="shared" si="12"/>
        <v>226800</v>
      </c>
      <c r="AT42" s="166">
        <f t="shared" si="13"/>
        <v>226800</v>
      </c>
      <c r="BA42" s="72"/>
    </row>
    <row r="43" spans="1:53" s="4" customFormat="1" ht="17.25" customHeight="1" x14ac:dyDescent="0.25">
      <c r="A43" s="69" t="s">
        <v>299</v>
      </c>
      <c r="B43" s="5"/>
      <c r="C43" s="72"/>
      <c r="K43" s="12"/>
      <c r="L43" s="14"/>
      <c r="M43" s="62"/>
      <c r="N43" s="14"/>
      <c r="O43" s="14"/>
      <c r="P43" s="14"/>
      <c r="Q43" s="3"/>
      <c r="R43" s="8"/>
      <c r="S43" s="8"/>
      <c r="U43" s="11"/>
      <c r="V43" s="26" t="s">
        <v>1696</v>
      </c>
      <c r="W43" s="5">
        <v>1268</v>
      </c>
      <c r="X43" s="515" t="s">
        <v>1697</v>
      </c>
      <c r="Y43" s="4" t="s">
        <v>28</v>
      </c>
      <c r="Z43" s="4" t="s">
        <v>53</v>
      </c>
      <c r="AA43" s="16">
        <v>12</v>
      </c>
      <c r="AB43" s="16">
        <v>12</v>
      </c>
      <c r="AC43" s="16">
        <v>2</v>
      </c>
      <c r="AD43" s="78">
        <f>AA43*AB43</f>
        <v>144</v>
      </c>
      <c r="AE43" s="78">
        <v>100</v>
      </c>
      <c r="AF43" s="577">
        <f>[2]รายการ!B1</f>
        <v>6700</v>
      </c>
      <c r="AG43" s="577">
        <f>AF43*AD43</f>
        <v>964800</v>
      </c>
      <c r="AH43" s="572">
        <f>SUM(AI43:AL43)</f>
        <v>144</v>
      </c>
      <c r="AI43" s="3"/>
      <c r="AJ43" s="3">
        <v>144</v>
      </c>
      <c r="AK43" s="3"/>
      <c r="AL43" s="3"/>
      <c r="AM43" s="4">
        <v>41</v>
      </c>
      <c r="AN43" s="4">
        <f>ค่าเสื่อม!T4</f>
        <v>93</v>
      </c>
      <c r="AO43" s="166">
        <f>AG43*AN43/100</f>
        <v>897264</v>
      </c>
      <c r="AP43" s="166">
        <f>AG43-AO43</f>
        <v>67536</v>
      </c>
      <c r="AQ43" s="166">
        <f>AP43</f>
        <v>67536</v>
      </c>
      <c r="AR43" s="95">
        <f t="shared" si="12"/>
        <v>67536</v>
      </c>
      <c r="AT43" s="166">
        <f t="shared" si="13"/>
        <v>67536</v>
      </c>
      <c r="BA43" s="72"/>
    </row>
    <row r="44" spans="1:53" s="2" customFormat="1" ht="17.25" customHeight="1" x14ac:dyDescent="0.25">
      <c r="A44" s="67" t="s">
        <v>1698</v>
      </c>
      <c r="B44" s="1">
        <v>1473</v>
      </c>
      <c r="C44" s="66" t="s">
        <v>5</v>
      </c>
      <c r="D44" s="2">
        <v>29765</v>
      </c>
      <c r="E44" s="2">
        <v>98</v>
      </c>
      <c r="F44" s="2">
        <v>1451</v>
      </c>
      <c r="G44" s="2" t="s">
        <v>1656</v>
      </c>
      <c r="H44" s="2">
        <v>5</v>
      </c>
      <c r="I44" s="2">
        <v>2</v>
      </c>
      <c r="J44" s="2">
        <v>35</v>
      </c>
      <c r="K44" s="63">
        <f t="shared" ref="K44:K49" si="15">H44*400+I44*100+J44</f>
        <v>2235</v>
      </c>
      <c r="L44" s="65">
        <f>SUM(Q44:U44)</f>
        <v>2235</v>
      </c>
      <c r="M44" s="86">
        <v>1</v>
      </c>
      <c r="N44" s="65">
        <f t="shared" ref="N44:N49" si="16">L44</f>
        <v>2235</v>
      </c>
      <c r="O44" s="65">
        <v>125</v>
      </c>
      <c r="P44" s="65">
        <f t="shared" ref="P44:P49" si="17">N44*O44</f>
        <v>279375</v>
      </c>
      <c r="Q44" s="3">
        <v>2235</v>
      </c>
      <c r="R44" s="8"/>
      <c r="S44" s="8"/>
      <c r="T44" s="4"/>
      <c r="U44" s="11"/>
      <c r="V44" s="26"/>
      <c r="W44" s="5"/>
      <c r="X44" s="47"/>
      <c r="Y44" s="4"/>
      <c r="Z44" s="4"/>
      <c r="AA44" s="16"/>
      <c r="AB44" s="16"/>
      <c r="AC44" s="16"/>
      <c r="AD44" s="8"/>
      <c r="AE44" s="8"/>
      <c r="AF44" s="7"/>
      <c r="AG44" s="7"/>
      <c r="AH44" s="4"/>
      <c r="AI44" s="3"/>
      <c r="AJ44" s="3"/>
      <c r="AK44" s="3"/>
      <c r="AL44" s="3"/>
      <c r="AP44" s="166"/>
      <c r="AQ44" s="95">
        <f>P44</f>
        <v>279375</v>
      </c>
      <c r="AR44" s="95">
        <f t="shared" si="12"/>
        <v>279375</v>
      </c>
      <c r="AT44" s="166">
        <f t="shared" si="13"/>
        <v>279375</v>
      </c>
      <c r="BA44" s="66"/>
    </row>
    <row r="45" spans="1:53" s="2" customFormat="1" ht="17.25" customHeight="1" x14ac:dyDescent="0.25">
      <c r="A45" s="67"/>
      <c r="B45" s="1">
        <v>1474</v>
      </c>
      <c r="C45" s="66" t="s">
        <v>5</v>
      </c>
      <c r="D45" s="2">
        <v>29749</v>
      </c>
      <c r="E45" s="2">
        <v>92</v>
      </c>
      <c r="F45" s="2">
        <v>1435</v>
      </c>
      <c r="G45" s="2" t="s">
        <v>1656</v>
      </c>
      <c r="H45" s="2">
        <v>1</v>
      </c>
      <c r="I45" s="2">
        <v>2</v>
      </c>
      <c r="J45" s="2">
        <v>7</v>
      </c>
      <c r="K45" s="63">
        <f t="shared" si="15"/>
        <v>607</v>
      </c>
      <c r="L45" s="65">
        <f>SUM(Q45:U45)</f>
        <v>607</v>
      </c>
      <c r="M45" s="86">
        <v>1</v>
      </c>
      <c r="N45" s="65">
        <f t="shared" si="16"/>
        <v>607</v>
      </c>
      <c r="O45" s="65">
        <v>150</v>
      </c>
      <c r="P45" s="65">
        <f t="shared" si="17"/>
        <v>91050</v>
      </c>
      <c r="Q45" s="3">
        <v>607</v>
      </c>
      <c r="R45" s="8"/>
      <c r="S45" s="8"/>
      <c r="T45" s="4"/>
      <c r="U45" s="11"/>
      <c r="V45" s="26"/>
      <c r="W45" s="5"/>
      <c r="X45" s="47"/>
      <c r="Y45" s="4"/>
      <c r="Z45" s="4"/>
      <c r="AA45" s="16"/>
      <c r="AB45" s="16"/>
      <c r="AC45" s="16"/>
      <c r="AD45" s="8"/>
      <c r="AE45" s="8"/>
      <c r="AF45" s="7"/>
      <c r="AG45" s="7"/>
      <c r="AH45" s="4"/>
      <c r="AI45" s="3"/>
      <c r="AJ45" s="3"/>
      <c r="AK45" s="3"/>
      <c r="AL45" s="3"/>
      <c r="AP45" s="166"/>
      <c r="AQ45" s="95">
        <f>P45</f>
        <v>91050</v>
      </c>
      <c r="AR45" s="95">
        <f t="shared" si="12"/>
        <v>91050</v>
      </c>
      <c r="AT45" s="166">
        <f t="shared" si="13"/>
        <v>91050</v>
      </c>
      <c r="BA45" s="66"/>
    </row>
    <row r="46" spans="1:53" s="2" customFormat="1" ht="17.25" customHeight="1" x14ac:dyDescent="0.25">
      <c r="A46" s="67" t="s">
        <v>1699</v>
      </c>
      <c r="B46" s="1">
        <v>1475</v>
      </c>
      <c r="C46" s="66" t="s">
        <v>5</v>
      </c>
      <c r="D46" s="2">
        <v>29714</v>
      </c>
      <c r="E46" s="2">
        <v>59</v>
      </c>
      <c r="F46" s="2">
        <v>1411</v>
      </c>
      <c r="G46" s="2" t="s">
        <v>1656</v>
      </c>
      <c r="H46" s="2">
        <v>8</v>
      </c>
      <c r="I46" s="2">
        <v>3</v>
      </c>
      <c r="J46" s="2">
        <v>8</v>
      </c>
      <c r="K46" s="63">
        <f t="shared" si="15"/>
        <v>3508</v>
      </c>
      <c r="L46" s="65">
        <f>SUM(Q46:U46)</f>
        <v>3508</v>
      </c>
      <c r="M46" s="86">
        <v>1</v>
      </c>
      <c r="N46" s="65">
        <f t="shared" si="16"/>
        <v>3508</v>
      </c>
      <c r="O46" s="65">
        <v>125</v>
      </c>
      <c r="P46" s="65">
        <f t="shared" si="17"/>
        <v>438500</v>
      </c>
      <c r="Q46" s="3">
        <v>3508</v>
      </c>
      <c r="R46" s="8"/>
      <c r="S46" s="8"/>
      <c r="T46" s="4"/>
      <c r="U46" s="11"/>
      <c r="V46" s="26"/>
      <c r="W46" s="5"/>
      <c r="X46" s="47"/>
      <c r="Y46" s="4"/>
      <c r="Z46" s="4"/>
      <c r="AA46" s="16"/>
      <c r="AB46" s="16"/>
      <c r="AC46" s="16"/>
      <c r="AD46" s="78"/>
      <c r="AE46" s="78"/>
      <c r="AF46" s="577"/>
      <c r="AG46" s="577"/>
      <c r="AH46" s="4"/>
      <c r="AI46" s="3"/>
      <c r="AJ46" s="3"/>
      <c r="AK46" s="3"/>
      <c r="AL46" s="3"/>
      <c r="AP46" s="166"/>
      <c r="AQ46" s="95">
        <f>P46</f>
        <v>438500</v>
      </c>
      <c r="AR46" s="95">
        <f t="shared" si="12"/>
        <v>438500</v>
      </c>
      <c r="AT46" s="166">
        <f t="shared" si="13"/>
        <v>438500</v>
      </c>
      <c r="BA46" s="66"/>
    </row>
    <row r="47" spans="1:53" s="2" customFormat="1" ht="17.25" customHeight="1" x14ac:dyDescent="0.25">
      <c r="A47" s="67" t="s">
        <v>1700</v>
      </c>
      <c r="B47" s="1">
        <v>1476</v>
      </c>
      <c r="C47" s="66" t="s">
        <v>5</v>
      </c>
      <c r="D47" s="2">
        <v>35662</v>
      </c>
      <c r="E47" s="2">
        <v>128</v>
      </c>
      <c r="F47" s="2">
        <v>1712</v>
      </c>
      <c r="G47" s="2" t="s">
        <v>1656</v>
      </c>
      <c r="H47" s="2">
        <v>20</v>
      </c>
      <c r="I47" s="2">
        <v>3</v>
      </c>
      <c r="J47" s="2">
        <v>30</v>
      </c>
      <c r="K47" s="63">
        <f t="shared" si="15"/>
        <v>8330</v>
      </c>
      <c r="L47" s="65">
        <f>SUM(Q47:U47)</f>
        <v>8330</v>
      </c>
      <c r="M47" s="86">
        <v>2</v>
      </c>
      <c r="N47" s="65">
        <f t="shared" si="16"/>
        <v>8330</v>
      </c>
      <c r="O47" s="65">
        <v>125</v>
      </c>
      <c r="P47" s="65">
        <f t="shared" si="17"/>
        <v>1041250</v>
      </c>
      <c r="Q47" s="3"/>
      <c r="R47" s="8">
        <v>8330</v>
      </c>
      <c r="S47" s="8"/>
      <c r="T47" s="4"/>
      <c r="U47" s="11"/>
      <c r="V47" s="26" t="s">
        <v>1700</v>
      </c>
      <c r="W47" s="5">
        <v>1269</v>
      </c>
      <c r="X47" s="47">
        <v>18</v>
      </c>
      <c r="Y47" s="4" t="s">
        <v>28</v>
      </c>
      <c r="Z47" s="4" t="s">
        <v>53</v>
      </c>
      <c r="AA47" s="16">
        <v>4</v>
      </c>
      <c r="AB47" s="16">
        <v>9</v>
      </c>
      <c r="AC47" s="16">
        <v>2</v>
      </c>
      <c r="AD47" s="78">
        <f>AA47*AB47</f>
        <v>36</v>
      </c>
      <c r="AE47" s="78">
        <v>100</v>
      </c>
      <c r="AF47" s="577">
        <f>[2]รายการ!B1</f>
        <v>6700</v>
      </c>
      <c r="AG47" s="577">
        <f>AF47*AD47</f>
        <v>241200</v>
      </c>
      <c r="AH47" s="572">
        <f>SUM(AI47:AL47)</f>
        <v>36</v>
      </c>
      <c r="AI47" s="3"/>
      <c r="AJ47" s="3">
        <v>36</v>
      </c>
      <c r="AK47" s="3"/>
      <c r="AL47" s="3"/>
      <c r="AM47" s="2">
        <v>31</v>
      </c>
      <c r="AN47" s="2">
        <f>ค่าเสื่อม!T4</f>
        <v>93</v>
      </c>
      <c r="AO47" s="95">
        <f>AG47*AN47/100</f>
        <v>224316</v>
      </c>
      <c r="AP47" s="166">
        <f>AG47-AO47</f>
        <v>16884</v>
      </c>
      <c r="AQ47" s="95">
        <f>P47+AP47</f>
        <v>1058134</v>
      </c>
      <c r="AR47" s="95">
        <f t="shared" si="12"/>
        <v>1058134</v>
      </c>
      <c r="AT47" s="166">
        <f t="shared" si="13"/>
        <v>1058134</v>
      </c>
      <c r="BA47" s="66"/>
    </row>
    <row r="48" spans="1:53" s="2" customFormat="1" ht="17.25" customHeight="1" x14ac:dyDescent="0.25">
      <c r="A48" s="67" t="s">
        <v>1701</v>
      </c>
      <c r="B48" s="1">
        <v>1477</v>
      </c>
      <c r="C48" s="66" t="s">
        <v>5</v>
      </c>
      <c r="D48" s="2">
        <v>29762</v>
      </c>
      <c r="E48" s="2">
        <v>88</v>
      </c>
      <c r="F48" s="2">
        <v>1448</v>
      </c>
      <c r="G48" s="2" t="s">
        <v>1656</v>
      </c>
      <c r="H48" s="2">
        <v>3</v>
      </c>
      <c r="I48" s="2">
        <v>1</v>
      </c>
      <c r="J48" s="2">
        <v>63</v>
      </c>
      <c r="K48" s="63">
        <f t="shared" si="15"/>
        <v>1363</v>
      </c>
      <c r="L48" s="65">
        <v>1363</v>
      </c>
      <c r="M48" s="86">
        <v>1</v>
      </c>
      <c r="N48" s="65">
        <f t="shared" si="16"/>
        <v>1363</v>
      </c>
      <c r="O48" s="65">
        <v>125</v>
      </c>
      <c r="P48" s="65">
        <f t="shared" si="17"/>
        <v>170375</v>
      </c>
      <c r="Q48" s="3">
        <v>1294</v>
      </c>
      <c r="R48" s="8"/>
      <c r="S48" s="8"/>
      <c r="T48" s="4"/>
      <c r="U48" s="11"/>
      <c r="V48" s="26"/>
      <c r="W48" s="5"/>
      <c r="X48" s="47"/>
      <c r="Y48" s="4"/>
      <c r="Z48" s="4"/>
      <c r="AA48" s="16"/>
      <c r="AB48" s="16"/>
      <c r="AC48" s="16"/>
      <c r="AD48" s="8"/>
      <c r="AE48" s="8"/>
      <c r="AF48" s="7"/>
      <c r="AG48" s="7"/>
      <c r="AH48" s="4"/>
      <c r="AI48" s="3"/>
      <c r="AJ48" s="3"/>
      <c r="AK48" s="3"/>
      <c r="AL48" s="3"/>
      <c r="AP48" s="166"/>
      <c r="AQ48" s="95">
        <f>P48</f>
        <v>170375</v>
      </c>
      <c r="AR48" s="95">
        <f t="shared" si="12"/>
        <v>170375</v>
      </c>
      <c r="AT48" s="166">
        <f t="shared" si="13"/>
        <v>170375</v>
      </c>
      <c r="BA48" s="66"/>
    </row>
    <row r="49" spans="1:53" s="2" customFormat="1" ht="17.25" customHeight="1" x14ac:dyDescent="0.25">
      <c r="A49" s="67" t="s">
        <v>1702</v>
      </c>
      <c r="B49" s="1">
        <v>1478</v>
      </c>
      <c r="C49" s="66" t="s">
        <v>5</v>
      </c>
      <c r="D49" s="2">
        <v>29708</v>
      </c>
      <c r="E49" s="2">
        <v>139</v>
      </c>
      <c r="F49" s="2">
        <v>1405</v>
      </c>
      <c r="G49" s="2" t="s">
        <v>1656</v>
      </c>
      <c r="H49" s="2">
        <v>7</v>
      </c>
      <c r="I49" s="2">
        <v>1</v>
      </c>
      <c r="J49" s="2">
        <v>5</v>
      </c>
      <c r="K49" s="63">
        <f t="shared" si="15"/>
        <v>2905</v>
      </c>
      <c r="L49" s="65">
        <f>SUM(Q49:U49)</f>
        <v>2905</v>
      </c>
      <c r="M49" s="86">
        <v>1</v>
      </c>
      <c r="N49" s="65">
        <f t="shared" si="16"/>
        <v>2905</v>
      </c>
      <c r="O49" s="65">
        <v>125</v>
      </c>
      <c r="P49" s="65">
        <f t="shared" si="17"/>
        <v>363125</v>
      </c>
      <c r="Q49" s="3">
        <v>2905</v>
      </c>
      <c r="R49" s="8"/>
      <c r="S49" s="8"/>
      <c r="T49" s="4"/>
      <c r="U49" s="11"/>
      <c r="V49" s="26"/>
      <c r="W49" s="5"/>
      <c r="X49" s="47"/>
      <c r="Y49" s="4"/>
      <c r="Z49" s="4"/>
      <c r="AA49" s="16"/>
      <c r="AB49" s="16"/>
      <c r="AC49" s="16"/>
      <c r="AD49" s="8"/>
      <c r="AE49" s="8"/>
      <c r="AF49" s="7"/>
      <c r="AG49" s="7"/>
      <c r="AH49" s="4"/>
      <c r="AI49" s="3"/>
      <c r="AJ49" s="3"/>
      <c r="AK49" s="3"/>
      <c r="AL49" s="3"/>
      <c r="AP49" s="4"/>
      <c r="AQ49" s="95">
        <f>P49</f>
        <v>363125</v>
      </c>
      <c r="AR49" s="95">
        <f t="shared" si="12"/>
        <v>363125</v>
      </c>
      <c r="AT49" s="166">
        <f t="shared" si="13"/>
        <v>363125</v>
      </c>
      <c r="BA49" s="66"/>
    </row>
    <row r="50" spans="1:53" x14ac:dyDescent="0.25">
      <c r="AW50" s="45"/>
      <c r="AZ50" s="2"/>
    </row>
    <row r="51" spans="1:53" s="2" customFormat="1" ht="17.25" customHeight="1" x14ac:dyDescent="0.25">
      <c r="A51" s="67" t="s">
        <v>1904</v>
      </c>
      <c r="B51" s="1">
        <v>1479</v>
      </c>
      <c r="C51" s="66" t="s">
        <v>5</v>
      </c>
      <c r="D51" s="2">
        <v>36183</v>
      </c>
      <c r="E51" s="2">
        <v>143</v>
      </c>
      <c r="F51" s="2">
        <v>2271</v>
      </c>
      <c r="G51" s="2" t="s">
        <v>289</v>
      </c>
      <c r="H51" s="2">
        <v>38</v>
      </c>
      <c r="I51" s="2">
        <v>0</v>
      </c>
      <c r="J51" s="2">
        <v>29</v>
      </c>
      <c r="K51" s="13">
        <f>H51*400+I51*100+J51</f>
        <v>15229</v>
      </c>
      <c r="L51" s="13">
        <f>K51</f>
        <v>15229</v>
      </c>
      <c r="M51" s="84">
        <v>5</v>
      </c>
      <c r="N51" s="13">
        <f>L51</f>
        <v>15229</v>
      </c>
      <c r="O51" s="13">
        <v>125</v>
      </c>
      <c r="P51" s="13">
        <f>N51*O51</f>
        <v>1903625</v>
      </c>
      <c r="Q51" s="536">
        <v>14829</v>
      </c>
      <c r="R51" s="8">
        <v>400</v>
      </c>
      <c r="S51" s="8"/>
      <c r="T51" s="4"/>
      <c r="U51" s="11"/>
      <c r="V51" s="26" t="s">
        <v>1905</v>
      </c>
      <c r="W51" s="5">
        <v>1270</v>
      </c>
      <c r="X51" s="17" t="s">
        <v>983</v>
      </c>
      <c r="Y51" s="4" t="s">
        <v>28</v>
      </c>
      <c r="Z51" s="4" t="s">
        <v>53</v>
      </c>
      <c r="AA51" s="16"/>
      <c r="AB51" s="16"/>
      <c r="AC51" s="16">
        <v>2</v>
      </c>
      <c r="AD51" s="8">
        <v>135</v>
      </c>
      <c r="AE51" s="25">
        <v>100</v>
      </c>
      <c r="AF51" s="7">
        <f>รายการ!B1</f>
        <v>6700</v>
      </c>
      <c r="AG51" s="37">
        <f>AF51*AD51</f>
        <v>904500</v>
      </c>
      <c r="AH51" s="4"/>
      <c r="AI51" s="3"/>
      <c r="AJ51" s="3"/>
      <c r="AK51" s="3"/>
      <c r="AL51" s="3"/>
      <c r="AM51" s="2">
        <v>21</v>
      </c>
      <c r="AN51" s="2">
        <f>ค่าเสื่อม!T4</f>
        <v>93</v>
      </c>
      <c r="AP51" s="111">
        <f>AG51-AO51</f>
        <v>904500</v>
      </c>
      <c r="AQ51" s="95">
        <f t="shared" ref="AQ51:AQ65" si="18">P51+AP51</f>
        <v>2808125</v>
      </c>
      <c r="AR51" s="95">
        <f t="shared" ref="AR51:AR56" si="19">P51+AP51</f>
        <v>2808125</v>
      </c>
      <c r="AT51" s="95">
        <f t="shared" ref="AT51:AT65" si="20">AQ51</f>
        <v>2808125</v>
      </c>
      <c r="BA51" s="66"/>
    </row>
    <row r="52" spans="1:53" s="2" customFormat="1" ht="17.25" customHeight="1" x14ac:dyDescent="0.25">
      <c r="A52" s="67"/>
      <c r="B52" s="1"/>
      <c r="C52" s="66"/>
      <c r="K52" s="13"/>
      <c r="L52" s="13"/>
      <c r="M52" s="84"/>
      <c r="N52" s="13"/>
      <c r="O52" s="13"/>
      <c r="P52" s="13"/>
      <c r="Q52" s="536"/>
      <c r="R52" s="8"/>
      <c r="S52" s="8"/>
      <c r="T52" s="4"/>
      <c r="U52" s="11"/>
      <c r="V52" s="26"/>
      <c r="W52" s="5">
        <v>1271</v>
      </c>
      <c r="X52" s="17"/>
      <c r="Y52" s="4" t="s">
        <v>28</v>
      </c>
      <c r="Z52" s="4" t="s">
        <v>7</v>
      </c>
      <c r="AA52" s="16"/>
      <c r="AB52" s="16"/>
      <c r="AC52" s="16">
        <v>2</v>
      </c>
      <c r="AD52" s="8">
        <v>30</v>
      </c>
      <c r="AE52" s="25">
        <v>100</v>
      </c>
      <c r="AF52" s="7">
        <f>รายการ!B1</f>
        <v>6700</v>
      </c>
      <c r="AG52" s="37">
        <f>AF52*AD52</f>
        <v>201000</v>
      </c>
      <c r="AH52" s="4"/>
      <c r="AI52" s="3"/>
      <c r="AJ52" s="3"/>
      <c r="AK52" s="3"/>
      <c r="AL52" s="3"/>
      <c r="AM52" s="2">
        <v>2</v>
      </c>
      <c r="AN52" s="2">
        <f>ค่าเสื่อม!C4</f>
        <v>6</v>
      </c>
      <c r="AP52" s="111">
        <f>AG52-AO52</f>
        <v>201000</v>
      </c>
      <c r="AQ52" s="95">
        <f t="shared" si="18"/>
        <v>201000</v>
      </c>
      <c r="AR52" s="95">
        <f t="shared" si="19"/>
        <v>201000</v>
      </c>
      <c r="AT52" s="95">
        <f t="shared" si="20"/>
        <v>201000</v>
      </c>
      <c r="BA52" s="66"/>
    </row>
    <row r="53" spans="1:53" s="2" customFormat="1" ht="17.25" customHeight="1" x14ac:dyDescent="0.25">
      <c r="A53" s="68" t="s">
        <v>1905</v>
      </c>
      <c r="B53" s="1">
        <v>1480</v>
      </c>
      <c r="C53" s="66" t="s">
        <v>5</v>
      </c>
      <c r="D53" s="2">
        <v>18702</v>
      </c>
      <c r="E53" s="2">
        <v>11</v>
      </c>
      <c r="F53" s="2">
        <v>571</v>
      </c>
      <c r="G53" s="522" t="s">
        <v>289</v>
      </c>
      <c r="H53" s="2">
        <v>8</v>
      </c>
      <c r="I53" s="2">
        <v>1</v>
      </c>
      <c r="J53" s="2">
        <v>16</v>
      </c>
      <c r="K53" s="13">
        <f>H53*400+I53*100+J53</f>
        <v>3316</v>
      </c>
      <c r="L53" s="13">
        <f>K53</f>
        <v>3316</v>
      </c>
      <c r="M53" s="84">
        <v>1</v>
      </c>
      <c r="N53" s="13">
        <f>L53</f>
        <v>3316</v>
      </c>
      <c r="O53" s="13">
        <v>125</v>
      </c>
      <c r="P53" s="13">
        <f>N53*O53</f>
        <v>414500</v>
      </c>
      <c r="Q53" s="536">
        <f>N53</f>
        <v>3316</v>
      </c>
      <c r="R53" s="8"/>
      <c r="S53" s="8"/>
      <c r="T53" s="4"/>
      <c r="U53" s="11"/>
      <c r="V53" s="26"/>
      <c r="W53" s="5"/>
      <c r="X53" s="17"/>
      <c r="Y53" s="4"/>
      <c r="Z53" s="4"/>
      <c r="AA53" s="16"/>
      <c r="AB53" s="16"/>
      <c r="AC53" s="16"/>
      <c r="AD53" s="43"/>
      <c r="AE53" s="627"/>
      <c r="AF53" s="7"/>
      <c r="AG53" s="37"/>
      <c r="AH53" s="43"/>
      <c r="AI53" s="3"/>
      <c r="AJ53" s="34"/>
      <c r="AK53" s="3"/>
      <c r="AL53" s="3"/>
      <c r="AO53" s="111"/>
      <c r="AP53" s="111"/>
      <c r="AQ53" s="95">
        <f t="shared" si="18"/>
        <v>414500</v>
      </c>
      <c r="AR53" s="95">
        <f t="shared" si="19"/>
        <v>414500</v>
      </c>
      <c r="AT53" s="95">
        <f t="shared" si="20"/>
        <v>414500</v>
      </c>
      <c r="BA53" s="66"/>
    </row>
    <row r="54" spans="1:53" s="2" customFormat="1" ht="17.25" customHeight="1" x14ac:dyDescent="0.25">
      <c r="A54" s="67" t="s">
        <v>1906</v>
      </c>
      <c r="B54" s="1">
        <v>1481</v>
      </c>
      <c r="C54" s="66" t="s">
        <v>5</v>
      </c>
      <c r="D54" s="2">
        <v>24602</v>
      </c>
      <c r="E54" s="2">
        <v>52</v>
      </c>
      <c r="F54" s="2">
        <v>1074</v>
      </c>
      <c r="G54" s="522" t="s">
        <v>289</v>
      </c>
      <c r="H54" s="2">
        <v>2</v>
      </c>
      <c r="I54" s="2">
        <v>0</v>
      </c>
      <c r="J54" s="2">
        <v>59</v>
      </c>
      <c r="K54" s="13">
        <f>H54*400+I54*100+J54</f>
        <v>859</v>
      </c>
      <c r="L54" s="13">
        <f>K54</f>
        <v>859</v>
      </c>
      <c r="M54" s="84">
        <v>5</v>
      </c>
      <c r="N54" s="13">
        <f>L54</f>
        <v>859</v>
      </c>
      <c r="O54" s="13">
        <v>125</v>
      </c>
      <c r="P54" s="13">
        <f>N54*O54</f>
        <v>107375</v>
      </c>
      <c r="Q54" s="536">
        <v>459</v>
      </c>
      <c r="R54" s="8">
        <v>400</v>
      </c>
      <c r="S54" s="8"/>
      <c r="T54" s="4"/>
      <c r="U54" s="11"/>
      <c r="V54" s="28" t="s">
        <v>1906</v>
      </c>
      <c r="W54" s="5">
        <v>1272</v>
      </c>
      <c r="X54" s="17" t="s">
        <v>399</v>
      </c>
      <c r="Y54" s="4" t="s">
        <v>28</v>
      </c>
      <c r="Z54" s="4" t="s">
        <v>53</v>
      </c>
      <c r="AA54" s="16">
        <v>9</v>
      </c>
      <c r="AB54" s="16">
        <v>12</v>
      </c>
      <c r="AC54" s="16">
        <v>2</v>
      </c>
      <c r="AD54" s="43">
        <f>AA54*AB54</f>
        <v>108</v>
      </c>
      <c r="AE54" s="627">
        <v>100</v>
      </c>
      <c r="AF54" s="7">
        <f>'ภ.ด.ส.1 (ร้านค้า , ม.1)'!AF686</f>
        <v>6700</v>
      </c>
      <c r="AG54" s="37">
        <f>AF54*AD54</f>
        <v>723600</v>
      </c>
      <c r="AH54" s="43">
        <f>AD54</f>
        <v>108</v>
      </c>
      <c r="AI54" s="3"/>
      <c r="AJ54" s="34">
        <f>AH54</f>
        <v>108</v>
      </c>
      <c r="AK54" s="3"/>
      <c r="AL54" s="3"/>
      <c r="AM54" s="2">
        <v>14</v>
      </c>
      <c r="AN54" s="2">
        <f>ค่าเสื่อม!O4</f>
        <v>60</v>
      </c>
      <c r="AO54" s="111">
        <f>AG54*AN54/100</f>
        <v>434160</v>
      </c>
      <c r="AP54" s="111">
        <f>AG54-AO54</f>
        <v>289440</v>
      </c>
      <c r="AQ54" s="95">
        <f t="shared" si="18"/>
        <v>396815</v>
      </c>
      <c r="AR54" s="95">
        <f t="shared" si="19"/>
        <v>396815</v>
      </c>
      <c r="AT54" s="95">
        <f t="shared" si="20"/>
        <v>396815</v>
      </c>
      <c r="BA54" s="66"/>
    </row>
    <row r="55" spans="1:53" s="2" customFormat="1" ht="17.25" customHeight="1" x14ac:dyDescent="0.25">
      <c r="A55" s="67"/>
      <c r="B55" s="1"/>
      <c r="C55" s="66"/>
      <c r="G55" s="522"/>
      <c r="K55" s="13"/>
      <c r="L55" s="13"/>
      <c r="M55" s="84"/>
      <c r="N55" s="13"/>
      <c r="O55" s="13"/>
      <c r="P55" s="13"/>
      <c r="Q55" s="536"/>
      <c r="R55" s="8"/>
      <c r="S55" s="8"/>
      <c r="T55" s="4"/>
      <c r="U55" s="11"/>
      <c r="V55" s="26"/>
      <c r="W55" s="5">
        <v>1273</v>
      </c>
      <c r="X55" s="17"/>
      <c r="Y55" s="4" t="s">
        <v>34</v>
      </c>
      <c r="Z55" s="4" t="s">
        <v>7</v>
      </c>
      <c r="AA55" s="16">
        <v>6</v>
      </c>
      <c r="AB55" s="16">
        <v>12</v>
      </c>
      <c r="AC55" s="16">
        <v>2</v>
      </c>
      <c r="AD55" s="43">
        <f>AA55*AB55</f>
        <v>72</v>
      </c>
      <c r="AE55" s="627">
        <v>100</v>
      </c>
      <c r="AF55" s="7">
        <f>[3]รายการ!B8</f>
        <v>2600</v>
      </c>
      <c r="AG55" s="37">
        <f>AF55*AD55</f>
        <v>187200</v>
      </c>
      <c r="AH55" s="43">
        <f>AD55</f>
        <v>72</v>
      </c>
      <c r="AI55" s="3"/>
      <c r="AJ55" s="34">
        <f>AH55</f>
        <v>72</v>
      </c>
      <c r="AK55" s="3"/>
      <c r="AL55" s="3"/>
      <c r="AM55" s="2">
        <v>3</v>
      </c>
      <c r="AN55" s="2">
        <f>ค่าเสื่อม!D4</f>
        <v>9</v>
      </c>
      <c r="AO55" s="111">
        <f>AG55*AN55/100</f>
        <v>16848</v>
      </c>
      <c r="AP55" s="111">
        <f>AG55-AO55</f>
        <v>170352</v>
      </c>
      <c r="AQ55" s="95">
        <f t="shared" si="18"/>
        <v>170352</v>
      </c>
      <c r="AR55" s="95">
        <f t="shared" si="19"/>
        <v>170352</v>
      </c>
      <c r="AT55" s="95">
        <f t="shared" si="20"/>
        <v>170352</v>
      </c>
      <c r="AW55" s="2" t="s">
        <v>1201</v>
      </c>
      <c r="BA55" s="66"/>
    </row>
    <row r="56" spans="1:53" s="2" customFormat="1" ht="17.25" customHeight="1" x14ac:dyDescent="0.25">
      <c r="A56" s="67"/>
      <c r="B56" s="1">
        <v>1482</v>
      </c>
      <c r="C56" s="66" t="s">
        <v>5</v>
      </c>
      <c r="D56" s="2">
        <v>24598</v>
      </c>
      <c r="E56" s="2">
        <v>53</v>
      </c>
      <c r="F56" s="2">
        <v>1371</v>
      </c>
      <c r="G56" s="522" t="s">
        <v>289</v>
      </c>
      <c r="H56" s="2">
        <v>3</v>
      </c>
      <c r="I56" s="2">
        <v>0</v>
      </c>
      <c r="J56" s="2">
        <v>85</v>
      </c>
      <c r="K56" s="13">
        <f t="shared" ref="K56:K65" si="21">H56*400+I56*100+J56</f>
        <v>1285</v>
      </c>
      <c r="L56" s="13">
        <f t="shared" ref="L56:L65" si="22">K56</f>
        <v>1285</v>
      </c>
      <c r="M56" s="84">
        <v>1</v>
      </c>
      <c r="N56" s="13">
        <f t="shared" ref="N56:N65" si="23">L56</f>
        <v>1285</v>
      </c>
      <c r="O56" s="13">
        <v>125</v>
      </c>
      <c r="P56" s="13">
        <f t="shared" ref="P56:P66" si="24">N56*O56</f>
        <v>160625</v>
      </c>
      <c r="Q56" s="536">
        <f t="shared" ref="Q56:Q65" si="25">K56</f>
        <v>1285</v>
      </c>
      <c r="R56" s="8"/>
      <c r="S56" s="8"/>
      <c r="T56" s="4"/>
      <c r="U56" s="11"/>
      <c r="V56" s="26"/>
      <c r="W56" s="5"/>
      <c r="X56" s="17"/>
      <c r="Y56" s="4"/>
      <c r="Z56" s="4"/>
      <c r="AA56" s="16"/>
      <c r="AB56" s="16"/>
      <c r="AC56" s="16"/>
      <c r="AD56" s="8"/>
      <c r="AE56" s="8"/>
      <c r="AF56" s="7"/>
      <c r="AG56" s="7"/>
      <c r="AH56" s="4"/>
      <c r="AI56" s="3"/>
      <c r="AJ56" s="3"/>
      <c r="AK56" s="3"/>
      <c r="AL56" s="3"/>
      <c r="AP56" s="111"/>
      <c r="AQ56" s="95">
        <f t="shared" si="18"/>
        <v>160625</v>
      </c>
      <c r="AR56" s="95">
        <f t="shared" si="19"/>
        <v>160625</v>
      </c>
      <c r="AT56" s="95">
        <f t="shared" si="20"/>
        <v>160625</v>
      </c>
      <c r="BA56" s="66"/>
    </row>
    <row r="57" spans="1:53" ht="17.25" customHeight="1" x14ac:dyDescent="0.25">
      <c r="A57" s="67" t="s">
        <v>1956</v>
      </c>
      <c r="B57" s="1">
        <v>1483</v>
      </c>
      <c r="C57" s="66" t="s">
        <v>5</v>
      </c>
      <c r="D57" s="2">
        <v>30655</v>
      </c>
      <c r="E57" s="2">
        <v>111</v>
      </c>
      <c r="F57" s="2">
        <v>1495</v>
      </c>
      <c r="G57" s="2" t="s">
        <v>289</v>
      </c>
      <c r="H57" s="2">
        <v>3</v>
      </c>
      <c r="I57" s="2">
        <v>0</v>
      </c>
      <c r="J57" s="2">
        <v>0</v>
      </c>
      <c r="K57" s="13">
        <f t="shared" si="21"/>
        <v>1200</v>
      </c>
      <c r="L57" s="13">
        <f t="shared" si="22"/>
        <v>1200</v>
      </c>
      <c r="M57" s="84">
        <v>1</v>
      </c>
      <c r="N57" s="13">
        <f t="shared" si="23"/>
        <v>1200</v>
      </c>
      <c r="O57" s="13">
        <v>125</v>
      </c>
      <c r="P57" s="13">
        <f t="shared" si="24"/>
        <v>150000</v>
      </c>
      <c r="Q57" s="536">
        <f t="shared" si="25"/>
        <v>1200</v>
      </c>
      <c r="AG57" s="537"/>
      <c r="AI57" s="538"/>
      <c r="AK57" s="539"/>
      <c r="AP57" s="111"/>
      <c r="AQ57" s="95">
        <f t="shared" si="18"/>
        <v>150000</v>
      </c>
      <c r="AR57" s="95">
        <f t="shared" ref="AR57:AR66" si="26">AQ57</f>
        <v>150000</v>
      </c>
      <c r="AS57" s="95"/>
      <c r="AT57" s="95">
        <f t="shared" si="20"/>
        <v>150000</v>
      </c>
      <c r="AU57" s="95"/>
      <c r="AW57" s="2"/>
      <c r="AX57" s="95"/>
      <c r="AY57" s="95"/>
      <c r="AZ57" s="2"/>
    </row>
    <row r="58" spans="1:53" ht="15" customHeight="1" x14ac:dyDescent="0.25">
      <c r="A58" s="126" t="s">
        <v>2011</v>
      </c>
      <c r="B58" s="1">
        <v>1484</v>
      </c>
      <c r="C58" s="66" t="s">
        <v>5</v>
      </c>
      <c r="D58" s="9">
        <v>35617</v>
      </c>
      <c r="E58" s="9">
        <v>126</v>
      </c>
      <c r="F58" s="9">
        <v>1701</v>
      </c>
      <c r="G58" s="2" t="s">
        <v>289</v>
      </c>
      <c r="H58" s="9">
        <v>22</v>
      </c>
      <c r="I58" s="9">
        <v>2</v>
      </c>
      <c r="J58" s="9">
        <v>98</v>
      </c>
      <c r="K58" s="40">
        <f t="shared" si="21"/>
        <v>9098</v>
      </c>
      <c r="L58" s="40">
        <f t="shared" si="22"/>
        <v>9098</v>
      </c>
      <c r="M58" s="84">
        <v>1</v>
      </c>
      <c r="N58" s="40">
        <f t="shared" si="23"/>
        <v>9098</v>
      </c>
      <c r="O58" s="40">
        <v>125</v>
      </c>
      <c r="P58" s="40">
        <f t="shared" si="24"/>
        <v>1137250</v>
      </c>
      <c r="Q58" s="536">
        <f t="shared" si="25"/>
        <v>9098</v>
      </c>
      <c r="R58" s="25"/>
      <c r="Y58" s="21"/>
      <c r="Z58" s="21"/>
      <c r="AA58" s="24"/>
      <c r="AB58" s="24"/>
      <c r="AC58" s="24"/>
      <c r="AD58" s="25"/>
      <c r="AE58" s="25"/>
      <c r="AF58" s="90"/>
      <c r="AG58" s="90"/>
      <c r="AH58" s="21"/>
      <c r="AI58" s="20"/>
      <c r="AJ58" s="20"/>
      <c r="AK58" s="20"/>
      <c r="AL58" s="20"/>
      <c r="AM58" s="9"/>
      <c r="AN58" s="9"/>
      <c r="AO58" s="9"/>
      <c r="AP58" s="111"/>
      <c r="AQ58" s="95">
        <f t="shared" si="18"/>
        <v>1137250</v>
      </c>
      <c r="AR58" s="510">
        <f t="shared" si="26"/>
        <v>1137250</v>
      </c>
      <c r="AS58" s="9"/>
      <c r="AT58" s="95">
        <f t="shared" si="20"/>
        <v>1137250</v>
      </c>
      <c r="AU58" s="9"/>
      <c r="AV58" s="9"/>
      <c r="AW58" s="45"/>
      <c r="AZ58" s="2"/>
    </row>
    <row r="59" spans="1:53" s="2" customFormat="1" ht="15" customHeight="1" x14ac:dyDescent="0.25">
      <c r="A59" s="67"/>
      <c r="B59" s="1">
        <v>1485</v>
      </c>
      <c r="C59" s="66" t="s">
        <v>5</v>
      </c>
      <c r="D59" s="2">
        <v>29764</v>
      </c>
      <c r="E59" s="2">
        <v>106</v>
      </c>
      <c r="F59" s="2">
        <v>1450</v>
      </c>
      <c r="G59" s="2" t="s">
        <v>289</v>
      </c>
      <c r="H59" s="2">
        <v>4</v>
      </c>
      <c r="I59" s="2">
        <v>0</v>
      </c>
      <c r="J59" s="2">
        <v>70</v>
      </c>
      <c r="K59" s="13">
        <f t="shared" si="21"/>
        <v>1670</v>
      </c>
      <c r="L59" s="13">
        <f t="shared" si="22"/>
        <v>1670</v>
      </c>
      <c r="M59" s="84">
        <v>1</v>
      </c>
      <c r="N59" s="13">
        <f t="shared" si="23"/>
        <v>1670</v>
      </c>
      <c r="O59" s="13">
        <v>125</v>
      </c>
      <c r="P59" s="13">
        <f t="shared" si="24"/>
        <v>208750</v>
      </c>
      <c r="Q59" s="536">
        <f t="shared" si="25"/>
        <v>1670</v>
      </c>
      <c r="R59" s="8"/>
      <c r="S59" s="8"/>
      <c r="T59" s="4"/>
      <c r="U59" s="11"/>
      <c r="V59" s="26"/>
      <c r="W59" s="5"/>
      <c r="X59" s="17"/>
      <c r="Y59" s="4"/>
      <c r="Z59" s="4"/>
      <c r="AA59" s="16"/>
      <c r="AB59" s="16"/>
      <c r="AC59" s="16"/>
      <c r="AD59" s="8"/>
      <c r="AE59" s="8"/>
      <c r="AF59" s="7"/>
      <c r="AG59" s="7"/>
      <c r="AH59" s="4"/>
      <c r="AI59" s="3"/>
      <c r="AJ59" s="3"/>
      <c r="AK59" s="3"/>
      <c r="AL59" s="3"/>
      <c r="AP59" s="111"/>
      <c r="AQ59" s="95">
        <f t="shared" si="18"/>
        <v>208750</v>
      </c>
      <c r="AR59" s="510">
        <f t="shared" si="26"/>
        <v>208750</v>
      </c>
      <c r="AT59" s="95">
        <f t="shared" si="20"/>
        <v>208750</v>
      </c>
      <c r="AW59" s="45"/>
      <c r="BA59" s="66"/>
    </row>
    <row r="60" spans="1:53" s="2" customFormat="1" ht="15" customHeight="1" x14ac:dyDescent="0.25">
      <c r="A60" s="67" t="s">
        <v>2014</v>
      </c>
      <c r="B60" s="1">
        <v>1486</v>
      </c>
      <c r="C60" s="66" t="s">
        <v>5</v>
      </c>
      <c r="D60" s="2">
        <v>37142</v>
      </c>
      <c r="E60" s="2">
        <v>77</v>
      </c>
      <c r="F60" s="2">
        <v>1749</v>
      </c>
      <c r="G60" s="2" t="s">
        <v>289</v>
      </c>
      <c r="H60" s="2">
        <v>3</v>
      </c>
      <c r="I60" s="2">
        <v>2</v>
      </c>
      <c r="J60" s="2">
        <v>0</v>
      </c>
      <c r="K60" s="13">
        <f t="shared" si="21"/>
        <v>1400</v>
      </c>
      <c r="L60" s="13">
        <f t="shared" si="22"/>
        <v>1400</v>
      </c>
      <c r="M60" s="84">
        <v>1</v>
      </c>
      <c r="N60" s="13">
        <f t="shared" si="23"/>
        <v>1400</v>
      </c>
      <c r="O60" s="13">
        <v>125</v>
      </c>
      <c r="P60" s="13">
        <f t="shared" si="24"/>
        <v>175000</v>
      </c>
      <c r="Q60" s="3">
        <f t="shared" si="25"/>
        <v>1400</v>
      </c>
      <c r="R60" s="8"/>
      <c r="S60" s="8"/>
      <c r="T60" s="4"/>
      <c r="U60" s="11"/>
      <c r="V60" s="26"/>
      <c r="W60" s="5"/>
      <c r="X60" s="17"/>
      <c r="Y60" s="4"/>
      <c r="Z60" s="4"/>
      <c r="AA60" s="16"/>
      <c r="AB60" s="16"/>
      <c r="AC60" s="16"/>
      <c r="AD60" s="8"/>
      <c r="AE60" s="8"/>
      <c r="AF60" s="7"/>
      <c r="AG60" s="7"/>
      <c r="AH60" s="4"/>
      <c r="AI60" s="3"/>
      <c r="AJ60" s="3"/>
      <c r="AK60" s="3"/>
      <c r="AL60" s="3"/>
      <c r="AP60" s="111"/>
      <c r="AQ60" s="95">
        <f t="shared" si="18"/>
        <v>175000</v>
      </c>
      <c r="AR60" s="510">
        <f t="shared" si="26"/>
        <v>175000</v>
      </c>
      <c r="AT60" s="95">
        <f t="shared" si="20"/>
        <v>175000</v>
      </c>
      <c r="AW60" s="45"/>
      <c r="BA60" s="66"/>
    </row>
    <row r="61" spans="1:53" ht="15" customHeight="1" x14ac:dyDescent="0.25">
      <c r="B61" s="1">
        <v>1487</v>
      </c>
      <c r="C61" s="66" t="s">
        <v>5</v>
      </c>
      <c r="D61" s="2">
        <v>28709</v>
      </c>
      <c r="E61" s="2">
        <v>140</v>
      </c>
      <c r="F61" s="2">
        <v>1406</v>
      </c>
      <c r="G61" s="2" t="s">
        <v>289</v>
      </c>
      <c r="H61" s="2">
        <v>11</v>
      </c>
      <c r="I61" s="2">
        <v>2</v>
      </c>
      <c r="J61" s="2">
        <v>18</v>
      </c>
      <c r="K61" s="13">
        <f t="shared" si="21"/>
        <v>4618</v>
      </c>
      <c r="L61" s="13">
        <f t="shared" si="22"/>
        <v>4618</v>
      </c>
      <c r="M61" s="84">
        <v>1</v>
      </c>
      <c r="N61" s="13">
        <f t="shared" si="23"/>
        <v>4618</v>
      </c>
      <c r="O61" s="13">
        <v>125</v>
      </c>
      <c r="P61" s="13">
        <f t="shared" si="24"/>
        <v>577250</v>
      </c>
      <c r="Q61" s="3">
        <f t="shared" si="25"/>
        <v>4618</v>
      </c>
      <c r="AP61" s="111"/>
      <c r="AQ61" s="95">
        <f t="shared" si="18"/>
        <v>577250</v>
      </c>
      <c r="AR61" s="510">
        <f t="shared" si="26"/>
        <v>577250</v>
      </c>
      <c r="AT61" s="95">
        <f t="shared" si="20"/>
        <v>577250</v>
      </c>
      <c r="AW61" s="45"/>
      <c r="AZ61" s="2"/>
    </row>
    <row r="62" spans="1:53" ht="15" customHeight="1" x14ac:dyDescent="0.25">
      <c r="A62" s="67" t="s">
        <v>2015</v>
      </c>
      <c r="B62" s="1">
        <v>1488</v>
      </c>
      <c r="C62" s="66" t="s">
        <v>5</v>
      </c>
      <c r="D62" s="2">
        <v>28719</v>
      </c>
      <c r="E62" s="2">
        <v>55</v>
      </c>
      <c r="F62" s="2">
        <v>1416</v>
      </c>
      <c r="G62" s="2" t="s">
        <v>289</v>
      </c>
      <c r="H62" s="2">
        <v>7</v>
      </c>
      <c r="I62" s="2">
        <v>2</v>
      </c>
      <c r="J62" s="2">
        <v>58</v>
      </c>
      <c r="K62" s="13">
        <f t="shared" si="21"/>
        <v>3058</v>
      </c>
      <c r="L62" s="13">
        <f t="shared" si="22"/>
        <v>3058</v>
      </c>
      <c r="M62" s="84">
        <v>1</v>
      </c>
      <c r="N62" s="13">
        <f t="shared" si="23"/>
        <v>3058</v>
      </c>
      <c r="O62" s="13">
        <v>125</v>
      </c>
      <c r="P62" s="13">
        <f t="shared" si="24"/>
        <v>382250</v>
      </c>
      <c r="Q62" s="3">
        <f t="shared" si="25"/>
        <v>3058</v>
      </c>
      <c r="AP62" s="111"/>
      <c r="AQ62" s="95">
        <f t="shared" si="18"/>
        <v>382250</v>
      </c>
      <c r="AR62" s="510">
        <f t="shared" si="26"/>
        <v>382250</v>
      </c>
      <c r="AT62" s="95">
        <f t="shared" si="20"/>
        <v>382250</v>
      </c>
      <c r="AW62" s="45"/>
      <c r="AZ62" s="2"/>
    </row>
    <row r="63" spans="1:53" ht="15" customHeight="1" x14ac:dyDescent="0.25">
      <c r="A63" s="67" t="s">
        <v>2019</v>
      </c>
      <c r="B63" s="1">
        <v>1489</v>
      </c>
      <c r="C63" s="66" t="s">
        <v>5</v>
      </c>
      <c r="D63" s="2">
        <v>35616</v>
      </c>
      <c r="E63" s="2">
        <v>34</v>
      </c>
      <c r="F63" s="2">
        <v>1700</v>
      </c>
      <c r="G63" s="2" t="s">
        <v>289</v>
      </c>
      <c r="H63" s="2">
        <v>7</v>
      </c>
      <c r="I63" s="2">
        <v>1</v>
      </c>
      <c r="J63" s="2">
        <v>27</v>
      </c>
      <c r="K63" s="13">
        <f t="shared" si="21"/>
        <v>2927</v>
      </c>
      <c r="L63" s="13">
        <f t="shared" si="22"/>
        <v>2927</v>
      </c>
      <c r="M63" s="84">
        <v>1</v>
      </c>
      <c r="N63" s="13">
        <f t="shared" si="23"/>
        <v>2927</v>
      </c>
      <c r="O63" s="13">
        <v>125</v>
      </c>
      <c r="P63" s="13">
        <f t="shared" si="24"/>
        <v>365875</v>
      </c>
      <c r="Q63" s="3">
        <f t="shared" si="25"/>
        <v>2927</v>
      </c>
      <c r="AQ63" s="95">
        <f t="shared" si="18"/>
        <v>365875</v>
      </c>
      <c r="AR63" s="510">
        <f t="shared" si="26"/>
        <v>365875</v>
      </c>
      <c r="AT63" s="95">
        <f t="shared" si="20"/>
        <v>365875</v>
      </c>
      <c r="AW63" s="45"/>
      <c r="AZ63" s="2"/>
    </row>
    <row r="64" spans="1:53" ht="15" customHeight="1" x14ac:dyDescent="0.25">
      <c r="B64" s="1">
        <v>1490</v>
      </c>
      <c r="C64" s="66" t="s">
        <v>5</v>
      </c>
      <c r="D64" s="2">
        <v>17685</v>
      </c>
      <c r="E64" s="2">
        <v>2</v>
      </c>
      <c r="F64" s="2">
        <v>494</v>
      </c>
      <c r="G64" s="2" t="s">
        <v>289</v>
      </c>
      <c r="H64" s="2">
        <v>8</v>
      </c>
      <c r="I64" s="2">
        <v>2</v>
      </c>
      <c r="J64" s="2">
        <v>33</v>
      </c>
      <c r="K64" s="13">
        <f t="shared" si="21"/>
        <v>3433</v>
      </c>
      <c r="L64" s="13">
        <f t="shared" si="22"/>
        <v>3433</v>
      </c>
      <c r="M64" s="84">
        <v>1</v>
      </c>
      <c r="N64" s="13">
        <f t="shared" si="23"/>
        <v>3433</v>
      </c>
      <c r="O64" s="13">
        <v>125</v>
      </c>
      <c r="P64" s="13">
        <f t="shared" si="24"/>
        <v>429125</v>
      </c>
      <c r="Q64" s="3">
        <f t="shared" si="25"/>
        <v>3433</v>
      </c>
      <c r="AQ64" s="95">
        <f t="shared" si="18"/>
        <v>429125</v>
      </c>
      <c r="AR64" s="510">
        <f t="shared" si="26"/>
        <v>429125</v>
      </c>
      <c r="AT64" s="95">
        <f t="shared" si="20"/>
        <v>429125</v>
      </c>
      <c r="AW64" s="45"/>
      <c r="AZ64" s="2"/>
    </row>
    <row r="65" spans="1:52" ht="15" customHeight="1" x14ac:dyDescent="0.25">
      <c r="A65" s="67" t="s">
        <v>2018</v>
      </c>
      <c r="B65" s="1">
        <v>1491</v>
      </c>
      <c r="C65" s="66" t="s">
        <v>5</v>
      </c>
      <c r="D65" s="2">
        <v>35615</v>
      </c>
      <c r="E65" s="2">
        <v>73</v>
      </c>
      <c r="F65" s="2">
        <v>1699</v>
      </c>
      <c r="G65" s="2" t="s">
        <v>289</v>
      </c>
      <c r="H65" s="2">
        <v>11</v>
      </c>
      <c r="I65" s="2">
        <v>0</v>
      </c>
      <c r="J65" s="2">
        <v>22</v>
      </c>
      <c r="K65" s="13">
        <f t="shared" si="21"/>
        <v>4422</v>
      </c>
      <c r="L65" s="13">
        <f t="shared" si="22"/>
        <v>4422</v>
      </c>
      <c r="M65" s="84">
        <v>1</v>
      </c>
      <c r="N65" s="13">
        <f t="shared" si="23"/>
        <v>4422</v>
      </c>
      <c r="O65" s="13">
        <v>125</v>
      </c>
      <c r="P65" s="13">
        <f t="shared" si="24"/>
        <v>552750</v>
      </c>
      <c r="Q65" s="3">
        <f t="shared" si="25"/>
        <v>4422</v>
      </c>
      <c r="AQ65" s="95">
        <f t="shared" si="18"/>
        <v>552750</v>
      </c>
      <c r="AR65" s="510">
        <f t="shared" si="26"/>
        <v>552750</v>
      </c>
      <c r="AT65" s="95">
        <f t="shared" si="20"/>
        <v>552750</v>
      </c>
      <c r="AW65" s="45"/>
      <c r="AZ65" s="2"/>
    </row>
    <row r="66" spans="1:52" s="27" customFormat="1" ht="16.5" customHeight="1" x14ac:dyDescent="0.25">
      <c r="A66" s="68" t="s">
        <v>1684</v>
      </c>
      <c r="B66" s="1">
        <v>1492</v>
      </c>
      <c r="C66" s="66" t="s">
        <v>5</v>
      </c>
      <c r="D66" s="4">
        <v>29753</v>
      </c>
      <c r="E66" s="4">
        <v>96</v>
      </c>
      <c r="F66" s="4">
        <v>1439</v>
      </c>
      <c r="G66" s="2" t="s">
        <v>289</v>
      </c>
      <c r="H66" s="4">
        <v>1</v>
      </c>
      <c r="I66" s="4">
        <v>0</v>
      </c>
      <c r="J66" s="4">
        <v>28</v>
      </c>
      <c r="K66" s="12">
        <v>428</v>
      </c>
      <c r="L66" s="15">
        <v>428</v>
      </c>
      <c r="M66" s="88">
        <v>5</v>
      </c>
      <c r="N66" s="14">
        <v>428</v>
      </c>
      <c r="O66" s="15">
        <v>150</v>
      </c>
      <c r="P66" s="52">
        <f t="shared" si="24"/>
        <v>64200</v>
      </c>
      <c r="Q66" s="3">
        <v>428</v>
      </c>
      <c r="R66" s="8"/>
      <c r="S66" s="8"/>
      <c r="T66" s="4"/>
      <c r="U66" s="11"/>
      <c r="V66" s="26" t="s">
        <v>1684</v>
      </c>
      <c r="W66" s="5">
        <v>1274</v>
      </c>
      <c r="X66" s="4">
        <v>9</v>
      </c>
      <c r="Y66" s="4" t="s">
        <v>28</v>
      </c>
      <c r="Z66" s="4" t="s">
        <v>41</v>
      </c>
      <c r="AA66" s="16"/>
      <c r="AB66" s="16"/>
      <c r="AC66" s="16">
        <v>2</v>
      </c>
      <c r="AD66" s="78">
        <v>270</v>
      </c>
      <c r="AE66" s="78">
        <v>100</v>
      </c>
      <c r="AF66" s="577">
        <f>'ภ.ด.ส.1 ม.8'!AF28</f>
        <v>6700</v>
      </c>
      <c r="AG66" s="577">
        <f>AF66*AD66</f>
        <v>1809000</v>
      </c>
      <c r="AH66" s="572">
        <v>270</v>
      </c>
      <c r="AI66" s="3"/>
      <c r="AJ66" s="3">
        <v>270</v>
      </c>
      <c r="AK66" s="3"/>
      <c r="AL66" s="3"/>
      <c r="AM66" s="4">
        <v>7</v>
      </c>
      <c r="AN66" s="4">
        <f>ค่าเสื่อม!H3</f>
        <v>18</v>
      </c>
      <c r="AO66" s="166">
        <f>AG66*AN66/100</f>
        <v>325620</v>
      </c>
      <c r="AP66" s="166">
        <f>AG66-AO66</f>
        <v>1483380</v>
      </c>
      <c r="AQ66" s="166">
        <f>AP66</f>
        <v>1483380</v>
      </c>
      <c r="AR66" s="95">
        <f t="shared" si="26"/>
        <v>1483380</v>
      </c>
      <c r="AS66" s="166"/>
      <c r="AT66" s="95">
        <f>AQ66-AS66</f>
        <v>1483380</v>
      </c>
      <c r="AU66" s="166"/>
      <c r="AV66" s="4"/>
      <c r="AW66" s="26"/>
      <c r="AX66" s="535"/>
      <c r="AY66" s="166"/>
      <c r="AZ66" s="4"/>
    </row>
    <row r="67" spans="1:52" s="27" customFormat="1" ht="16.5" customHeight="1" x14ac:dyDescent="0.25">
      <c r="A67" s="68"/>
      <c r="B67" s="5"/>
      <c r="C67" s="72"/>
      <c r="D67" s="4"/>
      <c r="E67" s="4"/>
      <c r="F67" s="4"/>
      <c r="G67" s="4"/>
      <c r="H67" s="4"/>
      <c r="I67" s="4"/>
      <c r="J67" s="4"/>
      <c r="K67" s="7"/>
      <c r="L67" s="7"/>
      <c r="M67" s="62"/>
      <c r="N67" s="7"/>
      <c r="O67" s="7"/>
      <c r="P67" s="7"/>
      <c r="Q67" s="3"/>
      <c r="R67" s="8"/>
      <c r="S67" s="8"/>
      <c r="T67" s="4"/>
      <c r="U67" s="11"/>
      <c r="V67" s="26"/>
      <c r="W67" s="5"/>
      <c r="X67" s="4"/>
      <c r="Y67" s="4"/>
      <c r="Z67" s="26" t="s">
        <v>42</v>
      </c>
      <c r="AA67" s="16">
        <v>9</v>
      </c>
      <c r="AB67" s="16">
        <v>15</v>
      </c>
      <c r="AC67" s="16"/>
      <c r="AD67" s="78">
        <f>AA67*AB67</f>
        <v>135</v>
      </c>
      <c r="AE67" s="78">
        <v>50</v>
      </c>
      <c r="AF67" s="577">
        <f>AF66</f>
        <v>6700</v>
      </c>
      <c r="AG67" s="577">
        <f>AF67*AD67</f>
        <v>904500</v>
      </c>
      <c r="AH67" s="572">
        <f>SUM(AI67:AL67)</f>
        <v>135</v>
      </c>
      <c r="AI67" s="3"/>
      <c r="AJ67" s="3">
        <v>135</v>
      </c>
      <c r="AK67" s="3"/>
      <c r="AL67" s="3"/>
      <c r="AM67" s="4"/>
      <c r="AN67" s="4">
        <f>AN66</f>
        <v>18</v>
      </c>
      <c r="AO67" s="166">
        <f>AG67*AN67/100</f>
        <v>162810</v>
      </c>
      <c r="AP67" s="166">
        <f>AG67-AO67</f>
        <v>741690</v>
      </c>
      <c r="AQ67" s="166">
        <f t="shared" ref="AQ67:AR68" si="27">AP67</f>
        <v>741690</v>
      </c>
      <c r="AR67" s="95">
        <f t="shared" si="27"/>
        <v>741690</v>
      </c>
      <c r="AS67" s="166"/>
      <c r="AT67" s="95">
        <f>AQ67-AS67</f>
        <v>741690</v>
      </c>
      <c r="AU67" s="166"/>
      <c r="AV67" s="4"/>
      <c r="AW67" s="26"/>
      <c r="AX67" s="535"/>
      <c r="AY67" s="166"/>
      <c r="AZ67" s="4"/>
    </row>
    <row r="68" spans="1:52" s="27" customFormat="1" ht="16.5" customHeight="1" x14ac:dyDescent="0.25">
      <c r="A68" s="68"/>
      <c r="B68" s="5"/>
      <c r="C68" s="72"/>
      <c r="D68" s="4"/>
      <c r="E68" s="4"/>
      <c r="F68" s="4"/>
      <c r="G68" s="4"/>
      <c r="H68" s="4"/>
      <c r="I68" s="4"/>
      <c r="J68" s="4"/>
      <c r="K68" s="7"/>
      <c r="L68" s="7"/>
      <c r="M68" s="62"/>
      <c r="N68" s="7"/>
      <c r="O68" s="7"/>
      <c r="P68" s="7"/>
      <c r="Q68" s="3"/>
      <c r="R68" s="8"/>
      <c r="S68" s="8"/>
      <c r="T68" s="4"/>
      <c r="U68" s="11"/>
      <c r="V68" s="26"/>
      <c r="W68" s="5"/>
      <c r="X68" s="4"/>
      <c r="Y68" s="4"/>
      <c r="Z68" s="26" t="s">
        <v>43</v>
      </c>
      <c r="AA68" s="16">
        <v>9</v>
      </c>
      <c r="AB68" s="16">
        <v>15</v>
      </c>
      <c r="AC68" s="16"/>
      <c r="AD68" s="78">
        <f>AA68*AB68</f>
        <v>135</v>
      </c>
      <c r="AE68" s="78">
        <v>50</v>
      </c>
      <c r="AF68" s="577">
        <f>AF66</f>
        <v>6700</v>
      </c>
      <c r="AG68" s="577">
        <f>AF68*AD68</f>
        <v>904500</v>
      </c>
      <c r="AH68" s="572">
        <f>SUM(AI68:AL68)</f>
        <v>135</v>
      </c>
      <c r="AI68" s="3"/>
      <c r="AJ68" s="3">
        <v>135</v>
      </c>
      <c r="AK68" s="3"/>
      <c r="AL68" s="3"/>
      <c r="AM68" s="4"/>
      <c r="AN68" s="4">
        <f>AN66</f>
        <v>18</v>
      </c>
      <c r="AO68" s="166">
        <f>AG68*AN68/100</f>
        <v>162810</v>
      </c>
      <c r="AP68" s="166">
        <f>AG68-AO68</f>
        <v>741690</v>
      </c>
      <c r="AQ68" s="166">
        <f t="shared" si="27"/>
        <v>741690</v>
      </c>
      <c r="AR68" s="95">
        <f t="shared" si="27"/>
        <v>741690</v>
      </c>
      <c r="AS68" s="166"/>
      <c r="AT68" s="95">
        <f>AQ68-AS68</f>
        <v>741690</v>
      </c>
      <c r="AU68" s="166"/>
      <c r="AV68" s="4"/>
      <c r="AW68" s="26"/>
      <c r="AX68" s="535"/>
      <c r="AY68" s="166"/>
      <c r="AZ68" s="4"/>
    </row>
    <row r="69" spans="1:52" s="27" customFormat="1" ht="16.5" customHeight="1" x14ac:dyDescent="0.25">
      <c r="A69" s="128"/>
      <c r="B69" s="50"/>
      <c r="C69" s="74"/>
      <c r="D69" s="51"/>
      <c r="E69" s="51"/>
      <c r="F69" s="51"/>
      <c r="G69" s="51"/>
      <c r="H69" s="51"/>
      <c r="I69" s="51"/>
      <c r="J69" s="51"/>
      <c r="K69" s="91"/>
      <c r="L69" s="91"/>
      <c r="M69" s="88"/>
      <c r="N69" s="91"/>
      <c r="O69" s="91"/>
      <c r="P69" s="91"/>
      <c r="Q69" s="53"/>
      <c r="R69" s="44"/>
      <c r="S69" s="44"/>
      <c r="T69" s="51"/>
      <c r="U69" s="54"/>
      <c r="V69" s="49"/>
      <c r="W69" s="780">
        <v>1275</v>
      </c>
      <c r="X69" s="51"/>
      <c r="Y69" s="51" t="s">
        <v>34</v>
      </c>
      <c r="Z69" s="51" t="s">
        <v>7</v>
      </c>
      <c r="AA69" s="30">
        <v>5</v>
      </c>
      <c r="AB69" s="30">
        <v>9</v>
      </c>
      <c r="AC69" s="30">
        <v>2</v>
      </c>
      <c r="AD69" s="167">
        <f>AA69*AB69</f>
        <v>45</v>
      </c>
      <c r="AE69" s="167">
        <v>100</v>
      </c>
      <c r="AF69" s="781">
        <f>[2]รายการ!B8</f>
        <v>2600</v>
      </c>
      <c r="AG69" s="781">
        <f>AF69*AD69</f>
        <v>117000</v>
      </c>
      <c r="AH69" s="782">
        <f>SUM(AI69:AL69)</f>
        <v>45</v>
      </c>
      <c r="AI69" s="53"/>
      <c r="AJ69" s="53">
        <v>45</v>
      </c>
      <c r="AK69" s="53"/>
      <c r="AL69" s="53"/>
      <c r="AM69" s="51">
        <v>12</v>
      </c>
      <c r="AN69" s="51">
        <f>ค่าเสื่อม!M4</f>
        <v>50</v>
      </c>
      <c r="AO69" s="683">
        <f>AG69*AN69/100</f>
        <v>58500</v>
      </c>
      <c r="AP69" s="683">
        <f>AG69-AO69</f>
        <v>58500</v>
      </c>
      <c r="AQ69" s="683">
        <f>AP69</f>
        <v>58500</v>
      </c>
      <c r="AR69" s="511">
        <f>AQ69</f>
        <v>58500</v>
      </c>
      <c r="AS69" s="683"/>
      <c r="AT69" s="511">
        <f>AQ69-AS69</f>
        <v>58500</v>
      </c>
      <c r="AU69" s="683"/>
      <c r="AV69" s="51"/>
      <c r="AW69" s="49" t="s">
        <v>1201</v>
      </c>
      <c r="AX69" s="762"/>
      <c r="AY69" s="683"/>
      <c r="AZ69" s="51"/>
    </row>
    <row r="70" spans="1:52" s="4" customFormat="1" ht="16.5" customHeight="1" x14ac:dyDescent="0.25">
      <c r="A70" s="26"/>
      <c r="B70" s="5"/>
      <c r="K70" s="12"/>
      <c r="L70" s="14"/>
      <c r="M70" s="62"/>
      <c r="N70" s="14"/>
      <c r="O70" s="14"/>
      <c r="P70" s="14"/>
      <c r="Q70" s="3"/>
      <c r="R70" s="8"/>
      <c r="S70" s="8"/>
      <c r="U70" s="11"/>
      <c r="V70" s="26" t="s">
        <v>1939</v>
      </c>
      <c r="W70" s="5">
        <v>1276</v>
      </c>
      <c r="X70" s="19"/>
      <c r="Y70" s="4" t="s">
        <v>1940</v>
      </c>
      <c r="Z70" s="4" t="s">
        <v>6</v>
      </c>
      <c r="AA70" s="16">
        <v>6</v>
      </c>
      <c r="AB70" s="16">
        <v>7</v>
      </c>
      <c r="AC70" s="16">
        <v>3</v>
      </c>
      <c r="AD70" s="8">
        <v>42</v>
      </c>
      <c r="AE70" s="78">
        <v>100</v>
      </c>
      <c r="AF70" s="7">
        <f>รายการ!B8</f>
        <v>2600</v>
      </c>
      <c r="AG70" s="577">
        <f>AF70*AD70</f>
        <v>109200</v>
      </c>
      <c r="AH70" s="572">
        <f>AD70</f>
        <v>42</v>
      </c>
      <c r="AI70" s="3"/>
      <c r="AJ70" s="3">
        <v>42</v>
      </c>
      <c r="AK70" s="3"/>
      <c r="AL70" s="3"/>
      <c r="AM70" s="4">
        <v>3</v>
      </c>
      <c r="AN70" s="4">
        <f>ค่าเสื่อม!D2</f>
        <v>3</v>
      </c>
      <c r="AO70" s="166">
        <f>AG70*AN70/100</f>
        <v>3276</v>
      </c>
      <c r="AP70" s="166">
        <f>AG70-AO70</f>
        <v>105924</v>
      </c>
      <c r="AQ70" s="166">
        <f>AP70</f>
        <v>105924</v>
      </c>
      <c r="AR70" s="95">
        <f>AQ70</f>
        <v>105924</v>
      </c>
      <c r="AS70" s="166"/>
      <c r="AT70" s="95">
        <f>AQ70-AS70</f>
        <v>105924</v>
      </c>
      <c r="AU70" s="166"/>
      <c r="AW70" s="687" t="s">
        <v>2050</v>
      </c>
      <c r="AX70" s="535"/>
      <c r="AY70" s="166"/>
    </row>
    <row r="71" spans="1:52" x14ac:dyDescent="0.25">
      <c r="A71" s="126"/>
      <c r="B71" s="127"/>
      <c r="C71" s="71"/>
      <c r="D71" s="9"/>
      <c r="E71" s="9"/>
      <c r="F71" s="9"/>
      <c r="G71" s="9"/>
      <c r="H71" s="9"/>
      <c r="I71" s="9"/>
      <c r="J71" s="9"/>
      <c r="K71" s="40"/>
      <c r="L71" s="40"/>
      <c r="M71" s="85"/>
      <c r="N71" s="40"/>
      <c r="O71" s="40"/>
      <c r="P71" s="40"/>
      <c r="Q71" s="20"/>
      <c r="R71" s="25"/>
      <c r="S71" s="25"/>
      <c r="T71" s="21"/>
      <c r="U71" s="38"/>
      <c r="V71" s="23"/>
      <c r="W71" s="22"/>
      <c r="X71" s="29"/>
      <c r="Y71" s="21"/>
      <c r="Z71" s="21"/>
      <c r="AA71" s="24"/>
      <c r="AB71" s="24"/>
      <c r="AC71" s="24"/>
      <c r="AD71" s="25"/>
      <c r="AE71" s="25"/>
      <c r="AF71" s="90"/>
      <c r="AG71" s="90"/>
      <c r="AH71" s="21"/>
      <c r="AI71" s="20"/>
      <c r="AJ71" s="20"/>
      <c r="AK71" s="20"/>
      <c r="AL71" s="20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718"/>
      <c r="AX71" s="9"/>
      <c r="AY71" s="9"/>
      <c r="AZ71" s="9"/>
    </row>
    <row r="72" spans="1:52" ht="15" customHeight="1" x14ac:dyDescent="0.25">
      <c r="AQ72" s="95"/>
      <c r="AR72" s="510"/>
      <c r="AT72" s="95"/>
      <c r="AW72" s="45"/>
      <c r="AZ72" s="2"/>
    </row>
    <row r="73" spans="1:52" ht="15" customHeight="1" x14ac:dyDescent="0.25">
      <c r="AQ73" s="95"/>
      <c r="AR73" s="510"/>
      <c r="AT73" s="95"/>
      <c r="AW73" s="45"/>
      <c r="AZ73" s="2"/>
    </row>
    <row r="74" spans="1:52" x14ac:dyDescent="0.25">
      <c r="AQ74" s="95"/>
      <c r="AR74" s="510"/>
      <c r="AT74" s="95"/>
      <c r="AW74" s="45"/>
      <c r="AZ74" s="2"/>
    </row>
    <row r="75" spans="1:52" x14ac:dyDescent="0.25">
      <c r="AQ75" s="95"/>
      <c r="AR75" s="510"/>
      <c r="AT75" s="95"/>
      <c r="AW75" s="45"/>
      <c r="AZ75" s="2"/>
    </row>
    <row r="76" spans="1:52" x14ac:dyDescent="0.25">
      <c r="AW76" s="45"/>
      <c r="AZ76" s="2"/>
    </row>
    <row r="77" spans="1:52" x14ac:dyDescent="0.25">
      <c r="AW77" s="45"/>
      <c r="AZ77" s="2"/>
    </row>
    <row r="78" spans="1:52" x14ac:dyDescent="0.25">
      <c r="AW78" s="45"/>
      <c r="AZ78" s="2"/>
    </row>
    <row r="79" spans="1:52" x14ac:dyDescent="0.25">
      <c r="AW79" s="45"/>
      <c r="AZ79" s="2"/>
    </row>
    <row r="80" spans="1:52" x14ac:dyDescent="0.25">
      <c r="AW80" s="45"/>
      <c r="AZ80" s="2"/>
    </row>
    <row r="81" spans="49:52" x14ac:dyDescent="0.25">
      <c r="AW81" s="45"/>
      <c r="AZ81" s="2"/>
    </row>
    <row r="82" spans="49:52" x14ac:dyDescent="0.25">
      <c r="AW82" s="45"/>
      <c r="AZ82" s="2"/>
    </row>
    <row r="83" spans="49:52" x14ac:dyDescent="0.25">
      <c r="AW83" s="45"/>
      <c r="AZ83" s="2"/>
    </row>
    <row r="84" spans="49:52" x14ac:dyDescent="0.25">
      <c r="AW84" s="45"/>
      <c r="AZ84" s="2"/>
    </row>
    <row r="85" spans="49:52" x14ac:dyDescent="0.25">
      <c r="AW85" s="45"/>
      <c r="AZ85" s="2"/>
    </row>
    <row r="86" spans="49:52" x14ac:dyDescent="0.25">
      <c r="AW86" s="45"/>
      <c r="AZ86" s="2"/>
    </row>
    <row r="87" spans="49:52" x14ac:dyDescent="0.25">
      <c r="AW87" s="45"/>
      <c r="AZ87" s="2"/>
    </row>
    <row r="88" spans="49:52" x14ac:dyDescent="0.25">
      <c r="AW88" s="45"/>
      <c r="AZ88" s="2"/>
    </row>
    <row r="89" spans="49:52" x14ac:dyDescent="0.25">
      <c r="AW89" s="45"/>
      <c r="AZ89" s="2"/>
    </row>
    <row r="90" spans="49:52" x14ac:dyDescent="0.25">
      <c r="AW90" s="45"/>
      <c r="AZ90" s="2"/>
    </row>
    <row r="91" spans="49:52" x14ac:dyDescent="0.25">
      <c r="AW91" s="45"/>
      <c r="AZ91" s="2"/>
    </row>
    <row r="92" spans="49:52" x14ac:dyDescent="0.25">
      <c r="AW92" s="45"/>
      <c r="AZ92" s="2"/>
    </row>
    <row r="93" spans="49:52" x14ac:dyDescent="0.25">
      <c r="AW93" s="45"/>
      <c r="AZ93" s="2"/>
    </row>
    <row r="94" spans="49:52" x14ac:dyDescent="0.25">
      <c r="AW94" s="45"/>
      <c r="AZ94" s="2"/>
    </row>
    <row r="95" spans="49:52" x14ac:dyDescent="0.25">
      <c r="AW95" s="45"/>
      <c r="AZ95" s="2"/>
    </row>
    <row r="96" spans="49:52" x14ac:dyDescent="0.25">
      <c r="AW96" s="45"/>
      <c r="AZ96" s="2"/>
    </row>
    <row r="97" spans="49:52" x14ac:dyDescent="0.25">
      <c r="AW97" s="45"/>
      <c r="AZ97" s="2"/>
    </row>
    <row r="98" spans="49:52" x14ac:dyDescent="0.25">
      <c r="AW98" s="45"/>
      <c r="AZ98" s="2"/>
    </row>
    <row r="99" spans="49:52" x14ac:dyDescent="0.25">
      <c r="AW99" s="45"/>
      <c r="AZ99" s="2"/>
    </row>
    <row r="100" spans="49:52" x14ac:dyDescent="0.25">
      <c r="AW100" s="45"/>
      <c r="AZ100" s="2"/>
    </row>
    <row r="101" spans="49:52" x14ac:dyDescent="0.25">
      <c r="AW101" s="45"/>
      <c r="AZ101" s="2"/>
    </row>
    <row r="102" spans="49:52" x14ac:dyDescent="0.25">
      <c r="AW102" s="45"/>
      <c r="AZ102" s="2"/>
    </row>
    <row r="103" spans="49:52" x14ac:dyDescent="0.25">
      <c r="AW103" s="45"/>
      <c r="AZ103" s="2"/>
    </row>
    <row r="104" spans="49:52" x14ac:dyDescent="0.25">
      <c r="AW104" s="45"/>
      <c r="AZ104" s="2"/>
    </row>
    <row r="105" spans="49:52" x14ac:dyDescent="0.25">
      <c r="AW105" s="45"/>
      <c r="AZ105" s="2"/>
    </row>
    <row r="106" spans="49:52" x14ac:dyDescent="0.25">
      <c r="AW106" s="45"/>
      <c r="AZ106" s="2"/>
    </row>
    <row r="107" spans="49:52" x14ac:dyDescent="0.25">
      <c r="AW107" s="45"/>
      <c r="AZ107" s="2"/>
    </row>
    <row r="108" spans="49:52" x14ac:dyDescent="0.25">
      <c r="AW108" s="45"/>
      <c r="AZ108" s="2"/>
    </row>
    <row r="109" spans="49:52" x14ac:dyDescent="0.25">
      <c r="AW109" s="45"/>
      <c r="AZ109" s="2"/>
    </row>
    <row r="110" spans="49:52" x14ac:dyDescent="0.25">
      <c r="AW110" s="45"/>
      <c r="AZ110" s="2"/>
    </row>
    <row r="111" spans="49:52" x14ac:dyDescent="0.25">
      <c r="AW111" s="45"/>
      <c r="AZ111" s="2"/>
    </row>
    <row r="112" spans="49:52" x14ac:dyDescent="0.25">
      <c r="AW112" s="45"/>
      <c r="AZ112" s="2"/>
    </row>
    <row r="113" spans="49:52" x14ac:dyDescent="0.25">
      <c r="AW113" s="45"/>
      <c r="AZ113" s="2"/>
    </row>
    <row r="114" spans="49:52" x14ac:dyDescent="0.25">
      <c r="AW114" s="45"/>
      <c r="AZ114" s="2"/>
    </row>
    <row r="115" spans="49:52" x14ac:dyDescent="0.25">
      <c r="AW115" s="45"/>
      <c r="AZ115" s="2"/>
    </row>
    <row r="116" spans="49:52" x14ac:dyDescent="0.25">
      <c r="AW116" s="45"/>
      <c r="AZ116" s="2"/>
    </row>
    <row r="117" spans="49:52" x14ac:dyDescent="0.25">
      <c r="AW117" s="45"/>
      <c r="AZ117" s="2"/>
    </row>
    <row r="118" spans="49:52" x14ac:dyDescent="0.25">
      <c r="AW118" s="45"/>
      <c r="AZ118" s="2"/>
    </row>
    <row r="119" spans="49:52" x14ac:dyDescent="0.25">
      <c r="AW119" s="45"/>
      <c r="AZ119" s="2"/>
    </row>
    <row r="120" spans="49:52" x14ac:dyDescent="0.25">
      <c r="AW120" s="45"/>
      <c r="AZ120" s="2"/>
    </row>
    <row r="121" spans="49:52" x14ac:dyDescent="0.25">
      <c r="AW121" s="45"/>
      <c r="AZ121" s="2"/>
    </row>
    <row r="122" spans="49:52" x14ac:dyDescent="0.25">
      <c r="AW122" s="45"/>
      <c r="AZ122" s="2"/>
    </row>
    <row r="123" spans="49:52" x14ac:dyDescent="0.25">
      <c r="AW123" s="45"/>
      <c r="AZ123" s="2"/>
    </row>
    <row r="124" spans="49:52" x14ac:dyDescent="0.25">
      <c r="AW124" s="45"/>
      <c r="AZ124" s="2"/>
    </row>
    <row r="125" spans="49:52" x14ac:dyDescent="0.25">
      <c r="AW125" s="45"/>
      <c r="AZ125" s="2"/>
    </row>
    <row r="126" spans="49:52" x14ac:dyDescent="0.25">
      <c r="AW126" s="45"/>
      <c r="AZ126" s="2"/>
    </row>
    <row r="127" spans="49:52" x14ac:dyDescent="0.25">
      <c r="AW127" s="45"/>
      <c r="AZ127" s="2"/>
    </row>
    <row r="128" spans="49:52" x14ac:dyDescent="0.25">
      <c r="AW128" s="45"/>
      <c r="AZ128" s="2"/>
    </row>
    <row r="129" spans="49:52" x14ac:dyDescent="0.25">
      <c r="AW129" s="45"/>
      <c r="AZ129" s="2"/>
    </row>
    <row r="130" spans="49:52" x14ac:dyDescent="0.25">
      <c r="AW130" s="45"/>
      <c r="AZ130" s="2"/>
    </row>
    <row r="131" spans="49:52" x14ac:dyDescent="0.25">
      <c r="AW131" s="45"/>
      <c r="AZ131" s="2"/>
    </row>
    <row r="132" spans="49:52" x14ac:dyDescent="0.25">
      <c r="AW132" s="45"/>
      <c r="AZ132" s="2"/>
    </row>
    <row r="133" spans="49:52" x14ac:dyDescent="0.25">
      <c r="AW133" s="45"/>
      <c r="AZ133" s="2"/>
    </row>
    <row r="134" spans="49:52" x14ac:dyDescent="0.25">
      <c r="AW134" s="45"/>
      <c r="AZ134" s="2"/>
    </row>
    <row r="135" spans="49:52" x14ac:dyDescent="0.25">
      <c r="AW135" s="45"/>
      <c r="AZ135" s="2"/>
    </row>
    <row r="136" spans="49:52" x14ac:dyDescent="0.25">
      <c r="AW136" s="45"/>
      <c r="AZ136" s="2"/>
    </row>
    <row r="137" spans="49:52" x14ac:dyDescent="0.25">
      <c r="AW137" s="45"/>
      <c r="AZ137" s="2"/>
    </row>
    <row r="138" spans="49:52" x14ac:dyDescent="0.25">
      <c r="AW138" s="45"/>
      <c r="AZ138" s="2"/>
    </row>
    <row r="139" spans="49:52" x14ac:dyDescent="0.25">
      <c r="AW139" s="45"/>
      <c r="AZ139" s="2"/>
    </row>
    <row r="140" spans="49:52" x14ac:dyDescent="0.25">
      <c r="AW140" s="45"/>
      <c r="AZ140" s="2"/>
    </row>
    <row r="141" spans="49:52" x14ac:dyDescent="0.25">
      <c r="AW141" s="45"/>
      <c r="AZ141" s="2"/>
    </row>
    <row r="142" spans="49:52" x14ac:dyDescent="0.25">
      <c r="AW142" s="45"/>
      <c r="AZ142" s="2"/>
    </row>
    <row r="143" spans="49:52" x14ac:dyDescent="0.25">
      <c r="AW143" s="45"/>
      <c r="AZ143" s="2"/>
    </row>
    <row r="144" spans="49:52" x14ac:dyDescent="0.25">
      <c r="AW144" s="45"/>
      <c r="AZ144" s="2"/>
    </row>
    <row r="145" spans="49:52" x14ac:dyDescent="0.25">
      <c r="AW145" s="45"/>
      <c r="AZ145" s="2"/>
    </row>
    <row r="146" spans="49:52" x14ac:dyDescent="0.25">
      <c r="AW146" s="45"/>
      <c r="AZ146" s="2"/>
    </row>
    <row r="147" spans="49:52" x14ac:dyDescent="0.25">
      <c r="AW147" s="45"/>
      <c r="AZ147" s="2"/>
    </row>
    <row r="148" spans="49:52" x14ac:dyDescent="0.25">
      <c r="AW148" s="45"/>
      <c r="AZ148" s="2"/>
    </row>
    <row r="149" spans="49:52" x14ac:dyDescent="0.25">
      <c r="AW149" s="45"/>
      <c r="AZ149" s="2"/>
    </row>
    <row r="150" spans="49:52" x14ac:dyDescent="0.25">
      <c r="AW150" s="45"/>
      <c r="AZ150" s="2"/>
    </row>
    <row r="151" spans="49:52" x14ac:dyDescent="0.25">
      <c r="AW151" s="45"/>
      <c r="AZ151" s="2"/>
    </row>
    <row r="152" spans="49:52" x14ac:dyDescent="0.25">
      <c r="AW152" s="45"/>
      <c r="AZ152" s="2"/>
    </row>
    <row r="153" spans="49:52" x14ac:dyDescent="0.25">
      <c r="AW153" s="45"/>
      <c r="AZ153" s="2"/>
    </row>
    <row r="154" spans="49:52" x14ac:dyDescent="0.25">
      <c r="AW154" s="45"/>
      <c r="AZ154" s="2"/>
    </row>
    <row r="155" spans="49:52" x14ac:dyDescent="0.25">
      <c r="AW155" s="45"/>
      <c r="AZ155" s="2"/>
    </row>
    <row r="156" spans="49:52" x14ac:dyDescent="0.25">
      <c r="AW156" s="45"/>
      <c r="AZ156" s="2"/>
    </row>
    <row r="157" spans="49:52" x14ac:dyDescent="0.25">
      <c r="AW157" s="45"/>
      <c r="AZ157" s="2"/>
    </row>
    <row r="158" spans="49:52" x14ac:dyDescent="0.25">
      <c r="AW158" s="45"/>
      <c r="AZ158" s="2"/>
    </row>
    <row r="159" spans="49:52" x14ac:dyDescent="0.25">
      <c r="AW159" s="45"/>
      <c r="AZ159" s="2"/>
    </row>
    <row r="160" spans="49:52" x14ac:dyDescent="0.25">
      <c r="AW160" s="45"/>
      <c r="AZ160" s="2"/>
    </row>
    <row r="161" spans="49:52" x14ac:dyDescent="0.25">
      <c r="AW161" s="45"/>
      <c r="AZ161" s="2"/>
    </row>
    <row r="162" spans="49:52" x14ac:dyDescent="0.25">
      <c r="AW162" s="45"/>
      <c r="AZ162" s="2"/>
    </row>
    <row r="163" spans="49:52" x14ac:dyDescent="0.25">
      <c r="AW163" s="45"/>
      <c r="AZ163" s="2"/>
    </row>
    <row r="164" spans="49:52" x14ac:dyDescent="0.25">
      <c r="AW164" s="45"/>
      <c r="AZ164" s="2"/>
    </row>
    <row r="165" spans="49:52" x14ac:dyDescent="0.25">
      <c r="AW165" s="45"/>
      <c r="AZ165" s="2"/>
    </row>
    <row r="166" spans="49:52" x14ac:dyDescent="0.25">
      <c r="AW166" s="45"/>
      <c r="AZ166" s="2"/>
    </row>
    <row r="167" spans="49:52" x14ac:dyDescent="0.25">
      <c r="AW167" s="45"/>
      <c r="AZ167" s="2"/>
    </row>
    <row r="168" spans="49:52" x14ac:dyDescent="0.25">
      <c r="AW168" s="45"/>
      <c r="AZ168" s="2"/>
    </row>
    <row r="169" spans="49:52" x14ac:dyDescent="0.25">
      <c r="AW169" s="45"/>
      <c r="AZ169" s="2"/>
    </row>
    <row r="170" spans="49:52" x14ac:dyDescent="0.25">
      <c r="AW170" s="45"/>
      <c r="AZ170" s="2"/>
    </row>
    <row r="171" spans="49:52" x14ac:dyDescent="0.25">
      <c r="AW171" s="45"/>
      <c r="AZ171" s="2"/>
    </row>
    <row r="172" spans="49:52" x14ac:dyDescent="0.25">
      <c r="AW172" s="45"/>
      <c r="AZ172" s="2"/>
    </row>
    <row r="173" spans="49:52" x14ac:dyDescent="0.25">
      <c r="AW173" s="45"/>
      <c r="AZ173" s="2"/>
    </row>
    <row r="174" spans="49:52" x14ac:dyDescent="0.25">
      <c r="AW174" s="45"/>
      <c r="AZ174" s="2"/>
    </row>
    <row r="175" spans="49:52" x14ac:dyDescent="0.25">
      <c r="AW175" s="45"/>
      <c r="AZ175" s="2"/>
    </row>
    <row r="176" spans="49:52" x14ac:dyDescent="0.25">
      <c r="AW176" s="45"/>
      <c r="AZ176" s="2"/>
    </row>
    <row r="177" spans="49:52" x14ac:dyDescent="0.25">
      <c r="AW177" s="45"/>
      <c r="AZ177" s="2"/>
    </row>
    <row r="178" spans="49:52" x14ac:dyDescent="0.25">
      <c r="AW178" s="45"/>
      <c r="AZ178" s="2"/>
    </row>
    <row r="179" spans="49:52" x14ac:dyDescent="0.25">
      <c r="AW179" s="45"/>
      <c r="AZ179" s="2"/>
    </row>
    <row r="180" spans="49:52" x14ac:dyDescent="0.25">
      <c r="AW180" s="45"/>
      <c r="AZ180" s="2"/>
    </row>
    <row r="181" spans="49:52" x14ac:dyDescent="0.25">
      <c r="AW181" s="45"/>
      <c r="AZ181" s="2"/>
    </row>
    <row r="182" spans="49:52" x14ac:dyDescent="0.25">
      <c r="AW182" s="45"/>
      <c r="AZ182" s="2"/>
    </row>
    <row r="183" spans="49:52" x14ac:dyDescent="0.25">
      <c r="AW183" s="45"/>
      <c r="AZ183" s="2"/>
    </row>
    <row r="184" spans="49:52" x14ac:dyDescent="0.25">
      <c r="AW184" s="45"/>
      <c r="AZ184" s="2"/>
    </row>
    <row r="185" spans="49:52" x14ac:dyDescent="0.25">
      <c r="AW185" s="45"/>
      <c r="AZ185" s="2"/>
    </row>
    <row r="186" spans="49:52" x14ac:dyDescent="0.25">
      <c r="AW186" s="45"/>
      <c r="AZ186" s="2"/>
    </row>
    <row r="187" spans="49:52" x14ac:dyDescent="0.25">
      <c r="AW187" s="45"/>
      <c r="AZ187" s="2"/>
    </row>
    <row r="188" spans="49:52" x14ac:dyDescent="0.25">
      <c r="AW188" s="45"/>
      <c r="AZ188" s="2"/>
    </row>
    <row r="189" spans="49:52" x14ac:dyDescent="0.25">
      <c r="AW189" s="45"/>
      <c r="AZ189" s="2"/>
    </row>
    <row r="190" spans="49:52" x14ac:dyDescent="0.25">
      <c r="AW190" s="45"/>
      <c r="AZ190" s="2"/>
    </row>
    <row r="191" spans="49:52" x14ac:dyDescent="0.25">
      <c r="AW191" s="45"/>
      <c r="AZ191" s="2"/>
    </row>
    <row r="192" spans="49:52" x14ac:dyDescent="0.25">
      <c r="AW192" s="45"/>
      <c r="AZ192" s="2"/>
    </row>
    <row r="193" spans="49:52" x14ac:dyDescent="0.25">
      <c r="AW193" s="45"/>
      <c r="AZ193" s="2"/>
    </row>
    <row r="194" spans="49:52" x14ac:dyDescent="0.25">
      <c r="AW194" s="45"/>
      <c r="AZ194" s="2"/>
    </row>
    <row r="195" spans="49:52" x14ac:dyDescent="0.25">
      <c r="AW195" s="45"/>
      <c r="AZ195" s="2"/>
    </row>
    <row r="196" spans="49:52" x14ac:dyDescent="0.25">
      <c r="AW196" s="45"/>
      <c r="AZ196" s="2"/>
    </row>
    <row r="197" spans="49:52" x14ac:dyDescent="0.25">
      <c r="AW197" s="45"/>
      <c r="AZ197" s="2"/>
    </row>
    <row r="198" spans="49:52" x14ac:dyDescent="0.25">
      <c r="AW198" s="45"/>
      <c r="AZ198" s="2"/>
    </row>
    <row r="199" spans="49:52" x14ac:dyDescent="0.25">
      <c r="AW199" s="45"/>
      <c r="AZ199" s="2"/>
    </row>
    <row r="200" spans="49:52" x14ac:dyDescent="0.25">
      <c r="AW200" s="45"/>
      <c r="AZ200" s="2"/>
    </row>
    <row r="201" spans="49:52" x14ac:dyDescent="0.25">
      <c r="AW201" s="45"/>
      <c r="AZ201" s="2"/>
    </row>
    <row r="202" spans="49:52" x14ac:dyDescent="0.25">
      <c r="AW202" s="45"/>
      <c r="AZ202" s="2"/>
    </row>
    <row r="203" spans="49:52" x14ac:dyDescent="0.25">
      <c r="AW203" s="45"/>
      <c r="AZ203" s="2"/>
    </row>
    <row r="204" spans="49:52" x14ac:dyDescent="0.25">
      <c r="AW204" s="45"/>
      <c r="AZ204" s="2"/>
    </row>
    <row r="205" spans="49:52" x14ac:dyDescent="0.25">
      <c r="AW205" s="45"/>
      <c r="AZ205" s="2"/>
    </row>
    <row r="206" spans="49:52" x14ac:dyDescent="0.25">
      <c r="AW206" s="45"/>
      <c r="AZ206" s="2"/>
    </row>
    <row r="207" spans="49:52" x14ac:dyDescent="0.25">
      <c r="AW207" s="45"/>
      <c r="AZ207" s="2"/>
    </row>
    <row r="208" spans="49:52" x14ac:dyDescent="0.25">
      <c r="AW208" s="45"/>
      <c r="AZ208" s="2"/>
    </row>
    <row r="209" spans="49:52" x14ac:dyDescent="0.25">
      <c r="AW209" s="45"/>
      <c r="AZ209" s="2"/>
    </row>
    <row r="210" spans="49:52" x14ac:dyDescent="0.25">
      <c r="AW210" s="45"/>
      <c r="AZ210" s="2"/>
    </row>
    <row r="211" spans="49:52" x14ac:dyDescent="0.25">
      <c r="AW211" s="45"/>
      <c r="AZ211" s="2"/>
    </row>
    <row r="212" spans="49:52" x14ac:dyDescent="0.25">
      <c r="AW212" s="45"/>
      <c r="AZ212" s="2"/>
    </row>
    <row r="213" spans="49:52" x14ac:dyDescent="0.25">
      <c r="AW213" s="45"/>
      <c r="AZ213" s="2"/>
    </row>
    <row r="214" spans="49:52" x14ac:dyDescent="0.25">
      <c r="AW214" s="45"/>
      <c r="AZ214" s="2"/>
    </row>
    <row r="215" spans="49:52" x14ac:dyDescent="0.25">
      <c r="AW215" s="45"/>
      <c r="AZ215" s="2"/>
    </row>
    <row r="216" spans="49:52" x14ac:dyDescent="0.25">
      <c r="AW216" s="45"/>
      <c r="AZ216" s="2"/>
    </row>
    <row r="217" spans="49:52" x14ac:dyDescent="0.25">
      <c r="AW217" s="45"/>
      <c r="AZ217" s="2"/>
    </row>
    <row r="218" spans="49:52" x14ac:dyDescent="0.25">
      <c r="AW218" s="45"/>
      <c r="AZ218" s="2"/>
    </row>
    <row r="219" spans="49:52" x14ac:dyDescent="0.25">
      <c r="AW219" s="45"/>
      <c r="AZ219" s="2"/>
    </row>
    <row r="220" spans="49:52" x14ac:dyDescent="0.25">
      <c r="AW220" s="45"/>
      <c r="AZ220" s="2"/>
    </row>
    <row r="221" spans="49:52" x14ac:dyDescent="0.25">
      <c r="AW221" s="45"/>
      <c r="AZ221" s="2"/>
    </row>
    <row r="222" spans="49:52" x14ac:dyDescent="0.25">
      <c r="AW222" s="45"/>
      <c r="AZ222" s="2"/>
    </row>
    <row r="223" spans="49:52" x14ac:dyDescent="0.25">
      <c r="AW223" s="45"/>
      <c r="AZ223" s="2"/>
    </row>
    <row r="224" spans="49:52" x14ac:dyDescent="0.25">
      <c r="AW224" s="45"/>
      <c r="AZ224" s="2"/>
    </row>
    <row r="225" spans="49:52" x14ac:dyDescent="0.25">
      <c r="AW225" s="45"/>
      <c r="AZ225" s="2"/>
    </row>
    <row r="226" spans="49:52" x14ac:dyDescent="0.25">
      <c r="AW226" s="45"/>
      <c r="AZ226" s="2"/>
    </row>
    <row r="227" spans="49:52" x14ac:dyDescent="0.25">
      <c r="AW227" s="45"/>
      <c r="AZ227" s="2"/>
    </row>
    <row r="228" spans="49:52" x14ac:dyDescent="0.25">
      <c r="AW228" s="45"/>
      <c r="AZ228" s="2"/>
    </row>
    <row r="229" spans="49:52" x14ac:dyDescent="0.25">
      <c r="AW229" s="45"/>
      <c r="AZ229" s="2"/>
    </row>
    <row r="230" spans="49:52" x14ac:dyDescent="0.25">
      <c r="AW230" s="45"/>
      <c r="AZ230" s="2"/>
    </row>
    <row r="231" spans="49:52" x14ac:dyDescent="0.25">
      <c r="AW231" s="45"/>
      <c r="AZ231" s="2"/>
    </row>
    <row r="232" spans="49:52" x14ac:dyDescent="0.25">
      <c r="AW232" s="45"/>
      <c r="AZ232" s="2"/>
    </row>
    <row r="233" spans="49:52" x14ac:dyDescent="0.25">
      <c r="AW233" s="45"/>
      <c r="AZ233" s="2"/>
    </row>
    <row r="234" spans="49:52" x14ac:dyDescent="0.25">
      <c r="AW234" s="45"/>
      <c r="AZ234" s="2"/>
    </row>
    <row r="235" spans="49:52" x14ac:dyDescent="0.25">
      <c r="AW235" s="45"/>
      <c r="AZ235" s="2"/>
    </row>
    <row r="236" spans="49:52" x14ac:dyDescent="0.25">
      <c r="AW236" s="45"/>
      <c r="AZ236" s="2"/>
    </row>
    <row r="237" spans="49:52" x14ac:dyDescent="0.25">
      <c r="AW237" s="45"/>
      <c r="AZ237" s="2"/>
    </row>
    <row r="238" spans="49:52" x14ac:dyDescent="0.25">
      <c r="AW238" s="45"/>
      <c r="AZ238" s="2"/>
    </row>
    <row r="239" spans="49:52" x14ac:dyDescent="0.25">
      <c r="AW239" s="45"/>
      <c r="AZ239" s="2"/>
    </row>
    <row r="240" spans="49:52" x14ac:dyDescent="0.25">
      <c r="AW240" s="45"/>
      <c r="AZ240" s="2"/>
    </row>
    <row r="241" spans="49:52" x14ac:dyDescent="0.25">
      <c r="AW241" s="45"/>
      <c r="AZ241" s="2"/>
    </row>
    <row r="242" spans="49:52" x14ac:dyDescent="0.25">
      <c r="AW242" s="45"/>
      <c r="AZ242" s="2"/>
    </row>
    <row r="243" spans="49:52" x14ac:dyDescent="0.25">
      <c r="AW243" s="45"/>
      <c r="AZ243" s="2"/>
    </row>
    <row r="244" spans="49:52" x14ac:dyDescent="0.25">
      <c r="AW244" s="45"/>
      <c r="AZ244" s="2"/>
    </row>
    <row r="245" spans="49:52" x14ac:dyDescent="0.25">
      <c r="AW245" s="45"/>
      <c r="AZ245" s="2"/>
    </row>
    <row r="246" spans="49:52" x14ac:dyDescent="0.25">
      <c r="AW246" s="45"/>
      <c r="AZ246" s="2"/>
    </row>
    <row r="247" spans="49:52" x14ac:dyDescent="0.25">
      <c r="AW247" s="45"/>
      <c r="AZ247" s="2"/>
    </row>
    <row r="248" spans="49:52" x14ac:dyDescent="0.25">
      <c r="AW248" s="45"/>
      <c r="AZ248" s="2"/>
    </row>
    <row r="249" spans="49:52" x14ac:dyDescent="0.25">
      <c r="AW249" s="45"/>
      <c r="AZ249" s="2"/>
    </row>
    <row r="250" spans="49:52" x14ac:dyDescent="0.25">
      <c r="AW250" s="45"/>
      <c r="AZ250" s="2"/>
    </row>
    <row r="251" spans="49:52" x14ac:dyDescent="0.25">
      <c r="AW251" s="45"/>
      <c r="AZ251" s="2"/>
    </row>
    <row r="252" spans="49:52" x14ac:dyDescent="0.25">
      <c r="AW252" s="45"/>
      <c r="AZ252" s="2"/>
    </row>
    <row r="253" spans="49:52" x14ac:dyDescent="0.25">
      <c r="AW253" s="45"/>
      <c r="AZ253" s="2"/>
    </row>
    <row r="254" spans="49:52" x14ac:dyDescent="0.25">
      <c r="AW254" s="45"/>
      <c r="AZ254" s="2"/>
    </row>
    <row r="255" spans="49:52" x14ac:dyDescent="0.25">
      <c r="AW255" s="45"/>
      <c r="AZ255" s="2"/>
    </row>
    <row r="256" spans="49:52" x14ac:dyDescent="0.25">
      <c r="AW256" s="45"/>
      <c r="AZ256" s="2"/>
    </row>
    <row r="257" spans="49:52" x14ac:dyDescent="0.25">
      <c r="AW257" s="45"/>
      <c r="AZ257" s="2"/>
    </row>
    <row r="258" spans="49:52" x14ac:dyDescent="0.25">
      <c r="AW258" s="45"/>
      <c r="AZ258" s="2"/>
    </row>
    <row r="259" spans="49:52" x14ac:dyDescent="0.25">
      <c r="AW259" s="45"/>
      <c r="AZ259" s="2"/>
    </row>
    <row r="260" spans="49:52" x14ac:dyDescent="0.25">
      <c r="AW260" s="45"/>
      <c r="AZ260" s="2"/>
    </row>
    <row r="261" spans="49:52" x14ac:dyDescent="0.25">
      <c r="AW261" s="45"/>
      <c r="AZ261" s="2"/>
    </row>
    <row r="262" spans="49:52" x14ac:dyDescent="0.25">
      <c r="AW262" s="45"/>
      <c r="AZ262" s="2"/>
    </row>
    <row r="263" spans="49:52" x14ac:dyDescent="0.25">
      <c r="AW263" s="45"/>
      <c r="AZ263" s="2"/>
    </row>
    <row r="264" spans="49:52" x14ac:dyDescent="0.25">
      <c r="AW264" s="45"/>
      <c r="AZ264" s="2"/>
    </row>
    <row r="265" spans="49:52" x14ac:dyDescent="0.25">
      <c r="AW265" s="45"/>
      <c r="AZ265" s="2"/>
    </row>
    <row r="266" spans="49:52" x14ac:dyDescent="0.25">
      <c r="AW266" s="45"/>
      <c r="AZ266" s="2"/>
    </row>
    <row r="267" spans="49:52" x14ac:dyDescent="0.25">
      <c r="AW267" s="45"/>
      <c r="AZ267" s="2"/>
    </row>
    <row r="268" spans="49:52" x14ac:dyDescent="0.25">
      <c r="AW268" s="45"/>
      <c r="AZ268" s="2"/>
    </row>
    <row r="269" spans="49:52" x14ac:dyDescent="0.25">
      <c r="AW269" s="45"/>
      <c r="AZ269" s="2"/>
    </row>
    <row r="270" spans="49:52" x14ac:dyDescent="0.25">
      <c r="AW270" s="45"/>
      <c r="AZ270" s="2"/>
    </row>
    <row r="271" spans="49:52" x14ac:dyDescent="0.25">
      <c r="AW271" s="45"/>
      <c r="AZ271" s="2"/>
    </row>
    <row r="272" spans="49:52" x14ac:dyDescent="0.25">
      <c r="AW272" s="45"/>
      <c r="AZ272" s="2"/>
    </row>
    <row r="273" spans="49:52" x14ac:dyDescent="0.25">
      <c r="AW273" s="45"/>
      <c r="AZ273" s="2"/>
    </row>
    <row r="274" spans="49:52" x14ac:dyDescent="0.25">
      <c r="AW274" s="45"/>
      <c r="AZ274" s="2"/>
    </row>
    <row r="275" spans="49:52" x14ac:dyDescent="0.25">
      <c r="AW275" s="45"/>
      <c r="AZ275" s="2"/>
    </row>
    <row r="276" spans="49:52" x14ac:dyDescent="0.25">
      <c r="AW276" s="45"/>
      <c r="AZ276" s="2"/>
    </row>
    <row r="277" spans="49:52" x14ac:dyDescent="0.25">
      <c r="AW277" s="45"/>
      <c r="AZ277" s="2"/>
    </row>
    <row r="278" spans="49:52" x14ac:dyDescent="0.25">
      <c r="AW278" s="45"/>
      <c r="AZ278" s="2"/>
    </row>
    <row r="279" spans="49:52" x14ac:dyDescent="0.25">
      <c r="AW279" s="45"/>
      <c r="AZ279" s="2"/>
    </row>
    <row r="280" spans="49:52" x14ac:dyDescent="0.25">
      <c r="AW280" s="45"/>
      <c r="AZ280" s="2"/>
    </row>
    <row r="281" spans="49:52" x14ac:dyDescent="0.25">
      <c r="AW281" s="45"/>
      <c r="AZ281" s="2"/>
    </row>
    <row r="282" spans="49:52" x14ac:dyDescent="0.25">
      <c r="AW282" s="45"/>
      <c r="AZ282" s="2"/>
    </row>
    <row r="283" spans="49:52" x14ac:dyDescent="0.25">
      <c r="AW283" s="45"/>
      <c r="AZ283" s="2"/>
    </row>
    <row r="284" spans="49:52" x14ac:dyDescent="0.25">
      <c r="AW284" s="45"/>
      <c r="AZ284" s="2"/>
    </row>
    <row r="285" spans="49:52" x14ac:dyDescent="0.25">
      <c r="AW285" s="45"/>
      <c r="AZ285" s="2"/>
    </row>
    <row r="286" spans="49:52" x14ac:dyDescent="0.25">
      <c r="AW286" s="45"/>
      <c r="AZ286" s="2"/>
    </row>
    <row r="287" spans="49:52" x14ac:dyDescent="0.25">
      <c r="AW287" s="45"/>
      <c r="AZ287" s="2"/>
    </row>
    <row r="288" spans="49:52" x14ac:dyDescent="0.25">
      <c r="AW288" s="45"/>
      <c r="AZ288" s="2"/>
    </row>
    <row r="289" spans="49:52" x14ac:dyDescent="0.25">
      <c r="AW289" s="45"/>
      <c r="AZ289" s="2"/>
    </row>
    <row r="290" spans="49:52" x14ac:dyDescent="0.25">
      <c r="AW290" s="45"/>
      <c r="AZ290" s="2"/>
    </row>
    <row r="291" spans="49:52" x14ac:dyDescent="0.25">
      <c r="AW291" s="45"/>
      <c r="AZ291" s="2"/>
    </row>
    <row r="292" spans="49:52" x14ac:dyDescent="0.25">
      <c r="AW292" s="45"/>
      <c r="AZ292" s="2"/>
    </row>
    <row r="293" spans="49:52" x14ac:dyDescent="0.25">
      <c r="AW293" s="45"/>
      <c r="AZ293" s="2"/>
    </row>
    <row r="294" spans="49:52" x14ac:dyDescent="0.25">
      <c r="AW294" s="45"/>
      <c r="AZ294" s="2"/>
    </row>
    <row r="295" spans="49:52" x14ac:dyDescent="0.25">
      <c r="AW295" s="45"/>
      <c r="AZ295" s="2"/>
    </row>
    <row r="296" spans="49:52" x14ac:dyDescent="0.25">
      <c r="AW296" s="45"/>
      <c r="AZ296" s="2"/>
    </row>
    <row r="297" spans="49:52" x14ac:dyDescent="0.25">
      <c r="AW297" s="45"/>
      <c r="AZ297" s="2"/>
    </row>
    <row r="298" spans="49:52" x14ac:dyDescent="0.25">
      <c r="AW298" s="45"/>
      <c r="AZ298" s="2"/>
    </row>
    <row r="299" spans="49:52" x14ac:dyDescent="0.25">
      <c r="AW299" s="45"/>
      <c r="AZ299" s="2"/>
    </row>
    <row r="300" spans="49:52" x14ac:dyDescent="0.25">
      <c r="AW300" s="45"/>
      <c r="AZ300" s="2"/>
    </row>
    <row r="301" spans="49:52" x14ac:dyDescent="0.25">
      <c r="AW301" s="45"/>
      <c r="AZ301" s="2"/>
    </row>
    <row r="302" spans="49:52" x14ac:dyDescent="0.25">
      <c r="AW302" s="45"/>
      <c r="AZ302" s="2"/>
    </row>
    <row r="303" spans="49:52" x14ac:dyDescent="0.25">
      <c r="AW303" s="45"/>
      <c r="AZ303" s="2"/>
    </row>
    <row r="304" spans="49:52" x14ac:dyDescent="0.25">
      <c r="AW304" s="45"/>
      <c r="AZ304" s="2"/>
    </row>
    <row r="305" spans="49:52" x14ac:dyDescent="0.25">
      <c r="AW305" s="45"/>
      <c r="AZ305" s="2"/>
    </row>
    <row r="306" spans="49:52" x14ac:dyDescent="0.25">
      <c r="AW306" s="45"/>
      <c r="AZ306" s="2"/>
    </row>
    <row r="307" spans="49:52" x14ac:dyDescent="0.25">
      <c r="AW307" s="45"/>
      <c r="AZ307" s="2"/>
    </row>
    <row r="308" spans="49:52" x14ac:dyDescent="0.25">
      <c r="AW308" s="45"/>
      <c r="AZ308" s="2"/>
    </row>
    <row r="309" spans="49:52" x14ac:dyDescent="0.25">
      <c r="AW309" s="45"/>
      <c r="AZ309" s="2"/>
    </row>
    <row r="310" spans="49:52" x14ac:dyDescent="0.25">
      <c r="AW310" s="45"/>
      <c r="AZ310" s="2"/>
    </row>
    <row r="311" spans="49:52" x14ac:dyDescent="0.25">
      <c r="AW311" s="45"/>
      <c r="AZ311" s="2"/>
    </row>
    <row r="312" spans="49:52" x14ac:dyDescent="0.25">
      <c r="AW312" s="45"/>
      <c r="AZ312" s="2"/>
    </row>
    <row r="313" spans="49:52" x14ac:dyDescent="0.25">
      <c r="AW313" s="45"/>
      <c r="AZ313" s="2"/>
    </row>
    <row r="314" spans="49:52" x14ac:dyDescent="0.25">
      <c r="AW314" s="45"/>
      <c r="AZ314" s="2"/>
    </row>
    <row r="315" spans="49:52" x14ac:dyDescent="0.25">
      <c r="AW315" s="45"/>
      <c r="AZ315" s="2"/>
    </row>
    <row r="316" spans="49:52" x14ac:dyDescent="0.25">
      <c r="AW316" s="45"/>
      <c r="AZ316" s="2"/>
    </row>
    <row r="317" spans="49:52" x14ac:dyDescent="0.25">
      <c r="AW317" s="45"/>
      <c r="AZ317" s="2"/>
    </row>
    <row r="318" spans="49:52" x14ac:dyDescent="0.25">
      <c r="AW318" s="45"/>
      <c r="AZ318" s="2"/>
    </row>
    <row r="319" spans="49:52" x14ac:dyDescent="0.25">
      <c r="AW319" s="45"/>
      <c r="AZ319" s="2"/>
    </row>
    <row r="320" spans="49:52" x14ac:dyDescent="0.25">
      <c r="AW320" s="45"/>
      <c r="AZ320" s="2"/>
    </row>
    <row r="321" spans="49:52" x14ac:dyDescent="0.25">
      <c r="AW321" s="45"/>
      <c r="AZ321" s="2"/>
    </row>
    <row r="322" spans="49:52" x14ac:dyDescent="0.25">
      <c r="AW322" s="45"/>
      <c r="AZ322" s="2"/>
    </row>
    <row r="323" spans="49:52" x14ac:dyDescent="0.25">
      <c r="AW323" s="45"/>
      <c r="AZ323" s="2"/>
    </row>
    <row r="324" spans="49:52" x14ac:dyDescent="0.25">
      <c r="AW324" s="45"/>
      <c r="AZ324" s="2"/>
    </row>
    <row r="325" spans="49:52" x14ac:dyDescent="0.25">
      <c r="AW325" s="45"/>
      <c r="AZ325" s="2"/>
    </row>
    <row r="326" spans="49:52" x14ac:dyDescent="0.25">
      <c r="AW326" s="45"/>
      <c r="AZ326" s="2"/>
    </row>
    <row r="327" spans="49:52" x14ac:dyDescent="0.25">
      <c r="AW327" s="45"/>
      <c r="AZ327" s="2"/>
    </row>
    <row r="328" spans="49:52" x14ac:dyDescent="0.25">
      <c r="AW328" s="45"/>
      <c r="AZ328" s="2"/>
    </row>
    <row r="329" spans="49:52" x14ac:dyDescent="0.25">
      <c r="AW329" s="45"/>
      <c r="AZ329" s="2"/>
    </row>
    <row r="330" spans="49:52" x14ac:dyDescent="0.25">
      <c r="AW330" s="45"/>
      <c r="AZ330" s="2"/>
    </row>
    <row r="331" spans="49:52" x14ac:dyDescent="0.25">
      <c r="AW331" s="45"/>
      <c r="AZ331" s="2"/>
    </row>
    <row r="332" spans="49:52" x14ac:dyDescent="0.25">
      <c r="AW332" s="45"/>
      <c r="AZ332" s="2"/>
    </row>
    <row r="333" spans="49:52" x14ac:dyDescent="0.25">
      <c r="AW333" s="45"/>
      <c r="AZ333" s="2"/>
    </row>
    <row r="334" spans="49:52" x14ac:dyDescent="0.25">
      <c r="AW334" s="45"/>
      <c r="AZ334" s="2"/>
    </row>
    <row r="335" spans="49:52" x14ac:dyDescent="0.25">
      <c r="AW335" s="45"/>
      <c r="AZ335" s="2"/>
    </row>
    <row r="336" spans="49:52" x14ac:dyDescent="0.25">
      <c r="AW336" s="45"/>
      <c r="AZ336" s="2"/>
    </row>
    <row r="337" spans="49:52" x14ac:dyDescent="0.25">
      <c r="AW337" s="45"/>
      <c r="AZ337" s="2"/>
    </row>
    <row r="338" spans="49:52" x14ac:dyDescent="0.25">
      <c r="AW338" s="45"/>
      <c r="AZ338" s="2"/>
    </row>
    <row r="339" spans="49:52" x14ac:dyDescent="0.25">
      <c r="AW339" s="45"/>
      <c r="AZ339" s="2"/>
    </row>
    <row r="340" spans="49:52" x14ac:dyDescent="0.25">
      <c r="AW340" s="45"/>
      <c r="AZ340" s="2"/>
    </row>
    <row r="341" spans="49:52" x14ac:dyDescent="0.25">
      <c r="AW341" s="45"/>
      <c r="AZ341" s="2"/>
    </row>
    <row r="342" spans="49:52" x14ac:dyDescent="0.25">
      <c r="AW342" s="45"/>
      <c r="AZ342" s="2"/>
    </row>
    <row r="343" spans="49:52" x14ac:dyDescent="0.25">
      <c r="AW343" s="45"/>
      <c r="AZ343" s="2"/>
    </row>
    <row r="344" spans="49:52" x14ac:dyDescent="0.25">
      <c r="AW344" s="45"/>
      <c r="AZ344" s="2"/>
    </row>
    <row r="345" spans="49:52" x14ac:dyDescent="0.25">
      <c r="AW345" s="45"/>
      <c r="AZ345" s="2"/>
    </row>
    <row r="346" spans="49:52" x14ac:dyDescent="0.25">
      <c r="AW346" s="45"/>
      <c r="AZ346" s="2"/>
    </row>
    <row r="347" spans="49:52" x14ac:dyDescent="0.25">
      <c r="AW347" s="45"/>
      <c r="AZ347" s="2"/>
    </row>
    <row r="348" spans="49:52" x14ac:dyDescent="0.25">
      <c r="AW348" s="45"/>
      <c r="AZ348" s="2"/>
    </row>
    <row r="349" spans="49:52" x14ac:dyDescent="0.25">
      <c r="AW349" s="45"/>
      <c r="AZ349" s="2"/>
    </row>
    <row r="350" spans="49:52" x14ac:dyDescent="0.25">
      <c r="AW350" s="45"/>
      <c r="AZ350" s="2"/>
    </row>
    <row r="351" spans="49:52" x14ac:dyDescent="0.25">
      <c r="AW351" s="45"/>
      <c r="AZ351" s="2"/>
    </row>
    <row r="352" spans="49:52" x14ac:dyDescent="0.25">
      <c r="AW352" s="45"/>
      <c r="AZ352" s="2"/>
    </row>
    <row r="353" spans="49:52" x14ac:dyDescent="0.25">
      <c r="AW353" s="45"/>
      <c r="AZ353" s="2"/>
    </row>
    <row r="354" spans="49:52" x14ac:dyDescent="0.25">
      <c r="AW354" s="45"/>
      <c r="AZ354" s="2"/>
    </row>
    <row r="355" spans="49:52" x14ac:dyDescent="0.25">
      <c r="AW355" s="45"/>
      <c r="AZ355" s="2"/>
    </row>
    <row r="356" spans="49:52" x14ac:dyDescent="0.25">
      <c r="AW356" s="45"/>
      <c r="AZ356" s="2"/>
    </row>
    <row r="357" spans="49:52" x14ac:dyDescent="0.25">
      <c r="AW357" s="45"/>
      <c r="AZ357" s="2"/>
    </row>
    <row r="358" spans="49:52" x14ac:dyDescent="0.25">
      <c r="AW358" s="45"/>
      <c r="AZ358" s="2"/>
    </row>
    <row r="359" spans="49:52" x14ac:dyDescent="0.25">
      <c r="AW359" s="45"/>
      <c r="AZ359" s="2"/>
    </row>
    <row r="360" spans="49:52" x14ac:dyDescent="0.25">
      <c r="AW360" s="45"/>
      <c r="AZ360" s="2"/>
    </row>
    <row r="361" spans="49:52" x14ac:dyDescent="0.25">
      <c r="AW361" s="45"/>
      <c r="AZ361" s="2"/>
    </row>
    <row r="362" spans="49:52" x14ac:dyDescent="0.25">
      <c r="AW362" s="45"/>
      <c r="AZ362" s="2"/>
    </row>
    <row r="363" spans="49:52" x14ac:dyDescent="0.25">
      <c r="AW363" s="45"/>
      <c r="AZ363" s="2"/>
    </row>
    <row r="364" spans="49:52" x14ac:dyDescent="0.25">
      <c r="AW364" s="45"/>
      <c r="AZ364" s="2"/>
    </row>
    <row r="365" spans="49:52" x14ac:dyDescent="0.25">
      <c r="AW365" s="45"/>
      <c r="AZ365" s="2"/>
    </row>
    <row r="366" spans="49:52" x14ac:dyDescent="0.25">
      <c r="AW366" s="45"/>
      <c r="AZ366" s="2"/>
    </row>
    <row r="367" spans="49:52" x14ac:dyDescent="0.25">
      <c r="AW367" s="45"/>
      <c r="AZ367" s="2"/>
    </row>
    <row r="368" spans="49:52" x14ac:dyDescent="0.25">
      <c r="AW368" s="45"/>
      <c r="AZ368" s="2"/>
    </row>
    <row r="369" spans="49:52" x14ac:dyDescent="0.25">
      <c r="AW369" s="45"/>
      <c r="AZ369" s="2"/>
    </row>
    <row r="370" spans="49:52" x14ac:dyDescent="0.25">
      <c r="AW370" s="45"/>
      <c r="AZ370" s="2"/>
    </row>
    <row r="371" spans="49:52" x14ac:dyDescent="0.25">
      <c r="AW371" s="45"/>
      <c r="AZ371" s="2"/>
    </row>
    <row r="372" spans="49:52" x14ac:dyDescent="0.25">
      <c r="AW372" s="45"/>
      <c r="AZ372" s="2"/>
    </row>
    <row r="373" spans="49:52" x14ac:dyDescent="0.25">
      <c r="AW373" s="45"/>
      <c r="AZ373" s="2"/>
    </row>
    <row r="374" spans="49:52" x14ac:dyDescent="0.25">
      <c r="AW374" s="45"/>
      <c r="AZ374" s="2"/>
    </row>
    <row r="375" spans="49:52" x14ac:dyDescent="0.25">
      <c r="AW375" s="45"/>
      <c r="AZ375" s="2"/>
    </row>
    <row r="376" spans="49:52" x14ac:dyDescent="0.25">
      <c r="AW376" s="45"/>
      <c r="AZ376" s="2"/>
    </row>
    <row r="377" spans="49:52" x14ac:dyDescent="0.25">
      <c r="AW377" s="45"/>
      <c r="AZ377" s="2"/>
    </row>
    <row r="378" spans="49:52" x14ac:dyDescent="0.25">
      <c r="AW378" s="45"/>
      <c r="AZ378" s="2"/>
    </row>
    <row r="379" spans="49:52" x14ac:dyDescent="0.25">
      <c r="AW379" s="45"/>
      <c r="AZ379" s="2"/>
    </row>
    <row r="380" spans="49:52" x14ac:dyDescent="0.25">
      <c r="AW380" s="45"/>
      <c r="AZ380" s="2"/>
    </row>
    <row r="381" spans="49:52" x14ac:dyDescent="0.25">
      <c r="AW381" s="45"/>
      <c r="AZ381" s="2"/>
    </row>
    <row r="382" spans="49:52" x14ac:dyDescent="0.25">
      <c r="AW382" s="45"/>
      <c r="AZ382" s="2"/>
    </row>
    <row r="383" spans="49:52" x14ac:dyDescent="0.25">
      <c r="AW383" s="45"/>
      <c r="AZ383" s="2"/>
    </row>
    <row r="384" spans="49:52" x14ac:dyDescent="0.25">
      <c r="AW384" s="45"/>
      <c r="AZ384" s="2"/>
    </row>
    <row r="385" spans="49:52" x14ac:dyDescent="0.25">
      <c r="AW385" s="45"/>
      <c r="AZ385" s="2"/>
    </row>
    <row r="386" spans="49:52" x14ac:dyDescent="0.25">
      <c r="AW386" s="45"/>
      <c r="AZ386" s="2"/>
    </row>
    <row r="387" spans="49:52" x14ac:dyDescent="0.25">
      <c r="AW387" s="45"/>
      <c r="AZ387" s="2"/>
    </row>
    <row r="388" spans="49:52" x14ac:dyDescent="0.25">
      <c r="AW388" s="45"/>
      <c r="AZ388" s="2"/>
    </row>
    <row r="389" spans="49:52" x14ac:dyDescent="0.25">
      <c r="AW389" s="45"/>
      <c r="AZ389" s="2"/>
    </row>
    <row r="390" spans="49:52" x14ac:dyDescent="0.25">
      <c r="AW390" s="45"/>
      <c r="AZ390" s="2"/>
    </row>
    <row r="391" spans="49:52" x14ac:dyDescent="0.25">
      <c r="AW391" s="45"/>
      <c r="AZ391" s="2"/>
    </row>
    <row r="392" spans="49:52" x14ac:dyDescent="0.25">
      <c r="AW392" s="45"/>
      <c r="AZ392" s="2"/>
    </row>
    <row r="393" spans="49:52" x14ac:dyDescent="0.25">
      <c r="AW393" s="45"/>
      <c r="AZ393" s="2"/>
    </row>
    <row r="394" spans="49:52" x14ac:dyDescent="0.25">
      <c r="AW394" s="45"/>
      <c r="AZ394" s="2"/>
    </row>
    <row r="395" spans="49:52" x14ac:dyDescent="0.25">
      <c r="AW395" s="45"/>
      <c r="AZ395" s="2"/>
    </row>
    <row r="396" spans="49:52" x14ac:dyDescent="0.25">
      <c r="AW396" s="45"/>
      <c r="AZ396" s="2"/>
    </row>
    <row r="397" spans="49:52" x14ac:dyDescent="0.25">
      <c r="AW397" s="45"/>
      <c r="AZ397" s="2"/>
    </row>
    <row r="398" spans="49:52" x14ac:dyDescent="0.25">
      <c r="AW398" s="45"/>
      <c r="AZ398" s="2"/>
    </row>
    <row r="399" spans="49:52" x14ac:dyDescent="0.25">
      <c r="AW399" s="45"/>
      <c r="AZ399" s="2"/>
    </row>
    <row r="400" spans="49:52" x14ac:dyDescent="0.25">
      <c r="AW400" s="45"/>
      <c r="AZ400" s="2"/>
    </row>
    <row r="401" spans="49:52" x14ac:dyDescent="0.25">
      <c r="AW401" s="45"/>
      <c r="AZ401" s="2"/>
    </row>
    <row r="402" spans="49:52" x14ac:dyDescent="0.25">
      <c r="AW402" s="45"/>
      <c r="AZ402" s="2"/>
    </row>
    <row r="403" spans="49:52" x14ac:dyDescent="0.25">
      <c r="AW403" s="45"/>
      <c r="AZ403" s="2"/>
    </row>
    <row r="404" spans="49:52" x14ac:dyDescent="0.25">
      <c r="AW404" s="45"/>
      <c r="AZ404" s="2"/>
    </row>
    <row r="405" spans="49:52" x14ac:dyDescent="0.25">
      <c r="AW405" s="45"/>
      <c r="AZ405" s="2"/>
    </row>
    <row r="406" spans="49:52" x14ac:dyDescent="0.25">
      <c r="AW406" s="45"/>
      <c r="AZ406" s="2"/>
    </row>
    <row r="407" spans="49:52" x14ac:dyDescent="0.25">
      <c r="AW407" s="45"/>
      <c r="AZ407" s="2"/>
    </row>
    <row r="408" spans="49:52" x14ac:dyDescent="0.25">
      <c r="AW408" s="45"/>
      <c r="AZ408" s="2"/>
    </row>
    <row r="409" spans="49:52" x14ac:dyDescent="0.25">
      <c r="AW409" s="45"/>
      <c r="AZ409" s="2"/>
    </row>
    <row r="410" spans="49:52" x14ac:dyDescent="0.25">
      <c r="AW410" s="45"/>
      <c r="AZ410" s="2"/>
    </row>
    <row r="411" spans="49:52" x14ac:dyDescent="0.25">
      <c r="AW411" s="45"/>
      <c r="AZ411" s="2"/>
    </row>
    <row r="412" spans="49:52" x14ac:dyDescent="0.25">
      <c r="AW412" s="45"/>
      <c r="AZ412" s="2"/>
    </row>
    <row r="413" spans="49:52" x14ac:dyDescent="0.25">
      <c r="AW413" s="45"/>
      <c r="AZ413" s="2"/>
    </row>
    <row r="414" spans="49:52" x14ac:dyDescent="0.25">
      <c r="AW414" s="45"/>
      <c r="AZ414" s="2"/>
    </row>
    <row r="415" spans="49:52" x14ac:dyDescent="0.25">
      <c r="AW415" s="45"/>
      <c r="AZ415" s="2"/>
    </row>
    <row r="416" spans="49:52" x14ac:dyDescent="0.25">
      <c r="AW416" s="45"/>
      <c r="AZ416" s="2"/>
    </row>
    <row r="417" spans="49:52" x14ac:dyDescent="0.25">
      <c r="AW417" s="45"/>
      <c r="AZ417" s="2"/>
    </row>
    <row r="418" spans="49:52" x14ac:dyDescent="0.25">
      <c r="AW418" s="45"/>
      <c r="AZ418" s="2"/>
    </row>
    <row r="419" spans="49:52" x14ac:dyDescent="0.25">
      <c r="AW419" s="45"/>
      <c r="AZ419" s="2"/>
    </row>
    <row r="420" spans="49:52" x14ac:dyDescent="0.25">
      <c r="AW420" s="45"/>
      <c r="AZ420" s="2"/>
    </row>
    <row r="421" spans="49:52" x14ac:dyDescent="0.25">
      <c r="AW421" s="45"/>
      <c r="AZ421" s="2"/>
    </row>
    <row r="422" spans="49:52" x14ac:dyDescent="0.25">
      <c r="AW422" s="45"/>
      <c r="AZ422" s="2"/>
    </row>
    <row r="423" spans="49:52" x14ac:dyDescent="0.25">
      <c r="AW423" s="45"/>
      <c r="AZ423" s="2"/>
    </row>
    <row r="424" spans="49:52" x14ac:dyDescent="0.25">
      <c r="AW424" s="45"/>
      <c r="AZ424" s="2"/>
    </row>
    <row r="425" spans="49:52" x14ac:dyDescent="0.25">
      <c r="AW425" s="45"/>
      <c r="AZ425" s="2"/>
    </row>
    <row r="426" spans="49:52" x14ac:dyDescent="0.25">
      <c r="AW426" s="45"/>
      <c r="AZ426" s="2"/>
    </row>
    <row r="427" spans="49:52" x14ac:dyDescent="0.25">
      <c r="AW427" s="45"/>
      <c r="AZ427" s="2"/>
    </row>
    <row r="428" spans="49:52" x14ac:dyDescent="0.25">
      <c r="AW428" s="45"/>
      <c r="AZ428" s="2"/>
    </row>
    <row r="429" spans="49:52" x14ac:dyDescent="0.25">
      <c r="AW429" s="45"/>
      <c r="AZ429" s="2"/>
    </row>
    <row r="430" spans="49:52" x14ac:dyDescent="0.25">
      <c r="AW430" s="45"/>
      <c r="AZ430" s="2"/>
    </row>
    <row r="431" spans="49:52" x14ac:dyDescent="0.25">
      <c r="AW431" s="45"/>
      <c r="AZ431" s="2"/>
    </row>
    <row r="432" spans="49:52" x14ac:dyDescent="0.25">
      <c r="AW432" s="45"/>
      <c r="AZ432" s="2"/>
    </row>
    <row r="433" spans="49:52" x14ac:dyDescent="0.25">
      <c r="AW433" s="45"/>
      <c r="AZ433" s="2"/>
    </row>
    <row r="434" spans="49:52" x14ac:dyDescent="0.25">
      <c r="AW434" s="45"/>
      <c r="AZ434" s="2"/>
    </row>
    <row r="435" spans="49:52" x14ac:dyDescent="0.25">
      <c r="AW435" s="45"/>
      <c r="AZ435" s="2"/>
    </row>
    <row r="436" spans="49:52" x14ac:dyDescent="0.25">
      <c r="AW436" s="45"/>
      <c r="AZ436" s="2"/>
    </row>
    <row r="437" spans="49:52" x14ac:dyDescent="0.25">
      <c r="AW437" s="45"/>
      <c r="AZ437" s="2"/>
    </row>
    <row r="438" spans="49:52" x14ac:dyDescent="0.25">
      <c r="AW438" s="45"/>
      <c r="AZ438" s="2"/>
    </row>
    <row r="439" spans="49:52" x14ac:dyDescent="0.25">
      <c r="AW439" s="45"/>
      <c r="AZ439" s="2"/>
    </row>
    <row r="440" spans="49:52" x14ac:dyDescent="0.25">
      <c r="AW440" s="45"/>
      <c r="AZ440" s="2"/>
    </row>
    <row r="441" spans="49:52" x14ac:dyDescent="0.25">
      <c r="AW441" s="45"/>
      <c r="AZ441" s="2"/>
    </row>
    <row r="442" spans="49:52" x14ac:dyDescent="0.25">
      <c r="AW442" s="45"/>
      <c r="AZ442" s="2"/>
    </row>
    <row r="443" spans="49:52" x14ac:dyDescent="0.25">
      <c r="AW443" s="45"/>
      <c r="AZ443" s="2"/>
    </row>
    <row r="444" spans="49:52" x14ac:dyDescent="0.25">
      <c r="AW444" s="45"/>
      <c r="AZ444" s="2"/>
    </row>
    <row r="445" spans="49:52" x14ac:dyDescent="0.25">
      <c r="AW445" s="45"/>
      <c r="AZ445" s="2"/>
    </row>
    <row r="446" spans="49:52" x14ac:dyDescent="0.25">
      <c r="AW446" s="45"/>
      <c r="AZ446" s="2"/>
    </row>
    <row r="447" spans="49:52" x14ac:dyDescent="0.25">
      <c r="AW447" s="45"/>
      <c r="AZ447" s="2"/>
    </row>
    <row r="448" spans="49:52" x14ac:dyDescent="0.25">
      <c r="AW448" s="45"/>
      <c r="AZ448" s="2"/>
    </row>
    <row r="449" spans="49:52" x14ac:dyDescent="0.25">
      <c r="AW449" s="45"/>
      <c r="AZ449" s="2"/>
    </row>
    <row r="450" spans="49:52" x14ac:dyDescent="0.25">
      <c r="AW450" s="45"/>
      <c r="AZ450" s="2"/>
    </row>
    <row r="451" spans="49:52" x14ac:dyDescent="0.25">
      <c r="AW451" s="45"/>
      <c r="AZ451" s="2"/>
    </row>
    <row r="452" spans="49:52" x14ac:dyDescent="0.25">
      <c r="AW452" s="45"/>
      <c r="AZ452" s="2"/>
    </row>
    <row r="453" spans="49:52" x14ac:dyDescent="0.25">
      <c r="AW453" s="45"/>
      <c r="AZ453" s="2"/>
    </row>
    <row r="454" spans="49:52" x14ac:dyDescent="0.25">
      <c r="AW454" s="45"/>
      <c r="AZ454" s="2"/>
    </row>
    <row r="455" spans="49:52" x14ac:dyDescent="0.25">
      <c r="AW455" s="45"/>
      <c r="AZ455" s="2"/>
    </row>
    <row r="456" spans="49:52" x14ac:dyDescent="0.25">
      <c r="AW456" s="45"/>
      <c r="AZ456" s="2"/>
    </row>
    <row r="457" spans="49:52" x14ac:dyDescent="0.25">
      <c r="AW457" s="45"/>
      <c r="AZ457" s="2"/>
    </row>
    <row r="458" spans="49:52" x14ac:dyDescent="0.25">
      <c r="AW458" s="45"/>
      <c r="AZ458" s="2"/>
    </row>
    <row r="459" spans="49:52" x14ac:dyDescent="0.25">
      <c r="AW459" s="45"/>
      <c r="AZ459" s="2"/>
    </row>
    <row r="460" spans="49:52" x14ac:dyDescent="0.25">
      <c r="AW460" s="45"/>
      <c r="AZ460" s="2"/>
    </row>
    <row r="461" spans="49:52" x14ac:dyDescent="0.25">
      <c r="AW461" s="45"/>
      <c r="AZ461" s="2"/>
    </row>
    <row r="462" spans="49:52" x14ac:dyDescent="0.25">
      <c r="AW462" s="45"/>
      <c r="AZ462" s="2"/>
    </row>
    <row r="463" spans="49:52" x14ac:dyDescent="0.25">
      <c r="AW463" s="45"/>
      <c r="AZ463" s="2"/>
    </row>
    <row r="464" spans="49:52" x14ac:dyDescent="0.25">
      <c r="AW464" s="45"/>
      <c r="AZ464" s="2"/>
    </row>
    <row r="465" spans="49:52" x14ac:dyDescent="0.25">
      <c r="AW465" s="45"/>
      <c r="AZ465" s="2"/>
    </row>
    <row r="466" spans="49:52" x14ac:dyDescent="0.25">
      <c r="AW466" s="45"/>
      <c r="AZ466" s="2"/>
    </row>
    <row r="467" spans="49:52" x14ac:dyDescent="0.25">
      <c r="AW467" s="45"/>
      <c r="AZ467" s="2"/>
    </row>
    <row r="468" spans="49:52" x14ac:dyDescent="0.25">
      <c r="AW468" s="45"/>
      <c r="AZ468" s="2"/>
    </row>
    <row r="469" spans="49:52" x14ac:dyDescent="0.25">
      <c r="AW469" s="45"/>
      <c r="AZ469" s="2"/>
    </row>
    <row r="470" spans="49:52" x14ac:dyDescent="0.25">
      <c r="AW470" s="45"/>
      <c r="AZ470" s="2"/>
    </row>
    <row r="471" spans="49:52" x14ac:dyDescent="0.25">
      <c r="AW471" s="45"/>
      <c r="AZ471" s="2"/>
    </row>
    <row r="472" spans="49:52" x14ac:dyDescent="0.25">
      <c r="AW472" s="45"/>
      <c r="AZ472" s="2"/>
    </row>
    <row r="473" spans="49:52" x14ac:dyDescent="0.25">
      <c r="AW473" s="45"/>
      <c r="AZ473" s="2"/>
    </row>
    <row r="474" spans="49:52" x14ac:dyDescent="0.25">
      <c r="AW474" s="45"/>
      <c r="AZ474" s="2"/>
    </row>
    <row r="475" spans="49:52" x14ac:dyDescent="0.25">
      <c r="AW475" s="45"/>
      <c r="AZ475" s="2"/>
    </row>
    <row r="476" spans="49:52" x14ac:dyDescent="0.25">
      <c r="AW476" s="45"/>
      <c r="AZ476" s="2"/>
    </row>
    <row r="477" spans="49:52" x14ac:dyDescent="0.25">
      <c r="AW477" s="45"/>
      <c r="AZ477" s="2"/>
    </row>
    <row r="478" spans="49:52" x14ac:dyDescent="0.25">
      <c r="AW478" s="45"/>
      <c r="AZ478" s="2"/>
    </row>
    <row r="479" spans="49:52" x14ac:dyDescent="0.25">
      <c r="AW479" s="45"/>
      <c r="AZ479" s="2"/>
    </row>
    <row r="480" spans="49:52" x14ac:dyDescent="0.25">
      <c r="AW480" s="45"/>
      <c r="AZ480" s="2"/>
    </row>
    <row r="481" spans="49:52" x14ac:dyDescent="0.25">
      <c r="AW481" s="45"/>
      <c r="AZ481" s="2"/>
    </row>
    <row r="482" spans="49:52" x14ac:dyDescent="0.25">
      <c r="AW482" s="45"/>
      <c r="AZ482" s="2"/>
    </row>
    <row r="483" spans="49:52" x14ac:dyDescent="0.25">
      <c r="AW483" s="45"/>
      <c r="AZ483" s="2"/>
    </row>
    <row r="484" spans="49:52" x14ac:dyDescent="0.25">
      <c r="AW484" s="45"/>
      <c r="AZ484" s="2"/>
    </row>
    <row r="485" spans="49:52" x14ac:dyDescent="0.25">
      <c r="AW485" s="45"/>
      <c r="AZ485" s="2"/>
    </row>
    <row r="486" spans="49:52" x14ac:dyDescent="0.25">
      <c r="AW486" s="45"/>
      <c r="AZ486" s="2"/>
    </row>
    <row r="487" spans="49:52" x14ac:dyDescent="0.25">
      <c r="AW487" s="45"/>
      <c r="AZ487" s="2"/>
    </row>
    <row r="488" spans="49:52" x14ac:dyDescent="0.25">
      <c r="AW488" s="45"/>
      <c r="AZ488" s="2"/>
    </row>
  </sheetData>
  <mergeCells count="59">
    <mergeCell ref="AL6:AL10"/>
    <mergeCell ref="AM6:AM10"/>
    <mergeCell ref="AN6:AN10"/>
    <mergeCell ref="AO5:AO10"/>
    <mergeCell ref="AP5:AP10"/>
    <mergeCell ref="AM5:AN5"/>
    <mergeCell ref="E6:E10"/>
    <mergeCell ref="F6:F10"/>
    <mergeCell ref="H6:H10"/>
    <mergeCell ref="I6:I10"/>
    <mergeCell ref="J6:J10"/>
    <mergeCell ref="K6:K10"/>
    <mergeCell ref="L6:L10"/>
    <mergeCell ref="Q6:Q10"/>
    <mergeCell ref="AC5:AC10"/>
    <mergeCell ref="AD5:AD10"/>
    <mergeCell ref="W5:W10"/>
    <mergeCell ref="X5:X10"/>
    <mergeCell ref="Y5:Y10"/>
    <mergeCell ref="Z5:Z10"/>
    <mergeCell ref="AA5:AA10"/>
    <mergeCell ref="AB5:AB10"/>
    <mergeCell ref="Q5:U5"/>
    <mergeCell ref="R6:R10"/>
    <mergeCell ref="S6:S10"/>
    <mergeCell ref="T6:T10"/>
    <mergeCell ref="U6:U10"/>
    <mergeCell ref="AV4:AV10"/>
    <mergeCell ref="AW4:AW10"/>
    <mergeCell ref="AX4:AX10"/>
    <mergeCell ref="AY4:AY10"/>
    <mergeCell ref="H5:J5"/>
    <mergeCell ref="M5:M10"/>
    <mergeCell ref="N5:N10"/>
    <mergeCell ref="O5:O10"/>
    <mergeCell ref="P5:P10"/>
    <mergeCell ref="AE5:AE10"/>
    <mergeCell ref="AF5:AF10"/>
    <mergeCell ref="AG5:AG10"/>
    <mergeCell ref="AH6:AH10"/>
    <mergeCell ref="AI6:AI10"/>
    <mergeCell ref="AJ6:AJ10"/>
    <mergeCell ref="AK6:AK10"/>
    <mergeCell ref="B2:AW2"/>
    <mergeCell ref="B3:AW3"/>
    <mergeCell ref="A4:A10"/>
    <mergeCell ref="B4:U4"/>
    <mergeCell ref="V4:V10"/>
    <mergeCell ref="W4:AP4"/>
    <mergeCell ref="AQ4:AQ10"/>
    <mergeCell ref="AR4:AR10"/>
    <mergeCell ref="AS4:AS10"/>
    <mergeCell ref="AT4:AT10"/>
    <mergeCell ref="B5:B10"/>
    <mergeCell ref="C5:C10"/>
    <mergeCell ref="D5:D10"/>
    <mergeCell ref="E5:F5"/>
    <mergeCell ref="G5:G10"/>
    <mergeCell ref="AU4:AU10"/>
  </mergeCells>
  <dataValidations count="1">
    <dataValidation type="list" allowBlank="1" showInputMessage="1" showErrorMessage="1" sqref="C66 M66">
      <formula1>#REF!</formula1>
    </dataValidation>
  </dataValidations>
  <printOptions horizontalCentered="1"/>
  <pageMargins left="0.11811023622047244" right="0.19685039370078741" top="0.31496062992125984" bottom="0.31496062992125984" header="0.31496062992125984" footer="0.31496062992125984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[2]รายการ!#REF!</xm:f>
          </x14:formula1>
          <xm:sqref>Y72:Z1048576 C72:C1048576 M74:M1048576 AC72:AC1048576 M67:M69 Y58:Z69 AC58:AC69 C67:C69 Y70 Y28:Z49 AC28:AC49 C28:C49 M28:M49 M5:M26 C5:C26 AC5:AC26 Y5:Z26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Y1</xm:sqref>
        </x14:dataValidation>
        <x14:dataValidation type="list" allowBlank="1" showInputMessage="1" showErrorMessage="1">
          <x14:formula1>
            <xm:f>รายการ!$E$1:$E$11</xm:f>
          </x14:formula1>
          <xm:sqref>Z70 Z1</xm:sqref>
        </x14:dataValidation>
        <x14:dataValidation type="list" allowBlank="1" showInputMessage="1" showErrorMessage="1">
          <x14:formula1>
            <xm:f>รายการ!$C$1:$C$5</xm:f>
          </x14:formula1>
          <xm:sqref>AC70 AC1 M4 M1</xm:sqref>
        </x14:dataValidation>
        <x14:dataValidation type="list" allowBlank="1" showInputMessage="1" showErrorMessage="1">
          <x14:formula1>
            <xm:f>[3]รายการ!#REF!</xm:f>
          </x14:formula1>
          <xm:sqref>C51:C56 AC51:AC56 M51:M56 Y51:Z56</xm:sqref>
        </x14:dataValidation>
        <x14:dataValidation type="list" allowBlank="1" showInputMessage="1" showErrorMessage="1">
          <x14:formula1>
            <xm:f>[1]รายการ!#REF!</xm:f>
          </x14:formula1>
          <xm:sqref>M72:M73 AC57 Y57:Z57 M57:M65 C57:C65</xm:sqref>
        </x14:dataValidation>
        <x14:dataValidation type="list" allowBlank="1" showInputMessage="1" showErrorMessage="1">
          <x14:formula1>
            <xm:f>[4]รายการ!#REF!</xm:f>
          </x14:formula1>
          <xm:sqref>C70 M70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Z276"/>
  <sheetViews>
    <sheetView view="pageBreakPreview" topLeftCell="B7" zoomScale="80" zoomScaleNormal="110" zoomScaleSheetLayoutView="80" workbookViewId="0">
      <selection activeCell="Z24" sqref="Z24"/>
    </sheetView>
  </sheetViews>
  <sheetFormatPr defaultColWidth="15.625" defaultRowHeight="12.95" customHeight="1" x14ac:dyDescent="0.25"/>
  <cols>
    <col min="1" max="1" width="16.625" style="67" hidden="1" customWidth="1"/>
    <col min="2" max="2" width="4.75" style="1" customWidth="1"/>
    <col min="3" max="3" width="4.625" style="66" customWidth="1"/>
    <col min="4" max="4" width="7" style="2" customWidth="1"/>
    <col min="5" max="5" width="6.375" style="2" hidden="1" customWidth="1"/>
    <col min="6" max="6" width="6.625" style="2" hidden="1" customWidth="1"/>
    <col min="7" max="7" width="6.25" style="2" hidden="1" customWidth="1"/>
    <col min="8" max="10" width="4.375" style="2" customWidth="1"/>
    <col min="11" max="11" width="6.875" style="13" hidden="1" customWidth="1"/>
    <col min="12" max="12" width="8.625" style="13" hidden="1" customWidth="1"/>
    <col min="13" max="13" width="5.625" style="84" customWidth="1"/>
    <col min="14" max="14" width="8.25" style="13" customWidth="1"/>
    <col min="15" max="15" width="6.375" style="13" customWidth="1"/>
    <col min="16" max="16" width="9.625" style="13" customWidth="1"/>
    <col min="17" max="17" width="8" style="3" hidden="1" customWidth="1"/>
    <col min="18" max="18" width="7.125" style="8" hidden="1" customWidth="1"/>
    <col min="19" max="19" width="5.625" style="8" hidden="1" customWidth="1"/>
    <col min="20" max="20" width="7.125" style="4" hidden="1" customWidth="1"/>
    <col min="21" max="21" width="6.75" style="11" hidden="1" customWidth="1"/>
    <col min="22" max="22" width="13.875" style="26" hidden="1" customWidth="1"/>
    <col min="23" max="23" width="5.625" style="5" customWidth="1"/>
    <col min="24" max="24" width="5.5" style="17" hidden="1" customWidth="1"/>
    <col min="25" max="25" width="10" style="4" customWidth="1"/>
    <col min="26" max="26" width="12.125" style="4" customWidth="1"/>
    <col min="27" max="27" width="5.125" style="16" hidden="1" customWidth="1"/>
    <col min="28" max="28" width="4.5" style="16" hidden="1" customWidth="1"/>
    <col min="29" max="29" width="6" style="16" customWidth="1"/>
    <col min="30" max="30" width="6.375" style="8" customWidth="1"/>
    <col min="31" max="31" width="5.875" style="8" customWidth="1"/>
    <col min="32" max="32" width="7.875" style="7" customWidth="1"/>
    <col min="33" max="33" width="9.625" style="7" customWidth="1"/>
    <col min="34" max="34" width="7.125" style="4" hidden="1" customWidth="1"/>
    <col min="35" max="35" width="8.125" style="3" hidden="1" customWidth="1"/>
    <col min="36" max="36" width="7.25" style="3" hidden="1" customWidth="1"/>
    <col min="37" max="37" width="5.25" style="3" hidden="1" customWidth="1"/>
    <col min="38" max="38" width="6.375" style="3" hidden="1" customWidth="1"/>
    <col min="39" max="39" width="5.625" style="2" customWidth="1"/>
    <col min="40" max="40" width="6" style="2" customWidth="1"/>
    <col min="41" max="41" width="11.875" style="2" hidden="1" customWidth="1"/>
    <col min="42" max="42" width="9.75" style="2" customWidth="1"/>
    <col min="43" max="44" width="10.125" style="2" customWidth="1"/>
    <col min="45" max="45" width="8.875" style="2" hidden="1" customWidth="1"/>
    <col min="46" max="46" width="10.875" style="2" customWidth="1"/>
    <col min="47" max="47" width="9.75" style="2" customWidth="1"/>
    <col min="48" max="48" width="5.5" style="2" customWidth="1"/>
    <col min="49" max="49" width="19.875" style="45" hidden="1" customWidth="1"/>
    <col min="50" max="50" width="8" style="6" hidden="1" customWidth="1"/>
    <col min="51" max="51" width="7.625" style="6" hidden="1" customWidth="1"/>
    <col min="52" max="16384" width="15.625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74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77" t="s">
        <v>1816</v>
      </c>
      <c r="AR4" s="877" t="s">
        <v>1721</v>
      </c>
      <c r="AS4" s="842" t="s">
        <v>1773</v>
      </c>
      <c r="AT4" s="842" t="s">
        <v>1722</v>
      </c>
      <c r="AU4" s="842" t="s">
        <v>1723</v>
      </c>
      <c r="AV4" s="842" t="s">
        <v>1724</v>
      </c>
      <c r="AW4" s="842" t="s">
        <v>20</v>
      </c>
      <c r="AX4" s="840" t="s">
        <v>1860</v>
      </c>
      <c r="AY4" s="840" t="s">
        <v>1861</v>
      </c>
    </row>
    <row r="5" spans="1:51" s="10" customFormat="1" ht="17.25" customHeight="1" x14ac:dyDescent="0.25">
      <c r="A5" s="870"/>
      <c r="B5" s="880" t="s">
        <v>10</v>
      </c>
      <c r="C5" s="881" t="s">
        <v>11</v>
      </c>
      <c r="D5" s="882" t="s">
        <v>0</v>
      </c>
      <c r="E5" s="882" t="s">
        <v>12</v>
      </c>
      <c r="F5" s="882"/>
      <c r="G5" s="882" t="s">
        <v>21</v>
      </c>
      <c r="H5" s="882" t="s">
        <v>14</v>
      </c>
      <c r="I5" s="882"/>
      <c r="J5" s="882"/>
      <c r="K5" s="664" t="s">
        <v>101</v>
      </c>
      <c r="L5" s="664" t="s">
        <v>101</v>
      </c>
      <c r="M5" s="892" t="s">
        <v>1709</v>
      </c>
      <c r="N5" s="895" t="s">
        <v>1710</v>
      </c>
      <c r="O5" s="895" t="s">
        <v>1711</v>
      </c>
      <c r="P5" s="895" t="s">
        <v>1712</v>
      </c>
      <c r="Q5" s="882" t="s">
        <v>22</v>
      </c>
      <c r="R5" s="882"/>
      <c r="S5" s="882"/>
      <c r="T5" s="882"/>
      <c r="U5" s="882"/>
      <c r="V5" s="875"/>
      <c r="W5" s="897" t="s">
        <v>10</v>
      </c>
      <c r="X5" s="898" t="s">
        <v>4</v>
      </c>
      <c r="Y5" s="885" t="s">
        <v>29</v>
      </c>
      <c r="Z5" s="885" t="s">
        <v>19</v>
      </c>
      <c r="AA5" s="883" t="s">
        <v>104</v>
      </c>
      <c r="AB5" s="883" t="s">
        <v>105</v>
      </c>
      <c r="AC5" s="883" t="s">
        <v>1709</v>
      </c>
      <c r="AD5" s="896" t="s">
        <v>46</v>
      </c>
      <c r="AE5" s="896" t="s">
        <v>1714</v>
      </c>
      <c r="AF5" s="884" t="s">
        <v>1715</v>
      </c>
      <c r="AG5" s="884" t="s">
        <v>1716</v>
      </c>
      <c r="AH5" s="554"/>
      <c r="AI5" s="733" t="s">
        <v>23</v>
      </c>
      <c r="AJ5" s="734"/>
      <c r="AK5" s="734"/>
      <c r="AL5" s="734"/>
      <c r="AM5" s="902" t="s">
        <v>2009</v>
      </c>
      <c r="AN5" s="903"/>
      <c r="AO5" s="896" t="s">
        <v>1772</v>
      </c>
      <c r="AP5" s="896" t="s">
        <v>1720</v>
      </c>
      <c r="AQ5" s="878"/>
      <c r="AR5" s="888"/>
      <c r="AS5" s="843"/>
      <c r="AT5" s="843"/>
      <c r="AU5" s="843"/>
      <c r="AV5" s="843"/>
      <c r="AW5" s="890"/>
      <c r="AX5" s="840"/>
      <c r="AY5" s="840"/>
    </row>
    <row r="6" spans="1:51" s="10" customFormat="1" ht="17.25" customHeight="1" x14ac:dyDescent="0.25">
      <c r="A6" s="870"/>
      <c r="B6" s="880"/>
      <c r="C6" s="881"/>
      <c r="D6" s="882"/>
      <c r="E6" s="882" t="s">
        <v>13</v>
      </c>
      <c r="F6" s="882" t="s">
        <v>1</v>
      </c>
      <c r="G6" s="882"/>
      <c r="H6" s="882" t="s">
        <v>2</v>
      </c>
      <c r="I6" s="882" t="s">
        <v>3</v>
      </c>
      <c r="J6" s="882" t="s">
        <v>24</v>
      </c>
      <c r="K6" s="905" t="s">
        <v>102</v>
      </c>
      <c r="L6" s="905" t="s">
        <v>103</v>
      </c>
      <c r="M6" s="893"/>
      <c r="N6" s="878"/>
      <c r="O6" s="878"/>
      <c r="P6" s="878"/>
      <c r="Q6" s="906" t="s">
        <v>15</v>
      </c>
      <c r="R6" s="887" t="s">
        <v>16</v>
      </c>
      <c r="S6" s="887" t="s">
        <v>9</v>
      </c>
      <c r="T6" s="882" t="s">
        <v>17</v>
      </c>
      <c r="U6" s="904" t="s">
        <v>18</v>
      </c>
      <c r="V6" s="875"/>
      <c r="W6" s="897"/>
      <c r="X6" s="898"/>
      <c r="Y6" s="885"/>
      <c r="Z6" s="885"/>
      <c r="AA6" s="883"/>
      <c r="AB6" s="883"/>
      <c r="AC6" s="883"/>
      <c r="AD6" s="896"/>
      <c r="AE6" s="896"/>
      <c r="AF6" s="884"/>
      <c r="AG6" s="884"/>
      <c r="AH6" s="885" t="s">
        <v>106</v>
      </c>
      <c r="AI6" s="886" t="s">
        <v>15</v>
      </c>
      <c r="AJ6" s="886" t="s">
        <v>16</v>
      </c>
      <c r="AK6" s="886" t="s">
        <v>9</v>
      </c>
      <c r="AL6" s="886" t="s">
        <v>17</v>
      </c>
      <c r="AM6" s="899" t="s">
        <v>1718</v>
      </c>
      <c r="AN6" s="899" t="s">
        <v>1719</v>
      </c>
      <c r="AO6" s="896" t="s">
        <v>1772</v>
      </c>
      <c r="AP6" s="896"/>
      <c r="AQ6" s="878"/>
      <c r="AR6" s="888"/>
      <c r="AS6" s="843"/>
      <c r="AT6" s="843"/>
      <c r="AU6" s="843"/>
      <c r="AV6" s="843"/>
      <c r="AW6" s="890"/>
      <c r="AX6" s="840"/>
      <c r="AY6" s="840"/>
    </row>
    <row r="7" spans="1:51" s="10" customFormat="1" ht="17.25" customHeight="1" x14ac:dyDescent="0.25">
      <c r="A7" s="870"/>
      <c r="B7" s="880"/>
      <c r="C7" s="881"/>
      <c r="D7" s="882"/>
      <c r="E7" s="882"/>
      <c r="F7" s="882"/>
      <c r="G7" s="882"/>
      <c r="H7" s="882"/>
      <c r="I7" s="882"/>
      <c r="J7" s="882"/>
      <c r="K7" s="905"/>
      <c r="L7" s="905"/>
      <c r="M7" s="893"/>
      <c r="N7" s="878"/>
      <c r="O7" s="878"/>
      <c r="P7" s="878"/>
      <c r="Q7" s="906"/>
      <c r="R7" s="887"/>
      <c r="S7" s="887"/>
      <c r="T7" s="882"/>
      <c r="U7" s="904"/>
      <c r="V7" s="875"/>
      <c r="W7" s="897"/>
      <c r="X7" s="898"/>
      <c r="Y7" s="885"/>
      <c r="Z7" s="885"/>
      <c r="AA7" s="883"/>
      <c r="AB7" s="883"/>
      <c r="AC7" s="883"/>
      <c r="AD7" s="896"/>
      <c r="AE7" s="896"/>
      <c r="AF7" s="884"/>
      <c r="AG7" s="884"/>
      <c r="AH7" s="885"/>
      <c r="AI7" s="886"/>
      <c r="AJ7" s="886"/>
      <c r="AK7" s="886"/>
      <c r="AL7" s="886"/>
      <c r="AM7" s="900"/>
      <c r="AN7" s="900"/>
      <c r="AO7" s="896"/>
      <c r="AP7" s="896"/>
      <c r="AQ7" s="878"/>
      <c r="AR7" s="888"/>
      <c r="AS7" s="843"/>
      <c r="AT7" s="843"/>
      <c r="AU7" s="843"/>
      <c r="AV7" s="843"/>
      <c r="AW7" s="890"/>
      <c r="AX7" s="840"/>
      <c r="AY7" s="840"/>
    </row>
    <row r="8" spans="1:51" s="10" customFormat="1" ht="17.25" customHeight="1" x14ac:dyDescent="0.25">
      <c r="A8" s="870"/>
      <c r="B8" s="880"/>
      <c r="C8" s="881"/>
      <c r="D8" s="882"/>
      <c r="E8" s="882"/>
      <c r="F8" s="882"/>
      <c r="G8" s="882"/>
      <c r="H8" s="882"/>
      <c r="I8" s="882"/>
      <c r="J8" s="882"/>
      <c r="K8" s="905"/>
      <c r="L8" s="905"/>
      <c r="M8" s="893"/>
      <c r="N8" s="878"/>
      <c r="O8" s="878"/>
      <c r="P8" s="878"/>
      <c r="Q8" s="906"/>
      <c r="R8" s="887"/>
      <c r="S8" s="887"/>
      <c r="T8" s="882"/>
      <c r="U8" s="904"/>
      <c r="V8" s="875"/>
      <c r="W8" s="897"/>
      <c r="X8" s="898"/>
      <c r="Y8" s="885"/>
      <c r="Z8" s="885"/>
      <c r="AA8" s="883"/>
      <c r="AB8" s="883"/>
      <c r="AC8" s="883"/>
      <c r="AD8" s="896"/>
      <c r="AE8" s="896"/>
      <c r="AF8" s="884"/>
      <c r="AG8" s="884"/>
      <c r="AH8" s="885"/>
      <c r="AI8" s="886"/>
      <c r="AJ8" s="886"/>
      <c r="AK8" s="886"/>
      <c r="AL8" s="886"/>
      <c r="AM8" s="900"/>
      <c r="AN8" s="900"/>
      <c r="AO8" s="896"/>
      <c r="AP8" s="896"/>
      <c r="AQ8" s="878"/>
      <c r="AR8" s="888"/>
      <c r="AS8" s="843"/>
      <c r="AT8" s="843"/>
      <c r="AU8" s="843"/>
      <c r="AV8" s="843"/>
      <c r="AW8" s="890"/>
      <c r="AX8" s="840"/>
      <c r="AY8" s="840"/>
    </row>
    <row r="9" spans="1:51" s="10" customFormat="1" ht="17.25" customHeight="1" x14ac:dyDescent="0.25">
      <c r="A9" s="870"/>
      <c r="B9" s="880"/>
      <c r="C9" s="881"/>
      <c r="D9" s="882"/>
      <c r="E9" s="882"/>
      <c r="F9" s="882"/>
      <c r="G9" s="882"/>
      <c r="H9" s="882"/>
      <c r="I9" s="882"/>
      <c r="J9" s="882"/>
      <c r="K9" s="905"/>
      <c r="L9" s="905"/>
      <c r="M9" s="893"/>
      <c r="N9" s="878"/>
      <c r="O9" s="878"/>
      <c r="P9" s="878"/>
      <c r="Q9" s="906"/>
      <c r="R9" s="887"/>
      <c r="S9" s="887"/>
      <c r="T9" s="882"/>
      <c r="U9" s="904"/>
      <c r="V9" s="875"/>
      <c r="W9" s="897"/>
      <c r="X9" s="898"/>
      <c r="Y9" s="885"/>
      <c r="Z9" s="885"/>
      <c r="AA9" s="883"/>
      <c r="AB9" s="883"/>
      <c r="AC9" s="883"/>
      <c r="AD9" s="896"/>
      <c r="AE9" s="896"/>
      <c r="AF9" s="884"/>
      <c r="AG9" s="884"/>
      <c r="AH9" s="885"/>
      <c r="AI9" s="886"/>
      <c r="AJ9" s="886"/>
      <c r="AK9" s="886"/>
      <c r="AL9" s="886"/>
      <c r="AM9" s="900"/>
      <c r="AN9" s="900"/>
      <c r="AO9" s="896"/>
      <c r="AP9" s="896"/>
      <c r="AQ9" s="878"/>
      <c r="AR9" s="888"/>
      <c r="AS9" s="843"/>
      <c r="AT9" s="843"/>
      <c r="AU9" s="843"/>
      <c r="AV9" s="843"/>
      <c r="AW9" s="890"/>
      <c r="AX9" s="840"/>
      <c r="AY9" s="840"/>
    </row>
    <row r="10" spans="1:51" s="10" customFormat="1" ht="17.25" customHeight="1" x14ac:dyDescent="0.25">
      <c r="A10" s="870"/>
      <c r="B10" s="880"/>
      <c r="C10" s="881"/>
      <c r="D10" s="882"/>
      <c r="E10" s="882"/>
      <c r="F10" s="882"/>
      <c r="G10" s="882"/>
      <c r="H10" s="882"/>
      <c r="I10" s="882"/>
      <c r="J10" s="882"/>
      <c r="K10" s="905"/>
      <c r="L10" s="905"/>
      <c r="M10" s="894"/>
      <c r="N10" s="879"/>
      <c r="O10" s="879"/>
      <c r="P10" s="879"/>
      <c r="Q10" s="906"/>
      <c r="R10" s="887"/>
      <c r="S10" s="887"/>
      <c r="T10" s="882"/>
      <c r="U10" s="904"/>
      <c r="V10" s="876"/>
      <c r="W10" s="897"/>
      <c r="X10" s="898"/>
      <c r="Y10" s="885"/>
      <c r="Z10" s="885"/>
      <c r="AA10" s="883"/>
      <c r="AB10" s="883"/>
      <c r="AC10" s="883"/>
      <c r="AD10" s="896"/>
      <c r="AE10" s="896"/>
      <c r="AF10" s="884"/>
      <c r="AG10" s="884"/>
      <c r="AH10" s="885"/>
      <c r="AI10" s="886"/>
      <c r="AJ10" s="886"/>
      <c r="AK10" s="886"/>
      <c r="AL10" s="886"/>
      <c r="AM10" s="901"/>
      <c r="AN10" s="901"/>
      <c r="AO10" s="896"/>
      <c r="AP10" s="896"/>
      <c r="AQ10" s="879"/>
      <c r="AR10" s="889"/>
      <c r="AS10" s="844"/>
      <c r="AT10" s="844"/>
      <c r="AU10" s="844"/>
      <c r="AV10" s="844"/>
      <c r="AW10" s="891"/>
      <c r="AX10" s="840"/>
      <c r="AY10" s="840"/>
    </row>
    <row r="11" spans="1:51" ht="17.25" customHeight="1" x14ac:dyDescent="0.25">
      <c r="A11" s="67" t="s">
        <v>1487</v>
      </c>
      <c r="B11" s="1">
        <v>1296</v>
      </c>
      <c r="C11" s="71" t="s">
        <v>5</v>
      </c>
      <c r="D11" s="9">
        <v>24611</v>
      </c>
      <c r="E11" s="9">
        <v>105</v>
      </c>
      <c r="F11" s="9">
        <v>1083</v>
      </c>
      <c r="G11" s="9" t="s">
        <v>245</v>
      </c>
      <c r="H11" s="9">
        <v>0</v>
      </c>
      <c r="I11" s="9">
        <v>2</v>
      </c>
      <c r="J11" s="2">
        <v>78</v>
      </c>
      <c r="K11" s="12">
        <f>H11*400+I11*100+J11</f>
        <v>278</v>
      </c>
      <c r="L11" s="14">
        <f t="shared" ref="L11:L21" si="0">SUM(Q11:U11)</f>
        <v>278</v>
      </c>
      <c r="M11" s="62">
        <v>2</v>
      </c>
      <c r="N11" s="14">
        <f>L11</f>
        <v>278</v>
      </c>
      <c r="O11" s="82">
        <v>150</v>
      </c>
      <c r="P11" s="14">
        <f>N11*O11</f>
        <v>41700</v>
      </c>
      <c r="R11" s="8">
        <v>278</v>
      </c>
      <c r="S11" s="25"/>
      <c r="T11" s="21"/>
      <c r="U11" s="555"/>
      <c r="V11" s="23" t="str">
        <f>A11</f>
        <v>นายระดม บุญธานี</v>
      </c>
      <c r="W11" s="22">
        <v>1154</v>
      </c>
      <c r="X11" s="41" t="s">
        <v>868</v>
      </c>
      <c r="Y11" s="21" t="s">
        <v>28</v>
      </c>
      <c r="Z11" s="21" t="s">
        <v>53</v>
      </c>
      <c r="AA11" s="24">
        <v>9</v>
      </c>
      <c r="AB11" s="24">
        <v>9</v>
      </c>
      <c r="AC11" s="16">
        <v>2</v>
      </c>
      <c r="AD11" s="8">
        <f>AA11*AB11</f>
        <v>81</v>
      </c>
      <c r="AE11" s="8">
        <v>100</v>
      </c>
      <c r="AF11" s="7">
        <f>[8]รายการ!B1</f>
        <v>6700</v>
      </c>
      <c r="AG11" s="7">
        <f>AF11*AD11</f>
        <v>542700</v>
      </c>
      <c r="AH11" s="3">
        <f>SUM(AI11:AL11)</f>
        <v>81</v>
      </c>
      <c r="AI11" s="20"/>
      <c r="AJ11" s="20">
        <v>81</v>
      </c>
      <c r="AK11" s="20"/>
      <c r="AL11" s="20"/>
      <c r="AM11" s="9">
        <v>39</v>
      </c>
      <c r="AN11" s="9">
        <f>ค่าเสื่อม!T4</f>
        <v>93</v>
      </c>
      <c r="AO11" s="510">
        <f t="shared" ref="AO11:AO16" si="1">AG11*AN11/100</f>
        <v>504711</v>
      </c>
      <c r="AP11" s="510">
        <f t="shared" ref="AP11:AP16" si="2">AG11-AO11</f>
        <v>37989</v>
      </c>
      <c r="AQ11" s="510">
        <f>P11+AP11</f>
        <v>79689</v>
      </c>
      <c r="AR11" s="510">
        <f t="shared" ref="AR11:AR75" si="3">AQ11</f>
        <v>79689</v>
      </c>
      <c r="AS11" s="9"/>
      <c r="AT11" s="510">
        <f t="shared" ref="AT11:AT42" si="4">AQ11-AS11</f>
        <v>79689</v>
      </c>
      <c r="AU11" s="9"/>
      <c r="AV11" s="9"/>
      <c r="AW11" s="48"/>
      <c r="AX11" s="2"/>
      <c r="AY11" s="2"/>
    </row>
    <row r="12" spans="1:51" s="27" customFormat="1" ht="17.25" customHeight="1" x14ac:dyDescent="0.25">
      <c r="A12" s="68" t="s">
        <v>1488</v>
      </c>
      <c r="B12" s="1">
        <v>1297</v>
      </c>
      <c r="C12" s="72" t="s">
        <v>5</v>
      </c>
      <c r="D12" s="4">
        <v>45969</v>
      </c>
      <c r="E12" s="4">
        <v>230</v>
      </c>
      <c r="F12" s="4">
        <v>2573</v>
      </c>
      <c r="G12" s="4" t="s">
        <v>245</v>
      </c>
      <c r="H12" s="4">
        <v>0</v>
      </c>
      <c r="I12" s="4">
        <v>1</v>
      </c>
      <c r="J12" s="2">
        <v>1</v>
      </c>
      <c r="K12" s="12">
        <f>H12*400+I12*100+J12</f>
        <v>101</v>
      </c>
      <c r="L12" s="14">
        <f t="shared" si="0"/>
        <v>101</v>
      </c>
      <c r="M12" s="62">
        <v>2</v>
      </c>
      <c r="N12" s="14">
        <f>L12</f>
        <v>101</v>
      </c>
      <c r="O12" s="52">
        <f>125</f>
        <v>125</v>
      </c>
      <c r="P12" s="14">
        <f>N12*O12</f>
        <v>12625</v>
      </c>
      <c r="Q12" s="3"/>
      <c r="R12" s="8">
        <v>101</v>
      </c>
      <c r="S12" s="8"/>
      <c r="T12" s="4"/>
      <c r="U12" s="11"/>
      <c r="V12" s="26" t="str">
        <f>A12</f>
        <v>น.ส.สายฝน แสงทรง</v>
      </c>
      <c r="W12" s="22">
        <v>1155</v>
      </c>
      <c r="X12" s="19" t="s">
        <v>676</v>
      </c>
      <c r="Y12" s="4" t="s">
        <v>28</v>
      </c>
      <c r="Z12" s="4" t="s">
        <v>53</v>
      </c>
      <c r="AA12" s="16">
        <v>6</v>
      </c>
      <c r="AB12" s="16">
        <v>9</v>
      </c>
      <c r="AC12" s="16">
        <v>2</v>
      </c>
      <c r="AD12" s="8">
        <f>AA12*AB12</f>
        <v>54</v>
      </c>
      <c r="AE12" s="8">
        <v>100</v>
      </c>
      <c r="AF12" s="7">
        <f>[8]รายการ!B1</f>
        <v>6700</v>
      </c>
      <c r="AG12" s="7">
        <f>AF12*AD12</f>
        <v>361800</v>
      </c>
      <c r="AH12" s="3">
        <f>SUM(AI12:AL12)</f>
        <v>54</v>
      </c>
      <c r="AI12" s="3"/>
      <c r="AJ12" s="3">
        <v>54</v>
      </c>
      <c r="AK12" s="3"/>
      <c r="AL12" s="3"/>
      <c r="AM12" s="4">
        <v>14</v>
      </c>
      <c r="AN12" s="4">
        <f>ค่าเสื่อม!O4</f>
        <v>60</v>
      </c>
      <c r="AO12" s="510">
        <f t="shared" si="1"/>
        <v>217080</v>
      </c>
      <c r="AP12" s="510">
        <f t="shared" si="2"/>
        <v>144720</v>
      </c>
      <c r="AQ12" s="510">
        <f>P12+AP12</f>
        <v>157345</v>
      </c>
      <c r="AR12" s="510">
        <f t="shared" si="3"/>
        <v>157345</v>
      </c>
      <c r="AS12" s="4"/>
      <c r="AT12" s="510">
        <f t="shared" si="4"/>
        <v>157345</v>
      </c>
      <c r="AU12" s="4"/>
      <c r="AV12" s="4"/>
      <c r="AW12" s="4"/>
      <c r="AX12" s="4"/>
      <c r="AY12" s="4"/>
    </row>
    <row r="13" spans="1:51" s="27" customFormat="1" ht="17.25" customHeight="1" x14ac:dyDescent="0.25">
      <c r="A13" s="68" t="s">
        <v>1489</v>
      </c>
      <c r="B13" s="1">
        <v>1298</v>
      </c>
      <c r="C13" s="72" t="s">
        <v>5</v>
      </c>
      <c r="D13" s="4">
        <v>45973</v>
      </c>
      <c r="E13" s="4">
        <v>234</v>
      </c>
      <c r="F13" s="4">
        <v>2577</v>
      </c>
      <c r="G13" s="4" t="s">
        <v>1490</v>
      </c>
      <c r="H13" s="4">
        <v>0</v>
      </c>
      <c r="I13" s="4">
        <v>2</v>
      </c>
      <c r="J13" s="2">
        <v>31</v>
      </c>
      <c r="K13" s="12">
        <f>H13*400+I13*100+J13</f>
        <v>231</v>
      </c>
      <c r="L13" s="14">
        <f t="shared" si="0"/>
        <v>231</v>
      </c>
      <c r="M13" s="62">
        <v>2</v>
      </c>
      <c r="N13" s="14">
        <f>L13</f>
        <v>231</v>
      </c>
      <c r="O13" s="52">
        <f>125</f>
        <v>125</v>
      </c>
      <c r="P13" s="14">
        <f>N13*O13</f>
        <v>28875</v>
      </c>
      <c r="Q13" s="3"/>
      <c r="R13" s="8">
        <v>231</v>
      </c>
      <c r="S13" s="8"/>
      <c r="T13" s="4"/>
      <c r="U13" s="11"/>
      <c r="V13" s="26"/>
      <c r="W13" s="22"/>
      <c r="X13" s="19"/>
      <c r="Y13" s="4"/>
      <c r="Z13" s="4"/>
      <c r="AA13" s="16"/>
      <c r="AB13" s="16"/>
      <c r="AC13" s="16"/>
      <c r="AD13" s="8"/>
      <c r="AE13" s="8"/>
      <c r="AF13" s="7"/>
      <c r="AG13" s="7"/>
      <c r="AH13" s="3"/>
      <c r="AI13" s="3"/>
      <c r="AJ13" s="3"/>
      <c r="AK13" s="3"/>
      <c r="AL13" s="3"/>
      <c r="AM13" s="4"/>
      <c r="AN13" s="4"/>
      <c r="AO13" s="510"/>
      <c r="AP13" s="510"/>
      <c r="AQ13" s="510">
        <f>P13+AP13</f>
        <v>28875</v>
      </c>
      <c r="AR13" s="510">
        <f t="shared" si="3"/>
        <v>28875</v>
      </c>
      <c r="AS13" s="4"/>
      <c r="AT13" s="510">
        <f t="shared" si="4"/>
        <v>28875</v>
      </c>
      <c r="AU13" s="4"/>
      <c r="AV13" s="4"/>
      <c r="AW13" s="4"/>
      <c r="AX13" s="4"/>
      <c r="AY13" s="4"/>
    </row>
    <row r="14" spans="1:51" s="27" customFormat="1" ht="17.25" customHeight="1" x14ac:dyDescent="0.25">
      <c r="A14" s="68"/>
      <c r="B14" s="5"/>
      <c r="C14" s="72"/>
      <c r="D14" s="4"/>
      <c r="E14" s="4"/>
      <c r="F14" s="4"/>
      <c r="G14" s="4"/>
      <c r="H14" s="4"/>
      <c r="I14" s="4"/>
      <c r="J14" s="4"/>
      <c r="K14" s="12"/>
      <c r="L14" s="14"/>
      <c r="M14" s="62"/>
      <c r="N14" s="14"/>
      <c r="O14" s="52"/>
      <c r="P14" s="14"/>
      <c r="Q14" s="3"/>
      <c r="R14" s="8"/>
      <c r="S14" s="8"/>
      <c r="T14" s="4"/>
      <c r="U14" s="555"/>
      <c r="V14" s="26" t="s">
        <v>1491</v>
      </c>
      <c r="W14" s="22">
        <v>1156</v>
      </c>
      <c r="X14" s="19" t="s">
        <v>1492</v>
      </c>
      <c r="Y14" s="4" t="s">
        <v>28</v>
      </c>
      <c r="Z14" s="4" t="s">
        <v>53</v>
      </c>
      <c r="AA14" s="16">
        <v>9</v>
      </c>
      <c r="AB14" s="16">
        <v>12</v>
      </c>
      <c r="AC14" s="16">
        <v>2</v>
      </c>
      <c r="AD14" s="8">
        <f>AA14*AB14</f>
        <v>108</v>
      </c>
      <c r="AE14" s="8">
        <v>100</v>
      </c>
      <c r="AF14" s="7">
        <f>[8]รายการ!B1</f>
        <v>6700</v>
      </c>
      <c r="AG14" s="7">
        <f>AF14*AD14</f>
        <v>723600</v>
      </c>
      <c r="AH14" s="3">
        <v>116</v>
      </c>
      <c r="AI14" s="3"/>
      <c r="AJ14" s="3">
        <v>108</v>
      </c>
      <c r="AK14" s="3"/>
      <c r="AL14" s="3"/>
      <c r="AM14" s="4">
        <v>21</v>
      </c>
      <c r="AN14" s="4">
        <f>ค่าเสื่อม!T4</f>
        <v>93</v>
      </c>
      <c r="AO14" s="510">
        <f t="shared" si="1"/>
        <v>672948</v>
      </c>
      <c r="AP14" s="510">
        <f t="shared" si="2"/>
        <v>50652</v>
      </c>
      <c r="AQ14" s="166">
        <f>AP14</f>
        <v>50652</v>
      </c>
      <c r="AR14" s="510">
        <f t="shared" si="3"/>
        <v>50652</v>
      </c>
      <c r="AS14" s="4"/>
      <c r="AT14" s="510">
        <f t="shared" si="4"/>
        <v>50652</v>
      </c>
      <c r="AU14" s="4"/>
      <c r="AV14" s="4"/>
      <c r="AW14" s="26"/>
      <c r="AX14" s="4"/>
      <c r="AY14" s="4"/>
    </row>
    <row r="15" spans="1:51" s="27" customFormat="1" ht="17.25" customHeight="1" x14ac:dyDescent="0.25">
      <c r="A15" s="68" t="s">
        <v>326</v>
      </c>
      <c r="B15" s="5">
        <v>1299</v>
      </c>
      <c r="C15" s="72" t="s">
        <v>5</v>
      </c>
      <c r="D15" s="4">
        <v>45970</v>
      </c>
      <c r="E15" s="4">
        <v>231</v>
      </c>
      <c r="F15" s="4">
        <v>2574</v>
      </c>
      <c r="G15" s="4" t="s">
        <v>245</v>
      </c>
      <c r="H15" s="4">
        <v>0</v>
      </c>
      <c r="I15" s="4">
        <v>1</v>
      </c>
      <c r="J15" s="4">
        <v>0</v>
      </c>
      <c r="K15" s="12">
        <f>H15*400+I15*100+J15</f>
        <v>100</v>
      </c>
      <c r="L15" s="14">
        <f t="shared" si="0"/>
        <v>100</v>
      </c>
      <c r="M15" s="62">
        <v>2</v>
      </c>
      <c r="N15" s="14">
        <f>L15</f>
        <v>100</v>
      </c>
      <c r="O15" s="52">
        <f>125</f>
        <v>125</v>
      </c>
      <c r="P15" s="14">
        <f>N15*O15</f>
        <v>12500</v>
      </c>
      <c r="Q15" s="3"/>
      <c r="R15" s="8">
        <v>100</v>
      </c>
      <c r="S15" s="8"/>
      <c r="T15" s="4"/>
      <c r="U15" s="555"/>
      <c r="V15" s="26"/>
      <c r="W15" s="22"/>
      <c r="X15" s="19"/>
      <c r="Y15" s="4"/>
      <c r="Z15" s="4"/>
      <c r="AA15" s="16"/>
      <c r="AB15" s="16"/>
      <c r="AC15" s="16"/>
      <c r="AD15" s="8"/>
      <c r="AE15" s="8"/>
      <c r="AF15" s="7"/>
      <c r="AG15" s="7"/>
      <c r="AH15" s="3"/>
      <c r="AI15" s="3"/>
      <c r="AJ15" s="3"/>
      <c r="AK15" s="3"/>
      <c r="AL15" s="3"/>
      <c r="AM15" s="4"/>
      <c r="AN15" s="4"/>
      <c r="AO15" s="510"/>
      <c r="AP15" s="510"/>
      <c r="AQ15" s="166">
        <f>P15</f>
        <v>12500</v>
      </c>
      <c r="AR15" s="510">
        <f t="shared" si="3"/>
        <v>12500</v>
      </c>
      <c r="AS15" s="4"/>
      <c r="AT15" s="510">
        <f t="shared" si="4"/>
        <v>12500</v>
      </c>
      <c r="AU15" s="4"/>
      <c r="AV15" s="4"/>
      <c r="AW15" s="26"/>
      <c r="AX15" s="4"/>
      <c r="AY15" s="4"/>
    </row>
    <row r="16" spans="1:51" s="27" customFormat="1" ht="17.25" customHeight="1" x14ac:dyDescent="0.25">
      <c r="A16" s="68"/>
      <c r="B16" s="5"/>
      <c r="C16" s="72"/>
      <c r="D16" s="4"/>
      <c r="E16" s="4"/>
      <c r="F16" s="4"/>
      <c r="G16" s="4"/>
      <c r="H16" s="4"/>
      <c r="I16" s="4"/>
      <c r="J16" s="4"/>
      <c r="K16" s="12"/>
      <c r="L16" s="14"/>
      <c r="M16" s="62"/>
      <c r="N16" s="14"/>
      <c r="O16" s="52"/>
      <c r="P16" s="14"/>
      <c r="Q16" s="3"/>
      <c r="R16" s="8"/>
      <c r="S16" s="8"/>
      <c r="T16" s="4"/>
      <c r="U16" s="11"/>
      <c r="V16" s="26" t="s">
        <v>1493</v>
      </c>
      <c r="W16" s="22">
        <v>1157</v>
      </c>
      <c r="X16" s="17">
        <v>24</v>
      </c>
      <c r="Y16" s="4" t="s">
        <v>28</v>
      </c>
      <c r="Z16" s="4" t="s">
        <v>53</v>
      </c>
      <c r="AA16" s="16">
        <v>6</v>
      </c>
      <c r="AB16" s="16">
        <v>12</v>
      </c>
      <c r="AC16" s="16">
        <v>2</v>
      </c>
      <c r="AD16" s="8">
        <f>AA16*AB16</f>
        <v>72</v>
      </c>
      <c r="AE16" s="8">
        <v>100</v>
      </c>
      <c r="AF16" s="7">
        <f>[8]รายการ!B1</f>
        <v>6700</v>
      </c>
      <c r="AG16" s="7">
        <f>AF16*AD16</f>
        <v>482400</v>
      </c>
      <c r="AH16" s="3">
        <f>SUM(AI16:AL16)</f>
        <v>72</v>
      </c>
      <c r="AI16" s="3"/>
      <c r="AJ16" s="3">
        <v>72</v>
      </c>
      <c r="AK16" s="3"/>
      <c r="AL16" s="3"/>
      <c r="AM16" s="4">
        <v>61</v>
      </c>
      <c r="AN16" s="4">
        <f>ค่าเสื่อม!T4</f>
        <v>93</v>
      </c>
      <c r="AO16" s="510">
        <f t="shared" si="1"/>
        <v>448632</v>
      </c>
      <c r="AP16" s="510">
        <f t="shared" si="2"/>
        <v>33768</v>
      </c>
      <c r="AQ16" s="166">
        <f>AP16</f>
        <v>33768</v>
      </c>
      <c r="AR16" s="510">
        <f t="shared" si="3"/>
        <v>33768</v>
      </c>
      <c r="AS16" s="4"/>
      <c r="AT16" s="510">
        <f t="shared" si="4"/>
        <v>33768</v>
      </c>
      <c r="AU16" s="4"/>
      <c r="AV16" s="4"/>
      <c r="AW16" s="26"/>
      <c r="AX16" s="4"/>
      <c r="AY16" s="4"/>
    </row>
    <row r="17" spans="1:51" s="27" customFormat="1" ht="17.25" customHeight="1" x14ac:dyDescent="0.25">
      <c r="A17" s="68"/>
      <c r="B17" s="5">
        <v>1300</v>
      </c>
      <c r="C17" s="72" t="s">
        <v>5</v>
      </c>
      <c r="D17" s="4">
        <v>45613</v>
      </c>
      <c r="E17" s="4">
        <v>228</v>
      </c>
      <c r="F17" s="4">
        <v>2571</v>
      </c>
      <c r="G17" s="4" t="s">
        <v>245</v>
      </c>
      <c r="H17" s="4">
        <v>0</v>
      </c>
      <c r="I17" s="4">
        <v>3</v>
      </c>
      <c r="J17" s="4">
        <v>0</v>
      </c>
      <c r="K17" s="12">
        <f>H17*400+I17*100+J17</f>
        <v>300</v>
      </c>
      <c r="L17" s="14">
        <f t="shared" si="0"/>
        <v>300</v>
      </c>
      <c r="M17" s="62">
        <v>1</v>
      </c>
      <c r="N17" s="14">
        <f t="shared" ref="N17:N24" si="5">L17</f>
        <v>300</v>
      </c>
      <c r="O17" s="52">
        <f>125</f>
        <v>125</v>
      </c>
      <c r="P17" s="14">
        <f t="shared" ref="P17:P24" si="6">N17*O17</f>
        <v>37500</v>
      </c>
      <c r="Q17" s="3">
        <v>300</v>
      </c>
      <c r="R17" s="8"/>
      <c r="S17" s="8"/>
      <c r="T17" s="4"/>
      <c r="U17" s="11"/>
      <c r="V17" s="26"/>
      <c r="W17" s="5"/>
      <c r="X17" s="17"/>
      <c r="Y17" s="26"/>
      <c r="Z17" s="4"/>
      <c r="AA17" s="16"/>
      <c r="AB17" s="16"/>
      <c r="AC17" s="16"/>
      <c r="AD17" s="8"/>
      <c r="AE17" s="8"/>
      <c r="AF17" s="7"/>
      <c r="AG17" s="7"/>
      <c r="AH17" s="3"/>
      <c r="AI17" s="3"/>
      <c r="AJ17" s="3"/>
      <c r="AK17" s="3"/>
      <c r="AL17" s="3"/>
      <c r="AM17" s="4"/>
      <c r="AN17" s="4"/>
      <c r="AO17" s="4"/>
      <c r="AP17" s="4"/>
      <c r="AQ17" s="166">
        <f>P17</f>
        <v>37500</v>
      </c>
      <c r="AR17" s="510">
        <f t="shared" si="3"/>
        <v>37500</v>
      </c>
      <c r="AS17" s="4"/>
      <c r="AT17" s="510">
        <f t="shared" si="4"/>
        <v>37500</v>
      </c>
      <c r="AU17" s="4"/>
      <c r="AV17" s="4"/>
      <c r="AW17" s="4"/>
      <c r="AX17" s="4"/>
      <c r="AY17" s="4"/>
    </row>
    <row r="18" spans="1:51" s="27" customFormat="1" ht="17.25" customHeight="1" x14ac:dyDescent="0.25">
      <c r="A18" s="68"/>
      <c r="B18" s="5">
        <v>1301</v>
      </c>
      <c r="C18" s="72" t="s">
        <v>5</v>
      </c>
      <c r="D18" s="4">
        <v>45981</v>
      </c>
      <c r="E18" s="4">
        <v>242</v>
      </c>
      <c r="F18" s="4">
        <v>2585</v>
      </c>
      <c r="G18" s="4" t="s">
        <v>245</v>
      </c>
      <c r="H18" s="4">
        <v>2</v>
      </c>
      <c r="I18" s="4">
        <v>0</v>
      </c>
      <c r="J18" s="4">
        <v>78</v>
      </c>
      <c r="K18" s="12">
        <f>H18*400+I18*100+J18</f>
        <v>878</v>
      </c>
      <c r="L18" s="14">
        <f t="shared" si="0"/>
        <v>878</v>
      </c>
      <c r="M18" s="62">
        <v>1</v>
      </c>
      <c r="N18" s="14">
        <f t="shared" si="5"/>
        <v>878</v>
      </c>
      <c r="O18" s="52">
        <f>125</f>
        <v>125</v>
      </c>
      <c r="P18" s="14">
        <f t="shared" si="6"/>
        <v>109750</v>
      </c>
      <c r="Q18" s="3">
        <v>878</v>
      </c>
      <c r="R18" s="8"/>
      <c r="S18" s="8"/>
      <c r="T18" s="4"/>
      <c r="U18" s="11"/>
      <c r="V18" s="26"/>
      <c r="W18" s="5"/>
      <c r="X18" s="19"/>
      <c r="Y18" s="4"/>
      <c r="Z18" s="4"/>
      <c r="AA18" s="16"/>
      <c r="AB18" s="16"/>
      <c r="AC18" s="16"/>
      <c r="AD18" s="8"/>
      <c r="AE18" s="8"/>
      <c r="AF18" s="7"/>
      <c r="AG18" s="7"/>
      <c r="AH18" s="4"/>
      <c r="AI18" s="3"/>
      <c r="AJ18" s="3"/>
      <c r="AK18" s="3"/>
      <c r="AL18" s="3"/>
      <c r="AM18" s="4"/>
      <c r="AN18" s="4"/>
      <c r="AO18" s="4"/>
      <c r="AP18" s="4"/>
      <c r="AQ18" s="166">
        <f>P18</f>
        <v>109750</v>
      </c>
      <c r="AR18" s="510">
        <f t="shared" si="3"/>
        <v>109750</v>
      </c>
      <c r="AS18" s="4"/>
      <c r="AT18" s="510">
        <f t="shared" si="4"/>
        <v>109750</v>
      </c>
      <c r="AU18" s="4"/>
      <c r="AV18" s="4"/>
      <c r="AW18" s="4"/>
      <c r="AX18" s="4"/>
      <c r="AY18" s="4"/>
    </row>
    <row r="19" spans="1:51" s="27" customFormat="1" ht="17.25" customHeight="1" x14ac:dyDescent="0.25">
      <c r="A19" s="68" t="s">
        <v>1494</v>
      </c>
      <c r="B19" s="5">
        <v>1302</v>
      </c>
      <c r="C19" s="556" t="s">
        <v>5</v>
      </c>
      <c r="D19" s="557">
        <v>45974</v>
      </c>
      <c r="E19" s="557">
        <v>235</v>
      </c>
      <c r="F19" s="557">
        <v>2578</v>
      </c>
      <c r="G19" s="557" t="s">
        <v>245</v>
      </c>
      <c r="H19" s="557">
        <v>0</v>
      </c>
      <c r="I19" s="557">
        <v>2</v>
      </c>
      <c r="J19" s="557">
        <v>31</v>
      </c>
      <c r="K19" s="12">
        <f>H19*400+I19*100+J19</f>
        <v>231</v>
      </c>
      <c r="L19" s="14">
        <f t="shared" si="0"/>
        <v>231</v>
      </c>
      <c r="M19" s="62">
        <v>2</v>
      </c>
      <c r="N19" s="14">
        <f t="shared" si="5"/>
        <v>231</v>
      </c>
      <c r="O19" s="52">
        <f>125</f>
        <v>125</v>
      </c>
      <c r="P19" s="14">
        <f t="shared" si="6"/>
        <v>28875</v>
      </c>
      <c r="Q19" s="3"/>
      <c r="R19" s="558">
        <v>231</v>
      </c>
      <c r="S19" s="558"/>
      <c r="T19" s="557"/>
      <c r="U19" s="555"/>
      <c r="V19" s="559" t="str">
        <f>A19</f>
        <v>นายสว่าง แสงทรง</v>
      </c>
      <c r="W19" s="560">
        <v>1158</v>
      </c>
      <c r="X19" s="561" t="s">
        <v>378</v>
      </c>
      <c r="Y19" s="557" t="s">
        <v>28</v>
      </c>
      <c r="Z19" s="557" t="s">
        <v>53</v>
      </c>
      <c r="AA19" s="562">
        <v>6</v>
      </c>
      <c r="AB19" s="562">
        <v>9</v>
      </c>
      <c r="AC19" s="16">
        <v>2</v>
      </c>
      <c r="AD19" s="8">
        <f>AA19*AB19</f>
        <v>54</v>
      </c>
      <c r="AE19" s="8">
        <v>100</v>
      </c>
      <c r="AF19" s="7">
        <f>[8]รายการ!B1</f>
        <v>6700</v>
      </c>
      <c r="AG19" s="7">
        <f>AF19*AD19</f>
        <v>361800</v>
      </c>
      <c r="AH19" s="3">
        <f>SUM(AI19:AL19)</f>
        <v>54</v>
      </c>
      <c r="AI19" s="563"/>
      <c r="AJ19" s="563">
        <v>54</v>
      </c>
      <c r="AK19" s="563"/>
      <c r="AL19" s="563"/>
      <c r="AM19" s="557">
        <v>18</v>
      </c>
      <c r="AN19" s="557">
        <f>ค่าเสื่อม!S4</f>
        <v>86</v>
      </c>
      <c r="AO19" s="510">
        <f t="shared" ref="AO19:AO42" si="7">AG19*AN19/100</f>
        <v>311148</v>
      </c>
      <c r="AP19" s="510">
        <f t="shared" ref="AP19:AP42" si="8">AG19-AO19</f>
        <v>50652</v>
      </c>
      <c r="AQ19" s="166">
        <f>AP19</f>
        <v>50652</v>
      </c>
      <c r="AR19" s="510">
        <f t="shared" si="3"/>
        <v>50652</v>
      </c>
      <c r="AS19" s="557"/>
      <c r="AT19" s="510">
        <f t="shared" si="4"/>
        <v>50652</v>
      </c>
      <c r="AU19" s="557"/>
      <c r="AV19" s="557"/>
      <c r="AW19" s="557"/>
      <c r="AX19" s="4"/>
      <c r="AY19" s="4"/>
    </row>
    <row r="20" spans="1:51" ht="17.25" customHeight="1" x14ac:dyDescent="0.25">
      <c r="A20" s="67" t="s">
        <v>1495</v>
      </c>
      <c r="B20" s="5">
        <v>1303</v>
      </c>
      <c r="C20" s="66" t="s">
        <v>5</v>
      </c>
      <c r="D20" s="2">
        <v>42098</v>
      </c>
      <c r="E20" s="2">
        <v>208</v>
      </c>
      <c r="F20" s="2">
        <v>2187</v>
      </c>
      <c r="G20" s="2" t="s">
        <v>245</v>
      </c>
      <c r="H20" s="2">
        <v>0</v>
      </c>
      <c r="I20" s="2">
        <v>1</v>
      </c>
      <c r="J20" s="2">
        <v>55</v>
      </c>
      <c r="K20" s="12">
        <f>H20*400+I20*100+J20</f>
        <v>155</v>
      </c>
      <c r="L20" s="14">
        <f t="shared" si="0"/>
        <v>155</v>
      </c>
      <c r="M20" s="62">
        <v>2</v>
      </c>
      <c r="N20" s="14">
        <f t="shared" si="5"/>
        <v>155</v>
      </c>
      <c r="O20" s="82">
        <v>150</v>
      </c>
      <c r="P20" s="14">
        <f t="shared" si="6"/>
        <v>23250</v>
      </c>
      <c r="R20" s="8">
        <v>155</v>
      </c>
      <c r="V20" s="26" t="s">
        <v>1496</v>
      </c>
      <c r="W20" s="560">
        <v>1159</v>
      </c>
      <c r="X20" s="17" t="s">
        <v>1497</v>
      </c>
      <c r="Y20" s="4" t="s">
        <v>28</v>
      </c>
      <c r="Z20" s="4" t="s">
        <v>53</v>
      </c>
      <c r="AA20" s="16">
        <v>6</v>
      </c>
      <c r="AB20" s="16">
        <v>12</v>
      </c>
      <c r="AC20" s="16">
        <v>2</v>
      </c>
      <c r="AD20" s="8">
        <f>AA20*AB20</f>
        <v>72</v>
      </c>
      <c r="AE20" s="8">
        <v>100</v>
      </c>
      <c r="AF20" s="7">
        <f>[8]รายการ!B1</f>
        <v>6700</v>
      </c>
      <c r="AG20" s="7">
        <f>AF20*AD20</f>
        <v>482400</v>
      </c>
      <c r="AH20" s="3">
        <f>SUM(AI20:AL20)</f>
        <v>72</v>
      </c>
      <c r="AJ20" s="3">
        <v>72</v>
      </c>
      <c r="AM20" s="2">
        <v>6</v>
      </c>
      <c r="AN20" s="2">
        <f>ค่าเสื่อม!G4</f>
        <v>20</v>
      </c>
      <c r="AO20" s="95">
        <f t="shared" si="7"/>
        <v>96480</v>
      </c>
      <c r="AP20" s="95">
        <f t="shared" si="8"/>
        <v>385920</v>
      </c>
      <c r="AQ20" s="95">
        <f>P20+AP20</f>
        <v>409170</v>
      </c>
      <c r="AR20" s="510">
        <f t="shared" si="3"/>
        <v>409170</v>
      </c>
      <c r="AT20" s="95">
        <f t="shared" si="4"/>
        <v>409170</v>
      </c>
      <c r="AW20" s="2"/>
      <c r="AX20" s="2"/>
      <c r="AY20" s="2"/>
    </row>
    <row r="21" spans="1:51" s="27" customFormat="1" ht="17.25" customHeight="1" x14ac:dyDescent="0.25">
      <c r="A21" s="68" t="s">
        <v>1498</v>
      </c>
      <c r="B21" s="5">
        <v>1304</v>
      </c>
      <c r="C21" s="72" t="s">
        <v>5</v>
      </c>
      <c r="D21" s="4">
        <v>45612</v>
      </c>
      <c r="E21" s="4">
        <v>227</v>
      </c>
      <c r="F21" s="4">
        <v>2570</v>
      </c>
      <c r="G21" s="4" t="s">
        <v>1499</v>
      </c>
      <c r="H21" s="4">
        <v>0</v>
      </c>
      <c r="I21" s="4">
        <v>3</v>
      </c>
      <c r="J21" s="4">
        <v>27</v>
      </c>
      <c r="K21" s="12">
        <f>H21*400+I21*100+J21</f>
        <v>327</v>
      </c>
      <c r="L21" s="14">
        <f t="shared" si="0"/>
        <v>327</v>
      </c>
      <c r="M21" s="62">
        <v>2</v>
      </c>
      <c r="N21" s="14">
        <f t="shared" si="5"/>
        <v>327</v>
      </c>
      <c r="O21" s="52">
        <f>125</f>
        <v>125</v>
      </c>
      <c r="P21" s="14">
        <f t="shared" si="6"/>
        <v>40875</v>
      </c>
      <c r="Q21" s="3"/>
      <c r="R21" s="8">
        <v>327</v>
      </c>
      <c r="S21" s="8"/>
      <c r="T21" s="4"/>
      <c r="U21" s="11"/>
      <c r="V21" s="564" t="s">
        <v>1498</v>
      </c>
      <c r="W21" s="560">
        <v>1160</v>
      </c>
      <c r="X21" s="17">
        <v>52</v>
      </c>
      <c r="Y21" s="4" t="s">
        <v>28</v>
      </c>
      <c r="Z21" s="4" t="s">
        <v>53</v>
      </c>
      <c r="AA21" s="16">
        <v>6</v>
      </c>
      <c r="AB21" s="16">
        <v>15</v>
      </c>
      <c r="AC21" s="16">
        <v>2</v>
      </c>
      <c r="AD21" s="8">
        <f>AA21*AB21</f>
        <v>90</v>
      </c>
      <c r="AE21" s="8">
        <v>100</v>
      </c>
      <c r="AF21" s="7">
        <f>[8]รายการ!B1</f>
        <v>6700</v>
      </c>
      <c r="AG21" s="7">
        <f>AF21*AD21</f>
        <v>603000</v>
      </c>
      <c r="AH21" s="3">
        <f>SUM(AI21:AL21)</f>
        <v>90</v>
      </c>
      <c r="AI21" s="3"/>
      <c r="AJ21" s="3">
        <v>90</v>
      </c>
      <c r="AK21" s="3"/>
      <c r="AL21" s="3"/>
      <c r="AM21" s="4">
        <v>11</v>
      </c>
      <c r="AN21" s="4">
        <f>ค่าเสื่อม!L4</f>
        <v>45</v>
      </c>
      <c r="AO21" s="166">
        <f t="shared" si="7"/>
        <v>271350</v>
      </c>
      <c r="AP21" s="166">
        <f t="shared" si="8"/>
        <v>331650</v>
      </c>
      <c r="AQ21" s="166">
        <f>P21+AP21</f>
        <v>372525</v>
      </c>
      <c r="AR21" s="510">
        <f t="shared" si="3"/>
        <v>372525</v>
      </c>
      <c r="AS21" s="4"/>
      <c r="AT21" s="95">
        <f t="shared" si="4"/>
        <v>372525</v>
      </c>
      <c r="AU21" s="4"/>
      <c r="AV21" s="4"/>
      <c r="AW21" s="4"/>
      <c r="AX21" s="4"/>
      <c r="AY21" s="4"/>
    </row>
    <row r="22" spans="1:51" s="27" customFormat="1" ht="17.25" customHeight="1" x14ac:dyDescent="0.25">
      <c r="A22" s="68"/>
      <c r="B22" s="5"/>
      <c r="C22" s="72"/>
      <c r="D22" s="4"/>
      <c r="E22" s="4"/>
      <c r="F22" s="4"/>
      <c r="G22" s="4"/>
      <c r="H22" s="4"/>
      <c r="I22" s="4"/>
      <c r="J22" s="4"/>
      <c r="K22" s="12"/>
      <c r="L22" s="14"/>
      <c r="M22" s="62"/>
      <c r="N22" s="14"/>
      <c r="O22" s="52"/>
      <c r="P22" s="14"/>
      <c r="Q22" s="3"/>
      <c r="R22" s="8"/>
      <c r="S22" s="8"/>
      <c r="T22" s="4"/>
      <c r="U22" s="11"/>
      <c r="V22" s="26" t="s">
        <v>1500</v>
      </c>
      <c r="W22" s="560">
        <v>1161</v>
      </c>
      <c r="X22" s="17" t="s">
        <v>1501</v>
      </c>
      <c r="Y22" s="4" t="s">
        <v>28</v>
      </c>
      <c r="Z22" s="4" t="s">
        <v>53</v>
      </c>
      <c r="AA22" s="16">
        <v>6</v>
      </c>
      <c r="AB22" s="16">
        <v>15</v>
      </c>
      <c r="AC22" s="16">
        <v>2</v>
      </c>
      <c r="AD22" s="8">
        <f>AA22*AB22</f>
        <v>90</v>
      </c>
      <c r="AE22" s="8">
        <v>100</v>
      </c>
      <c r="AF22" s="7">
        <f>[8]รายการ!B1</f>
        <v>6700</v>
      </c>
      <c r="AG22" s="7">
        <f>AF22*AD22</f>
        <v>603000</v>
      </c>
      <c r="AH22" s="3">
        <f>SUM(AI22:AL22)</f>
        <v>90</v>
      </c>
      <c r="AI22" s="3"/>
      <c r="AJ22" s="3">
        <v>90</v>
      </c>
      <c r="AK22" s="3"/>
      <c r="AL22" s="3"/>
      <c r="AM22" s="4">
        <v>11</v>
      </c>
      <c r="AN22" s="4">
        <f>ค่าเสื่อม!L4</f>
        <v>45</v>
      </c>
      <c r="AO22" s="166">
        <f t="shared" si="7"/>
        <v>271350</v>
      </c>
      <c r="AP22" s="166">
        <f t="shared" si="8"/>
        <v>331650</v>
      </c>
      <c r="AQ22" s="166">
        <f>AP22</f>
        <v>331650</v>
      </c>
      <c r="AR22" s="510">
        <f t="shared" si="3"/>
        <v>331650</v>
      </c>
      <c r="AS22" s="4"/>
      <c r="AT22" s="95">
        <f t="shared" si="4"/>
        <v>331650</v>
      </c>
      <c r="AU22" s="4"/>
      <c r="AV22" s="4"/>
      <c r="AW22" s="4"/>
      <c r="AX22" s="4"/>
      <c r="AY22" s="4"/>
    </row>
    <row r="23" spans="1:51" ht="17.25" customHeight="1" x14ac:dyDescent="0.25">
      <c r="B23" s="1">
        <v>1305</v>
      </c>
      <c r="C23" s="66" t="s">
        <v>5</v>
      </c>
      <c r="D23" s="2">
        <v>18699</v>
      </c>
      <c r="E23" s="2">
        <v>8</v>
      </c>
      <c r="F23" s="2">
        <v>568</v>
      </c>
      <c r="G23" s="2" t="s">
        <v>1499</v>
      </c>
      <c r="H23" s="2">
        <v>10</v>
      </c>
      <c r="I23" s="2">
        <v>1</v>
      </c>
      <c r="J23" s="2">
        <v>6</v>
      </c>
      <c r="K23" s="12">
        <f>H23*400+I23*100+J23</f>
        <v>4106</v>
      </c>
      <c r="L23" s="14">
        <f t="shared" ref="L23:L30" si="9">SUM(Q23:U23)</f>
        <v>4106</v>
      </c>
      <c r="M23" s="62">
        <v>1</v>
      </c>
      <c r="N23" s="14">
        <f t="shared" si="5"/>
        <v>4106</v>
      </c>
      <c r="O23" s="82">
        <v>125</v>
      </c>
      <c r="P23" s="14">
        <f t="shared" si="6"/>
        <v>513250</v>
      </c>
      <c r="Q23" s="3">
        <v>4106</v>
      </c>
      <c r="AO23" s="95"/>
      <c r="AP23" s="95"/>
      <c r="AQ23" s="95">
        <f>P23</f>
        <v>513250</v>
      </c>
      <c r="AR23" s="510">
        <f t="shared" si="3"/>
        <v>513250</v>
      </c>
      <c r="AT23" s="95">
        <f t="shared" si="4"/>
        <v>513250</v>
      </c>
      <c r="AW23" s="2"/>
      <c r="AX23" s="2"/>
      <c r="AY23" s="2"/>
    </row>
    <row r="24" spans="1:51" s="27" customFormat="1" ht="17.25" customHeight="1" x14ac:dyDescent="0.25">
      <c r="A24" s="68" t="s">
        <v>1502</v>
      </c>
      <c r="B24" s="1">
        <v>1306</v>
      </c>
      <c r="C24" s="72" t="s">
        <v>5</v>
      </c>
      <c r="D24" s="4">
        <v>23411</v>
      </c>
      <c r="E24" s="4">
        <v>91</v>
      </c>
      <c r="F24" s="4">
        <v>989</v>
      </c>
      <c r="G24" s="4" t="s">
        <v>245</v>
      </c>
      <c r="H24" s="4">
        <v>0</v>
      </c>
      <c r="I24" s="4">
        <v>1</v>
      </c>
      <c r="J24" s="4">
        <v>69</v>
      </c>
      <c r="K24" s="12">
        <f>H24*400+I24*100+J24</f>
        <v>169</v>
      </c>
      <c r="L24" s="14">
        <f t="shared" si="9"/>
        <v>169</v>
      </c>
      <c r="M24" s="62">
        <v>2</v>
      </c>
      <c r="N24" s="14">
        <f t="shared" si="5"/>
        <v>169</v>
      </c>
      <c r="O24" s="52">
        <v>125</v>
      </c>
      <c r="P24" s="14">
        <f t="shared" si="6"/>
        <v>21125</v>
      </c>
      <c r="Q24" s="3"/>
      <c r="R24" s="8">
        <v>169</v>
      </c>
      <c r="S24" s="8"/>
      <c r="T24" s="4"/>
      <c r="U24" s="11"/>
      <c r="V24" s="26"/>
      <c r="W24" s="5"/>
      <c r="X24" s="17"/>
      <c r="Y24" s="4"/>
      <c r="Z24" s="4"/>
      <c r="AA24" s="16"/>
      <c r="AB24" s="16"/>
      <c r="AC24" s="16"/>
      <c r="AD24" s="8"/>
      <c r="AE24" s="8"/>
      <c r="AF24" s="7"/>
      <c r="AG24" s="7"/>
      <c r="AH24" s="4"/>
      <c r="AI24" s="3"/>
      <c r="AJ24" s="3"/>
      <c r="AK24" s="3"/>
      <c r="AL24" s="3"/>
      <c r="AM24" s="4"/>
      <c r="AN24" s="4"/>
      <c r="AO24" s="95"/>
      <c r="AP24" s="95"/>
      <c r="AQ24" s="166">
        <f>P24</f>
        <v>21125</v>
      </c>
      <c r="AR24" s="510">
        <f t="shared" si="3"/>
        <v>21125</v>
      </c>
      <c r="AS24" s="4"/>
      <c r="AT24" s="95">
        <f t="shared" si="4"/>
        <v>21125</v>
      </c>
      <c r="AU24" s="4"/>
      <c r="AV24" s="4"/>
      <c r="AW24" s="4"/>
      <c r="AX24" s="4"/>
      <c r="AY24" s="4"/>
    </row>
    <row r="25" spans="1:51" s="27" customFormat="1" ht="17.25" customHeight="1" x14ac:dyDescent="0.25">
      <c r="A25" s="68"/>
      <c r="B25" s="5"/>
      <c r="C25" s="72"/>
      <c r="D25" s="4"/>
      <c r="E25" s="4"/>
      <c r="F25" s="4"/>
      <c r="G25" s="4"/>
      <c r="H25" s="4"/>
      <c r="I25" s="4"/>
      <c r="J25" s="4"/>
      <c r="K25" s="12"/>
      <c r="L25" s="14"/>
      <c r="M25" s="62"/>
      <c r="N25" s="14"/>
      <c r="O25" s="52"/>
      <c r="P25" s="14"/>
      <c r="Q25" s="3"/>
      <c r="R25" s="8"/>
      <c r="S25" s="8"/>
      <c r="T25" s="4"/>
      <c r="U25" s="11"/>
      <c r="V25" s="26" t="s">
        <v>1503</v>
      </c>
      <c r="W25" s="5">
        <v>1162</v>
      </c>
      <c r="X25" s="17">
        <v>6</v>
      </c>
      <c r="Y25" s="4" t="s">
        <v>28</v>
      </c>
      <c r="Z25" s="4" t="s">
        <v>53</v>
      </c>
      <c r="AA25" s="16">
        <v>9</v>
      </c>
      <c r="AB25" s="16">
        <v>12</v>
      </c>
      <c r="AC25" s="16">
        <v>2</v>
      </c>
      <c r="AD25" s="8">
        <f>AA25*AB25</f>
        <v>108</v>
      </c>
      <c r="AE25" s="8">
        <v>100</v>
      </c>
      <c r="AF25" s="7">
        <f>[8]รายการ!B1</f>
        <v>6700</v>
      </c>
      <c r="AG25" s="7">
        <f>AF25*AD25</f>
        <v>723600</v>
      </c>
      <c r="AH25" s="3">
        <f>SUM(AI25:AL25)</f>
        <v>108</v>
      </c>
      <c r="AI25" s="3"/>
      <c r="AJ25" s="3">
        <v>108</v>
      </c>
      <c r="AK25" s="3"/>
      <c r="AL25" s="3"/>
      <c r="AM25" s="4">
        <v>5</v>
      </c>
      <c r="AN25" s="4">
        <f>ค่าเสื่อม!F4</f>
        <v>15</v>
      </c>
      <c r="AO25" s="95">
        <f t="shared" si="7"/>
        <v>108540</v>
      </c>
      <c r="AP25" s="95">
        <f t="shared" si="8"/>
        <v>615060</v>
      </c>
      <c r="AQ25" s="166">
        <f>AP25</f>
        <v>615060</v>
      </c>
      <c r="AR25" s="510">
        <f t="shared" si="3"/>
        <v>615060</v>
      </c>
      <c r="AS25" s="4"/>
      <c r="AT25" s="95">
        <f t="shared" si="4"/>
        <v>615060</v>
      </c>
      <c r="AU25" s="4"/>
      <c r="AV25" s="4"/>
      <c r="AW25" s="4"/>
      <c r="AX25" s="4"/>
      <c r="AY25" s="4"/>
    </row>
    <row r="26" spans="1:51" s="27" customFormat="1" ht="17.25" customHeight="1" x14ac:dyDescent="0.25">
      <c r="A26" s="68" t="s">
        <v>1504</v>
      </c>
      <c r="B26" s="5">
        <v>1307</v>
      </c>
      <c r="C26" s="72" t="s">
        <v>5</v>
      </c>
      <c r="D26" s="4">
        <v>23409</v>
      </c>
      <c r="E26" s="4">
        <v>93</v>
      </c>
      <c r="F26" s="4">
        <v>987</v>
      </c>
      <c r="G26" s="4" t="s">
        <v>245</v>
      </c>
      <c r="H26" s="4">
        <v>0</v>
      </c>
      <c r="I26" s="4">
        <v>1</v>
      </c>
      <c r="J26" s="4">
        <v>54</v>
      </c>
      <c r="K26" s="12">
        <f>H26*400+I26*100+J26</f>
        <v>154</v>
      </c>
      <c r="L26" s="14">
        <f t="shared" si="9"/>
        <v>154</v>
      </c>
      <c r="M26" s="62">
        <v>2</v>
      </c>
      <c r="N26" s="14">
        <f>L26</f>
        <v>154</v>
      </c>
      <c r="O26" s="52">
        <v>150</v>
      </c>
      <c r="P26" s="14">
        <f>N26*O26</f>
        <v>23100</v>
      </c>
      <c r="Q26" s="3"/>
      <c r="R26" s="8">
        <v>154</v>
      </c>
      <c r="S26" s="8"/>
      <c r="T26" s="4"/>
      <c r="U26" s="11"/>
      <c r="V26" s="564"/>
      <c r="W26" s="5"/>
      <c r="X26" s="17"/>
      <c r="Y26" s="4"/>
      <c r="Z26" s="4"/>
      <c r="AA26" s="16"/>
      <c r="AB26" s="16"/>
      <c r="AC26" s="16"/>
      <c r="AD26" s="8"/>
      <c r="AE26" s="8"/>
      <c r="AF26" s="7"/>
      <c r="AG26" s="7"/>
      <c r="AH26" s="3"/>
      <c r="AI26" s="3"/>
      <c r="AJ26" s="3"/>
      <c r="AK26" s="3"/>
      <c r="AL26" s="3"/>
      <c r="AM26" s="4"/>
      <c r="AN26" s="4"/>
      <c r="AO26" s="95"/>
      <c r="AP26" s="95"/>
      <c r="AQ26" s="166">
        <f>P26</f>
        <v>23100</v>
      </c>
      <c r="AR26" s="510">
        <f t="shared" si="3"/>
        <v>23100</v>
      </c>
      <c r="AS26" s="4"/>
      <c r="AT26" s="95">
        <f t="shared" si="4"/>
        <v>23100</v>
      </c>
      <c r="AU26" s="4"/>
      <c r="AV26" s="4"/>
      <c r="AW26" s="4"/>
      <c r="AX26" s="4"/>
      <c r="AY26" s="4"/>
    </row>
    <row r="27" spans="1:51" s="27" customFormat="1" ht="17.25" customHeight="1" x14ac:dyDescent="0.25">
      <c r="A27" s="68"/>
      <c r="B27" s="5"/>
      <c r="C27" s="72"/>
      <c r="D27" s="4"/>
      <c r="E27" s="4"/>
      <c r="F27" s="4"/>
      <c r="G27" s="4"/>
      <c r="H27" s="4"/>
      <c r="I27" s="4"/>
      <c r="J27" s="4"/>
      <c r="K27" s="12"/>
      <c r="L27" s="14"/>
      <c r="M27" s="62"/>
      <c r="N27" s="14"/>
      <c r="O27" s="52"/>
      <c r="P27" s="14"/>
      <c r="Q27" s="3"/>
      <c r="R27" s="8"/>
      <c r="S27" s="8"/>
      <c r="T27" s="4"/>
      <c r="U27" s="11"/>
      <c r="V27" s="26" t="s">
        <v>1505</v>
      </c>
      <c r="W27" s="5">
        <v>1163</v>
      </c>
      <c r="X27" s="17">
        <v>55</v>
      </c>
      <c r="Y27" s="4" t="s">
        <v>28</v>
      </c>
      <c r="Z27" s="4" t="s">
        <v>53</v>
      </c>
      <c r="AA27" s="16">
        <v>9</v>
      </c>
      <c r="AB27" s="16">
        <v>15</v>
      </c>
      <c r="AC27" s="16">
        <v>2</v>
      </c>
      <c r="AD27" s="8">
        <f>AA27*AB27</f>
        <v>135</v>
      </c>
      <c r="AE27" s="8">
        <v>100</v>
      </c>
      <c r="AF27" s="7">
        <f>[8]รายการ!B1</f>
        <v>6700</v>
      </c>
      <c r="AG27" s="7">
        <f>AF27*AD27</f>
        <v>904500</v>
      </c>
      <c r="AH27" s="3">
        <f>SUM(AI27:AL27)</f>
        <v>135</v>
      </c>
      <c r="AI27" s="3"/>
      <c r="AJ27" s="3">
        <v>135</v>
      </c>
      <c r="AK27" s="3"/>
      <c r="AL27" s="3"/>
      <c r="AM27" s="4">
        <v>11</v>
      </c>
      <c r="AN27" s="4">
        <f>ค่าเสื่อม!L4</f>
        <v>45</v>
      </c>
      <c r="AO27" s="95">
        <f t="shared" si="7"/>
        <v>407025</v>
      </c>
      <c r="AP27" s="95">
        <f t="shared" si="8"/>
        <v>497475</v>
      </c>
      <c r="AQ27" s="166">
        <f>AP27</f>
        <v>497475</v>
      </c>
      <c r="AR27" s="510">
        <f t="shared" si="3"/>
        <v>497475</v>
      </c>
      <c r="AS27" s="4"/>
      <c r="AT27" s="95">
        <f t="shared" si="4"/>
        <v>497475</v>
      </c>
      <c r="AU27" s="4"/>
      <c r="AV27" s="4"/>
      <c r="AW27" s="4"/>
      <c r="AX27" s="4"/>
      <c r="AY27" s="4"/>
    </row>
    <row r="28" spans="1:51" s="27" customFormat="1" ht="17.25" customHeight="1" x14ac:dyDescent="0.25">
      <c r="A28" s="68" t="s">
        <v>1506</v>
      </c>
      <c r="B28" s="5">
        <v>1308</v>
      </c>
      <c r="C28" s="72" t="s">
        <v>5</v>
      </c>
      <c r="D28" s="4">
        <v>45972</v>
      </c>
      <c r="E28" s="4">
        <v>233</v>
      </c>
      <c r="F28" s="4">
        <v>2576</v>
      </c>
      <c r="G28" s="4" t="s">
        <v>245</v>
      </c>
      <c r="H28" s="4">
        <v>0</v>
      </c>
      <c r="I28" s="4">
        <v>2</v>
      </c>
      <c r="J28" s="4">
        <v>2</v>
      </c>
      <c r="K28" s="12">
        <f>H28*400+I28*100+J28</f>
        <v>202</v>
      </c>
      <c r="L28" s="14">
        <f t="shared" si="9"/>
        <v>202</v>
      </c>
      <c r="M28" s="62">
        <v>2</v>
      </c>
      <c r="N28" s="14">
        <f>L28</f>
        <v>202</v>
      </c>
      <c r="O28" s="52">
        <f>125</f>
        <v>125</v>
      </c>
      <c r="P28" s="14">
        <f>N28*O28</f>
        <v>25250</v>
      </c>
      <c r="Q28" s="3"/>
      <c r="R28" s="8">
        <v>202</v>
      </c>
      <c r="S28" s="8"/>
      <c r="T28" s="4"/>
      <c r="U28" s="11"/>
      <c r="V28" s="564" t="s">
        <v>1506</v>
      </c>
      <c r="W28" s="5">
        <v>1164</v>
      </c>
      <c r="X28" s="19">
        <v>59</v>
      </c>
      <c r="Y28" s="4" t="s">
        <v>28</v>
      </c>
      <c r="Z28" s="4" t="s">
        <v>53</v>
      </c>
      <c r="AA28" s="16">
        <v>9</v>
      </c>
      <c r="AB28" s="16">
        <v>9</v>
      </c>
      <c r="AC28" s="16">
        <v>2</v>
      </c>
      <c r="AD28" s="8">
        <f>AA28*AB28</f>
        <v>81</v>
      </c>
      <c r="AE28" s="8">
        <v>100</v>
      </c>
      <c r="AF28" s="7">
        <f>[8]รายการ!B1</f>
        <v>6700</v>
      </c>
      <c r="AG28" s="7">
        <f>AF28*AD28</f>
        <v>542700</v>
      </c>
      <c r="AH28" s="3">
        <f>SUM(AI28:AL28)</f>
        <v>81</v>
      </c>
      <c r="AI28" s="3"/>
      <c r="AJ28" s="3">
        <v>81</v>
      </c>
      <c r="AK28" s="3"/>
      <c r="AL28" s="3"/>
      <c r="AM28" s="4">
        <v>41</v>
      </c>
      <c r="AN28" s="4">
        <f>ค่าเสื่อม!T4</f>
        <v>93</v>
      </c>
      <c r="AO28" s="166">
        <f t="shared" si="7"/>
        <v>504711</v>
      </c>
      <c r="AP28" s="166">
        <f t="shared" si="8"/>
        <v>37989</v>
      </c>
      <c r="AQ28" s="166">
        <f>P28+AP28</f>
        <v>63239</v>
      </c>
      <c r="AR28" s="510">
        <f t="shared" si="3"/>
        <v>63239</v>
      </c>
      <c r="AS28" s="4"/>
      <c r="AT28" s="166">
        <f t="shared" si="4"/>
        <v>63239</v>
      </c>
      <c r="AU28" s="4"/>
      <c r="AV28" s="4"/>
      <c r="AW28" s="4"/>
      <c r="AX28" s="4"/>
      <c r="AY28" s="4"/>
    </row>
    <row r="29" spans="1:51" s="27" customFormat="1" ht="17.25" customHeight="1" x14ac:dyDescent="0.25">
      <c r="A29" s="68"/>
      <c r="B29" s="5">
        <v>1309</v>
      </c>
      <c r="C29" s="72" t="s">
        <v>5</v>
      </c>
      <c r="D29" s="4">
        <v>45747</v>
      </c>
      <c r="E29" s="4">
        <v>84</v>
      </c>
      <c r="F29" s="4">
        <v>1193</v>
      </c>
      <c r="G29" s="4" t="s">
        <v>245</v>
      </c>
      <c r="H29" s="4">
        <v>10</v>
      </c>
      <c r="I29" s="4">
        <v>0</v>
      </c>
      <c r="J29" s="4">
        <v>53</v>
      </c>
      <c r="K29" s="12">
        <f>H29*400+I29*100+J29</f>
        <v>4053</v>
      </c>
      <c r="L29" s="14">
        <f t="shared" si="9"/>
        <v>4053</v>
      </c>
      <c r="M29" s="62">
        <v>1</v>
      </c>
      <c r="N29" s="14">
        <f>L29</f>
        <v>4053</v>
      </c>
      <c r="O29" s="52">
        <f>125</f>
        <v>125</v>
      </c>
      <c r="P29" s="14">
        <f>N29*O29</f>
        <v>506625</v>
      </c>
      <c r="Q29" s="3">
        <v>4053</v>
      </c>
      <c r="R29" s="8"/>
      <c r="S29" s="8"/>
      <c r="T29" s="4"/>
      <c r="U29" s="11"/>
      <c r="V29" s="26"/>
      <c r="W29" s="5"/>
      <c r="X29" s="17"/>
      <c r="Y29" s="4"/>
      <c r="Z29" s="4"/>
      <c r="AA29" s="16"/>
      <c r="AB29" s="16"/>
      <c r="AC29" s="16"/>
      <c r="AD29" s="8"/>
      <c r="AE29" s="8"/>
      <c r="AF29" s="7"/>
      <c r="AG29" s="7"/>
      <c r="AH29" s="4"/>
      <c r="AI29" s="3"/>
      <c r="AJ29" s="3"/>
      <c r="AK29" s="3"/>
      <c r="AL29" s="3"/>
      <c r="AM29" s="4"/>
      <c r="AN29" s="4"/>
      <c r="AO29" s="166"/>
      <c r="AP29" s="166"/>
      <c r="AQ29" s="166">
        <f>P29</f>
        <v>506625</v>
      </c>
      <c r="AR29" s="510">
        <f t="shared" si="3"/>
        <v>506625</v>
      </c>
      <c r="AS29" s="4"/>
      <c r="AT29" s="166">
        <f t="shared" si="4"/>
        <v>506625</v>
      </c>
      <c r="AU29" s="4"/>
      <c r="AV29" s="4"/>
      <c r="AW29" s="4"/>
      <c r="AX29" s="4"/>
      <c r="AY29" s="4"/>
    </row>
    <row r="30" spans="1:51" s="27" customFormat="1" ht="17.25" customHeight="1" x14ac:dyDescent="0.25">
      <c r="A30" s="68" t="s">
        <v>1507</v>
      </c>
      <c r="B30" s="5">
        <v>1310</v>
      </c>
      <c r="C30" s="72" t="s">
        <v>5</v>
      </c>
      <c r="D30" s="4">
        <v>37873</v>
      </c>
      <c r="E30" s="4">
        <v>186</v>
      </c>
      <c r="F30" s="4">
        <v>1850</v>
      </c>
      <c r="G30" s="4" t="s">
        <v>245</v>
      </c>
      <c r="H30" s="4">
        <v>0</v>
      </c>
      <c r="I30" s="4">
        <v>2</v>
      </c>
      <c r="J30" s="4">
        <v>78</v>
      </c>
      <c r="K30" s="12">
        <f>H30*400+I30*100+J30</f>
        <v>278</v>
      </c>
      <c r="L30" s="14">
        <f t="shared" si="9"/>
        <v>278</v>
      </c>
      <c r="M30" s="62">
        <v>2</v>
      </c>
      <c r="N30" s="14">
        <f>L30</f>
        <v>278</v>
      </c>
      <c r="O30" s="52">
        <v>150</v>
      </c>
      <c r="P30" s="14">
        <f>N30*O30</f>
        <v>41700</v>
      </c>
      <c r="Q30" s="3"/>
      <c r="R30" s="8">
        <v>278</v>
      </c>
      <c r="S30" s="8"/>
      <c r="T30" s="4"/>
      <c r="U30" s="11"/>
      <c r="V30" s="26"/>
      <c r="W30" s="5"/>
      <c r="X30" s="17"/>
      <c r="Y30" s="4"/>
      <c r="Z30" s="4"/>
      <c r="AA30" s="16"/>
      <c r="AB30" s="16"/>
      <c r="AC30" s="16"/>
      <c r="AD30" s="8"/>
      <c r="AE30" s="8"/>
      <c r="AF30" s="7"/>
      <c r="AG30" s="7"/>
      <c r="AH30" s="4"/>
      <c r="AI30" s="3"/>
      <c r="AJ30" s="3"/>
      <c r="AK30" s="3"/>
      <c r="AL30" s="3"/>
      <c r="AM30" s="4"/>
      <c r="AN30" s="4"/>
      <c r="AO30" s="95"/>
      <c r="AP30" s="95"/>
      <c r="AQ30" s="166">
        <f>P30</f>
        <v>41700</v>
      </c>
      <c r="AR30" s="510">
        <f t="shared" si="3"/>
        <v>41700</v>
      </c>
      <c r="AS30" s="4"/>
      <c r="AT30" s="166">
        <f t="shared" si="4"/>
        <v>41700</v>
      </c>
      <c r="AU30" s="4"/>
      <c r="AV30" s="4"/>
      <c r="AW30" s="4"/>
      <c r="AX30" s="4"/>
      <c r="AY30" s="4"/>
    </row>
    <row r="31" spans="1:51" s="27" customFormat="1" ht="17.25" customHeight="1" x14ac:dyDescent="0.25">
      <c r="A31" s="68"/>
      <c r="B31" s="5"/>
      <c r="C31" s="72"/>
      <c r="D31" s="4"/>
      <c r="E31" s="4"/>
      <c r="F31" s="4"/>
      <c r="G31" s="4"/>
      <c r="H31" s="4"/>
      <c r="I31" s="4"/>
      <c r="J31" s="4"/>
      <c r="K31" s="12"/>
      <c r="L31" s="14"/>
      <c r="M31" s="62"/>
      <c r="N31" s="14"/>
      <c r="O31" s="52"/>
      <c r="P31" s="14"/>
      <c r="Q31" s="3"/>
      <c r="R31" s="8"/>
      <c r="S31" s="8"/>
      <c r="T31" s="4"/>
      <c r="U31" s="11"/>
      <c r="V31" s="26" t="s">
        <v>1508</v>
      </c>
      <c r="W31" s="5">
        <v>1165</v>
      </c>
      <c r="X31" s="19" t="s">
        <v>128</v>
      </c>
      <c r="Y31" s="4" t="s">
        <v>28</v>
      </c>
      <c r="Z31" s="4" t="s">
        <v>37</v>
      </c>
      <c r="AA31" s="16">
        <v>7</v>
      </c>
      <c r="AB31" s="16">
        <v>15</v>
      </c>
      <c r="AC31" s="16">
        <v>2</v>
      </c>
      <c r="AD31" s="8">
        <f>AA31*AB31</f>
        <v>105</v>
      </c>
      <c r="AE31" s="8">
        <v>100</v>
      </c>
      <c r="AF31" s="7">
        <f>[8]รายการ!B1</f>
        <v>6700</v>
      </c>
      <c r="AG31" s="7">
        <f>AF31*AD31</f>
        <v>703500</v>
      </c>
      <c r="AH31" s="3">
        <f>SUM(AI31:AL31)</f>
        <v>105</v>
      </c>
      <c r="AI31" s="3"/>
      <c r="AJ31" s="3">
        <v>105</v>
      </c>
      <c r="AK31" s="3"/>
      <c r="AL31" s="3"/>
      <c r="AM31" s="4">
        <v>3</v>
      </c>
      <c r="AN31" s="4">
        <f>ค่าเสื่อม!D2</f>
        <v>3</v>
      </c>
      <c r="AO31" s="95">
        <f t="shared" si="7"/>
        <v>21105</v>
      </c>
      <c r="AP31" s="95">
        <f t="shared" si="8"/>
        <v>682395</v>
      </c>
      <c r="AQ31" s="166">
        <f>AP31</f>
        <v>682395</v>
      </c>
      <c r="AR31" s="510">
        <f t="shared" si="3"/>
        <v>682395</v>
      </c>
      <c r="AS31" s="4"/>
      <c r="AT31" s="166">
        <f t="shared" si="4"/>
        <v>682395</v>
      </c>
      <c r="AU31" s="4"/>
      <c r="AV31" s="4"/>
      <c r="AW31" s="4"/>
      <c r="AX31" s="4"/>
      <c r="AY31" s="4"/>
    </row>
    <row r="32" spans="1:51" s="27" customFormat="1" ht="17.25" customHeight="1" x14ac:dyDescent="0.25">
      <c r="A32" s="68"/>
      <c r="B32" s="5"/>
      <c r="C32" s="72"/>
      <c r="D32" s="4"/>
      <c r="E32" s="4"/>
      <c r="F32" s="4"/>
      <c r="G32" s="4"/>
      <c r="H32" s="4"/>
      <c r="I32" s="4"/>
      <c r="J32" s="4"/>
      <c r="K32" s="12"/>
      <c r="L32" s="14"/>
      <c r="M32" s="62"/>
      <c r="N32" s="14"/>
      <c r="O32" s="52"/>
      <c r="P32" s="14"/>
      <c r="Q32" s="3"/>
      <c r="R32" s="8"/>
      <c r="S32" s="8"/>
      <c r="T32" s="4"/>
      <c r="U32" s="11"/>
      <c r="V32" s="26" t="s">
        <v>1509</v>
      </c>
      <c r="W32" s="5">
        <v>1166</v>
      </c>
      <c r="X32" s="17" t="s">
        <v>1301</v>
      </c>
      <c r="Y32" s="4" t="s">
        <v>28</v>
      </c>
      <c r="Z32" s="4" t="s">
        <v>37</v>
      </c>
      <c r="AA32" s="16">
        <v>9</v>
      </c>
      <c r="AB32" s="16">
        <v>16</v>
      </c>
      <c r="AC32" s="16">
        <v>2</v>
      </c>
      <c r="AD32" s="8">
        <f>AA32*AB32</f>
        <v>144</v>
      </c>
      <c r="AE32" s="8">
        <v>100</v>
      </c>
      <c r="AF32" s="7">
        <f>[8]รายการ!B1</f>
        <v>6700</v>
      </c>
      <c r="AG32" s="7">
        <f>AF32*AD32</f>
        <v>964800</v>
      </c>
      <c r="AH32" s="3">
        <f>SUM(AI32:AL32)</f>
        <v>144</v>
      </c>
      <c r="AI32" s="3"/>
      <c r="AJ32" s="3">
        <v>144</v>
      </c>
      <c r="AK32" s="3"/>
      <c r="AL32" s="3"/>
      <c r="AM32" s="4">
        <v>9</v>
      </c>
      <c r="AN32" s="4">
        <f>ค่าเสื่อม!J2</f>
        <v>9</v>
      </c>
      <c r="AO32" s="95">
        <f t="shared" si="7"/>
        <v>86832</v>
      </c>
      <c r="AP32" s="95">
        <f t="shared" si="8"/>
        <v>877968</v>
      </c>
      <c r="AQ32" s="166">
        <f>AP32</f>
        <v>877968</v>
      </c>
      <c r="AR32" s="510">
        <f t="shared" si="3"/>
        <v>877968</v>
      </c>
      <c r="AS32" s="4"/>
      <c r="AT32" s="166">
        <f t="shared" si="4"/>
        <v>877968</v>
      </c>
      <c r="AU32" s="4"/>
      <c r="AV32" s="4"/>
      <c r="AW32" s="4"/>
      <c r="AX32" s="4"/>
      <c r="AY32" s="4"/>
    </row>
    <row r="33" spans="1:51" s="27" customFormat="1" ht="17.25" customHeight="1" x14ac:dyDescent="0.25">
      <c r="A33" s="68"/>
      <c r="B33" s="5">
        <v>1311</v>
      </c>
      <c r="C33" s="72" t="s">
        <v>5</v>
      </c>
      <c r="D33" s="4">
        <v>45971</v>
      </c>
      <c r="E33" s="4">
        <v>232</v>
      </c>
      <c r="F33" s="4">
        <v>2575</v>
      </c>
      <c r="G33" s="4" t="s">
        <v>245</v>
      </c>
      <c r="H33" s="4">
        <v>0</v>
      </c>
      <c r="I33" s="4">
        <v>0</v>
      </c>
      <c r="J33" s="4">
        <v>72</v>
      </c>
      <c r="K33" s="12">
        <f>H33*400+I33*100+J33</f>
        <v>72</v>
      </c>
      <c r="L33" s="14">
        <f t="shared" ref="L33:L40" si="10">SUM(Q33:U33)</f>
        <v>72</v>
      </c>
      <c r="M33" s="62">
        <v>1</v>
      </c>
      <c r="N33" s="14">
        <f>L33</f>
        <v>72</v>
      </c>
      <c r="O33" s="52">
        <f>125</f>
        <v>125</v>
      </c>
      <c r="P33" s="14">
        <f>N33*O33</f>
        <v>9000</v>
      </c>
      <c r="Q33" s="3">
        <v>72</v>
      </c>
      <c r="R33" s="8"/>
      <c r="S33" s="8"/>
      <c r="T33" s="4"/>
      <c r="U33" s="11"/>
      <c r="V33" s="26"/>
      <c r="W33" s="5"/>
      <c r="X33" s="17"/>
      <c r="Y33" s="4"/>
      <c r="Z33" s="4"/>
      <c r="AA33" s="16"/>
      <c r="AB33" s="16"/>
      <c r="AC33" s="16"/>
      <c r="AD33" s="8"/>
      <c r="AE33" s="8"/>
      <c r="AF33" s="7"/>
      <c r="AG33" s="7"/>
      <c r="AH33" s="3"/>
      <c r="AI33" s="3"/>
      <c r="AJ33" s="3"/>
      <c r="AK33" s="3"/>
      <c r="AL33" s="3"/>
      <c r="AM33" s="4"/>
      <c r="AN33" s="4"/>
      <c r="AO33" s="166"/>
      <c r="AP33" s="166"/>
      <c r="AQ33" s="166">
        <f>P33</f>
        <v>9000</v>
      </c>
      <c r="AR33" s="510">
        <f t="shared" si="3"/>
        <v>9000</v>
      </c>
      <c r="AS33" s="4"/>
      <c r="AT33" s="166">
        <f t="shared" si="4"/>
        <v>9000</v>
      </c>
      <c r="AU33" s="4"/>
      <c r="AV33" s="4"/>
      <c r="AW33" s="4"/>
      <c r="AX33" s="4"/>
      <c r="AY33" s="4"/>
    </row>
    <row r="34" spans="1:51" s="27" customFormat="1" ht="17.25" customHeight="1" x14ac:dyDescent="0.25">
      <c r="A34" s="68"/>
      <c r="B34" s="5">
        <v>1312</v>
      </c>
      <c r="C34" s="72" t="s">
        <v>5</v>
      </c>
      <c r="D34" s="4">
        <v>45958</v>
      </c>
      <c r="E34" s="4">
        <v>229</v>
      </c>
      <c r="F34" s="4">
        <v>2572</v>
      </c>
      <c r="G34" s="4" t="s">
        <v>245</v>
      </c>
      <c r="H34" s="4">
        <v>2</v>
      </c>
      <c r="I34" s="4">
        <v>0</v>
      </c>
      <c r="J34" s="4">
        <v>80</v>
      </c>
      <c r="K34" s="12">
        <f>H34*400+I34*100+J34</f>
        <v>880</v>
      </c>
      <c r="L34" s="14">
        <f t="shared" si="10"/>
        <v>880</v>
      </c>
      <c r="M34" s="62">
        <v>1</v>
      </c>
      <c r="N34" s="14">
        <f>L34</f>
        <v>880</v>
      </c>
      <c r="O34" s="52">
        <f>125</f>
        <v>125</v>
      </c>
      <c r="P34" s="14">
        <f>N34*O34</f>
        <v>110000</v>
      </c>
      <c r="Q34" s="3">
        <v>880</v>
      </c>
      <c r="R34" s="8"/>
      <c r="S34" s="8"/>
      <c r="T34" s="4"/>
      <c r="U34" s="11"/>
      <c r="V34" s="26"/>
      <c r="W34" s="5"/>
      <c r="X34" s="17"/>
      <c r="Y34" s="4"/>
      <c r="Z34" s="4"/>
      <c r="AA34" s="16"/>
      <c r="AB34" s="16"/>
      <c r="AC34" s="16"/>
      <c r="AD34" s="8"/>
      <c r="AE34" s="8"/>
      <c r="AF34" s="7"/>
      <c r="AG34" s="7"/>
      <c r="AH34" s="3"/>
      <c r="AI34" s="3"/>
      <c r="AJ34" s="3"/>
      <c r="AK34" s="3"/>
      <c r="AL34" s="3"/>
      <c r="AM34" s="4"/>
      <c r="AN34" s="4"/>
      <c r="AO34" s="166"/>
      <c r="AP34" s="166"/>
      <c r="AQ34" s="166">
        <f>P34</f>
        <v>110000</v>
      </c>
      <c r="AR34" s="510">
        <f t="shared" si="3"/>
        <v>110000</v>
      </c>
      <c r="AS34" s="4"/>
      <c r="AT34" s="166">
        <f t="shared" si="4"/>
        <v>110000</v>
      </c>
      <c r="AU34" s="4"/>
      <c r="AV34" s="4"/>
      <c r="AW34" s="4"/>
      <c r="AX34" s="4"/>
      <c r="AY34" s="4"/>
    </row>
    <row r="35" spans="1:51" s="27" customFormat="1" ht="17.25" customHeight="1" x14ac:dyDescent="0.25">
      <c r="A35" s="68"/>
      <c r="B35" s="5">
        <v>1313</v>
      </c>
      <c r="C35" s="72" t="s">
        <v>5</v>
      </c>
      <c r="D35" s="4">
        <v>34935</v>
      </c>
      <c r="E35" s="4">
        <v>181</v>
      </c>
      <c r="F35" s="4">
        <v>1684</v>
      </c>
      <c r="G35" s="4" t="s">
        <v>245</v>
      </c>
      <c r="H35" s="4">
        <v>0</v>
      </c>
      <c r="I35" s="4">
        <v>2</v>
      </c>
      <c r="J35" s="4">
        <v>90</v>
      </c>
      <c r="K35" s="12">
        <f>H35*400+I35*100+J35</f>
        <v>290</v>
      </c>
      <c r="L35" s="14">
        <f t="shared" si="10"/>
        <v>490</v>
      </c>
      <c r="M35" s="62">
        <v>2</v>
      </c>
      <c r="N35" s="14">
        <f>L35</f>
        <v>490</v>
      </c>
      <c r="O35" s="52">
        <v>150</v>
      </c>
      <c r="P35" s="14">
        <f>N35*O35</f>
        <v>73500</v>
      </c>
      <c r="Q35" s="3"/>
      <c r="R35" s="8">
        <v>490</v>
      </c>
      <c r="S35" s="8"/>
      <c r="T35" s="4"/>
      <c r="U35" s="11"/>
      <c r="V35" s="26"/>
      <c r="W35" s="5"/>
      <c r="X35" s="17"/>
      <c r="Y35" s="4"/>
      <c r="Z35" s="4"/>
      <c r="AA35" s="16"/>
      <c r="AB35" s="16"/>
      <c r="AC35" s="16"/>
      <c r="AD35" s="8"/>
      <c r="AE35" s="8"/>
      <c r="AF35" s="7"/>
      <c r="AG35" s="7"/>
      <c r="AH35" s="3"/>
      <c r="AI35" s="3"/>
      <c r="AJ35" s="3"/>
      <c r="AK35" s="3"/>
      <c r="AL35" s="3"/>
      <c r="AM35" s="4"/>
      <c r="AN35" s="4"/>
      <c r="AO35" s="95"/>
      <c r="AP35" s="95"/>
      <c r="AQ35" s="166">
        <f>P35</f>
        <v>73500</v>
      </c>
      <c r="AR35" s="510">
        <f t="shared" si="3"/>
        <v>73500</v>
      </c>
      <c r="AS35" s="4"/>
      <c r="AT35" s="166">
        <f t="shared" si="4"/>
        <v>73500</v>
      </c>
      <c r="AU35" s="4"/>
      <c r="AV35" s="4"/>
      <c r="AW35" s="4"/>
      <c r="AX35" s="4"/>
      <c r="AY35" s="4"/>
    </row>
    <row r="36" spans="1:51" s="27" customFormat="1" ht="17.25" customHeight="1" x14ac:dyDescent="0.25">
      <c r="A36" s="68"/>
      <c r="B36" s="5"/>
      <c r="C36" s="72"/>
      <c r="D36" s="4"/>
      <c r="E36" s="4"/>
      <c r="F36" s="4"/>
      <c r="G36" s="4"/>
      <c r="H36" s="4"/>
      <c r="I36" s="4"/>
      <c r="J36" s="4"/>
      <c r="K36" s="12"/>
      <c r="L36" s="14"/>
      <c r="M36" s="62"/>
      <c r="N36" s="14"/>
      <c r="O36" s="52"/>
      <c r="P36" s="14"/>
      <c r="Q36" s="3"/>
      <c r="R36" s="8"/>
      <c r="S36" s="8"/>
      <c r="T36" s="4"/>
      <c r="U36" s="11"/>
      <c r="V36" s="26" t="s">
        <v>1510</v>
      </c>
      <c r="W36" s="5">
        <v>1167</v>
      </c>
      <c r="X36" s="19">
        <v>56</v>
      </c>
      <c r="Y36" s="4" t="s">
        <v>28</v>
      </c>
      <c r="Z36" s="4" t="s">
        <v>53</v>
      </c>
      <c r="AA36" s="16">
        <v>12</v>
      </c>
      <c r="AB36" s="16">
        <v>15</v>
      </c>
      <c r="AC36" s="16">
        <v>2</v>
      </c>
      <c r="AD36" s="8">
        <f>AA36*AB36</f>
        <v>180</v>
      </c>
      <c r="AE36" s="8">
        <v>100</v>
      </c>
      <c r="AF36" s="7">
        <f>[8]รายการ!B1</f>
        <v>6700</v>
      </c>
      <c r="AG36" s="7">
        <f>AF36*AD36</f>
        <v>1206000</v>
      </c>
      <c r="AH36" s="3">
        <f>SUM(AI36:AL36)</f>
        <v>180</v>
      </c>
      <c r="AI36" s="3"/>
      <c r="AJ36" s="3">
        <v>180</v>
      </c>
      <c r="AK36" s="3"/>
      <c r="AL36" s="3"/>
      <c r="AM36" s="4">
        <v>21</v>
      </c>
      <c r="AN36" s="4">
        <f>ค่าเสื่อม!T4</f>
        <v>93</v>
      </c>
      <c r="AO36" s="95">
        <f t="shared" si="7"/>
        <v>1121580</v>
      </c>
      <c r="AP36" s="95">
        <f t="shared" si="8"/>
        <v>84420</v>
      </c>
      <c r="AQ36" s="166">
        <f>AP36</f>
        <v>84420</v>
      </c>
      <c r="AR36" s="510">
        <f t="shared" si="3"/>
        <v>84420</v>
      </c>
      <c r="AS36" s="4"/>
      <c r="AT36" s="166">
        <f t="shared" si="4"/>
        <v>84420</v>
      </c>
      <c r="AU36" s="4"/>
      <c r="AV36" s="4"/>
      <c r="AW36" s="4"/>
      <c r="AX36" s="4"/>
      <c r="AY36" s="4"/>
    </row>
    <row r="37" spans="1:51" s="27" customFormat="1" ht="17.25" customHeight="1" x14ac:dyDescent="0.25">
      <c r="A37" s="68" t="s">
        <v>1511</v>
      </c>
      <c r="B37" s="5">
        <v>1314</v>
      </c>
      <c r="C37" s="72" t="s">
        <v>5</v>
      </c>
      <c r="D37" s="4">
        <v>18759</v>
      </c>
      <c r="E37" s="4">
        <v>64</v>
      </c>
      <c r="F37" s="4">
        <v>628</v>
      </c>
      <c r="G37" s="4" t="s">
        <v>245</v>
      </c>
      <c r="H37" s="4">
        <v>38</v>
      </c>
      <c r="I37" s="4">
        <v>0</v>
      </c>
      <c r="J37" s="4">
        <v>70</v>
      </c>
      <c r="K37" s="12">
        <f>H37*400+I37*100+J37</f>
        <v>15270</v>
      </c>
      <c r="L37" s="14">
        <f t="shared" si="10"/>
        <v>15270</v>
      </c>
      <c r="M37" s="62">
        <v>5</v>
      </c>
      <c r="N37" s="14">
        <f>L37</f>
        <v>15270</v>
      </c>
      <c r="O37" s="52">
        <v>100</v>
      </c>
      <c r="P37" s="14">
        <f>N37*O37</f>
        <v>1527000</v>
      </c>
      <c r="Q37" s="3">
        <v>15170</v>
      </c>
      <c r="R37" s="8">
        <v>100</v>
      </c>
      <c r="S37" s="8"/>
      <c r="T37" s="4"/>
      <c r="U37" s="11"/>
      <c r="V37" s="26"/>
      <c r="W37" s="5"/>
      <c r="X37" s="19"/>
      <c r="Y37" s="4"/>
      <c r="Z37" s="4"/>
      <c r="AA37" s="16"/>
      <c r="AB37" s="16"/>
      <c r="AC37" s="16"/>
      <c r="AD37" s="8"/>
      <c r="AE37" s="8"/>
      <c r="AF37" s="7"/>
      <c r="AG37" s="7">
        <f>AF37*AD37</f>
        <v>0</v>
      </c>
      <c r="AH37" s="3"/>
      <c r="AI37" s="3"/>
      <c r="AJ37" s="3"/>
      <c r="AK37" s="3"/>
      <c r="AL37" s="3"/>
      <c r="AM37" s="4"/>
      <c r="AN37" s="4"/>
      <c r="AO37" s="95"/>
      <c r="AP37" s="95"/>
      <c r="AQ37" s="166">
        <f>P37</f>
        <v>1527000</v>
      </c>
      <c r="AR37" s="510">
        <f t="shared" si="3"/>
        <v>1527000</v>
      </c>
      <c r="AS37" s="4"/>
      <c r="AT37" s="166">
        <f t="shared" si="4"/>
        <v>1527000</v>
      </c>
      <c r="AU37" s="4"/>
      <c r="AV37" s="4"/>
      <c r="AW37" s="4"/>
      <c r="AX37" s="4"/>
      <c r="AY37" s="4"/>
    </row>
    <row r="38" spans="1:51" s="27" customFormat="1" ht="17.25" customHeight="1" x14ac:dyDescent="0.25">
      <c r="A38" s="68" t="s">
        <v>299</v>
      </c>
      <c r="B38" s="5"/>
      <c r="C38" s="72"/>
      <c r="D38" s="4"/>
      <c r="E38" s="4"/>
      <c r="F38" s="4"/>
      <c r="G38" s="4"/>
      <c r="H38" s="4"/>
      <c r="I38" s="4"/>
      <c r="J38" s="4"/>
      <c r="K38" s="7"/>
      <c r="L38" s="14"/>
      <c r="M38" s="62"/>
      <c r="N38" s="14"/>
      <c r="O38" s="52"/>
      <c r="P38" s="14"/>
      <c r="Q38" s="3"/>
      <c r="R38" s="8"/>
      <c r="S38" s="8"/>
      <c r="T38" s="4"/>
      <c r="U38" s="11"/>
      <c r="V38" s="26" t="s">
        <v>1512</v>
      </c>
      <c r="W38" s="5">
        <v>1168</v>
      </c>
      <c r="X38" s="17" t="s">
        <v>1513</v>
      </c>
      <c r="Y38" s="4" t="s">
        <v>28</v>
      </c>
      <c r="Z38" s="4" t="s">
        <v>53</v>
      </c>
      <c r="AA38" s="16">
        <v>7</v>
      </c>
      <c r="AB38" s="16">
        <v>17</v>
      </c>
      <c r="AC38" s="16">
        <v>2</v>
      </c>
      <c r="AD38" s="8">
        <f>AA38*AB38</f>
        <v>119</v>
      </c>
      <c r="AE38" s="8">
        <v>100</v>
      </c>
      <c r="AF38" s="7">
        <f>[8]รายการ!B1</f>
        <v>6700</v>
      </c>
      <c r="AG38" s="7">
        <f>AF38*AD38</f>
        <v>797300</v>
      </c>
      <c r="AH38" s="3">
        <f>SUM(AI38:AL38)</f>
        <v>119</v>
      </c>
      <c r="AI38" s="3"/>
      <c r="AJ38" s="3">
        <v>119</v>
      </c>
      <c r="AK38" s="3"/>
      <c r="AL38" s="3"/>
      <c r="AM38" s="4">
        <v>16</v>
      </c>
      <c r="AN38" s="4">
        <f>ค่าเสื่อม!Q4</f>
        <v>72</v>
      </c>
      <c r="AO38" s="95">
        <f t="shared" si="7"/>
        <v>574056</v>
      </c>
      <c r="AP38" s="95">
        <f t="shared" si="8"/>
        <v>223244</v>
      </c>
      <c r="AQ38" s="166">
        <f>AP38</f>
        <v>223244</v>
      </c>
      <c r="AR38" s="510">
        <f t="shared" si="3"/>
        <v>223244</v>
      </c>
      <c r="AS38" s="4"/>
      <c r="AT38" s="166">
        <f t="shared" si="4"/>
        <v>223244</v>
      </c>
      <c r="AU38" s="4"/>
      <c r="AV38" s="4"/>
      <c r="AW38" s="4"/>
      <c r="AX38" s="4"/>
      <c r="AY38" s="4"/>
    </row>
    <row r="39" spans="1:51" s="27" customFormat="1" ht="17.25" customHeight="1" x14ac:dyDescent="0.25">
      <c r="A39" s="68" t="s">
        <v>1514</v>
      </c>
      <c r="B39" s="5">
        <v>1315</v>
      </c>
      <c r="C39" s="72" t="s">
        <v>5</v>
      </c>
      <c r="D39" s="4">
        <v>45611</v>
      </c>
      <c r="E39" s="4">
        <v>226</v>
      </c>
      <c r="F39" s="4">
        <v>2569</v>
      </c>
      <c r="G39" s="4" t="s">
        <v>245</v>
      </c>
      <c r="H39" s="4">
        <v>0</v>
      </c>
      <c r="I39" s="4">
        <v>1</v>
      </c>
      <c r="J39" s="4">
        <v>16</v>
      </c>
      <c r="K39" s="12">
        <f>H39*400+I39*100+J39</f>
        <v>116</v>
      </c>
      <c r="L39" s="14">
        <f t="shared" si="10"/>
        <v>116</v>
      </c>
      <c r="M39" s="62">
        <v>2</v>
      </c>
      <c r="N39" s="14">
        <f>L39</f>
        <v>116</v>
      </c>
      <c r="O39" s="52">
        <f>125</f>
        <v>125</v>
      </c>
      <c r="P39" s="14">
        <f>N39*O39</f>
        <v>14500</v>
      </c>
      <c r="Q39" s="3"/>
      <c r="R39" s="8">
        <v>116</v>
      </c>
      <c r="S39" s="8"/>
      <c r="T39" s="4"/>
      <c r="U39" s="11"/>
      <c r="V39" s="564" t="s">
        <v>1514</v>
      </c>
      <c r="W39" s="5">
        <v>1169</v>
      </c>
      <c r="X39" s="17" t="s">
        <v>1396</v>
      </c>
      <c r="Y39" s="4" t="s">
        <v>28</v>
      </c>
      <c r="Z39" s="4" t="s">
        <v>53</v>
      </c>
      <c r="AA39" s="16">
        <v>12</v>
      </c>
      <c r="AB39" s="16">
        <v>12</v>
      </c>
      <c r="AC39" s="16">
        <v>2</v>
      </c>
      <c r="AD39" s="8">
        <f>AA39*AB39</f>
        <v>144</v>
      </c>
      <c r="AE39" s="8">
        <v>100</v>
      </c>
      <c r="AF39" s="7">
        <f>[8]รายการ!B1</f>
        <v>6700</v>
      </c>
      <c r="AG39" s="7">
        <f>AF39*AD39</f>
        <v>964800</v>
      </c>
      <c r="AH39" s="3">
        <f>SUM(AI39:AL39)</f>
        <v>144</v>
      </c>
      <c r="AI39" s="3"/>
      <c r="AJ39" s="3">
        <v>144</v>
      </c>
      <c r="AK39" s="3"/>
      <c r="AL39" s="3"/>
      <c r="AM39" s="4">
        <v>21</v>
      </c>
      <c r="AN39" s="4">
        <f>ค่าเสื่อม!T4</f>
        <v>93</v>
      </c>
      <c r="AO39" s="166">
        <f t="shared" si="7"/>
        <v>897264</v>
      </c>
      <c r="AP39" s="166">
        <f t="shared" si="8"/>
        <v>67536</v>
      </c>
      <c r="AQ39" s="166">
        <f>P39+AP39</f>
        <v>82036</v>
      </c>
      <c r="AR39" s="510">
        <f t="shared" si="3"/>
        <v>82036</v>
      </c>
      <c r="AS39" s="4"/>
      <c r="AT39" s="166">
        <f t="shared" si="4"/>
        <v>82036</v>
      </c>
      <c r="AU39" s="4"/>
      <c r="AV39" s="4"/>
      <c r="AW39" s="4"/>
      <c r="AX39" s="4"/>
      <c r="AY39" s="4"/>
    </row>
    <row r="40" spans="1:51" s="27" customFormat="1" ht="17.25" customHeight="1" x14ac:dyDescent="0.25">
      <c r="A40" s="68" t="s">
        <v>1515</v>
      </c>
      <c r="B40" s="5">
        <v>1316</v>
      </c>
      <c r="C40" s="72" t="s">
        <v>5</v>
      </c>
      <c r="D40" s="4">
        <v>45610</v>
      </c>
      <c r="E40" s="4">
        <v>225</v>
      </c>
      <c r="F40" s="4">
        <v>2568</v>
      </c>
      <c r="G40" s="4" t="s">
        <v>245</v>
      </c>
      <c r="H40" s="4">
        <v>0</v>
      </c>
      <c r="I40" s="4">
        <v>1</v>
      </c>
      <c r="J40" s="4">
        <v>48</v>
      </c>
      <c r="K40" s="12">
        <f>H40*400+I40*100+J40</f>
        <v>148</v>
      </c>
      <c r="L40" s="14">
        <f t="shared" si="10"/>
        <v>148</v>
      </c>
      <c r="M40" s="62">
        <v>2</v>
      </c>
      <c r="N40" s="14">
        <f>L40</f>
        <v>148</v>
      </c>
      <c r="O40" s="52">
        <f>25</f>
        <v>25</v>
      </c>
      <c r="P40" s="14">
        <f>N40*O40</f>
        <v>3700</v>
      </c>
      <c r="Q40" s="3"/>
      <c r="R40" s="8">
        <v>148</v>
      </c>
      <c r="S40" s="8"/>
      <c r="T40" s="4"/>
      <c r="U40" s="11"/>
      <c r="V40" s="26"/>
      <c r="W40" s="5"/>
      <c r="X40" s="17"/>
      <c r="Y40" s="4"/>
      <c r="Z40" s="4"/>
      <c r="AA40" s="16"/>
      <c r="AB40" s="16"/>
      <c r="AC40" s="16"/>
      <c r="AD40" s="8"/>
      <c r="AE40" s="8"/>
      <c r="AF40" s="7"/>
      <c r="AG40" s="7"/>
      <c r="AH40" s="3"/>
      <c r="AI40" s="3"/>
      <c r="AJ40" s="3"/>
      <c r="AK40" s="3"/>
      <c r="AL40" s="3"/>
      <c r="AM40" s="4"/>
      <c r="AN40" s="4"/>
      <c r="AO40" s="166"/>
      <c r="AP40" s="166"/>
      <c r="AQ40" s="166">
        <f>P40</f>
        <v>3700</v>
      </c>
      <c r="AR40" s="510">
        <f t="shared" si="3"/>
        <v>3700</v>
      </c>
      <c r="AS40" s="4"/>
      <c r="AT40" s="166">
        <f t="shared" si="4"/>
        <v>3700</v>
      </c>
      <c r="AU40" s="4"/>
      <c r="AV40" s="4"/>
      <c r="AW40" s="4"/>
      <c r="AX40" s="4"/>
      <c r="AY40" s="4"/>
    </row>
    <row r="41" spans="1:51" s="27" customFormat="1" ht="17.25" customHeight="1" x14ac:dyDescent="0.25">
      <c r="A41" s="68"/>
      <c r="B41" s="5"/>
      <c r="C41" s="72"/>
      <c r="D41" s="4"/>
      <c r="E41" s="4"/>
      <c r="F41" s="4"/>
      <c r="G41" s="4"/>
      <c r="H41" s="4"/>
      <c r="I41" s="4"/>
      <c r="J41" s="4"/>
      <c r="K41" s="12"/>
      <c r="L41" s="14"/>
      <c r="M41" s="62"/>
      <c r="N41" s="14"/>
      <c r="O41" s="52"/>
      <c r="P41" s="14"/>
      <c r="Q41" s="3"/>
      <c r="R41" s="8"/>
      <c r="S41" s="8"/>
      <c r="T41" s="4"/>
      <c r="U41" s="11"/>
      <c r="V41" s="26" t="s">
        <v>1516</v>
      </c>
      <c r="W41" s="5">
        <v>1170</v>
      </c>
      <c r="X41" s="17" t="s">
        <v>1009</v>
      </c>
      <c r="Y41" s="4" t="s">
        <v>28</v>
      </c>
      <c r="Z41" s="4" t="s">
        <v>53</v>
      </c>
      <c r="AA41" s="16">
        <v>12</v>
      </c>
      <c r="AB41" s="16">
        <v>15</v>
      </c>
      <c r="AC41" s="16">
        <v>2</v>
      </c>
      <c r="AD41" s="8">
        <f>AA41*AB41</f>
        <v>180</v>
      </c>
      <c r="AE41" s="8">
        <v>100</v>
      </c>
      <c r="AF41" s="7">
        <f>[8]รายการ!B1</f>
        <v>6700</v>
      </c>
      <c r="AG41" s="7">
        <f>AF41*AD41</f>
        <v>1206000</v>
      </c>
      <c r="AH41" s="3">
        <f>SUM(AI41:AL41)</f>
        <v>180</v>
      </c>
      <c r="AI41" s="3"/>
      <c r="AJ41" s="3">
        <v>180</v>
      </c>
      <c r="AK41" s="3"/>
      <c r="AL41" s="3"/>
      <c r="AM41" s="4">
        <v>30</v>
      </c>
      <c r="AN41" s="4">
        <f>ค่าเสื่อม!T4</f>
        <v>93</v>
      </c>
      <c r="AO41" s="166">
        <f t="shared" si="7"/>
        <v>1121580</v>
      </c>
      <c r="AP41" s="166">
        <f t="shared" si="8"/>
        <v>84420</v>
      </c>
      <c r="AQ41" s="166">
        <f>AP41</f>
        <v>84420</v>
      </c>
      <c r="AR41" s="510">
        <f t="shared" si="3"/>
        <v>84420</v>
      </c>
      <c r="AS41" s="4"/>
      <c r="AT41" s="166">
        <f t="shared" si="4"/>
        <v>84420</v>
      </c>
      <c r="AU41" s="4"/>
      <c r="AV41" s="4"/>
      <c r="AW41" s="4"/>
      <c r="AX41" s="4"/>
      <c r="AY41" s="4"/>
    </row>
    <row r="42" spans="1:51" ht="17.25" customHeight="1" x14ac:dyDescent="0.25">
      <c r="A42" s="67" t="s">
        <v>1517</v>
      </c>
      <c r="B42" s="1">
        <v>1317</v>
      </c>
      <c r="C42" s="66" t="s">
        <v>5</v>
      </c>
      <c r="D42" s="2">
        <v>34937</v>
      </c>
      <c r="E42" s="2">
        <v>183</v>
      </c>
      <c r="F42" s="2">
        <v>1686</v>
      </c>
      <c r="G42" s="2" t="s">
        <v>245</v>
      </c>
      <c r="H42" s="2">
        <v>9</v>
      </c>
      <c r="I42" s="2">
        <v>3</v>
      </c>
      <c r="J42" s="2">
        <v>81</v>
      </c>
      <c r="K42" s="12">
        <f>H42*400+I42*100+J42</f>
        <v>3981</v>
      </c>
      <c r="L42" s="14">
        <f>K42</f>
        <v>3981</v>
      </c>
      <c r="M42" s="62">
        <v>5</v>
      </c>
      <c r="N42" s="14">
        <f t="shared" ref="N42:N47" si="11">L42</f>
        <v>3981</v>
      </c>
      <c r="O42" s="82">
        <v>125</v>
      </c>
      <c r="P42" s="14">
        <f t="shared" ref="P42:P47" si="12">N42*O42</f>
        <v>497625</v>
      </c>
      <c r="Q42" s="3">
        <v>3781</v>
      </c>
      <c r="R42" s="8">
        <v>200</v>
      </c>
      <c r="V42" s="28" t="s">
        <v>1517</v>
      </c>
      <c r="W42" s="5">
        <v>1171</v>
      </c>
      <c r="X42" s="17" t="s">
        <v>1518</v>
      </c>
      <c r="Y42" s="4" t="s">
        <v>28</v>
      </c>
      <c r="Z42" s="4" t="s">
        <v>53</v>
      </c>
      <c r="AA42" s="16">
        <v>10</v>
      </c>
      <c r="AB42" s="16">
        <v>12</v>
      </c>
      <c r="AC42" s="16">
        <v>2</v>
      </c>
      <c r="AD42" s="8">
        <f>AA42*AB42</f>
        <v>120</v>
      </c>
      <c r="AE42" s="8">
        <v>100</v>
      </c>
      <c r="AF42" s="7">
        <f>[8]รายการ!B1</f>
        <v>6700</v>
      </c>
      <c r="AG42" s="7">
        <f>AF42*AD42</f>
        <v>804000</v>
      </c>
      <c r="AH42" s="3">
        <f>SUM(AI42:AL42)</f>
        <v>120</v>
      </c>
      <c r="AJ42" s="3">
        <v>120</v>
      </c>
      <c r="AM42" s="2">
        <v>26</v>
      </c>
      <c r="AN42" s="2">
        <f>ค่าเสื่อม!T4</f>
        <v>93</v>
      </c>
      <c r="AO42" s="95">
        <f t="shared" si="7"/>
        <v>747720</v>
      </c>
      <c r="AP42" s="95">
        <f t="shared" si="8"/>
        <v>56280</v>
      </c>
      <c r="AQ42" s="95">
        <f>P43+AP42</f>
        <v>69630</v>
      </c>
      <c r="AR42" s="510">
        <f t="shared" si="3"/>
        <v>69630</v>
      </c>
      <c r="AT42" s="95">
        <f t="shared" si="4"/>
        <v>69630</v>
      </c>
      <c r="AW42" s="2"/>
      <c r="AX42" s="2"/>
      <c r="AY42" s="2"/>
    </row>
    <row r="43" spans="1:51" ht="17.25" customHeight="1" x14ac:dyDescent="0.25">
      <c r="A43" s="67" t="s">
        <v>1519</v>
      </c>
      <c r="B43" s="1">
        <v>1318</v>
      </c>
      <c r="C43" s="66" t="s">
        <v>5</v>
      </c>
      <c r="D43" s="2">
        <v>34936</v>
      </c>
      <c r="E43" s="2">
        <v>182</v>
      </c>
      <c r="F43" s="2">
        <v>1685</v>
      </c>
      <c r="G43" s="2" t="s">
        <v>245</v>
      </c>
      <c r="H43" s="2">
        <v>0</v>
      </c>
      <c r="I43" s="2">
        <v>0</v>
      </c>
      <c r="J43" s="2">
        <v>89</v>
      </c>
      <c r="K43" s="12">
        <f>H43*400+I43*100+J43</f>
        <v>89</v>
      </c>
      <c r="L43" s="14">
        <f>SUM(Q43:U43)</f>
        <v>89</v>
      </c>
      <c r="M43" s="62">
        <v>2</v>
      </c>
      <c r="N43" s="14">
        <f t="shared" si="11"/>
        <v>89</v>
      </c>
      <c r="O43" s="82">
        <v>150</v>
      </c>
      <c r="P43" s="14">
        <f t="shared" si="12"/>
        <v>13350</v>
      </c>
      <c r="R43" s="8">
        <v>89</v>
      </c>
      <c r="V43" s="58" t="s">
        <v>1519</v>
      </c>
      <c r="W43" s="5">
        <v>1172</v>
      </c>
      <c r="X43" s="17" t="s">
        <v>1379</v>
      </c>
      <c r="Y43" s="4" t="s">
        <v>28</v>
      </c>
      <c r="Z43" s="4" t="s">
        <v>41</v>
      </c>
      <c r="AC43" s="16">
        <v>2</v>
      </c>
      <c r="AD43" s="8">
        <f>SUM(AD44:AD45)</f>
        <v>200</v>
      </c>
      <c r="AE43" s="8">
        <v>100</v>
      </c>
      <c r="AF43" s="7">
        <f>[8]รายการ!B1</f>
        <v>6700</v>
      </c>
      <c r="AG43" s="7">
        <f>AF43*AD43</f>
        <v>1340000</v>
      </c>
      <c r="AH43" s="3">
        <v>200</v>
      </c>
      <c r="AJ43" s="3">
        <v>100</v>
      </c>
      <c r="AM43" s="2">
        <v>30</v>
      </c>
      <c r="AN43" s="2">
        <f>ค่าเสื่อม!W3</f>
        <v>85</v>
      </c>
      <c r="AO43" s="95">
        <f>AG43*AN43/100</f>
        <v>1139000</v>
      </c>
      <c r="AP43" s="95">
        <f>AG43-AO43</f>
        <v>201000</v>
      </c>
      <c r="AQ43" s="95">
        <f>P44+AP43</f>
        <v>201000</v>
      </c>
      <c r="AR43" s="510">
        <f t="shared" si="3"/>
        <v>201000</v>
      </c>
      <c r="AT43" s="95">
        <f t="shared" ref="AT43:AT72" si="13">AQ43-AS43</f>
        <v>201000</v>
      </c>
      <c r="AW43" s="2"/>
      <c r="AX43" s="2"/>
      <c r="AY43" s="2"/>
    </row>
    <row r="44" spans="1:51" ht="17.25" customHeight="1" x14ac:dyDescent="0.25">
      <c r="N44" s="14"/>
      <c r="O44" s="82"/>
      <c r="P44" s="14"/>
      <c r="Z44" s="26" t="s">
        <v>42</v>
      </c>
      <c r="AA44" s="16">
        <v>10</v>
      </c>
      <c r="AB44" s="16">
        <v>10</v>
      </c>
      <c r="AC44" s="16">
        <v>2</v>
      </c>
      <c r="AD44" s="8">
        <f>AA44*AB44</f>
        <v>100</v>
      </c>
      <c r="AE44" s="8">
        <v>50</v>
      </c>
      <c r="AF44" s="7">
        <f>AF42</f>
        <v>6700</v>
      </c>
      <c r="AG44" s="7">
        <f t="shared" ref="AG44:AG45" si="14">AF44*AD44</f>
        <v>670000</v>
      </c>
      <c r="AH44" s="3">
        <v>100</v>
      </c>
      <c r="AJ44" s="3">
        <v>100</v>
      </c>
      <c r="AN44" s="2">
        <v>85</v>
      </c>
      <c r="AO44" s="95">
        <f>AG44*AN44/100</f>
        <v>569500</v>
      </c>
      <c r="AP44" s="95">
        <f>AG44-AO44</f>
        <v>100500</v>
      </c>
      <c r="AQ44" s="95">
        <f t="shared" ref="AQ44:AQ45" si="15">P45+AP44</f>
        <v>100500</v>
      </c>
      <c r="AR44" s="510">
        <f t="shared" si="3"/>
        <v>100500</v>
      </c>
      <c r="AT44" s="95">
        <f t="shared" si="13"/>
        <v>100500</v>
      </c>
      <c r="AW44" s="2"/>
      <c r="AX44" s="2"/>
      <c r="AY44" s="2"/>
    </row>
    <row r="45" spans="1:51" ht="17.25" customHeight="1" x14ac:dyDescent="0.25">
      <c r="N45" s="14"/>
      <c r="O45" s="82"/>
      <c r="P45" s="14"/>
      <c r="Z45" s="26" t="s">
        <v>43</v>
      </c>
      <c r="AA45" s="16">
        <v>10</v>
      </c>
      <c r="AB45" s="16">
        <v>10</v>
      </c>
      <c r="AC45" s="16">
        <v>2</v>
      </c>
      <c r="AD45" s="8">
        <v>100</v>
      </c>
      <c r="AE45" s="8">
        <v>50</v>
      </c>
      <c r="AF45" s="7">
        <f>AF43</f>
        <v>6700</v>
      </c>
      <c r="AG45" s="7">
        <f t="shared" si="14"/>
        <v>670000</v>
      </c>
      <c r="AH45" s="3">
        <f>SUM(AI45:AL45)</f>
        <v>100</v>
      </c>
      <c r="AJ45" s="3">
        <v>100</v>
      </c>
      <c r="AN45" s="2">
        <v>85</v>
      </c>
      <c r="AO45" s="95">
        <f>AG45*AN45/100</f>
        <v>569500</v>
      </c>
      <c r="AP45" s="95">
        <f>AG45-AO45</f>
        <v>100500</v>
      </c>
      <c r="AQ45" s="95">
        <f t="shared" si="15"/>
        <v>210250</v>
      </c>
      <c r="AR45" s="510">
        <f t="shared" si="3"/>
        <v>210250</v>
      </c>
      <c r="AT45" s="95">
        <f t="shared" si="13"/>
        <v>210250</v>
      </c>
      <c r="AW45" s="2"/>
      <c r="AX45" s="2"/>
      <c r="AY45" s="2"/>
    </row>
    <row r="46" spans="1:51" s="27" customFormat="1" ht="17.25" customHeight="1" x14ac:dyDescent="0.25">
      <c r="A46" s="68" t="s">
        <v>1520</v>
      </c>
      <c r="B46" s="5">
        <v>1319</v>
      </c>
      <c r="C46" s="72" t="s">
        <v>5</v>
      </c>
      <c r="D46" s="4">
        <v>45977</v>
      </c>
      <c r="E46" s="4">
        <v>238</v>
      </c>
      <c r="F46" s="4">
        <v>2581</v>
      </c>
      <c r="G46" s="4" t="s">
        <v>1521</v>
      </c>
      <c r="H46" s="4">
        <v>2</v>
      </c>
      <c r="I46" s="4">
        <v>0</v>
      </c>
      <c r="J46" s="4">
        <v>78</v>
      </c>
      <c r="K46" s="12">
        <f>H46*400+I46*100+J46</f>
        <v>878</v>
      </c>
      <c r="L46" s="14">
        <f>SUM(Q46:U46)</f>
        <v>878</v>
      </c>
      <c r="M46" s="62">
        <v>1</v>
      </c>
      <c r="N46" s="14">
        <f t="shared" si="11"/>
        <v>878</v>
      </c>
      <c r="O46" s="52">
        <v>125</v>
      </c>
      <c r="P46" s="14">
        <f t="shared" si="12"/>
        <v>109750</v>
      </c>
      <c r="Q46" s="3">
        <v>878</v>
      </c>
      <c r="R46" s="8"/>
      <c r="S46" s="8"/>
      <c r="T46" s="4"/>
      <c r="U46" s="11"/>
      <c r="V46" s="26"/>
      <c r="W46" s="5"/>
      <c r="X46" s="17"/>
      <c r="Y46" s="4"/>
      <c r="Z46" s="4"/>
      <c r="AA46" s="16"/>
      <c r="AB46" s="16"/>
      <c r="AC46" s="16"/>
      <c r="AD46" s="8"/>
      <c r="AE46" s="8"/>
      <c r="AF46" s="7"/>
      <c r="AG46" s="7"/>
      <c r="AH46" s="4"/>
      <c r="AI46" s="3"/>
      <c r="AJ46" s="3"/>
      <c r="AK46" s="3"/>
      <c r="AL46" s="3"/>
      <c r="AM46" s="4"/>
      <c r="AN46" s="4"/>
      <c r="AO46" s="4"/>
      <c r="AP46" s="4"/>
      <c r="AQ46" s="95">
        <f>P46+AP46</f>
        <v>109750</v>
      </c>
      <c r="AR46" s="509">
        <f t="shared" si="3"/>
        <v>109750</v>
      </c>
      <c r="AS46" s="4"/>
      <c r="AT46" s="95">
        <f t="shared" si="13"/>
        <v>109750</v>
      </c>
      <c r="AU46" s="4"/>
      <c r="AV46" s="4"/>
      <c r="AW46" s="4"/>
      <c r="AX46" s="4"/>
      <c r="AY46" s="4"/>
    </row>
    <row r="47" spans="1:51" s="735" customFormat="1" ht="17.25" customHeight="1" x14ac:dyDescent="0.25">
      <c r="A47" s="68" t="s">
        <v>1522</v>
      </c>
      <c r="B47" s="5">
        <v>1320</v>
      </c>
      <c r="C47" s="72" t="s">
        <v>5</v>
      </c>
      <c r="D47" s="4">
        <v>38289</v>
      </c>
      <c r="E47" s="4">
        <v>197</v>
      </c>
      <c r="F47" s="4">
        <v>1919</v>
      </c>
      <c r="G47" s="4" t="s">
        <v>245</v>
      </c>
      <c r="H47" s="4">
        <v>0</v>
      </c>
      <c r="I47" s="4">
        <v>2</v>
      </c>
      <c r="J47" s="4">
        <v>13</v>
      </c>
      <c r="K47" s="12">
        <f>H47*400+I47*100+J47</f>
        <v>213</v>
      </c>
      <c r="L47" s="14">
        <f>SUM(Q47:U47)</f>
        <v>213</v>
      </c>
      <c r="M47" s="62">
        <v>1</v>
      </c>
      <c r="N47" s="14">
        <f t="shared" si="11"/>
        <v>213</v>
      </c>
      <c r="O47" s="14">
        <v>150</v>
      </c>
      <c r="P47" s="14">
        <f t="shared" si="12"/>
        <v>31950</v>
      </c>
      <c r="Q47" s="3">
        <v>213</v>
      </c>
      <c r="R47" s="8"/>
      <c r="S47" s="8"/>
      <c r="T47" s="4"/>
      <c r="U47" s="11"/>
      <c r="V47" s="26"/>
      <c r="W47" s="5"/>
      <c r="X47" s="17"/>
      <c r="Y47" s="4"/>
      <c r="Z47" s="4"/>
      <c r="AA47" s="16"/>
      <c r="AB47" s="16"/>
      <c r="AC47" s="16"/>
      <c r="AD47" s="8"/>
      <c r="AE47" s="8"/>
      <c r="AF47" s="7"/>
      <c r="AG47" s="7"/>
      <c r="AH47" s="4"/>
      <c r="AI47" s="3"/>
      <c r="AJ47" s="3"/>
      <c r="AK47" s="3"/>
      <c r="AL47" s="3"/>
      <c r="AM47" s="4"/>
      <c r="AN47" s="4"/>
      <c r="AO47" s="4"/>
      <c r="AP47" s="4"/>
      <c r="AQ47" s="95">
        <f>P47+AP47</f>
        <v>31950</v>
      </c>
      <c r="AR47" s="510">
        <f t="shared" si="3"/>
        <v>31950</v>
      </c>
      <c r="AS47" s="4"/>
      <c r="AT47" s="95">
        <f t="shared" si="13"/>
        <v>31950</v>
      </c>
      <c r="AU47" s="4"/>
      <c r="AV47" s="4"/>
      <c r="AW47" s="4"/>
      <c r="AX47" s="4"/>
      <c r="AY47" s="4"/>
    </row>
    <row r="48" spans="1:51" s="4" customFormat="1" ht="17.25" customHeight="1" x14ac:dyDescent="0.25">
      <c r="A48" s="26"/>
      <c r="B48" s="5"/>
      <c r="K48" s="12"/>
      <c r="L48" s="14"/>
      <c r="M48" s="62"/>
      <c r="N48" s="14"/>
      <c r="O48" s="14"/>
      <c r="P48" s="14"/>
      <c r="Q48" s="3"/>
      <c r="R48" s="8"/>
      <c r="S48" s="8"/>
      <c r="U48" s="11"/>
      <c r="V48" s="26" t="s">
        <v>1523</v>
      </c>
      <c r="W48" s="5">
        <v>1173</v>
      </c>
      <c r="X48" s="17" t="s">
        <v>1524</v>
      </c>
      <c r="Y48" s="4" t="s">
        <v>28</v>
      </c>
      <c r="Z48" s="4" t="s">
        <v>53</v>
      </c>
      <c r="AA48" s="16">
        <v>6</v>
      </c>
      <c r="AB48" s="16">
        <v>9</v>
      </c>
      <c r="AC48" s="16">
        <v>2</v>
      </c>
      <c r="AD48" s="8">
        <f>AA48*AB48</f>
        <v>54</v>
      </c>
      <c r="AE48" s="8">
        <v>100</v>
      </c>
      <c r="AF48" s="7">
        <f>[8]รายการ!B1</f>
        <v>6700</v>
      </c>
      <c r="AG48" s="7">
        <f>AF48*AD48</f>
        <v>361800</v>
      </c>
      <c r="AH48" s="3">
        <f>SUM(AI48:AL48)</f>
        <v>54</v>
      </c>
      <c r="AI48" s="3"/>
      <c r="AJ48" s="3">
        <v>54</v>
      </c>
      <c r="AK48" s="3"/>
      <c r="AL48" s="3"/>
      <c r="AM48" s="4">
        <v>8</v>
      </c>
      <c r="AN48" s="4">
        <f>ค่าเสื่อม!I4</f>
        <v>30</v>
      </c>
      <c r="AO48" s="95">
        <f>AG48*AN48/100</f>
        <v>108540</v>
      </c>
      <c r="AP48" s="95">
        <f>AG48-AO48</f>
        <v>253260</v>
      </c>
      <c r="AQ48" s="166">
        <f>AP48</f>
        <v>253260</v>
      </c>
      <c r="AR48" s="95">
        <f t="shared" si="3"/>
        <v>253260</v>
      </c>
      <c r="AT48" s="166">
        <f t="shared" si="13"/>
        <v>253260</v>
      </c>
    </row>
    <row r="49" spans="1:51" s="27" customFormat="1" ht="17.25" customHeight="1" x14ac:dyDescent="0.25">
      <c r="A49" s="566"/>
      <c r="B49" s="22"/>
      <c r="C49" s="521"/>
      <c r="D49" s="21"/>
      <c r="E49" s="21"/>
      <c r="F49" s="21"/>
      <c r="G49" s="21"/>
      <c r="H49" s="21"/>
      <c r="I49" s="21"/>
      <c r="J49" s="21"/>
      <c r="K49" s="90"/>
      <c r="L49" s="90"/>
      <c r="M49" s="513"/>
      <c r="N49" s="15"/>
      <c r="O49" s="517"/>
      <c r="P49" s="15"/>
      <c r="Q49" s="20"/>
      <c r="R49" s="25"/>
      <c r="S49" s="25"/>
      <c r="T49" s="21"/>
      <c r="U49" s="38"/>
      <c r="V49" s="23" t="s">
        <v>1525</v>
      </c>
      <c r="W49" s="22">
        <v>1174</v>
      </c>
      <c r="X49" s="29" t="s">
        <v>1526</v>
      </c>
      <c r="Y49" s="21" t="s">
        <v>28</v>
      </c>
      <c r="Z49" s="21" t="s">
        <v>53</v>
      </c>
      <c r="AA49" s="24">
        <v>6</v>
      </c>
      <c r="AB49" s="24">
        <v>9</v>
      </c>
      <c r="AC49" s="24">
        <v>2</v>
      </c>
      <c r="AD49" s="25">
        <f>AA49*AB49</f>
        <v>54</v>
      </c>
      <c r="AE49" s="25">
        <v>100</v>
      </c>
      <c r="AF49" s="90">
        <f>[8]รายการ!B1</f>
        <v>6700</v>
      </c>
      <c r="AG49" s="90">
        <f>AF49*AD49</f>
        <v>361800</v>
      </c>
      <c r="AH49" s="20">
        <f>SUM(AI49:AL49)</f>
        <v>54</v>
      </c>
      <c r="AI49" s="20"/>
      <c r="AJ49" s="20">
        <v>54</v>
      </c>
      <c r="AK49" s="20"/>
      <c r="AL49" s="20"/>
      <c r="AM49" s="21">
        <v>8</v>
      </c>
      <c r="AN49" s="21">
        <f>ค่าเสื่อม!I4</f>
        <v>30</v>
      </c>
      <c r="AO49" s="510">
        <f>AG49*AN49/100</f>
        <v>108540</v>
      </c>
      <c r="AP49" s="510">
        <f>AG49-AO49</f>
        <v>253260</v>
      </c>
      <c r="AQ49" s="509">
        <f>AP49</f>
        <v>253260</v>
      </c>
      <c r="AR49" s="510">
        <f t="shared" si="3"/>
        <v>253260</v>
      </c>
      <c r="AS49" s="21"/>
      <c r="AT49" s="509">
        <f t="shared" si="13"/>
        <v>253260</v>
      </c>
      <c r="AU49" s="21"/>
      <c r="AV49" s="21"/>
      <c r="AW49" s="21"/>
      <c r="AX49" s="21"/>
      <c r="AY49" s="21"/>
    </row>
    <row r="50" spans="1:51" s="597" customFormat="1" ht="17.25" customHeight="1" x14ac:dyDescent="0.25">
      <c r="A50" s="580" t="s">
        <v>1527</v>
      </c>
      <c r="B50" s="581">
        <v>1321</v>
      </c>
      <c r="C50" s="582" t="s">
        <v>90</v>
      </c>
      <c r="D50" s="583">
        <v>56</v>
      </c>
      <c r="E50" s="583">
        <v>49</v>
      </c>
      <c r="F50" s="583" t="s">
        <v>1528</v>
      </c>
      <c r="G50" s="583" t="s">
        <v>245</v>
      </c>
      <c r="H50" s="583">
        <v>22</v>
      </c>
      <c r="I50" s="583">
        <v>2</v>
      </c>
      <c r="J50" s="583">
        <v>30</v>
      </c>
      <c r="K50" s="584">
        <f>H50*400+I50*100+J50</f>
        <v>9030</v>
      </c>
      <c r="L50" s="585">
        <f t="shared" ref="L50:L55" si="16">SUM(Q50:U50)</f>
        <v>9030</v>
      </c>
      <c r="M50" s="586">
        <v>1</v>
      </c>
      <c r="N50" s="585">
        <f>L50</f>
        <v>9030</v>
      </c>
      <c r="O50" s="587">
        <f>125</f>
        <v>125</v>
      </c>
      <c r="P50" s="585">
        <f>N50*O50</f>
        <v>1128750</v>
      </c>
      <c r="Q50" s="588">
        <v>9030</v>
      </c>
      <c r="R50" s="589"/>
      <c r="S50" s="589"/>
      <c r="T50" s="583"/>
      <c r="U50" s="590"/>
      <c r="V50" s="591"/>
      <c r="W50" s="581"/>
      <c r="X50" s="592"/>
      <c r="Y50" s="583"/>
      <c r="Z50" s="583"/>
      <c r="AA50" s="593"/>
      <c r="AB50" s="593"/>
      <c r="AC50" s="593"/>
      <c r="AD50" s="589"/>
      <c r="AE50" s="589"/>
      <c r="AF50" s="594"/>
      <c r="AG50" s="594"/>
      <c r="AH50" s="583"/>
      <c r="AI50" s="588"/>
      <c r="AJ50" s="588"/>
      <c r="AK50" s="588"/>
      <c r="AL50" s="588"/>
      <c r="AM50" s="583"/>
      <c r="AN50" s="583"/>
      <c r="AO50" s="583"/>
      <c r="AP50" s="583"/>
      <c r="AQ50" s="595">
        <f t="shared" ref="AQ50" si="17">P50+AP50</f>
        <v>1128750</v>
      </c>
      <c r="AR50" s="595">
        <f t="shared" si="3"/>
        <v>1128750</v>
      </c>
      <c r="AS50" s="595">
        <f>P50</f>
        <v>1128750</v>
      </c>
      <c r="AT50" s="595">
        <f t="shared" si="13"/>
        <v>0</v>
      </c>
      <c r="AU50" s="595">
        <f>AS50</f>
        <v>1128750</v>
      </c>
      <c r="AV50" s="583">
        <f>'อัตราภาษี 1'!B5</f>
        <v>0.01</v>
      </c>
      <c r="AW50" s="591" t="s">
        <v>1995</v>
      </c>
      <c r="AX50" s="603">
        <f t="shared" ref="AX50" si="18">AU50*AV50/100</f>
        <v>112.875</v>
      </c>
      <c r="AY50" s="595">
        <f t="shared" ref="AY50" si="19">AX50*10/100</f>
        <v>11.2875</v>
      </c>
    </row>
    <row r="51" spans="1:51" ht="17.25" customHeight="1" x14ac:dyDescent="0.25">
      <c r="A51" s="67" t="s">
        <v>299</v>
      </c>
      <c r="B51" s="581">
        <v>1322</v>
      </c>
      <c r="C51" s="66" t="s">
        <v>5</v>
      </c>
      <c r="D51" s="2">
        <v>18815</v>
      </c>
      <c r="E51" s="2">
        <v>14</v>
      </c>
      <c r="F51" s="2">
        <v>684</v>
      </c>
      <c r="G51" s="2" t="s">
        <v>245</v>
      </c>
      <c r="H51" s="2">
        <v>29</v>
      </c>
      <c r="I51" s="2">
        <v>0</v>
      </c>
      <c r="J51" s="2">
        <v>0</v>
      </c>
      <c r="K51" s="12">
        <f>H51*400+I51*100+J51</f>
        <v>11600</v>
      </c>
      <c r="L51" s="14">
        <f t="shared" si="16"/>
        <v>11600</v>
      </c>
      <c r="M51" s="62">
        <v>1</v>
      </c>
      <c r="N51" s="14">
        <f>L51</f>
        <v>11600</v>
      </c>
      <c r="O51" s="82">
        <f>[9]qry_report!$L$465</f>
        <v>125</v>
      </c>
      <c r="P51" s="14">
        <f>N51*O51</f>
        <v>1450000</v>
      </c>
      <c r="Q51" s="3">
        <v>11600</v>
      </c>
      <c r="AQ51" s="95">
        <f>P51</f>
        <v>1450000</v>
      </c>
      <c r="AR51" s="510">
        <f t="shared" si="3"/>
        <v>1450000</v>
      </c>
      <c r="AT51" s="95">
        <f t="shared" si="13"/>
        <v>1450000</v>
      </c>
      <c r="AW51" s="2"/>
      <c r="AX51" s="2"/>
      <c r="AY51" s="2"/>
    </row>
    <row r="52" spans="1:51" ht="17.25" customHeight="1" x14ac:dyDescent="0.25">
      <c r="A52" s="68" t="s">
        <v>1529</v>
      </c>
      <c r="B52" s="581">
        <v>1323</v>
      </c>
      <c r="C52" s="72" t="s">
        <v>5</v>
      </c>
      <c r="D52" s="4">
        <v>23410</v>
      </c>
      <c r="E52" s="4">
        <v>92</v>
      </c>
      <c r="F52" s="4">
        <v>988</v>
      </c>
      <c r="G52" s="4" t="s">
        <v>245</v>
      </c>
      <c r="H52" s="4">
        <v>0</v>
      </c>
      <c r="I52" s="4">
        <v>1</v>
      </c>
      <c r="J52" s="4">
        <v>62</v>
      </c>
      <c r="K52" s="12">
        <f>H52*400+I52*100+J52</f>
        <v>162</v>
      </c>
      <c r="L52" s="14">
        <f t="shared" si="16"/>
        <v>162</v>
      </c>
      <c r="M52" s="62">
        <v>2</v>
      </c>
      <c r="N52" s="14">
        <f>L52</f>
        <v>162</v>
      </c>
      <c r="O52" s="52">
        <v>125</v>
      </c>
      <c r="P52" s="14">
        <f>N52*O52</f>
        <v>20250</v>
      </c>
      <c r="R52" s="8">
        <v>162</v>
      </c>
      <c r="AQ52" s="95">
        <f>P52</f>
        <v>20250</v>
      </c>
      <c r="AR52" s="510">
        <f t="shared" si="3"/>
        <v>20250</v>
      </c>
      <c r="AT52" s="95">
        <f t="shared" si="13"/>
        <v>20250</v>
      </c>
      <c r="AW52" s="2"/>
      <c r="AX52" s="2"/>
      <c r="AY52" s="2"/>
    </row>
    <row r="53" spans="1:51" s="27" customFormat="1" ht="17.25" customHeight="1" x14ac:dyDescent="0.25">
      <c r="A53" s="67"/>
      <c r="B53" s="1"/>
      <c r="C53" s="66"/>
      <c r="D53" s="2"/>
      <c r="E53" s="2"/>
      <c r="F53" s="2"/>
      <c r="G53" s="2"/>
      <c r="H53" s="2"/>
      <c r="I53" s="2"/>
      <c r="J53" s="2"/>
      <c r="K53" s="12"/>
      <c r="L53" s="14"/>
      <c r="M53" s="62"/>
      <c r="N53" s="14"/>
      <c r="O53" s="82"/>
      <c r="P53" s="14"/>
      <c r="Q53" s="3"/>
      <c r="R53" s="8"/>
      <c r="S53" s="8"/>
      <c r="T53" s="4"/>
      <c r="U53" s="11"/>
      <c r="V53" s="26" t="s">
        <v>1530</v>
      </c>
      <c r="W53" s="5">
        <v>1175</v>
      </c>
      <c r="X53" s="19" t="s">
        <v>1427</v>
      </c>
      <c r="Y53" s="4" t="s">
        <v>28</v>
      </c>
      <c r="Z53" s="4" t="s">
        <v>53</v>
      </c>
      <c r="AA53" s="16">
        <v>6</v>
      </c>
      <c r="AB53" s="16">
        <v>12</v>
      </c>
      <c r="AC53" s="16">
        <v>2</v>
      </c>
      <c r="AD53" s="8">
        <f>AA53*AB53</f>
        <v>72</v>
      </c>
      <c r="AE53" s="8">
        <v>100</v>
      </c>
      <c r="AF53" s="7">
        <f>[8]รายการ!B1</f>
        <v>6700</v>
      </c>
      <c r="AG53" s="7">
        <f t="shared" ref="AG53:AG60" si="20">AF53*AD53</f>
        <v>482400</v>
      </c>
      <c r="AH53" s="3">
        <f>SUM(AI53:AL53)</f>
        <v>72</v>
      </c>
      <c r="AI53" s="3"/>
      <c r="AJ53" s="3">
        <v>72</v>
      </c>
      <c r="AK53" s="3"/>
      <c r="AL53" s="3"/>
      <c r="AM53" s="4">
        <v>31</v>
      </c>
      <c r="AN53" s="4">
        <f>ค่าเสื่อม!T4</f>
        <v>93</v>
      </c>
      <c r="AO53" s="95">
        <f t="shared" ref="AO53:AO60" si="21">AG53*AN53/100</f>
        <v>448632</v>
      </c>
      <c r="AP53" s="95">
        <f t="shared" ref="AP53:AP60" si="22">AG53-AO53</f>
        <v>33768</v>
      </c>
      <c r="AQ53" s="166">
        <f>AP53</f>
        <v>33768</v>
      </c>
      <c r="AR53" s="510">
        <f t="shared" si="3"/>
        <v>33768</v>
      </c>
      <c r="AS53" s="4"/>
      <c r="AT53" s="95">
        <f t="shared" si="13"/>
        <v>33768</v>
      </c>
      <c r="AU53" s="4"/>
      <c r="AV53" s="4"/>
      <c r="AW53" s="4"/>
      <c r="AX53" s="4"/>
      <c r="AY53" s="4"/>
    </row>
    <row r="54" spans="1:51" ht="17.25" customHeight="1" x14ac:dyDescent="0.25">
      <c r="A54" s="67" t="s">
        <v>1531</v>
      </c>
      <c r="B54" s="1">
        <v>1324</v>
      </c>
      <c r="C54" s="66" t="s">
        <v>5</v>
      </c>
      <c r="D54" s="2">
        <v>23368</v>
      </c>
      <c r="E54" s="2">
        <v>32</v>
      </c>
      <c r="F54" s="2">
        <v>946</v>
      </c>
      <c r="G54" s="2" t="s">
        <v>245</v>
      </c>
      <c r="H54" s="2">
        <v>36</v>
      </c>
      <c r="I54" s="2">
        <v>0</v>
      </c>
      <c r="J54" s="2">
        <v>9</v>
      </c>
      <c r="K54" s="12">
        <f>H54*400+I54*100+J54</f>
        <v>14409</v>
      </c>
      <c r="L54" s="14">
        <f t="shared" si="16"/>
        <v>14409</v>
      </c>
      <c r="M54" s="62">
        <v>1</v>
      </c>
      <c r="N54" s="14">
        <f>L54</f>
        <v>14409</v>
      </c>
      <c r="O54" s="82">
        <v>125</v>
      </c>
      <c r="P54" s="14">
        <f>N54*O54</f>
        <v>1801125</v>
      </c>
      <c r="Q54" s="3">
        <v>14409</v>
      </c>
      <c r="AG54" s="7">
        <f t="shared" si="20"/>
        <v>0</v>
      </c>
      <c r="AO54" s="95">
        <f t="shared" si="21"/>
        <v>0</v>
      </c>
      <c r="AP54" s="95">
        <f t="shared" si="22"/>
        <v>0</v>
      </c>
      <c r="AQ54" s="95">
        <f>P54</f>
        <v>1801125</v>
      </c>
      <c r="AR54" s="510">
        <f t="shared" si="3"/>
        <v>1801125</v>
      </c>
      <c r="AT54" s="95">
        <f t="shared" si="13"/>
        <v>1801125</v>
      </c>
      <c r="AW54" s="2"/>
      <c r="AX54" s="2"/>
      <c r="AY54" s="2"/>
    </row>
    <row r="55" spans="1:51" s="602" customFormat="1" ht="17.25" customHeight="1" x14ac:dyDescent="0.25">
      <c r="A55" s="580" t="s">
        <v>1532</v>
      </c>
      <c r="B55" s="598">
        <v>1325</v>
      </c>
      <c r="C55" s="582" t="s">
        <v>90</v>
      </c>
      <c r="D55" s="583" t="s">
        <v>1533</v>
      </c>
      <c r="E55" s="583" t="s">
        <v>1533</v>
      </c>
      <c r="F55" s="583" t="s">
        <v>1533</v>
      </c>
      <c r="G55" s="583" t="s">
        <v>245</v>
      </c>
      <c r="H55" s="583">
        <v>52</v>
      </c>
      <c r="I55" s="583">
        <v>0</v>
      </c>
      <c r="J55" s="583">
        <v>0</v>
      </c>
      <c r="K55" s="584">
        <f>H55*400+I55*100+J55</f>
        <v>20800</v>
      </c>
      <c r="L55" s="585">
        <f t="shared" si="16"/>
        <v>20800</v>
      </c>
      <c r="M55" s="586">
        <v>2</v>
      </c>
      <c r="N55" s="585">
        <f>L55</f>
        <v>20800</v>
      </c>
      <c r="O55" s="587">
        <v>100</v>
      </c>
      <c r="P55" s="585">
        <f>N55*O55</f>
        <v>2080000</v>
      </c>
      <c r="Q55" s="588">
        <v>19200</v>
      </c>
      <c r="R55" s="589">
        <v>1600</v>
      </c>
      <c r="S55" s="589"/>
      <c r="T55" s="583"/>
      <c r="U55" s="590"/>
      <c r="V55" s="591"/>
      <c r="W55" s="581"/>
      <c r="X55" s="599"/>
      <c r="Y55" s="583"/>
      <c r="Z55" s="583"/>
      <c r="AA55" s="593"/>
      <c r="AB55" s="593"/>
      <c r="AC55" s="593"/>
      <c r="AD55" s="589"/>
      <c r="AE55" s="589"/>
      <c r="AF55" s="594"/>
      <c r="AG55" s="594">
        <f t="shared" si="20"/>
        <v>0</v>
      </c>
      <c r="AH55" s="583"/>
      <c r="AI55" s="588"/>
      <c r="AJ55" s="588"/>
      <c r="AK55" s="588"/>
      <c r="AL55" s="588"/>
      <c r="AM55" s="600"/>
      <c r="AN55" s="600"/>
      <c r="AO55" s="601">
        <f t="shared" si="21"/>
        <v>0</v>
      </c>
      <c r="AP55" s="601">
        <f t="shared" si="22"/>
        <v>0</v>
      </c>
      <c r="AQ55" s="601">
        <f>P55</f>
        <v>2080000</v>
      </c>
      <c r="AR55" s="596">
        <f t="shared" si="3"/>
        <v>2080000</v>
      </c>
      <c r="AS55" s="596">
        <v>1920000</v>
      </c>
      <c r="AT55" s="601">
        <f t="shared" si="13"/>
        <v>160000</v>
      </c>
      <c r="AU55" s="601">
        <f>AS55</f>
        <v>1920000</v>
      </c>
      <c r="AV55" s="583">
        <f>'อัตราภาษี 1'!B5</f>
        <v>0.01</v>
      </c>
      <c r="AW55" s="591" t="s">
        <v>1995</v>
      </c>
      <c r="AX55" s="603">
        <f t="shared" ref="AX55:AX56" si="23">AU55*AV55/100</f>
        <v>192</v>
      </c>
      <c r="AY55" s="595">
        <f t="shared" ref="AY55:AY56" si="24">AX55*10/100</f>
        <v>19.2</v>
      </c>
    </row>
    <row r="56" spans="1:51" s="602" customFormat="1" ht="17.25" customHeight="1" x14ac:dyDescent="0.25">
      <c r="A56" s="580"/>
      <c r="B56" s="598"/>
      <c r="C56" s="582" t="s">
        <v>90</v>
      </c>
      <c r="D56" s="583"/>
      <c r="E56" s="583"/>
      <c r="F56" s="583"/>
      <c r="G56" s="583"/>
      <c r="H56" s="583"/>
      <c r="I56" s="583"/>
      <c r="J56" s="583"/>
      <c r="K56" s="584"/>
      <c r="L56" s="585"/>
      <c r="M56" s="586"/>
      <c r="N56" s="585"/>
      <c r="O56" s="587"/>
      <c r="P56" s="585"/>
      <c r="Q56" s="588"/>
      <c r="R56" s="589">
        <v>1600</v>
      </c>
      <c r="S56" s="589"/>
      <c r="T56" s="583"/>
      <c r="U56" s="590"/>
      <c r="V56" s="591"/>
      <c r="W56" s="581"/>
      <c r="X56" s="599"/>
      <c r="Y56" s="583"/>
      <c r="Z56" s="583"/>
      <c r="AA56" s="593"/>
      <c r="AB56" s="593"/>
      <c r="AC56" s="593"/>
      <c r="AD56" s="589"/>
      <c r="AE56" s="589"/>
      <c r="AF56" s="594"/>
      <c r="AG56" s="594"/>
      <c r="AH56" s="583"/>
      <c r="AI56" s="588"/>
      <c r="AJ56" s="588"/>
      <c r="AK56" s="588"/>
      <c r="AL56" s="588"/>
      <c r="AM56" s="600"/>
      <c r="AN56" s="600"/>
      <c r="AO56" s="601"/>
      <c r="AP56" s="601"/>
      <c r="AQ56" s="601"/>
      <c r="AR56" s="596"/>
      <c r="AS56" s="596">
        <v>160000</v>
      </c>
      <c r="AT56" s="595"/>
      <c r="AU56" s="601">
        <f>AS56</f>
        <v>160000</v>
      </c>
      <c r="AV56" s="583">
        <f>'อัตราภาษี 1'!B6</f>
        <v>0.03</v>
      </c>
      <c r="AW56" s="591" t="s">
        <v>1996</v>
      </c>
      <c r="AX56" s="603">
        <f t="shared" si="23"/>
        <v>48</v>
      </c>
      <c r="AY56" s="595">
        <f t="shared" si="24"/>
        <v>4.8</v>
      </c>
    </row>
    <row r="57" spans="1:51" s="27" customFormat="1" ht="17.25" customHeight="1" x14ac:dyDescent="0.25">
      <c r="A57" s="67"/>
      <c r="B57" s="1"/>
      <c r="C57" s="66"/>
      <c r="D57" s="2"/>
      <c r="E57" s="2"/>
      <c r="F57" s="2"/>
      <c r="G57" s="2"/>
      <c r="H57" s="2"/>
      <c r="I57" s="2"/>
      <c r="J57" s="2"/>
      <c r="K57" s="12"/>
      <c r="L57" s="14"/>
      <c r="M57" s="62"/>
      <c r="N57" s="14"/>
      <c r="O57" s="82"/>
      <c r="P57" s="14"/>
      <c r="Q57" s="3"/>
      <c r="R57" s="8"/>
      <c r="S57" s="8"/>
      <c r="T57" s="4"/>
      <c r="U57" s="11"/>
      <c r="V57" s="26" t="s">
        <v>1534</v>
      </c>
      <c r="W57" s="5">
        <v>1176</v>
      </c>
      <c r="X57" s="17">
        <v>60</v>
      </c>
      <c r="Y57" s="4" t="s">
        <v>28</v>
      </c>
      <c r="Z57" s="4" t="s">
        <v>53</v>
      </c>
      <c r="AA57" s="16">
        <v>9</v>
      </c>
      <c r="AB57" s="16">
        <v>14</v>
      </c>
      <c r="AC57" s="16">
        <v>2</v>
      </c>
      <c r="AD57" s="8">
        <f>AA57*AB57</f>
        <v>126</v>
      </c>
      <c r="AE57" s="8">
        <v>100</v>
      </c>
      <c r="AF57" s="7">
        <f>[8]รายการ!B1</f>
        <v>6700</v>
      </c>
      <c r="AG57" s="7">
        <f t="shared" si="20"/>
        <v>844200</v>
      </c>
      <c r="AH57" s="3">
        <f>SUM(AI57:AL57)</f>
        <v>126</v>
      </c>
      <c r="AI57" s="3"/>
      <c r="AJ57" s="3">
        <v>126</v>
      </c>
      <c r="AK57" s="3"/>
      <c r="AL57" s="3"/>
      <c r="AM57" s="4">
        <v>51</v>
      </c>
      <c r="AN57" s="4">
        <f>ค่าเสื่อม!T4</f>
        <v>93</v>
      </c>
      <c r="AO57" s="95">
        <f t="shared" si="21"/>
        <v>785106</v>
      </c>
      <c r="AP57" s="95">
        <f t="shared" si="22"/>
        <v>59094</v>
      </c>
      <c r="AQ57" s="166">
        <f>AP57</f>
        <v>59094</v>
      </c>
      <c r="AR57" s="510">
        <f t="shared" si="3"/>
        <v>59094</v>
      </c>
      <c r="AS57" s="4"/>
      <c r="AT57" s="95">
        <f t="shared" si="13"/>
        <v>59094</v>
      </c>
      <c r="AU57" s="4"/>
      <c r="AV57" s="4"/>
      <c r="AW57" s="4"/>
      <c r="AX57" s="4"/>
      <c r="AY57" s="4"/>
    </row>
    <row r="58" spans="1:51" s="27" customFormat="1" ht="17.25" customHeight="1" x14ac:dyDescent="0.25">
      <c r="A58" s="68"/>
      <c r="B58" s="5"/>
      <c r="C58" s="72"/>
      <c r="D58" s="4"/>
      <c r="E58" s="4"/>
      <c r="F58" s="4"/>
      <c r="G58" s="4"/>
      <c r="H58" s="4"/>
      <c r="I58" s="4"/>
      <c r="J58" s="4"/>
      <c r="K58" s="7"/>
      <c r="L58" s="7"/>
      <c r="M58" s="62"/>
      <c r="N58" s="14"/>
      <c r="O58" s="52"/>
      <c r="P58" s="14"/>
      <c r="Q58" s="3"/>
      <c r="R58" s="8"/>
      <c r="S58" s="8"/>
      <c r="T58" s="4"/>
      <c r="U58" s="11"/>
      <c r="V58" s="26" t="s">
        <v>1535</v>
      </c>
      <c r="W58" s="5">
        <v>1177</v>
      </c>
      <c r="X58" s="17" t="s">
        <v>542</v>
      </c>
      <c r="Y58" s="4" t="s">
        <v>28</v>
      </c>
      <c r="Z58" s="4" t="s">
        <v>53</v>
      </c>
      <c r="AA58" s="16">
        <v>6</v>
      </c>
      <c r="AB58" s="16">
        <v>15</v>
      </c>
      <c r="AC58" s="16">
        <v>2</v>
      </c>
      <c r="AD58" s="8">
        <f>AA58*AB58</f>
        <v>90</v>
      </c>
      <c r="AE58" s="8">
        <v>100</v>
      </c>
      <c r="AF58" s="7">
        <f>[8]รายการ!B1</f>
        <v>6700</v>
      </c>
      <c r="AG58" s="7">
        <f t="shared" si="20"/>
        <v>603000</v>
      </c>
      <c r="AH58" s="3">
        <f>SUM(AI58:AL58)</f>
        <v>90</v>
      </c>
      <c r="AI58" s="3"/>
      <c r="AJ58" s="3">
        <v>90</v>
      </c>
      <c r="AK58" s="3"/>
      <c r="AL58" s="3"/>
      <c r="AM58" s="4">
        <v>2</v>
      </c>
      <c r="AN58" s="4">
        <f>ค่าเสื่อม!C4</f>
        <v>6</v>
      </c>
      <c r="AO58" s="95">
        <f t="shared" si="21"/>
        <v>36180</v>
      </c>
      <c r="AP58" s="95">
        <f t="shared" si="22"/>
        <v>566820</v>
      </c>
      <c r="AQ58" s="166">
        <f>AP58</f>
        <v>566820</v>
      </c>
      <c r="AR58" s="510">
        <f t="shared" si="3"/>
        <v>566820</v>
      </c>
      <c r="AS58" s="4"/>
      <c r="AT58" s="95">
        <f t="shared" si="13"/>
        <v>566820</v>
      </c>
      <c r="AU58" s="4"/>
      <c r="AV58" s="4"/>
      <c r="AW58" s="4"/>
      <c r="AX58" s="4"/>
      <c r="AY58" s="4"/>
    </row>
    <row r="59" spans="1:51" s="27" customFormat="1" ht="17.25" customHeight="1" x14ac:dyDescent="0.25">
      <c r="A59" s="68"/>
      <c r="B59" s="5"/>
      <c r="C59" s="72"/>
      <c r="D59" s="4"/>
      <c r="E59" s="4"/>
      <c r="F59" s="4"/>
      <c r="G59" s="4"/>
      <c r="H59" s="4"/>
      <c r="I59" s="4"/>
      <c r="J59" s="4"/>
      <c r="K59" s="7"/>
      <c r="L59" s="7"/>
      <c r="M59" s="62"/>
      <c r="N59" s="14"/>
      <c r="O59" s="52"/>
      <c r="P59" s="14"/>
      <c r="Q59" s="3"/>
      <c r="R59" s="8"/>
      <c r="S59" s="8"/>
      <c r="T59" s="4"/>
      <c r="U59" s="11"/>
      <c r="V59" s="26" t="s">
        <v>1536</v>
      </c>
      <c r="W59" s="5">
        <v>1178</v>
      </c>
      <c r="X59" s="17" t="s">
        <v>763</v>
      </c>
      <c r="Y59" s="4" t="s">
        <v>28</v>
      </c>
      <c r="Z59" s="4" t="s">
        <v>53</v>
      </c>
      <c r="AA59" s="16">
        <v>9</v>
      </c>
      <c r="AB59" s="16">
        <v>14</v>
      </c>
      <c r="AC59" s="16">
        <v>2</v>
      </c>
      <c r="AD59" s="8">
        <f>AA59*AB59</f>
        <v>126</v>
      </c>
      <c r="AE59" s="8">
        <v>100</v>
      </c>
      <c r="AF59" s="7">
        <f>[8]รายการ!B1</f>
        <v>6700</v>
      </c>
      <c r="AG59" s="7">
        <f t="shared" si="20"/>
        <v>844200</v>
      </c>
      <c r="AH59" s="3">
        <f>SUM(AI59:AL59)</f>
        <v>126</v>
      </c>
      <c r="AI59" s="3"/>
      <c r="AJ59" s="3">
        <v>126</v>
      </c>
      <c r="AK59" s="3"/>
      <c r="AL59" s="3"/>
      <c r="AM59" s="4">
        <v>31</v>
      </c>
      <c r="AN59" s="4">
        <f>ค่าเสื่อม!T4</f>
        <v>93</v>
      </c>
      <c r="AO59" s="95">
        <f t="shared" si="21"/>
        <v>785106</v>
      </c>
      <c r="AP59" s="95">
        <f t="shared" si="22"/>
        <v>59094</v>
      </c>
      <c r="AQ59" s="166">
        <f>AP59</f>
        <v>59094</v>
      </c>
      <c r="AR59" s="510">
        <f t="shared" si="3"/>
        <v>59094</v>
      </c>
      <c r="AS59" s="4"/>
      <c r="AT59" s="95">
        <f t="shared" si="13"/>
        <v>59094</v>
      </c>
      <c r="AU59" s="4"/>
      <c r="AV59" s="4"/>
      <c r="AW59" s="4"/>
      <c r="AX59" s="4"/>
      <c r="AY59" s="4"/>
    </row>
    <row r="60" spans="1:51" s="27" customFormat="1" ht="17.25" customHeight="1" x14ac:dyDescent="0.25">
      <c r="A60" s="68"/>
      <c r="B60" s="5"/>
      <c r="C60" s="72"/>
      <c r="D60" s="4"/>
      <c r="E60" s="4"/>
      <c r="F60" s="4"/>
      <c r="G60" s="4"/>
      <c r="H60" s="4"/>
      <c r="I60" s="4"/>
      <c r="J60" s="4"/>
      <c r="K60" s="7"/>
      <c r="L60" s="7"/>
      <c r="M60" s="62"/>
      <c r="N60" s="14"/>
      <c r="O60" s="52"/>
      <c r="P60" s="14"/>
      <c r="Q60" s="3"/>
      <c r="R60" s="8"/>
      <c r="S60" s="8"/>
      <c r="T60" s="4"/>
      <c r="U60" s="11"/>
      <c r="V60" s="26" t="s">
        <v>1537</v>
      </c>
      <c r="W60" s="5">
        <v>1179</v>
      </c>
      <c r="X60" s="17" t="s">
        <v>1538</v>
      </c>
      <c r="Y60" s="4" t="s">
        <v>28</v>
      </c>
      <c r="Z60" s="4" t="s">
        <v>37</v>
      </c>
      <c r="AA60" s="16">
        <v>10</v>
      </c>
      <c r="AB60" s="16">
        <v>14</v>
      </c>
      <c r="AC60" s="16">
        <v>2</v>
      </c>
      <c r="AD60" s="8">
        <f>AA60*AB60</f>
        <v>140</v>
      </c>
      <c r="AE60" s="8">
        <v>100</v>
      </c>
      <c r="AF60" s="7">
        <f>[8]รายการ!B1</f>
        <v>6700</v>
      </c>
      <c r="AG60" s="7">
        <f t="shared" si="20"/>
        <v>938000</v>
      </c>
      <c r="AH60" s="3">
        <f>SUM(AI60:AL60)</f>
        <v>140</v>
      </c>
      <c r="AI60" s="3"/>
      <c r="AJ60" s="3">
        <v>140</v>
      </c>
      <c r="AK60" s="3"/>
      <c r="AL60" s="3"/>
      <c r="AM60" s="4">
        <v>11</v>
      </c>
      <c r="AN60" s="4">
        <f>ค่าเสื่อม!L4</f>
        <v>45</v>
      </c>
      <c r="AO60" s="95">
        <f t="shared" si="21"/>
        <v>422100</v>
      </c>
      <c r="AP60" s="95">
        <f t="shared" si="22"/>
        <v>515900</v>
      </c>
      <c r="AQ60" s="166">
        <f>AP60</f>
        <v>515900</v>
      </c>
      <c r="AR60" s="510">
        <f t="shared" si="3"/>
        <v>515900</v>
      </c>
      <c r="AS60" s="4"/>
      <c r="AT60" s="95">
        <f t="shared" si="13"/>
        <v>515900</v>
      </c>
      <c r="AU60" s="4"/>
      <c r="AV60" s="4"/>
      <c r="AW60" s="4"/>
      <c r="AX60" s="4"/>
      <c r="AY60" s="4"/>
    </row>
    <row r="61" spans="1:51" s="27" customFormat="1" ht="17.25" customHeight="1" x14ac:dyDescent="0.25">
      <c r="A61" s="68" t="s">
        <v>1535</v>
      </c>
      <c r="B61" s="5">
        <v>1326</v>
      </c>
      <c r="C61" s="72" t="s">
        <v>5</v>
      </c>
      <c r="D61" s="4">
        <v>25766</v>
      </c>
      <c r="E61" s="4">
        <v>45</v>
      </c>
      <c r="F61" s="4">
        <v>1212</v>
      </c>
      <c r="G61" s="4" t="s">
        <v>245</v>
      </c>
      <c r="H61" s="4">
        <v>21</v>
      </c>
      <c r="I61" s="4">
        <v>2</v>
      </c>
      <c r="J61" s="4">
        <v>98</v>
      </c>
      <c r="K61" s="12">
        <f>H61*400+I61*100+J61</f>
        <v>8698</v>
      </c>
      <c r="L61" s="14">
        <f>SUM(Q61:U61)</f>
        <v>8689</v>
      </c>
      <c r="M61" s="62">
        <v>1</v>
      </c>
      <c r="N61" s="14">
        <f t="shared" ref="N61:N81" si="25">L61</f>
        <v>8689</v>
      </c>
      <c r="O61" s="52">
        <v>100</v>
      </c>
      <c r="P61" s="14">
        <f t="shared" ref="P61:P81" si="26">N61*O61</f>
        <v>868900</v>
      </c>
      <c r="Q61" s="3">
        <v>8689</v>
      </c>
      <c r="R61" s="8"/>
      <c r="S61" s="8"/>
      <c r="T61" s="4"/>
      <c r="U61" s="11"/>
      <c r="V61" s="26"/>
      <c r="W61" s="5"/>
      <c r="X61" s="17"/>
      <c r="Y61" s="4"/>
      <c r="Z61" s="4"/>
      <c r="AA61" s="16"/>
      <c r="AB61" s="16"/>
      <c r="AC61" s="16"/>
      <c r="AD61" s="8"/>
      <c r="AE61" s="8"/>
      <c r="AF61" s="7"/>
      <c r="AG61" s="7"/>
      <c r="AH61" s="4"/>
      <c r="AI61" s="3"/>
      <c r="AJ61" s="3"/>
      <c r="AK61" s="3"/>
      <c r="AL61" s="3"/>
      <c r="AM61" s="4"/>
      <c r="AN61" s="4"/>
      <c r="AO61" s="4"/>
      <c r="AP61" s="4"/>
      <c r="AQ61" s="166">
        <f>P61</f>
        <v>868900</v>
      </c>
      <c r="AR61" s="510">
        <f t="shared" si="3"/>
        <v>868900</v>
      </c>
      <c r="AS61" s="4"/>
      <c r="AT61" s="166">
        <f t="shared" si="13"/>
        <v>868900</v>
      </c>
      <c r="AU61" s="4"/>
      <c r="AV61" s="4"/>
      <c r="AW61" s="4"/>
      <c r="AX61" s="4"/>
      <c r="AY61" s="4"/>
    </row>
    <row r="62" spans="1:51" s="27" customFormat="1" ht="17.25" customHeight="1" x14ac:dyDescent="0.25">
      <c r="A62" s="68" t="s">
        <v>1539</v>
      </c>
      <c r="B62" s="5">
        <v>1327</v>
      </c>
      <c r="C62" s="72" t="s">
        <v>5</v>
      </c>
      <c r="D62" s="4">
        <v>20408</v>
      </c>
      <c r="E62" s="4">
        <v>64</v>
      </c>
      <c r="F62" s="4">
        <v>724</v>
      </c>
      <c r="G62" s="4" t="s">
        <v>245</v>
      </c>
      <c r="H62" s="4">
        <v>2</v>
      </c>
      <c r="I62" s="4">
        <v>2</v>
      </c>
      <c r="J62" s="4">
        <v>49</v>
      </c>
      <c r="K62" s="12">
        <f>H62*400+I62*100+J62</f>
        <v>1049</v>
      </c>
      <c r="L62" s="14">
        <f>SUM(Q62:U62)</f>
        <v>1049</v>
      </c>
      <c r="M62" s="62">
        <v>2</v>
      </c>
      <c r="N62" s="14">
        <f t="shared" si="25"/>
        <v>1049</v>
      </c>
      <c r="O62" s="52">
        <v>125</v>
      </c>
      <c r="P62" s="14">
        <f t="shared" si="26"/>
        <v>131125</v>
      </c>
      <c r="Q62" s="3"/>
      <c r="R62" s="8">
        <v>1049</v>
      </c>
      <c r="S62" s="8"/>
      <c r="T62" s="4"/>
      <c r="U62" s="11"/>
      <c r="V62" s="26" t="s">
        <v>1539</v>
      </c>
      <c r="W62" s="5">
        <v>1180</v>
      </c>
      <c r="X62" s="17" t="s">
        <v>1073</v>
      </c>
      <c r="Y62" s="4" t="s">
        <v>28</v>
      </c>
      <c r="Z62" s="4" t="s">
        <v>53</v>
      </c>
      <c r="AA62" s="16">
        <v>6</v>
      </c>
      <c r="AB62" s="16">
        <v>15</v>
      </c>
      <c r="AC62" s="16">
        <v>2</v>
      </c>
      <c r="AD62" s="8">
        <f>AA62*AB62</f>
        <v>90</v>
      </c>
      <c r="AE62" s="8">
        <v>100</v>
      </c>
      <c r="AF62" s="7">
        <f>[8]รายการ!B1</f>
        <v>6700</v>
      </c>
      <c r="AG62" s="7">
        <f>AF62*AD62</f>
        <v>603000</v>
      </c>
      <c r="AH62" s="3">
        <f>SUM(AI62:AL62)</f>
        <v>140</v>
      </c>
      <c r="AI62" s="3"/>
      <c r="AJ62" s="3">
        <v>140</v>
      </c>
      <c r="AK62" s="3"/>
      <c r="AL62" s="3"/>
      <c r="AM62" s="4">
        <v>30</v>
      </c>
      <c r="AN62" s="4">
        <f>ค่าเสื่อม!T4</f>
        <v>93</v>
      </c>
      <c r="AO62" s="166">
        <f>AG62*AN62/100</f>
        <v>560790</v>
      </c>
      <c r="AP62" s="166">
        <f>AG62-AO62</f>
        <v>42210</v>
      </c>
      <c r="AQ62" s="166">
        <f>P62+AP62</f>
        <v>173335</v>
      </c>
      <c r="AR62" s="510">
        <f t="shared" si="3"/>
        <v>173335</v>
      </c>
      <c r="AS62" s="4"/>
      <c r="AT62" s="166">
        <f t="shared" si="13"/>
        <v>173335</v>
      </c>
      <c r="AU62" s="4"/>
      <c r="AV62" s="4"/>
      <c r="AW62" s="4"/>
      <c r="AX62" s="4"/>
      <c r="AY62" s="4"/>
    </row>
    <row r="63" spans="1:51" s="27" customFormat="1" ht="17.25" customHeight="1" x14ac:dyDescent="0.25">
      <c r="A63" s="68"/>
      <c r="B63" s="5"/>
      <c r="C63" s="72"/>
      <c r="D63" s="4"/>
      <c r="E63" s="4"/>
      <c r="F63" s="4"/>
      <c r="G63" s="4"/>
      <c r="H63" s="4"/>
      <c r="I63" s="4"/>
      <c r="J63" s="4"/>
      <c r="K63" s="7"/>
      <c r="L63" s="7"/>
      <c r="M63" s="62"/>
      <c r="N63" s="14"/>
      <c r="O63" s="52"/>
      <c r="P63" s="14"/>
      <c r="Q63" s="3"/>
      <c r="R63" s="8"/>
      <c r="S63" s="8"/>
      <c r="T63" s="4"/>
      <c r="U63" s="11"/>
      <c r="V63" s="26" t="s">
        <v>1540</v>
      </c>
      <c r="W63" s="5">
        <v>1181</v>
      </c>
      <c r="X63" s="17" t="s">
        <v>1096</v>
      </c>
      <c r="Y63" s="4" t="s">
        <v>28</v>
      </c>
      <c r="Z63" s="4" t="s">
        <v>53</v>
      </c>
      <c r="AA63" s="16">
        <v>10</v>
      </c>
      <c r="AB63" s="16">
        <v>12</v>
      </c>
      <c r="AC63" s="16">
        <v>2</v>
      </c>
      <c r="AD63" s="8">
        <f>AA63*AB63</f>
        <v>120</v>
      </c>
      <c r="AE63" s="8">
        <v>100</v>
      </c>
      <c r="AF63" s="7">
        <f>[8]รายการ!B1</f>
        <v>6700</v>
      </c>
      <c r="AG63" s="7">
        <f>AF63*AD63</f>
        <v>804000</v>
      </c>
      <c r="AH63" s="3">
        <f>SUM(AI63:AL63)</f>
        <v>120</v>
      </c>
      <c r="AI63" s="3"/>
      <c r="AJ63" s="3">
        <v>120</v>
      </c>
      <c r="AK63" s="3"/>
      <c r="AL63" s="3"/>
      <c r="AM63" s="4">
        <v>41</v>
      </c>
      <c r="AN63" s="4">
        <f>ค่าเสื่อม!T4</f>
        <v>93</v>
      </c>
      <c r="AO63" s="166">
        <f>AG63*AN63/100</f>
        <v>747720</v>
      </c>
      <c r="AP63" s="166">
        <f>AG63-AO63</f>
        <v>56280</v>
      </c>
      <c r="AQ63" s="166">
        <f>AP63</f>
        <v>56280</v>
      </c>
      <c r="AR63" s="510">
        <f t="shared" si="3"/>
        <v>56280</v>
      </c>
      <c r="AS63" s="4"/>
      <c r="AT63" s="166">
        <f t="shared" si="13"/>
        <v>56280</v>
      </c>
      <c r="AU63" s="4"/>
      <c r="AV63" s="4"/>
      <c r="AW63" s="4"/>
      <c r="AX63" s="4"/>
      <c r="AY63" s="4"/>
    </row>
    <row r="64" spans="1:51" s="27" customFormat="1" ht="17.25" customHeight="1" x14ac:dyDescent="0.25">
      <c r="A64" s="68" t="s">
        <v>1541</v>
      </c>
      <c r="B64" s="5">
        <v>1328</v>
      </c>
      <c r="C64" s="72" t="s">
        <v>5</v>
      </c>
      <c r="D64" s="4">
        <v>18763</v>
      </c>
      <c r="E64" s="4">
        <v>68</v>
      </c>
      <c r="F64" s="4">
        <v>632</v>
      </c>
      <c r="G64" s="4" t="s">
        <v>245</v>
      </c>
      <c r="H64" s="4">
        <v>20</v>
      </c>
      <c r="I64" s="4">
        <v>0</v>
      </c>
      <c r="J64" s="4">
        <v>0</v>
      </c>
      <c r="K64" s="12">
        <f>H64*400+I64*100+J64</f>
        <v>8000</v>
      </c>
      <c r="L64" s="14">
        <f>SUM(Q64:U64)</f>
        <v>8000</v>
      </c>
      <c r="M64" s="62">
        <v>1</v>
      </c>
      <c r="N64" s="14">
        <f t="shared" si="25"/>
        <v>8000</v>
      </c>
      <c r="O64" s="52">
        <v>100</v>
      </c>
      <c r="P64" s="14">
        <f t="shared" si="26"/>
        <v>800000</v>
      </c>
      <c r="Q64" s="3">
        <v>8000</v>
      </c>
      <c r="R64" s="8"/>
      <c r="S64" s="8"/>
      <c r="T64" s="4"/>
      <c r="U64" s="11"/>
      <c r="V64" s="26"/>
      <c r="W64" s="5"/>
      <c r="X64" s="19"/>
      <c r="Y64" s="4"/>
      <c r="Z64" s="4"/>
      <c r="AA64" s="16"/>
      <c r="AB64" s="16"/>
      <c r="AC64" s="16"/>
      <c r="AD64" s="8"/>
      <c r="AE64" s="8"/>
      <c r="AF64" s="7"/>
      <c r="AG64" s="7">
        <f>AF64*AD64</f>
        <v>0</v>
      </c>
      <c r="AH64" s="4"/>
      <c r="AI64" s="3"/>
      <c r="AJ64" s="3"/>
      <c r="AK64" s="3"/>
      <c r="AL64" s="3"/>
      <c r="AM64" s="4"/>
      <c r="AN64" s="4"/>
      <c r="AO64" s="166">
        <f>AG64*AN64/100</f>
        <v>0</v>
      </c>
      <c r="AP64" s="166">
        <f>AG64-AO64</f>
        <v>0</v>
      </c>
      <c r="AQ64" s="166">
        <f>P64</f>
        <v>800000</v>
      </c>
      <c r="AR64" s="510">
        <f t="shared" si="3"/>
        <v>800000</v>
      </c>
      <c r="AS64" s="4"/>
      <c r="AT64" s="166">
        <f t="shared" si="13"/>
        <v>800000</v>
      </c>
      <c r="AU64" s="4"/>
      <c r="AV64" s="4"/>
      <c r="AW64" s="4"/>
      <c r="AX64" s="4"/>
      <c r="AY64" s="4"/>
    </row>
    <row r="65" spans="1:51" s="27" customFormat="1" ht="17.25" customHeight="1" x14ac:dyDescent="0.25">
      <c r="A65" s="68" t="s">
        <v>1542</v>
      </c>
      <c r="B65" s="5">
        <v>1329</v>
      </c>
      <c r="C65" s="72" t="s">
        <v>5</v>
      </c>
      <c r="D65" s="4">
        <v>28199</v>
      </c>
      <c r="E65" s="4">
        <v>44</v>
      </c>
      <c r="F65" s="4">
        <v>1276</v>
      </c>
      <c r="G65" s="4" t="s">
        <v>1543</v>
      </c>
      <c r="H65" s="4">
        <v>18</v>
      </c>
      <c r="I65" s="4">
        <v>0</v>
      </c>
      <c r="J65" s="4">
        <v>85</v>
      </c>
      <c r="K65" s="12">
        <f>H65*400+I65*100+J65</f>
        <v>7285</v>
      </c>
      <c r="L65" s="14">
        <f>SUM(Q65:U65)</f>
        <v>7285</v>
      </c>
      <c r="M65" s="62">
        <v>2</v>
      </c>
      <c r="N65" s="14">
        <f t="shared" si="25"/>
        <v>7285</v>
      </c>
      <c r="O65" s="52">
        <v>125</v>
      </c>
      <c r="P65" s="14">
        <f t="shared" si="26"/>
        <v>910625</v>
      </c>
      <c r="Q65" s="3">
        <v>7085</v>
      </c>
      <c r="R65" s="8">
        <v>200</v>
      </c>
      <c r="S65" s="8"/>
      <c r="T65" s="4"/>
      <c r="U65" s="11"/>
      <c r="V65" s="564" t="s">
        <v>1544</v>
      </c>
      <c r="W65" s="5">
        <v>1182</v>
      </c>
      <c r="X65" s="17" t="s">
        <v>1545</v>
      </c>
      <c r="Y65" s="4" t="s">
        <v>28</v>
      </c>
      <c r="Z65" s="4" t="s">
        <v>37</v>
      </c>
      <c r="AA65" s="16">
        <v>10</v>
      </c>
      <c r="AB65" s="16">
        <v>12</v>
      </c>
      <c r="AC65" s="16">
        <v>2</v>
      </c>
      <c r="AD65" s="8">
        <f>AA65*AB65</f>
        <v>120</v>
      </c>
      <c r="AE65" s="8">
        <v>100</v>
      </c>
      <c r="AF65" s="7">
        <f>AF63</f>
        <v>6700</v>
      </c>
      <c r="AG65" s="7">
        <f>AF65*AD65</f>
        <v>804000</v>
      </c>
      <c r="AH65" s="3">
        <f>SUM(AI65:AL65)</f>
        <v>120</v>
      </c>
      <c r="AI65" s="3"/>
      <c r="AJ65" s="3">
        <v>120</v>
      </c>
      <c r="AK65" s="3"/>
      <c r="AL65" s="3"/>
      <c r="AM65" s="4">
        <v>4</v>
      </c>
      <c r="AN65" s="4">
        <f>ค่าเสื่อม!E2</f>
        <v>4</v>
      </c>
      <c r="AO65" s="166">
        <f>AG65*AN65/100</f>
        <v>32160</v>
      </c>
      <c r="AP65" s="166">
        <f>AG65-AO65</f>
        <v>771840</v>
      </c>
      <c r="AQ65" s="166">
        <f>P65</f>
        <v>910625</v>
      </c>
      <c r="AR65" s="510">
        <f t="shared" si="3"/>
        <v>910625</v>
      </c>
      <c r="AS65" s="4"/>
      <c r="AT65" s="166">
        <f t="shared" si="13"/>
        <v>910625</v>
      </c>
      <c r="AU65" s="4"/>
      <c r="AV65" s="4"/>
      <c r="AW65" s="4"/>
      <c r="AX65" s="4"/>
      <c r="AY65" s="4"/>
    </row>
    <row r="66" spans="1:51" s="27" customFormat="1" ht="17.25" customHeight="1" x14ac:dyDescent="0.25">
      <c r="A66" s="68"/>
      <c r="B66" s="5"/>
      <c r="C66" s="72"/>
      <c r="D66" s="4"/>
      <c r="E66" s="4"/>
      <c r="F66" s="4"/>
      <c r="G66" s="4"/>
      <c r="H66" s="4"/>
      <c r="I66" s="4"/>
      <c r="J66" s="4"/>
      <c r="K66" s="7"/>
      <c r="L66" s="7"/>
      <c r="M66" s="62"/>
      <c r="N66" s="14"/>
      <c r="O66" s="52"/>
      <c r="P66" s="14"/>
      <c r="Q66" s="3"/>
      <c r="R66" s="8"/>
      <c r="S66" s="8"/>
      <c r="T66" s="4"/>
      <c r="U66" s="11"/>
      <c r="V66" s="26"/>
      <c r="W66" s="5">
        <v>1183</v>
      </c>
      <c r="X66" s="19"/>
      <c r="Y66" s="4" t="s">
        <v>38</v>
      </c>
      <c r="Z66" s="4" t="s">
        <v>7</v>
      </c>
      <c r="AA66" s="16">
        <v>9</v>
      </c>
      <c r="AB66" s="16">
        <v>9</v>
      </c>
      <c r="AC66" s="16">
        <v>2</v>
      </c>
      <c r="AD66" s="8">
        <f>AA66*AB66</f>
        <v>81</v>
      </c>
      <c r="AE66" s="8">
        <v>100</v>
      </c>
      <c r="AF66" s="7">
        <f>AF73</f>
        <v>2050</v>
      </c>
      <c r="AG66" s="7">
        <f>AF66*AD66</f>
        <v>166050</v>
      </c>
      <c r="AH66" s="3">
        <f>SUM(AI66:AL66)</f>
        <v>81</v>
      </c>
      <c r="AI66" s="3"/>
      <c r="AJ66" s="3">
        <v>81</v>
      </c>
      <c r="AK66" s="3"/>
      <c r="AL66" s="3"/>
      <c r="AM66" s="4">
        <v>3</v>
      </c>
      <c r="AN66" s="4">
        <f>ค่าเสื่อม!D4</f>
        <v>9</v>
      </c>
      <c r="AO66" s="166">
        <f>AG66*AN66/100</f>
        <v>14944.5</v>
      </c>
      <c r="AP66" s="166">
        <f>AG66-AO66</f>
        <v>151105.5</v>
      </c>
      <c r="AQ66" s="166">
        <f>P66+AP66</f>
        <v>151105.5</v>
      </c>
      <c r="AR66" s="510">
        <f t="shared" si="3"/>
        <v>151105.5</v>
      </c>
      <c r="AS66" s="4"/>
      <c r="AT66" s="166">
        <f t="shared" si="13"/>
        <v>151105.5</v>
      </c>
      <c r="AU66" s="4"/>
      <c r="AV66" s="4"/>
      <c r="AW66" s="26" t="s">
        <v>1546</v>
      </c>
      <c r="AX66" s="4"/>
      <c r="AY66" s="4"/>
    </row>
    <row r="67" spans="1:51" s="27" customFormat="1" ht="17.25" customHeight="1" x14ac:dyDescent="0.25">
      <c r="A67" s="68" t="s">
        <v>1547</v>
      </c>
      <c r="B67" s="5">
        <v>1330</v>
      </c>
      <c r="C67" s="72" t="s">
        <v>5</v>
      </c>
      <c r="D67" s="4">
        <v>40544</v>
      </c>
      <c r="E67" s="4">
        <v>133</v>
      </c>
      <c r="F67" s="4">
        <v>2108</v>
      </c>
      <c r="G67" s="4" t="s">
        <v>245</v>
      </c>
      <c r="H67" s="4">
        <v>13</v>
      </c>
      <c r="I67" s="4">
        <v>1</v>
      </c>
      <c r="J67" s="4">
        <v>48</v>
      </c>
      <c r="K67" s="12">
        <f>H67*400+I67*100+J67</f>
        <v>5348</v>
      </c>
      <c r="L67" s="14">
        <f t="shared" ref="L67:L81" si="27">SUM(Q67:U67)</f>
        <v>5348</v>
      </c>
      <c r="M67" s="62">
        <v>1</v>
      </c>
      <c r="N67" s="14">
        <f t="shared" si="25"/>
        <v>5348</v>
      </c>
      <c r="O67" s="52">
        <v>125</v>
      </c>
      <c r="P67" s="14">
        <f t="shared" si="26"/>
        <v>668500</v>
      </c>
      <c r="Q67" s="3">
        <v>5348</v>
      </c>
      <c r="R67" s="8"/>
      <c r="S67" s="8"/>
      <c r="T67" s="4"/>
      <c r="U67" s="11"/>
      <c r="V67" s="26"/>
      <c r="W67" s="5"/>
      <c r="X67" s="19"/>
      <c r="Y67" s="4"/>
      <c r="Z67" s="4"/>
      <c r="AA67" s="16"/>
      <c r="AB67" s="16"/>
      <c r="AC67" s="16"/>
      <c r="AD67" s="8"/>
      <c r="AE67" s="8"/>
      <c r="AF67" s="7"/>
      <c r="AG67" s="7"/>
      <c r="AH67" s="4"/>
      <c r="AI67" s="3"/>
      <c r="AJ67" s="3"/>
      <c r="AK67" s="3"/>
      <c r="AL67" s="3"/>
      <c r="AM67" s="4"/>
      <c r="AN67" s="4"/>
      <c r="AO67" s="4"/>
      <c r="AP67" s="4"/>
      <c r="AQ67" s="166">
        <f>P67</f>
        <v>668500</v>
      </c>
      <c r="AR67" s="510">
        <f t="shared" si="3"/>
        <v>668500</v>
      </c>
      <c r="AS67" s="4"/>
      <c r="AT67" s="166">
        <f t="shared" si="13"/>
        <v>668500</v>
      </c>
      <c r="AU67" s="4"/>
      <c r="AV67" s="4"/>
      <c r="AW67" s="4"/>
      <c r="AX67" s="4"/>
      <c r="AY67" s="4"/>
    </row>
    <row r="68" spans="1:51" s="27" customFormat="1" ht="17.25" customHeight="1" x14ac:dyDescent="0.25">
      <c r="A68" s="68" t="s">
        <v>1548</v>
      </c>
      <c r="B68" s="5">
        <v>1331</v>
      </c>
      <c r="C68" s="72" t="s">
        <v>5</v>
      </c>
      <c r="D68" s="4">
        <v>29770</v>
      </c>
      <c r="E68" s="4">
        <v>107</v>
      </c>
      <c r="F68" s="4">
        <v>1456</v>
      </c>
      <c r="G68" s="4" t="s">
        <v>245</v>
      </c>
      <c r="H68" s="4">
        <v>11</v>
      </c>
      <c r="I68" s="4">
        <v>3</v>
      </c>
      <c r="J68" s="4">
        <v>17</v>
      </c>
      <c r="K68" s="12">
        <f>H68*400+I68*100+J68</f>
        <v>4717</v>
      </c>
      <c r="L68" s="14">
        <f t="shared" si="27"/>
        <v>4717</v>
      </c>
      <c r="M68" s="62">
        <v>1</v>
      </c>
      <c r="N68" s="14">
        <f t="shared" si="25"/>
        <v>4717</v>
      </c>
      <c r="O68" s="52">
        <v>100</v>
      </c>
      <c r="P68" s="14">
        <f t="shared" si="26"/>
        <v>471700</v>
      </c>
      <c r="Q68" s="3">
        <v>4717</v>
      </c>
      <c r="R68" s="8"/>
      <c r="S68" s="8"/>
      <c r="T68" s="4"/>
      <c r="U68" s="11"/>
      <c r="V68" s="26"/>
      <c r="W68" s="5"/>
      <c r="X68" s="17"/>
      <c r="Y68" s="4"/>
      <c r="Z68" s="4"/>
      <c r="AA68" s="16"/>
      <c r="AB68" s="16"/>
      <c r="AC68" s="16"/>
      <c r="AD68" s="8"/>
      <c r="AE68" s="8"/>
      <c r="AF68" s="7"/>
      <c r="AG68" s="7"/>
      <c r="AH68" s="4"/>
      <c r="AI68" s="3"/>
      <c r="AJ68" s="3"/>
      <c r="AK68" s="3"/>
      <c r="AL68" s="3"/>
      <c r="AM68" s="4"/>
      <c r="AN68" s="4"/>
      <c r="AO68" s="4"/>
      <c r="AP68" s="4"/>
      <c r="AQ68" s="166">
        <f>P68</f>
        <v>471700</v>
      </c>
      <c r="AR68" s="510">
        <f t="shared" si="3"/>
        <v>471700</v>
      </c>
      <c r="AS68" s="4"/>
      <c r="AT68" s="166">
        <f t="shared" si="13"/>
        <v>471700</v>
      </c>
      <c r="AU68" s="4"/>
      <c r="AV68" s="4"/>
      <c r="AW68" s="4"/>
      <c r="AX68" s="4"/>
      <c r="AY68" s="4"/>
    </row>
    <row r="69" spans="1:51" s="27" customFormat="1" ht="17.25" customHeight="1" x14ac:dyDescent="0.25">
      <c r="A69" s="68" t="s">
        <v>1549</v>
      </c>
      <c r="B69" s="5">
        <v>1332</v>
      </c>
      <c r="C69" s="72" t="s">
        <v>5</v>
      </c>
      <c r="D69" s="4">
        <v>18832</v>
      </c>
      <c r="E69" s="4">
        <v>16</v>
      </c>
      <c r="F69" s="4">
        <v>701</v>
      </c>
      <c r="G69" s="4" t="s">
        <v>245</v>
      </c>
      <c r="H69" s="4">
        <v>1</v>
      </c>
      <c r="I69" s="4">
        <v>2</v>
      </c>
      <c r="J69" s="4">
        <v>37</v>
      </c>
      <c r="K69" s="12">
        <f>H69*400+I69*100+J69</f>
        <v>637</v>
      </c>
      <c r="L69" s="14">
        <f t="shared" si="27"/>
        <v>637</v>
      </c>
      <c r="M69" s="62">
        <v>2</v>
      </c>
      <c r="N69" s="14">
        <f t="shared" si="25"/>
        <v>637</v>
      </c>
      <c r="O69" s="52">
        <v>125</v>
      </c>
      <c r="P69" s="14">
        <f t="shared" si="26"/>
        <v>79625</v>
      </c>
      <c r="Q69" s="3"/>
      <c r="R69" s="8">
        <v>637</v>
      </c>
      <c r="S69" s="8"/>
      <c r="T69" s="4"/>
      <c r="U69" s="11"/>
      <c r="V69" s="564" t="s">
        <v>1549</v>
      </c>
      <c r="W69" s="5">
        <v>1184</v>
      </c>
      <c r="X69" s="17">
        <v>26</v>
      </c>
      <c r="Y69" s="4" t="s">
        <v>28</v>
      </c>
      <c r="Z69" s="4" t="s">
        <v>53</v>
      </c>
      <c r="AA69" s="16">
        <v>6</v>
      </c>
      <c r="AB69" s="16">
        <v>12</v>
      </c>
      <c r="AC69" s="16">
        <v>2</v>
      </c>
      <c r="AD69" s="8">
        <f>AA69*AB69</f>
        <v>72</v>
      </c>
      <c r="AE69" s="8">
        <v>100</v>
      </c>
      <c r="AF69" s="7">
        <f>[8]รายการ!B1</f>
        <v>6700</v>
      </c>
      <c r="AG69" s="7">
        <f>AF69*AD69</f>
        <v>482400</v>
      </c>
      <c r="AH69" s="3">
        <f>SUM(AI69:AL69)</f>
        <v>72</v>
      </c>
      <c r="AI69" s="3"/>
      <c r="AJ69" s="3">
        <v>72</v>
      </c>
      <c r="AK69" s="3"/>
      <c r="AL69" s="3"/>
      <c r="AM69" s="4">
        <v>31</v>
      </c>
      <c r="AN69" s="4">
        <f>ค่าเสื่อม!T4</f>
        <v>93</v>
      </c>
      <c r="AO69" s="166">
        <f>AG69*AN69/100</f>
        <v>448632</v>
      </c>
      <c r="AP69" s="166">
        <f>AG69-AO69</f>
        <v>33768</v>
      </c>
      <c r="AQ69" s="166">
        <f>P69+AP69</f>
        <v>113393</v>
      </c>
      <c r="AR69" s="510">
        <f t="shared" si="3"/>
        <v>113393</v>
      </c>
      <c r="AS69" s="4"/>
      <c r="AT69" s="166">
        <f t="shared" si="13"/>
        <v>113393</v>
      </c>
      <c r="AU69" s="4"/>
      <c r="AV69" s="4"/>
      <c r="AW69" s="4"/>
      <c r="AX69" s="4"/>
      <c r="AY69" s="4"/>
    </row>
    <row r="70" spans="1:51" s="27" customFormat="1" ht="17.25" customHeight="1" x14ac:dyDescent="0.25">
      <c r="A70" s="68"/>
      <c r="B70" s="5"/>
      <c r="C70" s="72"/>
      <c r="D70" s="4"/>
      <c r="E70" s="4"/>
      <c r="F70" s="4"/>
      <c r="G70" s="4"/>
      <c r="H70" s="4"/>
      <c r="I70" s="4"/>
      <c r="J70" s="4"/>
      <c r="K70" s="7"/>
      <c r="L70" s="14"/>
      <c r="M70" s="62"/>
      <c r="N70" s="14"/>
      <c r="O70" s="52"/>
      <c r="P70" s="14"/>
      <c r="Q70" s="3"/>
      <c r="R70" s="8"/>
      <c r="S70" s="8"/>
      <c r="T70" s="4"/>
      <c r="U70" s="11"/>
      <c r="V70" s="26" t="s">
        <v>1550</v>
      </c>
      <c r="W70" s="5">
        <v>1185</v>
      </c>
      <c r="X70" s="17" t="s">
        <v>607</v>
      </c>
      <c r="Y70" s="4" t="s">
        <v>28</v>
      </c>
      <c r="Z70" s="4" t="s">
        <v>41</v>
      </c>
      <c r="AA70" s="16"/>
      <c r="AB70" s="16"/>
      <c r="AC70" s="16">
        <v>2</v>
      </c>
      <c r="AD70" s="8">
        <f>SUM(AD71:AD72)</f>
        <v>216</v>
      </c>
      <c r="AE70" s="8">
        <v>100</v>
      </c>
      <c r="AF70" s="7">
        <f>[8]รายการ!B1</f>
        <v>6700</v>
      </c>
      <c r="AG70" s="7">
        <f>AF70*AD70</f>
        <v>1447200</v>
      </c>
      <c r="AH70" s="3">
        <f>SUM(AI70:AK70)</f>
        <v>216</v>
      </c>
      <c r="AI70" s="3"/>
      <c r="AJ70" s="3">
        <v>216</v>
      </c>
      <c r="AK70" s="3"/>
      <c r="AL70" s="3"/>
      <c r="AM70" s="4">
        <v>31</v>
      </c>
      <c r="AN70" s="4">
        <f>ค่าเสื่อม!W3</f>
        <v>85</v>
      </c>
      <c r="AO70" s="166">
        <f>AG70*AN70/100</f>
        <v>1230120</v>
      </c>
      <c r="AP70" s="166">
        <f>AG70-AO70</f>
        <v>217080</v>
      </c>
      <c r="AQ70" s="166">
        <f>AP70</f>
        <v>217080</v>
      </c>
      <c r="AR70" s="510">
        <f t="shared" si="3"/>
        <v>217080</v>
      </c>
      <c r="AS70" s="4"/>
      <c r="AT70" s="166">
        <f t="shared" si="13"/>
        <v>217080</v>
      </c>
      <c r="AU70" s="4"/>
      <c r="AV70" s="4"/>
      <c r="AW70" s="4"/>
      <c r="AX70" s="4"/>
      <c r="AY70" s="4"/>
    </row>
    <row r="71" spans="1:51" s="27" customFormat="1" ht="17.25" customHeight="1" x14ac:dyDescent="0.25">
      <c r="A71" s="68"/>
      <c r="B71" s="5"/>
      <c r="C71" s="72"/>
      <c r="D71" s="4"/>
      <c r="E71" s="4"/>
      <c r="F71" s="4"/>
      <c r="G71" s="4"/>
      <c r="H71" s="4"/>
      <c r="I71" s="4"/>
      <c r="J71" s="4"/>
      <c r="K71" s="7"/>
      <c r="L71" s="14"/>
      <c r="M71" s="62"/>
      <c r="N71" s="14"/>
      <c r="O71" s="52"/>
      <c r="P71" s="14"/>
      <c r="Q71" s="3"/>
      <c r="R71" s="8"/>
      <c r="S71" s="8"/>
      <c r="T71" s="4"/>
      <c r="U71" s="11"/>
      <c r="V71" s="26"/>
      <c r="W71" s="5"/>
      <c r="X71" s="17"/>
      <c r="Y71" s="4"/>
      <c r="Z71" s="26" t="s">
        <v>42</v>
      </c>
      <c r="AA71" s="16">
        <v>9</v>
      </c>
      <c r="AB71" s="16">
        <v>12</v>
      </c>
      <c r="AC71" s="16">
        <v>2</v>
      </c>
      <c r="AD71" s="8">
        <f>AA71*AB71</f>
        <v>108</v>
      </c>
      <c r="AE71" s="8">
        <v>50</v>
      </c>
      <c r="AF71" s="7">
        <f>AF69</f>
        <v>6700</v>
      </c>
      <c r="AG71" s="7">
        <f t="shared" ref="AG71:AG72" si="28">AF71*AD71</f>
        <v>723600</v>
      </c>
      <c r="AH71" s="3">
        <f>SUM(AI71:AL71)</f>
        <v>108</v>
      </c>
      <c r="AI71" s="3"/>
      <c r="AJ71" s="3">
        <v>108</v>
      </c>
      <c r="AK71" s="3"/>
      <c r="AL71" s="3"/>
      <c r="AM71" s="4"/>
      <c r="AN71" s="4">
        <v>85</v>
      </c>
      <c r="AO71" s="166">
        <f t="shared" ref="AO71:AO72" si="29">AG71*AN71/100</f>
        <v>615060</v>
      </c>
      <c r="AP71" s="166">
        <f t="shared" ref="AP71:AP72" si="30">AG71-AO71</f>
        <v>108540</v>
      </c>
      <c r="AQ71" s="166">
        <f t="shared" ref="AQ71:AQ72" si="31">AP71</f>
        <v>108540</v>
      </c>
      <c r="AR71" s="510">
        <f t="shared" si="3"/>
        <v>108540</v>
      </c>
      <c r="AS71" s="4"/>
      <c r="AT71" s="166">
        <f t="shared" si="13"/>
        <v>108540</v>
      </c>
      <c r="AU71" s="4"/>
      <c r="AV71" s="4"/>
      <c r="AW71" s="4"/>
      <c r="AX71" s="4"/>
      <c r="AY71" s="4"/>
    </row>
    <row r="72" spans="1:51" s="27" customFormat="1" ht="17.25" customHeight="1" x14ac:dyDescent="0.25">
      <c r="A72" s="68"/>
      <c r="B72" s="5"/>
      <c r="C72" s="72"/>
      <c r="D72" s="4"/>
      <c r="E72" s="4"/>
      <c r="F72" s="4"/>
      <c r="G72" s="4"/>
      <c r="H72" s="4"/>
      <c r="I72" s="4"/>
      <c r="J72" s="4"/>
      <c r="K72" s="7"/>
      <c r="L72" s="14"/>
      <c r="M72" s="62"/>
      <c r="N72" s="14"/>
      <c r="O72" s="52"/>
      <c r="P72" s="14"/>
      <c r="Q72" s="3"/>
      <c r="R72" s="8"/>
      <c r="S72" s="8"/>
      <c r="T72" s="4"/>
      <c r="U72" s="11"/>
      <c r="V72" s="26"/>
      <c r="W72" s="5"/>
      <c r="X72" s="17"/>
      <c r="Y72" s="4"/>
      <c r="Z72" s="26" t="s">
        <v>43</v>
      </c>
      <c r="AA72" s="16">
        <v>9</v>
      </c>
      <c r="AB72" s="16">
        <v>12</v>
      </c>
      <c r="AC72" s="16">
        <v>2</v>
      </c>
      <c r="AD72" s="8">
        <f>AA72*AB72</f>
        <v>108</v>
      </c>
      <c r="AE72" s="8">
        <v>50</v>
      </c>
      <c r="AF72" s="7">
        <f>AF70</f>
        <v>6700</v>
      </c>
      <c r="AG72" s="7">
        <f t="shared" si="28"/>
        <v>723600</v>
      </c>
      <c r="AH72" s="3">
        <f>SUM(AI72:AL72)</f>
        <v>108</v>
      </c>
      <c r="AI72" s="3"/>
      <c r="AJ72" s="3">
        <v>108</v>
      </c>
      <c r="AK72" s="3"/>
      <c r="AL72" s="3"/>
      <c r="AM72" s="4"/>
      <c r="AN72" s="4">
        <v>85</v>
      </c>
      <c r="AO72" s="166">
        <f t="shared" si="29"/>
        <v>615060</v>
      </c>
      <c r="AP72" s="166">
        <f t="shared" si="30"/>
        <v>108540</v>
      </c>
      <c r="AQ72" s="166">
        <f t="shared" si="31"/>
        <v>108540</v>
      </c>
      <c r="AR72" s="510">
        <f t="shared" si="3"/>
        <v>108540</v>
      </c>
      <c r="AS72" s="4"/>
      <c r="AT72" s="166">
        <f t="shared" si="13"/>
        <v>108540</v>
      </c>
      <c r="AU72" s="4"/>
      <c r="AV72" s="4"/>
      <c r="AW72" s="4"/>
      <c r="AX72" s="4"/>
      <c r="AY72" s="4"/>
    </row>
    <row r="73" spans="1:51" s="27" customFormat="1" ht="17.25" customHeight="1" x14ac:dyDescent="0.25">
      <c r="A73" s="68"/>
      <c r="B73" s="5"/>
      <c r="C73" s="72"/>
      <c r="D73" s="4"/>
      <c r="E73" s="4"/>
      <c r="F73" s="4"/>
      <c r="G73" s="4"/>
      <c r="H73" s="4"/>
      <c r="I73" s="4"/>
      <c r="J73" s="4"/>
      <c r="K73" s="7"/>
      <c r="L73" s="14"/>
      <c r="M73" s="62"/>
      <c r="N73" s="14"/>
      <c r="O73" s="52"/>
      <c r="P73" s="14"/>
      <c r="Q73" s="3"/>
      <c r="R73" s="8"/>
      <c r="S73" s="8"/>
      <c r="T73" s="4"/>
      <c r="U73" s="11"/>
      <c r="V73" s="26"/>
      <c r="W73" s="5">
        <v>1186</v>
      </c>
      <c r="X73" s="17"/>
      <c r="Y73" s="4" t="s">
        <v>38</v>
      </c>
      <c r="Z73" s="4" t="s">
        <v>7</v>
      </c>
      <c r="AA73" s="16">
        <v>4</v>
      </c>
      <c r="AB73" s="16">
        <v>12</v>
      </c>
      <c r="AC73" s="16">
        <v>2</v>
      </c>
      <c r="AD73" s="8">
        <f>AA73*AB73</f>
        <v>48</v>
      </c>
      <c r="AE73" s="8">
        <v>100</v>
      </c>
      <c r="AF73" s="7">
        <f>[8]รายการ!B34</f>
        <v>2050</v>
      </c>
      <c r="AG73" s="7">
        <f>AF73*AD73</f>
        <v>98400</v>
      </c>
      <c r="AH73" s="3">
        <f>SUM(AI73:AL73)</f>
        <v>48</v>
      </c>
      <c r="AI73" s="3"/>
      <c r="AJ73" s="3">
        <v>48</v>
      </c>
      <c r="AK73" s="3"/>
      <c r="AL73" s="3"/>
      <c r="AM73" s="4">
        <v>31</v>
      </c>
      <c r="AN73" s="4">
        <f>ค่าเสื่อม!T4</f>
        <v>93</v>
      </c>
      <c r="AO73" s="166">
        <f>AG73*AN73/100</f>
        <v>91512</v>
      </c>
      <c r="AP73" s="166">
        <f>AG73-AO73</f>
        <v>6888</v>
      </c>
      <c r="AQ73" s="166">
        <f>AP73</f>
        <v>6888</v>
      </c>
      <c r="AR73" s="510">
        <f t="shared" si="3"/>
        <v>6888</v>
      </c>
      <c r="AS73" s="4"/>
      <c r="AT73" s="166">
        <f>AQ73-AS73</f>
        <v>6888</v>
      </c>
      <c r="AU73" s="4"/>
      <c r="AV73" s="4"/>
      <c r="AW73" s="4"/>
      <c r="AX73" s="4"/>
      <c r="AY73" s="4"/>
    </row>
    <row r="74" spans="1:51" s="27" customFormat="1" ht="17.25" customHeight="1" x14ac:dyDescent="0.25">
      <c r="A74" s="68"/>
      <c r="B74" s="5"/>
      <c r="C74" s="72"/>
      <c r="D74" s="4"/>
      <c r="E74" s="4"/>
      <c r="F74" s="4"/>
      <c r="G74" s="4"/>
      <c r="H74" s="4"/>
      <c r="I74" s="4"/>
      <c r="J74" s="4"/>
      <c r="K74" s="7"/>
      <c r="L74" s="14"/>
      <c r="M74" s="62"/>
      <c r="N74" s="14"/>
      <c r="O74" s="52"/>
      <c r="P74" s="14"/>
      <c r="Q74" s="3"/>
      <c r="R74" s="8"/>
      <c r="S74" s="8"/>
      <c r="T74" s="4"/>
      <c r="U74" s="11"/>
      <c r="V74" s="26" t="s">
        <v>1551</v>
      </c>
      <c r="W74" s="5">
        <v>1187</v>
      </c>
      <c r="X74" s="17" t="s">
        <v>605</v>
      </c>
      <c r="Y74" s="4" t="s">
        <v>28</v>
      </c>
      <c r="Z74" s="4" t="s">
        <v>53</v>
      </c>
      <c r="AA74" s="16">
        <v>6</v>
      </c>
      <c r="AB74" s="16">
        <v>12</v>
      </c>
      <c r="AC74" s="16">
        <v>2</v>
      </c>
      <c r="AD74" s="8">
        <f>AA74*AB74</f>
        <v>72</v>
      </c>
      <c r="AE74" s="8">
        <v>100</v>
      </c>
      <c r="AF74" s="7">
        <f>[8]รายการ!B1</f>
        <v>6700</v>
      </c>
      <c r="AG74" s="7">
        <f>AF74*AD74</f>
        <v>482400</v>
      </c>
      <c r="AH74" s="3">
        <f>SUM(AI74:AL74)</f>
        <v>72</v>
      </c>
      <c r="AI74" s="3"/>
      <c r="AJ74" s="3">
        <v>72</v>
      </c>
      <c r="AK74" s="3"/>
      <c r="AL74" s="3"/>
      <c r="AM74" s="4">
        <v>31</v>
      </c>
      <c r="AN74" s="4">
        <f>ค่าเสื่อม!T4</f>
        <v>93</v>
      </c>
      <c r="AO74" s="166">
        <f>AG74*AN74/100</f>
        <v>448632</v>
      </c>
      <c r="AP74" s="166">
        <f>AG74-AO74</f>
        <v>33768</v>
      </c>
      <c r="AQ74" s="166">
        <f>AP74</f>
        <v>33768</v>
      </c>
      <c r="AR74" s="510">
        <f t="shared" si="3"/>
        <v>33768</v>
      </c>
      <c r="AS74" s="4"/>
      <c r="AT74" s="166">
        <f>AQ74-AS74</f>
        <v>33768</v>
      </c>
      <c r="AU74" s="4"/>
      <c r="AV74" s="4"/>
      <c r="AW74" s="4"/>
      <c r="AX74" s="4"/>
      <c r="AY74" s="4"/>
    </row>
    <row r="75" spans="1:51" s="27" customFormat="1" ht="17.25" customHeight="1" x14ac:dyDescent="0.25">
      <c r="A75" s="68"/>
      <c r="B75" s="5"/>
      <c r="C75" s="72"/>
      <c r="D75" s="4"/>
      <c r="E75" s="4"/>
      <c r="F75" s="4"/>
      <c r="G75" s="4"/>
      <c r="H75" s="4"/>
      <c r="I75" s="4"/>
      <c r="J75" s="4"/>
      <c r="K75" s="7"/>
      <c r="L75" s="14"/>
      <c r="M75" s="62"/>
      <c r="N75" s="14"/>
      <c r="O75" s="52"/>
      <c r="P75" s="14"/>
      <c r="Q75" s="3"/>
      <c r="R75" s="8"/>
      <c r="S75" s="8"/>
      <c r="T75" s="4"/>
      <c r="U75" s="11"/>
      <c r="V75" s="26" t="s">
        <v>1552</v>
      </c>
      <c r="W75" s="5">
        <v>1188</v>
      </c>
      <c r="X75" s="17" t="s">
        <v>685</v>
      </c>
      <c r="Y75" s="4" t="s">
        <v>28</v>
      </c>
      <c r="Z75" s="4" t="s">
        <v>41</v>
      </c>
      <c r="AA75" s="16"/>
      <c r="AB75" s="16"/>
      <c r="AC75" s="16">
        <v>2</v>
      </c>
      <c r="AD75" s="8">
        <f>SUM(AD76:AD77)</f>
        <v>270</v>
      </c>
      <c r="AE75" s="8">
        <v>100</v>
      </c>
      <c r="AF75" s="7">
        <f>[8]รายการ!B1</f>
        <v>6700</v>
      </c>
      <c r="AG75" s="7">
        <f>AF75*AD75</f>
        <v>1809000</v>
      </c>
      <c r="AH75" s="3">
        <f>SUM(AI75:AK75)</f>
        <v>270</v>
      </c>
      <c r="AI75" s="3"/>
      <c r="AJ75" s="3">
        <v>270</v>
      </c>
      <c r="AK75" s="3"/>
      <c r="AL75" s="3"/>
      <c r="AM75" s="4">
        <v>31</v>
      </c>
      <c r="AN75" s="4">
        <f>ค่าเสื่อม!W3</f>
        <v>85</v>
      </c>
      <c r="AO75" s="166">
        <f>AG75*AN75/100</f>
        <v>1537650</v>
      </c>
      <c r="AP75" s="166">
        <f>AG75-AO75</f>
        <v>271350</v>
      </c>
      <c r="AQ75" s="166">
        <f>AP75</f>
        <v>271350</v>
      </c>
      <c r="AR75" s="510">
        <f t="shared" si="3"/>
        <v>271350</v>
      </c>
      <c r="AS75" s="4"/>
      <c r="AT75" s="166">
        <f>AQ75-AS75</f>
        <v>271350</v>
      </c>
      <c r="AU75" s="4"/>
      <c r="AV75" s="4"/>
      <c r="AW75" s="4"/>
      <c r="AX75" s="4"/>
      <c r="AY75" s="4"/>
    </row>
    <row r="76" spans="1:51" s="27" customFormat="1" ht="17.25" customHeight="1" x14ac:dyDescent="0.25">
      <c r="A76" s="68"/>
      <c r="B76" s="5"/>
      <c r="C76" s="72"/>
      <c r="D76" s="4"/>
      <c r="E76" s="4"/>
      <c r="F76" s="4"/>
      <c r="G76" s="4"/>
      <c r="H76" s="4"/>
      <c r="I76" s="4"/>
      <c r="J76" s="4"/>
      <c r="K76" s="7"/>
      <c r="L76" s="14"/>
      <c r="M76" s="62"/>
      <c r="N76" s="14"/>
      <c r="O76" s="52"/>
      <c r="P76" s="14"/>
      <c r="Q76" s="3"/>
      <c r="R76" s="8"/>
      <c r="S76" s="8"/>
      <c r="T76" s="4"/>
      <c r="U76" s="11"/>
      <c r="V76" s="26"/>
      <c r="W76" s="5"/>
      <c r="X76" s="17"/>
      <c r="Y76" s="4"/>
      <c r="Z76" s="26" t="s">
        <v>42</v>
      </c>
      <c r="AA76" s="16">
        <v>9</v>
      </c>
      <c r="AB76" s="16">
        <v>15</v>
      </c>
      <c r="AC76" s="16">
        <v>2</v>
      </c>
      <c r="AD76" s="8">
        <f>AA76*AB76</f>
        <v>135</v>
      </c>
      <c r="AE76" s="8">
        <v>50</v>
      </c>
      <c r="AF76" s="7">
        <f>AF74</f>
        <v>6700</v>
      </c>
      <c r="AG76" s="7">
        <f t="shared" ref="AG76:AG77" si="32">AF76*AD76</f>
        <v>904500</v>
      </c>
      <c r="AH76" s="3">
        <f>SUM(AI76:AL76)</f>
        <v>135</v>
      </c>
      <c r="AI76" s="3"/>
      <c r="AJ76" s="3">
        <v>135</v>
      </c>
      <c r="AK76" s="3"/>
      <c r="AL76" s="3"/>
      <c r="AM76" s="4"/>
      <c r="AN76" s="4">
        <v>85</v>
      </c>
      <c r="AO76" s="166">
        <f t="shared" ref="AO76:AO80" si="33">AG76*AN76/100</f>
        <v>768825</v>
      </c>
      <c r="AP76" s="166">
        <f t="shared" ref="AP76:AP77" si="34">AG76-AO76</f>
        <v>135675</v>
      </c>
      <c r="AQ76" s="166">
        <f t="shared" ref="AQ76:AQ77" si="35">AP76</f>
        <v>135675</v>
      </c>
      <c r="AR76" s="510">
        <f t="shared" ref="AR76:AR139" si="36">AQ76</f>
        <v>135675</v>
      </c>
      <c r="AS76" s="4"/>
      <c r="AT76" s="166">
        <f t="shared" ref="AT76:AT84" si="37">AQ76-AS76</f>
        <v>135675</v>
      </c>
      <c r="AU76" s="4"/>
      <c r="AV76" s="4"/>
      <c r="AW76" s="4"/>
      <c r="AX76" s="4"/>
      <c r="AY76" s="4"/>
    </row>
    <row r="77" spans="1:51" s="27" customFormat="1" ht="17.25" customHeight="1" x14ac:dyDescent="0.25">
      <c r="A77" s="68"/>
      <c r="B77" s="5"/>
      <c r="C77" s="72"/>
      <c r="D77" s="4"/>
      <c r="E77" s="4"/>
      <c r="F77" s="4"/>
      <c r="G77" s="4"/>
      <c r="H77" s="4"/>
      <c r="I77" s="4"/>
      <c r="J77" s="4"/>
      <c r="K77" s="7"/>
      <c r="L77" s="14"/>
      <c r="M77" s="62"/>
      <c r="N77" s="14"/>
      <c r="O77" s="52"/>
      <c r="P77" s="14"/>
      <c r="Q77" s="3"/>
      <c r="R77" s="8"/>
      <c r="S77" s="8"/>
      <c r="T77" s="4"/>
      <c r="U77" s="11"/>
      <c r="V77" s="26"/>
      <c r="W77" s="5"/>
      <c r="X77" s="17"/>
      <c r="Y77" s="4"/>
      <c r="Z77" s="26" t="s">
        <v>43</v>
      </c>
      <c r="AA77" s="16">
        <v>9</v>
      </c>
      <c r="AB77" s="16">
        <v>15</v>
      </c>
      <c r="AC77" s="16">
        <v>2</v>
      </c>
      <c r="AD77" s="8">
        <f>AA77*AB77</f>
        <v>135</v>
      </c>
      <c r="AE77" s="8">
        <v>50</v>
      </c>
      <c r="AF77" s="7">
        <f>AF75</f>
        <v>6700</v>
      </c>
      <c r="AG77" s="7">
        <f t="shared" si="32"/>
        <v>904500</v>
      </c>
      <c r="AH77" s="3">
        <f>SUM(AI77:AL77)</f>
        <v>135</v>
      </c>
      <c r="AI77" s="3"/>
      <c r="AJ77" s="3">
        <v>135</v>
      </c>
      <c r="AK77" s="3"/>
      <c r="AL77" s="3"/>
      <c r="AM77" s="4"/>
      <c r="AN77" s="4">
        <v>85</v>
      </c>
      <c r="AO77" s="166">
        <f t="shared" si="33"/>
        <v>768825</v>
      </c>
      <c r="AP77" s="166">
        <f t="shared" si="34"/>
        <v>135675</v>
      </c>
      <c r="AQ77" s="166">
        <f t="shared" si="35"/>
        <v>135675</v>
      </c>
      <c r="AR77" s="510">
        <f t="shared" si="36"/>
        <v>135675</v>
      </c>
      <c r="AS77" s="4"/>
      <c r="AT77" s="166">
        <f t="shared" si="37"/>
        <v>135675</v>
      </c>
      <c r="AU77" s="4"/>
      <c r="AV77" s="4"/>
      <c r="AW77" s="4"/>
      <c r="AX77" s="4"/>
      <c r="AY77" s="4"/>
    </row>
    <row r="78" spans="1:51" s="27" customFormat="1" ht="17.25" customHeight="1" x14ac:dyDescent="0.25">
      <c r="A78" s="68"/>
      <c r="B78" s="5"/>
      <c r="C78" s="72"/>
      <c r="D78" s="4"/>
      <c r="E78" s="4"/>
      <c r="F78" s="4"/>
      <c r="G78" s="4"/>
      <c r="H78" s="4"/>
      <c r="I78" s="4"/>
      <c r="J78" s="4"/>
      <c r="K78" s="7"/>
      <c r="L78" s="14"/>
      <c r="M78" s="62"/>
      <c r="N78" s="14"/>
      <c r="O78" s="52"/>
      <c r="P78" s="14"/>
      <c r="Q78" s="3"/>
      <c r="R78" s="8"/>
      <c r="S78" s="8"/>
      <c r="T78" s="4"/>
      <c r="U78" s="11"/>
      <c r="V78" s="26" t="s">
        <v>1553</v>
      </c>
      <c r="W78" s="5">
        <v>1189</v>
      </c>
      <c r="X78" s="17" t="s">
        <v>681</v>
      </c>
      <c r="Y78" s="4" t="s">
        <v>28</v>
      </c>
      <c r="Z78" s="4" t="s">
        <v>41</v>
      </c>
      <c r="AA78" s="16"/>
      <c r="AB78" s="16"/>
      <c r="AC78" s="16">
        <v>2</v>
      </c>
      <c r="AD78" s="8">
        <f>SUM(AD79:AD80)</f>
        <v>280</v>
      </c>
      <c r="AE78" s="8">
        <v>100</v>
      </c>
      <c r="AF78" s="7">
        <f>[8]รายการ!B1</f>
        <v>6700</v>
      </c>
      <c r="AG78" s="7">
        <f>AF78*AD78</f>
        <v>1876000</v>
      </c>
      <c r="AH78" s="3">
        <f>SUM(AI78:AK78)</f>
        <v>280</v>
      </c>
      <c r="AI78" s="3"/>
      <c r="AJ78" s="3">
        <v>280</v>
      </c>
      <c r="AK78" s="3"/>
      <c r="AL78" s="3"/>
      <c r="AM78" s="4">
        <v>31</v>
      </c>
      <c r="AN78" s="4">
        <f>ค่าเสื่อม!W3</f>
        <v>85</v>
      </c>
      <c r="AO78" s="166">
        <f t="shared" si="33"/>
        <v>1594600</v>
      </c>
      <c r="AP78" s="166">
        <f>AG78-AO78</f>
        <v>281400</v>
      </c>
      <c r="AQ78" s="166">
        <f>AP78</f>
        <v>281400</v>
      </c>
      <c r="AR78" s="510">
        <f t="shared" si="36"/>
        <v>281400</v>
      </c>
      <c r="AS78" s="4"/>
      <c r="AT78" s="166">
        <f t="shared" si="37"/>
        <v>281400</v>
      </c>
      <c r="AU78" s="4"/>
      <c r="AV78" s="4"/>
      <c r="AW78" s="4"/>
      <c r="AX78" s="4"/>
      <c r="AY78" s="4"/>
    </row>
    <row r="79" spans="1:51" s="27" customFormat="1" ht="17.25" customHeight="1" x14ac:dyDescent="0.25">
      <c r="A79" s="68"/>
      <c r="B79" s="5"/>
      <c r="C79" s="72"/>
      <c r="D79" s="4"/>
      <c r="E79" s="4"/>
      <c r="F79" s="4"/>
      <c r="G79" s="4"/>
      <c r="H79" s="4"/>
      <c r="I79" s="4"/>
      <c r="J79" s="4"/>
      <c r="K79" s="7"/>
      <c r="L79" s="14"/>
      <c r="M79" s="62"/>
      <c r="N79" s="14"/>
      <c r="O79" s="52"/>
      <c r="P79" s="14"/>
      <c r="Q79" s="3"/>
      <c r="R79" s="8"/>
      <c r="S79" s="8"/>
      <c r="T79" s="4"/>
      <c r="U79" s="11"/>
      <c r="V79" s="26"/>
      <c r="W79" s="5"/>
      <c r="X79" s="17"/>
      <c r="Y79" s="4"/>
      <c r="Z79" s="26" t="s">
        <v>42</v>
      </c>
      <c r="AA79" s="16">
        <v>10</v>
      </c>
      <c r="AB79" s="16">
        <v>14</v>
      </c>
      <c r="AC79" s="16">
        <v>2</v>
      </c>
      <c r="AD79" s="8">
        <f>AA79*AB79</f>
        <v>140</v>
      </c>
      <c r="AE79" s="8">
        <v>50</v>
      </c>
      <c r="AF79" s="7">
        <f>AF77</f>
        <v>6700</v>
      </c>
      <c r="AG79" s="7">
        <f t="shared" ref="AG79:AG80" si="38">AF79*AD79</f>
        <v>938000</v>
      </c>
      <c r="AH79" s="3">
        <f>SUM(AI79:AL79)</f>
        <v>140</v>
      </c>
      <c r="AI79" s="3"/>
      <c r="AJ79" s="3">
        <v>140</v>
      </c>
      <c r="AK79" s="3"/>
      <c r="AL79" s="3"/>
      <c r="AM79" s="4"/>
      <c r="AN79" s="4">
        <v>85</v>
      </c>
      <c r="AO79" s="166">
        <f t="shared" si="33"/>
        <v>797300</v>
      </c>
      <c r="AP79" s="166">
        <f t="shared" ref="AP79:AP80" si="39">AG79-AO79</f>
        <v>140700</v>
      </c>
      <c r="AQ79" s="166">
        <f t="shared" ref="AQ79:AQ80" si="40">AP79</f>
        <v>140700</v>
      </c>
      <c r="AR79" s="510">
        <f t="shared" si="36"/>
        <v>140700</v>
      </c>
      <c r="AS79" s="4"/>
      <c r="AT79" s="166">
        <f t="shared" si="37"/>
        <v>140700</v>
      </c>
      <c r="AU79" s="4"/>
      <c r="AV79" s="4"/>
      <c r="AW79" s="4"/>
      <c r="AX79" s="4"/>
      <c r="AY79" s="4"/>
    </row>
    <row r="80" spans="1:51" s="27" customFormat="1" ht="17.25" customHeight="1" x14ac:dyDescent="0.25">
      <c r="A80" s="68"/>
      <c r="B80" s="5"/>
      <c r="C80" s="72"/>
      <c r="D80" s="4"/>
      <c r="E80" s="4"/>
      <c r="F80" s="4"/>
      <c r="G80" s="4"/>
      <c r="H80" s="4"/>
      <c r="I80" s="4"/>
      <c r="J80" s="4"/>
      <c r="K80" s="7"/>
      <c r="L80" s="14"/>
      <c r="M80" s="62"/>
      <c r="N80" s="14"/>
      <c r="O80" s="52"/>
      <c r="P80" s="14"/>
      <c r="Q80" s="3"/>
      <c r="R80" s="8"/>
      <c r="S80" s="8"/>
      <c r="T80" s="4"/>
      <c r="U80" s="11"/>
      <c r="V80" s="26"/>
      <c r="W80" s="5"/>
      <c r="X80" s="17"/>
      <c r="Y80" s="4"/>
      <c r="Z80" s="26" t="s">
        <v>43</v>
      </c>
      <c r="AA80" s="16">
        <v>10</v>
      </c>
      <c r="AB80" s="16">
        <v>14</v>
      </c>
      <c r="AC80" s="16">
        <v>2</v>
      </c>
      <c r="AD80" s="8">
        <f>AA80*AB80</f>
        <v>140</v>
      </c>
      <c r="AE80" s="8">
        <v>50</v>
      </c>
      <c r="AF80" s="7">
        <f>AF78</f>
        <v>6700</v>
      </c>
      <c r="AG80" s="7">
        <f t="shared" si="38"/>
        <v>938000</v>
      </c>
      <c r="AH80" s="3">
        <f>SUM(AI80:AL80)</f>
        <v>140</v>
      </c>
      <c r="AI80" s="3"/>
      <c r="AJ80" s="3">
        <v>140</v>
      </c>
      <c r="AK80" s="3"/>
      <c r="AL80" s="3"/>
      <c r="AM80" s="4"/>
      <c r="AN80" s="4">
        <v>85</v>
      </c>
      <c r="AO80" s="166">
        <f t="shared" si="33"/>
        <v>797300</v>
      </c>
      <c r="AP80" s="166">
        <f t="shared" si="39"/>
        <v>140700</v>
      </c>
      <c r="AQ80" s="166">
        <f t="shared" si="40"/>
        <v>140700</v>
      </c>
      <c r="AR80" s="510">
        <f t="shared" si="36"/>
        <v>140700</v>
      </c>
      <c r="AS80" s="4"/>
      <c r="AT80" s="166">
        <f t="shared" si="37"/>
        <v>140700</v>
      </c>
      <c r="AU80" s="4"/>
      <c r="AV80" s="4"/>
      <c r="AW80" s="4"/>
      <c r="AX80" s="4"/>
      <c r="AY80" s="4"/>
    </row>
    <row r="81" spans="1:51" s="27" customFormat="1" ht="17.25" customHeight="1" x14ac:dyDescent="0.25">
      <c r="A81" s="68" t="s">
        <v>1554</v>
      </c>
      <c r="B81" s="5">
        <v>1333</v>
      </c>
      <c r="C81" s="72" t="s">
        <v>5</v>
      </c>
      <c r="D81" s="4">
        <v>45696</v>
      </c>
      <c r="E81" s="4">
        <v>173</v>
      </c>
      <c r="F81" s="4">
        <v>2597</v>
      </c>
      <c r="G81" s="4" t="s">
        <v>245</v>
      </c>
      <c r="H81" s="4">
        <v>2</v>
      </c>
      <c r="I81" s="4">
        <v>0</v>
      </c>
      <c r="J81" s="4">
        <v>0</v>
      </c>
      <c r="K81" s="12">
        <f>H81*400+I81*100+J81</f>
        <v>800</v>
      </c>
      <c r="L81" s="14">
        <f t="shared" si="27"/>
        <v>800</v>
      </c>
      <c r="M81" s="62"/>
      <c r="N81" s="14">
        <f t="shared" si="25"/>
        <v>800</v>
      </c>
      <c r="O81" s="52">
        <f>125</f>
        <v>125</v>
      </c>
      <c r="P81" s="14">
        <f t="shared" si="26"/>
        <v>100000</v>
      </c>
      <c r="Q81" s="3"/>
      <c r="R81" s="8">
        <v>800</v>
      </c>
      <c r="S81" s="8"/>
      <c r="T81" s="4"/>
      <c r="U81" s="11"/>
      <c r="V81" s="26"/>
      <c r="W81" s="5"/>
      <c r="X81" s="17"/>
      <c r="Y81" s="4"/>
      <c r="Z81" s="26"/>
      <c r="AA81" s="16"/>
      <c r="AB81" s="16"/>
      <c r="AC81" s="16"/>
      <c r="AD81" s="8"/>
      <c r="AE81" s="8"/>
      <c r="AF81" s="7"/>
      <c r="AG81" s="7"/>
      <c r="AH81" s="3"/>
      <c r="AI81" s="3"/>
      <c r="AJ81" s="3"/>
      <c r="AK81" s="3"/>
      <c r="AL81" s="3"/>
      <c r="AM81" s="4"/>
      <c r="AN81" s="4"/>
      <c r="AO81" s="4"/>
      <c r="AP81" s="4"/>
      <c r="AQ81" s="166">
        <f>P81</f>
        <v>100000</v>
      </c>
      <c r="AR81" s="510">
        <f t="shared" si="36"/>
        <v>100000</v>
      </c>
      <c r="AS81" s="4"/>
      <c r="AT81" s="166">
        <f t="shared" si="37"/>
        <v>100000</v>
      </c>
      <c r="AU81" s="4"/>
      <c r="AV81" s="4"/>
      <c r="AW81" s="4"/>
      <c r="AX81" s="4"/>
      <c r="AY81" s="4"/>
    </row>
    <row r="82" spans="1:51" s="27" customFormat="1" ht="17.25" customHeight="1" x14ac:dyDescent="0.25">
      <c r="A82" s="68"/>
      <c r="B82" s="5"/>
      <c r="C82" s="72"/>
      <c r="D82" s="4"/>
      <c r="E82" s="4"/>
      <c r="F82" s="4"/>
      <c r="G82" s="4"/>
      <c r="H82" s="4"/>
      <c r="I82" s="4"/>
      <c r="J82" s="4"/>
      <c r="K82" s="7"/>
      <c r="L82" s="7"/>
      <c r="M82" s="62"/>
      <c r="N82" s="14"/>
      <c r="O82" s="52"/>
      <c r="P82" s="14"/>
      <c r="Q82" s="3"/>
      <c r="R82" s="8"/>
      <c r="S82" s="8"/>
      <c r="T82" s="4"/>
      <c r="U82" s="11"/>
      <c r="V82" s="26" t="s">
        <v>1555</v>
      </c>
      <c r="W82" s="5">
        <v>1190</v>
      </c>
      <c r="X82" s="17" t="s">
        <v>1556</v>
      </c>
      <c r="Y82" s="4" t="s">
        <v>28</v>
      </c>
      <c r="Z82" s="4" t="s">
        <v>41</v>
      </c>
      <c r="AA82" s="16"/>
      <c r="AB82" s="16"/>
      <c r="AC82" s="16">
        <v>2</v>
      </c>
      <c r="AD82" s="8">
        <f>SUM(AD83:AD84)</f>
        <v>352</v>
      </c>
      <c r="AE82" s="8">
        <v>100</v>
      </c>
      <c r="AF82" s="7">
        <f>[8]รายการ!B1</f>
        <v>6700</v>
      </c>
      <c r="AG82" s="7">
        <f>AF82*AD82</f>
        <v>2358400</v>
      </c>
      <c r="AH82" s="3">
        <f>SUM(AI82:AK82)</f>
        <v>352</v>
      </c>
      <c r="AI82" s="3"/>
      <c r="AJ82" s="3">
        <v>352</v>
      </c>
      <c r="AK82" s="3"/>
      <c r="AL82" s="3"/>
      <c r="AM82" s="4">
        <v>6</v>
      </c>
      <c r="AN82" s="4">
        <f>ค่าเสื่อม!G3</f>
        <v>14</v>
      </c>
      <c r="AO82" s="166">
        <f>AG82*AN82/100</f>
        <v>330176</v>
      </c>
      <c r="AP82" s="166">
        <f>AG82-AO82</f>
        <v>2028224</v>
      </c>
      <c r="AQ82" s="166">
        <f>AP82</f>
        <v>2028224</v>
      </c>
      <c r="AR82" s="510">
        <f t="shared" si="36"/>
        <v>2028224</v>
      </c>
      <c r="AS82" s="4"/>
      <c r="AT82" s="166">
        <f t="shared" si="37"/>
        <v>2028224</v>
      </c>
      <c r="AU82" s="4"/>
      <c r="AV82" s="4"/>
      <c r="AW82" s="4"/>
      <c r="AX82" s="4"/>
      <c r="AY82" s="4"/>
    </row>
    <row r="83" spans="1:51" s="27" customFormat="1" ht="17.25" customHeight="1" x14ac:dyDescent="0.25">
      <c r="A83" s="68"/>
      <c r="B83" s="5"/>
      <c r="C83" s="72"/>
      <c r="D83" s="4"/>
      <c r="E83" s="4"/>
      <c r="F83" s="4"/>
      <c r="G83" s="4"/>
      <c r="H83" s="4"/>
      <c r="I83" s="4"/>
      <c r="J83" s="4"/>
      <c r="K83" s="12"/>
      <c r="L83" s="14"/>
      <c r="M83" s="62"/>
      <c r="N83" s="14"/>
      <c r="O83" s="52"/>
      <c r="P83" s="14"/>
      <c r="Q83" s="3"/>
      <c r="R83" s="8"/>
      <c r="S83" s="8"/>
      <c r="T83" s="4"/>
      <c r="U83" s="11"/>
      <c r="V83" s="26"/>
      <c r="W83" s="5"/>
      <c r="X83" s="17"/>
      <c r="Y83" s="4"/>
      <c r="Z83" s="26" t="s">
        <v>42</v>
      </c>
      <c r="AA83" s="16">
        <v>11</v>
      </c>
      <c r="AB83" s="16">
        <v>16</v>
      </c>
      <c r="AC83" s="16"/>
      <c r="AD83" s="8">
        <f>AA83*AB83</f>
        <v>176</v>
      </c>
      <c r="AE83" s="8">
        <v>50</v>
      </c>
      <c r="AF83" s="7">
        <f>AF85</f>
        <v>6700</v>
      </c>
      <c r="AG83" s="7">
        <f>AF83*AD83</f>
        <v>1179200</v>
      </c>
      <c r="AH83" s="3">
        <f>SUM(AI83:AL83)</f>
        <v>176</v>
      </c>
      <c r="AI83" s="3"/>
      <c r="AJ83" s="3">
        <v>176</v>
      </c>
      <c r="AK83" s="3"/>
      <c r="AL83" s="3"/>
      <c r="AM83" s="4"/>
      <c r="AN83" s="4">
        <v>14</v>
      </c>
      <c r="AO83" s="166">
        <f t="shared" ref="AO83:AO84" si="41">AG83*AN83/100</f>
        <v>165088</v>
      </c>
      <c r="AP83" s="166">
        <f t="shared" ref="AP83:AP84" si="42">AG83-AO83</f>
        <v>1014112</v>
      </c>
      <c r="AQ83" s="166">
        <f t="shared" ref="AQ83:AQ84" si="43">AP83</f>
        <v>1014112</v>
      </c>
      <c r="AR83" s="510">
        <f t="shared" si="36"/>
        <v>1014112</v>
      </c>
      <c r="AS83" s="4"/>
      <c r="AT83" s="166">
        <f t="shared" si="37"/>
        <v>1014112</v>
      </c>
      <c r="AU83" s="4"/>
      <c r="AV83" s="4"/>
      <c r="AW83" s="4"/>
      <c r="AX83" s="4"/>
      <c r="AY83" s="4"/>
    </row>
    <row r="84" spans="1:51" s="692" customFormat="1" ht="17.25" customHeight="1" x14ac:dyDescent="0.25">
      <c r="A84" s="67"/>
      <c r="B84" s="1"/>
      <c r="C84" s="66"/>
      <c r="D84" s="2"/>
      <c r="E84" s="2"/>
      <c r="F84" s="2"/>
      <c r="G84" s="2"/>
      <c r="H84" s="2"/>
      <c r="I84" s="2"/>
      <c r="J84" s="2"/>
      <c r="K84" s="12"/>
      <c r="L84" s="14"/>
      <c r="M84" s="62"/>
      <c r="N84" s="14"/>
      <c r="O84" s="65"/>
      <c r="P84" s="14"/>
      <c r="Q84" s="3"/>
      <c r="R84" s="8"/>
      <c r="S84" s="8"/>
      <c r="T84" s="4"/>
      <c r="U84" s="11"/>
      <c r="V84" s="26"/>
      <c r="W84" s="5"/>
      <c r="X84" s="17"/>
      <c r="Y84" s="4"/>
      <c r="Z84" s="26" t="s">
        <v>43</v>
      </c>
      <c r="AA84" s="16">
        <v>11</v>
      </c>
      <c r="AB84" s="16">
        <v>16</v>
      </c>
      <c r="AC84" s="16"/>
      <c r="AD84" s="8">
        <f>AA84*AB84</f>
        <v>176</v>
      </c>
      <c r="AE84" s="8">
        <v>50</v>
      </c>
      <c r="AF84" s="7">
        <f>AF82</f>
        <v>6700</v>
      </c>
      <c r="AG84" s="7">
        <f>AF84*AD84</f>
        <v>1179200</v>
      </c>
      <c r="AH84" s="3">
        <f>SUM(AI84:AL84)</f>
        <v>176</v>
      </c>
      <c r="AI84" s="3"/>
      <c r="AJ84" s="3">
        <v>176</v>
      </c>
      <c r="AK84" s="3"/>
      <c r="AL84" s="3"/>
      <c r="AM84" s="2"/>
      <c r="AN84" s="2">
        <v>14</v>
      </c>
      <c r="AO84" s="166">
        <f t="shared" si="41"/>
        <v>165088</v>
      </c>
      <c r="AP84" s="166">
        <f t="shared" si="42"/>
        <v>1014112</v>
      </c>
      <c r="AQ84" s="166">
        <f t="shared" si="43"/>
        <v>1014112</v>
      </c>
      <c r="AR84" s="510">
        <f t="shared" si="36"/>
        <v>1014112</v>
      </c>
      <c r="AS84" s="2"/>
      <c r="AT84" s="166">
        <f t="shared" si="37"/>
        <v>1014112</v>
      </c>
      <c r="AU84" s="2"/>
      <c r="AV84" s="2"/>
      <c r="AW84" s="2"/>
      <c r="AX84" s="2"/>
      <c r="AY84" s="2"/>
    </row>
    <row r="85" spans="1:51" ht="17.25" customHeight="1" x14ac:dyDescent="0.25">
      <c r="A85" s="126"/>
      <c r="B85" s="127"/>
      <c r="C85" s="71"/>
      <c r="D85" s="9"/>
      <c r="E85" s="9"/>
      <c r="F85" s="9"/>
      <c r="G85" s="9"/>
      <c r="H85" s="9"/>
      <c r="I85" s="9"/>
      <c r="J85" s="9"/>
      <c r="K85" s="512"/>
      <c r="L85" s="15"/>
      <c r="M85" s="513"/>
      <c r="N85" s="15"/>
      <c r="O85" s="157"/>
      <c r="P85" s="15"/>
      <c r="Q85" s="20"/>
      <c r="R85" s="25"/>
      <c r="S85" s="25"/>
      <c r="T85" s="21"/>
      <c r="U85" s="38"/>
      <c r="V85" s="23" t="s">
        <v>1557</v>
      </c>
      <c r="W85" s="22">
        <v>1191</v>
      </c>
      <c r="X85" s="29" t="s">
        <v>1558</v>
      </c>
      <c r="Y85" s="21" t="s">
        <v>28</v>
      </c>
      <c r="Z85" s="21" t="s">
        <v>53</v>
      </c>
      <c r="AA85" s="24">
        <v>7</v>
      </c>
      <c r="AB85" s="24">
        <v>8</v>
      </c>
      <c r="AC85" s="24">
        <v>2</v>
      </c>
      <c r="AD85" s="25">
        <f>AA85*AB85</f>
        <v>56</v>
      </c>
      <c r="AE85" s="25">
        <v>100</v>
      </c>
      <c r="AF85" s="90">
        <f>[8]รายการ!B1</f>
        <v>6700</v>
      </c>
      <c r="AG85" s="90">
        <f>AF85*AD85</f>
        <v>375200</v>
      </c>
      <c r="AH85" s="20">
        <f>SUM(AI85:AL85)</f>
        <v>56</v>
      </c>
      <c r="AI85" s="20"/>
      <c r="AJ85" s="20">
        <v>56</v>
      </c>
      <c r="AK85" s="20"/>
      <c r="AL85" s="20"/>
      <c r="AM85" s="9">
        <v>6</v>
      </c>
      <c r="AN85" s="9">
        <f>ค่าเสื่อม!G4</f>
        <v>20</v>
      </c>
      <c r="AO85" s="509">
        <f>AG85*AN85/100</f>
        <v>75040</v>
      </c>
      <c r="AP85" s="509">
        <f>AG85-AO85</f>
        <v>300160</v>
      </c>
      <c r="AQ85" s="510">
        <f>AP85</f>
        <v>300160</v>
      </c>
      <c r="AR85" s="510">
        <f t="shared" si="36"/>
        <v>300160</v>
      </c>
      <c r="AS85" s="9"/>
      <c r="AT85" s="509">
        <f t="shared" ref="AT85:AT97" si="44">AQ85-AS85</f>
        <v>300160</v>
      </c>
      <c r="AU85" s="9"/>
      <c r="AV85" s="9"/>
      <c r="AW85" s="9"/>
      <c r="AX85" s="9"/>
      <c r="AY85" s="9"/>
    </row>
    <row r="86" spans="1:51" ht="17.25" customHeight="1" x14ac:dyDescent="0.25">
      <c r="A86" s="113"/>
      <c r="B86" s="114">
        <v>1334</v>
      </c>
      <c r="C86" s="73" t="s">
        <v>5</v>
      </c>
      <c r="D86" s="55">
        <v>17710</v>
      </c>
      <c r="E86" s="55">
        <v>34</v>
      </c>
      <c r="F86" s="55">
        <v>519</v>
      </c>
      <c r="G86" s="55" t="s">
        <v>245</v>
      </c>
      <c r="H86" s="55">
        <v>17</v>
      </c>
      <c r="I86" s="55">
        <v>3</v>
      </c>
      <c r="J86" s="55">
        <v>99</v>
      </c>
      <c r="K86" s="516">
        <f>H86*400+I86*100+J86</f>
        <v>7199</v>
      </c>
      <c r="L86" s="52">
        <f t="shared" ref="L86:L91" si="45">SUM(Q86:U86)</f>
        <v>7199</v>
      </c>
      <c r="M86" s="88">
        <v>1</v>
      </c>
      <c r="N86" s="52">
        <f t="shared" ref="N86:N88" si="46">L86</f>
        <v>7199</v>
      </c>
      <c r="O86" s="82">
        <v>125</v>
      </c>
      <c r="P86" s="52">
        <f t="shared" ref="P86:P88" si="47">N86*O86</f>
        <v>899875</v>
      </c>
      <c r="Q86" s="53">
        <v>7199</v>
      </c>
      <c r="R86" s="44"/>
      <c r="S86" s="44"/>
      <c r="T86" s="51"/>
      <c r="U86" s="54"/>
      <c r="V86" s="49"/>
      <c r="W86" s="50"/>
      <c r="X86" s="567"/>
      <c r="Y86" s="51"/>
      <c r="Z86" s="51"/>
      <c r="AA86" s="30"/>
      <c r="AB86" s="30"/>
      <c r="AC86" s="30"/>
      <c r="AD86" s="44"/>
      <c r="AE86" s="44"/>
      <c r="AF86" s="91"/>
      <c r="AG86" s="91"/>
      <c r="AH86" s="51"/>
      <c r="AI86" s="53"/>
      <c r="AJ86" s="53"/>
      <c r="AK86" s="53"/>
      <c r="AL86" s="53"/>
      <c r="AM86" s="55"/>
      <c r="AN86" s="55"/>
      <c r="AO86" s="55"/>
      <c r="AP86" s="55"/>
      <c r="AQ86" s="511">
        <f>P86</f>
        <v>899875</v>
      </c>
      <c r="AR86" s="565">
        <f t="shared" si="36"/>
        <v>899875</v>
      </c>
      <c r="AS86" s="55"/>
      <c r="AT86" s="511">
        <f t="shared" si="44"/>
        <v>899875</v>
      </c>
      <c r="AU86" s="55"/>
      <c r="AV86" s="55"/>
      <c r="AW86" s="55"/>
      <c r="AX86" s="55"/>
      <c r="AY86" s="55"/>
    </row>
    <row r="87" spans="1:51" s="2" customFormat="1" ht="17.25" customHeight="1" x14ac:dyDescent="0.25">
      <c r="A87" s="28" t="s">
        <v>1559</v>
      </c>
      <c r="B87" s="114">
        <v>1335</v>
      </c>
      <c r="C87" s="2" t="s">
        <v>5</v>
      </c>
      <c r="D87" s="2">
        <v>29916</v>
      </c>
      <c r="E87" s="2">
        <v>153</v>
      </c>
      <c r="F87" s="2">
        <v>1459</v>
      </c>
      <c r="G87" s="2" t="s">
        <v>245</v>
      </c>
      <c r="H87" s="2">
        <v>0</v>
      </c>
      <c r="I87" s="2">
        <v>2</v>
      </c>
      <c r="J87" s="2">
        <v>89</v>
      </c>
      <c r="K87" s="12">
        <f>H87*400+I87*100+J87</f>
        <v>289</v>
      </c>
      <c r="L87" s="14">
        <f t="shared" si="45"/>
        <v>289</v>
      </c>
      <c r="M87" s="62">
        <v>2</v>
      </c>
      <c r="N87" s="14">
        <f t="shared" si="46"/>
        <v>289</v>
      </c>
      <c r="O87" s="65">
        <v>125</v>
      </c>
      <c r="P87" s="14">
        <f t="shared" si="47"/>
        <v>36125</v>
      </c>
      <c r="Q87" s="3"/>
      <c r="R87" s="8">
        <v>289</v>
      </c>
      <c r="S87" s="8"/>
      <c r="T87" s="4"/>
      <c r="U87" s="11"/>
      <c r="V87" s="26" t="s">
        <v>1559</v>
      </c>
      <c r="W87" s="5">
        <v>1192</v>
      </c>
      <c r="X87" s="17" t="s">
        <v>678</v>
      </c>
      <c r="Y87" s="4" t="s">
        <v>28</v>
      </c>
      <c r="Z87" s="4" t="s">
        <v>53</v>
      </c>
      <c r="AA87" s="16">
        <v>8</v>
      </c>
      <c r="AB87" s="16">
        <v>12</v>
      </c>
      <c r="AC87" s="16">
        <v>2</v>
      </c>
      <c r="AD87" s="8">
        <f>AA87*AB87</f>
        <v>96</v>
      </c>
      <c r="AE87" s="8">
        <v>100</v>
      </c>
      <c r="AF87" s="7">
        <f>[8]รายการ!B1</f>
        <v>6700</v>
      </c>
      <c r="AG87" s="7">
        <f>AF87*AD87</f>
        <v>643200</v>
      </c>
      <c r="AH87" s="3">
        <f>SUM(AI87:AL87)</f>
        <v>69</v>
      </c>
      <c r="AI87" s="3"/>
      <c r="AJ87" s="3">
        <v>69</v>
      </c>
      <c r="AK87" s="3"/>
      <c r="AL87" s="3"/>
      <c r="AM87" s="2">
        <v>30</v>
      </c>
      <c r="AN87" s="2">
        <f>ค่าเสื่อม!T4</f>
        <v>93</v>
      </c>
      <c r="AO87" s="95">
        <f>AG87*AN87/100</f>
        <v>598176</v>
      </c>
      <c r="AP87" s="95">
        <f>AG87-AO87</f>
        <v>45024</v>
      </c>
      <c r="AQ87" s="95">
        <f>P87+AP87</f>
        <v>81149</v>
      </c>
      <c r="AR87" s="95">
        <f t="shared" si="36"/>
        <v>81149</v>
      </c>
      <c r="AT87" s="95">
        <f t="shared" si="44"/>
        <v>81149</v>
      </c>
    </row>
    <row r="88" spans="1:51" s="27" customFormat="1" ht="17.25" customHeight="1" x14ac:dyDescent="0.25">
      <c r="A88" s="566" t="s">
        <v>1560</v>
      </c>
      <c r="B88" s="114">
        <v>1336</v>
      </c>
      <c r="C88" s="521" t="s">
        <v>5</v>
      </c>
      <c r="D88" s="21">
        <v>45091</v>
      </c>
      <c r="E88" s="21">
        <v>240</v>
      </c>
      <c r="F88" s="21">
        <v>2512</v>
      </c>
      <c r="G88" s="21" t="s">
        <v>245</v>
      </c>
      <c r="H88" s="21">
        <v>0</v>
      </c>
      <c r="I88" s="21">
        <v>3</v>
      </c>
      <c r="J88" s="21">
        <v>3</v>
      </c>
      <c r="K88" s="512">
        <f>H88*400+I88*100+J88</f>
        <v>303</v>
      </c>
      <c r="L88" s="15">
        <f t="shared" si="45"/>
        <v>303</v>
      </c>
      <c r="M88" s="513">
        <v>2</v>
      </c>
      <c r="N88" s="15">
        <f t="shared" si="46"/>
        <v>303</v>
      </c>
      <c r="O88" s="517">
        <f>100</f>
        <v>100</v>
      </c>
      <c r="P88" s="15">
        <f t="shared" si="47"/>
        <v>30300</v>
      </c>
      <c r="Q88" s="20"/>
      <c r="R88" s="25">
        <v>303</v>
      </c>
      <c r="S88" s="25"/>
      <c r="T88" s="21"/>
      <c r="U88" s="38"/>
      <c r="V88" s="23"/>
      <c r="W88" s="22"/>
      <c r="X88" s="29"/>
      <c r="Y88" s="21"/>
      <c r="Z88" s="21"/>
      <c r="AA88" s="24"/>
      <c r="AB88" s="24"/>
      <c r="AC88" s="24"/>
      <c r="AD88" s="25"/>
      <c r="AE88" s="25"/>
      <c r="AF88" s="90"/>
      <c r="AG88" s="90"/>
      <c r="AH88" s="20"/>
      <c r="AI88" s="20"/>
      <c r="AJ88" s="20"/>
      <c r="AK88" s="20"/>
      <c r="AL88" s="20"/>
      <c r="AM88" s="21"/>
      <c r="AN88" s="21"/>
      <c r="AO88" s="510"/>
      <c r="AP88" s="510"/>
      <c r="AQ88" s="509">
        <f>P88</f>
        <v>30300</v>
      </c>
      <c r="AR88" s="510">
        <f t="shared" si="36"/>
        <v>30300</v>
      </c>
      <c r="AS88" s="21"/>
      <c r="AT88" s="510">
        <f t="shared" si="44"/>
        <v>30300</v>
      </c>
      <c r="AU88" s="21"/>
      <c r="AV88" s="21"/>
      <c r="AW88" s="21"/>
      <c r="AX88" s="21"/>
      <c r="AY88" s="21"/>
    </row>
    <row r="89" spans="1:51" s="27" customFormat="1" ht="17.25" customHeight="1" x14ac:dyDescent="0.25">
      <c r="A89" s="68"/>
      <c r="B89" s="5"/>
      <c r="C89" s="72"/>
      <c r="D89" s="4"/>
      <c r="E89" s="4"/>
      <c r="F89" s="4"/>
      <c r="G89" s="4"/>
      <c r="H89" s="4"/>
      <c r="I89" s="4"/>
      <c r="J89" s="4"/>
      <c r="K89" s="12"/>
      <c r="L89" s="14"/>
      <c r="M89" s="62"/>
      <c r="N89" s="14"/>
      <c r="O89" s="52"/>
      <c r="P89" s="14"/>
      <c r="Q89" s="3"/>
      <c r="R89" s="8"/>
      <c r="S89" s="8"/>
      <c r="T89" s="4"/>
      <c r="U89" s="11"/>
      <c r="V89" s="26" t="s">
        <v>1561</v>
      </c>
      <c r="W89" s="5">
        <v>1193</v>
      </c>
      <c r="X89" s="19" t="s">
        <v>384</v>
      </c>
      <c r="Y89" s="4" t="s">
        <v>28</v>
      </c>
      <c r="Z89" s="4" t="s">
        <v>53</v>
      </c>
      <c r="AA89" s="16">
        <v>12</v>
      </c>
      <c r="AB89" s="16">
        <v>14</v>
      </c>
      <c r="AC89" s="16">
        <v>2</v>
      </c>
      <c r="AD89" s="8">
        <f>AA89*AB89</f>
        <v>168</v>
      </c>
      <c r="AE89" s="8">
        <v>100</v>
      </c>
      <c r="AF89" s="7">
        <f>[8]รายการ!B1</f>
        <v>6700</v>
      </c>
      <c r="AG89" s="7">
        <f>AF89*AD89</f>
        <v>1125600</v>
      </c>
      <c r="AH89" s="3">
        <f>SUM(AI89:AL89)</f>
        <v>168</v>
      </c>
      <c r="AI89" s="3"/>
      <c r="AJ89" s="3">
        <v>168</v>
      </c>
      <c r="AK89" s="3"/>
      <c r="AL89" s="3"/>
      <c r="AM89" s="4">
        <v>30</v>
      </c>
      <c r="AN89" s="4">
        <f>ค่าเสื่อม!T4</f>
        <v>93</v>
      </c>
      <c r="AO89" s="95">
        <f>AG89*AN89/100</f>
        <v>1046808</v>
      </c>
      <c r="AP89" s="95">
        <f>AG89-AO89</f>
        <v>78792</v>
      </c>
      <c r="AQ89" s="166">
        <f>AP89</f>
        <v>78792</v>
      </c>
      <c r="AR89" s="510">
        <f t="shared" si="36"/>
        <v>78792</v>
      </c>
      <c r="AS89" s="4"/>
      <c r="AT89" s="95">
        <f t="shared" si="44"/>
        <v>78792</v>
      </c>
      <c r="AU89" s="4"/>
      <c r="AV89" s="4"/>
      <c r="AW89" s="4"/>
      <c r="AX89" s="4"/>
      <c r="AY89" s="4"/>
    </row>
    <row r="90" spans="1:51" ht="17.25" customHeight="1" x14ac:dyDescent="0.25">
      <c r="A90" s="67" t="s">
        <v>1561</v>
      </c>
      <c r="B90" s="1">
        <v>1337</v>
      </c>
      <c r="C90" s="66" t="s">
        <v>5</v>
      </c>
      <c r="D90" s="2">
        <v>43979</v>
      </c>
      <c r="E90" s="2">
        <v>233</v>
      </c>
      <c r="F90" s="2">
        <v>2414</v>
      </c>
      <c r="G90" s="2" t="s">
        <v>245</v>
      </c>
      <c r="H90" s="2">
        <v>7</v>
      </c>
      <c r="I90" s="2">
        <v>2</v>
      </c>
      <c r="J90" s="2">
        <v>90</v>
      </c>
      <c r="K90" s="12">
        <f>H90*400+I90*100+J90</f>
        <v>3090</v>
      </c>
      <c r="L90" s="14">
        <f t="shared" si="45"/>
        <v>3090</v>
      </c>
      <c r="M90" s="62">
        <v>1</v>
      </c>
      <c r="N90" s="14">
        <f>L90</f>
        <v>3090</v>
      </c>
      <c r="O90" s="82">
        <v>125</v>
      </c>
      <c r="P90" s="14">
        <f>N90*O90</f>
        <v>386250</v>
      </c>
      <c r="Q90" s="3">
        <v>3090</v>
      </c>
      <c r="AQ90" s="95">
        <f>P90</f>
        <v>386250</v>
      </c>
      <c r="AR90" s="510">
        <f t="shared" si="36"/>
        <v>386250</v>
      </c>
      <c r="AT90" s="95">
        <f t="shared" si="44"/>
        <v>386250</v>
      </c>
      <c r="AW90" s="2"/>
      <c r="AX90" s="2"/>
      <c r="AY90" s="2"/>
    </row>
    <row r="91" spans="1:51" s="27" customFormat="1" ht="17.25" customHeight="1" x14ac:dyDescent="0.25">
      <c r="A91" s="68" t="s">
        <v>1562</v>
      </c>
      <c r="B91" s="5">
        <v>1338</v>
      </c>
      <c r="C91" s="72" t="s">
        <v>5</v>
      </c>
      <c r="D91" s="4">
        <v>45382</v>
      </c>
      <c r="E91" s="4">
        <v>253</v>
      </c>
      <c r="F91" s="4">
        <v>2553</v>
      </c>
      <c r="G91" s="4" t="s">
        <v>245</v>
      </c>
      <c r="H91" s="4">
        <v>0</v>
      </c>
      <c r="I91" s="4">
        <v>1</v>
      </c>
      <c r="J91" s="4">
        <v>82</v>
      </c>
      <c r="K91" s="12">
        <f>H91*400+I91*100+J91</f>
        <v>182</v>
      </c>
      <c r="L91" s="14">
        <f t="shared" si="45"/>
        <v>182</v>
      </c>
      <c r="M91" s="62">
        <v>2</v>
      </c>
      <c r="N91" s="14">
        <f>L91</f>
        <v>182</v>
      </c>
      <c r="O91" s="82">
        <v>125</v>
      </c>
      <c r="P91" s="14">
        <f>N91*O91</f>
        <v>22750</v>
      </c>
      <c r="Q91" s="3"/>
      <c r="R91" s="8">
        <v>182</v>
      </c>
      <c r="S91" s="8"/>
      <c r="T91" s="4"/>
      <c r="U91" s="11"/>
      <c r="V91" s="26"/>
      <c r="W91" s="5"/>
      <c r="X91" s="17"/>
      <c r="Y91" s="4"/>
      <c r="Z91" s="4"/>
      <c r="AA91" s="16"/>
      <c r="AB91" s="16"/>
      <c r="AC91" s="16"/>
      <c r="AD91" s="8"/>
      <c r="AE91" s="8"/>
      <c r="AF91" s="7"/>
      <c r="AG91" s="7"/>
      <c r="AH91" s="4"/>
      <c r="AI91" s="3"/>
      <c r="AJ91" s="3"/>
      <c r="AK91" s="3"/>
      <c r="AL91" s="3"/>
      <c r="AM91" s="4"/>
      <c r="AN91" s="4"/>
      <c r="AO91" s="4"/>
      <c r="AP91" s="4"/>
      <c r="AQ91" s="166">
        <f>P91</f>
        <v>22750</v>
      </c>
      <c r="AR91" s="510">
        <f t="shared" si="36"/>
        <v>22750</v>
      </c>
      <c r="AS91" s="4"/>
      <c r="AT91" s="95">
        <f t="shared" si="44"/>
        <v>22750</v>
      </c>
      <c r="AU91" s="4"/>
      <c r="AV91" s="4"/>
      <c r="AW91" s="4"/>
      <c r="AX91" s="4"/>
      <c r="AY91" s="4"/>
    </row>
    <row r="92" spans="1:51" s="27" customFormat="1" ht="17.25" customHeight="1" x14ac:dyDescent="0.25">
      <c r="A92" s="68"/>
      <c r="B92" s="5"/>
      <c r="C92" s="72"/>
      <c r="D92" s="4"/>
      <c r="E92" s="4"/>
      <c r="F92" s="4"/>
      <c r="G92" s="4"/>
      <c r="H92" s="4"/>
      <c r="I92" s="4"/>
      <c r="J92" s="4"/>
      <c r="K92" s="12"/>
      <c r="L92" s="14"/>
      <c r="M92" s="62"/>
      <c r="N92" s="14"/>
      <c r="O92" s="52"/>
      <c r="P92" s="14"/>
      <c r="Q92" s="3"/>
      <c r="R92" s="8"/>
      <c r="S92" s="8"/>
      <c r="T92" s="4"/>
      <c r="U92" s="11"/>
      <c r="V92" s="26" t="s">
        <v>1563</v>
      </c>
      <c r="W92" s="5">
        <v>1194</v>
      </c>
      <c r="X92" s="19">
        <v>44</v>
      </c>
      <c r="Y92" s="4" t="s">
        <v>28</v>
      </c>
      <c r="Z92" s="4" t="s">
        <v>41</v>
      </c>
      <c r="AA92" s="16"/>
      <c r="AB92" s="16"/>
      <c r="AC92" s="16">
        <v>2</v>
      </c>
      <c r="AD92" s="8">
        <f>SUM(AD93:AD94)</f>
        <v>144</v>
      </c>
      <c r="AE92" s="8">
        <v>100</v>
      </c>
      <c r="AF92" s="7">
        <f>[8]รายการ!B1</f>
        <v>6700</v>
      </c>
      <c r="AG92" s="7">
        <f>AF92*AD92</f>
        <v>964800</v>
      </c>
      <c r="AH92" s="3">
        <f>SUM(AI92:AK92)</f>
        <v>144</v>
      </c>
      <c r="AI92" s="3"/>
      <c r="AJ92" s="3">
        <v>144</v>
      </c>
      <c r="AK92" s="3"/>
      <c r="AL92" s="3"/>
      <c r="AM92" s="4">
        <v>5</v>
      </c>
      <c r="AN92" s="4">
        <f>ค่าเสื่อม!F3</f>
        <v>10</v>
      </c>
      <c r="AO92" s="95">
        <f>AG92*AN92/100</f>
        <v>96480</v>
      </c>
      <c r="AP92" s="95">
        <f>AG92-AO92</f>
        <v>868320</v>
      </c>
      <c r="AQ92" s="166">
        <f>AP92</f>
        <v>868320</v>
      </c>
      <c r="AR92" s="510">
        <f t="shared" si="36"/>
        <v>868320</v>
      </c>
      <c r="AS92" s="4"/>
      <c r="AT92" s="95">
        <f t="shared" si="44"/>
        <v>868320</v>
      </c>
      <c r="AU92" s="4"/>
      <c r="AV92" s="4"/>
      <c r="AW92" s="4"/>
      <c r="AX92" s="4"/>
      <c r="AY92" s="4"/>
    </row>
    <row r="93" spans="1:51" ht="17.25" customHeight="1" x14ac:dyDescent="0.25">
      <c r="N93" s="14"/>
      <c r="O93" s="82"/>
      <c r="P93" s="14"/>
      <c r="X93" s="19"/>
      <c r="Z93" s="26" t="s">
        <v>42</v>
      </c>
      <c r="AA93" s="16">
        <v>6</v>
      </c>
      <c r="AB93" s="16">
        <v>12</v>
      </c>
      <c r="AC93" s="16">
        <v>2</v>
      </c>
      <c r="AD93" s="8">
        <f>AA93*AB93</f>
        <v>72</v>
      </c>
      <c r="AE93" s="8">
        <v>50</v>
      </c>
      <c r="AF93" s="7">
        <f>AF89</f>
        <v>6700</v>
      </c>
      <c r="AG93" s="7">
        <f t="shared" ref="AG93:AG94" si="48">AF93*AD93</f>
        <v>482400</v>
      </c>
      <c r="AH93" s="3">
        <f>SUM(AI93:AL93)</f>
        <v>72</v>
      </c>
      <c r="AJ93" s="3">
        <v>72</v>
      </c>
      <c r="AN93" s="2">
        <v>10</v>
      </c>
      <c r="AO93" s="95">
        <f t="shared" ref="AO93:AO94" si="49">AG93*AN93/100</f>
        <v>48240</v>
      </c>
      <c r="AP93" s="95">
        <f t="shared" ref="AP93:AP94" si="50">AG93-AO93</f>
        <v>434160</v>
      </c>
      <c r="AQ93" s="166">
        <f t="shared" ref="AQ93:AQ95" si="51">AP93</f>
        <v>434160</v>
      </c>
      <c r="AR93" s="510">
        <f t="shared" si="36"/>
        <v>434160</v>
      </c>
      <c r="AT93" s="95">
        <f t="shared" si="44"/>
        <v>434160</v>
      </c>
      <c r="AW93" s="2"/>
      <c r="AX93" s="2"/>
      <c r="AY93" s="2"/>
    </row>
    <row r="94" spans="1:51" ht="17.25" customHeight="1" x14ac:dyDescent="0.25">
      <c r="N94" s="14"/>
      <c r="O94" s="82"/>
      <c r="P94" s="14"/>
      <c r="Z94" s="26" t="s">
        <v>43</v>
      </c>
      <c r="AA94" s="16">
        <v>6</v>
      </c>
      <c r="AB94" s="16">
        <v>12</v>
      </c>
      <c r="AC94" s="16">
        <v>2</v>
      </c>
      <c r="AD94" s="8">
        <f>AA94*AB94</f>
        <v>72</v>
      </c>
      <c r="AE94" s="8">
        <v>50</v>
      </c>
      <c r="AF94" s="7">
        <f>AF92</f>
        <v>6700</v>
      </c>
      <c r="AG94" s="7">
        <f t="shared" si="48"/>
        <v>482400</v>
      </c>
      <c r="AH94" s="3">
        <f>SUM(AI94:AL94)</f>
        <v>72</v>
      </c>
      <c r="AJ94" s="3">
        <v>72</v>
      </c>
      <c r="AN94" s="2">
        <v>10</v>
      </c>
      <c r="AO94" s="95">
        <f t="shared" si="49"/>
        <v>48240</v>
      </c>
      <c r="AP94" s="95">
        <f t="shared" si="50"/>
        <v>434160</v>
      </c>
      <c r="AQ94" s="166">
        <f t="shared" si="51"/>
        <v>434160</v>
      </c>
      <c r="AR94" s="510">
        <f t="shared" si="36"/>
        <v>434160</v>
      </c>
      <c r="AT94" s="95">
        <f t="shared" si="44"/>
        <v>434160</v>
      </c>
      <c r="AW94" s="2"/>
      <c r="AX94" s="2"/>
      <c r="AY94" s="2"/>
    </row>
    <row r="95" spans="1:51" s="27" customFormat="1" ht="17.25" customHeight="1" x14ac:dyDescent="0.25">
      <c r="A95" s="68" t="s">
        <v>1564</v>
      </c>
      <c r="B95" s="5">
        <v>1339</v>
      </c>
      <c r="C95" s="72" t="s">
        <v>5</v>
      </c>
      <c r="D95" s="4">
        <v>45381</v>
      </c>
      <c r="E95" s="4">
        <v>252</v>
      </c>
      <c r="F95" s="4">
        <v>2552</v>
      </c>
      <c r="G95" s="4" t="s">
        <v>245</v>
      </c>
      <c r="H95" s="4">
        <v>0</v>
      </c>
      <c r="I95" s="4">
        <v>1</v>
      </c>
      <c r="J95" s="4">
        <v>3</v>
      </c>
      <c r="K95" s="12">
        <f>H95*400+I95*100+J95</f>
        <v>103</v>
      </c>
      <c r="L95" s="14">
        <f>SUM(Q95:U95)</f>
        <v>103</v>
      </c>
      <c r="M95" s="62">
        <v>2</v>
      </c>
      <c r="N95" s="14">
        <f>L95</f>
        <v>103</v>
      </c>
      <c r="O95" s="52">
        <f>125</f>
        <v>125</v>
      </c>
      <c r="P95" s="14">
        <f>N95*O95</f>
        <v>12875</v>
      </c>
      <c r="Q95" s="3"/>
      <c r="R95" s="8">
        <v>103</v>
      </c>
      <c r="S95" s="8"/>
      <c r="T95" s="4"/>
      <c r="U95" s="11"/>
      <c r="V95" s="26" t="s">
        <v>1564</v>
      </c>
      <c r="W95" s="5">
        <v>1195</v>
      </c>
      <c r="X95" s="19" t="s">
        <v>761</v>
      </c>
      <c r="Y95" s="4" t="s">
        <v>28</v>
      </c>
      <c r="Z95" s="4" t="s">
        <v>53</v>
      </c>
      <c r="AA95" s="16">
        <v>9</v>
      </c>
      <c r="AB95" s="16">
        <v>9</v>
      </c>
      <c r="AC95" s="16">
        <v>2</v>
      </c>
      <c r="AD95" s="8">
        <f>AA95*AB95</f>
        <v>81</v>
      </c>
      <c r="AE95" s="8">
        <v>100</v>
      </c>
      <c r="AF95" s="7">
        <f>[8]รายการ!B1</f>
        <v>6700</v>
      </c>
      <c r="AG95" s="7">
        <f>AF95*AD95</f>
        <v>542700</v>
      </c>
      <c r="AH95" s="3">
        <f>SUM(AI95:AL95)</f>
        <v>81</v>
      </c>
      <c r="AI95" s="3"/>
      <c r="AJ95" s="3">
        <v>81</v>
      </c>
      <c r="AK95" s="3"/>
      <c r="AL95" s="3"/>
      <c r="AM95" s="4">
        <v>51</v>
      </c>
      <c r="AN95" s="4">
        <f>ค่าเสื่อม!T4</f>
        <v>93</v>
      </c>
      <c r="AO95" s="166">
        <f>AG95*AN95/100</f>
        <v>504711</v>
      </c>
      <c r="AP95" s="166">
        <f>AG95-AO95</f>
        <v>37989</v>
      </c>
      <c r="AQ95" s="166">
        <f t="shared" si="51"/>
        <v>37989</v>
      </c>
      <c r="AR95" s="510">
        <f t="shared" si="36"/>
        <v>37989</v>
      </c>
      <c r="AS95" s="4"/>
      <c r="AT95" s="166">
        <f t="shared" si="44"/>
        <v>37989</v>
      </c>
      <c r="AU95" s="4"/>
      <c r="AV95" s="4"/>
      <c r="AW95" s="4"/>
      <c r="AX95" s="4"/>
      <c r="AY95" s="4"/>
    </row>
    <row r="96" spans="1:51" s="27" customFormat="1" ht="17.25" customHeight="1" x14ac:dyDescent="0.25">
      <c r="A96" s="68" t="s">
        <v>1565</v>
      </c>
      <c r="B96" s="5">
        <v>1340</v>
      </c>
      <c r="C96" s="72" t="s">
        <v>5</v>
      </c>
      <c r="D96" s="4">
        <v>24326</v>
      </c>
      <c r="E96" s="4">
        <v>144</v>
      </c>
      <c r="F96" s="4">
        <v>1018</v>
      </c>
      <c r="G96" s="4" t="s">
        <v>245</v>
      </c>
      <c r="H96" s="4">
        <v>0</v>
      </c>
      <c r="I96" s="4">
        <v>2</v>
      </c>
      <c r="J96" s="4">
        <v>26</v>
      </c>
      <c r="K96" s="12">
        <f>H96*400+I96*100+J96</f>
        <v>226</v>
      </c>
      <c r="L96" s="14">
        <v>226</v>
      </c>
      <c r="M96" s="62">
        <v>2</v>
      </c>
      <c r="N96" s="14">
        <f>L96</f>
        <v>226</v>
      </c>
      <c r="O96" s="52">
        <v>150</v>
      </c>
      <c r="P96" s="14">
        <f>N96*O96</f>
        <v>33900</v>
      </c>
      <c r="Q96" s="3"/>
      <c r="R96" s="8">
        <v>226</v>
      </c>
      <c r="S96" s="8"/>
      <c r="T96" s="4"/>
      <c r="U96" s="11"/>
      <c r="V96" s="564"/>
      <c r="W96" s="5"/>
      <c r="X96" s="19"/>
      <c r="Y96" s="4"/>
      <c r="Z96" s="4"/>
      <c r="AA96" s="16"/>
      <c r="AB96" s="16"/>
      <c r="AC96" s="16"/>
      <c r="AD96" s="8"/>
      <c r="AE96" s="8"/>
      <c r="AF96" s="7"/>
      <c r="AG96" s="7"/>
      <c r="AH96" s="3"/>
      <c r="AI96" s="3"/>
      <c r="AJ96" s="3"/>
      <c r="AK96" s="3"/>
      <c r="AL96" s="3"/>
      <c r="AM96" s="4"/>
      <c r="AN96" s="4"/>
      <c r="AO96" s="4"/>
      <c r="AP96" s="4"/>
      <c r="AQ96" s="166">
        <f>P96</f>
        <v>33900</v>
      </c>
      <c r="AR96" s="510">
        <f t="shared" si="36"/>
        <v>33900</v>
      </c>
      <c r="AS96" s="4"/>
      <c r="AT96" s="166">
        <f t="shared" si="44"/>
        <v>33900</v>
      </c>
      <c r="AU96" s="4"/>
      <c r="AV96" s="4"/>
      <c r="AW96" s="4"/>
      <c r="AX96" s="4"/>
      <c r="AY96" s="4"/>
    </row>
    <row r="97" spans="1:51" s="27" customFormat="1" ht="17.25" customHeight="1" x14ac:dyDescent="0.25">
      <c r="A97" s="68"/>
      <c r="B97" s="5"/>
      <c r="C97" s="72"/>
      <c r="D97" s="4"/>
      <c r="E97" s="4"/>
      <c r="F97" s="4"/>
      <c r="G97" s="4"/>
      <c r="H97" s="4"/>
      <c r="I97" s="4"/>
      <c r="J97" s="4"/>
      <c r="K97" s="12"/>
      <c r="L97" s="14"/>
      <c r="M97" s="62"/>
      <c r="N97" s="14"/>
      <c r="O97" s="52"/>
      <c r="P97" s="14"/>
      <c r="Q97" s="3"/>
      <c r="R97" s="8"/>
      <c r="S97" s="8"/>
      <c r="T97" s="4"/>
      <c r="U97" s="11"/>
      <c r="V97" s="26" t="s">
        <v>1566</v>
      </c>
      <c r="W97" s="5">
        <v>1196</v>
      </c>
      <c r="X97" s="19" t="s">
        <v>1567</v>
      </c>
      <c r="Y97" s="4" t="s">
        <v>28</v>
      </c>
      <c r="Z97" s="4" t="s">
        <v>41</v>
      </c>
      <c r="AA97" s="16"/>
      <c r="AB97" s="16"/>
      <c r="AC97" s="16">
        <v>2</v>
      </c>
      <c r="AD97" s="8">
        <f>SUM(AD98:AD99)</f>
        <v>144</v>
      </c>
      <c r="AE97" s="8">
        <v>100</v>
      </c>
      <c r="AF97" s="7">
        <f>[8]รายการ!B1</f>
        <v>6700</v>
      </c>
      <c r="AG97" s="7">
        <f>AF97*AD97</f>
        <v>964800</v>
      </c>
      <c r="AH97" s="3">
        <f>SUM(AI97:AK97)</f>
        <v>144</v>
      </c>
      <c r="AI97" s="3"/>
      <c r="AJ97" s="3">
        <v>144</v>
      </c>
      <c r="AK97" s="3"/>
      <c r="AL97" s="3"/>
      <c r="AM97" s="4">
        <v>16</v>
      </c>
      <c r="AN97" s="4">
        <f>ค่าเสื่อม!Q3</f>
        <v>55</v>
      </c>
      <c r="AO97" s="95">
        <f>AG97*AN97/100</f>
        <v>530640</v>
      </c>
      <c r="AP97" s="95">
        <f>AG97-AO97</f>
        <v>434160</v>
      </c>
      <c r="AQ97" s="166">
        <f>AP97</f>
        <v>434160</v>
      </c>
      <c r="AR97" s="510">
        <f t="shared" si="36"/>
        <v>434160</v>
      </c>
      <c r="AS97" s="4"/>
      <c r="AT97" s="166">
        <f t="shared" si="44"/>
        <v>434160</v>
      </c>
      <c r="AU97" s="4"/>
      <c r="AV97" s="4"/>
      <c r="AW97" s="4"/>
      <c r="AX97" s="4"/>
      <c r="AY97" s="4"/>
    </row>
    <row r="98" spans="1:51" s="27" customFormat="1" ht="17.25" customHeight="1" x14ac:dyDescent="0.25">
      <c r="A98" s="68"/>
      <c r="B98" s="5"/>
      <c r="C98" s="72"/>
      <c r="D98" s="4"/>
      <c r="E98" s="4"/>
      <c r="F98" s="4"/>
      <c r="G98" s="4"/>
      <c r="H98" s="4"/>
      <c r="I98" s="4"/>
      <c r="J98" s="4"/>
      <c r="K98" s="7"/>
      <c r="L98" s="7"/>
      <c r="M98" s="62"/>
      <c r="N98" s="14"/>
      <c r="O98" s="52"/>
      <c r="P98" s="14"/>
      <c r="Q98" s="3"/>
      <c r="R98" s="8"/>
      <c r="S98" s="8"/>
      <c r="T98" s="4"/>
      <c r="U98" s="11"/>
      <c r="V98" s="26"/>
      <c r="W98" s="5"/>
      <c r="X98" s="17"/>
      <c r="Y98" s="4"/>
      <c r="Z98" s="26" t="s">
        <v>42</v>
      </c>
      <c r="AA98" s="16">
        <v>6</v>
      </c>
      <c r="AB98" s="16">
        <v>12</v>
      </c>
      <c r="AC98" s="16">
        <v>2</v>
      </c>
      <c r="AD98" s="8">
        <f>AA98*AB98</f>
        <v>72</v>
      </c>
      <c r="AE98" s="8">
        <v>50</v>
      </c>
      <c r="AF98" s="7">
        <f>AF95</f>
        <v>6700</v>
      </c>
      <c r="AG98" s="7">
        <f t="shared" ref="AG98:AG99" si="52">AF98*AD98</f>
        <v>482400</v>
      </c>
      <c r="AH98" s="3">
        <f>SUM(AI98:AL98)</f>
        <v>72</v>
      </c>
      <c r="AI98" s="3"/>
      <c r="AJ98" s="3">
        <v>72</v>
      </c>
      <c r="AK98" s="3"/>
      <c r="AL98" s="3"/>
      <c r="AM98" s="4"/>
      <c r="AN98" s="4">
        <v>55</v>
      </c>
      <c r="AO98" s="95">
        <f t="shared" ref="AO98:AO99" si="53">AG98*AN98/100</f>
        <v>265320</v>
      </c>
      <c r="AP98" s="95">
        <f t="shared" ref="AP98:AP99" si="54">AG98-AO98</f>
        <v>217080</v>
      </c>
      <c r="AQ98" s="166">
        <f t="shared" ref="AQ98:AQ99" si="55">AP98</f>
        <v>217080</v>
      </c>
      <c r="AR98" s="510">
        <f t="shared" ref="AR98:AR99" si="56">AQ98</f>
        <v>217080</v>
      </c>
      <c r="AS98" s="4"/>
      <c r="AT98" s="166">
        <f t="shared" ref="AT98:AT99" si="57">AQ98-AS98</f>
        <v>217080</v>
      </c>
      <c r="AU98" s="4"/>
      <c r="AV98" s="4"/>
      <c r="AW98" s="4"/>
      <c r="AX98" s="4"/>
      <c r="AY98" s="4"/>
    </row>
    <row r="99" spans="1:51" s="27" customFormat="1" ht="17.25" customHeight="1" x14ac:dyDescent="0.25">
      <c r="A99" s="68"/>
      <c r="B99" s="5"/>
      <c r="C99" s="72"/>
      <c r="D99" s="4"/>
      <c r="E99" s="4"/>
      <c r="F99" s="4"/>
      <c r="G99" s="4"/>
      <c r="H99" s="4"/>
      <c r="I99" s="4"/>
      <c r="J99" s="4"/>
      <c r="K99" s="7"/>
      <c r="L99" s="7"/>
      <c r="M99" s="62"/>
      <c r="N99" s="14"/>
      <c r="O99" s="52"/>
      <c r="P99" s="14"/>
      <c r="Q99" s="3"/>
      <c r="R99" s="8"/>
      <c r="S99" s="8"/>
      <c r="T99" s="4"/>
      <c r="U99" s="11"/>
      <c r="V99" s="26"/>
      <c r="W99" s="5"/>
      <c r="X99" s="17"/>
      <c r="Y99" s="4"/>
      <c r="Z99" s="26" t="s">
        <v>43</v>
      </c>
      <c r="AA99" s="16">
        <v>6</v>
      </c>
      <c r="AB99" s="16">
        <v>12</v>
      </c>
      <c r="AC99" s="16">
        <v>2</v>
      </c>
      <c r="AD99" s="8">
        <f>AA99*AB99</f>
        <v>72</v>
      </c>
      <c r="AE99" s="8">
        <v>50</v>
      </c>
      <c r="AF99" s="7">
        <f>AF97</f>
        <v>6700</v>
      </c>
      <c r="AG99" s="7">
        <f t="shared" si="52"/>
        <v>482400</v>
      </c>
      <c r="AH99" s="3">
        <f>SUM(AI99:AL99)</f>
        <v>72</v>
      </c>
      <c r="AI99" s="3"/>
      <c r="AJ99" s="3">
        <v>72</v>
      </c>
      <c r="AK99" s="3"/>
      <c r="AL99" s="3"/>
      <c r="AM99" s="4"/>
      <c r="AN99" s="4">
        <v>55</v>
      </c>
      <c r="AO99" s="95">
        <f t="shared" si="53"/>
        <v>265320</v>
      </c>
      <c r="AP99" s="95">
        <f t="shared" si="54"/>
        <v>217080</v>
      </c>
      <c r="AQ99" s="166">
        <f t="shared" si="55"/>
        <v>217080</v>
      </c>
      <c r="AR99" s="510">
        <f t="shared" si="56"/>
        <v>217080</v>
      </c>
      <c r="AS99" s="4"/>
      <c r="AT99" s="166">
        <f t="shared" si="57"/>
        <v>217080</v>
      </c>
      <c r="AU99" s="4"/>
      <c r="AV99" s="4"/>
      <c r="AW99" s="4"/>
      <c r="AX99" s="4"/>
      <c r="AY99" s="4"/>
    </row>
    <row r="100" spans="1:51" ht="17.25" customHeight="1" x14ac:dyDescent="0.25">
      <c r="A100" s="67" t="s">
        <v>1568</v>
      </c>
      <c r="B100" s="1">
        <v>1341</v>
      </c>
      <c r="C100" s="66" t="s">
        <v>5</v>
      </c>
      <c r="D100" s="2">
        <v>43442</v>
      </c>
      <c r="E100" s="2">
        <v>227</v>
      </c>
      <c r="F100" s="2">
        <v>2330</v>
      </c>
      <c r="G100" s="2" t="s">
        <v>245</v>
      </c>
      <c r="H100" s="2">
        <v>3</v>
      </c>
      <c r="I100" s="2">
        <v>0</v>
      </c>
      <c r="J100" s="2">
        <v>20</v>
      </c>
      <c r="K100" s="12">
        <f>H100*400+I100*100+J100</f>
        <v>1220</v>
      </c>
      <c r="L100" s="14">
        <f t="shared" ref="L100:L107" si="58">SUM(Q100:U100)</f>
        <v>1220</v>
      </c>
      <c r="M100" s="62">
        <v>2</v>
      </c>
      <c r="N100" s="14">
        <f t="shared" ref="N100:N107" si="59">L100</f>
        <v>1220</v>
      </c>
      <c r="O100" s="82">
        <v>125</v>
      </c>
      <c r="P100" s="14">
        <f>N100*O100</f>
        <v>152500</v>
      </c>
      <c r="Q100" s="3">
        <v>1020</v>
      </c>
      <c r="R100" s="8">
        <v>200</v>
      </c>
      <c r="V100" s="26" t="s">
        <v>1568</v>
      </c>
      <c r="W100" s="5">
        <v>1197</v>
      </c>
      <c r="X100" s="17">
        <v>57</v>
      </c>
      <c r="Y100" s="4" t="s">
        <v>28</v>
      </c>
      <c r="Z100" s="4" t="s">
        <v>53</v>
      </c>
      <c r="AA100" s="16">
        <v>10</v>
      </c>
      <c r="AB100" s="16">
        <v>21</v>
      </c>
      <c r="AC100" s="16">
        <v>2</v>
      </c>
      <c r="AD100" s="8">
        <f>AA100*AB100</f>
        <v>210</v>
      </c>
      <c r="AE100" s="8">
        <v>100</v>
      </c>
      <c r="AF100" s="7">
        <f>[8]รายการ!B1</f>
        <v>6700</v>
      </c>
      <c r="AG100" s="7">
        <f>AF100*AD100</f>
        <v>1407000</v>
      </c>
      <c r="AH100" s="3">
        <f>SUM(AI100:AL100)</f>
        <v>81</v>
      </c>
      <c r="AJ100" s="3">
        <v>81</v>
      </c>
      <c r="AM100" s="2">
        <v>61</v>
      </c>
      <c r="AN100" s="2">
        <f>ค่าเสื่อม!T4</f>
        <v>93</v>
      </c>
      <c r="AO100" s="95">
        <f>AG100*AN100/100</f>
        <v>1308510</v>
      </c>
      <c r="AP100" s="95">
        <f>AG100-AO100</f>
        <v>98490</v>
      </c>
      <c r="AQ100" s="95">
        <f>P100+AP100</f>
        <v>250990</v>
      </c>
      <c r="AR100" s="510">
        <f t="shared" si="36"/>
        <v>250990</v>
      </c>
      <c r="AT100" s="95">
        <f t="shared" ref="AT100:AT118" si="60">AQ100-AS100</f>
        <v>250990</v>
      </c>
      <c r="AW100" s="2"/>
      <c r="AX100" s="2"/>
      <c r="AY100" s="2"/>
    </row>
    <row r="101" spans="1:51" ht="17.25" customHeight="1" x14ac:dyDescent="0.25">
      <c r="L101" s="14"/>
      <c r="N101" s="14"/>
      <c r="O101" s="82"/>
      <c r="P101" s="14"/>
      <c r="W101" s="5">
        <v>1198</v>
      </c>
      <c r="X101" s="19"/>
      <c r="Y101" s="4" t="s">
        <v>34</v>
      </c>
      <c r="Z101" s="4" t="s">
        <v>7</v>
      </c>
      <c r="AA101" s="16">
        <v>7</v>
      </c>
      <c r="AB101" s="16">
        <v>7</v>
      </c>
      <c r="AC101" s="16">
        <v>2</v>
      </c>
      <c r="AD101" s="8">
        <f>AA101*AB101</f>
        <v>49</v>
      </c>
      <c r="AE101" s="8">
        <v>100</v>
      </c>
      <c r="AF101" s="7">
        <f>[8]รายการ!B8</f>
        <v>2600</v>
      </c>
      <c r="AG101" s="7">
        <f>AF101*AD101</f>
        <v>127400</v>
      </c>
      <c r="AH101" s="3">
        <f>SUM(AI101:AL101)</f>
        <v>49</v>
      </c>
      <c r="AJ101" s="3">
        <v>49</v>
      </c>
      <c r="AM101" s="2">
        <v>6</v>
      </c>
      <c r="AN101" s="2">
        <f>ค่าเสื่อม!G4</f>
        <v>20</v>
      </c>
      <c r="AO101" s="95">
        <f>AG101*AN101/100</f>
        <v>25480</v>
      </c>
      <c r="AP101" s="95">
        <f>AG101-AO101</f>
        <v>101920</v>
      </c>
      <c r="AQ101" s="95">
        <f>AP101</f>
        <v>101920</v>
      </c>
      <c r="AR101" s="510">
        <f t="shared" si="36"/>
        <v>101920</v>
      </c>
      <c r="AT101" s="95">
        <f t="shared" si="60"/>
        <v>101920</v>
      </c>
      <c r="AW101" s="2"/>
      <c r="AX101" s="2"/>
      <c r="AY101" s="2"/>
    </row>
    <row r="102" spans="1:51" ht="17.25" customHeight="1" x14ac:dyDescent="0.25">
      <c r="A102" s="68" t="s">
        <v>1569</v>
      </c>
      <c r="B102" s="5">
        <v>1342</v>
      </c>
      <c r="C102" s="72" t="s">
        <v>5</v>
      </c>
      <c r="D102" s="4">
        <v>43440</v>
      </c>
      <c r="E102" s="4">
        <v>225</v>
      </c>
      <c r="F102" s="4">
        <v>2328</v>
      </c>
      <c r="G102" s="4" t="s">
        <v>245</v>
      </c>
      <c r="H102" s="4">
        <v>0</v>
      </c>
      <c r="I102" s="4">
        <v>0</v>
      </c>
      <c r="J102" s="4">
        <v>98</v>
      </c>
      <c r="K102" s="12">
        <f>H102*400+I102*100+J102</f>
        <v>98</v>
      </c>
      <c r="L102" s="14">
        <f t="shared" si="58"/>
        <v>98</v>
      </c>
      <c r="M102" s="62">
        <v>2</v>
      </c>
      <c r="N102" s="14">
        <f t="shared" si="59"/>
        <v>98</v>
      </c>
      <c r="O102" s="52">
        <v>150</v>
      </c>
      <c r="P102" s="14">
        <f>N102*O102</f>
        <v>14700</v>
      </c>
      <c r="R102" s="8">
        <v>98</v>
      </c>
      <c r="X102" s="19"/>
      <c r="AH102" s="3"/>
      <c r="AO102" s="95"/>
      <c r="AP102" s="95"/>
      <c r="AQ102" s="95">
        <f>P102</f>
        <v>14700</v>
      </c>
      <c r="AR102" s="510">
        <f t="shared" si="36"/>
        <v>14700</v>
      </c>
      <c r="AT102" s="95">
        <f t="shared" si="60"/>
        <v>14700</v>
      </c>
      <c r="AW102" s="2"/>
      <c r="AX102" s="2"/>
      <c r="AY102" s="2"/>
    </row>
    <row r="103" spans="1:51" s="27" customFormat="1" ht="17.25" customHeight="1" x14ac:dyDescent="0.25">
      <c r="A103" s="67"/>
      <c r="B103" s="1"/>
      <c r="C103" s="66"/>
      <c r="D103" s="2"/>
      <c r="E103" s="2"/>
      <c r="F103" s="2"/>
      <c r="G103" s="2"/>
      <c r="H103" s="2"/>
      <c r="I103" s="2"/>
      <c r="J103" s="2"/>
      <c r="K103" s="13"/>
      <c r="L103" s="14"/>
      <c r="M103" s="84"/>
      <c r="N103" s="14"/>
      <c r="O103" s="82"/>
      <c r="P103" s="14"/>
      <c r="Q103" s="3"/>
      <c r="R103" s="8"/>
      <c r="S103" s="8"/>
      <c r="T103" s="4"/>
      <c r="U103" s="11"/>
      <c r="V103" s="26" t="s">
        <v>1570</v>
      </c>
      <c r="W103" s="5">
        <v>1199</v>
      </c>
      <c r="X103" s="19" t="s">
        <v>1296</v>
      </c>
      <c r="Y103" s="4" t="s">
        <v>28</v>
      </c>
      <c r="Z103" s="4" t="s">
        <v>53</v>
      </c>
      <c r="AA103" s="16">
        <v>11</v>
      </c>
      <c r="AB103" s="16">
        <v>16</v>
      </c>
      <c r="AC103" s="16">
        <v>2</v>
      </c>
      <c r="AD103" s="8">
        <f>AA103*AB103</f>
        <v>176</v>
      </c>
      <c r="AE103" s="8">
        <v>100</v>
      </c>
      <c r="AF103" s="7">
        <f>[8]รายการ!B1</f>
        <v>6700</v>
      </c>
      <c r="AG103" s="7">
        <f>AF103*AD103</f>
        <v>1179200</v>
      </c>
      <c r="AH103" s="3">
        <f>SUM(AI103:AL103)</f>
        <v>176</v>
      </c>
      <c r="AI103" s="3"/>
      <c r="AJ103" s="3">
        <v>176</v>
      </c>
      <c r="AK103" s="3"/>
      <c r="AL103" s="3"/>
      <c r="AM103" s="4">
        <v>61</v>
      </c>
      <c r="AN103" s="4">
        <f>ค่าเสื่อม!T4</f>
        <v>93</v>
      </c>
      <c r="AO103" s="95">
        <f>AG103*AN103/100</f>
        <v>1096656</v>
      </c>
      <c r="AP103" s="95">
        <f>AG103-AO103</f>
        <v>82544</v>
      </c>
      <c r="AQ103" s="166">
        <f>AP103</f>
        <v>82544</v>
      </c>
      <c r="AR103" s="510">
        <f t="shared" si="36"/>
        <v>82544</v>
      </c>
      <c r="AS103" s="4"/>
      <c r="AT103" s="95">
        <f t="shared" si="60"/>
        <v>82544</v>
      </c>
      <c r="AU103" s="4"/>
      <c r="AV103" s="4"/>
      <c r="AW103" s="4"/>
      <c r="AX103" s="4"/>
      <c r="AY103" s="4"/>
    </row>
    <row r="104" spans="1:51" ht="17.25" customHeight="1" x14ac:dyDescent="0.25">
      <c r="B104" s="1">
        <v>1343</v>
      </c>
      <c r="C104" s="66" t="s">
        <v>5</v>
      </c>
      <c r="D104" s="2">
        <v>21659</v>
      </c>
      <c r="E104" s="2">
        <v>36</v>
      </c>
      <c r="F104" s="2">
        <v>769</v>
      </c>
      <c r="G104" s="2" t="s">
        <v>245</v>
      </c>
      <c r="H104" s="2">
        <v>7</v>
      </c>
      <c r="I104" s="2">
        <v>2</v>
      </c>
      <c r="J104" s="2">
        <v>91</v>
      </c>
      <c r="K104" s="12">
        <f>H104*400+I104*100+J104</f>
        <v>3091</v>
      </c>
      <c r="L104" s="14">
        <f t="shared" si="58"/>
        <v>3091</v>
      </c>
      <c r="M104" s="62">
        <v>1</v>
      </c>
      <c r="N104" s="14">
        <f t="shared" si="59"/>
        <v>3091</v>
      </c>
      <c r="O104" s="82">
        <v>125</v>
      </c>
      <c r="P104" s="14">
        <f>N104*O104</f>
        <v>386375</v>
      </c>
      <c r="Q104" s="3">
        <v>3091</v>
      </c>
      <c r="X104" s="19"/>
      <c r="AQ104" s="95">
        <f>P104</f>
        <v>386375</v>
      </c>
      <c r="AR104" s="510">
        <f t="shared" si="36"/>
        <v>386375</v>
      </c>
      <c r="AT104" s="95">
        <f t="shared" si="60"/>
        <v>386375</v>
      </c>
      <c r="AW104" s="2"/>
      <c r="AX104" s="2"/>
      <c r="AY104" s="2"/>
    </row>
    <row r="105" spans="1:51" ht="17.25" customHeight="1" x14ac:dyDescent="0.25">
      <c r="B105" s="1">
        <v>1344</v>
      </c>
      <c r="C105" s="66" t="s">
        <v>5</v>
      </c>
      <c r="D105" s="2">
        <v>35112</v>
      </c>
      <c r="E105" s="2">
        <v>200</v>
      </c>
      <c r="F105" s="2">
        <v>1691</v>
      </c>
      <c r="G105" s="2" t="s">
        <v>245</v>
      </c>
      <c r="H105" s="2">
        <v>2</v>
      </c>
      <c r="I105" s="2">
        <v>0</v>
      </c>
      <c r="J105" s="2">
        <v>1</v>
      </c>
      <c r="K105" s="12">
        <f>H105*400+I105*100+J105</f>
        <v>801</v>
      </c>
      <c r="L105" s="14">
        <f t="shared" si="58"/>
        <v>801</v>
      </c>
      <c r="M105" s="62">
        <v>1</v>
      </c>
      <c r="N105" s="14">
        <f t="shared" si="59"/>
        <v>801</v>
      </c>
      <c r="O105" s="82">
        <v>125</v>
      </c>
      <c r="P105" s="14">
        <f>N105*O105</f>
        <v>100125</v>
      </c>
      <c r="Q105" s="3">
        <v>801</v>
      </c>
      <c r="X105" s="19"/>
      <c r="AQ105" s="95">
        <f>P105</f>
        <v>100125</v>
      </c>
      <c r="AR105" s="510">
        <f t="shared" si="36"/>
        <v>100125</v>
      </c>
      <c r="AT105" s="95">
        <f t="shared" si="60"/>
        <v>100125</v>
      </c>
      <c r="AW105" s="2"/>
      <c r="AX105" s="2"/>
      <c r="AY105" s="2"/>
    </row>
    <row r="106" spans="1:51" ht="17.25" customHeight="1" x14ac:dyDescent="0.25">
      <c r="A106" s="67" t="s">
        <v>1570</v>
      </c>
      <c r="B106" s="1">
        <v>1345</v>
      </c>
      <c r="C106" s="66" t="s">
        <v>5</v>
      </c>
      <c r="D106" s="2">
        <v>43981</v>
      </c>
      <c r="E106" s="2">
        <v>235</v>
      </c>
      <c r="F106" s="2">
        <v>2416</v>
      </c>
      <c r="G106" s="2" t="s">
        <v>245</v>
      </c>
      <c r="H106" s="2">
        <v>7</v>
      </c>
      <c r="I106" s="2">
        <v>2</v>
      </c>
      <c r="J106" s="2">
        <v>91</v>
      </c>
      <c r="K106" s="12">
        <f>H106*400+I106*100+J106</f>
        <v>3091</v>
      </c>
      <c r="L106" s="14">
        <f t="shared" si="58"/>
        <v>3091</v>
      </c>
      <c r="M106" s="62">
        <v>1</v>
      </c>
      <c r="N106" s="14">
        <f t="shared" si="59"/>
        <v>3091</v>
      </c>
      <c r="O106" s="82">
        <v>125</v>
      </c>
      <c r="P106" s="14">
        <f>N106*O106</f>
        <v>386375</v>
      </c>
      <c r="Q106" s="3">
        <v>3091</v>
      </c>
      <c r="X106" s="19"/>
      <c r="AQ106" s="95">
        <f>P106</f>
        <v>386375</v>
      </c>
      <c r="AR106" s="510">
        <f t="shared" si="36"/>
        <v>386375</v>
      </c>
      <c r="AT106" s="95">
        <f t="shared" si="60"/>
        <v>386375</v>
      </c>
      <c r="AW106" s="2"/>
      <c r="AX106" s="2"/>
      <c r="AY106" s="2"/>
    </row>
    <row r="107" spans="1:51" ht="17.25" customHeight="1" x14ac:dyDescent="0.25">
      <c r="A107" s="68" t="s">
        <v>1571</v>
      </c>
      <c r="B107" s="1">
        <v>1346</v>
      </c>
      <c r="C107" s="72" t="s">
        <v>5</v>
      </c>
      <c r="D107" s="4">
        <v>31219</v>
      </c>
      <c r="E107" s="4">
        <v>145</v>
      </c>
      <c r="F107" s="4">
        <v>1541</v>
      </c>
      <c r="G107" s="4" t="s">
        <v>245</v>
      </c>
      <c r="H107" s="4">
        <v>16</v>
      </c>
      <c r="I107" s="4">
        <v>0</v>
      </c>
      <c r="J107" s="4">
        <v>74</v>
      </c>
      <c r="K107" s="12">
        <f>H107*400+I107*100+J107</f>
        <v>6474</v>
      </c>
      <c r="L107" s="14">
        <f t="shared" si="58"/>
        <v>6474</v>
      </c>
      <c r="M107" s="62">
        <v>2</v>
      </c>
      <c r="N107" s="14">
        <f t="shared" si="59"/>
        <v>6474</v>
      </c>
      <c r="O107" s="52">
        <v>125</v>
      </c>
      <c r="P107" s="14">
        <f>N107*O107</f>
        <v>809250</v>
      </c>
      <c r="Q107" s="3">
        <v>6074</v>
      </c>
      <c r="R107" s="8">
        <v>400</v>
      </c>
      <c r="X107" s="19"/>
      <c r="AQ107" s="95">
        <f>P107</f>
        <v>809250</v>
      </c>
      <c r="AR107" s="510">
        <f t="shared" si="36"/>
        <v>809250</v>
      </c>
      <c r="AT107" s="95">
        <f t="shared" si="60"/>
        <v>809250</v>
      </c>
      <c r="AW107" s="2"/>
      <c r="AX107" s="2"/>
      <c r="AY107" s="2"/>
    </row>
    <row r="108" spans="1:51" s="27" customFormat="1" ht="17.25" customHeight="1" x14ac:dyDescent="0.25">
      <c r="A108" s="67"/>
      <c r="B108" s="1"/>
      <c r="C108" s="66"/>
      <c r="D108" s="2"/>
      <c r="E108" s="2"/>
      <c r="F108" s="2"/>
      <c r="G108" s="2"/>
      <c r="H108" s="2"/>
      <c r="I108" s="2"/>
      <c r="J108" s="2"/>
      <c r="K108" s="12"/>
      <c r="L108" s="14"/>
      <c r="M108" s="62"/>
      <c r="N108" s="14"/>
      <c r="O108" s="82"/>
      <c r="P108" s="14"/>
      <c r="Q108" s="3"/>
      <c r="R108" s="8"/>
      <c r="S108" s="8"/>
      <c r="T108" s="4"/>
      <c r="U108" s="11"/>
      <c r="V108" s="26" t="s">
        <v>1572</v>
      </c>
      <c r="W108" s="5">
        <v>1200</v>
      </c>
      <c r="X108" s="19" t="s">
        <v>464</v>
      </c>
      <c r="Y108" s="4" t="s">
        <v>28</v>
      </c>
      <c r="Z108" s="4" t="s">
        <v>53</v>
      </c>
      <c r="AA108" s="16">
        <v>10</v>
      </c>
      <c r="AB108" s="16">
        <v>17</v>
      </c>
      <c r="AC108" s="16">
        <v>2</v>
      </c>
      <c r="AD108" s="8">
        <f>AA108*AB108</f>
        <v>170</v>
      </c>
      <c r="AE108" s="8">
        <v>100</v>
      </c>
      <c r="AF108" s="7">
        <f>[8]รายการ!B1</f>
        <v>6700</v>
      </c>
      <c r="AG108" s="7">
        <f>AD108*AF108</f>
        <v>1139000</v>
      </c>
      <c r="AH108" s="3">
        <f>SUM(AI108:AL108)</f>
        <v>170</v>
      </c>
      <c r="AI108" s="3"/>
      <c r="AJ108" s="3">
        <v>170</v>
      </c>
      <c r="AK108" s="3"/>
      <c r="AL108" s="3"/>
      <c r="AM108" s="4">
        <v>25</v>
      </c>
      <c r="AN108" s="4">
        <f>ค่าเสื่อม!T4</f>
        <v>93</v>
      </c>
      <c r="AO108" s="95">
        <f>AG108*AN108/100</f>
        <v>1059270</v>
      </c>
      <c r="AP108" s="95">
        <f>AG108-AO108</f>
        <v>79730</v>
      </c>
      <c r="AQ108" s="166">
        <f>AP108</f>
        <v>79730</v>
      </c>
      <c r="AR108" s="510">
        <f t="shared" si="36"/>
        <v>79730</v>
      </c>
      <c r="AS108" s="4"/>
      <c r="AT108" s="95">
        <f t="shared" si="60"/>
        <v>79730</v>
      </c>
      <c r="AU108" s="4"/>
      <c r="AV108" s="4"/>
      <c r="AW108" s="4"/>
      <c r="AX108" s="4"/>
      <c r="AY108" s="4"/>
    </row>
    <row r="109" spans="1:51" s="27" customFormat="1" ht="17.25" customHeight="1" x14ac:dyDescent="0.25">
      <c r="A109" s="68"/>
      <c r="B109" s="5"/>
      <c r="C109" s="72"/>
      <c r="D109" s="4"/>
      <c r="E109" s="4"/>
      <c r="F109" s="4"/>
      <c r="G109" s="4"/>
      <c r="H109" s="4"/>
      <c r="I109" s="4"/>
      <c r="J109" s="4"/>
      <c r="K109" s="7"/>
      <c r="L109" s="7"/>
      <c r="M109" s="62"/>
      <c r="N109" s="14"/>
      <c r="O109" s="52"/>
      <c r="P109" s="14"/>
      <c r="Q109" s="3"/>
      <c r="R109" s="8"/>
      <c r="S109" s="8"/>
      <c r="T109" s="4"/>
      <c r="U109" s="11"/>
      <c r="V109" s="26" t="s">
        <v>1573</v>
      </c>
      <c r="W109" s="5">
        <v>1201</v>
      </c>
      <c r="X109" s="17" t="s">
        <v>314</v>
      </c>
      <c r="Y109" s="4" t="s">
        <v>28</v>
      </c>
      <c r="Z109" s="4" t="s">
        <v>37</v>
      </c>
      <c r="AA109" s="16">
        <v>19</v>
      </c>
      <c r="AB109" s="16">
        <v>24</v>
      </c>
      <c r="AC109" s="16">
        <v>2</v>
      </c>
      <c r="AD109" s="8">
        <f>AA109*AB109</f>
        <v>456</v>
      </c>
      <c r="AE109" s="8">
        <v>100</v>
      </c>
      <c r="AF109" s="7">
        <f>[8]รายการ!B1</f>
        <v>6700</v>
      </c>
      <c r="AG109" s="7">
        <f>AD109*AF109</f>
        <v>3055200</v>
      </c>
      <c r="AH109" s="3">
        <f>SUM(AI109:AL109)</f>
        <v>456</v>
      </c>
      <c r="AI109" s="3"/>
      <c r="AJ109" s="3">
        <v>456</v>
      </c>
      <c r="AK109" s="3"/>
      <c r="AL109" s="3"/>
      <c r="AM109" s="4">
        <v>26</v>
      </c>
      <c r="AN109" s="4">
        <f>ค่าเสื่อม!AA2</f>
        <v>42</v>
      </c>
      <c r="AO109" s="95">
        <f>AG109*AN109/100</f>
        <v>1283184</v>
      </c>
      <c r="AP109" s="95">
        <f>AG109-AO109</f>
        <v>1772016</v>
      </c>
      <c r="AQ109" s="166">
        <f>AP109</f>
        <v>1772016</v>
      </c>
      <c r="AR109" s="510">
        <f t="shared" si="36"/>
        <v>1772016</v>
      </c>
      <c r="AS109" s="4"/>
      <c r="AT109" s="95">
        <f t="shared" si="60"/>
        <v>1772016</v>
      </c>
      <c r="AU109" s="4"/>
      <c r="AV109" s="4"/>
      <c r="AW109" s="4"/>
      <c r="AX109" s="4"/>
      <c r="AY109" s="4"/>
    </row>
    <row r="110" spans="1:51" s="27" customFormat="1" ht="17.25" customHeight="1" x14ac:dyDescent="0.25">
      <c r="A110" s="68"/>
      <c r="B110" s="5"/>
      <c r="C110" s="72"/>
      <c r="D110" s="4"/>
      <c r="E110" s="4"/>
      <c r="F110" s="4"/>
      <c r="G110" s="4"/>
      <c r="H110" s="4"/>
      <c r="I110" s="4"/>
      <c r="J110" s="4"/>
      <c r="K110" s="7"/>
      <c r="L110" s="7"/>
      <c r="M110" s="62"/>
      <c r="N110" s="14"/>
      <c r="O110" s="52"/>
      <c r="P110" s="14"/>
      <c r="Q110" s="3"/>
      <c r="R110" s="8"/>
      <c r="S110" s="8"/>
      <c r="T110" s="4"/>
      <c r="U110" s="11"/>
      <c r="V110" s="26"/>
      <c r="W110" s="5">
        <v>1202</v>
      </c>
      <c r="X110" s="19"/>
      <c r="Y110" s="4" t="s">
        <v>34</v>
      </c>
      <c r="Z110" s="4" t="s">
        <v>7</v>
      </c>
      <c r="AA110" s="16">
        <v>11</v>
      </c>
      <c r="AB110" s="16">
        <v>12</v>
      </c>
      <c r="AC110" s="16">
        <v>2</v>
      </c>
      <c r="AD110" s="8">
        <f>AA110*AB110</f>
        <v>132</v>
      </c>
      <c r="AE110" s="8">
        <v>100</v>
      </c>
      <c r="AF110" s="7">
        <f>[8]รายการ!B8</f>
        <v>2600</v>
      </c>
      <c r="AG110" s="7">
        <f>AD110*AF110</f>
        <v>343200</v>
      </c>
      <c r="AH110" s="3">
        <f>SUM(AI110:AL110)</f>
        <v>132</v>
      </c>
      <c r="AI110" s="3"/>
      <c r="AJ110" s="3">
        <v>132</v>
      </c>
      <c r="AK110" s="3"/>
      <c r="AL110" s="3"/>
      <c r="AM110" s="4">
        <v>21</v>
      </c>
      <c r="AN110" s="4">
        <f>ค่าเสื่อม!T4</f>
        <v>93</v>
      </c>
      <c r="AO110" s="95">
        <f>AG110*AN110/100</f>
        <v>319176</v>
      </c>
      <c r="AP110" s="95">
        <f>AG110-AO110</f>
        <v>24024</v>
      </c>
      <c r="AQ110" s="166">
        <f>AP110</f>
        <v>24024</v>
      </c>
      <c r="AR110" s="510">
        <f t="shared" si="36"/>
        <v>24024</v>
      </c>
      <c r="AS110" s="4"/>
      <c r="AT110" s="95">
        <f t="shared" si="60"/>
        <v>24024</v>
      </c>
      <c r="AU110" s="4"/>
      <c r="AV110" s="4"/>
      <c r="AW110" s="4"/>
      <c r="AX110" s="4"/>
      <c r="AY110" s="4"/>
    </row>
    <row r="111" spans="1:51" s="27" customFormat="1" ht="17.25" customHeight="1" x14ac:dyDescent="0.25">
      <c r="A111" s="68" t="s">
        <v>1574</v>
      </c>
      <c r="B111" s="5">
        <v>1347</v>
      </c>
      <c r="C111" s="72" t="s">
        <v>5</v>
      </c>
      <c r="D111" s="4">
        <v>46238</v>
      </c>
      <c r="E111" s="4">
        <v>152</v>
      </c>
      <c r="F111" s="4">
        <v>2628</v>
      </c>
      <c r="G111" s="4" t="s">
        <v>245</v>
      </c>
      <c r="H111" s="4">
        <v>19</v>
      </c>
      <c r="I111" s="4">
        <v>1</v>
      </c>
      <c r="J111" s="4">
        <v>38</v>
      </c>
      <c r="K111" s="12">
        <f t="shared" ref="K111:K125" si="61">H111*400+I111*100+J111</f>
        <v>7738</v>
      </c>
      <c r="L111" s="14">
        <f t="shared" ref="L111:L125" si="62">SUM(Q111:U111)</f>
        <v>7738</v>
      </c>
      <c r="M111" s="62">
        <v>1</v>
      </c>
      <c r="N111" s="14">
        <f t="shared" ref="N111:N134" si="63">L111</f>
        <v>7738</v>
      </c>
      <c r="O111" s="52">
        <f>125</f>
        <v>125</v>
      </c>
      <c r="P111" s="14">
        <f t="shared" ref="P111:P134" si="64">N111*O111</f>
        <v>967250</v>
      </c>
      <c r="Q111" s="3">
        <v>7738</v>
      </c>
      <c r="R111" s="8"/>
      <c r="S111" s="8"/>
      <c r="T111" s="4"/>
      <c r="U111" s="11"/>
      <c r="V111" s="26"/>
      <c r="W111" s="5"/>
      <c r="X111" s="19"/>
      <c r="Y111" s="4"/>
      <c r="Z111" s="4"/>
      <c r="AA111" s="16"/>
      <c r="AB111" s="16"/>
      <c r="AC111" s="16"/>
      <c r="AD111" s="8"/>
      <c r="AE111" s="8"/>
      <c r="AF111" s="7"/>
      <c r="AG111" s="7"/>
      <c r="AH111" s="4"/>
      <c r="AI111" s="3"/>
      <c r="AJ111" s="3"/>
      <c r="AK111" s="3"/>
      <c r="AL111" s="3"/>
      <c r="AM111" s="4"/>
      <c r="AN111" s="4"/>
      <c r="AO111" s="4"/>
      <c r="AP111" s="4"/>
      <c r="AQ111" s="166">
        <f>P111</f>
        <v>967250</v>
      </c>
      <c r="AR111" s="510">
        <f t="shared" si="36"/>
        <v>967250</v>
      </c>
      <c r="AS111" s="4"/>
      <c r="AT111" s="166">
        <f t="shared" si="60"/>
        <v>967250</v>
      </c>
      <c r="AU111" s="4"/>
      <c r="AV111" s="4"/>
      <c r="AW111" s="4"/>
      <c r="AX111" s="4"/>
      <c r="AY111" s="4"/>
    </row>
    <row r="112" spans="1:51" s="27" customFormat="1" ht="17.25" customHeight="1" x14ac:dyDescent="0.25">
      <c r="A112" s="68" t="s">
        <v>1575</v>
      </c>
      <c r="B112" s="5">
        <v>1348</v>
      </c>
      <c r="C112" s="72" t="s">
        <v>5</v>
      </c>
      <c r="D112" s="4">
        <v>46244</v>
      </c>
      <c r="E112" s="4">
        <v>153</v>
      </c>
      <c r="F112" s="4">
        <v>2629</v>
      </c>
      <c r="G112" s="4" t="s">
        <v>245</v>
      </c>
      <c r="H112" s="4">
        <v>19</v>
      </c>
      <c r="I112" s="4">
        <v>1</v>
      </c>
      <c r="J112" s="4">
        <v>35</v>
      </c>
      <c r="K112" s="12">
        <f t="shared" si="61"/>
        <v>7735</v>
      </c>
      <c r="L112" s="14">
        <f t="shared" si="62"/>
        <v>7735</v>
      </c>
      <c r="M112" s="62">
        <v>1</v>
      </c>
      <c r="N112" s="14">
        <f t="shared" si="63"/>
        <v>7735</v>
      </c>
      <c r="O112" s="52">
        <f>125</f>
        <v>125</v>
      </c>
      <c r="P112" s="14">
        <f t="shared" si="64"/>
        <v>966875</v>
      </c>
      <c r="Q112" s="3">
        <v>7735</v>
      </c>
      <c r="R112" s="8"/>
      <c r="S112" s="8"/>
      <c r="T112" s="4"/>
      <c r="U112" s="11"/>
      <c r="V112" s="26"/>
      <c r="W112" s="5"/>
      <c r="X112" s="19"/>
      <c r="Y112" s="4"/>
      <c r="Z112" s="4"/>
      <c r="AA112" s="16"/>
      <c r="AB112" s="16"/>
      <c r="AC112" s="16"/>
      <c r="AD112" s="8"/>
      <c r="AE112" s="8"/>
      <c r="AF112" s="7"/>
      <c r="AG112" s="7"/>
      <c r="AH112" s="4"/>
      <c r="AI112" s="3"/>
      <c r="AJ112" s="3"/>
      <c r="AK112" s="3"/>
      <c r="AL112" s="3"/>
      <c r="AM112" s="4"/>
      <c r="AN112" s="4"/>
      <c r="AO112" s="4"/>
      <c r="AP112" s="4"/>
      <c r="AQ112" s="166">
        <f>P112</f>
        <v>966875</v>
      </c>
      <c r="AR112" s="510">
        <f t="shared" si="36"/>
        <v>966875</v>
      </c>
      <c r="AS112" s="4"/>
      <c r="AT112" s="166">
        <f t="shared" si="60"/>
        <v>966875</v>
      </c>
      <c r="AU112" s="4"/>
      <c r="AV112" s="4"/>
      <c r="AW112" s="4"/>
      <c r="AX112" s="4"/>
      <c r="AY112" s="4"/>
    </row>
    <row r="113" spans="1:51" ht="17.25" customHeight="1" x14ac:dyDescent="0.25">
      <c r="A113" s="67" t="s">
        <v>1576</v>
      </c>
      <c r="B113" s="5">
        <v>1349</v>
      </c>
      <c r="C113" s="66" t="s">
        <v>5</v>
      </c>
      <c r="D113" s="2">
        <v>24318</v>
      </c>
      <c r="E113" s="2">
        <v>124</v>
      </c>
      <c r="F113" s="2">
        <v>1010</v>
      </c>
      <c r="G113" s="2" t="s">
        <v>245</v>
      </c>
      <c r="H113" s="2">
        <v>2</v>
      </c>
      <c r="I113" s="2">
        <v>2</v>
      </c>
      <c r="J113" s="2">
        <v>36</v>
      </c>
      <c r="K113" s="12">
        <f t="shared" si="61"/>
        <v>1036</v>
      </c>
      <c r="L113" s="14">
        <f t="shared" si="62"/>
        <v>1036</v>
      </c>
      <c r="M113" s="62">
        <v>2</v>
      </c>
      <c r="N113" s="14">
        <f t="shared" si="63"/>
        <v>1036</v>
      </c>
      <c r="O113" s="82">
        <v>125</v>
      </c>
      <c r="P113" s="14">
        <f t="shared" si="64"/>
        <v>129500</v>
      </c>
      <c r="R113" s="8">
        <v>1036</v>
      </c>
      <c r="V113" s="58" t="s">
        <v>1576</v>
      </c>
      <c r="W113" s="5">
        <v>1203</v>
      </c>
      <c r="X113" s="19" t="s">
        <v>706</v>
      </c>
      <c r="Y113" s="4" t="s">
        <v>28</v>
      </c>
      <c r="Z113" s="4" t="s">
        <v>53</v>
      </c>
      <c r="AA113" s="16">
        <v>7</v>
      </c>
      <c r="AB113" s="16">
        <v>14</v>
      </c>
      <c r="AC113" s="16">
        <v>2</v>
      </c>
      <c r="AD113" s="8">
        <f>AA113*AB113</f>
        <v>98</v>
      </c>
      <c r="AE113" s="8">
        <v>100</v>
      </c>
      <c r="AF113" s="7">
        <f>[8]รายการ!B1</f>
        <v>6700</v>
      </c>
      <c r="AG113" s="7">
        <f>AF113*AD113</f>
        <v>656600</v>
      </c>
      <c r="AH113" s="3">
        <f>SUM(AI113:AL113)</f>
        <v>98</v>
      </c>
      <c r="AJ113" s="3">
        <v>98</v>
      </c>
      <c r="AM113" s="2">
        <v>31</v>
      </c>
      <c r="AN113" s="2">
        <f>ค่าเสื่อม!T4</f>
        <v>93</v>
      </c>
      <c r="AO113" s="95">
        <f>AG113*AN113/100</f>
        <v>610638</v>
      </c>
      <c r="AP113" s="95">
        <f>AG113-AO113</f>
        <v>45962</v>
      </c>
      <c r="AQ113" s="95">
        <f>P113+AP113</f>
        <v>175462</v>
      </c>
      <c r="AR113" s="510">
        <f t="shared" si="36"/>
        <v>175462</v>
      </c>
      <c r="AT113" s="95">
        <f t="shared" si="60"/>
        <v>175462</v>
      </c>
      <c r="AW113" s="2"/>
      <c r="AX113" s="2"/>
      <c r="AY113" s="2"/>
    </row>
    <row r="114" spans="1:51" ht="17.25" customHeight="1" x14ac:dyDescent="0.25">
      <c r="A114" s="67" t="s">
        <v>1577</v>
      </c>
      <c r="B114" s="5">
        <v>1350</v>
      </c>
      <c r="C114" s="66" t="s">
        <v>5</v>
      </c>
      <c r="D114" s="2">
        <v>24317</v>
      </c>
      <c r="E114" s="2">
        <v>123</v>
      </c>
      <c r="F114" s="2">
        <v>1009</v>
      </c>
      <c r="G114" s="2" t="s">
        <v>245</v>
      </c>
      <c r="H114" s="2">
        <v>0</v>
      </c>
      <c r="I114" s="2">
        <v>2</v>
      </c>
      <c r="J114" s="2">
        <v>41</v>
      </c>
      <c r="K114" s="12">
        <f t="shared" si="61"/>
        <v>241</v>
      </c>
      <c r="L114" s="14">
        <f t="shared" si="62"/>
        <v>241</v>
      </c>
      <c r="M114" s="62">
        <v>2</v>
      </c>
      <c r="N114" s="14">
        <f t="shared" si="63"/>
        <v>241</v>
      </c>
      <c r="O114" s="82">
        <v>150</v>
      </c>
      <c r="P114" s="14">
        <f t="shared" si="64"/>
        <v>36150</v>
      </c>
      <c r="R114" s="8">
        <v>241</v>
      </c>
      <c r="V114" s="26" t="s">
        <v>1577</v>
      </c>
      <c r="W114" s="5">
        <v>1204</v>
      </c>
      <c r="X114" s="19" t="s">
        <v>896</v>
      </c>
      <c r="Y114" s="4" t="s">
        <v>28</v>
      </c>
      <c r="Z114" s="4" t="s">
        <v>53</v>
      </c>
      <c r="AA114" s="16">
        <v>12</v>
      </c>
      <c r="AB114" s="16">
        <v>19</v>
      </c>
      <c r="AC114" s="16">
        <v>2</v>
      </c>
      <c r="AD114" s="8">
        <f>AA114*AB114</f>
        <v>228</v>
      </c>
      <c r="AE114" s="8">
        <v>100</v>
      </c>
      <c r="AF114" s="7">
        <f>[8]รายการ!B1</f>
        <v>6700</v>
      </c>
      <c r="AG114" s="7">
        <f>AF114*AD114</f>
        <v>1527600</v>
      </c>
      <c r="AH114" s="3">
        <f>SUM(AI114:AL114)</f>
        <v>228</v>
      </c>
      <c r="AJ114" s="3">
        <v>228</v>
      </c>
      <c r="AM114" s="2">
        <v>31</v>
      </c>
      <c r="AN114" s="2">
        <f>ค่าเสื่อม!T4</f>
        <v>93</v>
      </c>
      <c r="AO114" s="95">
        <f>AG114*AN114/100</f>
        <v>1420668</v>
      </c>
      <c r="AP114" s="95">
        <f>AG114-AO114</f>
        <v>106932</v>
      </c>
      <c r="AQ114" s="95">
        <f>P114+AP114</f>
        <v>143082</v>
      </c>
      <c r="AR114" s="510">
        <f t="shared" si="36"/>
        <v>143082</v>
      </c>
      <c r="AT114" s="95">
        <f t="shared" si="60"/>
        <v>143082</v>
      </c>
      <c r="AW114" s="2"/>
      <c r="AX114" s="2"/>
      <c r="AY114" s="2"/>
    </row>
    <row r="115" spans="1:51" ht="17.25" customHeight="1" x14ac:dyDescent="0.25">
      <c r="B115" s="5">
        <v>1351</v>
      </c>
      <c r="C115" s="66" t="s">
        <v>5</v>
      </c>
      <c r="D115" s="2">
        <v>25748</v>
      </c>
      <c r="E115" s="2">
        <v>81</v>
      </c>
      <c r="F115" s="2">
        <v>1194</v>
      </c>
      <c r="G115" s="2" t="s">
        <v>245</v>
      </c>
      <c r="H115" s="2">
        <v>29</v>
      </c>
      <c r="I115" s="2">
        <v>1</v>
      </c>
      <c r="J115" s="2">
        <v>13</v>
      </c>
      <c r="K115" s="12">
        <f t="shared" si="61"/>
        <v>11713</v>
      </c>
      <c r="L115" s="14">
        <f t="shared" si="62"/>
        <v>11713</v>
      </c>
      <c r="M115" s="62">
        <v>1</v>
      </c>
      <c r="N115" s="14">
        <f t="shared" si="63"/>
        <v>11713</v>
      </c>
      <c r="O115" s="82">
        <v>125</v>
      </c>
      <c r="P115" s="14">
        <f t="shared" si="64"/>
        <v>1464125</v>
      </c>
      <c r="Q115" s="3">
        <v>11713</v>
      </c>
      <c r="X115" s="19"/>
      <c r="AQ115" s="95">
        <f>P115</f>
        <v>1464125</v>
      </c>
      <c r="AR115" s="510">
        <f t="shared" si="36"/>
        <v>1464125</v>
      </c>
      <c r="AT115" s="95">
        <f t="shared" si="60"/>
        <v>1464125</v>
      </c>
      <c r="AW115" s="2"/>
      <c r="AX115" s="2"/>
      <c r="AY115" s="2"/>
    </row>
    <row r="116" spans="1:51" ht="17.25" customHeight="1" x14ac:dyDescent="0.25">
      <c r="B116" s="5">
        <v>1352</v>
      </c>
      <c r="C116" s="66" t="s">
        <v>5</v>
      </c>
      <c r="D116" s="2">
        <v>18682</v>
      </c>
      <c r="E116" s="2">
        <v>7</v>
      </c>
      <c r="F116" s="2">
        <v>551</v>
      </c>
      <c r="G116" s="2" t="s">
        <v>245</v>
      </c>
      <c r="H116" s="2">
        <v>11</v>
      </c>
      <c r="I116" s="2">
        <v>0</v>
      </c>
      <c r="J116" s="2">
        <v>75</v>
      </c>
      <c r="K116" s="12">
        <f t="shared" si="61"/>
        <v>4475</v>
      </c>
      <c r="L116" s="14">
        <f t="shared" si="62"/>
        <v>4475</v>
      </c>
      <c r="M116" s="62">
        <v>1</v>
      </c>
      <c r="N116" s="14">
        <f t="shared" si="63"/>
        <v>4475</v>
      </c>
      <c r="O116" s="82">
        <v>125</v>
      </c>
      <c r="P116" s="14">
        <f t="shared" si="64"/>
        <v>559375</v>
      </c>
      <c r="Q116" s="3">
        <v>4475</v>
      </c>
      <c r="X116" s="19"/>
      <c r="AQ116" s="95">
        <f>P116</f>
        <v>559375</v>
      </c>
      <c r="AR116" s="510">
        <f t="shared" si="36"/>
        <v>559375</v>
      </c>
      <c r="AT116" s="95">
        <f t="shared" si="60"/>
        <v>559375</v>
      </c>
      <c r="AW116" s="2"/>
      <c r="AX116" s="2"/>
      <c r="AY116" s="2"/>
    </row>
    <row r="117" spans="1:51" ht="17.25" customHeight="1" x14ac:dyDescent="0.25">
      <c r="B117" s="5">
        <v>1353</v>
      </c>
      <c r="C117" s="66" t="s">
        <v>5</v>
      </c>
      <c r="D117" s="2">
        <v>17693</v>
      </c>
      <c r="E117" s="2">
        <v>12</v>
      </c>
      <c r="F117" s="2">
        <v>502</v>
      </c>
      <c r="G117" s="2" t="s">
        <v>245</v>
      </c>
      <c r="H117" s="2">
        <v>13</v>
      </c>
      <c r="I117" s="2">
        <v>0</v>
      </c>
      <c r="J117" s="2">
        <v>58</v>
      </c>
      <c r="K117" s="12">
        <f t="shared" si="61"/>
        <v>5258</v>
      </c>
      <c r="L117" s="14">
        <f t="shared" si="62"/>
        <v>5238</v>
      </c>
      <c r="M117" s="62">
        <v>1</v>
      </c>
      <c r="N117" s="14">
        <f t="shared" si="63"/>
        <v>5238</v>
      </c>
      <c r="O117" s="82">
        <v>100</v>
      </c>
      <c r="P117" s="14">
        <f t="shared" si="64"/>
        <v>523800</v>
      </c>
      <c r="Q117" s="3">
        <v>5238</v>
      </c>
      <c r="X117" s="19"/>
      <c r="AQ117" s="95">
        <f>P117</f>
        <v>523800</v>
      </c>
      <c r="AR117" s="510">
        <f t="shared" si="36"/>
        <v>523800</v>
      </c>
      <c r="AT117" s="95">
        <f t="shared" si="60"/>
        <v>523800</v>
      </c>
      <c r="AW117" s="2"/>
      <c r="AX117" s="2"/>
      <c r="AY117" s="2"/>
    </row>
    <row r="118" spans="1:51" s="27" customFormat="1" ht="17.25" customHeight="1" x14ac:dyDescent="0.25">
      <c r="A118" s="68" t="s">
        <v>1578</v>
      </c>
      <c r="B118" s="5">
        <v>1354</v>
      </c>
      <c r="C118" s="72" t="s">
        <v>5</v>
      </c>
      <c r="D118" s="4">
        <v>46164</v>
      </c>
      <c r="E118" s="4">
        <v>176</v>
      </c>
      <c r="F118" s="4">
        <v>2631</v>
      </c>
      <c r="G118" s="4" t="s">
        <v>245</v>
      </c>
      <c r="H118" s="4">
        <v>0</v>
      </c>
      <c r="I118" s="4">
        <v>0</v>
      </c>
      <c r="J118" s="4">
        <v>75</v>
      </c>
      <c r="K118" s="12">
        <f t="shared" si="61"/>
        <v>75</v>
      </c>
      <c r="L118" s="14">
        <f t="shared" si="62"/>
        <v>75</v>
      </c>
      <c r="M118" s="62">
        <v>2</v>
      </c>
      <c r="N118" s="14">
        <f t="shared" si="63"/>
        <v>75</v>
      </c>
      <c r="O118" s="52">
        <f>125</f>
        <v>125</v>
      </c>
      <c r="P118" s="14">
        <f t="shared" si="64"/>
        <v>9375</v>
      </c>
      <c r="Q118" s="3"/>
      <c r="R118" s="8">
        <v>75</v>
      </c>
      <c r="S118" s="8"/>
      <c r="T118" s="4"/>
      <c r="U118" s="11"/>
      <c r="V118" s="564" t="s">
        <v>1578</v>
      </c>
      <c r="W118" s="5">
        <v>1205</v>
      </c>
      <c r="X118" s="19" t="s">
        <v>1032</v>
      </c>
      <c r="Y118" s="4" t="s">
        <v>28</v>
      </c>
      <c r="Z118" s="4" t="s">
        <v>53</v>
      </c>
      <c r="AA118" s="16">
        <v>10</v>
      </c>
      <c r="AB118" s="16">
        <v>14</v>
      </c>
      <c r="AC118" s="16">
        <v>2</v>
      </c>
      <c r="AD118" s="8">
        <f>AA118*AB118</f>
        <v>140</v>
      </c>
      <c r="AE118" s="8">
        <v>100</v>
      </c>
      <c r="AF118" s="7">
        <f>[8]รายการ!B1</f>
        <v>6700</v>
      </c>
      <c r="AG118" s="7">
        <f>AF118*AD118</f>
        <v>938000</v>
      </c>
      <c r="AH118" s="3">
        <f>SUM(AI118:AL118)</f>
        <v>140</v>
      </c>
      <c r="AI118" s="3"/>
      <c r="AJ118" s="3">
        <v>140</v>
      </c>
      <c r="AK118" s="3"/>
      <c r="AL118" s="3"/>
      <c r="AM118" s="4">
        <v>23</v>
      </c>
      <c r="AN118" s="4">
        <f>ค่าเสื่อม!T4</f>
        <v>93</v>
      </c>
      <c r="AO118" s="95">
        <f>AG118*AN118/100</f>
        <v>872340</v>
      </c>
      <c r="AP118" s="95">
        <f>AG118-AO118</f>
        <v>65660</v>
      </c>
      <c r="AQ118" s="166">
        <f>P118+AP118</f>
        <v>75035</v>
      </c>
      <c r="AR118" s="510">
        <f t="shared" si="36"/>
        <v>75035</v>
      </c>
      <c r="AS118" s="4"/>
      <c r="AT118" s="95">
        <f t="shared" si="60"/>
        <v>75035</v>
      </c>
      <c r="AU118" s="4"/>
      <c r="AV118" s="4"/>
      <c r="AW118" s="4"/>
      <c r="AX118" s="4"/>
      <c r="AY118" s="4"/>
    </row>
    <row r="119" spans="1:51" ht="17.25" customHeight="1" x14ac:dyDescent="0.25">
      <c r="B119" s="5">
        <v>1355</v>
      </c>
      <c r="C119" s="66" t="s">
        <v>5</v>
      </c>
      <c r="D119" s="2">
        <v>24321</v>
      </c>
      <c r="E119" s="2">
        <v>127</v>
      </c>
      <c r="F119" s="2">
        <v>1013</v>
      </c>
      <c r="G119" s="2" t="s">
        <v>245</v>
      </c>
      <c r="H119" s="2">
        <v>3</v>
      </c>
      <c r="I119" s="2">
        <v>2</v>
      </c>
      <c r="J119" s="2">
        <v>4</v>
      </c>
      <c r="K119" s="12">
        <f t="shared" si="61"/>
        <v>1404</v>
      </c>
      <c r="L119" s="14">
        <f t="shared" si="62"/>
        <v>1404</v>
      </c>
      <c r="M119" s="62">
        <v>1</v>
      </c>
      <c r="N119" s="14">
        <f t="shared" si="63"/>
        <v>1404</v>
      </c>
      <c r="O119" s="82">
        <v>100</v>
      </c>
      <c r="P119" s="14">
        <f t="shared" si="64"/>
        <v>140400</v>
      </c>
      <c r="Q119" s="3">
        <v>1404</v>
      </c>
      <c r="X119" s="19"/>
      <c r="AQ119" s="95">
        <f t="shared" ref="AQ119:AQ124" si="65">P119</f>
        <v>140400</v>
      </c>
      <c r="AR119" s="510">
        <f t="shared" si="36"/>
        <v>140400</v>
      </c>
      <c r="AT119" s="95">
        <f>AQ119-AS118</f>
        <v>140400</v>
      </c>
      <c r="AW119" s="2"/>
      <c r="AX119" s="2"/>
      <c r="AY119" s="2"/>
    </row>
    <row r="120" spans="1:51" s="27" customFormat="1" ht="17.25" customHeight="1" x14ac:dyDescent="0.25">
      <c r="A120" s="68"/>
      <c r="B120" s="5">
        <v>1356</v>
      </c>
      <c r="C120" s="72" t="s">
        <v>5</v>
      </c>
      <c r="D120" s="4">
        <v>46245</v>
      </c>
      <c r="E120" s="4">
        <v>154</v>
      </c>
      <c r="F120" s="4">
        <v>2630</v>
      </c>
      <c r="G120" s="4" t="s">
        <v>245</v>
      </c>
      <c r="H120" s="4">
        <v>19</v>
      </c>
      <c r="I120" s="4">
        <v>1</v>
      </c>
      <c r="J120" s="4">
        <v>35</v>
      </c>
      <c r="K120" s="12">
        <f t="shared" si="61"/>
        <v>7735</v>
      </c>
      <c r="L120" s="14">
        <f t="shared" si="62"/>
        <v>7735</v>
      </c>
      <c r="M120" s="62">
        <v>1</v>
      </c>
      <c r="N120" s="14">
        <f t="shared" si="63"/>
        <v>7735</v>
      </c>
      <c r="O120" s="52">
        <f>125</f>
        <v>125</v>
      </c>
      <c r="P120" s="14">
        <f t="shared" si="64"/>
        <v>966875</v>
      </c>
      <c r="Q120" s="3">
        <v>7735</v>
      </c>
      <c r="R120" s="8"/>
      <c r="S120" s="8"/>
      <c r="T120" s="4"/>
      <c r="U120" s="11"/>
      <c r="V120" s="26"/>
      <c r="W120" s="5"/>
      <c r="X120" s="19"/>
      <c r="Y120" s="4"/>
      <c r="Z120" s="4"/>
      <c r="AA120" s="16"/>
      <c r="AB120" s="16"/>
      <c r="AC120" s="16"/>
      <c r="AD120" s="8"/>
      <c r="AE120" s="8"/>
      <c r="AF120" s="7"/>
      <c r="AG120" s="7"/>
      <c r="AH120" s="4"/>
      <c r="AI120" s="3"/>
      <c r="AJ120" s="3"/>
      <c r="AK120" s="3"/>
      <c r="AL120" s="3"/>
      <c r="AM120" s="4"/>
      <c r="AN120" s="4"/>
      <c r="AO120" s="4"/>
      <c r="AP120" s="4"/>
      <c r="AQ120" s="166">
        <f t="shared" si="65"/>
        <v>966875</v>
      </c>
      <c r="AR120" s="510">
        <f t="shared" si="36"/>
        <v>966875</v>
      </c>
      <c r="AS120" s="4"/>
      <c r="AT120" s="95">
        <f>AQ120-AS119</f>
        <v>966875</v>
      </c>
      <c r="AU120" s="4"/>
      <c r="AV120" s="4"/>
      <c r="AW120" s="4"/>
      <c r="AX120" s="4"/>
      <c r="AY120" s="4"/>
    </row>
    <row r="121" spans="1:51" s="692" customFormat="1" ht="17.25" customHeight="1" x14ac:dyDescent="0.25">
      <c r="A121" s="67"/>
      <c r="B121" s="5">
        <v>1357</v>
      </c>
      <c r="C121" s="66" t="s">
        <v>5</v>
      </c>
      <c r="D121" s="2">
        <v>24322</v>
      </c>
      <c r="E121" s="2">
        <v>128</v>
      </c>
      <c r="F121" s="2">
        <v>1014</v>
      </c>
      <c r="G121" s="2" t="s">
        <v>245</v>
      </c>
      <c r="H121" s="2">
        <v>2</v>
      </c>
      <c r="I121" s="2">
        <v>3</v>
      </c>
      <c r="J121" s="2">
        <v>33</v>
      </c>
      <c r="K121" s="12">
        <f t="shared" si="61"/>
        <v>1133</v>
      </c>
      <c r="L121" s="14">
        <f t="shared" si="62"/>
        <v>1133</v>
      </c>
      <c r="M121" s="62">
        <v>1</v>
      </c>
      <c r="N121" s="14">
        <f t="shared" si="63"/>
        <v>1133</v>
      </c>
      <c r="O121" s="65">
        <v>100</v>
      </c>
      <c r="P121" s="14">
        <f t="shared" si="64"/>
        <v>113300</v>
      </c>
      <c r="Q121" s="3">
        <v>1133</v>
      </c>
      <c r="R121" s="8"/>
      <c r="S121" s="8"/>
      <c r="T121" s="4"/>
      <c r="U121" s="11"/>
      <c r="V121" s="26"/>
      <c r="W121" s="5"/>
      <c r="X121" s="19"/>
      <c r="Y121" s="4"/>
      <c r="Z121" s="4"/>
      <c r="AA121" s="16"/>
      <c r="AB121" s="16"/>
      <c r="AC121" s="16"/>
      <c r="AD121" s="8"/>
      <c r="AE121" s="8"/>
      <c r="AF121" s="7"/>
      <c r="AG121" s="7"/>
      <c r="AH121" s="4"/>
      <c r="AI121" s="3"/>
      <c r="AJ121" s="3"/>
      <c r="AK121" s="3"/>
      <c r="AL121" s="3"/>
      <c r="AM121" s="2"/>
      <c r="AN121" s="2"/>
      <c r="AO121" s="2"/>
      <c r="AP121" s="2"/>
      <c r="AQ121" s="95">
        <f t="shared" si="65"/>
        <v>113300</v>
      </c>
      <c r="AR121" s="510">
        <f t="shared" si="36"/>
        <v>113300</v>
      </c>
      <c r="AS121" s="2"/>
      <c r="AT121" s="95">
        <f>AQ121-AS121</f>
        <v>113300</v>
      </c>
      <c r="AU121" s="2"/>
      <c r="AV121" s="2"/>
      <c r="AW121" s="2"/>
      <c r="AX121" s="2"/>
      <c r="AY121" s="2"/>
    </row>
    <row r="122" spans="1:51" s="534" customFormat="1" ht="17.25" customHeight="1" x14ac:dyDescent="0.25">
      <c r="A122" s="736" t="s">
        <v>1579</v>
      </c>
      <c r="B122" s="5">
        <v>1358</v>
      </c>
      <c r="C122" s="737" t="s">
        <v>5</v>
      </c>
      <c r="D122" s="738">
        <v>22148</v>
      </c>
      <c r="E122" s="738">
        <v>106</v>
      </c>
      <c r="F122" s="738">
        <v>843</v>
      </c>
      <c r="G122" s="738" t="s">
        <v>245</v>
      </c>
      <c r="H122" s="738">
        <v>21</v>
      </c>
      <c r="I122" s="738">
        <v>1</v>
      </c>
      <c r="J122" s="738">
        <v>25</v>
      </c>
      <c r="K122" s="739">
        <f t="shared" si="61"/>
        <v>8525</v>
      </c>
      <c r="L122" s="731">
        <f t="shared" si="62"/>
        <v>8525</v>
      </c>
      <c r="M122" s="513">
        <v>1</v>
      </c>
      <c r="N122" s="15">
        <f t="shared" si="63"/>
        <v>8525</v>
      </c>
      <c r="O122" s="157">
        <v>100</v>
      </c>
      <c r="P122" s="15">
        <f t="shared" si="64"/>
        <v>852500</v>
      </c>
      <c r="Q122" s="740">
        <v>8525</v>
      </c>
      <c r="R122" s="684"/>
      <c r="S122" s="684"/>
      <c r="T122" s="738"/>
      <c r="U122" s="741"/>
      <c r="V122" s="742"/>
      <c r="W122" s="743"/>
      <c r="X122" s="744"/>
      <c r="Y122" s="738"/>
      <c r="Z122" s="738"/>
      <c r="AA122" s="745"/>
      <c r="AB122" s="745"/>
      <c r="AC122" s="745"/>
      <c r="AD122" s="684"/>
      <c r="AE122" s="684"/>
      <c r="AF122" s="746"/>
      <c r="AG122" s="746"/>
      <c r="AH122" s="738"/>
      <c r="AI122" s="740"/>
      <c r="AJ122" s="740"/>
      <c r="AK122" s="740"/>
      <c r="AL122" s="740"/>
      <c r="AM122" s="738"/>
      <c r="AN122" s="738"/>
      <c r="AO122" s="738"/>
      <c r="AP122" s="738"/>
      <c r="AQ122" s="510">
        <f t="shared" si="65"/>
        <v>852500</v>
      </c>
      <c r="AR122" s="510">
        <f t="shared" si="36"/>
        <v>852500</v>
      </c>
      <c r="AS122" s="738"/>
      <c r="AT122" s="510">
        <f>AQ122-AS122</f>
        <v>852500</v>
      </c>
      <c r="AU122" s="738"/>
      <c r="AV122" s="738"/>
      <c r="AW122" s="738"/>
      <c r="AX122" s="738"/>
      <c r="AY122" s="738"/>
    </row>
    <row r="123" spans="1:51" s="597" customFormat="1" ht="17.25" customHeight="1" x14ac:dyDescent="0.25">
      <c r="A123" s="580"/>
      <c r="B123" s="5">
        <v>1359</v>
      </c>
      <c r="C123" s="582" t="s">
        <v>90</v>
      </c>
      <c r="D123" s="583" t="s">
        <v>1533</v>
      </c>
      <c r="E123" s="583" t="s">
        <v>1533</v>
      </c>
      <c r="F123" s="583" t="s">
        <v>1533</v>
      </c>
      <c r="G123" s="583" t="s">
        <v>245</v>
      </c>
      <c r="H123" s="583">
        <v>20</v>
      </c>
      <c r="I123" s="583">
        <v>3</v>
      </c>
      <c r="J123" s="583">
        <v>0</v>
      </c>
      <c r="K123" s="584">
        <f t="shared" si="61"/>
        <v>8300</v>
      </c>
      <c r="L123" s="585">
        <f t="shared" si="62"/>
        <v>8300</v>
      </c>
      <c r="M123" s="586">
        <v>1</v>
      </c>
      <c r="N123" s="585">
        <f t="shared" si="63"/>
        <v>8300</v>
      </c>
      <c r="O123" s="587">
        <v>100</v>
      </c>
      <c r="P123" s="585">
        <f t="shared" si="64"/>
        <v>830000</v>
      </c>
      <c r="Q123" s="588">
        <v>8300</v>
      </c>
      <c r="R123" s="589"/>
      <c r="S123" s="589"/>
      <c r="T123" s="583"/>
      <c r="U123" s="590"/>
      <c r="V123" s="591"/>
      <c r="W123" s="581"/>
      <c r="X123" s="592"/>
      <c r="Y123" s="583"/>
      <c r="Z123" s="583"/>
      <c r="AA123" s="593"/>
      <c r="AB123" s="593"/>
      <c r="AC123" s="593"/>
      <c r="AD123" s="589"/>
      <c r="AE123" s="589"/>
      <c r="AF123" s="594"/>
      <c r="AG123" s="594"/>
      <c r="AH123" s="583"/>
      <c r="AI123" s="588"/>
      <c r="AJ123" s="588"/>
      <c r="AK123" s="588"/>
      <c r="AL123" s="588"/>
      <c r="AM123" s="583"/>
      <c r="AN123" s="583"/>
      <c r="AO123" s="583"/>
      <c r="AP123" s="583"/>
      <c r="AQ123" s="601">
        <f>P123</f>
        <v>830000</v>
      </c>
      <c r="AR123" s="596">
        <f t="shared" si="36"/>
        <v>830000</v>
      </c>
      <c r="AS123" s="596">
        <f>AR123</f>
        <v>830000</v>
      </c>
      <c r="AT123" s="601">
        <f t="shared" ref="AT123" si="66">AQ123-AS123</f>
        <v>0</v>
      </c>
      <c r="AU123" s="601">
        <f>AS123</f>
        <v>830000</v>
      </c>
      <c r="AV123" s="583">
        <f>'อัตราภาษี 1'!B5</f>
        <v>0.01</v>
      </c>
      <c r="AW123" s="591" t="s">
        <v>1995</v>
      </c>
      <c r="AX123" s="603">
        <f t="shared" ref="AX123" si="67">AU123*AV123/100</f>
        <v>83</v>
      </c>
      <c r="AY123" s="595">
        <f t="shared" ref="AY123" si="68">AX123*10/100</f>
        <v>8.3000000000000007</v>
      </c>
    </row>
    <row r="124" spans="1:51" s="56" customFormat="1" ht="17.25" customHeight="1" x14ac:dyDescent="0.25">
      <c r="A124" s="131" t="s">
        <v>1580</v>
      </c>
      <c r="B124" s="5">
        <v>1360</v>
      </c>
      <c r="C124" s="132" t="s">
        <v>5</v>
      </c>
      <c r="D124" s="118">
        <v>22153</v>
      </c>
      <c r="E124" s="118">
        <v>97</v>
      </c>
      <c r="F124" s="118">
        <v>848</v>
      </c>
      <c r="G124" s="118" t="s">
        <v>245</v>
      </c>
      <c r="H124" s="118">
        <v>4</v>
      </c>
      <c r="I124" s="118">
        <v>0</v>
      </c>
      <c r="J124" s="118">
        <v>75</v>
      </c>
      <c r="K124" s="155">
        <f t="shared" si="61"/>
        <v>1675</v>
      </c>
      <c r="L124" s="82">
        <f t="shared" si="62"/>
        <v>1675</v>
      </c>
      <c r="M124" s="88">
        <v>1</v>
      </c>
      <c r="N124" s="52">
        <f t="shared" si="63"/>
        <v>1675</v>
      </c>
      <c r="O124" s="82">
        <v>150</v>
      </c>
      <c r="P124" s="52">
        <f t="shared" si="64"/>
        <v>251250</v>
      </c>
      <c r="Q124" s="125">
        <v>1675</v>
      </c>
      <c r="R124" s="117"/>
      <c r="S124" s="117"/>
      <c r="T124" s="118"/>
      <c r="U124" s="119"/>
      <c r="V124" s="120"/>
      <c r="W124" s="121"/>
      <c r="X124" s="129"/>
      <c r="Y124" s="118"/>
      <c r="Z124" s="118"/>
      <c r="AA124" s="123"/>
      <c r="AB124" s="123"/>
      <c r="AC124" s="123"/>
      <c r="AD124" s="117"/>
      <c r="AE124" s="117"/>
      <c r="AF124" s="124"/>
      <c r="AG124" s="124"/>
      <c r="AH124" s="118"/>
      <c r="AI124" s="125"/>
      <c r="AJ124" s="125"/>
      <c r="AK124" s="125"/>
      <c r="AL124" s="125"/>
      <c r="AM124" s="118"/>
      <c r="AN124" s="118"/>
      <c r="AO124" s="118"/>
      <c r="AP124" s="118"/>
      <c r="AQ124" s="145">
        <f t="shared" si="65"/>
        <v>251250</v>
      </c>
      <c r="AR124" s="565">
        <f t="shared" si="36"/>
        <v>251250</v>
      </c>
      <c r="AS124" s="118"/>
      <c r="AT124" s="145">
        <f t="shared" ref="AT124:AT155" si="69">AQ124-AS124</f>
        <v>251250</v>
      </c>
      <c r="AU124" s="118"/>
      <c r="AV124" s="118"/>
      <c r="AW124" s="118"/>
      <c r="AX124" s="118"/>
      <c r="AY124" s="118"/>
    </row>
    <row r="125" spans="1:51" s="32" customFormat="1" ht="17.25" customHeight="1" x14ac:dyDescent="0.25">
      <c r="A125" s="39" t="s">
        <v>1581</v>
      </c>
      <c r="B125" s="5">
        <v>1361</v>
      </c>
      <c r="C125" s="32" t="s">
        <v>5</v>
      </c>
      <c r="D125" s="32">
        <v>18736</v>
      </c>
      <c r="E125" s="32">
        <v>76</v>
      </c>
      <c r="F125" s="32">
        <v>605</v>
      </c>
      <c r="G125" s="32" t="s">
        <v>245</v>
      </c>
      <c r="H125" s="32">
        <v>33</v>
      </c>
      <c r="I125" s="32">
        <v>1</v>
      </c>
      <c r="J125" s="32">
        <v>43</v>
      </c>
      <c r="K125" s="63">
        <f t="shared" si="61"/>
        <v>13343</v>
      </c>
      <c r="L125" s="65">
        <f t="shared" si="62"/>
        <v>13343</v>
      </c>
      <c r="M125" s="86">
        <v>5</v>
      </c>
      <c r="N125" s="14">
        <f t="shared" si="63"/>
        <v>13343</v>
      </c>
      <c r="O125" s="65">
        <v>125</v>
      </c>
      <c r="P125" s="14">
        <f t="shared" si="64"/>
        <v>1667875</v>
      </c>
      <c r="Q125" s="34">
        <v>9343</v>
      </c>
      <c r="R125" s="43">
        <v>4000</v>
      </c>
      <c r="S125" s="43"/>
      <c r="U125" s="35"/>
      <c r="V125" s="39" t="s">
        <v>1581</v>
      </c>
      <c r="W125" s="33">
        <v>1206</v>
      </c>
      <c r="X125" s="57" t="s">
        <v>599</v>
      </c>
      <c r="Y125" s="32" t="s">
        <v>28</v>
      </c>
      <c r="Z125" s="32" t="s">
        <v>53</v>
      </c>
      <c r="AA125" s="36">
        <v>9</v>
      </c>
      <c r="AB125" s="36">
        <v>21</v>
      </c>
      <c r="AC125" s="16">
        <v>2</v>
      </c>
      <c r="AD125" s="43">
        <f t="shared" ref="AD125:AD132" si="70">AA125*AB125</f>
        <v>189</v>
      </c>
      <c r="AE125" s="43">
        <v>100</v>
      </c>
      <c r="AF125" s="37">
        <f>[8]รายการ!B1</f>
        <v>6700</v>
      </c>
      <c r="AG125" s="37">
        <f t="shared" ref="AG125:AG132" si="71">AF125*AD125</f>
        <v>1266300</v>
      </c>
      <c r="AH125" s="34">
        <f t="shared" ref="AH125:AH132" si="72">SUM(AI125:AL125)</f>
        <v>189</v>
      </c>
      <c r="AI125" s="34"/>
      <c r="AJ125" s="34">
        <v>189</v>
      </c>
      <c r="AK125" s="34"/>
      <c r="AL125" s="34"/>
      <c r="AM125" s="32">
        <v>41</v>
      </c>
      <c r="AN125" s="32">
        <f>ค่าเสื่อม!T4</f>
        <v>93</v>
      </c>
      <c r="AO125" s="111">
        <f t="shared" ref="AO125:AO132" si="73">AG125*AN125/100</f>
        <v>1177659</v>
      </c>
      <c r="AP125" s="111">
        <f t="shared" ref="AP125:AP132" si="74">AG125-AO125</f>
        <v>88641</v>
      </c>
      <c r="AQ125" s="111">
        <f>P125+AP125</f>
        <v>1756516</v>
      </c>
      <c r="AR125" s="95">
        <f t="shared" si="36"/>
        <v>1756516</v>
      </c>
      <c r="AT125" s="111">
        <f t="shared" si="69"/>
        <v>1756516</v>
      </c>
    </row>
    <row r="126" spans="1:51" s="56" customFormat="1" ht="17.25" customHeight="1" x14ac:dyDescent="0.25">
      <c r="A126" s="133"/>
      <c r="B126" s="134"/>
      <c r="C126" s="135"/>
      <c r="D126" s="136"/>
      <c r="E126" s="136"/>
      <c r="F126" s="136"/>
      <c r="G126" s="136"/>
      <c r="H126" s="136"/>
      <c r="I126" s="136"/>
      <c r="J126" s="136"/>
      <c r="K126" s="112"/>
      <c r="L126" s="112"/>
      <c r="M126" s="89"/>
      <c r="N126" s="15"/>
      <c r="O126" s="157"/>
      <c r="P126" s="15"/>
      <c r="Q126" s="137"/>
      <c r="R126" s="138"/>
      <c r="S126" s="138"/>
      <c r="T126" s="136"/>
      <c r="U126" s="139"/>
      <c r="V126" s="140"/>
      <c r="W126" s="33">
        <v>1207</v>
      </c>
      <c r="X126" s="150"/>
      <c r="Y126" s="136" t="s">
        <v>34</v>
      </c>
      <c r="Z126" s="136" t="s">
        <v>7</v>
      </c>
      <c r="AA126" s="142">
        <v>4</v>
      </c>
      <c r="AB126" s="142">
        <v>10</v>
      </c>
      <c r="AC126" s="24">
        <v>2</v>
      </c>
      <c r="AD126" s="138">
        <f t="shared" si="70"/>
        <v>40</v>
      </c>
      <c r="AE126" s="138">
        <v>100</v>
      </c>
      <c r="AF126" s="112">
        <f>[8]รายการ!B8</f>
        <v>2600</v>
      </c>
      <c r="AG126" s="112">
        <f t="shared" si="71"/>
        <v>104000</v>
      </c>
      <c r="AH126" s="137">
        <f t="shared" si="72"/>
        <v>40</v>
      </c>
      <c r="AI126" s="137"/>
      <c r="AJ126" s="137">
        <v>40</v>
      </c>
      <c r="AK126" s="137"/>
      <c r="AL126" s="137"/>
      <c r="AM126" s="136">
        <v>41</v>
      </c>
      <c r="AN126" s="136">
        <f>ค่าเสื่อม!T4</f>
        <v>93</v>
      </c>
      <c r="AO126" s="146">
        <f t="shared" si="73"/>
        <v>96720</v>
      </c>
      <c r="AP126" s="146">
        <f t="shared" si="74"/>
        <v>7280</v>
      </c>
      <c r="AQ126" s="146">
        <f t="shared" ref="AQ126:AQ132" si="75">AP126</f>
        <v>7280</v>
      </c>
      <c r="AR126" s="510">
        <f t="shared" si="36"/>
        <v>7280</v>
      </c>
      <c r="AS126" s="136"/>
      <c r="AT126" s="146">
        <f t="shared" si="69"/>
        <v>7280</v>
      </c>
      <c r="AU126" s="136"/>
      <c r="AV126" s="136"/>
      <c r="AW126" s="136"/>
      <c r="AX126" s="136"/>
      <c r="AY126" s="136"/>
    </row>
    <row r="127" spans="1:51" s="56" customFormat="1" ht="17.25" customHeight="1" x14ac:dyDescent="0.25">
      <c r="A127" s="69"/>
      <c r="B127" s="33"/>
      <c r="C127" s="75"/>
      <c r="D127" s="32"/>
      <c r="E127" s="32"/>
      <c r="F127" s="32"/>
      <c r="G127" s="32"/>
      <c r="H127" s="32"/>
      <c r="I127" s="32"/>
      <c r="J127" s="32"/>
      <c r="K127" s="37"/>
      <c r="L127" s="37"/>
      <c r="M127" s="86"/>
      <c r="N127" s="14"/>
      <c r="O127" s="82"/>
      <c r="P127" s="14"/>
      <c r="Q127" s="34"/>
      <c r="R127" s="43"/>
      <c r="S127" s="43"/>
      <c r="T127" s="32"/>
      <c r="U127" s="35"/>
      <c r="V127" s="39" t="s">
        <v>1582</v>
      </c>
      <c r="W127" s="33">
        <v>1208</v>
      </c>
      <c r="X127" s="57" t="s">
        <v>1583</v>
      </c>
      <c r="Y127" s="32" t="s">
        <v>28</v>
      </c>
      <c r="Z127" s="32" t="s">
        <v>53</v>
      </c>
      <c r="AA127" s="36">
        <v>11</v>
      </c>
      <c r="AB127" s="36">
        <v>20</v>
      </c>
      <c r="AC127" s="16">
        <v>2</v>
      </c>
      <c r="AD127" s="43">
        <f t="shared" si="70"/>
        <v>220</v>
      </c>
      <c r="AE127" s="43">
        <v>100</v>
      </c>
      <c r="AF127" s="37">
        <f>[8]รายการ!B1</f>
        <v>6700</v>
      </c>
      <c r="AG127" s="37">
        <f t="shared" si="71"/>
        <v>1474000</v>
      </c>
      <c r="AH127" s="34">
        <f t="shared" si="72"/>
        <v>220</v>
      </c>
      <c r="AI127" s="34"/>
      <c r="AJ127" s="34">
        <v>220</v>
      </c>
      <c r="AK127" s="34"/>
      <c r="AL127" s="34"/>
      <c r="AM127" s="32">
        <v>47</v>
      </c>
      <c r="AN127" s="32">
        <f>ค่าเสื่อม!T4</f>
        <v>93</v>
      </c>
      <c r="AO127" s="111">
        <f t="shared" si="73"/>
        <v>1370820</v>
      </c>
      <c r="AP127" s="111">
        <f t="shared" si="74"/>
        <v>103180</v>
      </c>
      <c r="AQ127" s="111">
        <f t="shared" si="75"/>
        <v>103180</v>
      </c>
      <c r="AR127" s="510">
        <f t="shared" si="36"/>
        <v>103180</v>
      </c>
      <c r="AS127" s="32"/>
      <c r="AT127" s="111">
        <f t="shared" si="69"/>
        <v>103180</v>
      </c>
      <c r="AU127" s="32"/>
      <c r="AV127" s="32"/>
      <c r="AW127" s="32"/>
      <c r="AX127" s="32"/>
      <c r="AY127" s="32"/>
    </row>
    <row r="128" spans="1:51" s="56" customFormat="1" ht="17.25" customHeight="1" x14ac:dyDescent="0.25">
      <c r="A128" s="69"/>
      <c r="B128" s="33"/>
      <c r="C128" s="75"/>
      <c r="D128" s="32"/>
      <c r="E128" s="32"/>
      <c r="F128" s="32"/>
      <c r="G128" s="32"/>
      <c r="H128" s="32"/>
      <c r="I128" s="32"/>
      <c r="J128" s="32"/>
      <c r="K128" s="37"/>
      <c r="L128" s="37"/>
      <c r="M128" s="86"/>
      <c r="N128" s="14"/>
      <c r="O128" s="82"/>
      <c r="P128" s="14"/>
      <c r="Q128" s="34"/>
      <c r="R128" s="43"/>
      <c r="S128" s="43"/>
      <c r="T128" s="32"/>
      <c r="U128" s="35"/>
      <c r="V128" s="39"/>
      <c r="W128" s="33">
        <v>1209</v>
      </c>
      <c r="X128" s="57"/>
      <c r="Y128" s="32" t="s">
        <v>38</v>
      </c>
      <c r="Z128" s="32" t="s">
        <v>7</v>
      </c>
      <c r="AA128" s="36">
        <v>7</v>
      </c>
      <c r="AB128" s="36">
        <v>12</v>
      </c>
      <c r="AC128" s="16">
        <v>2</v>
      </c>
      <c r="AD128" s="43">
        <f t="shared" si="70"/>
        <v>84</v>
      </c>
      <c r="AE128" s="43">
        <v>100</v>
      </c>
      <c r="AF128" s="37">
        <f>[8]รายการ!B34</f>
        <v>2050</v>
      </c>
      <c r="AG128" s="37">
        <f t="shared" si="71"/>
        <v>172200</v>
      </c>
      <c r="AH128" s="34">
        <f t="shared" si="72"/>
        <v>84</v>
      </c>
      <c r="AI128" s="34"/>
      <c r="AJ128" s="34">
        <v>84</v>
      </c>
      <c r="AK128" s="34"/>
      <c r="AL128" s="34"/>
      <c r="AM128" s="32">
        <v>47</v>
      </c>
      <c r="AN128" s="32">
        <f>ค่าเสื่อม!T4</f>
        <v>93</v>
      </c>
      <c r="AO128" s="111">
        <f t="shared" si="73"/>
        <v>160146</v>
      </c>
      <c r="AP128" s="111">
        <f t="shared" si="74"/>
        <v>12054</v>
      </c>
      <c r="AQ128" s="111">
        <f t="shared" si="75"/>
        <v>12054</v>
      </c>
      <c r="AR128" s="510">
        <f t="shared" si="36"/>
        <v>12054</v>
      </c>
      <c r="AS128" s="32"/>
      <c r="AT128" s="111">
        <f t="shared" si="69"/>
        <v>12054</v>
      </c>
      <c r="AU128" s="32"/>
      <c r="AV128" s="32"/>
      <c r="AW128" s="39" t="s">
        <v>1584</v>
      </c>
      <c r="AX128" s="32"/>
      <c r="AY128" s="32"/>
    </row>
    <row r="129" spans="1:51" s="56" customFormat="1" ht="17.25" customHeight="1" x14ac:dyDescent="0.25">
      <c r="A129" s="69"/>
      <c r="B129" s="33"/>
      <c r="C129" s="75"/>
      <c r="D129" s="32"/>
      <c r="E129" s="32"/>
      <c r="F129" s="32"/>
      <c r="G129" s="32"/>
      <c r="H129" s="32"/>
      <c r="I129" s="32"/>
      <c r="J129" s="32"/>
      <c r="K129" s="37"/>
      <c r="L129" s="37"/>
      <c r="M129" s="86"/>
      <c r="N129" s="14"/>
      <c r="O129" s="82"/>
      <c r="P129" s="14"/>
      <c r="Q129" s="34"/>
      <c r="R129" s="43"/>
      <c r="S129" s="43"/>
      <c r="T129" s="32"/>
      <c r="U129" s="35"/>
      <c r="V129" s="39" t="s">
        <v>1585</v>
      </c>
      <c r="W129" s="33">
        <v>1210</v>
      </c>
      <c r="X129" s="57" t="s">
        <v>785</v>
      </c>
      <c r="Y129" s="32" t="s">
        <v>28</v>
      </c>
      <c r="Z129" s="32" t="s">
        <v>53</v>
      </c>
      <c r="AA129" s="36">
        <v>8</v>
      </c>
      <c r="AB129" s="36">
        <v>12</v>
      </c>
      <c r="AC129" s="16">
        <v>2</v>
      </c>
      <c r="AD129" s="43">
        <f t="shared" si="70"/>
        <v>96</v>
      </c>
      <c r="AE129" s="43">
        <v>100</v>
      </c>
      <c r="AF129" s="37">
        <f>[8]รายการ!B1</f>
        <v>6700</v>
      </c>
      <c r="AG129" s="37">
        <f t="shared" si="71"/>
        <v>643200</v>
      </c>
      <c r="AH129" s="34">
        <f t="shared" si="72"/>
        <v>96</v>
      </c>
      <c r="AI129" s="34"/>
      <c r="AJ129" s="34">
        <v>96</v>
      </c>
      <c r="AK129" s="34"/>
      <c r="AL129" s="34"/>
      <c r="AM129" s="32">
        <v>16</v>
      </c>
      <c r="AN129" s="32">
        <f>ค่าเสื่อม!Q4</f>
        <v>72</v>
      </c>
      <c r="AO129" s="111">
        <f t="shared" si="73"/>
        <v>463104</v>
      </c>
      <c r="AP129" s="111">
        <f t="shared" si="74"/>
        <v>180096</v>
      </c>
      <c r="AQ129" s="111">
        <f t="shared" si="75"/>
        <v>180096</v>
      </c>
      <c r="AR129" s="510">
        <f t="shared" si="36"/>
        <v>180096</v>
      </c>
      <c r="AS129" s="32"/>
      <c r="AT129" s="111">
        <f t="shared" si="69"/>
        <v>180096</v>
      </c>
      <c r="AU129" s="32"/>
      <c r="AV129" s="32"/>
      <c r="AW129" s="32"/>
      <c r="AX129" s="32"/>
      <c r="AY129" s="32"/>
    </row>
    <row r="130" spans="1:51" s="56" customFormat="1" ht="17.25" customHeight="1" x14ac:dyDescent="0.25">
      <c r="A130" s="69"/>
      <c r="B130" s="33"/>
      <c r="C130" s="75"/>
      <c r="D130" s="32"/>
      <c r="E130" s="32"/>
      <c r="F130" s="32"/>
      <c r="G130" s="32"/>
      <c r="H130" s="32"/>
      <c r="I130" s="32"/>
      <c r="J130" s="32"/>
      <c r="K130" s="37"/>
      <c r="L130" s="37"/>
      <c r="M130" s="86"/>
      <c r="N130" s="14"/>
      <c r="O130" s="82"/>
      <c r="P130" s="14"/>
      <c r="Q130" s="34"/>
      <c r="R130" s="43"/>
      <c r="S130" s="43"/>
      <c r="T130" s="32"/>
      <c r="U130" s="35"/>
      <c r="V130" s="39" t="s">
        <v>1586</v>
      </c>
      <c r="W130" s="33">
        <v>1211</v>
      </c>
      <c r="X130" s="57" t="s">
        <v>416</v>
      </c>
      <c r="Y130" s="32" t="s">
        <v>28</v>
      </c>
      <c r="Z130" s="32" t="s">
        <v>53</v>
      </c>
      <c r="AA130" s="36">
        <v>8</v>
      </c>
      <c r="AB130" s="36">
        <v>9</v>
      </c>
      <c r="AC130" s="16">
        <v>2</v>
      </c>
      <c r="AD130" s="43">
        <f t="shared" si="70"/>
        <v>72</v>
      </c>
      <c r="AE130" s="43">
        <v>100</v>
      </c>
      <c r="AF130" s="37">
        <f>[8]รายการ!B1</f>
        <v>6700</v>
      </c>
      <c r="AG130" s="37">
        <f t="shared" si="71"/>
        <v>482400</v>
      </c>
      <c r="AH130" s="34">
        <f t="shared" si="72"/>
        <v>72</v>
      </c>
      <c r="AI130" s="34"/>
      <c r="AJ130" s="34">
        <v>72</v>
      </c>
      <c r="AK130" s="34"/>
      <c r="AL130" s="34"/>
      <c r="AM130" s="32">
        <v>22</v>
      </c>
      <c r="AN130" s="32">
        <f>ค่าเสื่อม!T4</f>
        <v>93</v>
      </c>
      <c r="AO130" s="111">
        <f t="shared" si="73"/>
        <v>448632</v>
      </c>
      <c r="AP130" s="111">
        <f t="shared" si="74"/>
        <v>33768</v>
      </c>
      <c r="AQ130" s="111">
        <f t="shared" si="75"/>
        <v>33768</v>
      </c>
      <c r="AR130" s="510">
        <f t="shared" si="36"/>
        <v>33768</v>
      </c>
      <c r="AS130" s="32"/>
      <c r="AT130" s="111">
        <f t="shared" si="69"/>
        <v>33768</v>
      </c>
      <c r="AU130" s="32"/>
      <c r="AV130" s="32"/>
      <c r="AW130" s="32"/>
      <c r="AX130" s="32"/>
      <c r="AY130" s="32"/>
    </row>
    <row r="131" spans="1:51" s="56" customFormat="1" ht="17.25" customHeight="1" x14ac:dyDescent="0.25">
      <c r="A131" s="69"/>
      <c r="B131" s="33"/>
      <c r="C131" s="75"/>
      <c r="D131" s="32"/>
      <c r="E131" s="32"/>
      <c r="F131" s="32"/>
      <c r="G131" s="32"/>
      <c r="H131" s="32"/>
      <c r="I131" s="32"/>
      <c r="J131" s="32"/>
      <c r="K131" s="37"/>
      <c r="L131" s="37"/>
      <c r="M131" s="86"/>
      <c r="N131" s="14"/>
      <c r="O131" s="82"/>
      <c r="P131" s="14"/>
      <c r="Q131" s="34"/>
      <c r="R131" s="43"/>
      <c r="S131" s="43"/>
      <c r="T131" s="32"/>
      <c r="U131" s="35"/>
      <c r="V131" s="39" t="s">
        <v>1587</v>
      </c>
      <c r="W131" s="33">
        <v>1212</v>
      </c>
      <c r="X131" s="57" t="s">
        <v>511</v>
      </c>
      <c r="Y131" s="32" t="s">
        <v>28</v>
      </c>
      <c r="Z131" s="32" t="s">
        <v>53</v>
      </c>
      <c r="AA131" s="36">
        <v>6</v>
      </c>
      <c r="AB131" s="36">
        <v>21</v>
      </c>
      <c r="AC131" s="16">
        <v>2</v>
      </c>
      <c r="AD131" s="43">
        <f t="shared" si="70"/>
        <v>126</v>
      </c>
      <c r="AE131" s="43">
        <v>100</v>
      </c>
      <c r="AF131" s="37">
        <f>[8]รายการ!B1</f>
        <v>6700</v>
      </c>
      <c r="AG131" s="37">
        <f t="shared" si="71"/>
        <v>844200</v>
      </c>
      <c r="AH131" s="34">
        <f t="shared" si="72"/>
        <v>126</v>
      </c>
      <c r="AI131" s="34"/>
      <c r="AJ131" s="34">
        <v>126</v>
      </c>
      <c r="AK131" s="34"/>
      <c r="AL131" s="34"/>
      <c r="AM131" s="32">
        <v>31</v>
      </c>
      <c r="AN131" s="32">
        <f>ค่าเสื่อม!T4</f>
        <v>93</v>
      </c>
      <c r="AO131" s="111">
        <f t="shared" si="73"/>
        <v>785106</v>
      </c>
      <c r="AP131" s="111">
        <f t="shared" si="74"/>
        <v>59094</v>
      </c>
      <c r="AQ131" s="111">
        <f t="shared" si="75"/>
        <v>59094</v>
      </c>
      <c r="AR131" s="510">
        <f t="shared" si="36"/>
        <v>59094</v>
      </c>
      <c r="AS131" s="32"/>
      <c r="AT131" s="111">
        <f t="shared" si="69"/>
        <v>59094</v>
      </c>
      <c r="AU131" s="32"/>
      <c r="AV131" s="32"/>
      <c r="AW131" s="32"/>
      <c r="AX131" s="32"/>
      <c r="AY131" s="32"/>
    </row>
    <row r="132" spans="1:51" s="56" customFormat="1" ht="17.25" customHeight="1" x14ac:dyDescent="0.25">
      <c r="A132" s="69"/>
      <c r="B132" s="33"/>
      <c r="C132" s="75"/>
      <c r="D132" s="32"/>
      <c r="E132" s="32"/>
      <c r="F132" s="32"/>
      <c r="G132" s="32"/>
      <c r="H132" s="32"/>
      <c r="I132" s="32"/>
      <c r="J132" s="32"/>
      <c r="K132" s="37"/>
      <c r="L132" s="37"/>
      <c r="M132" s="86"/>
      <c r="N132" s="14"/>
      <c r="O132" s="82"/>
      <c r="P132" s="14"/>
      <c r="Q132" s="34"/>
      <c r="R132" s="43"/>
      <c r="S132" s="43"/>
      <c r="T132" s="32"/>
      <c r="U132" s="35"/>
      <c r="V132" s="39"/>
      <c r="W132" s="33">
        <v>1213</v>
      </c>
      <c r="X132" s="57"/>
      <c r="Y132" s="32" t="s">
        <v>38</v>
      </c>
      <c r="Z132" s="32" t="s">
        <v>7</v>
      </c>
      <c r="AA132" s="36">
        <v>8</v>
      </c>
      <c r="AB132" s="36">
        <v>16</v>
      </c>
      <c r="AC132" s="16">
        <v>2</v>
      </c>
      <c r="AD132" s="43">
        <f t="shared" si="70"/>
        <v>128</v>
      </c>
      <c r="AE132" s="43">
        <v>100</v>
      </c>
      <c r="AF132" s="37">
        <f>[8]รายการ!B34</f>
        <v>2050</v>
      </c>
      <c r="AG132" s="37">
        <f t="shared" si="71"/>
        <v>262400</v>
      </c>
      <c r="AH132" s="34">
        <f t="shared" si="72"/>
        <v>128</v>
      </c>
      <c r="AI132" s="34"/>
      <c r="AJ132" s="34">
        <v>128</v>
      </c>
      <c r="AK132" s="34"/>
      <c r="AL132" s="34"/>
      <c r="AM132" s="32">
        <v>31</v>
      </c>
      <c r="AN132" s="32">
        <f>ค่าเสื่อม!T4</f>
        <v>93</v>
      </c>
      <c r="AO132" s="111">
        <f t="shared" si="73"/>
        <v>244032</v>
      </c>
      <c r="AP132" s="111">
        <f t="shared" si="74"/>
        <v>18368</v>
      </c>
      <c r="AQ132" s="111">
        <f t="shared" si="75"/>
        <v>18368</v>
      </c>
      <c r="AR132" s="510">
        <f t="shared" si="36"/>
        <v>18368</v>
      </c>
      <c r="AS132" s="32"/>
      <c r="AT132" s="111">
        <f t="shared" si="69"/>
        <v>18368</v>
      </c>
      <c r="AU132" s="32"/>
      <c r="AV132" s="32"/>
      <c r="AW132" s="39" t="s">
        <v>1588</v>
      </c>
      <c r="AX132" s="32"/>
      <c r="AY132" s="32"/>
    </row>
    <row r="133" spans="1:51" s="56" customFormat="1" ht="17.25" customHeight="1" x14ac:dyDescent="0.25">
      <c r="A133" s="69"/>
      <c r="B133" s="33">
        <v>1362</v>
      </c>
      <c r="C133" s="75" t="s">
        <v>5</v>
      </c>
      <c r="D133" s="32">
        <v>25771</v>
      </c>
      <c r="E133" s="32">
        <v>90</v>
      </c>
      <c r="F133" s="32">
        <v>1217</v>
      </c>
      <c r="G133" s="32" t="s">
        <v>1543</v>
      </c>
      <c r="H133" s="32">
        <v>10</v>
      </c>
      <c r="I133" s="32">
        <v>3</v>
      </c>
      <c r="J133" s="32">
        <v>90</v>
      </c>
      <c r="K133" s="63">
        <f>H133*400+I133*100+J133</f>
        <v>4390</v>
      </c>
      <c r="L133" s="65">
        <f>SUM(Q133:U133)</f>
        <v>4390</v>
      </c>
      <c r="M133" s="86">
        <v>1</v>
      </c>
      <c r="N133" s="14">
        <f t="shared" si="63"/>
        <v>4390</v>
      </c>
      <c r="O133" s="82">
        <v>100</v>
      </c>
      <c r="P133" s="14">
        <f t="shared" si="64"/>
        <v>439000</v>
      </c>
      <c r="Q133" s="34">
        <v>4390</v>
      </c>
      <c r="R133" s="43"/>
      <c r="S133" s="43"/>
      <c r="T133" s="32"/>
      <c r="U133" s="35"/>
      <c r="V133" s="39"/>
      <c r="W133" s="33"/>
      <c r="X133" s="42"/>
      <c r="Y133" s="32"/>
      <c r="Z133" s="32"/>
      <c r="AA133" s="36"/>
      <c r="AB133" s="36"/>
      <c r="AC133" s="16"/>
      <c r="AD133" s="43"/>
      <c r="AE133" s="43"/>
      <c r="AF133" s="37"/>
      <c r="AG133" s="37"/>
      <c r="AH133" s="32"/>
      <c r="AI133" s="34"/>
      <c r="AJ133" s="34"/>
      <c r="AK133" s="34"/>
      <c r="AL133" s="34"/>
      <c r="AM133" s="32"/>
      <c r="AN133" s="32"/>
      <c r="AO133" s="32"/>
      <c r="AP133" s="32"/>
      <c r="AQ133" s="111">
        <f>P133</f>
        <v>439000</v>
      </c>
      <c r="AR133" s="510">
        <f t="shared" si="36"/>
        <v>439000</v>
      </c>
      <c r="AS133" s="32"/>
      <c r="AT133" s="111">
        <f t="shared" si="69"/>
        <v>439000</v>
      </c>
      <c r="AU133" s="32"/>
      <c r="AV133" s="32"/>
      <c r="AW133" s="32"/>
      <c r="AX133" s="32"/>
      <c r="AY133" s="32"/>
    </row>
    <row r="134" spans="1:51" s="56" customFormat="1" ht="17.25" customHeight="1" x14ac:dyDescent="0.25">
      <c r="A134" s="68" t="s">
        <v>1589</v>
      </c>
      <c r="B134" s="5">
        <v>1363</v>
      </c>
      <c r="C134" s="72" t="s">
        <v>5</v>
      </c>
      <c r="D134" s="4">
        <v>18781</v>
      </c>
      <c r="E134" s="4">
        <v>9</v>
      </c>
      <c r="F134" s="4">
        <v>650</v>
      </c>
      <c r="G134" s="4" t="s">
        <v>245</v>
      </c>
      <c r="H134" s="4">
        <v>5</v>
      </c>
      <c r="I134" s="4">
        <v>2</v>
      </c>
      <c r="J134" s="4">
        <v>70</v>
      </c>
      <c r="K134" s="12">
        <f>H134*400+I134*100+J134</f>
        <v>2270</v>
      </c>
      <c r="L134" s="65">
        <f>SUM(Q134:U134)</f>
        <v>2270</v>
      </c>
      <c r="M134" s="62">
        <v>5</v>
      </c>
      <c r="N134" s="14">
        <f t="shared" si="63"/>
        <v>2270</v>
      </c>
      <c r="O134" s="52">
        <v>125</v>
      </c>
      <c r="P134" s="14">
        <f t="shared" si="64"/>
        <v>283750</v>
      </c>
      <c r="Q134" s="3">
        <v>2000</v>
      </c>
      <c r="R134" s="8">
        <v>270</v>
      </c>
      <c r="S134" s="43"/>
      <c r="T134" s="32"/>
      <c r="U134" s="35"/>
      <c r="V134" s="39"/>
      <c r="W134" s="33"/>
      <c r="X134" s="42"/>
      <c r="Y134" s="32"/>
      <c r="Z134" s="32"/>
      <c r="AA134" s="36"/>
      <c r="AB134" s="36"/>
      <c r="AC134" s="16"/>
      <c r="AD134" s="43"/>
      <c r="AE134" s="43"/>
      <c r="AF134" s="37"/>
      <c r="AG134" s="37"/>
      <c r="AH134" s="32"/>
      <c r="AI134" s="34"/>
      <c r="AJ134" s="34"/>
      <c r="AK134" s="34"/>
      <c r="AL134" s="34"/>
      <c r="AM134" s="32"/>
      <c r="AN134" s="32"/>
      <c r="AO134" s="32"/>
      <c r="AP134" s="32"/>
      <c r="AQ134" s="111">
        <f>P134</f>
        <v>283750</v>
      </c>
      <c r="AR134" s="510">
        <f t="shared" si="36"/>
        <v>283750</v>
      </c>
      <c r="AS134" s="32"/>
      <c r="AT134" s="111">
        <f t="shared" si="69"/>
        <v>283750</v>
      </c>
      <c r="AU134" s="32"/>
      <c r="AV134" s="32"/>
      <c r="AW134" s="32"/>
      <c r="AX134" s="32"/>
      <c r="AY134" s="32"/>
    </row>
    <row r="135" spans="1:51" s="27" customFormat="1" ht="17.25" customHeight="1" x14ac:dyDescent="0.25">
      <c r="A135" s="69"/>
      <c r="B135" s="33"/>
      <c r="C135" s="75"/>
      <c r="D135" s="32"/>
      <c r="E135" s="32"/>
      <c r="F135" s="32"/>
      <c r="G135" s="32"/>
      <c r="H135" s="32"/>
      <c r="I135" s="32"/>
      <c r="J135" s="32"/>
      <c r="K135" s="63"/>
      <c r="L135" s="65"/>
      <c r="M135" s="86"/>
      <c r="N135" s="14"/>
      <c r="O135" s="82"/>
      <c r="P135" s="14"/>
      <c r="Q135" s="34"/>
      <c r="R135" s="43"/>
      <c r="S135" s="8"/>
      <c r="T135" s="4"/>
      <c r="U135" s="11"/>
      <c r="V135" s="26" t="s">
        <v>1590</v>
      </c>
      <c r="W135" s="5">
        <v>1214</v>
      </c>
      <c r="X135" s="19" t="s">
        <v>1100</v>
      </c>
      <c r="Y135" s="4" t="s">
        <v>28</v>
      </c>
      <c r="Z135" s="4" t="s">
        <v>37</v>
      </c>
      <c r="AA135" s="16">
        <v>6</v>
      </c>
      <c r="AB135" s="16">
        <v>12</v>
      </c>
      <c r="AC135" s="16">
        <v>2</v>
      </c>
      <c r="AD135" s="8">
        <f>AA135*AB135</f>
        <v>72</v>
      </c>
      <c r="AE135" s="8">
        <v>100</v>
      </c>
      <c r="AF135" s="7">
        <f>[8]รายการ!B1</f>
        <v>6700</v>
      </c>
      <c r="AG135" s="7">
        <f>AF135*AD135</f>
        <v>482400</v>
      </c>
      <c r="AH135" s="3">
        <f>SUM(AI135:AL135)</f>
        <v>72</v>
      </c>
      <c r="AI135" s="3"/>
      <c r="AJ135" s="3">
        <v>72</v>
      </c>
      <c r="AK135" s="3"/>
      <c r="AL135" s="3"/>
      <c r="AM135" s="4">
        <v>23</v>
      </c>
      <c r="AN135" s="4">
        <f>ค่าเสื่อม!X2</f>
        <v>36</v>
      </c>
      <c r="AO135" s="111">
        <f t="shared" ref="AO135:AO144" si="76">AG135*AN135/100</f>
        <v>173664</v>
      </c>
      <c r="AP135" s="111">
        <f t="shared" ref="AP135:AP144" si="77">AG135-AO135</f>
        <v>308736</v>
      </c>
      <c r="AQ135" s="166">
        <f>AP135</f>
        <v>308736</v>
      </c>
      <c r="AR135" s="510">
        <f t="shared" si="36"/>
        <v>308736</v>
      </c>
      <c r="AS135" s="4"/>
      <c r="AT135" s="111">
        <f t="shared" si="69"/>
        <v>308736</v>
      </c>
      <c r="AU135" s="4"/>
      <c r="AV135" s="4"/>
      <c r="AW135" s="4"/>
      <c r="AX135" s="4"/>
      <c r="AY135" s="4"/>
    </row>
    <row r="136" spans="1:51" s="27" customFormat="1" ht="17.25" customHeight="1" x14ac:dyDescent="0.25">
      <c r="A136" s="68"/>
      <c r="B136" s="5"/>
      <c r="C136" s="72"/>
      <c r="D136" s="4"/>
      <c r="E136" s="4"/>
      <c r="F136" s="4"/>
      <c r="G136" s="4"/>
      <c r="H136" s="4"/>
      <c r="I136" s="4"/>
      <c r="J136" s="4"/>
      <c r="K136" s="7"/>
      <c r="L136" s="7"/>
      <c r="M136" s="62"/>
      <c r="N136" s="14"/>
      <c r="O136" s="52"/>
      <c r="P136" s="14"/>
      <c r="Q136" s="3"/>
      <c r="R136" s="8"/>
      <c r="S136" s="8"/>
      <c r="T136" s="4"/>
      <c r="U136" s="11"/>
      <c r="V136" s="26"/>
      <c r="W136" s="5">
        <v>1215</v>
      </c>
      <c r="X136" s="19"/>
      <c r="Y136" s="4" t="s">
        <v>38</v>
      </c>
      <c r="Z136" s="4" t="s">
        <v>7</v>
      </c>
      <c r="AA136" s="16">
        <v>6</v>
      </c>
      <c r="AB136" s="16">
        <v>9</v>
      </c>
      <c r="AC136" s="16">
        <v>2</v>
      </c>
      <c r="AD136" s="8">
        <f>AA136*AB136</f>
        <v>54</v>
      </c>
      <c r="AE136" s="8">
        <v>100</v>
      </c>
      <c r="AF136" s="7">
        <f>[8]รายการ!B34</f>
        <v>2050</v>
      </c>
      <c r="AG136" s="7">
        <f>AF136*AD136</f>
        <v>110700</v>
      </c>
      <c r="AH136" s="3">
        <f>SUM(AI136:AL136)</f>
        <v>54</v>
      </c>
      <c r="AI136" s="3"/>
      <c r="AJ136" s="3">
        <v>54</v>
      </c>
      <c r="AK136" s="3"/>
      <c r="AL136" s="3"/>
      <c r="AM136" s="4">
        <v>23</v>
      </c>
      <c r="AN136" s="4">
        <f>ค่าเสื่อม!T4</f>
        <v>93</v>
      </c>
      <c r="AO136" s="111">
        <f t="shared" si="76"/>
        <v>102951</v>
      </c>
      <c r="AP136" s="111">
        <f t="shared" si="77"/>
        <v>7749</v>
      </c>
      <c r="AQ136" s="166">
        <f>AP136</f>
        <v>7749</v>
      </c>
      <c r="AR136" s="510">
        <f t="shared" si="36"/>
        <v>7749</v>
      </c>
      <c r="AS136" s="4"/>
      <c r="AT136" s="111">
        <f t="shared" si="69"/>
        <v>7749</v>
      </c>
      <c r="AU136" s="4"/>
      <c r="AV136" s="4"/>
      <c r="AW136" s="26" t="s">
        <v>1584</v>
      </c>
      <c r="AX136" s="4"/>
      <c r="AY136" s="4"/>
    </row>
    <row r="137" spans="1:51" ht="17.25" customHeight="1" x14ac:dyDescent="0.25">
      <c r="A137" s="67" t="s">
        <v>1591</v>
      </c>
      <c r="B137" s="1">
        <v>1364</v>
      </c>
      <c r="C137" s="66" t="s">
        <v>5</v>
      </c>
      <c r="D137" s="2">
        <v>34783</v>
      </c>
      <c r="E137" s="2">
        <v>177</v>
      </c>
      <c r="F137" s="2">
        <v>1672</v>
      </c>
      <c r="G137" s="2" t="s">
        <v>245</v>
      </c>
      <c r="H137" s="2">
        <v>5</v>
      </c>
      <c r="I137" s="2">
        <v>3</v>
      </c>
      <c r="J137" s="2">
        <v>30</v>
      </c>
      <c r="K137" s="12">
        <f>H137*400+I137*100+J137</f>
        <v>2330</v>
      </c>
      <c r="L137" s="14">
        <f>SUM(Q137:U137)</f>
        <v>2330</v>
      </c>
      <c r="M137" s="62">
        <v>5</v>
      </c>
      <c r="N137" s="14">
        <f>L137</f>
        <v>2330</v>
      </c>
      <c r="O137" s="82">
        <v>125</v>
      </c>
      <c r="P137" s="14">
        <f>N137*O137</f>
        <v>291250</v>
      </c>
      <c r="Q137" s="3">
        <v>2130</v>
      </c>
      <c r="R137" s="8">
        <v>200</v>
      </c>
      <c r="V137" s="28" t="s">
        <v>1591</v>
      </c>
      <c r="W137" s="5">
        <v>1216</v>
      </c>
      <c r="X137" s="19" t="s">
        <v>1067</v>
      </c>
      <c r="Y137" s="4" t="s">
        <v>28</v>
      </c>
      <c r="Z137" s="4" t="s">
        <v>53</v>
      </c>
      <c r="AA137" s="16">
        <v>9</v>
      </c>
      <c r="AB137" s="16">
        <v>12</v>
      </c>
      <c r="AC137" s="16">
        <v>2</v>
      </c>
      <c r="AD137" s="8">
        <f>AA137*AB137</f>
        <v>108</v>
      </c>
      <c r="AE137" s="8">
        <v>100</v>
      </c>
      <c r="AF137" s="7">
        <f>[8]รายการ!B1</f>
        <v>6700</v>
      </c>
      <c r="AG137" s="7">
        <f>AF137*AD137</f>
        <v>723600</v>
      </c>
      <c r="AH137" s="3">
        <f>SUM(AI137:AL137)</f>
        <v>108</v>
      </c>
      <c r="AJ137" s="3">
        <v>108</v>
      </c>
      <c r="AM137" s="2">
        <v>10</v>
      </c>
      <c r="AN137" s="2">
        <f>ค่าเสื่อม!K4</f>
        <v>40</v>
      </c>
      <c r="AO137" s="95">
        <f t="shared" si="76"/>
        <v>289440</v>
      </c>
      <c r="AP137" s="95">
        <f t="shared" si="77"/>
        <v>434160</v>
      </c>
      <c r="AQ137" s="95">
        <f t="shared" ref="AQ137:AQ143" si="78">P137+AP137</f>
        <v>725410</v>
      </c>
      <c r="AR137" s="510">
        <f t="shared" si="36"/>
        <v>725410</v>
      </c>
      <c r="AT137" s="95">
        <f t="shared" si="69"/>
        <v>725410</v>
      </c>
      <c r="AW137" s="2"/>
      <c r="AX137" s="2"/>
      <c r="AY137" s="2"/>
    </row>
    <row r="138" spans="1:51" ht="17.25" customHeight="1" x14ac:dyDescent="0.25">
      <c r="A138" s="67" t="s">
        <v>1592</v>
      </c>
      <c r="B138" s="1">
        <v>1365</v>
      </c>
      <c r="C138" s="66" t="s">
        <v>5</v>
      </c>
      <c r="D138" s="2">
        <v>34781</v>
      </c>
      <c r="E138" s="2">
        <v>175</v>
      </c>
      <c r="F138" s="2">
        <v>1670</v>
      </c>
      <c r="G138" s="2" t="s">
        <v>245</v>
      </c>
      <c r="H138" s="2">
        <v>7</v>
      </c>
      <c r="I138" s="2">
        <v>1</v>
      </c>
      <c r="J138" s="2">
        <v>29</v>
      </c>
      <c r="K138" s="12">
        <f>H138*400+I138*100+J138</f>
        <v>2929</v>
      </c>
      <c r="L138" s="14">
        <f>SUM(Q138:U138)</f>
        <v>2929</v>
      </c>
      <c r="M138" s="62">
        <v>5</v>
      </c>
      <c r="N138" s="14">
        <f>L138</f>
        <v>2929</v>
      </c>
      <c r="O138" s="82">
        <v>125</v>
      </c>
      <c r="P138" s="14">
        <f>N138*O138</f>
        <v>366125</v>
      </c>
      <c r="Q138" s="3">
        <v>2529</v>
      </c>
      <c r="R138" s="8">
        <v>400</v>
      </c>
      <c r="V138" s="58" t="s">
        <v>1592</v>
      </c>
      <c r="W138" s="5">
        <v>1217</v>
      </c>
      <c r="X138" s="19" t="s">
        <v>1593</v>
      </c>
      <c r="Y138" s="4" t="s">
        <v>28</v>
      </c>
      <c r="Z138" s="4" t="s">
        <v>53</v>
      </c>
      <c r="AA138" s="16">
        <v>6</v>
      </c>
      <c r="AB138" s="16">
        <v>12</v>
      </c>
      <c r="AC138" s="16">
        <v>2</v>
      </c>
      <c r="AD138" s="8">
        <f>AA138*AB138</f>
        <v>72</v>
      </c>
      <c r="AE138" s="8">
        <v>100</v>
      </c>
      <c r="AF138" s="7">
        <f>[8]รายการ!B1</f>
        <v>6700</v>
      </c>
      <c r="AG138" s="7">
        <f>AF138*AD138</f>
        <v>482400</v>
      </c>
      <c r="AH138" s="3">
        <f>SUM(AI138:AL138)</f>
        <v>72</v>
      </c>
      <c r="AJ138" s="3">
        <v>72</v>
      </c>
      <c r="AM138" s="2">
        <v>23</v>
      </c>
      <c r="AN138" s="2">
        <f>ค่าเสื่อม!T4</f>
        <v>93</v>
      </c>
      <c r="AO138" s="95">
        <f t="shared" si="76"/>
        <v>448632</v>
      </c>
      <c r="AP138" s="95">
        <f t="shared" si="77"/>
        <v>33768</v>
      </c>
      <c r="AQ138" s="95">
        <f t="shared" si="78"/>
        <v>399893</v>
      </c>
      <c r="AR138" s="510">
        <f t="shared" si="36"/>
        <v>399893</v>
      </c>
      <c r="AT138" s="95">
        <f t="shared" si="69"/>
        <v>399893</v>
      </c>
      <c r="AW138" s="2"/>
      <c r="AX138" s="2"/>
      <c r="AY138" s="2"/>
    </row>
    <row r="139" spans="1:51" ht="17.25" customHeight="1" x14ac:dyDescent="0.25">
      <c r="L139" s="14"/>
      <c r="N139" s="14"/>
      <c r="O139" s="82"/>
      <c r="P139" s="14"/>
      <c r="W139" s="5">
        <v>1218</v>
      </c>
      <c r="X139" s="19"/>
      <c r="Y139" s="4" t="s">
        <v>28</v>
      </c>
      <c r="Z139" s="4" t="s">
        <v>7</v>
      </c>
      <c r="AA139" s="16">
        <v>3</v>
      </c>
      <c r="AB139" s="16">
        <v>6</v>
      </c>
      <c r="AC139" s="16">
        <v>2</v>
      </c>
      <c r="AD139" s="8">
        <f>AA139*AB139</f>
        <v>18</v>
      </c>
      <c r="AE139" s="8">
        <v>100</v>
      </c>
      <c r="AF139" s="7">
        <f>[8]รายการ!B1</f>
        <v>6700</v>
      </c>
      <c r="AG139" s="7">
        <f>AF139*AD139</f>
        <v>120600</v>
      </c>
      <c r="AH139" s="3">
        <f>SUM(AI139:AL139)</f>
        <v>18</v>
      </c>
      <c r="AJ139" s="3">
        <v>18</v>
      </c>
      <c r="AM139" s="2">
        <v>23</v>
      </c>
      <c r="AN139" s="2">
        <f>ค่าเสื่อม!T4</f>
        <v>93</v>
      </c>
      <c r="AO139" s="95">
        <f t="shared" si="76"/>
        <v>112158</v>
      </c>
      <c r="AP139" s="95">
        <f t="shared" si="77"/>
        <v>8442</v>
      </c>
      <c r="AQ139" s="95">
        <f t="shared" si="78"/>
        <v>8442</v>
      </c>
      <c r="AR139" s="510">
        <f t="shared" si="36"/>
        <v>8442</v>
      </c>
      <c r="AT139" s="95">
        <f t="shared" si="69"/>
        <v>8442</v>
      </c>
      <c r="AW139" s="28" t="s">
        <v>315</v>
      </c>
      <c r="AX139" s="2"/>
      <c r="AY139" s="2"/>
    </row>
    <row r="140" spans="1:51" ht="17.25" customHeight="1" x14ac:dyDescent="0.25">
      <c r="A140" s="68" t="s">
        <v>1594</v>
      </c>
      <c r="B140" s="5">
        <v>1366</v>
      </c>
      <c r="C140" s="72" t="s">
        <v>5</v>
      </c>
      <c r="D140" s="4">
        <v>34163</v>
      </c>
      <c r="E140" s="4">
        <v>150</v>
      </c>
      <c r="F140" s="4">
        <v>1637</v>
      </c>
      <c r="G140" s="4" t="s">
        <v>245</v>
      </c>
      <c r="H140" s="4">
        <v>0</v>
      </c>
      <c r="I140" s="4">
        <v>2</v>
      </c>
      <c r="J140" s="4">
        <v>0</v>
      </c>
      <c r="K140" s="12">
        <f>H140*400+I140*100+J140</f>
        <v>200</v>
      </c>
      <c r="L140" s="14">
        <f>SUM(Q140:U140)</f>
        <v>200</v>
      </c>
      <c r="M140" s="62">
        <v>2</v>
      </c>
      <c r="N140" s="14">
        <f>L140</f>
        <v>200</v>
      </c>
      <c r="O140" s="52">
        <v>200</v>
      </c>
      <c r="P140" s="14">
        <f>N140*O140</f>
        <v>40000</v>
      </c>
      <c r="R140" s="8">
        <v>200</v>
      </c>
      <c r="W140" s="33"/>
      <c r="X140" s="19"/>
      <c r="AH140" s="3"/>
      <c r="AO140" s="95">
        <f t="shared" si="76"/>
        <v>0</v>
      </c>
      <c r="AP140" s="95">
        <f t="shared" si="77"/>
        <v>0</v>
      </c>
      <c r="AQ140" s="95">
        <f t="shared" si="78"/>
        <v>40000</v>
      </c>
      <c r="AR140" s="510">
        <f t="shared" ref="AR140:AR203" si="79">AQ140</f>
        <v>40000</v>
      </c>
      <c r="AT140" s="95">
        <f t="shared" si="69"/>
        <v>40000</v>
      </c>
      <c r="AW140" s="28"/>
      <c r="AX140" s="2"/>
      <c r="AY140" s="2"/>
    </row>
    <row r="141" spans="1:51" s="27" customFormat="1" ht="17.25" customHeight="1" x14ac:dyDescent="0.25">
      <c r="A141" s="67"/>
      <c r="B141" s="1"/>
      <c r="C141" s="66"/>
      <c r="D141" s="2"/>
      <c r="E141" s="2"/>
      <c r="F141" s="2"/>
      <c r="G141" s="2"/>
      <c r="H141" s="2"/>
      <c r="I141" s="2"/>
      <c r="J141" s="2"/>
      <c r="K141" s="13"/>
      <c r="L141" s="13"/>
      <c r="M141" s="84"/>
      <c r="N141" s="14"/>
      <c r="O141" s="82"/>
      <c r="P141" s="14"/>
      <c r="Q141" s="3"/>
      <c r="R141" s="8"/>
      <c r="S141" s="8"/>
      <c r="T141" s="4"/>
      <c r="U141" s="11"/>
      <c r="V141" s="26" t="s">
        <v>1595</v>
      </c>
      <c r="W141" s="5">
        <v>1219</v>
      </c>
      <c r="X141" s="19" t="s">
        <v>1596</v>
      </c>
      <c r="Y141" s="4" t="s">
        <v>28</v>
      </c>
      <c r="Z141" s="4" t="s">
        <v>53</v>
      </c>
      <c r="AA141" s="16">
        <v>15</v>
      </c>
      <c r="AB141" s="16">
        <v>18</v>
      </c>
      <c r="AC141" s="16">
        <v>2</v>
      </c>
      <c r="AD141" s="8">
        <f>AA141*AB141</f>
        <v>270</v>
      </c>
      <c r="AE141" s="8">
        <v>100</v>
      </c>
      <c r="AF141" s="7">
        <f>[8]รายการ!B1</f>
        <v>6700</v>
      </c>
      <c r="AG141" s="7">
        <f t="shared" ref="AG141:AG146" si="80">AF141*AD141</f>
        <v>1809000</v>
      </c>
      <c r="AH141" s="3">
        <f>SUM(AI141:AL141)</f>
        <v>270</v>
      </c>
      <c r="AI141" s="3"/>
      <c r="AJ141" s="3">
        <v>270</v>
      </c>
      <c r="AK141" s="3"/>
      <c r="AL141" s="3"/>
      <c r="AM141" s="4">
        <v>41</v>
      </c>
      <c r="AN141" s="4">
        <f>ค่าเสื่อม!T4</f>
        <v>93</v>
      </c>
      <c r="AO141" s="95">
        <f t="shared" si="76"/>
        <v>1682370</v>
      </c>
      <c r="AP141" s="95">
        <f t="shared" si="77"/>
        <v>126630</v>
      </c>
      <c r="AQ141" s="95">
        <f t="shared" si="78"/>
        <v>126630</v>
      </c>
      <c r="AR141" s="510">
        <f t="shared" si="79"/>
        <v>126630</v>
      </c>
      <c r="AS141" s="4"/>
      <c r="AT141" s="95">
        <f t="shared" si="69"/>
        <v>126630</v>
      </c>
      <c r="AU141" s="4"/>
      <c r="AV141" s="4"/>
      <c r="AW141" s="4"/>
      <c r="AX141" s="4"/>
      <c r="AY141" s="4"/>
    </row>
    <row r="142" spans="1:51" s="27" customFormat="1" ht="17.25" customHeight="1" x14ac:dyDescent="0.25">
      <c r="A142" s="68"/>
      <c r="B142" s="5"/>
      <c r="C142" s="72"/>
      <c r="D142" s="4"/>
      <c r="E142" s="4"/>
      <c r="F142" s="4"/>
      <c r="G142" s="4"/>
      <c r="H142" s="4"/>
      <c r="I142" s="4"/>
      <c r="J142" s="4"/>
      <c r="K142" s="7"/>
      <c r="L142" s="7"/>
      <c r="M142" s="62"/>
      <c r="N142" s="14"/>
      <c r="O142" s="52"/>
      <c r="P142" s="14"/>
      <c r="Q142" s="3"/>
      <c r="R142" s="8"/>
      <c r="S142" s="8"/>
      <c r="T142" s="4"/>
      <c r="U142" s="11"/>
      <c r="V142" s="26"/>
      <c r="W142" s="5">
        <v>1220</v>
      </c>
      <c r="X142" s="19"/>
      <c r="Y142" s="4" t="s">
        <v>38</v>
      </c>
      <c r="Z142" s="4" t="s">
        <v>7</v>
      </c>
      <c r="AA142" s="16">
        <v>6</v>
      </c>
      <c r="AB142" s="16">
        <v>12</v>
      </c>
      <c r="AC142" s="16">
        <v>2</v>
      </c>
      <c r="AD142" s="8">
        <f>AA142*AB142</f>
        <v>72</v>
      </c>
      <c r="AE142" s="8">
        <v>100</v>
      </c>
      <c r="AF142" s="7">
        <f>[8]รายการ!B34</f>
        <v>2050</v>
      </c>
      <c r="AG142" s="7">
        <f t="shared" si="80"/>
        <v>147600</v>
      </c>
      <c r="AH142" s="3">
        <f>SUM(AI142:AL142)</f>
        <v>72</v>
      </c>
      <c r="AI142" s="3"/>
      <c r="AJ142" s="3">
        <v>72</v>
      </c>
      <c r="AK142" s="3"/>
      <c r="AL142" s="3"/>
      <c r="AM142" s="4">
        <v>31</v>
      </c>
      <c r="AN142" s="4">
        <f>ค่าเสื่อม!T4</f>
        <v>93</v>
      </c>
      <c r="AO142" s="95">
        <f t="shared" si="76"/>
        <v>137268</v>
      </c>
      <c r="AP142" s="95">
        <f t="shared" si="77"/>
        <v>10332</v>
      </c>
      <c r="AQ142" s="95">
        <f t="shared" si="78"/>
        <v>10332</v>
      </c>
      <c r="AR142" s="510">
        <f t="shared" si="79"/>
        <v>10332</v>
      </c>
      <c r="AS142" s="4"/>
      <c r="AT142" s="95">
        <f t="shared" si="69"/>
        <v>10332</v>
      </c>
      <c r="AU142" s="4"/>
      <c r="AV142" s="4"/>
      <c r="AW142" s="26" t="s">
        <v>1584</v>
      </c>
      <c r="AX142" s="4"/>
      <c r="AY142" s="4"/>
    </row>
    <row r="143" spans="1:51" ht="17.25" customHeight="1" x14ac:dyDescent="0.25">
      <c r="A143" s="67" t="s">
        <v>1597</v>
      </c>
      <c r="B143" s="1">
        <v>1367</v>
      </c>
      <c r="C143" s="66" t="s">
        <v>5</v>
      </c>
      <c r="D143" s="2">
        <v>18809</v>
      </c>
      <c r="E143" s="2">
        <v>57</v>
      </c>
      <c r="F143" s="2">
        <v>678</v>
      </c>
      <c r="G143" s="2" t="s">
        <v>245</v>
      </c>
      <c r="H143" s="2">
        <v>21</v>
      </c>
      <c r="I143" s="2">
        <v>3</v>
      </c>
      <c r="J143" s="2">
        <v>93</v>
      </c>
      <c r="K143" s="12">
        <f>H143*400+I143*100+J143</f>
        <v>8793</v>
      </c>
      <c r="L143" s="14">
        <f>SUM(Q143:U143)</f>
        <v>8793</v>
      </c>
      <c r="M143" s="62">
        <v>5</v>
      </c>
      <c r="N143" s="14">
        <f>L143</f>
        <v>8793</v>
      </c>
      <c r="O143" s="82">
        <v>100</v>
      </c>
      <c r="P143" s="14">
        <f>N143*O143</f>
        <v>879300</v>
      </c>
      <c r="Q143" s="3">
        <v>8593</v>
      </c>
      <c r="R143" s="8">
        <v>200</v>
      </c>
      <c r="V143" s="58" t="s">
        <v>1597</v>
      </c>
      <c r="W143" s="5">
        <v>1221</v>
      </c>
      <c r="X143" s="19" t="s">
        <v>1598</v>
      </c>
      <c r="Y143" s="4" t="s">
        <v>28</v>
      </c>
      <c r="Z143" s="4" t="s">
        <v>53</v>
      </c>
      <c r="AA143" s="16">
        <v>10</v>
      </c>
      <c r="AB143" s="16">
        <v>12</v>
      </c>
      <c r="AC143" s="16">
        <v>2</v>
      </c>
      <c r="AD143" s="8">
        <f>AA143*AB143</f>
        <v>120</v>
      </c>
      <c r="AE143" s="8">
        <v>100</v>
      </c>
      <c r="AF143" s="7">
        <f>[8]รายการ!B1</f>
        <v>6700</v>
      </c>
      <c r="AG143" s="7">
        <f t="shared" si="80"/>
        <v>804000</v>
      </c>
      <c r="AH143" s="3">
        <f>SUM(AI143:AL143)</f>
        <v>120</v>
      </c>
      <c r="AJ143" s="3">
        <v>120</v>
      </c>
      <c r="AM143" s="2">
        <v>31</v>
      </c>
      <c r="AN143" s="2">
        <f>ค่าเสื่อม!T4</f>
        <v>93</v>
      </c>
      <c r="AO143" s="95">
        <f t="shared" si="76"/>
        <v>747720</v>
      </c>
      <c r="AP143" s="95">
        <f t="shared" si="77"/>
        <v>56280</v>
      </c>
      <c r="AQ143" s="95">
        <f t="shared" si="78"/>
        <v>935580</v>
      </c>
      <c r="AR143" s="510">
        <f t="shared" si="79"/>
        <v>935580</v>
      </c>
      <c r="AT143" s="95">
        <f t="shared" si="69"/>
        <v>935580</v>
      </c>
      <c r="AW143" s="2"/>
      <c r="AX143" s="2"/>
      <c r="AY143" s="2"/>
    </row>
    <row r="144" spans="1:51" ht="17.25" customHeight="1" x14ac:dyDescent="0.25">
      <c r="L144" s="14"/>
      <c r="N144" s="14"/>
      <c r="O144" s="82"/>
      <c r="P144" s="14"/>
      <c r="V144" s="26" t="s">
        <v>1599</v>
      </c>
      <c r="W144" s="5">
        <v>1222</v>
      </c>
      <c r="X144" s="19" t="s">
        <v>1600</v>
      </c>
      <c r="Y144" s="4" t="s">
        <v>28</v>
      </c>
      <c r="Z144" s="4" t="s">
        <v>53</v>
      </c>
      <c r="AA144" s="16">
        <v>8</v>
      </c>
      <c r="AB144" s="16">
        <v>9</v>
      </c>
      <c r="AC144" s="16">
        <v>2</v>
      </c>
      <c r="AD144" s="8">
        <f>AA144*AB144</f>
        <v>72</v>
      </c>
      <c r="AE144" s="8">
        <v>100</v>
      </c>
      <c r="AF144" s="7">
        <f>[8]รายการ!B1</f>
        <v>6700</v>
      </c>
      <c r="AG144" s="7">
        <f t="shared" si="80"/>
        <v>482400</v>
      </c>
      <c r="AH144" s="3">
        <f>SUM(AI144:AL144)</f>
        <v>72</v>
      </c>
      <c r="AJ144" s="3">
        <v>72</v>
      </c>
      <c r="AM144" s="2">
        <v>21</v>
      </c>
      <c r="AN144" s="2">
        <f>ค่าเสื่อม!T4</f>
        <v>93</v>
      </c>
      <c r="AO144" s="95">
        <f t="shared" si="76"/>
        <v>448632</v>
      </c>
      <c r="AP144" s="95">
        <f t="shared" si="77"/>
        <v>33768</v>
      </c>
      <c r="AQ144" s="95">
        <f>AP144</f>
        <v>33768</v>
      </c>
      <c r="AR144" s="510">
        <f t="shared" si="79"/>
        <v>33768</v>
      </c>
      <c r="AT144" s="95">
        <f t="shared" si="69"/>
        <v>33768</v>
      </c>
      <c r="AW144" s="2"/>
      <c r="AX144" s="2"/>
      <c r="AY144" s="2"/>
    </row>
    <row r="145" spans="1:51" s="27" customFormat="1" ht="17.25" customHeight="1" x14ac:dyDescent="0.25">
      <c r="A145" s="68" t="s">
        <v>1601</v>
      </c>
      <c r="B145" s="5">
        <v>1368</v>
      </c>
      <c r="C145" s="72" t="s">
        <v>5</v>
      </c>
      <c r="D145" s="4">
        <v>45454</v>
      </c>
      <c r="E145" s="4">
        <v>258</v>
      </c>
      <c r="F145" s="4">
        <v>2561</v>
      </c>
      <c r="G145" s="4" t="s">
        <v>245</v>
      </c>
      <c r="H145" s="4">
        <v>0</v>
      </c>
      <c r="I145" s="4">
        <v>2</v>
      </c>
      <c r="J145" s="4">
        <v>0</v>
      </c>
      <c r="K145" s="12">
        <f>H145*400+I145*100+J145</f>
        <v>200</v>
      </c>
      <c r="L145" s="14">
        <f>SUM(Q145:U145)</f>
        <v>200</v>
      </c>
      <c r="M145" s="62">
        <v>2</v>
      </c>
      <c r="N145" s="14">
        <f>L145</f>
        <v>200</v>
      </c>
      <c r="O145" s="52">
        <f>125</f>
        <v>125</v>
      </c>
      <c r="P145" s="14">
        <f>N145*O145</f>
        <v>25000</v>
      </c>
      <c r="Q145" s="3"/>
      <c r="R145" s="8">
        <v>200</v>
      </c>
      <c r="S145" s="8"/>
      <c r="T145" s="4"/>
      <c r="U145" s="11"/>
      <c r="V145" s="26"/>
      <c r="W145" s="5"/>
      <c r="X145" s="19"/>
      <c r="Y145" s="4"/>
      <c r="Z145" s="4"/>
      <c r="AA145" s="16"/>
      <c r="AB145" s="16"/>
      <c r="AC145" s="16"/>
      <c r="AD145" s="8"/>
      <c r="AE145" s="8"/>
      <c r="AF145" s="7"/>
      <c r="AG145" s="7">
        <f t="shared" si="80"/>
        <v>0</v>
      </c>
      <c r="AH145" s="3"/>
      <c r="AI145" s="3"/>
      <c r="AJ145" s="3"/>
      <c r="AK145" s="3"/>
      <c r="AL145" s="3"/>
      <c r="AM145" s="4"/>
      <c r="AN145" s="4"/>
      <c r="AO145" s="166"/>
      <c r="AP145" s="166"/>
      <c r="AQ145" s="166">
        <f>P145</f>
        <v>25000</v>
      </c>
      <c r="AR145" s="510">
        <f t="shared" si="79"/>
        <v>25000</v>
      </c>
      <c r="AS145" s="4"/>
      <c r="AT145" s="95">
        <f t="shared" si="69"/>
        <v>25000</v>
      </c>
      <c r="AU145" s="4"/>
      <c r="AV145" s="4"/>
      <c r="AW145" s="4"/>
      <c r="AX145" s="4"/>
      <c r="AY145" s="4"/>
    </row>
    <row r="146" spans="1:51" s="27" customFormat="1" ht="17.25" customHeight="1" x14ac:dyDescent="0.25">
      <c r="A146" s="68"/>
      <c r="B146" s="5"/>
      <c r="C146" s="72"/>
      <c r="D146" s="4"/>
      <c r="E146" s="4"/>
      <c r="F146" s="4"/>
      <c r="G146" s="4"/>
      <c r="H146" s="4"/>
      <c r="I146" s="4"/>
      <c r="J146" s="4"/>
      <c r="K146" s="7"/>
      <c r="L146" s="7"/>
      <c r="M146" s="62"/>
      <c r="N146" s="14"/>
      <c r="O146" s="52"/>
      <c r="P146" s="14"/>
      <c r="Q146" s="3"/>
      <c r="R146" s="8"/>
      <c r="S146" s="8"/>
      <c r="T146" s="4"/>
      <c r="U146" s="11"/>
      <c r="V146" s="26" t="s">
        <v>1602</v>
      </c>
      <c r="W146" s="5">
        <v>1223</v>
      </c>
      <c r="X146" s="19" t="s">
        <v>452</v>
      </c>
      <c r="Y146" s="4" t="s">
        <v>28</v>
      </c>
      <c r="Z146" s="4" t="s">
        <v>53</v>
      </c>
      <c r="AA146" s="16">
        <v>6</v>
      </c>
      <c r="AB146" s="16">
        <v>12</v>
      </c>
      <c r="AC146" s="16">
        <v>2</v>
      </c>
      <c r="AD146" s="8">
        <f>AA146*AB146</f>
        <v>72</v>
      </c>
      <c r="AE146" s="8">
        <v>100</v>
      </c>
      <c r="AF146" s="7">
        <f>[8]รายการ!B1</f>
        <v>6700</v>
      </c>
      <c r="AG146" s="7">
        <f t="shared" si="80"/>
        <v>482400</v>
      </c>
      <c r="AH146" s="3">
        <f>SUM(AI146:AL146)</f>
        <v>72</v>
      </c>
      <c r="AI146" s="3"/>
      <c r="AJ146" s="3">
        <v>72</v>
      </c>
      <c r="AK146" s="3"/>
      <c r="AL146" s="3"/>
      <c r="AM146" s="4">
        <v>6</v>
      </c>
      <c r="AN146" s="4">
        <f>ค่าเสื่อม!G4</f>
        <v>20</v>
      </c>
      <c r="AO146" s="95">
        <f>AG146*AN146/100</f>
        <v>96480</v>
      </c>
      <c r="AP146" s="95">
        <f>AG146-AO146</f>
        <v>385920</v>
      </c>
      <c r="AQ146" s="95">
        <f>AP146</f>
        <v>385920</v>
      </c>
      <c r="AR146" s="510">
        <f t="shared" si="79"/>
        <v>385920</v>
      </c>
      <c r="AS146" s="4"/>
      <c r="AT146" s="95">
        <f t="shared" si="69"/>
        <v>385920</v>
      </c>
      <c r="AU146" s="4"/>
      <c r="AV146" s="4"/>
      <c r="AW146" s="4"/>
      <c r="AX146" s="4"/>
      <c r="AY146" s="4"/>
    </row>
    <row r="147" spans="1:51" s="27" customFormat="1" ht="17.25" customHeight="1" x14ac:dyDescent="0.25">
      <c r="A147" s="68" t="s">
        <v>1603</v>
      </c>
      <c r="B147" s="5">
        <v>1369</v>
      </c>
      <c r="C147" s="72" t="s">
        <v>5</v>
      </c>
      <c r="D147" s="4">
        <v>32402</v>
      </c>
      <c r="E147" s="4">
        <v>147</v>
      </c>
      <c r="F147" s="4">
        <v>1578</v>
      </c>
      <c r="G147" s="4" t="s">
        <v>245</v>
      </c>
      <c r="H147" s="4">
        <v>0</v>
      </c>
      <c r="I147" s="4">
        <v>3</v>
      </c>
      <c r="J147" s="4">
        <v>12</v>
      </c>
      <c r="K147" s="12">
        <f>H147*400+I147*100+J147</f>
        <v>312</v>
      </c>
      <c r="L147" s="14">
        <f>K147</f>
        <v>312</v>
      </c>
      <c r="M147" s="62">
        <v>2</v>
      </c>
      <c r="N147" s="14">
        <f>L147</f>
        <v>312</v>
      </c>
      <c r="O147" s="52">
        <v>200</v>
      </c>
      <c r="P147" s="14">
        <f>N147*O147</f>
        <v>62400</v>
      </c>
      <c r="Q147" s="3"/>
      <c r="R147" s="8">
        <v>312</v>
      </c>
      <c r="S147" s="8"/>
      <c r="T147" s="4"/>
      <c r="U147" s="11"/>
      <c r="V147" s="26"/>
      <c r="W147" s="5"/>
      <c r="X147" s="19"/>
      <c r="Y147" s="4"/>
      <c r="Z147" s="4"/>
      <c r="AA147" s="16"/>
      <c r="AB147" s="16"/>
      <c r="AC147" s="16"/>
      <c r="AD147" s="8"/>
      <c r="AE147" s="8"/>
      <c r="AF147" s="7"/>
      <c r="AG147" s="7"/>
      <c r="AH147" s="3"/>
      <c r="AI147" s="3"/>
      <c r="AJ147" s="3"/>
      <c r="AK147" s="3"/>
      <c r="AL147" s="3"/>
      <c r="AM147" s="4"/>
      <c r="AN147" s="4"/>
      <c r="AO147" s="4"/>
      <c r="AP147" s="4"/>
      <c r="AQ147" s="166">
        <f>P147</f>
        <v>62400</v>
      </c>
      <c r="AR147" s="510">
        <f t="shared" si="79"/>
        <v>62400</v>
      </c>
      <c r="AS147" s="4"/>
      <c r="AT147" s="166">
        <f t="shared" si="69"/>
        <v>62400</v>
      </c>
      <c r="AU147" s="4"/>
      <c r="AV147" s="4"/>
      <c r="AW147" s="4"/>
      <c r="AX147" s="4"/>
      <c r="AY147" s="4"/>
    </row>
    <row r="148" spans="1:51" s="27" customFormat="1" ht="17.25" customHeight="1" x14ac:dyDescent="0.25">
      <c r="A148" s="68" t="s">
        <v>299</v>
      </c>
      <c r="B148" s="5"/>
      <c r="C148" s="72"/>
      <c r="D148" s="4"/>
      <c r="E148" s="4"/>
      <c r="F148" s="4"/>
      <c r="G148" s="4"/>
      <c r="H148" s="4"/>
      <c r="I148" s="4"/>
      <c r="J148" s="4"/>
      <c r="K148" s="12"/>
      <c r="L148" s="14"/>
      <c r="M148" s="62"/>
      <c r="N148" s="14"/>
      <c r="O148" s="52"/>
      <c r="P148" s="14"/>
      <c r="Q148" s="3"/>
      <c r="R148" s="8"/>
      <c r="S148" s="8"/>
      <c r="T148" s="4"/>
      <c r="U148" s="11"/>
      <c r="V148" s="26" t="s">
        <v>1604</v>
      </c>
      <c r="W148" s="5">
        <v>1224</v>
      </c>
      <c r="X148" s="19" t="s">
        <v>368</v>
      </c>
      <c r="Y148" s="4" t="s">
        <v>28</v>
      </c>
      <c r="Z148" s="4" t="s">
        <v>37</v>
      </c>
      <c r="AA148" s="16">
        <v>6</v>
      </c>
      <c r="AB148" s="16">
        <v>12</v>
      </c>
      <c r="AC148" s="16">
        <v>2</v>
      </c>
      <c r="AD148" s="8">
        <f>AA148*AB148</f>
        <v>72</v>
      </c>
      <c r="AE148" s="8">
        <v>100</v>
      </c>
      <c r="AF148" s="7">
        <f>[8]รายการ!B1</f>
        <v>6700</v>
      </c>
      <c r="AG148" s="7">
        <f>AF148*AD148</f>
        <v>482400</v>
      </c>
      <c r="AH148" s="3">
        <f>SUM(AI148:AL148)</f>
        <v>72</v>
      </c>
      <c r="AI148" s="3"/>
      <c r="AJ148" s="3">
        <v>72</v>
      </c>
      <c r="AK148" s="3"/>
      <c r="AL148" s="3"/>
      <c r="AM148" s="4">
        <v>3</v>
      </c>
      <c r="AN148" s="4">
        <f>ค่าเสื่อม!D2</f>
        <v>3</v>
      </c>
      <c r="AO148" s="95">
        <f>AG148*AN148/100</f>
        <v>14472</v>
      </c>
      <c r="AP148" s="95">
        <f>AG148-AO148</f>
        <v>467928</v>
      </c>
      <c r="AQ148" s="95">
        <f>AP148</f>
        <v>467928</v>
      </c>
      <c r="AR148" s="510">
        <f t="shared" si="79"/>
        <v>467928</v>
      </c>
      <c r="AS148" s="4"/>
      <c r="AT148" s="166">
        <f t="shared" si="69"/>
        <v>467928</v>
      </c>
      <c r="AU148" s="4"/>
      <c r="AV148" s="4"/>
      <c r="AW148" s="4"/>
      <c r="AX148" s="4"/>
      <c r="AY148" s="4"/>
    </row>
    <row r="149" spans="1:51" s="27" customFormat="1" ht="17.25" customHeight="1" x14ac:dyDescent="0.25">
      <c r="A149" s="68"/>
      <c r="B149" s="5"/>
      <c r="C149" s="72"/>
      <c r="D149" s="4"/>
      <c r="E149" s="4"/>
      <c r="F149" s="4"/>
      <c r="G149" s="4"/>
      <c r="H149" s="4"/>
      <c r="I149" s="4"/>
      <c r="J149" s="4"/>
      <c r="K149" s="12"/>
      <c r="L149" s="14"/>
      <c r="M149" s="62"/>
      <c r="N149" s="14"/>
      <c r="O149" s="52"/>
      <c r="P149" s="14"/>
      <c r="Q149" s="3"/>
      <c r="R149" s="8"/>
      <c r="S149" s="8"/>
      <c r="T149" s="4"/>
      <c r="U149" s="11"/>
      <c r="V149" s="26" t="s">
        <v>1605</v>
      </c>
      <c r="W149" s="5">
        <v>1225</v>
      </c>
      <c r="X149" s="19" t="s">
        <v>1136</v>
      </c>
      <c r="Y149" s="4" t="s">
        <v>28</v>
      </c>
      <c r="Z149" s="4" t="s">
        <v>53</v>
      </c>
      <c r="AA149" s="16">
        <v>9</v>
      </c>
      <c r="AB149" s="16">
        <v>21</v>
      </c>
      <c r="AC149" s="16">
        <v>2</v>
      </c>
      <c r="AD149" s="8">
        <f>AA149*AB149</f>
        <v>189</v>
      </c>
      <c r="AE149" s="8">
        <v>100</v>
      </c>
      <c r="AF149" s="7">
        <f>[8]รายการ!B1</f>
        <v>6700</v>
      </c>
      <c r="AG149" s="7">
        <f>AF149*AD149</f>
        <v>1266300</v>
      </c>
      <c r="AH149" s="3">
        <f>SUM(AI149:AL149)</f>
        <v>189</v>
      </c>
      <c r="AI149" s="3"/>
      <c r="AJ149" s="3">
        <v>189</v>
      </c>
      <c r="AK149" s="3"/>
      <c r="AL149" s="3"/>
      <c r="AM149" s="4">
        <v>51</v>
      </c>
      <c r="AN149" s="4">
        <f>ค่าเสื่อม!T4</f>
        <v>93</v>
      </c>
      <c r="AO149" s="95">
        <f>AG149*AN149/100</f>
        <v>1177659</v>
      </c>
      <c r="AP149" s="95">
        <f>AG149-AO149</f>
        <v>88641</v>
      </c>
      <c r="AQ149" s="95">
        <f>AP149</f>
        <v>88641</v>
      </c>
      <c r="AR149" s="510">
        <f t="shared" si="79"/>
        <v>88641</v>
      </c>
      <c r="AS149" s="4"/>
      <c r="AT149" s="166">
        <f t="shared" si="69"/>
        <v>88641</v>
      </c>
      <c r="AU149" s="4"/>
      <c r="AV149" s="4"/>
      <c r="AW149" s="4"/>
      <c r="AX149" s="4"/>
      <c r="AY149" s="4"/>
    </row>
    <row r="150" spans="1:51" ht="17.25" customHeight="1" x14ac:dyDescent="0.25">
      <c r="B150" s="1">
        <v>1370</v>
      </c>
      <c r="C150" s="66" t="s">
        <v>5</v>
      </c>
      <c r="D150" s="2">
        <v>17676</v>
      </c>
      <c r="E150" s="2">
        <v>9</v>
      </c>
      <c r="F150" s="2">
        <v>485</v>
      </c>
      <c r="G150" s="2" t="s">
        <v>245</v>
      </c>
      <c r="H150" s="2">
        <v>13</v>
      </c>
      <c r="I150" s="2">
        <v>3</v>
      </c>
      <c r="J150" s="2">
        <v>86</v>
      </c>
      <c r="K150" s="12">
        <f>H150*400+I150*100+J150</f>
        <v>5586</v>
      </c>
      <c r="L150" s="14">
        <f>K150</f>
        <v>5586</v>
      </c>
      <c r="M150" s="62">
        <v>1</v>
      </c>
      <c r="N150" s="14">
        <f t="shared" ref="N150:N180" si="81">L150</f>
        <v>5586</v>
      </c>
      <c r="O150" s="82">
        <v>125</v>
      </c>
      <c r="P150" s="14">
        <f t="shared" ref="P150:P180" si="82">N150*O150</f>
        <v>698250</v>
      </c>
      <c r="Q150" s="3">
        <v>5586</v>
      </c>
      <c r="X150" s="19"/>
      <c r="AQ150" s="95">
        <f>P150</f>
        <v>698250</v>
      </c>
      <c r="AR150" s="510">
        <f t="shared" si="79"/>
        <v>698250</v>
      </c>
      <c r="AT150" s="95">
        <f t="shared" si="69"/>
        <v>698250</v>
      </c>
      <c r="AW150" s="2"/>
      <c r="AX150" s="2"/>
      <c r="AY150" s="2"/>
    </row>
    <row r="151" spans="1:51" ht="17.25" customHeight="1" x14ac:dyDescent="0.25">
      <c r="A151" s="67" t="s">
        <v>1606</v>
      </c>
      <c r="B151" s="1">
        <v>1371</v>
      </c>
      <c r="C151" s="66" t="s">
        <v>5</v>
      </c>
      <c r="D151" s="2">
        <v>18817</v>
      </c>
      <c r="E151" s="2">
        <v>33</v>
      </c>
      <c r="F151" s="2">
        <v>686</v>
      </c>
      <c r="G151" s="2" t="s">
        <v>245</v>
      </c>
      <c r="H151" s="2">
        <v>2</v>
      </c>
      <c r="I151" s="2">
        <v>3</v>
      </c>
      <c r="J151" s="2">
        <v>70</v>
      </c>
      <c r="K151" s="12">
        <f>H151*400+I151*100+J151</f>
        <v>1170</v>
      </c>
      <c r="L151" s="14">
        <f>K151</f>
        <v>1170</v>
      </c>
      <c r="M151" s="62">
        <v>2</v>
      </c>
      <c r="N151" s="14">
        <f t="shared" si="81"/>
        <v>1170</v>
      </c>
      <c r="O151" s="82">
        <v>150</v>
      </c>
      <c r="P151" s="14">
        <f t="shared" si="82"/>
        <v>175500</v>
      </c>
      <c r="R151" s="8">
        <v>1170</v>
      </c>
      <c r="V151" s="26" t="s">
        <v>1606</v>
      </c>
      <c r="W151" s="5">
        <v>1226</v>
      </c>
      <c r="X151" s="19" t="s">
        <v>1607</v>
      </c>
      <c r="Y151" s="4" t="s">
        <v>28</v>
      </c>
      <c r="Z151" s="4" t="s">
        <v>53</v>
      </c>
      <c r="AA151" s="16">
        <v>9</v>
      </c>
      <c r="AB151" s="16">
        <v>14</v>
      </c>
      <c r="AC151" s="16">
        <v>2</v>
      </c>
      <c r="AD151" s="8">
        <f>AA151*AB151</f>
        <v>126</v>
      </c>
      <c r="AE151" s="8">
        <v>100</v>
      </c>
      <c r="AF151" s="7">
        <f>[8]รายการ!B1</f>
        <v>6700</v>
      </c>
      <c r="AG151" s="7">
        <f>AF151*AD151</f>
        <v>844200</v>
      </c>
      <c r="AH151" s="3">
        <f>SUM(AI151:AL151)</f>
        <v>126</v>
      </c>
      <c r="AJ151" s="3">
        <v>126</v>
      </c>
      <c r="AM151" s="2">
        <v>26</v>
      </c>
      <c r="AN151" s="2">
        <f>ค่าเสื่อม!T4</f>
        <v>93</v>
      </c>
      <c r="AO151" s="95">
        <f>AG151*AN151/100</f>
        <v>785106</v>
      </c>
      <c r="AP151" s="95">
        <f>AG151-AO151</f>
        <v>59094</v>
      </c>
      <c r="AQ151" s="95">
        <f>P151+AP151</f>
        <v>234594</v>
      </c>
      <c r="AR151" s="510">
        <f t="shared" si="79"/>
        <v>234594</v>
      </c>
      <c r="AT151" s="95">
        <f t="shared" si="69"/>
        <v>234594</v>
      </c>
      <c r="AW151" s="2"/>
      <c r="AX151" s="2"/>
      <c r="AY151" s="2"/>
    </row>
    <row r="152" spans="1:51" ht="17.25" customHeight="1" x14ac:dyDescent="0.25">
      <c r="N152" s="14"/>
      <c r="O152" s="82"/>
      <c r="P152" s="14"/>
      <c r="W152" s="5">
        <v>1227</v>
      </c>
      <c r="X152" s="19"/>
      <c r="Y152" s="4" t="s">
        <v>34</v>
      </c>
      <c r="Z152" s="4" t="s">
        <v>6</v>
      </c>
      <c r="AA152" s="16">
        <v>6</v>
      </c>
      <c r="AB152" s="16">
        <v>6</v>
      </c>
      <c r="AC152" s="16">
        <v>2</v>
      </c>
      <c r="AD152" s="8">
        <f>AA152*AB152</f>
        <v>36</v>
      </c>
      <c r="AE152" s="8">
        <v>100</v>
      </c>
      <c r="AF152" s="7">
        <f>[8]รายการ!B8</f>
        <v>2600</v>
      </c>
      <c r="AG152" s="7">
        <f>'ภ.ด.ส.1 ม.7'!AF152*'ภ.ด.ส.1 ม.7'!AD152</f>
        <v>93600</v>
      </c>
      <c r="AH152" s="3">
        <f>SUM(AI152:AL152)</f>
        <v>36</v>
      </c>
      <c r="AJ152" s="3">
        <v>36</v>
      </c>
      <c r="AM152" s="2">
        <v>26</v>
      </c>
      <c r="AN152" s="2">
        <f>ค่าเสื่อม!AA2</f>
        <v>42</v>
      </c>
      <c r="AO152" s="95">
        <f>AG152*AN152/100</f>
        <v>39312</v>
      </c>
      <c r="AP152" s="95">
        <f>AG152-AO152</f>
        <v>54288</v>
      </c>
      <c r="AQ152" s="95">
        <f>AP152</f>
        <v>54288</v>
      </c>
      <c r="AR152" s="510">
        <f t="shared" si="79"/>
        <v>54288</v>
      </c>
      <c r="AT152" s="95">
        <f t="shared" si="69"/>
        <v>54288</v>
      </c>
      <c r="AW152" s="2"/>
      <c r="AX152" s="2"/>
      <c r="AY152" s="2"/>
    </row>
    <row r="153" spans="1:51" ht="17.25" customHeight="1" x14ac:dyDescent="0.25">
      <c r="N153" s="14"/>
      <c r="O153" s="82"/>
      <c r="P153" s="14"/>
      <c r="V153" s="26" t="s">
        <v>1608</v>
      </c>
      <c r="W153" s="5">
        <v>1228</v>
      </c>
      <c r="X153" s="17" t="s">
        <v>1609</v>
      </c>
      <c r="Y153" s="4" t="s">
        <v>28</v>
      </c>
      <c r="Z153" s="4" t="s">
        <v>53</v>
      </c>
      <c r="AA153" s="16">
        <v>5</v>
      </c>
      <c r="AB153" s="16">
        <v>6</v>
      </c>
      <c r="AC153" s="16">
        <v>2</v>
      </c>
      <c r="AD153" s="8">
        <f>AA153*AB153</f>
        <v>30</v>
      </c>
      <c r="AE153" s="8">
        <v>100</v>
      </c>
      <c r="AF153" s="7">
        <f>[8]รายการ!B1</f>
        <v>6700</v>
      </c>
      <c r="AG153" s="7">
        <f>'ภ.ด.ส.1 ม.7'!AF153*'ภ.ด.ส.1 ม.7'!AD153</f>
        <v>201000</v>
      </c>
      <c r="AH153" s="3">
        <f>SUM(AI153:AL153)</f>
        <v>30</v>
      </c>
      <c r="AJ153" s="3">
        <v>30</v>
      </c>
      <c r="AM153" s="2">
        <v>26</v>
      </c>
      <c r="AN153" s="2">
        <f>ค่าเสื่อม!T4</f>
        <v>93</v>
      </c>
      <c r="AO153" s="95">
        <f>AG153*AN153/100</f>
        <v>186930</v>
      </c>
      <c r="AP153" s="95">
        <f>AG153-AO153</f>
        <v>14070</v>
      </c>
      <c r="AQ153" s="95">
        <f>AP153</f>
        <v>14070</v>
      </c>
      <c r="AR153" s="510">
        <f t="shared" si="79"/>
        <v>14070</v>
      </c>
      <c r="AT153" s="95">
        <f t="shared" si="69"/>
        <v>14070</v>
      </c>
      <c r="AW153" s="2"/>
      <c r="AX153" s="2"/>
      <c r="AY153" s="2"/>
    </row>
    <row r="154" spans="1:51" ht="17.25" customHeight="1" x14ac:dyDescent="0.25">
      <c r="N154" s="14"/>
      <c r="O154" s="82"/>
      <c r="P154" s="14"/>
      <c r="V154" s="26" t="s">
        <v>1610</v>
      </c>
      <c r="W154" s="5">
        <v>1229</v>
      </c>
      <c r="X154" s="19" t="s">
        <v>1611</v>
      </c>
      <c r="Y154" s="4" t="s">
        <v>28</v>
      </c>
      <c r="Z154" s="4" t="s">
        <v>53</v>
      </c>
      <c r="AA154" s="16">
        <v>6</v>
      </c>
      <c r="AB154" s="16">
        <v>9</v>
      </c>
      <c r="AC154" s="16">
        <v>2</v>
      </c>
      <c r="AD154" s="8">
        <f>AA154*AB154</f>
        <v>54</v>
      </c>
      <c r="AE154" s="8">
        <v>100</v>
      </c>
      <c r="AF154" s="7">
        <f>[8]รายการ!B1</f>
        <v>6700</v>
      </c>
      <c r="AG154" s="7">
        <f>'ภ.ด.ส.1 ม.7'!AF154*'ภ.ด.ส.1 ม.7'!AD154</f>
        <v>361800</v>
      </c>
      <c r="AH154" s="3">
        <f>SUM(AI154:AL154)</f>
        <v>54</v>
      </c>
      <c r="AJ154" s="3">
        <v>54</v>
      </c>
      <c r="AM154" s="2">
        <v>26</v>
      </c>
      <c r="AN154" s="2">
        <f>ค่าเสื่อม!T4</f>
        <v>93</v>
      </c>
      <c r="AO154" s="95">
        <f>AG154*AN154/100</f>
        <v>336474</v>
      </c>
      <c r="AP154" s="95">
        <f>AG154-AO154</f>
        <v>25326</v>
      </c>
      <c r="AQ154" s="95">
        <f>AP154</f>
        <v>25326</v>
      </c>
      <c r="AR154" s="510">
        <f t="shared" si="79"/>
        <v>25326</v>
      </c>
      <c r="AT154" s="95">
        <f t="shared" si="69"/>
        <v>25326</v>
      </c>
      <c r="AW154" s="2"/>
      <c r="AX154" s="2"/>
      <c r="AY154" s="2"/>
    </row>
    <row r="155" spans="1:51" ht="17.25" customHeight="1" x14ac:dyDescent="0.25">
      <c r="N155" s="14"/>
      <c r="O155" s="82"/>
      <c r="P155" s="14"/>
      <c r="V155" s="26" t="s">
        <v>1612</v>
      </c>
      <c r="W155" s="5">
        <v>1230</v>
      </c>
      <c r="X155" s="19" t="s">
        <v>663</v>
      </c>
      <c r="Y155" s="4" t="s">
        <v>28</v>
      </c>
      <c r="Z155" s="4" t="s">
        <v>41</v>
      </c>
      <c r="AC155" s="16">
        <v>2</v>
      </c>
      <c r="AD155" s="8">
        <f>SUM(AD156:AD157)</f>
        <v>180</v>
      </c>
      <c r="AE155" s="8">
        <v>100</v>
      </c>
      <c r="AF155" s="7">
        <f>[8]รายการ!B1</f>
        <v>6700</v>
      </c>
      <c r="AG155" s="7">
        <f>'ภ.ด.ส.1 ม.7'!AF155*'ภ.ด.ส.1 ม.7'!AD155</f>
        <v>1206000</v>
      </c>
      <c r="AH155" s="3">
        <f>SUM(AI155:AK155)</f>
        <v>180</v>
      </c>
      <c r="AJ155" s="3">
        <v>180</v>
      </c>
      <c r="AM155" s="2">
        <v>18</v>
      </c>
      <c r="AN155" s="2">
        <f>ค่าเสื่อม!S3</f>
        <v>65</v>
      </c>
      <c r="AO155" s="95">
        <f>AG155*AN155/100</f>
        <v>783900</v>
      </c>
      <c r="AP155" s="95">
        <f>AG155-AO155</f>
        <v>422100</v>
      </c>
      <c r="AQ155" s="95">
        <f>AP155</f>
        <v>422100</v>
      </c>
      <c r="AR155" s="510">
        <f t="shared" si="79"/>
        <v>422100</v>
      </c>
      <c r="AT155" s="95">
        <f t="shared" si="69"/>
        <v>422100</v>
      </c>
      <c r="AW155" s="2"/>
      <c r="AX155" s="2"/>
      <c r="AY155" s="2"/>
    </row>
    <row r="156" spans="1:51" ht="17.25" customHeight="1" x14ac:dyDescent="0.25">
      <c r="N156" s="14"/>
      <c r="O156" s="82"/>
      <c r="P156" s="14"/>
      <c r="Z156" s="26" t="s">
        <v>42</v>
      </c>
      <c r="AA156" s="16">
        <v>9</v>
      </c>
      <c r="AB156" s="16">
        <v>10</v>
      </c>
      <c r="AC156" s="16">
        <v>2</v>
      </c>
      <c r="AD156" s="8">
        <f>AA156*AB156</f>
        <v>90</v>
      </c>
      <c r="AE156" s="8">
        <v>50</v>
      </c>
      <c r="AF156" s="7">
        <f>AF154</f>
        <v>6700</v>
      </c>
      <c r="AG156" s="7">
        <f>'ภ.ด.ส.1 ม.7'!AF156*'ภ.ด.ส.1 ม.7'!AD156</f>
        <v>603000</v>
      </c>
      <c r="AH156" s="3">
        <f>SUM(AI156:AL156)</f>
        <v>90</v>
      </c>
      <c r="AJ156" s="3">
        <v>90</v>
      </c>
      <c r="AN156" s="2">
        <v>65</v>
      </c>
      <c r="AO156" s="95">
        <f t="shared" ref="AO156:AO157" si="83">AG156*AN156/100</f>
        <v>391950</v>
      </c>
      <c r="AP156" s="95">
        <f t="shared" ref="AP156:AP157" si="84">AG156-AO156</f>
        <v>211050</v>
      </c>
      <c r="AQ156" s="95">
        <f t="shared" ref="AQ156:AQ157" si="85">AP156</f>
        <v>211050</v>
      </c>
      <c r="AR156" s="510">
        <f t="shared" ref="AR156:AR157" si="86">AQ156</f>
        <v>211050</v>
      </c>
      <c r="AT156" s="95">
        <f t="shared" ref="AT156:AT157" si="87">AQ156-AS156</f>
        <v>211050</v>
      </c>
      <c r="AW156" s="2"/>
      <c r="AX156" s="2"/>
      <c r="AY156" s="2"/>
    </row>
    <row r="157" spans="1:51" ht="17.25" customHeight="1" x14ac:dyDescent="0.25">
      <c r="N157" s="14"/>
      <c r="O157" s="82"/>
      <c r="P157" s="14"/>
      <c r="Z157" s="26" t="s">
        <v>43</v>
      </c>
      <c r="AA157" s="16">
        <v>9</v>
      </c>
      <c r="AB157" s="16">
        <v>10</v>
      </c>
      <c r="AC157" s="16">
        <v>2</v>
      </c>
      <c r="AD157" s="8">
        <f>AA157*AB157</f>
        <v>90</v>
      </c>
      <c r="AE157" s="8">
        <v>50</v>
      </c>
      <c r="AF157" s="7">
        <f>AF155</f>
        <v>6700</v>
      </c>
      <c r="AG157" s="7">
        <f>'ภ.ด.ส.1 ม.7'!AF157*'ภ.ด.ส.1 ม.7'!AD157</f>
        <v>603000</v>
      </c>
      <c r="AH157" s="3">
        <f>SUM(AI157:AL157)</f>
        <v>90</v>
      </c>
      <c r="AJ157" s="3">
        <v>90</v>
      </c>
      <c r="AN157" s="2">
        <v>65</v>
      </c>
      <c r="AO157" s="95">
        <f t="shared" si="83"/>
        <v>391950</v>
      </c>
      <c r="AP157" s="95">
        <f t="shared" si="84"/>
        <v>211050</v>
      </c>
      <c r="AQ157" s="95">
        <f t="shared" si="85"/>
        <v>211050</v>
      </c>
      <c r="AR157" s="510">
        <f t="shared" si="86"/>
        <v>211050</v>
      </c>
      <c r="AT157" s="95">
        <f t="shared" si="87"/>
        <v>211050</v>
      </c>
      <c r="AW157" s="2"/>
      <c r="AX157" s="2"/>
      <c r="AY157" s="2"/>
    </row>
    <row r="158" spans="1:51" s="692" customFormat="1" ht="17.25" customHeight="1" x14ac:dyDescent="0.25">
      <c r="A158" s="67"/>
      <c r="B158" s="1"/>
      <c r="C158" s="66"/>
      <c r="D158" s="2"/>
      <c r="E158" s="2"/>
      <c r="F158" s="2"/>
      <c r="G158" s="2"/>
      <c r="H158" s="2"/>
      <c r="I158" s="2"/>
      <c r="J158" s="2"/>
      <c r="K158" s="13"/>
      <c r="L158" s="13"/>
      <c r="M158" s="84"/>
      <c r="N158" s="14"/>
      <c r="O158" s="65"/>
      <c r="P158" s="14"/>
      <c r="Q158" s="3"/>
      <c r="R158" s="8"/>
      <c r="S158" s="8"/>
      <c r="T158" s="4"/>
      <c r="U158" s="11"/>
      <c r="V158" s="26" t="s">
        <v>1613</v>
      </c>
      <c r="W158" s="5">
        <v>1231</v>
      </c>
      <c r="X158" s="17" t="s">
        <v>535</v>
      </c>
      <c r="Y158" s="4" t="s">
        <v>28</v>
      </c>
      <c r="Z158" s="4" t="s">
        <v>37</v>
      </c>
      <c r="AA158" s="16">
        <v>9</v>
      </c>
      <c r="AB158" s="16">
        <v>11</v>
      </c>
      <c r="AC158" s="16">
        <v>2</v>
      </c>
      <c r="AD158" s="8">
        <f>AA158*AB158</f>
        <v>99</v>
      </c>
      <c r="AE158" s="8">
        <v>100</v>
      </c>
      <c r="AF158" s="7">
        <f>[8]รายการ!B1</f>
        <v>6700</v>
      </c>
      <c r="AG158" s="7">
        <f>'ภ.ด.ส.1 ม.7'!AF158*'ภ.ด.ส.1 ม.7'!AD158</f>
        <v>663300</v>
      </c>
      <c r="AH158" s="3">
        <f>SUM(AI158:AL158)</f>
        <v>99</v>
      </c>
      <c r="AI158" s="3"/>
      <c r="AJ158" s="3">
        <v>99</v>
      </c>
      <c r="AK158" s="3"/>
      <c r="AL158" s="3"/>
      <c r="AM158" s="2">
        <v>20</v>
      </c>
      <c r="AN158" s="2">
        <f>ค่าเสื่อม!U2</f>
        <v>30</v>
      </c>
      <c r="AO158" s="95">
        <f>AG158*AN158/100</f>
        <v>198990</v>
      </c>
      <c r="AP158" s="95">
        <f>AG158-AO158</f>
        <v>464310</v>
      </c>
      <c r="AQ158" s="95">
        <f>AP158</f>
        <v>464310</v>
      </c>
      <c r="AR158" s="510">
        <f t="shared" si="79"/>
        <v>464310</v>
      </c>
      <c r="AS158" s="2"/>
      <c r="AT158" s="95">
        <f>AQ158-AS158</f>
        <v>464310</v>
      </c>
      <c r="AU158" s="2"/>
      <c r="AV158" s="2"/>
      <c r="AW158" s="2"/>
      <c r="AX158" s="2"/>
      <c r="AY158" s="2"/>
    </row>
    <row r="159" spans="1:51" ht="17.25" customHeight="1" x14ac:dyDescent="0.25">
      <c r="A159" s="126" t="s">
        <v>1614</v>
      </c>
      <c r="B159" s="127">
        <v>1372</v>
      </c>
      <c r="C159" s="71" t="s">
        <v>5</v>
      </c>
      <c r="D159" s="9">
        <v>18792</v>
      </c>
      <c r="E159" s="9">
        <v>25</v>
      </c>
      <c r="F159" s="9">
        <v>661</v>
      </c>
      <c r="G159" s="9" t="s">
        <v>245</v>
      </c>
      <c r="H159" s="9">
        <v>4</v>
      </c>
      <c r="I159" s="9">
        <v>0</v>
      </c>
      <c r="J159" s="9">
        <v>39</v>
      </c>
      <c r="K159" s="512">
        <f>H159*400+I159*100+J159</f>
        <v>1639</v>
      </c>
      <c r="L159" s="15">
        <f>SUM(Q159:U159)</f>
        <v>1639</v>
      </c>
      <c r="M159" s="513">
        <v>5</v>
      </c>
      <c r="N159" s="15">
        <f t="shared" si="81"/>
        <v>1639</v>
      </c>
      <c r="O159" s="157">
        <v>125</v>
      </c>
      <c r="P159" s="15">
        <f t="shared" si="82"/>
        <v>204875</v>
      </c>
      <c r="Q159" s="20">
        <v>1239</v>
      </c>
      <c r="R159" s="25">
        <v>400</v>
      </c>
      <c r="S159" s="25"/>
      <c r="T159" s="21"/>
      <c r="U159" s="38"/>
      <c r="V159" s="58" t="s">
        <v>1614</v>
      </c>
      <c r="W159" s="22">
        <v>1232</v>
      </c>
      <c r="X159" s="29" t="s">
        <v>1128</v>
      </c>
      <c r="Y159" s="21" t="s">
        <v>28</v>
      </c>
      <c r="Z159" s="21" t="s">
        <v>41</v>
      </c>
      <c r="AA159" s="24"/>
      <c r="AB159" s="24"/>
      <c r="AC159" s="24">
        <v>2</v>
      </c>
      <c r="AD159" s="25">
        <f>SUM(AD160:AD161)</f>
        <v>252</v>
      </c>
      <c r="AE159" s="25">
        <v>100</v>
      </c>
      <c r="AF159" s="90">
        <f>[8]รายการ!B1</f>
        <v>6700</v>
      </c>
      <c r="AG159" s="90">
        <f>'ภ.ด.ส.1 ม.7'!AF159*'ภ.ด.ส.1 ม.7'!AD159</f>
        <v>1688400</v>
      </c>
      <c r="AH159" s="20">
        <f>SUM(AI159:AK159)</f>
        <v>252</v>
      </c>
      <c r="AI159" s="20"/>
      <c r="AJ159" s="20">
        <v>252</v>
      </c>
      <c r="AK159" s="20"/>
      <c r="AL159" s="20"/>
      <c r="AM159" s="9">
        <v>7</v>
      </c>
      <c r="AN159" s="9">
        <f>ค่าเสื่อม!H3</f>
        <v>18</v>
      </c>
      <c r="AO159" s="510">
        <f>AG159*AN159/100</f>
        <v>303912</v>
      </c>
      <c r="AP159" s="510">
        <f>AG159-AO159</f>
        <v>1384488</v>
      </c>
      <c r="AQ159" s="510">
        <f>P159+AP159</f>
        <v>1589363</v>
      </c>
      <c r="AR159" s="510">
        <f t="shared" si="79"/>
        <v>1589363</v>
      </c>
      <c r="AS159" s="9"/>
      <c r="AT159" s="510">
        <f>AQ159-AS159</f>
        <v>1589363</v>
      </c>
      <c r="AU159" s="9"/>
      <c r="AV159" s="9"/>
      <c r="AW159" s="9"/>
      <c r="AX159" s="9"/>
      <c r="AY159" s="9"/>
    </row>
    <row r="160" spans="1:51" ht="17.25" customHeight="1" x14ac:dyDescent="0.25">
      <c r="N160" s="14"/>
      <c r="O160" s="82"/>
      <c r="P160" s="14"/>
      <c r="Z160" s="26" t="s">
        <v>42</v>
      </c>
      <c r="AA160" s="16">
        <v>7</v>
      </c>
      <c r="AB160" s="16">
        <v>18</v>
      </c>
      <c r="AC160" s="16">
        <v>2</v>
      </c>
      <c r="AD160" s="8">
        <f t="shared" ref="AD160:AD165" si="88">AA160*AB160</f>
        <v>126</v>
      </c>
      <c r="AE160" s="8">
        <v>50</v>
      </c>
      <c r="AF160" s="7">
        <f>AF158</f>
        <v>6700</v>
      </c>
      <c r="AG160" s="7">
        <f>'ภ.ด.ส.1 ม.7'!AF160*'ภ.ด.ส.1 ม.7'!AD160</f>
        <v>844200</v>
      </c>
      <c r="AH160" s="3">
        <f t="shared" ref="AH160:AH165" si="89">SUM(AI160:AL160)</f>
        <v>126</v>
      </c>
      <c r="AJ160" s="3">
        <v>126</v>
      </c>
      <c r="AN160" s="2">
        <v>18</v>
      </c>
      <c r="AO160" s="95">
        <f t="shared" ref="AO160:AO161" si="90">AG160*AN160/100</f>
        <v>151956</v>
      </c>
      <c r="AP160" s="95">
        <f t="shared" ref="AP160:AP161" si="91">AG160-AO160</f>
        <v>692244</v>
      </c>
      <c r="AQ160" s="95">
        <f t="shared" ref="AQ160:AQ161" si="92">P160+AP160</f>
        <v>692244</v>
      </c>
      <c r="AR160" s="510">
        <f t="shared" ref="AR160:AR161" si="93">AQ160</f>
        <v>692244</v>
      </c>
      <c r="AT160" s="95">
        <f t="shared" ref="AT160:AT161" si="94">AQ160-AS160</f>
        <v>692244</v>
      </c>
      <c r="AW160" s="2"/>
      <c r="AX160" s="2"/>
      <c r="AY160" s="2"/>
    </row>
    <row r="161" spans="1:51" ht="17.25" customHeight="1" x14ac:dyDescent="0.25">
      <c r="N161" s="14"/>
      <c r="O161" s="82"/>
      <c r="P161" s="14"/>
      <c r="Z161" s="26" t="s">
        <v>43</v>
      </c>
      <c r="AA161" s="16">
        <v>7</v>
      </c>
      <c r="AB161" s="16">
        <v>18</v>
      </c>
      <c r="AC161" s="16">
        <v>2</v>
      </c>
      <c r="AD161" s="8">
        <f t="shared" si="88"/>
        <v>126</v>
      </c>
      <c r="AE161" s="8">
        <v>50</v>
      </c>
      <c r="AF161" s="7">
        <f>AF159</f>
        <v>6700</v>
      </c>
      <c r="AG161" s="7">
        <f>'ภ.ด.ส.1 ม.7'!AF161*'ภ.ด.ส.1 ม.7'!AD161</f>
        <v>844200</v>
      </c>
      <c r="AH161" s="3">
        <f t="shared" si="89"/>
        <v>126</v>
      </c>
      <c r="AJ161" s="3">
        <v>126</v>
      </c>
      <c r="AN161" s="2">
        <v>18</v>
      </c>
      <c r="AO161" s="95">
        <f t="shared" si="90"/>
        <v>151956</v>
      </c>
      <c r="AP161" s="95">
        <f t="shared" si="91"/>
        <v>692244</v>
      </c>
      <c r="AQ161" s="95">
        <f t="shared" si="92"/>
        <v>692244</v>
      </c>
      <c r="AR161" s="510">
        <f t="shared" si="93"/>
        <v>692244</v>
      </c>
      <c r="AT161" s="95">
        <f t="shared" si="94"/>
        <v>692244</v>
      </c>
      <c r="AW161" s="2"/>
      <c r="AX161" s="2"/>
      <c r="AY161" s="2"/>
    </row>
    <row r="162" spans="1:51" ht="17.25" customHeight="1" x14ac:dyDescent="0.25">
      <c r="A162" s="113"/>
      <c r="B162" s="114"/>
      <c r="C162" s="73"/>
      <c r="D162" s="55"/>
      <c r="E162" s="55"/>
      <c r="F162" s="55"/>
      <c r="G162" s="55"/>
      <c r="H162" s="55"/>
      <c r="I162" s="55"/>
      <c r="J162" s="55"/>
      <c r="K162" s="115"/>
      <c r="L162" s="115"/>
      <c r="M162" s="116"/>
      <c r="N162" s="52"/>
      <c r="O162" s="82"/>
      <c r="P162" s="52"/>
      <c r="Q162" s="53"/>
      <c r="R162" s="44"/>
      <c r="S162" s="44"/>
      <c r="T162" s="51"/>
      <c r="U162" s="54"/>
      <c r="V162" s="49"/>
      <c r="W162" s="50">
        <v>1233</v>
      </c>
      <c r="X162" s="567"/>
      <c r="Y162" s="51" t="s">
        <v>34</v>
      </c>
      <c r="Z162" s="51" t="s">
        <v>6</v>
      </c>
      <c r="AA162" s="30">
        <v>8</v>
      </c>
      <c r="AB162" s="30">
        <v>8</v>
      </c>
      <c r="AC162" s="16">
        <v>2</v>
      </c>
      <c r="AD162" s="44">
        <f t="shared" si="88"/>
        <v>64</v>
      </c>
      <c r="AE162" s="44">
        <v>100</v>
      </c>
      <c r="AF162" s="91">
        <f>[8]รายการ!B8</f>
        <v>2600</v>
      </c>
      <c r="AG162" s="7">
        <f>'ภ.ด.ส.1 ม.7'!AF162*'ภ.ด.ส.1 ม.7'!AD162</f>
        <v>166400</v>
      </c>
      <c r="AH162" s="53">
        <f t="shared" si="89"/>
        <v>64</v>
      </c>
      <c r="AI162" s="53"/>
      <c r="AJ162" s="53">
        <v>64</v>
      </c>
      <c r="AK162" s="53"/>
      <c r="AL162" s="53"/>
      <c r="AM162" s="55">
        <v>7</v>
      </c>
      <c r="AN162" s="55">
        <f>ค่าเสื่อม!H2</f>
        <v>7</v>
      </c>
      <c r="AO162" s="511">
        <f>AG162*AN162/100</f>
        <v>11648</v>
      </c>
      <c r="AP162" s="511">
        <f>AG162-AO162</f>
        <v>154752</v>
      </c>
      <c r="AQ162" s="511">
        <f>AP162</f>
        <v>154752</v>
      </c>
      <c r="AR162" s="565">
        <f t="shared" si="79"/>
        <v>154752</v>
      </c>
      <c r="AS162" s="55"/>
      <c r="AT162" s="511">
        <f>AQ162-AS162</f>
        <v>154752</v>
      </c>
      <c r="AU162" s="55"/>
      <c r="AV162" s="55"/>
      <c r="AW162" s="55"/>
      <c r="AX162" s="55"/>
      <c r="AY162" s="55"/>
    </row>
    <row r="163" spans="1:51" s="4" customFormat="1" ht="17.25" customHeight="1" x14ac:dyDescent="0.25">
      <c r="A163" s="26" t="s">
        <v>1615</v>
      </c>
      <c r="B163" s="5">
        <v>1373</v>
      </c>
      <c r="C163" s="4" t="s">
        <v>5</v>
      </c>
      <c r="D163" s="4">
        <v>45095</v>
      </c>
      <c r="E163" s="4">
        <v>244</v>
      </c>
      <c r="F163" s="4">
        <v>2516</v>
      </c>
      <c r="G163" s="4" t="s">
        <v>245</v>
      </c>
      <c r="H163" s="4">
        <v>0</v>
      </c>
      <c r="I163" s="4">
        <v>1</v>
      </c>
      <c r="J163" s="4">
        <v>94</v>
      </c>
      <c r="K163" s="12">
        <f>H163*400+I163*100+J163</f>
        <v>194</v>
      </c>
      <c r="L163" s="14">
        <f>SUM(Q163:U163)</f>
        <v>194</v>
      </c>
      <c r="M163" s="62">
        <v>2</v>
      </c>
      <c r="N163" s="14">
        <f t="shared" si="81"/>
        <v>194</v>
      </c>
      <c r="O163" s="14">
        <f>150</f>
        <v>150</v>
      </c>
      <c r="P163" s="14">
        <f t="shared" si="82"/>
        <v>29100</v>
      </c>
      <c r="Q163" s="3"/>
      <c r="R163" s="8">
        <v>194</v>
      </c>
      <c r="S163" s="8"/>
      <c r="U163" s="11"/>
      <c r="V163" s="26" t="s">
        <v>1615</v>
      </c>
      <c r="W163" s="50">
        <v>1234</v>
      </c>
      <c r="X163" s="17" t="s">
        <v>487</v>
      </c>
      <c r="Y163" s="4" t="s">
        <v>28</v>
      </c>
      <c r="Z163" s="4" t="s">
        <v>53</v>
      </c>
      <c r="AA163" s="16">
        <v>6</v>
      </c>
      <c r="AB163" s="16">
        <v>9</v>
      </c>
      <c r="AC163" s="16">
        <v>2</v>
      </c>
      <c r="AD163" s="8">
        <f t="shared" si="88"/>
        <v>54</v>
      </c>
      <c r="AE163" s="8">
        <v>100</v>
      </c>
      <c r="AF163" s="7">
        <f>[8]รายการ!B1</f>
        <v>6700</v>
      </c>
      <c r="AG163" s="7">
        <f>'ภ.ด.ส.1 ม.7'!AF163*'ภ.ด.ส.1 ม.7'!AD163</f>
        <v>361800</v>
      </c>
      <c r="AH163" s="3">
        <f t="shared" si="89"/>
        <v>54</v>
      </c>
      <c r="AI163" s="3"/>
      <c r="AJ163" s="3">
        <v>54</v>
      </c>
      <c r="AK163" s="3"/>
      <c r="AL163" s="3"/>
      <c r="AM163" s="4">
        <v>26</v>
      </c>
      <c r="AN163" s="4">
        <f>ค่าเสื่อม!T4</f>
        <v>93</v>
      </c>
      <c r="AO163" s="166">
        <f>AG163*AN163/100</f>
        <v>336474</v>
      </c>
      <c r="AP163" s="166">
        <f>AG163-AO163</f>
        <v>25326</v>
      </c>
      <c r="AQ163" s="166">
        <f>P163+AP163</f>
        <v>54426</v>
      </c>
      <c r="AR163" s="95">
        <f t="shared" si="79"/>
        <v>54426</v>
      </c>
      <c r="AT163" s="166">
        <f>AQ163-AS163</f>
        <v>54426</v>
      </c>
    </row>
    <row r="164" spans="1:51" ht="17.25" customHeight="1" x14ac:dyDescent="0.25">
      <c r="A164" s="126"/>
      <c r="B164" s="127"/>
      <c r="C164" s="71"/>
      <c r="D164" s="9"/>
      <c r="E164" s="9"/>
      <c r="F164" s="9"/>
      <c r="G164" s="9"/>
      <c r="H164" s="9"/>
      <c r="I164" s="9"/>
      <c r="J164" s="9"/>
      <c r="K164" s="40"/>
      <c r="L164" s="40"/>
      <c r="M164" s="85"/>
      <c r="N164" s="15"/>
      <c r="O164" s="157"/>
      <c r="P164" s="15"/>
      <c r="Q164" s="20"/>
      <c r="R164" s="25"/>
      <c r="S164" s="25"/>
      <c r="T164" s="21"/>
      <c r="U164" s="38"/>
      <c r="V164" s="23"/>
      <c r="W164" s="50">
        <v>1235</v>
      </c>
      <c r="X164" s="29"/>
      <c r="Y164" s="21" t="s">
        <v>38</v>
      </c>
      <c r="Z164" s="21" t="s">
        <v>7</v>
      </c>
      <c r="AA164" s="24">
        <v>3</v>
      </c>
      <c r="AB164" s="24">
        <v>4</v>
      </c>
      <c r="AC164" s="16">
        <v>2</v>
      </c>
      <c r="AD164" s="25">
        <f t="shared" si="88"/>
        <v>12</v>
      </c>
      <c r="AE164" s="25">
        <v>100</v>
      </c>
      <c r="AF164" s="90">
        <f>[8]รายการ!B34</f>
        <v>2050</v>
      </c>
      <c r="AG164" s="7">
        <f>'ภ.ด.ส.1 ม.7'!AF164*'ภ.ด.ส.1 ม.7'!AD164</f>
        <v>24600</v>
      </c>
      <c r="AH164" s="20">
        <f t="shared" si="89"/>
        <v>12</v>
      </c>
      <c r="AI164" s="20"/>
      <c r="AJ164" s="20">
        <v>12</v>
      </c>
      <c r="AK164" s="20"/>
      <c r="AL164" s="20"/>
      <c r="AM164" s="9">
        <v>21</v>
      </c>
      <c r="AN164" s="9">
        <f>ค่าเสื่อม!T4</f>
        <v>93</v>
      </c>
      <c r="AO164" s="510">
        <f>AG164*AN164/100</f>
        <v>22878</v>
      </c>
      <c r="AP164" s="510">
        <f>AG164-AO164</f>
        <v>1722</v>
      </c>
      <c r="AQ164" s="510">
        <f>AP164</f>
        <v>1722</v>
      </c>
      <c r="AR164" s="510">
        <f t="shared" si="79"/>
        <v>1722</v>
      </c>
      <c r="AS164" s="9"/>
      <c r="AT164" s="510">
        <f>AQ164-AS164</f>
        <v>1722</v>
      </c>
      <c r="AU164" s="9"/>
      <c r="AV164" s="9"/>
      <c r="AW164" s="48" t="s">
        <v>309</v>
      </c>
      <c r="AX164" s="9"/>
      <c r="AY164" s="9"/>
    </row>
    <row r="165" spans="1:51" ht="17.25" customHeight="1" x14ac:dyDescent="0.25">
      <c r="N165" s="14"/>
      <c r="O165" s="82"/>
      <c r="P165" s="14"/>
      <c r="V165" s="26" t="s">
        <v>1616</v>
      </c>
      <c r="W165" s="50">
        <v>1236</v>
      </c>
      <c r="X165" s="17" t="s">
        <v>1617</v>
      </c>
      <c r="Y165" s="4" t="s">
        <v>28</v>
      </c>
      <c r="Z165" s="4" t="s">
        <v>53</v>
      </c>
      <c r="AA165" s="16">
        <v>6</v>
      </c>
      <c r="AB165" s="16">
        <v>9</v>
      </c>
      <c r="AC165" s="16">
        <v>2</v>
      </c>
      <c r="AD165" s="8">
        <f t="shared" si="88"/>
        <v>54</v>
      </c>
      <c r="AE165" s="8">
        <v>100</v>
      </c>
      <c r="AF165" s="7">
        <f>[8]รายการ!B1</f>
        <v>6700</v>
      </c>
      <c r="AG165" s="7">
        <f>'ภ.ด.ส.1 ม.7'!AF165*'ภ.ด.ส.1 ม.7'!AD165</f>
        <v>361800</v>
      </c>
      <c r="AH165" s="3">
        <f t="shared" si="89"/>
        <v>54</v>
      </c>
      <c r="AJ165" s="3">
        <v>54</v>
      </c>
      <c r="AM165" s="2">
        <v>21</v>
      </c>
      <c r="AN165" s="2">
        <f>ค่าเสื่อม!T4</f>
        <v>93</v>
      </c>
      <c r="AO165" s="95">
        <f>AG165*AN165/100</f>
        <v>336474</v>
      </c>
      <c r="AP165" s="95">
        <f>AG165-AO165</f>
        <v>25326</v>
      </c>
      <c r="AQ165" s="95">
        <f>AP165</f>
        <v>25326</v>
      </c>
      <c r="AR165" s="510">
        <f t="shared" si="79"/>
        <v>25326</v>
      </c>
      <c r="AT165" s="95">
        <f>AQ165-AS165</f>
        <v>25326</v>
      </c>
      <c r="AW165" s="2"/>
      <c r="AX165" s="2"/>
      <c r="AY165" s="2"/>
    </row>
    <row r="166" spans="1:51" ht="17.25" customHeight="1" x14ac:dyDescent="0.25">
      <c r="A166" s="67" t="s">
        <v>1618</v>
      </c>
      <c r="B166" s="1">
        <v>1374</v>
      </c>
      <c r="C166" s="66" t="s">
        <v>5</v>
      </c>
      <c r="D166" s="2">
        <v>38157</v>
      </c>
      <c r="E166" s="2">
        <v>152</v>
      </c>
      <c r="F166" s="2">
        <v>1875</v>
      </c>
      <c r="G166" s="2" t="s">
        <v>245</v>
      </c>
      <c r="H166" s="2">
        <v>5</v>
      </c>
      <c r="I166" s="2">
        <v>1</v>
      </c>
      <c r="J166" s="2">
        <v>10</v>
      </c>
      <c r="K166" s="12">
        <f>H166*400+I166*100+J166</f>
        <v>2110</v>
      </c>
      <c r="L166" s="14">
        <f>SUM(Q166:U166)</f>
        <v>2110</v>
      </c>
      <c r="M166" s="62">
        <v>5</v>
      </c>
      <c r="N166" s="14">
        <f t="shared" si="81"/>
        <v>2110</v>
      </c>
      <c r="O166" s="82">
        <v>100</v>
      </c>
      <c r="P166" s="14">
        <f t="shared" si="82"/>
        <v>211000</v>
      </c>
      <c r="Q166" s="3">
        <v>1710</v>
      </c>
      <c r="R166" s="8">
        <v>400</v>
      </c>
      <c r="V166" s="58" t="s">
        <v>1618</v>
      </c>
      <c r="W166" s="50">
        <v>1237</v>
      </c>
      <c r="X166" s="17" t="s">
        <v>1619</v>
      </c>
      <c r="Y166" s="4" t="s">
        <v>28</v>
      </c>
      <c r="Z166" s="4" t="s">
        <v>41</v>
      </c>
      <c r="AC166" s="16">
        <v>2</v>
      </c>
      <c r="AD166" s="8">
        <f>SUM(AD167:AD168)</f>
        <v>288</v>
      </c>
      <c r="AE166" s="8">
        <v>100</v>
      </c>
      <c r="AF166" s="7">
        <f>[8]รายการ!B1</f>
        <v>6700</v>
      </c>
      <c r="AG166" s="7">
        <f>'ภ.ด.ส.1 ม.7'!AF166*'ภ.ด.ส.1 ม.7'!AD166</f>
        <v>1929600</v>
      </c>
      <c r="AH166" s="3">
        <f>SUM(AI166:AK166)</f>
        <v>288</v>
      </c>
      <c r="AJ166" s="3">
        <v>288</v>
      </c>
      <c r="AM166" s="2">
        <v>7</v>
      </c>
      <c r="AN166" s="2">
        <f>ค่าเสื่อม!H3</f>
        <v>18</v>
      </c>
      <c r="AO166" s="95">
        <f>AG166*AN166/100</f>
        <v>347328</v>
      </c>
      <c r="AP166" s="95">
        <f>AG166-AO166</f>
        <v>1582272</v>
      </c>
      <c r="AQ166" s="95">
        <f>P166+AP166</f>
        <v>1793272</v>
      </c>
      <c r="AR166" s="510">
        <f t="shared" si="79"/>
        <v>1793272</v>
      </c>
      <c r="AT166" s="95">
        <f>AQ166-AS166</f>
        <v>1793272</v>
      </c>
      <c r="AW166" s="2"/>
      <c r="AX166" s="2"/>
      <c r="AY166" s="2"/>
    </row>
    <row r="167" spans="1:51" ht="17.25" customHeight="1" x14ac:dyDescent="0.25">
      <c r="N167" s="14"/>
      <c r="O167" s="82"/>
      <c r="P167" s="14"/>
      <c r="Z167" s="26" t="s">
        <v>42</v>
      </c>
      <c r="AA167" s="16">
        <v>12</v>
      </c>
      <c r="AB167" s="16">
        <v>12</v>
      </c>
      <c r="AC167" s="16">
        <v>2</v>
      </c>
      <c r="AD167" s="8">
        <f>AA167*AB167</f>
        <v>144</v>
      </c>
      <c r="AE167" s="8">
        <v>50</v>
      </c>
      <c r="AF167" s="7">
        <f>AF165</f>
        <v>6700</v>
      </c>
      <c r="AG167" s="7">
        <f>'ภ.ด.ส.1 ม.7'!AF167*'ภ.ด.ส.1 ม.7'!AD167</f>
        <v>964800</v>
      </c>
      <c r="AH167" s="3">
        <f>SUM(AI167:AL167)</f>
        <v>144</v>
      </c>
      <c r="AJ167" s="3">
        <v>144</v>
      </c>
      <c r="AN167" s="2">
        <v>18</v>
      </c>
      <c r="AO167" s="95">
        <f t="shared" ref="AO167:AO168" si="95">AG167*AN167/100</f>
        <v>173664</v>
      </c>
      <c r="AP167" s="95">
        <f t="shared" ref="AP167:AP168" si="96">AG167-AO167</f>
        <v>791136</v>
      </c>
      <c r="AQ167" s="95">
        <f t="shared" ref="AQ167:AQ168" si="97">P167+AP167</f>
        <v>791136</v>
      </c>
      <c r="AR167" s="510">
        <f t="shared" ref="AR167:AR168" si="98">AQ167</f>
        <v>791136</v>
      </c>
      <c r="AT167" s="95">
        <f t="shared" ref="AT167:AT168" si="99">AQ167-AS167</f>
        <v>791136</v>
      </c>
      <c r="AW167" s="2"/>
      <c r="AX167" s="2"/>
      <c r="AY167" s="2"/>
    </row>
    <row r="168" spans="1:51" ht="17.25" customHeight="1" x14ac:dyDescent="0.25">
      <c r="N168" s="14"/>
      <c r="O168" s="82"/>
      <c r="P168" s="14"/>
      <c r="Z168" s="26" t="s">
        <v>43</v>
      </c>
      <c r="AA168" s="16">
        <v>12</v>
      </c>
      <c r="AB168" s="16">
        <v>12</v>
      </c>
      <c r="AC168" s="16">
        <v>2</v>
      </c>
      <c r="AD168" s="8">
        <f>AA168*AB168</f>
        <v>144</v>
      </c>
      <c r="AE168" s="8">
        <v>50</v>
      </c>
      <c r="AF168" s="7">
        <f>AF166</f>
        <v>6700</v>
      </c>
      <c r="AG168" s="7">
        <f>'ภ.ด.ส.1 ม.7'!AF168*'ภ.ด.ส.1 ม.7'!AD168</f>
        <v>964800</v>
      </c>
      <c r="AH168" s="3">
        <f>SUM(AI168:AL168)</f>
        <v>144</v>
      </c>
      <c r="AJ168" s="3">
        <v>144</v>
      </c>
      <c r="AN168" s="2">
        <v>18</v>
      </c>
      <c r="AO168" s="95">
        <f t="shared" si="95"/>
        <v>173664</v>
      </c>
      <c r="AP168" s="95">
        <f t="shared" si="96"/>
        <v>791136</v>
      </c>
      <c r="AQ168" s="95">
        <f t="shared" si="97"/>
        <v>791136</v>
      </c>
      <c r="AR168" s="510">
        <f t="shared" si="98"/>
        <v>791136</v>
      </c>
      <c r="AT168" s="95">
        <f t="shared" si="99"/>
        <v>791136</v>
      </c>
      <c r="AW168" s="2"/>
      <c r="AX168" s="2"/>
      <c r="AY168" s="2"/>
    </row>
    <row r="169" spans="1:51" ht="17.25" customHeight="1" x14ac:dyDescent="0.25">
      <c r="A169" s="67" t="s">
        <v>1620</v>
      </c>
      <c r="B169" s="1">
        <v>1375</v>
      </c>
      <c r="C169" s="66" t="s">
        <v>5</v>
      </c>
      <c r="D169" s="2">
        <v>18774</v>
      </c>
      <c r="E169" s="2">
        <v>2</v>
      </c>
      <c r="F169" s="2">
        <v>643</v>
      </c>
      <c r="G169" s="2" t="s">
        <v>245</v>
      </c>
      <c r="H169" s="2">
        <v>5</v>
      </c>
      <c r="I169" s="2">
        <v>2</v>
      </c>
      <c r="J169" s="2">
        <v>59</v>
      </c>
      <c r="K169" s="12">
        <f>H169*400+I169*100+J169</f>
        <v>2259</v>
      </c>
      <c r="L169" s="14">
        <f>SUM(Q169:U169)</f>
        <v>2259</v>
      </c>
      <c r="M169" s="62">
        <v>1</v>
      </c>
      <c r="N169" s="14">
        <f t="shared" si="81"/>
        <v>2259</v>
      </c>
      <c r="O169" s="82">
        <v>125</v>
      </c>
      <c r="P169" s="14">
        <f t="shared" si="82"/>
        <v>282375</v>
      </c>
      <c r="Q169" s="3">
        <v>2259</v>
      </c>
      <c r="V169" s="58" t="s">
        <v>1620</v>
      </c>
      <c r="W169" s="5">
        <v>1238</v>
      </c>
      <c r="X169" s="19"/>
      <c r="Y169" s="21" t="s">
        <v>38</v>
      </c>
      <c r="Z169" s="4" t="s">
        <v>7</v>
      </c>
      <c r="AA169" s="16">
        <v>9</v>
      </c>
      <c r="AB169" s="16">
        <v>17</v>
      </c>
      <c r="AC169" s="16">
        <v>2</v>
      </c>
      <c r="AD169" s="8">
        <f>AA169*AB169</f>
        <v>153</v>
      </c>
      <c r="AE169" s="8">
        <v>100</v>
      </c>
      <c r="AF169" s="7">
        <f>[8]รายการ!B1</f>
        <v>6700</v>
      </c>
      <c r="AG169" s="7">
        <f>AF169*AD169</f>
        <v>1025100</v>
      </c>
      <c r="AH169" s="3">
        <f>SUM(AI169:AL169)</f>
        <v>153</v>
      </c>
      <c r="AI169" s="3">
        <v>153</v>
      </c>
      <c r="AM169" s="2">
        <v>21</v>
      </c>
      <c r="AN169" s="2">
        <f>ค่าเสื่อม!T4</f>
        <v>93</v>
      </c>
      <c r="AO169" s="95">
        <f>AG169*AN169/100</f>
        <v>953343</v>
      </c>
      <c r="AP169" s="95">
        <f>AG169-AO169</f>
        <v>71757</v>
      </c>
      <c r="AQ169" s="95">
        <f>P169+AP169</f>
        <v>354132</v>
      </c>
      <c r="AR169" s="510">
        <f t="shared" si="79"/>
        <v>354132</v>
      </c>
      <c r="AT169" s="95">
        <f t="shared" ref="AT169:AT180" si="100">AQ169-AS169</f>
        <v>354132</v>
      </c>
      <c r="AW169" s="28" t="s">
        <v>1584</v>
      </c>
      <c r="AX169" s="2"/>
      <c r="AY169" s="2"/>
    </row>
    <row r="170" spans="1:51" ht="17.25" customHeight="1" x14ac:dyDescent="0.25">
      <c r="A170" s="67" t="s">
        <v>1621</v>
      </c>
      <c r="B170" s="1">
        <v>1376</v>
      </c>
      <c r="C170" s="66" t="s">
        <v>5</v>
      </c>
      <c r="D170" s="2">
        <v>18795</v>
      </c>
      <c r="E170" s="2">
        <v>28</v>
      </c>
      <c r="F170" s="2">
        <v>664</v>
      </c>
      <c r="G170" s="2" t="s">
        <v>245</v>
      </c>
      <c r="H170" s="2">
        <v>1</v>
      </c>
      <c r="I170" s="2">
        <v>1</v>
      </c>
      <c r="J170" s="2">
        <v>89</v>
      </c>
      <c r="K170" s="12">
        <f>H170*400+I170*100+J170</f>
        <v>589</v>
      </c>
      <c r="L170" s="14">
        <f>SUM(Q170:U170)</f>
        <v>598</v>
      </c>
      <c r="M170" s="62">
        <v>2</v>
      </c>
      <c r="N170" s="14">
        <f t="shared" si="81"/>
        <v>598</v>
      </c>
      <c r="O170" s="82">
        <v>200</v>
      </c>
      <c r="P170" s="14">
        <f t="shared" si="82"/>
        <v>119600</v>
      </c>
      <c r="R170" s="8">
        <v>598</v>
      </c>
      <c r="V170" s="26" t="s">
        <v>1620</v>
      </c>
      <c r="W170" s="5">
        <v>1239</v>
      </c>
      <c r="X170" s="17" t="s">
        <v>721</v>
      </c>
      <c r="Y170" s="4" t="s">
        <v>28</v>
      </c>
      <c r="Z170" s="4" t="s">
        <v>53</v>
      </c>
      <c r="AA170" s="16">
        <v>8</v>
      </c>
      <c r="AB170" s="16">
        <v>15</v>
      </c>
      <c r="AC170" s="16">
        <v>2</v>
      </c>
      <c r="AD170" s="8">
        <f>AA170*AB170</f>
        <v>120</v>
      </c>
      <c r="AE170" s="8">
        <v>100</v>
      </c>
      <c r="AF170" s="7">
        <f>[8]รายการ!B1</f>
        <v>6700</v>
      </c>
      <c r="AG170" s="7">
        <f>AF170*AD170</f>
        <v>804000</v>
      </c>
      <c r="AH170" s="3">
        <f>SUM(AI170:AL170)</f>
        <v>120</v>
      </c>
      <c r="AJ170" s="3">
        <v>120</v>
      </c>
      <c r="AM170" s="2">
        <v>21</v>
      </c>
      <c r="AN170" s="2">
        <f>ค่าเสื่อม!T4</f>
        <v>93</v>
      </c>
      <c r="AO170" s="95">
        <f>AG170*AN170/100</f>
        <v>747720</v>
      </c>
      <c r="AP170" s="95">
        <f>AG170-AO170</f>
        <v>56280</v>
      </c>
      <c r="AQ170" s="95">
        <f>P170+AP170</f>
        <v>175880</v>
      </c>
      <c r="AR170" s="510">
        <f t="shared" si="79"/>
        <v>175880</v>
      </c>
      <c r="AT170" s="95">
        <f t="shared" si="100"/>
        <v>175880</v>
      </c>
      <c r="AW170" s="2"/>
      <c r="AX170" s="2"/>
      <c r="AY170" s="2"/>
    </row>
    <row r="171" spans="1:51" ht="17.25" customHeight="1" x14ac:dyDescent="0.25">
      <c r="A171" s="67" t="s">
        <v>299</v>
      </c>
      <c r="N171" s="14"/>
      <c r="O171" s="82"/>
      <c r="P171" s="14"/>
      <c r="W171" s="5">
        <v>1240</v>
      </c>
      <c r="Y171" s="4" t="s">
        <v>34</v>
      </c>
      <c r="Z171" s="4" t="s">
        <v>6</v>
      </c>
      <c r="AA171" s="16">
        <v>8</v>
      </c>
      <c r="AB171" s="16">
        <v>9</v>
      </c>
      <c r="AC171" s="16">
        <v>2</v>
      </c>
      <c r="AD171" s="8">
        <f>AA171*AB171</f>
        <v>72</v>
      </c>
      <c r="AE171" s="8">
        <v>100</v>
      </c>
      <c r="AF171" s="7">
        <f>AF170</f>
        <v>6700</v>
      </c>
      <c r="AG171" s="7">
        <f>AF171*AD171</f>
        <v>482400</v>
      </c>
      <c r="AH171" s="3">
        <f>SUM(AI171:AL171)</f>
        <v>72</v>
      </c>
      <c r="AJ171" s="3">
        <v>72</v>
      </c>
      <c r="AM171" s="2">
        <v>21</v>
      </c>
      <c r="AN171" s="2">
        <f>ค่าเสื่อม!T4</f>
        <v>93</v>
      </c>
      <c r="AO171" s="95">
        <f>AG171*AN171/100</f>
        <v>448632</v>
      </c>
      <c r="AP171" s="95">
        <f>AG171-AO171</f>
        <v>33768</v>
      </c>
      <c r="AQ171" s="95">
        <f>P171+AP171</f>
        <v>33768</v>
      </c>
      <c r="AR171" s="510">
        <f t="shared" si="79"/>
        <v>33768</v>
      </c>
      <c r="AT171" s="95">
        <f t="shared" si="100"/>
        <v>33768</v>
      </c>
      <c r="AW171" s="2"/>
      <c r="AX171" s="2"/>
      <c r="AY171" s="2"/>
    </row>
    <row r="172" spans="1:51" s="27" customFormat="1" ht="17.25" customHeight="1" x14ac:dyDescent="0.25">
      <c r="A172" s="68"/>
      <c r="B172" s="5">
        <v>1377</v>
      </c>
      <c r="C172" s="72" t="s">
        <v>5</v>
      </c>
      <c r="D172" s="4">
        <v>18775</v>
      </c>
      <c r="E172" s="4">
        <v>3</v>
      </c>
      <c r="F172" s="4">
        <v>644</v>
      </c>
      <c r="G172" s="4" t="s">
        <v>245</v>
      </c>
      <c r="H172" s="4">
        <v>5</v>
      </c>
      <c r="I172" s="4">
        <v>2</v>
      </c>
      <c r="J172" s="4">
        <v>61</v>
      </c>
      <c r="K172" s="12">
        <f>H172*400+I172*100+J172</f>
        <v>2261</v>
      </c>
      <c r="L172" s="14">
        <f>SUM(Q172:U172)</f>
        <v>2261</v>
      </c>
      <c r="M172" s="62">
        <v>2</v>
      </c>
      <c r="N172" s="14">
        <f t="shared" si="81"/>
        <v>2261</v>
      </c>
      <c r="O172" s="52">
        <f>125</f>
        <v>125</v>
      </c>
      <c r="P172" s="14">
        <f t="shared" si="82"/>
        <v>282625</v>
      </c>
      <c r="Q172" s="3">
        <v>2261</v>
      </c>
      <c r="R172" s="8"/>
      <c r="S172" s="8"/>
      <c r="T172" s="4"/>
      <c r="U172" s="11"/>
      <c r="V172" s="26"/>
      <c r="W172" s="5"/>
      <c r="X172" s="17"/>
      <c r="Y172" s="4"/>
      <c r="Z172" s="4"/>
      <c r="AA172" s="16"/>
      <c r="AB172" s="16"/>
      <c r="AC172" s="16"/>
      <c r="AD172" s="8"/>
      <c r="AE172" s="8"/>
      <c r="AF172" s="7"/>
      <c r="AG172" s="7"/>
      <c r="AH172" s="4"/>
      <c r="AI172" s="3"/>
      <c r="AJ172" s="3"/>
      <c r="AK172" s="3"/>
      <c r="AL172" s="3"/>
      <c r="AM172" s="4"/>
      <c r="AN172" s="4"/>
      <c r="AO172" s="4"/>
      <c r="AP172" s="4"/>
      <c r="AQ172" s="166">
        <f>P172</f>
        <v>282625</v>
      </c>
      <c r="AR172" s="510">
        <f t="shared" si="79"/>
        <v>282625</v>
      </c>
      <c r="AS172" s="4"/>
      <c r="AT172" s="166">
        <f t="shared" si="100"/>
        <v>282625</v>
      </c>
      <c r="AU172" s="4"/>
      <c r="AV172" s="4"/>
      <c r="AW172" s="4"/>
      <c r="AX172" s="4"/>
      <c r="AY172" s="4"/>
    </row>
    <row r="173" spans="1:51" ht="17.25" customHeight="1" x14ac:dyDescent="0.25">
      <c r="A173" s="67" t="s">
        <v>1921</v>
      </c>
      <c r="B173" s="5">
        <v>1378</v>
      </c>
      <c r="C173" s="66" t="s">
        <v>5</v>
      </c>
      <c r="D173" s="2">
        <v>18776</v>
      </c>
      <c r="E173" s="2">
        <v>4</v>
      </c>
      <c r="F173" s="2">
        <v>645</v>
      </c>
      <c r="G173" s="2" t="s">
        <v>245</v>
      </c>
      <c r="H173" s="2">
        <v>5</v>
      </c>
      <c r="I173" s="2">
        <v>2</v>
      </c>
      <c r="J173" s="2">
        <v>66</v>
      </c>
      <c r="K173" s="12">
        <f>H173*400+I173*100+J173</f>
        <v>2266</v>
      </c>
      <c r="L173" s="14">
        <f>SUM(Q173:U173)</f>
        <v>2266</v>
      </c>
      <c r="M173" s="62">
        <v>1</v>
      </c>
      <c r="N173" s="14">
        <f t="shared" si="81"/>
        <v>2266</v>
      </c>
      <c r="O173" s="82">
        <v>125</v>
      </c>
      <c r="P173" s="14">
        <f t="shared" si="82"/>
        <v>283250</v>
      </c>
      <c r="Q173" s="3">
        <v>2266</v>
      </c>
      <c r="R173" s="8" t="s">
        <v>91</v>
      </c>
      <c r="AQ173" s="95">
        <f>P173</f>
        <v>283250</v>
      </c>
      <c r="AR173" s="510">
        <f t="shared" si="79"/>
        <v>283250</v>
      </c>
      <c r="AT173" s="95">
        <f t="shared" si="100"/>
        <v>283250</v>
      </c>
      <c r="AW173" s="2"/>
      <c r="AX173" s="2"/>
      <c r="AY173" s="2"/>
    </row>
    <row r="174" spans="1:51" s="27" customFormat="1" ht="17.25" customHeight="1" x14ac:dyDescent="0.25">
      <c r="A174" s="68" t="s">
        <v>1622</v>
      </c>
      <c r="B174" s="5">
        <v>1379</v>
      </c>
      <c r="C174" s="72" t="s">
        <v>5</v>
      </c>
      <c r="D174" s="4">
        <v>18796</v>
      </c>
      <c r="E174" s="4">
        <v>29</v>
      </c>
      <c r="F174" s="4">
        <v>665</v>
      </c>
      <c r="G174" s="4" t="s">
        <v>245</v>
      </c>
      <c r="H174" s="4">
        <v>1</v>
      </c>
      <c r="I174" s="4">
        <v>0</v>
      </c>
      <c r="J174" s="4">
        <v>80</v>
      </c>
      <c r="K174" s="12">
        <f>H174*400+I174*100+J174</f>
        <v>480</v>
      </c>
      <c r="L174" s="14">
        <f>SUM(Q174:U174)</f>
        <v>480</v>
      </c>
      <c r="M174" s="62">
        <v>2</v>
      </c>
      <c r="N174" s="14">
        <f t="shared" si="81"/>
        <v>480</v>
      </c>
      <c r="O174" s="52">
        <f>200</f>
        <v>200</v>
      </c>
      <c r="P174" s="14">
        <f t="shared" si="82"/>
        <v>96000</v>
      </c>
      <c r="Q174" s="3"/>
      <c r="R174" s="8">
        <v>480</v>
      </c>
      <c r="S174" s="8"/>
      <c r="T174" s="4"/>
      <c r="U174" s="11"/>
      <c r="V174" s="26" t="s">
        <v>1622</v>
      </c>
      <c r="W174" s="5">
        <v>1241</v>
      </c>
      <c r="X174" s="17" t="s">
        <v>529</v>
      </c>
      <c r="Y174" s="4" t="s">
        <v>28</v>
      </c>
      <c r="Z174" s="4" t="s">
        <v>37</v>
      </c>
      <c r="AA174" s="16">
        <v>6</v>
      </c>
      <c r="AB174" s="16">
        <v>18</v>
      </c>
      <c r="AC174" s="16">
        <v>2</v>
      </c>
      <c r="AD174" s="8">
        <f>AA174*AB174</f>
        <v>108</v>
      </c>
      <c r="AE174" s="8">
        <v>100</v>
      </c>
      <c r="AF174" s="7">
        <f>[8]รายการ!B1</f>
        <v>6700</v>
      </c>
      <c r="AG174" s="7">
        <f>AF174*AD174</f>
        <v>723600</v>
      </c>
      <c r="AH174" s="3">
        <f>SUM(AI174:AL174)</f>
        <v>108</v>
      </c>
      <c r="AI174" s="3"/>
      <c r="AJ174" s="3">
        <v>108</v>
      </c>
      <c r="AK174" s="3"/>
      <c r="AL174" s="3"/>
      <c r="AM174" s="4">
        <v>21</v>
      </c>
      <c r="AN174" s="4">
        <f>ค่าเสื่อม!V2</f>
        <v>32</v>
      </c>
      <c r="AO174" s="166">
        <f>AG174*AN174/100</f>
        <v>231552</v>
      </c>
      <c r="AP174" s="166">
        <f>AG174-AO174</f>
        <v>492048</v>
      </c>
      <c r="AQ174" s="166">
        <f>P173+AP174</f>
        <v>775298</v>
      </c>
      <c r="AR174" s="510">
        <f t="shared" si="79"/>
        <v>775298</v>
      </c>
      <c r="AS174" s="4"/>
      <c r="AT174" s="95">
        <f t="shared" si="100"/>
        <v>775298</v>
      </c>
      <c r="AU174" s="4"/>
      <c r="AV174" s="4"/>
      <c r="AW174" s="4"/>
      <c r="AX174" s="4"/>
      <c r="AY174" s="4"/>
    </row>
    <row r="175" spans="1:51" ht="17.25" customHeight="1" x14ac:dyDescent="0.25">
      <c r="A175" s="67" t="s">
        <v>1623</v>
      </c>
      <c r="B175" s="5">
        <v>1380</v>
      </c>
      <c r="C175" s="66" t="s">
        <v>5</v>
      </c>
      <c r="D175" s="2">
        <v>18806</v>
      </c>
      <c r="E175" s="2">
        <v>54</v>
      </c>
      <c r="F175" s="2">
        <v>675</v>
      </c>
      <c r="G175" s="2" t="s">
        <v>245</v>
      </c>
      <c r="H175" s="2">
        <v>19</v>
      </c>
      <c r="I175" s="2">
        <v>1</v>
      </c>
      <c r="J175" s="2">
        <v>0</v>
      </c>
      <c r="K175" s="12">
        <f>H175*400+I175*100+J175</f>
        <v>7700</v>
      </c>
      <c r="L175" s="14">
        <f>SUM(Q175:U175)</f>
        <v>7700</v>
      </c>
      <c r="M175" s="62">
        <v>5</v>
      </c>
      <c r="N175" s="14">
        <f t="shared" si="81"/>
        <v>7700</v>
      </c>
      <c r="O175" s="82">
        <v>125</v>
      </c>
      <c r="P175" s="14">
        <f t="shared" si="82"/>
        <v>962500</v>
      </c>
      <c r="Q175" s="3">
        <v>6900</v>
      </c>
      <c r="R175" s="8">
        <v>800</v>
      </c>
      <c r="V175" s="58" t="s">
        <v>1623</v>
      </c>
      <c r="W175" s="5">
        <v>1242</v>
      </c>
      <c r="X175" s="17" t="s">
        <v>1624</v>
      </c>
      <c r="Y175" s="4" t="s">
        <v>28</v>
      </c>
      <c r="Z175" s="4" t="s">
        <v>53</v>
      </c>
      <c r="AA175" s="16">
        <v>6</v>
      </c>
      <c r="AB175" s="16">
        <v>15</v>
      </c>
      <c r="AC175" s="16">
        <v>2</v>
      </c>
      <c r="AD175" s="8">
        <f>AA175*AB175</f>
        <v>90</v>
      </c>
      <c r="AE175" s="8">
        <v>100</v>
      </c>
      <c r="AF175" s="7">
        <f>[8]รายการ!B1</f>
        <v>6700</v>
      </c>
      <c r="AG175" s="7">
        <f>AF175*AD175</f>
        <v>603000</v>
      </c>
      <c r="AH175" s="3">
        <f>SUM(AI175:AL175)</f>
        <v>90</v>
      </c>
      <c r="AJ175" s="3">
        <v>90</v>
      </c>
      <c r="AM175" s="2">
        <v>13</v>
      </c>
      <c r="AN175" s="2">
        <f>ค่าเสื่อม!N4</f>
        <v>55</v>
      </c>
      <c r="AO175" s="95">
        <f>AG175*AN175/100</f>
        <v>331650</v>
      </c>
      <c r="AP175" s="95">
        <f>AG175-AO175</f>
        <v>271350</v>
      </c>
      <c r="AQ175" s="95">
        <f>P175+AP175</f>
        <v>1233850</v>
      </c>
      <c r="AR175" s="510">
        <f t="shared" si="79"/>
        <v>1233850</v>
      </c>
      <c r="AT175" s="95">
        <f t="shared" si="100"/>
        <v>1233850</v>
      </c>
      <c r="AW175" s="2"/>
      <c r="AX175" s="2"/>
      <c r="AY175" s="2"/>
    </row>
    <row r="176" spans="1:51" ht="17.25" customHeight="1" x14ac:dyDescent="0.25">
      <c r="N176" s="14"/>
      <c r="O176" s="82"/>
      <c r="P176" s="14"/>
      <c r="V176" s="26" t="s">
        <v>1625</v>
      </c>
      <c r="W176" s="5">
        <v>1243</v>
      </c>
      <c r="X176" s="17" t="s">
        <v>1626</v>
      </c>
      <c r="Y176" s="4" t="s">
        <v>28</v>
      </c>
      <c r="Z176" s="4" t="s">
        <v>37</v>
      </c>
      <c r="AA176" s="16">
        <v>6</v>
      </c>
      <c r="AB176" s="16">
        <v>15</v>
      </c>
      <c r="AC176" s="16">
        <v>2</v>
      </c>
      <c r="AD176" s="8">
        <f>AA176*AB176</f>
        <v>90</v>
      </c>
      <c r="AE176" s="8">
        <v>100</v>
      </c>
      <c r="AF176" s="7">
        <f>[8]รายการ!B1</f>
        <v>6700</v>
      </c>
      <c r="AG176" s="7">
        <f>AF176*AD176</f>
        <v>603000</v>
      </c>
      <c r="AH176" s="3">
        <f>SUM(AI176:AL176)</f>
        <v>90</v>
      </c>
      <c r="AJ176" s="3">
        <v>90</v>
      </c>
      <c r="AM176" s="2">
        <v>11</v>
      </c>
      <c r="AN176" s="2">
        <f>ค่าเสื่อม!L2</f>
        <v>12</v>
      </c>
      <c r="AO176" s="95">
        <f>AG176*AN176/100</f>
        <v>72360</v>
      </c>
      <c r="AP176" s="95">
        <f>AG176-AO176</f>
        <v>530640</v>
      </c>
      <c r="AQ176" s="95">
        <f>AP176</f>
        <v>530640</v>
      </c>
      <c r="AR176" s="510">
        <f t="shared" si="79"/>
        <v>530640</v>
      </c>
      <c r="AT176" s="95">
        <f t="shared" si="100"/>
        <v>530640</v>
      </c>
      <c r="AW176" s="2"/>
      <c r="AX176" s="2"/>
      <c r="AY176" s="2"/>
    </row>
    <row r="177" spans="1:51" ht="17.25" customHeight="1" x14ac:dyDescent="0.25">
      <c r="N177" s="14"/>
      <c r="O177" s="82"/>
      <c r="P177" s="14"/>
      <c r="V177" s="26" t="s">
        <v>1627</v>
      </c>
      <c r="W177" s="5">
        <v>1244</v>
      </c>
      <c r="X177" s="17" t="s">
        <v>402</v>
      </c>
      <c r="Y177" s="4" t="s">
        <v>28</v>
      </c>
      <c r="Z177" s="4" t="s">
        <v>53</v>
      </c>
      <c r="AA177" s="16">
        <v>6</v>
      </c>
      <c r="AB177" s="16">
        <v>15</v>
      </c>
      <c r="AC177" s="16">
        <v>2</v>
      </c>
      <c r="AD177" s="8">
        <f>AA177*AB177</f>
        <v>90</v>
      </c>
      <c r="AE177" s="8">
        <v>100</v>
      </c>
      <c r="AF177" s="7">
        <f>[8]รายการ!B1</f>
        <v>6700</v>
      </c>
      <c r="AG177" s="7">
        <f>AF177*AD177</f>
        <v>603000</v>
      </c>
      <c r="AH177" s="3">
        <f>SUM(AI177:AL177)</f>
        <v>90</v>
      </c>
      <c r="AJ177" s="3">
        <v>90</v>
      </c>
      <c r="AM177" s="2">
        <v>18</v>
      </c>
      <c r="AN177" s="2">
        <f>ค่าเสื่อม!S4</f>
        <v>86</v>
      </c>
      <c r="AO177" s="95">
        <f>AG177*AN177/100</f>
        <v>518580</v>
      </c>
      <c r="AP177" s="95">
        <f>AG177-AO177</f>
        <v>84420</v>
      </c>
      <c r="AQ177" s="95">
        <f>AP177</f>
        <v>84420</v>
      </c>
      <c r="AR177" s="510">
        <f t="shared" si="79"/>
        <v>84420</v>
      </c>
      <c r="AT177" s="95">
        <f t="shared" si="100"/>
        <v>84420</v>
      </c>
      <c r="AW177" s="2"/>
      <c r="AX177" s="2"/>
      <c r="AY177" s="2"/>
    </row>
    <row r="178" spans="1:51" ht="17.25" customHeight="1" x14ac:dyDescent="0.25">
      <c r="N178" s="14"/>
      <c r="O178" s="82"/>
      <c r="P178" s="14"/>
      <c r="V178" s="26" t="s">
        <v>1628</v>
      </c>
      <c r="W178" s="5">
        <v>1245</v>
      </c>
      <c r="X178" s="17" t="s">
        <v>1619</v>
      </c>
      <c r="Y178" s="4" t="s">
        <v>28</v>
      </c>
      <c r="Z178" s="4" t="s">
        <v>53</v>
      </c>
      <c r="AA178" s="16">
        <v>6</v>
      </c>
      <c r="AB178" s="16">
        <v>8</v>
      </c>
      <c r="AC178" s="16">
        <v>2</v>
      </c>
      <c r="AD178" s="8">
        <f>AA178*AB178</f>
        <v>48</v>
      </c>
      <c r="AE178" s="8">
        <v>100</v>
      </c>
      <c r="AF178" s="7">
        <f>[8]รายการ!B1</f>
        <v>6700</v>
      </c>
      <c r="AG178" s="7">
        <f>AF178*AD178</f>
        <v>321600</v>
      </c>
      <c r="AH178" s="3">
        <f>SUM(AI178:AL178)</f>
        <v>48</v>
      </c>
      <c r="AJ178" s="3">
        <v>48</v>
      </c>
      <c r="AM178" s="2">
        <v>21</v>
      </c>
      <c r="AN178" s="2">
        <f>ค่าเสื่อม!T4</f>
        <v>93</v>
      </c>
      <c r="AO178" s="95">
        <f>AG178*AN178/100</f>
        <v>299088</v>
      </c>
      <c r="AP178" s="95">
        <f>AG178-AO178</f>
        <v>22512</v>
      </c>
      <c r="AQ178" s="95">
        <f>AP178</f>
        <v>22512</v>
      </c>
      <c r="AR178" s="510">
        <f t="shared" si="79"/>
        <v>22512</v>
      </c>
      <c r="AT178" s="95">
        <f t="shared" si="100"/>
        <v>22512</v>
      </c>
      <c r="AW178" s="2"/>
      <c r="AX178" s="2"/>
      <c r="AY178" s="2"/>
    </row>
    <row r="179" spans="1:51" ht="17.25" customHeight="1" x14ac:dyDescent="0.25">
      <c r="B179" s="1">
        <v>1381</v>
      </c>
      <c r="C179" s="66" t="s">
        <v>5</v>
      </c>
      <c r="D179" s="2">
        <v>22170</v>
      </c>
      <c r="E179" s="2">
        <v>75</v>
      </c>
      <c r="F179" s="2">
        <v>865</v>
      </c>
      <c r="G179" s="2" t="s">
        <v>245</v>
      </c>
      <c r="H179" s="2">
        <v>3</v>
      </c>
      <c r="I179" s="2">
        <v>0</v>
      </c>
      <c r="J179" s="2">
        <v>70</v>
      </c>
      <c r="K179" s="12">
        <f>H179*400+I179*100+J179</f>
        <v>1270</v>
      </c>
      <c r="L179" s="14">
        <f>SUM(Q179:U179)</f>
        <v>1270</v>
      </c>
      <c r="M179" s="62">
        <v>1</v>
      </c>
      <c r="N179" s="14">
        <f t="shared" si="81"/>
        <v>1270</v>
      </c>
      <c r="O179" s="82">
        <v>100</v>
      </c>
      <c r="P179" s="14">
        <f t="shared" si="82"/>
        <v>127000</v>
      </c>
      <c r="Q179" s="3">
        <v>1270</v>
      </c>
      <c r="X179" s="19"/>
      <c r="AQ179" s="95">
        <f>P179</f>
        <v>127000</v>
      </c>
      <c r="AR179" s="510">
        <f t="shared" si="79"/>
        <v>127000</v>
      </c>
      <c r="AT179" s="95">
        <f t="shared" si="100"/>
        <v>127000</v>
      </c>
      <c r="AW179" s="2"/>
      <c r="AX179" s="2"/>
      <c r="AY179" s="2"/>
    </row>
    <row r="180" spans="1:51" ht="17.25" customHeight="1" x14ac:dyDescent="0.25">
      <c r="A180" s="67" t="s">
        <v>1629</v>
      </c>
      <c r="B180" s="1">
        <v>1382</v>
      </c>
      <c r="C180" s="66" t="s">
        <v>5</v>
      </c>
      <c r="D180" s="2">
        <v>18738</v>
      </c>
      <c r="E180" s="2">
        <v>78</v>
      </c>
      <c r="F180" s="2">
        <v>607</v>
      </c>
      <c r="G180" s="2" t="s">
        <v>245</v>
      </c>
      <c r="H180" s="2">
        <v>4</v>
      </c>
      <c r="I180" s="2">
        <v>0</v>
      </c>
      <c r="J180" s="2">
        <v>0</v>
      </c>
      <c r="K180" s="12">
        <f>H180*400+I180*100+J180</f>
        <v>1600</v>
      </c>
      <c r="L180" s="14">
        <f>SUM(Q180:U180)</f>
        <v>1600</v>
      </c>
      <c r="M180" s="62">
        <v>5</v>
      </c>
      <c r="N180" s="14">
        <f t="shared" si="81"/>
        <v>1600</v>
      </c>
      <c r="O180" s="82">
        <v>125</v>
      </c>
      <c r="P180" s="14">
        <f t="shared" si="82"/>
        <v>200000</v>
      </c>
      <c r="Q180" s="3">
        <v>1400</v>
      </c>
      <c r="R180" s="8">
        <v>200</v>
      </c>
      <c r="V180" s="58" t="s">
        <v>1629</v>
      </c>
      <c r="W180" s="5">
        <v>1246</v>
      </c>
      <c r="X180" s="17" t="s">
        <v>1630</v>
      </c>
      <c r="Y180" s="4" t="s">
        <v>28</v>
      </c>
      <c r="Z180" s="4" t="s">
        <v>41</v>
      </c>
      <c r="AC180" s="16">
        <v>2</v>
      </c>
      <c r="AD180" s="8">
        <f>SUM(AD181:AD182)</f>
        <v>374</v>
      </c>
      <c r="AE180" s="8">
        <v>100</v>
      </c>
      <c r="AF180" s="7">
        <f>[8]รายการ!B1</f>
        <v>6700</v>
      </c>
      <c r="AG180" s="7">
        <f>AF180*AD180</f>
        <v>2505800</v>
      </c>
      <c r="AH180" s="3">
        <f>SUM(AI180:AK180)</f>
        <v>374</v>
      </c>
      <c r="AJ180" s="3">
        <v>374</v>
      </c>
      <c r="AM180" s="2">
        <v>19</v>
      </c>
      <c r="AN180" s="2">
        <f>ค่าเสื่อม!T3</f>
        <v>70</v>
      </c>
      <c r="AO180" s="95">
        <f>AG180*AN180/100</f>
        <v>1754060</v>
      </c>
      <c r="AP180" s="95">
        <f>AG180-AO180</f>
        <v>751740</v>
      </c>
      <c r="AQ180" s="95">
        <f>P180+AP180</f>
        <v>951740</v>
      </c>
      <c r="AR180" s="510">
        <f t="shared" si="79"/>
        <v>951740</v>
      </c>
      <c r="AT180" s="95">
        <f t="shared" si="100"/>
        <v>951740</v>
      </c>
      <c r="AW180" s="2"/>
      <c r="AX180" s="2"/>
      <c r="AY180" s="2"/>
    </row>
    <row r="181" spans="1:51" ht="17.25" customHeight="1" x14ac:dyDescent="0.25">
      <c r="N181" s="14"/>
      <c r="O181" s="82"/>
      <c r="P181" s="14"/>
      <c r="Z181" s="26" t="s">
        <v>42</v>
      </c>
      <c r="AA181" s="16">
        <v>11</v>
      </c>
      <c r="AB181" s="16">
        <v>17</v>
      </c>
      <c r="AD181" s="8">
        <f>AA181*AB181</f>
        <v>187</v>
      </c>
      <c r="AE181" s="8">
        <v>50</v>
      </c>
      <c r="AF181" s="7">
        <f>AF178</f>
        <v>6700</v>
      </c>
      <c r="AG181" s="7">
        <f t="shared" ref="AG181:AG182" si="101">AF181*AD181</f>
        <v>1252900</v>
      </c>
      <c r="AH181" s="3">
        <f>SUM(AI181:AL181)</f>
        <v>187</v>
      </c>
      <c r="AJ181" s="3">
        <v>187</v>
      </c>
      <c r="AN181" s="2">
        <v>70</v>
      </c>
      <c r="AO181" s="95">
        <f t="shared" ref="AO181:AO182" si="102">AG181*AN181/100</f>
        <v>877030</v>
      </c>
      <c r="AP181" s="95">
        <f t="shared" ref="AP181:AP182" si="103">AG181-AO181</f>
        <v>375870</v>
      </c>
      <c r="AQ181" s="95">
        <f t="shared" ref="AQ181:AQ182" si="104">P181+AP181</f>
        <v>375870</v>
      </c>
      <c r="AR181" s="510">
        <f t="shared" ref="AR181:AR182" si="105">AQ181</f>
        <v>375870</v>
      </c>
      <c r="AT181" s="95">
        <f t="shared" ref="AT181:AT182" si="106">AQ181-AS181</f>
        <v>375870</v>
      </c>
      <c r="AW181" s="2"/>
      <c r="AX181" s="2"/>
      <c r="AY181" s="2"/>
    </row>
    <row r="182" spans="1:51" ht="17.25" customHeight="1" x14ac:dyDescent="0.25">
      <c r="N182" s="14"/>
      <c r="O182" s="82"/>
      <c r="P182" s="14"/>
      <c r="Z182" s="26" t="s">
        <v>43</v>
      </c>
      <c r="AA182" s="16">
        <v>11</v>
      </c>
      <c r="AB182" s="16">
        <v>17</v>
      </c>
      <c r="AD182" s="8">
        <f>AA182*AB182</f>
        <v>187</v>
      </c>
      <c r="AE182" s="8">
        <v>50</v>
      </c>
      <c r="AF182" s="7">
        <f>AF180</f>
        <v>6700</v>
      </c>
      <c r="AG182" s="7">
        <f t="shared" si="101"/>
        <v>1252900</v>
      </c>
      <c r="AH182" s="3">
        <f>SUM(AI182:AL182)</f>
        <v>187</v>
      </c>
      <c r="AJ182" s="3">
        <v>187</v>
      </c>
      <c r="AN182" s="2">
        <v>70</v>
      </c>
      <c r="AO182" s="95">
        <f t="shared" si="102"/>
        <v>877030</v>
      </c>
      <c r="AP182" s="95">
        <f t="shared" si="103"/>
        <v>375870</v>
      </c>
      <c r="AQ182" s="95">
        <f t="shared" si="104"/>
        <v>375870</v>
      </c>
      <c r="AR182" s="510">
        <f t="shared" si="105"/>
        <v>375870</v>
      </c>
      <c r="AT182" s="95">
        <f t="shared" si="106"/>
        <v>375870</v>
      </c>
      <c r="AW182" s="2"/>
      <c r="AX182" s="2"/>
      <c r="AY182" s="2"/>
    </row>
    <row r="183" spans="1:51" ht="17.25" customHeight="1" x14ac:dyDescent="0.25">
      <c r="B183" s="1">
        <v>1383</v>
      </c>
      <c r="C183" s="66" t="s">
        <v>5</v>
      </c>
      <c r="D183" s="2">
        <v>34785</v>
      </c>
      <c r="E183" s="2">
        <v>179</v>
      </c>
      <c r="F183" s="2">
        <v>1674</v>
      </c>
      <c r="G183" s="2" t="s">
        <v>245</v>
      </c>
      <c r="H183" s="2">
        <v>4</v>
      </c>
      <c r="I183" s="2">
        <v>0</v>
      </c>
      <c r="J183" s="2">
        <v>0</v>
      </c>
      <c r="K183" s="12">
        <f t="shared" ref="K183:K225" si="107">H183*400+I183*100+J183</f>
        <v>1600</v>
      </c>
      <c r="L183" s="14">
        <f t="shared" ref="L183:L225" si="108">SUM(Q183:U183)</f>
        <v>1600</v>
      </c>
      <c r="M183" s="62">
        <v>1</v>
      </c>
      <c r="N183" s="14">
        <f t="shared" ref="N183:N204" si="109">L183</f>
        <v>1600</v>
      </c>
      <c r="O183" s="82">
        <v>125</v>
      </c>
      <c r="P183" s="14">
        <f t="shared" ref="P183:P213" si="110">N183*O183</f>
        <v>200000</v>
      </c>
      <c r="Q183" s="3">
        <v>1600</v>
      </c>
      <c r="AQ183" s="95">
        <f t="shared" ref="AQ183:AQ224" si="111">P183</f>
        <v>200000</v>
      </c>
      <c r="AR183" s="510">
        <f t="shared" si="79"/>
        <v>200000</v>
      </c>
      <c r="AT183" s="95">
        <f t="shared" ref="AT183:AT214" si="112">AQ183-AS183</f>
        <v>200000</v>
      </c>
      <c r="AW183" s="2"/>
      <c r="AX183" s="2"/>
      <c r="AY183" s="2"/>
    </row>
    <row r="184" spans="1:51" ht="17.25" customHeight="1" x14ac:dyDescent="0.25">
      <c r="B184" s="1">
        <v>1384</v>
      </c>
      <c r="C184" s="66" t="s">
        <v>5</v>
      </c>
      <c r="D184" s="2">
        <v>38071</v>
      </c>
      <c r="E184" s="2">
        <v>195</v>
      </c>
      <c r="F184" s="2">
        <v>1904</v>
      </c>
      <c r="G184" s="2" t="s">
        <v>245</v>
      </c>
      <c r="H184" s="2">
        <v>13</v>
      </c>
      <c r="I184" s="2">
        <v>0</v>
      </c>
      <c r="J184" s="2">
        <v>0</v>
      </c>
      <c r="K184" s="12">
        <f t="shared" si="107"/>
        <v>5200</v>
      </c>
      <c r="L184" s="14">
        <f t="shared" si="108"/>
        <v>5200</v>
      </c>
      <c r="M184" s="62">
        <v>1</v>
      </c>
      <c r="N184" s="14">
        <f t="shared" si="109"/>
        <v>5200</v>
      </c>
      <c r="O184" s="82">
        <v>125</v>
      </c>
      <c r="P184" s="14">
        <f t="shared" si="110"/>
        <v>650000</v>
      </c>
      <c r="Q184" s="3">
        <v>5200</v>
      </c>
      <c r="AQ184" s="95">
        <f t="shared" si="111"/>
        <v>650000</v>
      </c>
      <c r="AR184" s="510">
        <f t="shared" si="79"/>
        <v>650000</v>
      </c>
      <c r="AT184" s="95">
        <f t="shared" si="112"/>
        <v>650000</v>
      </c>
      <c r="AW184" s="2"/>
      <c r="AX184" s="2"/>
      <c r="AY184" s="2"/>
    </row>
    <row r="185" spans="1:51" ht="17.25" customHeight="1" x14ac:dyDescent="0.25">
      <c r="B185" s="1">
        <v>1385</v>
      </c>
      <c r="C185" s="66" t="s">
        <v>5</v>
      </c>
      <c r="D185" s="2">
        <v>18737</v>
      </c>
      <c r="E185" s="2">
        <v>77</v>
      </c>
      <c r="F185" s="2">
        <v>606</v>
      </c>
      <c r="G185" s="2" t="s">
        <v>245</v>
      </c>
      <c r="H185" s="2">
        <v>14</v>
      </c>
      <c r="I185" s="2">
        <v>2</v>
      </c>
      <c r="J185" s="2">
        <v>97</v>
      </c>
      <c r="K185" s="12">
        <f t="shared" si="107"/>
        <v>5897</v>
      </c>
      <c r="L185" s="14">
        <f t="shared" si="108"/>
        <v>5897</v>
      </c>
      <c r="M185" s="62">
        <v>1</v>
      </c>
      <c r="N185" s="14">
        <f t="shared" si="109"/>
        <v>5897</v>
      </c>
      <c r="O185" s="82">
        <v>125</v>
      </c>
      <c r="P185" s="14">
        <f t="shared" si="110"/>
        <v>737125</v>
      </c>
      <c r="Q185" s="3">
        <v>5897</v>
      </c>
      <c r="AQ185" s="95">
        <f t="shared" si="111"/>
        <v>737125</v>
      </c>
      <c r="AR185" s="510">
        <f t="shared" si="79"/>
        <v>737125</v>
      </c>
      <c r="AT185" s="95">
        <f t="shared" si="112"/>
        <v>737125</v>
      </c>
      <c r="AW185" s="2"/>
      <c r="AX185" s="2"/>
      <c r="AY185" s="2"/>
    </row>
    <row r="186" spans="1:51" ht="17.25" customHeight="1" x14ac:dyDescent="0.25">
      <c r="A186" s="67" t="s">
        <v>1631</v>
      </c>
      <c r="B186" s="1">
        <v>1386</v>
      </c>
      <c r="C186" s="66" t="s">
        <v>5</v>
      </c>
      <c r="D186" s="2">
        <v>21647</v>
      </c>
      <c r="E186" s="2">
        <v>20</v>
      </c>
      <c r="F186" s="2">
        <v>757</v>
      </c>
      <c r="G186" s="2" t="s">
        <v>245</v>
      </c>
      <c r="H186" s="2">
        <v>9</v>
      </c>
      <c r="I186" s="2">
        <v>3</v>
      </c>
      <c r="J186" s="2">
        <v>1</v>
      </c>
      <c r="K186" s="12">
        <f t="shared" si="107"/>
        <v>3901</v>
      </c>
      <c r="L186" s="14">
        <f t="shared" si="108"/>
        <v>3901</v>
      </c>
      <c r="M186" s="62">
        <v>1</v>
      </c>
      <c r="N186" s="14">
        <f t="shared" si="109"/>
        <v>3901</v>
      </c>
      <c r="O186" s="82">
        <v>125</v>
      </c>
      <c r="P186" s="14">
        <f t="shared" si="110"/>
        <v>487625</v>
      </c>
      <c r="Q186" s="3">
        <v>3901</v>
      </c>
      <c r="AQ186" s="95">
        <f t="shared" si="111"/>
        <v>487625</v>
      </c>
      <c r="AR186" s="510">
        <f t="shared" si="79"/>
        <v>487625</v>
      </c>
      <c r="AT186" s="95">
        <f t="shared" si="112"/>
        <v>487625</v>
      </c>
      <c r="AW186" s="2"/>
      <c r="AX186" s="2"/>
      <c r="AY186" s="2"/>
    </row>
    <row r="187" spans="1:51" ht="17.25" customHeight="1" x14ac:dyDescent="0.25">
      <c r="B187" s="1">
        <v>1387</v>
      </c>
      <c r="C187" s="66" t="s">
        <v>5</v>
      </c>
      <c r="D187" s="2">
        <v>21657</v>
      </c>
      <c r="E187" s="2">
        <v>24</v>
      </c>
      <c r="F187" s="2">
        <v>767</v>
      </c>
      <c r="G187" s="2" t="s">
        <v>245</v>
      </c>
      <c r="H187" s="2">
        <v>27</v>
      </c>
      <c r="I187" s="2">
        <v>0</v>
      </c>
      <c r="J187" s="2">
        <v>52</v>
      </c>
      <c r="K187" s="12">
        <f t="shared" si="107"/>
        <v>10852</v>
      </c>
      <c r="L187" s="14">
        <f t="shared" si="108"/>
        <v>10852</v>
      </c>
      <c r="M187" s="62">
        <v>1</v>
      </c>
      <c r="N187" s="14">
        <f t="shared" si="109"/>
        <v>10852</v>
      </c>
      <c r="O187" s="82">
        <v>125</v>
      </c>
      <c r="P187" s="14">
        <f t="shared" si="110"/>
        <v>1356500</v>
      </c>
      <c r="Q187" s="3">
        <v>10852</v>
      </c>
      <c r="AQ187" s="95">
        <f t="shared" si="111"/>
        <v>1356500</v>
      </c>
      <c r="AR187" s="510">
        <f t="shared" si="79"/>
        <v>1356500</v>
      </c>
      <c r="AT187" s="95">
        <f t="shared" si="112"/>
        <v>1356500</v>
      </c>
      <c r="AW187" s="2"/>
      <c r="AX187" s="2"/>
      <c r="AY187" s="2"/>
    </row>
    <row r="188" spans="1:51" ht="17.25" customHeight="1" x14ac:dyDescent="0.25">
      <c r="B188" s="1">
        <v>1388</v>
      </c>
      <c r="C188" s="66" t="s">
        <v>5</v>
      </c>
      <c r="D188" s="2">
        <v>22139</v>
      </c>
      <c r="E188" s="2">
        <v>73</v>
      </c>
      <c r="F188" s="2">
        <v>834</v>
      </c>
      <c r="G188" s="2" t="s">
        <v>245</v>
      </c>
      <c r="H188" s="2">
        <v>12</v>
      </c>
      <c r="I188" s="2">
        <v>3</v>
      </c>
      <c r="J188" s="2">
        <v>47</v>
      </c>
      <c r="K188" s="12">
        <f t="shared" si="107"/>
        <v>5147</v>
      </c>
      <c r="L188" s="14">
        <f t="shared" si="108"/>
        <v>5147</v>
      </c>
      <c r="M188" s="62">
        <v>1</v>
      </c>
      <c r="N188" s="14">
        <f t="shared" si="109"/>
        <v>5147</v>
      </c>
      <c r="O188" s="82">
        <v>125</v>
      </c>
      <c r="P188" s="14">
        <f t="shared" si="110"/>
        <v>643375</v>
      </c>
      <c r="Q188" s="3">
        <v>5147</v>
      </c>
      <c r="AQ188" s="95">
        <f t="shared" si="111"/>
        <v>643375</v>
      </c>
      <c r="AR188" s="510">
        <f t="shared" si="79"/>
        <v>643375</v>
      </c>
      <c r="AT188" s="95">
        <f t="shared" si="112"/>
        <v>643375</v>
      </c>
      <c r="AW188" s="2"/>
      <c r="AX188" s="2"/>
      <c r="AY188" s="2"/>
    </row>
    <row r="189" spans="1:51" ht="17.25" customHeight="1" x14ac:dyDescent="0.25">
      <c r="B189" s="1">
        <v>1389</v>
      </c>
      <c r="C189" s="66" t="s">
        <v>5</v>
      </c>
      <c r="D189" s="2">
        <v>21660</v>
      </c>
      <c r="E189" s="2">
        <v>37</v>
      </c>
      <c r="F189" s="2">
        <v>770</v>
      </c>
      <c r="G189" s="2" t="s">
        <v>245</v>
      </c>
      <c r="H189" s="2">
        <v>33</v>
      </c>
      <c r="I189" s="2">
        <v>0</v>
      </c>
      <c r="J189" s="2">
        <v>74</v>
      </c>
      <c r="K189" s="12">
        <f t="shared" si="107"/>
        <v>13274</v>
      </c>
      <c r="L189" s="14">
        <f t="shared" si="108"/>
        <v>13274</v>
      </c>
      <c r="M189" s="62">
        <v>1</v>
      </c>
      <c r="N189" s="14">
        <f t="shared" si="109"/>
        <v>13274</v>
      </c>
      <c r="O189" s="82">
        <v>125</v>
      </c>
      <c r="P189" s="14">
        <f t="shared" si="110"/>
        <v>1659250</v>
      </c>
      <c r="Q189" s="3">
        <v>13274</v>
      </c>
      <c r="AQ189" s="95">
        <f t="shared" si="111"/>
        <v>1659250</v>
      </c>
      <c r="AR189" s="510">
        <f t="shared" si="79"/>
        <v>1659250</v>
      </c>
      <c r="AT189" s="95">
        <f t="shared" si="112"/>
        <v>1659250</v>
      </c>
      <c r="AW189" s="2"/>
      <c r="AX189" s="2"/>
      <c r="AY189" s="2"/>
    </row>
    <row r="190" spans="1:51" ht="17.25" customHeight="1" x14ac:dyDescent="0.25">
      <c r="A190" s="67" t="s">
        <v>1632</v>
      </c>
      <c r="B190" s="1">
        <v>1390</v>
      </c>
      <c r="C190" s="66" t="s">
        <v>5</v>
      </c>
      <c r="D190" s="2">
        <v>24314</v>
      </c>
      <c r="E190" s="2">
        <v>115</v>
      </c>
      <c r="F190" s="2">
        <v>1006</v>
      </c>
      <c r="G190" s="2" t="s">
        <v>245</v>
      </c>
      <c r="H190" s="2">
        <v>5</v>
      </c>
      <c r="I190" s="2">
        <v>0</v>
      </c>
      <c r="J190" s="2">
        <v>65</v>
      </c>
      <c r="K190" s="12">
        <f t="shared" si="107"/>
        <v>2065</v>
      </c>
      <c r="L190" s="14">
        <f t="shared" si="108"/>
        <v>2065</v>
      </c>
      <c r="M190" s="62">
        <v>1</v>
      </c>
      <c r="N190" s="14">
        <f t="shared" si="109"/>
        <v>2065</v>
      </c>
      <c r="O190" s="82">
        <v>125</v>
      </c>
      <c r="P190" s="14">
        <f t="shared" si="110"/>
        <v>258125</v>
      </c>
      <c r="Q190" s="3">
        <v>2065</v>
      </c>
      <c r="AQ190" s="95">
        <f t="shared" si="111"/>
        <v>258125</v>
      </c>
      <c r="AR190" s="510">
        <f t="shared" si="79"/>
        <v>258125</v>
      </c>
      <c r="AT190" s="95">
        <f t="shared" si="112"/>
        <v>258125</v>
      </c>
      <c r="AW190" s="2"/>
      <c r="AX190" s="2"/>
      <c r="AY190" s="2"/>
    </row>
    <row r="191" spans="1:51" ht="17.25" customHeight="1" x14ac:dyDescent="0.25">
      <c r="A191" s="67" t="s">
        <v>1633</v>
      </c>
      <c r="B191" s="1">
        <v>1391</v>
      </c>
      <c r="C191" s="66" t="s">
        <v>5</v>
      </c>
      <c r="D191" s="2">
        <v>17684</v>
      </c>
      <c r="E191" s="2">
        <v>1</v>
      </c>
      <c r="F191" s="2">
        <v>493</v>
      </c>
      <c r="G191" s="2" t="s">
        <v>245</v>
      </c>
      <c r="H191" s="2">
        <v>30</v>
      </c>
      <c r="I191" s="2">
        <v>3</v>
      </c>
      <c r="J191" s="2">
        <v>40</v>
      </c>
      <c r="K191" s="12">
        <f t="shared" si="107"/>
        <v>12340</v>
      </c>
      <c r="L191" s="14">
        <f t="shared" si="108"/>
        <v>12340</v>
      </c>
      <c r="M191" s="62">
        <v>1</v>
      </c>
      <c r="N191" s="14">
        <f t="shared" si="109"/>
        <v>12340</v>
      </c>
      <c r="O191" s="82">
        <v>125</v>
      </c>
      <c r="P191" s="14">
        <f t="shared" si="110"/>
        <v>1542500</v>
      </c>
      <c r="Q191" s="3">
        <v>12340</v>
      </c>
      <c r="AQ191" s="95">
        <f t="shared" si="111"/>
        <v>1542500</v>
      </c>
      <c r="AR191" s="510">
        <f t="shared" si="79"/>
        <v>1542500</v>
      </c>
      <c r="AT191" s="95">
        <f t="shared" si="112"/>
        <v>1542500</v>
      </c>
      <c r="AW191" s="2"/>
      <c r="AX191" s="2"/>
      <c r="AY191" s="2"/>
    </row>
    <row r="192" spans="1:51" ht="17.25" customHeight="1" x14ac:dyDescent="0.25">
      <c r="A192" s="67" t="s">
        <v>1634</v>
      </c>
      <c r="B192" s="1">
        <v>1392</v>
      </c>
      <c r="C192" s="66" t="s">
        <v>5</v>
      </c>
      <c r="D192" s="2">
        <v>23391</v>
      </c>
      <c r="E192" s="2">
        <v>38</v>
      </c>
      <c r="F192" s="2">
        <v>969</v>
      </c>
      <c r="G192" s="2" t="s">
        <v>245</v>
      </c>
      <c r="H192" s="2">
        <v>12</v>
      </c>
      <c r="I192" s="2">
        <v>0</v>
      </c>
      <c r="J192" s="2">
        <v>70</v>
      </c>
      <c r="K192" s="12">
        <f t="shared" si="107"/>
        <v>4870</v>
      </c>
      <c r="L192" s="14">
        <f t="shared" si="108"/>
        <v>4870</v>
      </c>
      <c r="M192" s="62">
        <v>1</v>
      </c>
      <c r="N192" s="14">
        <f t="shared" si="109"/>
        <v>4870</v>
      </c>
      <c r="O192" s="82">
        <v>125</v>
      </c>
      <c r="P192" s="14">
        <f t="shared" si="110"/>
        <v>608750</v>
      </c>
      <c r="Q192" s="3">
        <v>4870</v>
      </c>
      <c r="AQ192" s="95">
        <f t="shared" si="111"/>
        <v>608750</v>
      </c>
      <c r="AR192" s="510">
        <f t="shared" si="79"/>
        <v>608750</v>
      </c>
      <c r="AT192" s="95">
        <f t="shared" si="112"/>
        <v>608750</v>
      </c>
      <c r="AW192" s="2"/>
      <c r="AX192" s="2"/>
      <c r="AY192" s="2"/>
    </row>
    <row r="193" spans="1:51" ht="17.25" customHeight="1" x14ac:dyDescent="0.25">
      <c r="B193" s="1">
        <v>1393</v>
      </c>
      <c r="C193" s="66" t="s">
        <v>5</v>
      </c>
      <c r="D193" s="2">
        <v>23390</v>
      </c>
      <c r="E193" s="2">
        <v>92</v>
      </c>
      <c r="F193" s="2">
        <v>968</v>
      </c>
      <c r="G193" s="2" t="s">
        <v>245</v>
      </c>
      <c r="H193" s="2">
        <v>9</v>
      </c>
      <c r="I193" s="2">
        <v>3</v>
      </c>
      <c r="J193" s="2">
        <v>45</v>
      </c>
      <c r="K193" s="12">
        <f t="shared" si="107"/>
        <v>3945</v>
      </c>
      <c r="L193" s="14">
        <f t="shared" si="108"/>
        <v>3945</v>
      </c>
      <c r="M193" s="62">
        <v>1</v>
      </c>
      <c r="N193" s="14">
        <f t="shared" si="109"/>
        <v>3945</v>
      </c>
      <c r="O193" s="82">
        <v>100</v>
      </c>
      <c r="P193" s="14">
        <f t="shared" si="110"/>
        <v>394500</v>
      </c>
      <c r="Q193" s="3">
        <v>3945</v>
      </c>
      <c r="AQ193" s="95">
        <f t="shared" si="111"/>
        <v>394500</v>
      </c>
      <c r="AR193" s="510">
        <f t="shared" si="79"/>
        <v>394500</v>
      </c>
      <c r="AT193" s="95">
        <f t="shared" si="112"/>
        <v>394500</v>
      </c>
      <c r="AW193" s="2"/>
      <c r="AX193" s="2"/>
      <c r="AY193" s="2"/>
    </row>
    <row r="194" spans="1:51" ht="17.25" customHeight="1" x14ac:dyDescent="0.25">
      <c r="A194" s="67" t="s">
        <v>1635</v>
      </c>
      <c r="B194" s="1">
        <v>1394</v>
      </c>
      <c r="C194" s="66" t="s">
        <v>5</v>
      </c>
      <c r="D194" s="2">
        <v>21648</v>
      </c>
      <c r="E194" s="2">
        <v>22</v>
      </c>
      <c r="F194" s="2">
        <v>758</v>
      </c>
      <c r="G194" s="2" t="s">
        <v>245</v>
      </c>
      <c r="H194" s="2">
        <v>28</v>
      </c>
      <c r="I194" s="2">
        <v>1</v>
      </c>
      <c r="J194" s="2">
        <v>17</v>
      </c>
      <c r="K194" s="12">
        <f t="shared" si="107"/>
        <v>11317</v>
      </c>
      <c r="L194" s="14">
        <f t="shared" si="108"/>
        <v>11317</v>
      </c>
      <c r="M194" s="62">
        <v>1</v>
      </c>
      <c r="N194" s="14">
        <f t="shared" si="109"/>
        <v>11317</v>
      </c>
      <c r="O194" s="82">
        <v>125</v>
      </c>
      <c r="P194" s="14">
        <f t="shared" si="110"/>
        <v>1414625</v>
      </c>
      <c r="Q194" s="3">
        <v>11317</v>
      </c>
      <c r="AQ194" s="95">
        <f t="shared" si="111"/>
        <v>1414625</v>
      </c>
      <c r="AR194" s="510">
        <f t="shared" si="79"/>
        <v>1414625</v>
      </c>
      <c r="AT194" s="95">
        <f t="shared" si="112"/>
        <v>1414625</v>
      </c>
      <c r="AW194" s="2"/>
      <c r="AX194" s="2"/>
      <c r="AY194" s="2"/>
    </row>
    <row r="195" spans="1:51" s="692" customFormat="1" ht="17.25" customHeight="1" x14ac:dyDescent="0.25">
      <c r="A195" s="67" t="s">
        <v>1636</v>
      </c>
      <c r="B195" s="1">
        <v>1395</v>
      </c>
      <c r="C195" s="66" t="s">
        <v>5</v>
      </c>
      <c r="D195" s="2">
        <v>23386</v>
      </c>
      <c r="E195" s="2">
        <v>95</v>
      </c>
      <c r="F195" s="2">
        <v>964</v>
      </c>
      <c r="G195" s="2" t="s">
        <v>245</v>
      </c>
      <c r="H195" s="2">
        <v>26</v>
      </c>
      <c r="I195" s="2">
        <v>3</v>
      </c>
      <c r="J195" s="2">
        <v>86</v>
      </c>
      <c r="K195" s="12">
        <f t="shared" si="107"/>
        <v>10786</v>
      </c>
      <c r="L195" s="14">
        <f t="shared" si="108"/>
        <v>10786</v>
      </c>
      <c r="M195" s="62">
        <v>1</v>
      </c>
      <c r="N195" s="14">
        <f t="shared" si="109"/>
        <v>10786</v>
      </c>
      <c r="O195" s="65">
        <v>125</v>
      </c>
      <c r="P195" s="14">
        <f t="shared" si="110"/>
        <v>1348250</v>
      </c>
      <c r="Q195" s="3">
        <v>10786</v>
      </c>
      <c r="R195" s="8"/>
      <c r="S195" s="8"/>
      <c r="T195" s="4"/>
      <c r="U195" s="11"/>
      <c r="V195" s="26"/>
      <c r="W195" s="5"/>
      <c r="X195" s="17"/>
      <c r="Y195" s="4"/>
      <c r="Z195" s="4"/>
      <c r="AA195" s="16"/>
      <c r="AB195" s="16"/>
      <c r="AC195" s="16"/>
      <c r="AD195" s="8"/>
      <c r="AE195" s="8"/>
      <c r="AF195" s="7"/>
      <c r="AG195" s="7"/>
      <c r="AH195" s="4"/>
      <c r="AI195" s="3"/>
      <c r="AJ195" s="3"/>
      <c r="AK195" s="3"/>
      <c r="AL195" s="3"/>
      <c r="AM195" s="2"/>
      <c r="AN195" s="2"/>
      <c r="AO195" s="2"/>
      <c r="AP195" s="2"/>
      <c r="AQ195" s="95">
        <f t="shared" si="111"/>
        <v>1348250</v>
      </c>
      <c r="AR195" s="510">
        <f t="shared" si="79"/>
        <v>1348250</v>
      </c>
      <c r="AS195" s="2"/>
      <c r="AT195" s="95">
        <f t="shared" si="112"/>
        <v>1348250</v>
      </c>
      <c r="AU195" s="2"/>
      <c r="AV195" s="2"/>
      <c r="AW195" s="2"/>
      <c r="AX195" s="2"/>
      <c r="AY195" s="2"/>
    </row>
    <row r="196" spans="1:51" ht="17.25" customHeight="1" x14ac:dyDescent="0.25">
      <c r="A196" s="126" t="s">
        <v>1585</v>
      </c>
      <c r="B196" s="1">
        <v>1396</v>
      </c>
      <c r="C196" s="71" t="s">
        <v>5</v>
      </c>
      <c r="D196" s="9">
        <v>18780</v>
      </c>
      <c r="E196" s="9">
        <v>8</v>
      </c>
      <c r="F196" s="9">
        <v>649</v>
      </c>
      <c r="G196" s="9" t="s">
        <v>245</v>
      </c>
      <c r="H196" s="9">
        <v>5</v>
      </c>
      <c r="I196" s="9">
        <v>2</v>
      </c>
      <c r="J196" s="9">
        <v>68</v>
      </c>
      <c r="K196" s="512">
        <f t="shared" si="107"/>
        <v>2268</v>
      </c>
      <c r="L196" s="15">
        <f t="shared" si="108"/>
        <v>2268</v>
      </c>
      <c r="M196" s="513">
        <v>1</v>
      </c>
      <c r="N196" s="15">
        <f t="shared" si="109"/>
        <v>2268</v>
      </c>
      <c r="O196" s="157">
        <v>125</v>
      </c>
      <c r="P196" s="15">
        <f t="shared" si="110"/>
        <v>283500</v>
      </c>
      <c r="Q196" s="20">
        <v>2268</v>
      </c>
      <c r="R196" s="25"/>
      <c r="S196" s="25"/>
      <c r="T196" s="21"/>
      <c r="U196" s="38"/>
      <c r="V196" s="23"/>
      <c r="W196" s="22"/>
      <c r="X196" s="29"/>
      <c r="Y196" s="21"/>
      <c r="Z196" s="21"/>
      <c r="AA196" s="24"/>
      <c r="AB196" s="24"/>
      <c r="AC196" s="24"/>
      <c r="AD196" s="25"/>
      <c r="AE196" s="25"/>
      <c r="AF196" s="90"/>
      <c r="AG196" s="90"/>
      <c r="AH196" s="21"/>
      <c r="AI196" s="20"/>
      <c r="AJ196" s="20"/>
      <c r="AK196" s="20"/>
      <c r="AL196" s="20"/>
      <c r="AM196" s="9"/>
      <c r="AN196" s="9"/>
      <c r="AO196" s="9"/>
      <c r="AP196" s="9"/>
      <c r="AQ196" s="510">
        <f t="shared" si="111"/>
        <v>283500</v>
      </c>
      <c r="AR196" s="510">
        <f t="shared" si="79"/>
        <v>283500</v>
      </c>
      <c r="AS196" s="9"/>
      <c r="AT196" s="510">
        <f t="shared" si="112"/>
        <v>283500</v>
      </c>
      <c r="AU196" s="9"/>
      <c r="AV196" s="9"/>
      <c r="AW196" s="9"/>
      <c r="AX196" s="9"/>
      <c r="AY196" s="9"/>
    </row>
    <row r="197" spans="1:51" ht="17.25" customHeight="1" x14ac:dyDescent="0.25">
      <c r="A197" s="67" t="s">
        <v>1637</v>
      </c>
      <c r="B197" s="1">
        <v>1397</v>
      </c>
      <c r="C197" s="66" t="s">
        <v>5</v>
      </c>
      <c r="D197" s="2">
        <v>23371</v>
      </c>
      <c r="E197" s="2">
        <v>35</v>
      </c>
      <c r="F197" s="2">
        <v>949</v>
      </c>
      <c r="G197" s="2" t="s">
        <v>245</v>
      </c>
      <c r="H197" s="2">
        <v>7</v>
      </c>
      <c r="I197" s="2">
        <v>1</v>
      </c>
      <c r="J197" s="2">
        <v>7</v>
      </c>
      <c r="K197" s="12">
        <f t="shared" si="107"/>
        <v>2907</v>
      </c>
      <c r="L197" s="14">
        <f t="shared" si="108"/>
        <v>2907</v>
      </c>
      <c r="M197" s="62">
        <v>1</v>
      </c>
      <c r="N197" s="14">
        <f t="shared" si="109"/>
        <v>2907</v>
      </c>
      <c r="O197" s="82">
        <v>125</v>
      </c>
      <c r="P197" s="14">
        <f t="shared" si="110"/>
        <v>363375</v>
      </c>
      <c r="Q197" s="3">
        <v>2907</v>
      </c>
      <c r="AQ197" s="95">
        <f t="shared" si="111"/>
        <v>363375</v>
      </c>
      <c r="AR197" s="510">
        <f t="shared" si="79"/>
        <v>363375</v>
      </c>
      <c r="AT197" s="95">
        <f t="shared" si="112"/>
        <v>363375</v>
      </c>
      <c r="AW197" s="2"/>
      <c r="AX197" s="2"/>
      <c r="AY197" s="2"/>
    </row>
    <row r="198" spans="1:51" s="27" customFormat="1" ht="17.25" customHeight="1" x14ac:dyDescent="0.25">
      <c r="A198" s="68" t="s">
        <v>1638</v>
      </c>
      <c r="B198" s="1">
        <v>1398</v>
      </c>
      <c r="C198" s="72" t="s">
        <v>5</v>
      </c>
      <c r="D198" s="4">
        <v>22183</v>
      </c>
      <c r="E198" s="4">
        <v>108</v>
      </c>
      <c r="F198" s="4">
        <v>838</v>
      </c>
      <c r="G198" s="4" t="s">
        <v>245</v>
      </c>
      <c r="H198" s="4">
        <v>4</v>
      </c>
      <c r="I198" s="4">
        <v>2</v>
      </c>
      <c r="J198" s="4">
        <v>77</v>
      </c>
      <c r="K198" s="12">
        <f t="shared" si="107"/>
        <v>1877</v>
      </c>
      <c r="L198" s="14">
        <f t="shared" si="108"/>
        <v>1877</v>
      </c>
      <c r="M198" s="62">
        <v>1</v>
      </c>
      <c r="N198" s="14">
        <f t="shared" si="109"/>
        <v>1877</v>
      </c>
      <c r="O198" s="82">
        <v>125</v>
      </c>
      <c r="P198" s="14">
        <f t="shared" si="110"/>
        <v>234625</v>
      </c>
      <c r="Q198" s="3">
        <v>1877</v>
      </c>
      <c r="R198" s="8"/>
      <c r="S198" s="8"/>
      <c r="T198" s="4"/>
      <c r="U198" s="11"/>
      <c r="V198" s="26"/>
      <c r="W198" s="5"/>
      <c r="X198" s="17"/>
      <c r="Y198" s="4"/>
      <c r="Z198" s="4"/>
      <c r="AA198" s="16"/>
      <c r="AB198" s="16"/>
      <c r="AC198" s="16"/>
      <c r="AD198" s="8"/>
      <c r="AE198" s="8"/>
      <c r="AF198" s="7"/>
      <c r="AG198" s="7"/>
      <c r="AH198" s="4"/>
      <c r="AI198" s="3"/>
      <c r="AJ198" s="3"/>
      <c r="AK198" s="3"/>
      <c r="AL198" s="3"/>
      <c r="AM198" s="4"/>
      <c r="AN198" s="4"/>
      <c r="AO198" s="4"/>
      <c r="AP198" s="4"/>
      <c r="AQ198" s="166">
        <f t="shared" si="111"/>
        <v>234625</v>
      </c>
      <c r="AR198" s="510">
        <f t="shared" si="79"/>
        <v>234625</v>
      </c>
      <c r="AS198" s="4"/>
      <c r="AT198" s="95">
        <f t="shared" si="112"/>
        <v>234625</v>
      </c>
      <c r="AU198" s="4"/>
      <c r="AV198" s="4"/>
      <c r="AW198" s="4"/>
      <c r="AX198" s="4"/>
      <c r="AY198" s="4"/>
    </row>
    <row r="199" spans="1:51" ht="17.25" customHeight="1" x14ac:dyDescent="0.25">
      <c r="A199" s="67" t="s">
        <v>1639</v>
      </c>
      <c r="B199" s="1">
        <v>1399</v>
      </c>
      <c r="C199" s="66" t="s">
        <v>5</v>
      </c>
      <c r="D199" s="2">
        <v>22142</v>
      </c>
      <c r="E199" s="2">
        <v>107</v>
      </c>
      <c r="F199" s="2">
        <v>837</v>
      </c>
      <c r="G199" s="2" t="s">
        <v>245</v>
      </c>
      <c r="H199" s="2">
        <v>8</v>
      </c>
      <c r="I199" s="2">
        <v>3</v>
      </c>
      <c r="J199" s="2">
        <v>90</v>
      </c>
      <c r="K199" s="12">
        <f t="shared" si="107"/>
        <v>3590</v>
      </c>
      <c r="L199" s="14">
        <f t="shared" si="108"/>
        <v>3590</v>
      </c>
      <c r="M199" s="62">
        <v>1</v>
      </c>
      <c r="N199" s="14">
        <f t="shared" si="109"/>
        <v>3590</v>
      </c>
      <c r="O199" s="82">
        <v>100</v>
      </c>
      <c r="P199" s="14">
        <f t="shared" si="110"/>
        <v>359000</v>
      </c>
      <c r="Q199" s="3">
        <v>3590</v>
      </c>
      <c r="AQ199" s="95">
        <f t="shared" si="111"/>
        <v>359000</v>
      </c>
      <c r="AR199" s="510">
        <f t="shared" si="79"/>
        <v>359000</v>
      </c>
      <c r="AT199" s="95">
        <f t="shared" si="112"/>
        <v>359000</v>
      </c>
      <c r="AW199" s="2"/>
      <c r="AX199" s="2"/>
      <c r="AY199" s="2"/>
    </row>
    <row r="200" spans="1:51" ht="17.25" customHeight="1" x14ac:dyDescent="0.25">
      <c r="A200" s="67" t="s">
        <v>1640</v>
      </c>
      <c r="B200" s="1">
        <v>1400</v>
      </c>
      <c r="C200" s="66" t="s">
        <v>5</v>
      </c>
      <c r="D200" s="2">
        <v>39287</v>
      </c>
      <c r="E200" s="2">
        <v>89</v>
      </c>
      <c r="F200" s="2">
        <v>1960</v>
      </c>
      <c r="G200" s="2" t="s">
        <v>245</v>
      </c>
      <c r="H200" s="2">
        <v>7</v>
      </c>
      <c r="I200" s="2">
        <v>1</v>
      </c>
      <c r="J200" s="2">
        <v>7</v>
      </c>
      <c r="K200" s="12">
        <f t="shared" si="107"/>
        <v>2907</v>
      </c>
      <c r="L200" s="14">
        <f t="shared" si="108"/>
        <v>2907</v>
      </c>
      <c r="M200" s="62">
        <v>1</v>
      </c>
      <c r="N200" s="14">
        <f t="shared" si="109"/>
        <v>2907</v>
      </c>
      <c r="O200" s="82">
        <v>125</v>
      </c>
      <c r="P200" s="14">
        <f t="shared" si="110"/>
        <v>363375</v>
      </c>
      <c r="Q200" s="3">
        <v>2907</v>
      </c>
      <c r="AQ200" s="95">
        <f t="shared" si="111"/>
        <v>363375</v>
      </c>
      <c r="AR200" s="510">
        <f t="shared" si="79"/>
        <v>363375</v>
      </c>
      <c r="AT200" s="95">
        <f t="shared" si="112"/>
        <v>363375</v>
      </c>
      <c r="AW200" s="2"/>
      <c r="AX200" s="2"/>
      <c r="AY200" s="2"/>
    </row>
    <row r="201" spans="1:51" ht="17.25" customHeight="1" x14ac:dyDescent="0.25">
      <c r="A201" s="67" t="s">
        <v>1641</v>
      </c>
      <c r="B201" s="1">
        <v>1401</v>
      </c>
      <c r="C201" s="66" t="s">
        <v>5</v>
      </c>
      <c r="D201" s="2">
        <v>39631</v>
      </c>
      <c r="E201" s="2">
        <v>94</v>
      </c>
      <c r="F201" s="2">
        <v>1991</v>
      </c>
      <c r="G201" s="2" t="s">
        <v>245</v>
      </c>
      <c r="H201" s="2">
        <v>10</v>
      </c>
      <c r="I201" s="2">
        <v>0</v>
      </c>
      <c r="J201" s="2">
        <v>75</v>
      </c>
      <c r="K201" s="12">
        <f t="shared" si="107"/>
        <v>4075</v>
      </c>
      <c r="L201" s="14">
        <f t="shared" si="108"/>
        <v>4075</v>
      </c>
      <c r="M201" s="62">
        <v>1</v>
      </c>
      <c r="N201" s="14">
        <f t="shared" si="109"/>
        <v>4075</v>
      </c>
      <c r="O201" s="82">
        <v>125</v>
      </c>
      <c r="P201" s="14">
        <f t="shared" si="110"/>
        <v>509375</v>
      </c>
      <c r="Q201" s="3">
        <v>4075</v>
      </c>
      <c r="AQ201" s="95">
        <f t="shared" si="111"/>
        <v>509375</v>
      </c>
      <c r="AR201" s="510">
        <f t="shared" si="79"/>
        <v>509375</v>
      </c>
      <c r="AT201" s="95">
        <f t="shared" si="112"/>
        <v>509375</v>
      </c>
      <c r="AW201" s="2"/>
      <c r="AX201" s="2"/>
      <c r="AY201" s="2"/>
    </row>
    <row r="202" spans="1:51" ht="17.25" customHeight="1" x14ac:dyDescent="0.25">
      <c r="A202" s="67" t="s">
        <v>1642</v>
      </c>
      <c r="B202" s="1">
        <v>1402</v>
      </c>
      <c r="C202" s="66" t="s">
        <v>5</v>
      </c>
      <c r="D202" s="2">
        <v>39288</v>
      </c>
      <c r="E202" s="2">
        <v>90</v>
      </c>
      <c r="F202" s="2">
        <v>1961</v>
      </c>
      <c r="G202" s="2" t="s">
        <v>245</v>
      </c>
      <c r="H202" s="2">
        <v>7</v>
      </c>
      <c r="I202" s="2">
        <v>1</v>
      </c>
      <c r="J202" s="2">
        <v>7</v>
      </c>
      <c r="K202" s="12">
        <f t="shared" si="107"/>
        <v>2907</v>
      </c>
      <c r="L202" s="14">
        <f t="shared" si="108"/>
        <v>2907</v>
      </c>
      <c r="M202" s="62">
        <v>1</v>
      </c>
      <c r="N202" s="14">
        <f t="shared" si="109"/>
        <v>2907</v>
      </c>
      <c r="O202" s="82">
        <v>125</v>
      </c>
      <c r="P202" s="14">
        <f t="shared" si="110"/>
        <v>363375</v>
      </c>
      <c r="Q202" s="3">
        <v>2907</v>
      </c>
      <c r="AQ202" s="95">
        <f t="shared" si="111"/>
        <v>363375</v>
      </c>
      <c r="AR202" s="510">
        <f t="shared" si="79"/>
        <v>363375</v>
      </c>
      <c r="AT202" s="95">
        <f t="shared" si="112"/>
        <v>363375</v>
      </c>
      <c r="AW202" s="2"/>
      <c r="AX202" s="2"/>
      <c r="AY202" s="2"/>
    </row>
    <row r="203" spans="1:51" ht="17.25" customHeight="1" x14ac:dyDescent="0.25">
      <c r="B203" s="1">
        <v>1403</v>
      </c>
      <c r="C203" s="66" t="s">
        <v>5</v>
      </c>
      <c r="D203" s="2">
        <v>39290</v>
      </c>
      <c r="E203" s="2">
        <v>92</v>
      </c>
      <c r="F203" s="2">
        <v>1963</v>
      </c>
      <c r="G203" s="2" t="s">
        <v>245</v>
      </c>
      <c r="H203" s="2">
        <v>7</v>
      </c>
      <c r="I203" s="2">
        <v>1</v>
      </c>
      <c r="J203" s="2">
        <v>7</v>
      </c>
      <c r="K203" s="12">
        <f t="shared" si="107"/>
        <v>2907</v>
      </c>
      <c r="L203" s="14">
        <f t="shared" si="108"/>
        <v>2907</v>
      </c>
      <c r="M203" s="62">
        <v>1</v>
      </c>
      <c r="N203" s="14">
        <f t="shared" si="109"/>
        <v>2907</v>
      </c>
      <c r="O203" s="82">
        <v>125</v>
      </c>
      <c r="P203" s="14">
        <f t="shared" si="110"/>
        <v>363375</v>
      </c>
      <c r="Q203" s="3">
        <v>2907</v>
      </c>
      <c r="AQ203" s="95">
        <f t="shared" si="111"/>
        <v>363375</v>
      </c>
      <c r="AR203" s="510">
        <f t="shared" si="79"/>
        <v>363375</v>
      </c>
      <c r="AT203" s="95">
        <f t="shared" si="112"/>
        <v>363375</v>
      </c>
      <c r="AW203" s="2"/>
      <c r="AX203" s="2"/>
      <c r="AY203" s="2"/>
    </row>
    <row r="204" spans="1:51" ht="17.25" customHeight="1" x14ac:dyDescent="0.25">
      <c r="A204" s="67" t="s">
        <v>1643</v>
      </c>
      <c r="B204" s="1">
        <v>1404</v>
      </c>
      <c r="C204" s="66" t="s">
        <v>5</v>
      </c>
      <c r="D204" s="2">
        <v>39291</v>
      </c>
      <c r="E204" s="2">
        <v>93</v>
      </c>
      <c r="F204" s="2">
        <v>1964</v>
      </c>
      <c r="G204" s="2" t="s">
        <v>245</v>
      </c>
      <c r="H204" s="2">
        <v>7</v>
      </c>
      <c r="I204" s="2">
        <v>1</v>
      </c>
      <c r="J204" s="2">
        <v>7</v>
      </c>
      <c r="K204" s="12">
        <f t="shared" si="107"/>
        <v>2907</v>
      </c>
      <c r="L204" s="14">
        <f t="shared" si="108"/>
        <v>2907</v>
      </c>
      <c r="M204" s="62">
        <v>1</v>
      </c>
      <c r="N204" s="14">
        <f t="shared" si="109"/>
        <v>2907</v>
      </c>
      <c r="O204" s="82">
        <v>125</v>
      </c>
      <c r="P204" s="14">
        <f t="shared" si="110"/>
        <v>363375</v>
      </c>
      <c r="Q204" s="3">
        <v>2907</v>
      </c>
      <c r="AQ204" s="95">
        <f t="shared" si="111"/>
        <v>363375</v>
      </c>
      <c r="AR204" s="510">
        <f t="shared" ref="AR204:AR237" si="113">AQ204</f>
        <v>363375</v>
      </c>
      <c r="AT204" s="95">
        <f t="shared" si="112"/>
        <v>363375</v>
      </c>
      <c r="AW204" s="2"/>
      <c r="AX204" s="2"/>
      <c r="AY204" s="2"/>
    </row>
    <row r="205" spans="1:51" ht="17.25" customHeight="1" x14ac:dyDescent="0.25">
      <c r="A205" s="67" t="s">
        <v>1644</v>
      </c>
      <c r="B205" s="1">
        <v>1405</v>
      </c>
      <c r="C205" s="66" t="s">
        <v>5</v>
      </c>
      <c r="D205" s="2">
        <v>39286</v>
      </c>
      <c r="E205" s="2">
        <v>88</v>
      </c>
      <c r="F205" s="2">
        <v>1959</v>
      </c>
      <c r="G205" s="2" t="s">
        <v>245</v>
      </c>
      <c r="H205" s="2">
        <v>7</v>
      </c>
      <c r="I205" s="2">
        <v>1</v>
      </c>
      <c r="J205" s="2">
        <v>11</v>
      </c>
      <c r="K205" s="12">
        <f t="shared" si="107"/>
        <v>2911</v>
      </c>
      <c r="L205" s="14">
        <f t="shared" si="108"/>
        <v>2911</v>
      </c>
      <c r="M205" s="62">
        <v>1</v>
      </c>
      <c r="N205" s="14">
        <v>2911</v>
      </c>
      <c r="O205" s="82">
        <v>125</v>
      </c>
      <c r="P205" s="14">
        <f t="shared" si="110"/>
        <v>363875</v>
      </c>
      <c r="Q205" s="3">
        <v>2911</v>
      </c>
      <c r="X205" s="19"/>
      <c r="AQ205" s="95">
        <f t="shared" si="111"/>
        <v>363875</v>
      </c>
      <c r="AR205" s="510">
        <f t="shared" si="113"/>
        <v>363875</v>
      </c>
      <c r="AT205" s="95">
        <f t="shared" si="112"/>
        <v>363875</v>
      </c>
      <c r="AW205" s="2"/>
      <c r="AX205" s="2"/>
      <c r="AY205" s="2"/>
    </row>
    <row r="206" spans="1:51" ht="17.25" customHeight="1" x14ac:dyDescent="0.25">
      <c r="B206" s="1">
        <v>1406</v>
      </c>
      <c r="C206" s="66" t="s">
        <v>5</v>
      </c>
      <c r="D206" s="2">
        <v>39291</v>
      </c>
      <c r="E206" s="2">
        <v>93</v>
      </c>
      <c r="F206" s="2">
        <v>1964</v>
      </c>
      <c r="G206" s="2" t="s">
        <v>245</v>
      </c>
      <c r="H206" s="2">
        <v>7</v>
      </c>
      <c r="I206" s="2">
        <v>1</v>
      </c>
      <c r="J206" s="2">
        <v>7</v>
      </c>
      <c r="K206" s="12">
        <f t="shared" si="107"/>
        <v>2907</v>
      </c>
      <c r="L206" s="14">
        <f t="shared" si="108"/>
        <v>2907</v>
      </c>
      <c r="M206" s="62">
        <v>1</v>
      </c>
      <c r="N206" s="14">
        <v>2907</v>
      </c>
      <c r="O206" s="82">
        <v>125</v>
      </c>
      <c r="P206" s="14">
        <f t="shared" si="110"/>
        <v>363375</v>
      </c>
      <c r="Q206" s="3">
        <v>2907</v>
      </c>
      <c r="AQ206" s="95">
        <f t="shared" si="111"/>
        <v>363375</v>
      </c>
      <c r="AR206" s="510">
        <f t="shared" si="113"/>
        <v>363375</v>
      </c>
      <c r="AT206" s="95">
        <f t="shared" si="112"/>
        <v>363375</v>
      </c>
      <c r="AW206" s="2"/>
      <c r="AX206" s="2"/>
      <c r="AY206" s="2"/>
    </row>
    <row r="207" spans="1:51" ht="17.25" customHeight="1" x14ac:dyDescent="0.25">
      <c r="A207" s="67" t="s">
        <v>1645</v>
      </c>
      <c r="B207" s="1">
        <v>1407</v>
      </c>
      <c r="C207" s="66" t="s">
        <v>5</v>
      </c>
      <c r="D207" s="2">
        <v>21679</v>
      </c>
      <c r="E207" s="2">
        <v>63</v>
      </c>
      <c r="F207" s="2">
        <v>789</v>
      </c>
      <c r="G207" s="2" t="s">
        <v>245</v>
      </c>
      <c r="H207" s="2">
        <v>16</v>
      </c>
      <c r="I207" s="2">
        <v>1</v>
      </c>
      <c r="J207" s="2">
        <v>7</v>
      </c>
      <c r="K207" s="12">
        <f t="shared" si="107"/>
        <v>6507</v>
      </c>
      <c r="L207" s="14">
        <f t="shared" si="108"/>
        <v>6507</v>
      </c>
      <c r="M207" s="62">
        <v>1</v>
      </c>
      <c r="N207" s="14">
        <f t="shared" ref="N207:N225" si="114">L207</f>
        <v>6507</v>
      </c>
      <c r="O207" s="82">
        <v>100</v>
      </c>
      <c r="P207" s="14">
        <f t="shared" si="110"/>
        <v>650700</v>
      </c>
      <c r="Q207" s="3">
        <v>6507</v>
      </c>
      <c r="AQ207" s="95">
        <f t="shared" si="111"/>
        <v>650700</v>
      </c>
      <c r="AR207" s="510">
        <f t="shared" si="113"/>
        <v>650700</v>
      </c>
      <c r="AT207" s="95">
        <f t="shared" si="112"/>
        <v>650700</v>
      </c>
      <c r="AW207" s="2"/>
      <c r="AX207" s="2"/>
      <c r="AY207" s="2"/>
    </row>
    <row r="208" spans="1:51" ht="17.25" customHeight="1" x14ac:dyDescent="0.25">
      <c r="B208" s="1">
        <v>1408</v>
      </c>
      <c r="C208" s="66" t="s">
        <v>5</v>
      </c>
      <c r="D208" s="2">
        <v>21669</v>
      </c>
      <c r="E208" s="2">
        <v>52</v>
      </c>
      <c r="F208" s="2">
        <v>779</v>
      </c>
      <c r="G208" s="2" t="s">
        <v>245</v>
      </c>
      <c r="H208" s="2">
        <v>3</v>
      </c>
      <c r="I208" s="2">
        <v>3</v>
      </c>
      <c r="J208" s="2">
        <v>57</v>
      </c>
      <c r="K208" s="12">
        <f t="shared" si="107"/>
        <v>1557</v>
      </c>
      <c r="L208" s="14">
        <f t="shared" si="108"/>
        <v>1557</v>
      </c>
      <c r="M208" s="62">
        <v>1</v>
      </c>
      <c r="N208" s="14">
        <f t="shared" si="114"/>
        <v>1557</v>
      </c>
      <c r="O208" s="82">
        <v>100</v>
      </c>
      <c r="P208" s="14">
        <f t="shared" si="110"/>
        <v>155700</v>
      </c>
      <c r="Q208" s="3">
        <v>1557</v>
      </c>
      <c r="X208" s="19"/>
      <c r="AQ208" s="95">
        <f t="shared" si="111"/>
        <v>155700</v>
      </c>
      <c r="AR208" s="510">
        <f t="shared" si="113"/>
        <v>155700</v>
      </c>
      <c r="AT208" s="95">
        <f t="shared" si="112"/>
        <v>155700</v>
      </c>
      <c r="AW208" s="2"/>
      <c r="AX208" s="2"/>
      <c r="AY208" s="2"/>
    </row>
    <row r="209" spans="1:51" ht="17.25" customHeight="1" x14ac:dyDescent="0.25">
      <c r="A209" s="67" t="s">
        <v>1646</v>
      </c>
      <c r="B209" s="1">
        <v>1409</v>
      </c>
      <c r="C209" s="66" t="s">
        <v>5</v>
      </c>
      <c r="D209" s="2">
        <v>21678</v>
      </c>
      <c r="E209" s="2">
        <v>64</v>
      </c>
      <c r="F209" s="2">
        <v>788</v>
      </c>
      <c r="G209" s="2" t="s">
        <v>245</v>
      </c>
      <c r="H209" s="2">
        <v>18</v>
      </c>
      <c r="I209" s="2">
        <v>1</v>
      </c>
      <c r="J209" s="2">
        <v>40</v>
      </c>
      <c r="K209" s="12">
        <f t="shared" si="107"/>
        <v>7340</v>
      </c>
      <c r="L209" s="14">
        <f t="shared" si="108"/>
        <v>7340</v>
      </c>
      <c r="M209" s="62">
        <v>1</v>
      </c>
      <c r="N209" s="14">
        <f t="shared" si="114"/>
        <v>7340</v>
      </c>
      <c r="O209" s="82">
        <v>100</v>
      </c>
      <c r="P209" s="14">
        <f t="shared" si="110"/>
        <v>734000</v>
      </c>
      <c r="Q209" s="3">
        <v>7340</v>
      </c>
      <c r="AQ209" s="95">
        <f t="shared" si="111"/>
        <v>734000</v>
      </c>
      <c r="AR209" s="510">
        <f t="shared" si="113"/>
        <v>734000</v>
      </c>
      <c r="AT209" s="95">
        <f t="shared" si="112"/>
        <v>734000</v>
      </c>
      <c r="AW209" s="2"/>
      <c r="AX209" s="2"/>
      <c r="AY209" s="2"/>
    </row>
    <row r="210" spans="1:51" ht="17.25" customHeight="1" x14ac:dyDescent="0.25">
      <c r="B210" s="1">
        <v>1410</v>
      </c>
      <c r="C210" s="66" t="s">
        <v>5</v>
      </c>
      <c r="D210" s="2">
        <v>21677</v>
      </c>
      <c r="E210" s="2">
        <v>51</v>
      </c>
      <c r="F210" s="2">
        <v>787</v>
      </c>
      <c r="G210" s="2" t="s">
        <v>245</v>
      </c>
      <c r="H210" s="2">
        <v>6</v>
      </c>
      <c r="I210" s="2">
        <v>0</v>
      </c>
      <c r="J210" s="2">
        <v>47</v>
      </c>
      <c r="K210" s="12">
        <f t="shared" si="107"/>
        <v>2447</v>
      </c>
      <c r="L210" s="14">
        <f t="shared" si="108"/>
        <v>2447</v>
      </c>
      <c r="M210" s="62">
        <v>1</v>
      </c>
      <c r="N210" s="14">
        <f t="shared" si="114"/>
        <v>2447</v>
      </c>
      <c r="O210" s="82">
        <v>100</v>
      </c>
      <c r="P210" s="14">
        <f t="shared" si="110"/>
        <v>244700</v>
      </c>
      <c r="Q210" s="3">
        <v>2447</v>
      </c>
      <c r="X210" s="19"/>
      <c r="AQ210" s="95">
        <f t="shared" si="111"/>
        <v>244700</v>
      </c>
      <c r="AR210" s="510">
        <f t="shared" si="113"/>
        <v>244700</v>
      </c>
      <c r="AT210" s="95">
        <f t="shared" si="112"/>
        <v>244700</v>
      </c>
      <c r="AW210" s="2"/>
      <c r="AX210" s="2"/>
      <c r="AY210" s="2"/>
    </row>
    <row r="211" spans="1:51" ht="17.25" customHeight="1" x14ac:dyDescent="0.25">
      <c r="A211" s="67" t="s">
        <v>1647</v>
      </c>
      <c r="B211" s="1">
        <v>1411</v>
      </c>
      <c r="C211" s="66" t="s">
        <v>5</v>
      </c>
      <c r="D211" s="2">
        <v>21668</v>
      </c>
      <c r="E211" s="2">
        <v>53</v>
      </c>
      <c r="F211" s="2">
        <v>778</v>
      </c>
      <c r="G211" s="2" t="s">
        <v>245</v>
      </c>
      <c r="H211" s="2">
        <v>3</v>
      </c>
      <c r="I211" s="2">
        <v>1</v>
      </c>
      <c r="J211" s="2">
        <v>57</v>
      </c>
      <c r="K211" s="12">
        <f t="shared" si="107"/>
        <v>1357</v>
      </c>
      <c r="L211" s="14">
        <f t="shared" si="108"/>
        <v>1357</v>
      </c>
      <c r="M211" s="62">
        <v>1</v>
      </c>
      <c r="N211" s="14">
        <f t="shared" si="114"/>
        <v>1357</v>
      </c>
      <c r="O211" s="82">
        <v>125</v>
      </c>
      <c r="P211" s="14">
        <f t="shared" si="110"/>
        <v>169625</v>
      </c>
      <c r="Q211" s="3">
        <v>1357</v>
      </c>
      <c r="X211" s="19"/>
      <c r="AQ211" s="95">
        <f t="shared" si="111"/>
        <v>169625</v>
      </c>
      <c r="AR211" s="510">
        <f t="shared" si="113"/>
        <v>169625</v>
      </c>
      <c r="AT211" s="95">
        <f t="shared" si="112"/>
        <v>169625</v>
      </c>
      <c r="AW211" s="2"/>
      <c r="AX211" s="2"/>
      <c r="AY211" s="2"/>
    </row>
    <row r="212" spans="1:51" ht="17.25" customHeight="1" x14ac:dyDescent="0.25">
      <c r="B212" s="1">
        <v>1412</v>
      </c>
      <c r="C212" s="66" t="s">
        <v>5</v>
      </c>
      <c r="D212" s="2">
        <v>21680</v>
      </c>
      <c r="E212" s="2">
        <v>62</v>
      </c>
      <c r="F212" s="2">
        <v>790</v>
      </c>
      <c r="G212" s="2" t="s">
        <v>245</v>
      </c>
      <c r="H212" s="2">
        <v>16</v>
      </c>
      <c r="I212" s="2">
        <v>0</v>
      </c>
      <c r="J212" s="2">
        <v>91</v>
      </c>
      <c r="K212" s="12">
        <f t="shared" si="107"/>
        <v>6491</v>
      </c>
      <c r="L212" s="14">
        <f t="shared" si="108"/>
        <v>6491</v>
      </c>
      <c r="M212" s="62">
        <v>1</v>
      </c>
      <c r="N212" s="14">
        <f t="shared" si="114"/>
        <v>6491</v>
      </c>
      <c r="O212" s="82">
        <v>125</v>
      </c>
      <c r="P212" s="14">
        <f t="shared" si="110"/>
        <v>811375</v>
      </c>
      <c r="Q212" s="3">
        <v>6491</v>
      </c>
      <c r="AQ212" s="95">
        <f t="shared" si="111"/>
        <v>811375</v>
      </c>
      <c r="AR212" s="510">
        <f t="shared" si="113"/>
        <v>811375</v>
      </c>
      <c r="AT212" s="95">
        <f t="shared" si="112"/>
        <v>811375</v>
      </c>
      <c r="AW212" s="2"/>
      <c r="AX212" s="2"/>
      <c r="AY212" s="2"/>
    </row>
    <row r="213" spans="1:51" s="27" customFormat="1" ht="17.25" customHeight="1" x14ac:dyDescent="0.25">
      <c r="A213" s="68" t="s">
        <v>1648</v>
      </c>
      <c r="B213" s="1">
        <v>1413</v>
      </c>
      <c r="C213" s="72" t="s">
        <v>5</v>
      </c>
      <c r="D213" s="4">
        <v>23377</v>
      </c>
      <c r="E213" s="4">
        <v>85</v>
      </c>
      <c r="F213" s="4">
        <v>955</v>
      </c>
      <c r="G213" s="4" t="s">
        <v>245</v>
      </c>
      <c r="H213" s="4">
        <v>27</v>
      </c>
      <c r="I213" s="4">
        <v>0</v>
      </c>
      <c r="J213" s="4">
        <v>28</v>
      </c>
      <c r="K213" s="12">
        <f t="shared" si="107"/>
        <v>10828</v>
      </c>
      <c r="L213" s="14">
        <f t="shared" si="108"/>
        <v>10828</v>
      </c>
      <c r="M213" s="62">
        <v>1</v>
      </c>
      <c r="N213" s="14">
        <f t="shared" si="114"/>
        <v>10828</v>
      </c>
      <c r="O213" s="52">
        <v>125</v>
      </c>
      <c r="P213" s="14">
        <f t="shared" si="110"/>
        <v>1353500</v>
      </c>
      <c r="Q213" s="3">
        <v>10828</v>
      </c>
      <c r="R213" s="8"/>
      <c r="S213" s="8"/>
      <c r="T213" s="4"/>
      <c r="U213" s="11"/>
      <c r="V213" s="26"/>
      <c r="W213" s="5"/>
      <c r="X213" s="17"/>
      <c r="Y213" s="4"/>
      <c r="Z213" s="4"/>
      <c r="AA213" s="16"/>
      <c r="AB213" s="16"/>
      <c r="AC213" s="16"/>
      <c r="AD213" s="8"/>
      <c r="AE213" s="8"/>
      <c r="AF213" s="7"/>
      <c r="AG213" s="7"/>
      <c r="AH213" s="4"/>
      <c r="AI213" s="3"/>
      <c r="AJ213" s="3"/>
      <c r="AK213" s="3"/>
      <c r="AL213" s="3"/>
      <c r="AM213" s="4"/>
      <c r="AN213" s="4"/>
      <c r="AO213" s="4"/>
      <c r="AP213" s="4"/>
      <c r="AQ213" s="166">
        <f t="shared" si="111"/>
        <v>1353500</v>
      </c>
      <c r="AR213" s="509">
        <f t="shared" si="113"/>
        <v>1353500</v>
      </c>
      <c r="AS213" s="4"/>
      <c r="AT213" s="166">
        <f t="shared" si="112"/>
        <v>1353500</v>
      </c>
      <c r="AU213" s="4"/>
      <c r="AV213" s="4"/>
      <c r="AW213" s="4"/>
      <c r="AX213" s="4"/>
      <c r="AY213" s="4"/>
    </row>
    <row r="214" spans="1:51" s="27" customFormat="1" ht="17.25" customHeight="1" x14ac:dyDescent="0.25">
      <c r="A214" s="68" t="s">
        <v>1649</v>
      </c>
      <c r="B214" s="1">
        <v>1414</v>
      </c>
      <c r="C214" s="72" t="s">
        <v>5</v>
      </c>
      <c r="D214" s="4">
        <v>45980</v>
      </c>
      <c r="E214" s="4">
        <v>241</v>
      </c>
      <c r="F214" s="4">
        <v>2584</v>
      </c>
      <c r="G214" s="4" t="s">
        <v>245</v>
      </c>
      <c r="H214" s="4">
        <v>2</v>
      </c>
      <c r="I214" s="4">
        <v>0</v>
      </c>
      <c r="J214" s="4">
        <v>78</v>
      </c>
      <c r="K214" s="12">
        <f t="shared" si="107"/>
        <v>878</v>
      </c>
      <c r="L214" s="14">
        <f t="shared" si="108"/>
        <v>878</v>
      </c>
      <c r="M214" s="62">
        <v>1</v>
      </c>
      <c r="N214" s="14">
        <f t="shared" si="114"/>
        <v>878</v>
      </c>
      <c r="O214" s="52">
        <f>125</f>
        <v>125</v>
      </c>
      <c r="P214" s="14">
        <f t="shared" ref="P214:P241" si="115">N214*O214</f>
        <v>109750</v>
      </c>
      <c r="Q214" s="3">
        <v>878</v>
      </c>
      <c r="R214" s="8"/>
      <c r="S214" s="8"/>
      <c r="T214" s="4"/>
      <c r="U214" s="11"/>
      <c r="V214" s="26"/>
      <c r="W214" s="5"/>
      <c r="X214" s="17"/>
      <c r="Y214" s="4"/>
      <c r="Z214" s="4"/>
      <c r="AA214" s="16"/>
      <c r="AB214" s="16"/>
      <c r="AC214" s="16"/>
      <c r="AD214" s="8"/>
      <c r="AE214" s="8"/>
      <c r="AF214" s="7"/>
      <c r="AG214" s="7"/>
      <c r="AH214" s="4"/>
      <c r="AI214" s="3"/>
      <c r="AJ214" s="3"/>
      <c r="AK214" s="3"/>
      <c r="AL214" s="3"/>
      <c r="AM214" s="4"/>
      <c r="AN214" s="4"/>
      <c r="AO214" s="4"/>
      <c r="AP214" s="4"/>
      <c r="AQ214" s="166">
        <f t="shared" si="111"/>
        <v>109750</v>
      </c>
      <c r="AR214" s="510">
        <f t="shared" si="113"/>
        <v>109750</v>
      </c>
      <c r="AS214" s="4"/>
      <c r="AT214" s="166">
        <f t="shared" si="112"/>
        <v>109750</v>
      </c>
      <c r="AU214" s="4"/>
      <c r="AV214" s="4"/>
      <c r="AW214" s="4"/>
      <c r="AX214" s="4"/>
      <c r="AY214" s="4"/>
    </row>
    <row r="215" spans="1:51" ht="17.25" customHeight="1" x14ac:dyDescent="0.25">
      <c r="B215" s="1">
        <v>1415</v>
      </c>
      <c r="C215" s="66" t="s">
        <v>5</v>
      </c>
      <c r="D215" s="2">
        <v>43680</v>
      </c>
      <c r="E215" s="2">
        <v>167</v>
      </c>
      <c r="F215" s="2">
        <v>2411</v>
      </c>
      <c r="G215" s="2" t="s">
        <v>245</v>
      </c>
      <c r="H215" s="2">
        <v>6</v>
      </c>
      <c r="I215" s="2">
        <v>2</v>
      </c>
      <c r="J215" s="2">
        <v>68</v>
      </c>
      <c r="K215" s="12">
        <f t="shared" si="107"/>
        <v>2668</v>
      </c>
      <c r="L215" s="14">
        <f t="shared" si="108"/>
        <v>2668</v>
      </c>
      <c r="M215" s="62">
        <v>1</v>
      </c>
      <c r="N215" s="14">
        <f t="shared" si="114"/>
        <v>2668</v>
      </c>
      <c r="O215" s="82">
        <v>125</v>
      </c>
      <c r="P215" s="14">
        <f t="shared" si="115"/>
        <v>333500</v>
      </c>
      <c r="Q215" s="3">
        <v>2668</v>
      </c>
      <c r="AQ215" s="95">
        <f t="shared" si="111"/>
        <v>333500</v>
      </c>
      <c r="AR215" s="510">
        <f t="shared" si="113"/>
        <v>333500</v>
      </c>
      <c r="AT215" s="95">
        <f t="shared" ref="AT215:AT237" si="116">AQ215-AS215</f>
        <v>333500</v>
      </c>
      <c r="AW215" s="2"/>
      <c r="AX215" s="2"/>
      <c r="AY215" s="2"/>
    </row>
    <row r="216" spans="1:51" ht="17.25" customHeight="1" x14ac:dyDescent="0.25">
      <c r="B216" s="1">
        <v>1416</v>
      </c>
      <c r="C216" s="66" t="s">
        <v>5</v>
      </c>
      <c r="D216" s="2">
        <v>18757</v>
      </c>
      <c r="E216" s="2">
        <v>43</v>
      </c>
      <c r="F216" s="2">
        <v>626</v>
      </c>
      <c r="G216" s="2" t="s">
        <v>199</v>
      </c>
      <c r="H216" s="2">
        <v>9</v>
      </c>
      <c r="I216" s="2">
        <v>3</v>
      </c>
      <c r="J216" s="2">
        <v>80</v>
      </c>
      <c r="K216" s="12">
        <f t="shared" si="107"/>
        <v>3980</v>
      </c>
      <c r="L216" s="14">
        <f t="shared" si="108"/>
        <v>3980</v>
      </c>
      <c r="M216" s="62">
        <v>1</v>
      </c>
      <c r="N216" s="14">
        <f t="shared" si="114"/>
        <v>3980</v>
      </c>
      <c r="O216" s="82">
        <v>100</v>
      </c>
      <c r="P216" s="14">
        <f t="shared" si="115"/>
        <v>398000</v>
      </c>
      <c r="Q216" s="3">
        <v>3980</v>
      </c>
      <c r="AQ216" s="95">
        <f t="shared" si="111"/>
        <v>398000</v>
      </c>
      <c r="AR216" s="510">
        <f t="shared" si="113"/>
        <v>398000</v>
      </c>
      <c r="AT216" s="95">
        <f t="shared" si="116"/>
        <v>398000</v>
      </c>
      <c r="AW216" s="2"/>
      <c r="AX216" s="2"/>
      <c r="AY216" s="2"/>
    </row>
    <row r="217" spans="1:51" ht="17.25" customHeight="1" x14ac:dyDescent="0.25">
      <c r="A217" s="67" t="s">
        <v>1650</v>
      </c>
      <c r="B217" s="1">
        <v>1417</v>
      </c>
      <c r="C217" s="66" t="s">
        <v>5</v>
      </c>
      <c r="D217" s="2">
        <v>18770</v>
      </c>
      <c r="E217" s="2">
        <v>84</v>
      </c>
      <c r="F217" s="2">
        <v>639</v>
      </c>
      <c r="G217" s="2" t="s">
        <v>245</v>
      </c>
      <c r="H217" s="2">
        <v>5</v>
      </c>
      <c r="I217" s="2">
        <v>0</v>
      </c>
      <c r="J217" s="2">
        <v>0</v>
      </c>
      <c r="K217" s="12">
        <f t="shared" si="107"/>
        <v>2000</v>
      </c>
      <c r="L217" s="14">
        <f t="shared" si="108"/>
        <v>2000</v>
      </c>
      <c r="M217" s="62">
        <v>1</v>
      </c>
      <c r="N217" s="14">
        <f t="shared" si="114"/>
        <v>2000</v>
      </c>
      <c r="O217" s="82">
        <v>100</v>
      </c>
      <c r="P217" s="14">
        <f t="shared" si="115"/>
        <v>200000</v>
      </c>
      <c r="Q217" s="3">
        <v>2000</v>
      </c>
      <c r="AQ217" s="95">
        <f t="shared" si="111"/>
        <v>200000</v>
      </c>
      <c r="AR217" s="510">
        <f t="shared" si="113"/>
        <v>200000</v>
      </c>
      <c r="AT217" s="95">
        <f t="shared" si="116"/>
        <v>200000</v>
      </c>
      <c r="AW217" s="2"/>
      <c r="AX217" s="2"/>
      <c r="AY217" s="2"/>
    </row>
    <row r="218" spans="1:51" s="27" customFormat="1" ht="17.25" customHeight="1" x14ac:dyDescent="0.25">
      <c r="A218" s="68" t="s">
        <v>1862</v>
      </c>
      <c r="B218" s="1">
        <v>1418</v>
      </c>
      <c r="C218" s="72" t="s">
        <v>5</v>
      </c>
      <c r="D218" s="4">
        <v>45691</v>
      </c>
      <c r="E218" s="4">
        <v>174</v>
      </c>
      <c r="F218" s="4">
        <v>2598</v>
      </c>
      <c r="G218" s="4" t="s">
        <v>245</v>
      </c>
      <c r="H218" s="4">
        <v>12</v>
      </c>
      <c r="I218" s="4">
        <v>1</v>
      </c>
      <c r="J218" s="4">
        <v>74</v>
      </c>
      <c r="K218" s="12">
        <f t="shared" si="107"/>
        <v>4974</v>
      </c>
      <c r="L218" s="14">
        <f t="shared" si="108"/>
        <v>4974</v>
      </c>
      <c r="M218" s="62">
        <v>1</v>
      </c>
      <c r="N218" s="14">
        <f t="shared" si="114"/>
        <v>4974</v>
      </c>
      <c r="O218" s="52">
        <f>125</f>
        <v>125</v>
      </c>
      <c r="P218" s="14">
        <f t="shared" si="115"/>
        <v>621750</v>
      </c>
      <c r="Q218" s="3">
        <v>4974</v>
      </c>
      <c r="R218" s="8"/>
      <c r="S218" s="8"/>
      <c r="T218" s="4"/>
      <c r="U218" s="11"/>
      <c r="V218" s="26"/>
      <c r="W218" s="5"/>
      <c r="X218" s="17"/>
      <c r="Y218" s="4"/>
      <c r="Z218" s="4"/>
      <c r="AA218" s="16"/>
      <c r="AB218" s="16"/>
      <c r="AC218" s="16"/>
      <c r="AD218" s="8"/>
      <c r="AE218" s="8"/>
      <c r="AF218" s="7"/>
      <c r="AG218" s="7"/>
      <c r="AH218" s="4"/>
      <c r="AI218" s="3"/>
      <c r="AJ218" s="3"/>
      <c r="AK218" s="3"/>
      <c r="AL218" s="3"/>
      <c r="AM218" s="4"/>
      <c r="AN218" s="4"/>
      <c r="AO218" s="4"/>
      <c r="AP218" s="4"/>
      <c r="AQ218" s="166">
        <f t="shared" si="111"/>
        <v>621750</v>
      </c>
      <c r="AR218" s="510">
        <f t="shared" si="113"/>
        <v>621750</v>
      </c>
      <c r="AS218" s="4"/>
      <c r="AT218" s="166">
        <f t="shared" si="116"/>
        <v>621750</v>
      </c>
      <c r="AU218" s="4"/>
      <c r="AV218" s="4"/>
      <c r="AW218" s="4"/>
      <c r="AX218" s="4"/>
      <c r="AY218" s="4"/>
    </row>
    <row r="219" spans="1:51" ht="17.25" customHeight="1" x14ac:dyDescent="0.25">
      <c r="A219" s="67" t="s">
        <v>1651</v>
      </c>
      <c r="B219" s="1">
        <v>1419</v>
      </c>
      <c r="C219" s="66" t="s">
        <v>5</v>
      </c>
      <c r="D219" s="2">
        <v>22145</v>
      </c>
      <c r="E219" s="2">
        <v>109</v>
      </c>
      <c r="F219" s="2">
        <v>840</v>
      </c>
      <c r="G219" s="2" t="s">
        <v>245</v>
      </c>
      <c r="H219" s="2">
        <v>30</v>
      </c>
      <c r="I219" s="2">
        <v>1</v>
      </c>
      <c r="J219" s="2">
        <v>28</v>
      </c>
      <c r="K219" s="12">
        <f t="shared" si="107"/>
        <v>12128</v>
      </c>
      <c r="L219" s="14">
        <f t="shared" si="108"/>
        <v>12128</v>
      </c>
      <c r="M219" s="62">
        <v>1</v>
      </c>
      <c r="N219" s="14">
        <f t="shared" si="114"/>
        <v>12128</v>
      </c>
      <c r="O219" s="82">
        <v>100</v>
      </c>
      <c r="P219" s="14">
        <f t="shared" si="115"/>
        <v>1212800</v>
      </c>
      <c r="Q219" s="3">
        <v>12128</v>
      </c>
      <c r="AQ219" s="95">
        <f t="shared" si="111"/>
        <v>1212800</v>
      </c>
      <c r="AR219" s="510">
        <f t="shared" si="113"/>
        <v>1212800</v>
      </c>
      <c r="AT219" s="95">
        <f t="shared" si="116"/>
        <v>1212800</v>
      </c>
      <c r="AW219" s="2"/>
      <c r="AX219" s="2"/>
      <c r="AY219" s="2"/>
    </row>
    <row r="220" spans="1:51" ht="17.25" customHeight="1" x14ac:dyDescent="0.25">
      <c r="A220" s="67" t="s">
        <v>1652</v>
      </c>
      <c r="B220" s="1">
        <v>1420</v>
      </c>
      <c r="C220" s="66" t="s">
        <v>5</v>
      </c>
      <c r="D220" s="2">
        <v>22161</v>
      </c>
      <c r="E220" s="2">
        <v>90</v>
      </c>
      <c r="F220" s="2">
        <v>856</v>
      </c>
      <c r="G220" s="2" t="s">
        <v>245</v>
      </c>
      <c r="H220" s="2">
        <v>32</v>
      </c>
      <c r="I220" s="2">
        <v>0</v>
      </c>
      <c r="J220" s="2">
        <v>2</v>
      </c>
      <c r="K220" s="12">
        <f t="shared" si="107"/>
        <v>12802</v>
      </c>
      <c r="L220" s="14">
        <f t="shared" si="108"/>
        <v>12802</v>
      </c>
      <c r="M220" s="62">
        <v>1</v>
      </c>
      <c r="N220" s="14">
        <f t="shared" si="114"/>
        <v>12802</v>
      </c>
      <c r="O220" s="82">
        <v>125</v>
      </c>
      <c r="P220" s="14">
        <f t="shared" si="115"/>
        <v>1600250</v>
      </c>
      <c r="Q220" s="3">
        <v>12802</v>
      </c>
      <c r="AQ220" s="95">
        <f t="shared" si="111"/>
        <v>1600250</v>
      </c>
      <c r="AR220" s="510">
        <f t="shared" si="113"/>
        <v>1600250</v>
      </c>
      <c r="AT220" s="95">
        <f t="shared" si="116"/>
        <v>1600250</v>
      </c>
      <c r="AW220" s="2"/>
      <c r="AX220" s="2"/>
      <c r="AY220" s="2"/>
    </row>
    <row r="221" spans="1:51" ht="17.25" customHeight="1" x14ac:dyDescent="0.25">
      <c r="A221" s="67" t="s">
        <v>1653</v>
      </c>
      <c r="B221" s="1">
        <v>1421</v>
      </c>
      <c r="C221" s="66" t="s">
        <v>5</v>
      </c>
      <c r="D221" s="2">
        <v>22144</v>
      </c>
      <c r="E221" s="2">
        <v>111</v>
      </c>
      <c r="F221" s="2">
        <v>839</v>
      </c>
      <c r="G221" s="2" t="s">
        <v>245</v>
      </c>
      <c r="H221" s="2">
        <v>18</v>
      </c>
      <c r="I221" s="2">
        <v>2</v>
      </c>
      <c r="J221" s="2">
        <v>5</v>
      </c>
      <c r="K221" s="12">
        <f t="shared" si="107"/>
        <v>7405</v>
      </c>
      <c r="L221" s="14">
        <f t="shared" si="108"/>
        <v>7405</v>
      </c>
      <c r="M221" s="62">
        <v>1</v>
      </c>
      <c r="N221" s="14">
        <f t="shared" si="114"/>
        <v>7405</v>
      </c>
      <c r="O221" s="82">
        <v>125</v>
      </c>
      <c r="P221" s="14">
        <f t="shared" si="115"/>
        <v>925625</v>
      </c>
      <c r="Q221" s="3">
        <v>7405</v>
      </c>
      <c r="AQ221" s="95">
        <f t="shared" si="111"/>
        <v>925625</v>
      </c>
      <c r="AR221" s="510">
        <f t="shared" si="113"/>
        <v>925625</v>
      </c>
      <c r="AT221" s="95">
        <f t="shared" si="116"/>
        <v>925625</v>
      </c>
      <c r="AW221" s="2"/>
      <c r="AX221" s="2"/>
      <c r="AY221" s="2"/>
    </row>
    <row r="222" spans="1:51" ht="17.25" customHeight="1" x14ac:dyDescent="0.25">
      <c r="A222" s="67" t="s">
        <v>1863</v>
      </c>
      <c r="B222" s="1">
        <v>1422</v>
      </c>
      <c r="C222" s="66" t="s">
        <v>5</v>
      </c>
      <c r="D222" s="2">
        <v>23357</v>
      </c>
      <c r="E222" s="2">
        <v>110</v>
      </c>
      <c r="F222" s="2">
        <v>939</v>
      </c>
      <c r="G222" s="2" t="s">
        <v>245</v>
      </c>
      <c r="H222" s="2">
        <v>36</v>
      </c>
      <c r="I222" s="2">
        <v>0</v>
      </c>
      <c r="J222" s="2">
        <v>20</v>
      </c>
      <c r="K222" s="12">
        <f t="shared" si="107"/>
        <v>14420</v>
      </c>
      <c r="L222" s="14">
        <f t="shared" si="108"/>
        <v>14420</v>
      </c>
      <c r="M222" s="62">
        <v>1</v>
      </c>
      <c r="N222" s="14">
        <f t="shared" si="114"/>
        <v>14420</v>
      </c>
      <c r="O222" s="82">
        <v>125</v>
      </c>
      <c r="P222" s="14">
        <f t="shared" si="115"/>
        <v>1802500</v>
      </c>
      <c r="Q222" s="3">
        <v>14420</v>
      </c>
      <c r="AQ222" s="95">
        <f t="shared" si="111"/>
        <v>1802500</v>
      </c>
      <c r="AR222" s="510">
        <f t="shared" si="113"/>
        <v>1802500</v>
      </c>
      <c r="AT222" s="95">
        <f t="shared" si="116"/>
        <v>1802500</v>
      </c>
      <c r="AW222" s="2"/>
      <c r="AX222" s="2"/>
      <c r="AY222" s="2"/>
    </row>
    <row r="223" spans="1:51" ht="17.25" customHeight="1" x14ac:dyDescent="0.25">
      <c r="A223" s="67" t="s">
        <v>1654</v>
      </c>
      <c r="B223" s="1">
        <v>1423</v>
      </c>
      <c r="C223" s="66" t="s">
        <v>5</v>
      </c>
      <c r="D223" s="2">
        <v>39289</v>
      </c>
      <c r="E223" s="2">
        <v>91</v>
      </c>
      <c r="F223" s="2">
        <v>1962</v>
      </c>
      <c r="G223" s="2" t="s">
        <v>245</v>
      </c>
      <c r="H223" s="2">
        <v>7</v>
      </c>
      <c r="I223" s="2">
        <v>1</v>
      </c>
      <c r="J223" s="2">
        <v>7</v>
      </c>
      <c r="K223" s="13">
        <f t="shared" si="107"/>
        <v>2907</v>
      </c>
      <c r="L223" s="13">
        <f t="shared" si="108"/>
        <v>2907</v>
      </c>
      <c r="M223" s="62">
        <v>1</v>
      </c>
      <c r="N223" s="14">
        <f t="shared" si="114"/>
        <v>2907</v>
      </c>
      <c r="O223" s="82">
        <v>125</v>
      </c>
      <c r="P223" s="14">
        <f t="shared" si="115"/>
        <v>363375</v>
      </c>
      <c r="Q223" s="3">
        <v>2907</v>
      </c>
      <c r="AQ223" s="95">
        <f t="shared" si="111"/>
        <v>363375</v>
      </c>
      <c r="AR223" s="510">
        <f t="shared" si="113"/>
        <v>363375</v>
      </c>
      <c r="AT223" s="95">
        <f t="shared" si="116"/>
        <v>363375</v>
      </c>
      <c r="AW223" s="2"/>
      <c r="AX223" s="2"/>
      <c r="AY223" s="2"/>
    </row>
    <row r="224" spans="1:51" ht="17.25" customHeight="1" x14ac:dyDescent="0.25">
      <c r="A224" s="67" t="s">
        <v>1655</v>
      </c>
      <c r="B224" s="1">
        <v>1424</v>
      </c>
      <c r="C224" s="66" t="s">
        <v>5</v>
      </c>
      <c r="D224" s="2">
        <v>42510</v>
      </c>
      <c r="E224" s="2">
        <v>101</v>
      </c>
      <c r="F224" s="2">
        <v>2202</v>
      </c>
      <c r="G224" s="2" t="s">
        <v>245</v>
      </c>
      <c r="H224" s="2">
        <v>1</v>
      </c>
      <c r="I224" s="2">
        <v>0</v>
      </c>
      <c r="J224" s="2">
        <v>78</v>
      </c>
      <c r="K224" s="13">
        <f t="shared" si="107"/>
        <v>478</v>
      </c>
      <c r="L224" s="13">
        <f t="shared" si="108"/>
        <v>478</v>
      </c>
      <c r="M224" s="62">
        <v>1</v>
      </c>
      <c r="N224" s="14">
        <f t="shared" si="114"/>
        <v>478</v>
      </c>
      <c r="O224" s="65">
        <v>125</v>
      </c>
      <c r="P224" s="14">
        <f t="shared" si="115"/>
        <v>59750</v>
      </c>
      <c r="Q224" s="3">
        <v>478</v>
      </c>
      <c r="AQ224" s="95">
        <f t="shared" si="111"/>
        <v>59750</v>
      </c>
      <c r="AR224" s="510">
        <f t="shared" si="113"/>
        <v>59750</v>
      </c>
      <c r="AT224" s="95">
        <f t="shared" si="116"/>
        <v>59750</v>
      </c>
      <c r="AW224" s="2"/>
      <c r="AX224" s="2"/>
      <c r="AY224" s="2"/>
    </row>
    <row r="225" spans="1:51" s="56" customFormat="1" ht="17.25" customHeight="1" x14ac:dyDescent="0.25">
      <c r="A225" s="69" t="s">
        <v>266</v>
      </c>
      <c r="B225" s="1">
        <v>1425</v>
      </c>
      <c r="C225" s="75" t="s">
        <v>5</v>
      </c>
      <c r="D225" s="32">
        <v>20409</v>
      </c>
      <c r="E225" s="32">
        <v>65</v>
      </c>
      <c r="F225" s="32">
        <v>725</v>
      </c>
      <c r="G225" s="32" t="s">
        <v>245</v>
      </c>
      <c r="H225" s="32">
        <v>1</v>
      </c>
      <c r="I225" s="32">
        <v>0</v>
      </c>
      <c r="J225" s="32">
        <v>0</v>
      </c>
      <c r="K225" s="63">
        <f t="shared" si="107"/>
        <v>400</v>
      </c>
      <c r="L225" s="64">
        <f t="shared" si="108"/>
        <v>400</v>
      </c>
      <c r="M225" s="89">
        <v>5</v>
      </c>
      <c r="N225" s="64">
        <f t="shared" si="114"/>
        <v>400</v>
      </c>
      <c r="O225" s="64">
        <v>175</v>
      </c>
      <c r="P225" s="65">
        <f t="shared" si="115"/>
        <v>70000</v>
      </c>
      <c r="Q225" s="34"/>
      <c r="R225" s="43">
        <v>400</v>
      </c>
      <c r="S225" s="43"/>
      <c r="T225" s="32"/>
      <c r="U225" s="35"/>
      <c r="V225" s="39"/>
      <c r="W225" s="33"/>
      <c r="X225" s="57"/>
      <c r="Y225" s="32"/>
      <c r="Z225" s="39"/>
      <c r="AA225" s="36"/>
      <c r="AB225" s="36"/>
      <c r="AC225" s="36"/>
      <c r="AD225" s="43"/>
      <c r="AE225" s="528"/>
      <c r="AF225" s="37"/>
      <c r="AG225" s="37"/>
      <c r="AH225" s="34"/>
      <c r="AI225" s="34"/>
      <c r="AJ225" s="34"/>
      <c r="AK225" s="34"/>
      <c r="AL225" s="34"/>
      <c r="AM225" s="32"/>
      <c r="AN225" s="32"/>
      <c r="AO225" s="111"/>
      <c r="AP225" s="111"/>
      <c r="AQ225" s="166">
        <f t="shared" ref="AQ225:AQ237" si="117">P225+AP225</f>
        <v>70000</v>
      </c>
      <c r="AR225" s="95">
        <f t="shared" si="113"/>
        <v>70000</v>
      </c>
      <c r="AS225" s="95"/>
      <c r="AT225" s="95">
        <f t="shared" si="116"/>
        <v>70000</v>
      </c>
      <c r="AU225" s="95"/>
      <c r="AV225" s="32"/>
      <c r="AW225" s="46"/>
      <c r="AX225" s="579"/>
      <c r="AY225" s="95"/>
    </row>
    <row r="226" spans="1:51" s="56" customFormat="1" ht="17.25" customHeight="1" x14ac:dyDescent="0.25">
      <c r="A226" s="69"/>
      <c r="B226" s="33"/>
      <c r="C226" s="75"/>
      <c r="D226" s="32"/>
      <c r="E226" s="32"/>
      <c r="F226" s="32"/>
      <c r="G226" s="32"/>
      <c r="H226" s="32"/>
      <c r="I226" s="32"/>
      <c r="J226" s="32"/>
      <c r="K226" s="63"/>
      <c r="L226" s="64"/>
      <c r="M226" s="89"/>
      <c r="N226" s="64"/>
      <c r="O226" s="64"/>
      <c r="P226" s="65"/>
      <c r="Q226" s="34"/>
      <c r="R226" s="43"/>
      <c r="S226" s="43"/>
      <c r="T226" s="32"/>
      <c r="U226" s="35"/>
      <c r="V226" s="39" t="s">
        <v>322</v>
      </c>
      <c r="W226" s="33">
        <v>1247</v>
      </c>
      <c r="X226" s="57" t="s">
        <v>323</v>
      </c>
      <c r="Y226" s="32" t="s">
        <v>28</v>
      </c>
      <c r="Z226" s="32" t="s">
        <v>41</v>
      </c>
      <c r="AA226" s="36"/>
      <c r="AB226" s="36"/>
      <c r="AC226" s="36">
        <v>2</v>
      </c>
      <c r="AD226" s="43">
        <f>AD227+AD228</f>
        <v>252</v>
      </c>
      <c r="AE226" s="528">
        <v>100</v>
      </c>
      <c r="AF226" s="37">
        <f>'ภ.ด.ส.1 (ร้านค้า , ม.1)'!AF260</f>
        <v>6700</v>
      </c>
      <c r="AG226" s="37">
        <f t="shared" ref="AG226:AG233" si="118">AD226*AF226</f>
        <v>1688400</v>
      </c>
      <c r="AH226" s="34">
        <f t="shared" ref="AH226:AH233" si="119">SUM(AI226:AL226)</f>
        <v>252</v>
      </c>
      <c r="AI226" s="34"/>
      <c r="AJ226" s="34">
        <f>AJ227+AJ228</f>
        <v>252</v>
      </c>
      <c r="AK226" s="34"/>
      <c r="AL226" s="34"/>
      <c r="AM226" s="32">
        <v>26</v>
      </c>
      <c r="AN226" s="32">
        <f>ค่าเสื่อม!W3</f>
        <v>85</v>
      </c>
      <c r="AO226" s="111">
        <f t="shared" ref="AO226:AO233" si="120">AG226*AN226/100</f>
        <v>1435140</v>
      </c>
      <c r="AP226" s="111">
        <f t="shared" ref="AP226:AP233" si="121">AG226-AO226</f>
        <v>253260</v>
      </c>
      <c r="AQ226" s="166">
        <f t="shared" si="117"/>
        <v>253260</v>
      </c>
      <c r="AR226" s="95">
        <f t="shared" si="113"/>
        <v>253260</v>
      </c>
      <c r="AS226" s="95"/>
      <c r="AT226" s="95">
        <f t="shared" si="116"/>
        <v>253260</v>
      </c>
      <c r="AU226" s="95"/>
      <c r="AV226" s="32"/>
      <c r="AW226" s="46"/>
      <c r="AX226" s="579"/>
      <c r="AY226" s="95"/>
    </row>
    <row r="227" spans="1:51" s="56" customFormat="1" ht="17.25" customHeight="1" x14ac:dyDescent="0.25">
      <c r="A227" s="69"/>
      <c r="B227" s="33"/>
      <c r="C227" s="75"/>
      <c r="D227" s="32"/>
      <c r="E227" s="32"/>
      <c r="F227" s="32"/>
      <c r="G227" s="32"/>
      <c r="H227" s="32"/>
      <c r="I227" s="32"/>
      <c r="J227" s="32"/>
      <c r="K227" s="63"/>
      <c r="L227" s="64"/>
      <c r="M227" s="89"/>
      <c r="N227" s="64"/>
      <c r="O227" s="64"/>
      <c r="P227" s="65"/>
      <c r="Q227" s="34"/>
      <c r="R227" s="43"/>
      <c r="S227" s="43"/>
      <c r="T227" s="32"/>
      <c r="U227" s="35"/>
      <c r="V227" s="39"/>
      <c r="W227" s="33"/>
      <c r="X227" s="57"/>
      <c r="Y227" s="32"/>
      <c r="Z227" s="39" t="s">
        <v>42</v>
      </c>
      <c r="AA227" s="36">
        <v>6</v>
      </c>
      <c r="AB227" s="36">
        <v>21</v>
      </c>
      <c r="AC227" s="36">
        <v>2</v>
      </c>
      <c r="AD227" s="43">
        <f>AA227*AB227</f>
        <v>126</v>
      </c>
      <c r="AE227" s="528">
        <v>50</v>
      </c>
      <c r="AF227" s="37">
        <f>AF226</f>
        <v>6700</v>
      </c>
      <c r="AG227" s="37">
        <f t="shared" si="118"/>
        <v>844200</v>
      </c>
      <c r="AH227" s="34">
        <f t="shared" si="119"/>
        <v>126</v>
      </c>
      <c r="AI227" s="34"/>
      <c r="AJ227" s="34">
        <v>126</v>
      </c>
      <c r="AK227" s="34"/>
      <c r="AL227" s="34"/>
      <c r="AM227" s="32"/>
      <c r="AN227" s="32">
        <v>85</v>
      </c>
      <c r="AO227" s="111">
        <f t="shared" si="120"/>
        <v>717570</v>
      </c>
      <c r="AP227" s="111">
        <f t="shared" si="121"/>
        <v>126630</v>
      </c>
      <c r="AQ227" s="166">
        <f t="shared" si="117"/>
        <v>126630</v>
      </c>
      <c r="AR227" s="95">
        <f t="shared" si="113"/>
        <v>126630</v>
      </c>
      <c r="AS227" s="95"/>
      <c r="AT227" s="95">
        <f t="shared" si="116"/>
        <v>126630</v>
      </c>
      <c r="AU227" s="95"/>
      <c r="AV227" s="32"/>
      <c r="AW227" s="46"/>
      <c r="AX227" s="579"/>
      <c r="AY227" s="95"/>
    </row>
    <row r="228" spans="1:51" s="56" customFormat="1" ht="17.25" customHeight="1" x14ac:dyDescent="0.25">
      <c r="A228" s="69"/>
      <c r="B228" s="33"/>
      <c r="C228" s="75"/>
      <c r="D228" s="32"/>
      <c r="E228" s="32"/>
      <c r="F228" s="32"/>
      <c r="G228" s="32"/>
      <c r="H228" s="32"/>
      <c r="I228" s="32"/>
      <c r="J228" s="32"/>
      <c r="K228" s="63"/>
      <c r="L228" s="64"/>
      <c r="M228" s="89"/>
      <c r="N228" s="64"/>
      <c r="O228" s="64"/>
      <c r="P228" s="65"/>
      <c r="Q228" s="34"/>
      <c r="R228" s="43"/>
      <c r="S228" s="43"/>
      <c r="T228" s="32"/>
      <c r="U228" s="35"/>
      <c r="V228" s="39"/>
      <c r="W228" s="33"/>
      <c r="X228" s="57"/>
      <c r="Y228" s="32"/>
      <c r="Z228" s="39" t="s">
        <v>43</v>
      </c>
      <c r="AA228" s="36">
        <v>6</v>
      </c>
      <c r="AB228" s="36">
        <v>21</v>
      </c>
      <c r="AC228" s="36">
        <v>2</v>
      </c>
      <c r="AD228" s="43">
        <f>AA228*AB228</f>
        <v>126</v>
      </c>
      <c r="AE228" s="528">
        <v>50</v>
      </c>
      <c r="AF228" s="37">
        <f>AF227</f>
        <v>6700</v>
      </c>
      <c r="AG228" s="37">
        <f t="shared" si="118"/>
        <v>844200</v>
      </c>
      <c r="AH228" s="34">
        <f t="shared" si="119"/>
        <v>126</v>
      </c>
      <c r="AI228" s="34"/>
      <c r="AJ228" s="34">
        <v>126</v>
      </c>
      <c r="AK228" s="34"/>
      <c r="AL228" s="34"/>
      <c r="AM228" s="32"/>
      <c r="AN228" s="32">
        <v>85</v>
      </c>
      <c r="AO228" s="111">
        <f t="shared" si="120"/>
        <v>717570</v>
      </c>
      <c r="AP228" s="111">
        <f t="shared" si="121"/>
        <v>126630</v>
      </c>
      <c r="AQ228" s="166">
        <f t="shared" si="117"/>
        <v>126630</v>
      </c>
      <c r="AR228" s="95">
        <f t="shared" si="113"/>
        <v>126630</v>
      </c>
      <c r="AS228" s="95"/>
      <c r="AT228" s="95">
        <f t="shared" si="116"/>
        <v>126630</v>
      </c>
      <c r="AU228" s="95"/>
      <c r="AV228" s="32"/>
      <c r="AW228" s="46"/>
      <c r="AX228" s="579"/>
      <c r="AY228" s="95"/>
    </row>
    <row r="229" spans="1:51" s="56" customFormat="1" ht="17.25" customHeight="1" x14ac:dyDescent="0.25">
      <c r="A229" s="69"/>
      <c r="B229" s="33"/>
      <c r="C229" s="75"/>
      <c r="D229" s="32"/>
      <c r="E229" s="32"/>
      <c r="F229" s="32"/>
      <c r="G229" s="32"/>
      <c r="H229" s="32"/>
      <c r="I229" s="32"/>
      <c r="J229" s="32"/>
      <c r="K229" s="63"/>
      <c r="L229" s="64"/>
      <c r="M229" s="89"/>
      <c r="N229" s="64"/>
      <c r="O229" s="64"/>
      <c r="P229" s="65"/>
      <c r="Q229" s="34"/>
      <c r="R229" s="43"/>
      <c r="S229" s="43"/>
      <c r="T229" s="32"/>
      <c r="U229" s="35"/>
      <c r="V229" s="39"/>
      <c r="W229" s="33">
        <v>1248</v>
      </c>
      <c r="X229" s="57"/>
      <c r="Y229" s="32" t="s">
        <v>34</v>
      </c>
      <c r="Z229" s="32" t="s">
        <v>7</v>
      </c>
      <c r="AA229" s="36">
        <v>4</v>
      </c>
      <c r="AB229" s="36">
        <v>21</v>
      </c>
      <c r="AC229" s="36">
        <v>2</v>
      </c>
      <c r="AD229" s="43">
        <f>AA229*AB229</f>
        <v>84</v>
      </c>
      <c r="AE229" s="528">
        <v>100</v>
      </c>
      <c r="AF229" s="37">
        <f>'ภ.ด.ส.1 (ร้านค้า , ม.1)'!AF257</f>
        <v>2600</v>
      </c>
      <c r="AG229" s="37">
        <f t="shared" si="118"/>
        <v>218400</v>
      </c>
      <c r="AH229" s="34">
        <f t="shared" si="119"/>
        <v>84</v>
      </c>
      <c r="AI229" s="34"/>
      <c r="AJ229" s="34">
        <v>84</v>
      </c>
      <c r="AK229" s="34"/>
      <c r="AL229" s="34"/>
      <c r="AM229" s="32">
        <v>26</v>
      </c>
      <c r="AN229" s="32">
        <f>ค่าเสื่อม!T4</f>
        <v>93</v>
      </c>
      <c r="AO229" s="111">
        <f t="shared" si="120"/>
        <v>203112</v>
      </c>
      <c r="AP229" s="111">
        <f t="shared" si="121"/>
        <v>15288</v>
      </c>
      <c r="AQ229" s="166">
        <f t="shared" si="117"/>
        <v>15288</v>
      </c>
      <c r="AR229" s="95">
        <f t="shared" si="113"/>
        <v>15288</v>
      </c>
      <c r="AS229" s="95"/>
      <c r="AT229" s="95">
        <f t="shared" si="116"/>
        <v>15288</v>
      </c>
      <c r="AU229" s="95"/>
      <c r="AV229" s="32"/>
      <c r="AW229" s="46"/>
      <c r="AX229" s="579"/>
      <c r="AY229" s="95"/>
    </row>
    <row r="230" spans="1:51" s="56" customFormat="1" ht="17.25" customHeight="1" x14ac:dyDescent="0.25">
      <c r="A230" s="69"/>
      <c r="B230" s="33"/>
      <c r="C230" s="75"/>
      <c r="D230" s="32"/>
      <c r="E230" s="32"/>
      <c r="F230" s="32"/>
      <c r="G230" s="32"/>
      <c r="H230" s="32"/>
      <c r="I230" s="32"/>
      <c r="J230" s="32"/>
      <c r="K230" s="63"/>
      <c r="L230" s="64"/>
      <c r="M230" s="89"/>
      <c r="N230" s="64"/>
      <c r="O230" s="64"/>
      <c r="P230" s="65"/>
      <c r="Q230" s="34"/>
      <c r="R230" s="43"/>
      <c r="S230" s="43"/>
      <c r="T230" s="32"/>
      <c r="U230" s="35"/>
      <c r="V230" s="39" t="s">
        <v>267</v>
      </c>
      <c r="W230" s="33">
        <v>1249</v>
      </c>
      <c r="X230" s="57" t="s">
        <v>268</v>
      </c>
      <c r="Y230" s="32" t="s">
        <v>28</v>
      </c>
      <c r="Z230" s="32" t="s">
        <v>41</v>
      </c>
      <c r="AA230" s="36"/>
      <c r="AB230" s="36"/>
      <c r="AC230" s="36">
        <v>2</v>
      </c>
      <c r="AD230" s="43">
        <f>AD231+AD232</f>
        <v>288</v>
      </c>
      <c r="AE230" s="528">
        <v>100</v>
      </c>
      <c r="AF230" s="37">
        <f>AF228</f>
        <v>6700</v>
      </c>
      <c r="AG230" s="37">
        <f t="shared" si="118"/>
        <v>1929600</v>
      </c>
      <c r="AH230" s="34">
        <f t="shared" si="119"/>
        <v>288</v>
      </c>
      <c r="AI230" s="34"/>
      <c r="AJ230" s="34">
        <f>AJ231+AJ232</f>
        <v>288</v>
      </c>
      <c r="AK230" s="34"/>
      <c r="AL230" s="34"/>
      <c r="AM230" s="32">
        <v>7</v>
      </c>
      <c r="AN230" s="32">
        <f>ค่าเสื่อม!H3</f>
        <v>18</v>
      </c>
      <c r="AO230" s="111">
        <f t="shared" si="120"/>
        <v>347328</v>
      </c>
      <c r="AP230" s="111">
        <f t="shared" si="121"/>
        <v>1582272</v>
      </c>
      <c r="AQ230" s="166">
        <f t="shared" si="117"/>
        <v>1582272</v>
      </c>
      <c r="AR230" s="95">
        <f t="shared" si="113"/>
        <v>1582272</v>
      </c>
      <c r="AS230" s="95"/>
      <c r="AT230" s="95">
        <f t="shared" si="116"/>
        <v>1582272</v>
      </c>
      <c r="AU230" s="95"/>
      <c r="AV230" s="32"/>
      <c r="AW230" s="46"/>
      <c r="AX230" s="579"/>
      <c r="AY230" s="95"/>
    </row>
    <row r="231" spans="1:51" s="56" customFormat="1" ht="17.25" customHeight="1" x14ac:dyDescent="0.25">
      <c r="A231" s="69"/>
      <c r="B231" s="33"/>
      <c r="C231" s="75"/>
      <c r="D231" s="32"/>
      <c r="E231" s="32"/>
      <c r="F231" s="32"/>
      <c r="G231" s="32"/>
      <c r="H231" s="32"/>
      <c r="I231" s="32"/>
      <c r="J231" s="32"/>
      <c r="K231" s="63"/>
      <c r="L231" s="64"/>
      <c r="M231" s="89"/>
      <c r="N231" s="64"/>
      <c r="O231" s="64"/>
      <c r="P231" s="65"/>
      <c r="Q231" s="34"/>
      <c r="R231" s="43"/>
      <c r="S231" s="43"/>
      <c r="T231" s="32"/>
      <c r="U231" s="35"/>
      <c r="V231" s="39"/>
      <c r="W231" s="33"/>
      <c r="X231" s="57"/>
      <c r="Y231" s="32"/>
      <c r="Z231" s="39" t="s">
        <v>42</v>
      </c>
      <c r="AA231" s="36">
        <v>12</v>
      </c>
      <c r="AB231" s="36">
        <v>12</v>
      </c>
      <c r="AC231" s="36">
        <v>2</v>
      </c>
      <c r="AD231" s="43">
        <f>AA231*AB231</f>
        <v>144</v>
      </c>
      <c r="AE231" s="528">
        <v>50</v>
      </c>
      <c r="AF231" s="37">
        <f>AF230</f>
        <v>6700</v>
      </c>
      <c r="AG231" s="37">
        <f t="shared" si="118"/>
        <v>964800</v>
      </c>
      <c r="AH231" s="34">
        <f t="shared" si="119"/>
        <v>144</v>
      </c>
      <c r="AI231" s="34"/>
      <c r="AJ231" s="34">
        <v>144</v>
      </c>
      <c r="AK231" s="34"/>
      <c r="AL231" s="34"/>
      <c r="AM231" s="32"/>
      <c r="AN231" s="32">
        <v>18</v>
      </c>
      <c r="AO231" s="111">
        <f t="shared" si="120"/>
        <v>173664</v>
      </c>
      <c r="AP231" s="111">
        <f t="shared" si="121"/>
        <v>791136</v>
      </c>
      <c r="AQ231" s="166">
        <f t="shared" si="117"/>
        <v>791136</v>
      </c>
      <c r="AR231" s="95">
        <f t="shared" si="113"/>
        <v>791136</v>
      </c>
      <c r="AS231" s="95"/>
      <c r="AT231" s="95">
        <f t="shared" si="116"/>
        <v>791136</v>
      </c>
      <c r="AU231" s="95"/>
      <c r="AV231" s="32"/>
      <c r="AW231" s="46"/>
      <c r="AX231" s="579"/>
      <c r="AY231" s="95"/>
    </row>
    <row r="232" spans="1:51" s="153" customFormat="1" ht="17.25" customHeight="1" x14ac:dyDescent="0.25">
      <c r="A232" s="69"/>
      <c r="B232" s="33"/>
      <c r="C232" s="75"/>
      <c r="D232" s="32"/>
      <c r="E232" s="32"/>
      <c r="F232" s="32"/>
      <c r="G232" s="32"/>
      <c r="H232" s="32"/>
      <c r="I232" s="32"/>
      <c r="J232" s="32"/>
      <c r="K232" s="63"/>
      <c r="L232" s="64"/>
      <c r="M232" s="89"/>
      <c r="N232" s="64"/>
      <c r="O232" s="64"/>
      <c r="P232" s="65"/>
      <c r="Q232" s="34"/>
      <c r="R232" s="43"/>
      <c r="S232" s="43"/>
      <c r="T232" s="32"/>
      <c r="U232" s="35"/>
      <c r="V232" s="39"/>
      <c r="W232" s="33"/>
      <c r="X232" s="57"/>
      <c r="Y232" s="32"/>
      <c r="Z232" s="39" t="s">
        <v>154</v>
      </c>
      <c r="AA232" s="36">
        <v>12</v>
      </c>
      <c r="AB232" s="36">
        <v>12</v>
      </c>
      <c r="AC232" s="36">
        <v>2</v>
      </c>
      <c r="AD232" s="43">
        <f>AA232*AB232</f>
        <v>144</v>
      </c>
      <c r="AE232" s="528">
        <v>50</v>
      </c>
      <c r="AF232" s="37">
        <f>AF231</f>
        <v>6700</v>
      </c>
      <c r="AG232" s="37">
        <f t="shared" si="118"/>
        <v>964800</v>
      </c>
      <c r="AH232" s="34">
        <f t="shared" si="119"/>
        <v>144</v>
      </c>
      <c r="AI232" s="34"/>
      <c r="AJ232" s="34">
        <v>144</v>
      </c>
      <c r="AK232" s="34"/>
      <c r="AL232" s="34"/>
      <c r="AM232" s="32"/>
      <c r="AN232" s="32">
        <v>18</v>
      </c>
      <c r="AO232" s="111">
        <f t="shared" si="120"/>
        <v>173664</v>
      </c>
      <c r="AP232" s="111">
        <f t="shared" si="121"/>
        <v>791136</v>
      </c>
      <c r="AQ232" s="166">
        <f t="shared" si="117"/>
        <v>791136</v>
      </c>
      <c r="AR232" s="95">
        <f t="shared" si="113"/>
        <v>791136</v>
      </c>
      <c r="AS232" s="95"/>
      <c r="AT232" s="95">
        <f t="shared" si="116"/>
        <v>791136</v>
      </c>
      <c r="AU232" s="95"/>
      <c r="AV232" s="32"/>
      <c r="AW232" s="46"/>
      <c r="AX232" s="579"/>
      <c r="AY232" s="95"/>
    </row>
    <row r="233" spans="1:51" s="56" customFormat="1" ht="17.25" customHeight="1" x14ac:dyDescent="0.25">
      <c r="A233" s="133"/>
      <c r="B233" s="134"/>
      <c r="C233" s="135"/>
      <c r="D233" s="136"/>
      <c r="E233" s="136"/>
      <c r="F233" s="136"/>
      <c r="G233" s="136"/>
      <c r="H233" s="136"/>
      <c r="I233" s="136"/>
      <c r="J233" s="136"/>
      <c r="K233" s="154"/>
      <c r="L233" s="64"/>
      <c r="M233" s="89"/>
      <c r="N233" s="64"/>
      <c r="O233" s="64"/>
      <c r="P233" s="64"/>
      <c r="Q233" s="137"/>
      <c r="R233" s="138"/>
      <c r="S233" s="138"/>
      <c r="T233" s="136"/>
      <c r="U233" s="139"/>
      <c r="V233" s="140"/>
      <c r="W233" s="134">
        <v>1250</v>
      </c>
      <c r="X233" s="150"/>
      <c r="Y233" s="136" t="s">
        <v>34</v>
      </c>
      <c r="Z233" s="136" t="s">
        <v>7</v>
      </c>
      <c r="AA233" s="142">
        <v>3</v>
      </c>
      <c r="AB233" s="142">
        <v>9</v>
      </c>
      <c r="AC233" s="142">
        <v>2</v>
      </c>
      <c r="AD233" s="138">
        <f>AA233*AB233</f>
        <v>27</v>
      </c>
      <c r="AE233" s="684">
        <v>100</v>
      </c>
      <c r="AF233" s="112">
        <f>AF229</f>
        <v>2600</v>
      </c>
      <c r="AG233" s="112">
        <f t="shared" si="118"/>
        <v>70200</v>
      </c>
      <c r="AH233" s="137">
        <f t="shared" si="119"/>
        <v>27</v>
      </c>
      <c r="AI233" s="137"/>
      <c r="AJ233" s="137">
        <v>27</v>
      </c>
      <c r="AK233" s="137"/>
      <c r="AL233" s="137"/>
      <c r="AM233" s="136">
        <v>7</v>
      </c>
      <c r="AN233" s="136">
        <f>ค่าเสื่อม!H4</f>
        <v>25</v>
      </c>
      <c r="AO233" s="146">
        <f t="shared" si="120"/>
        <v>17550</v>
      </c>
      <c r="AP233" s="146">
        <f t="shared" si="121"/>
        <v>52650</v>
      </c>
      <c r="AQ233" s="509">
        <f t="shared" si="117"/>
        <v>52650</v>
      </c>
      <c r="AR233" s="510">
        <f t="shared" si="113"/>
        <v>52650</v>
      </c>
      <c r="AS233" s="510"/>
      <c r="AT233" s="510">
        <f t="shared" si="116"/>
        <v>52650</v>
      </c>
      <c r="AU233" s="510"/>
      <c r="AV233" s="136"/>
      <c r="AW233" s="151"/>
      <c r="AX233" s="680"/>
      <c r="AY233" s="510"/>
    </row>
    <row r="234" spans="1:51" ht="17.25" customHeight="1" x14ac:dyDescent="0.25">
      <c r="A234" s="67" t="s">
        <v>1937</v>
      </c>
      <c r="B234" s="1">
        <v>1426</v>
      </c>
      <c r="C234" s="75" t="s">
        <v>5</v>
      </c>
      <c r="D234" s="2">
        <v>21649</v>
      </c>
      <c r="E234" s="2">
        <v>21</v>
      </c>
      <c r="F234" s="2">
        <v>759</v>
      </c>
      <c r="G234" s="32" t="s">
        <v>245</v>
      </c>
      <c r="H234" s="2">
        <v>10</v>
      </c>
      <c r="I234" s="2">
        <v>0</v>
      </c>
      <c r="J234" s="2">
        <v>8</v>
      </c>
      <c r="K234" s="13">
        <v>4008</v>
      </c>
      <c r="L234" s="13">
        <v>4008</v>
      </c>
      <c r="M234" s="62">
        <v>1</v>
      </c>
      <c r="N234" s="13">
        <v>4008</v>
      </c>
      <c r="O234" s="13">
        <v>100</v>
      </c>
      <c r="P234" s="65">
        <f t="shared" si="115"/>
        <v>400800</v>
      </c>
      <c r="Q234" s="3">
        <f t="shared" ref="Q234:Q241" si="122">K234</f>
        <v>4008</v>
      </c>
      <c r="AQ234" s="166">
        <f t="shared" si="117"/>
        <v>400800</v>
      </c>
      <c r="AR234" s="95">
        <f t="shared" si="113"/>
        <v>400800</v>
      </c>
      <c r="AT234" s="95">
        <f t="shared" si="116"/>
        <v>400800</v>
      </c>
      <c r="AX234" s="579"/>
      <c r="AY234" s="95"/>
    </row>
    <row r="235" spans="1:51" ht="17.25" customHeight="1" x14ac:dyDescent="0.25">
      <c r="B235" s="1">
        <v>1427</v>
      </c>
      <c r="C235" s="75" t="s">
        <v>5</v>
      </c>
      <c r="D235" s="2">
        <v>21658</v>
      </c>
      <c r="E235" s="2">
        <v>146</v>
      </c>
      <c r="F235" s="2">
        <v>768</v>
      </c>
      <c r="G235" s="32" t="s">
        <v>245</v>
      </c>
      <c r="H235" s="2">
        <v>0</v>
      </c>
      <c r="I235" s="2">
        <v>2</v>
      </c>
      <c r="J235" s="2">
        <v>55</v>
      </c>
      <c r="K235" s="13">
        <v>255</v>
      </c>
      <c r="L235" s="13">
        <v>255</v>
      </c>
      <c r="M235" s="62">
        <v>1</v>
      </c>
      <c r="N235" s="13">
        <v>255</v>
      </c>
      <c r="O235" s="13">
        <v>150</v>
      </c>
      <c r="P235" s="65">
        <f t="shared" si="115"/>
        <v>38250</v>
      </c>
      <c r="Q235" s="3">
        <f t="shared" si="122"/>
        <v>255</v>
      </c>
      <c r="AQ235" s="166">
        <f t="shared" si="117"/>
        <v>38250</v>
      </c>
      <c r="AR235" s="95">
        <f t="shared" si="113"/>
        <v>38250</v>
      </c>
      <c r="AT235" s="95">
        <f t="shared" si="116"/>
        <v>38250</v>
      </c>
      <c r="AX235" s="579"/>
      <c r="AY235" s="95"/>
    </row>
    <row r="236" spans="1:51" ht="17.25" customHeight="1" x14ac:dyDescent="0.25">
      <c r="A236" s="67" t="s">
        <v>1943</v>
      </c>
      <c r="B236" s="1">
        <v>1428</v>
      </c>
      <c r="C236" s="75" t="s">
        <v>5</v>
      </c>
      <c r="D236" s="2">
        <v>28203</v>
      </c>
      <c r="E236" s="2">
        <v>61</v>
      </c>
      <c r="F236" s="2">
        <v>1280</v>
      </c>
      <c r="G236" s="32" t="s">
        <v>245</v>
      </c>
      <c r="H236" s="2">
        <v>14</v>
      </c>
      <c r="I236" s="2">
        <v>2</v>
      </c>
      <c r="J236" s="2">
        <v>92</v>
      </c>
      <c r="K236" s="13">
        <v>5892</v>
      </c>
      <c r="L236" s="13">
        <f t="shared" ref="L236:L241" si="123">K236</f>
        <v>5892</v>
      </c>
      <c r="M236" s="62">
        <v>1</v>
      </c>
      <c r="N236" s="13">
        <f t="shared" ref="N236:N241" si="124">L236</f>
        <v>5892</v>
      </c>
      <c r="O236" s="13">
        <v>125</v>
      </c>
      <c r="P236" s="65">
        <f t="shared" si="115"/>
        <v>736500</v>
      </c>
      <c r="Q236" s="3">
        <f t="shared" si="122"/>
        <v>5892</v>
      </c>
      <c r="AQ236" s="166">
        <f t="shared" si="117"/>
        <v>736500</v>
      </c>
      <c r="AR236" s="95">
        <f t="shared" si="113"/>
        <v>736500</v>
      </c>
      <c r="AT236" s="95">
        <f t="shared" si="116"/>
        <v>736500</v>
      </c>
      <c r="AX236" s="579"/>
      <c r="AY236" s="95"/>
    </row>
    <row r="237" spans="1:51" ht="17.25" customHeight="1" x14ac:dyDescent="0.25">
      <c r="A237" s="67" t="s">
        <v>1945</v>
      </c>
      <c r="B237" s="1">
        <v>1429</v>
      </c>
      <c r="C237" s="75" t="s">
        <v>5</v>
      </c>
      <c r="D237" s="2">
        <v>24306</v>
      </c>
      <c r="E237" s="2">
        <v>41</v>
      </c>
      <c r="F237" s="2">
        <v>998</v>
      </c>
      <c r="G237" s="32" t="s">
        <v>245</v>
      </c>
      <c r="H237" s="2">
        <v>10</v>
      </c>
      <c r="I237" s="2">
        <v>0</v>
      </c>
      <c r="J237" s="2">
        <v>75</v>
      </c>
      <c r="K237" s="13">
        <v>4075</v>
      </c>
      <c r="L237" s="13">
        <f t="shared" si="123"/>
        <v>4075</v>
      </c>
      <c r="M237" s="62">
        <v>1</v>
      </c>
      <c r="N237" s="13">
        <f t="shared" si="124"/>
        <v>4075</v>
      </c>
      <c r="O237" s="13">
        <v>125</v>
      </c>
      <c r="P237" s="65">
        <f t="shared" si="115"/>
        <v>509375</v>
      </c>
      <c r="Q237" s="3">
        <f t="shared" si="122"/>
        <v>4075</v>
      </c>
      <c r="AQ237" s="166">
        <f t="shared" si="117"/>
        <v>509375</v>
      </c>
      <c r="AR237" s="95">
        <f t="shared" si="113"/>
        <v>509375</v>
      </c>
      <c r="AT237" s="95">
        <f t="shared" si="116"/>
        <v>509375</v>
      </c>
      <c r="AX237" s="579"/>
      <c r="AY237" s="95"/>
    </row>
    <row r="238" spans="1:51" ht="17.25" customHeight="1" x14ac:dyDescent="0.25">
      <c r="A238" s="67" t="s">
        <v>1946</v>
      </c>
      <c r="B238" s="1">
        <v>1430</v>
      </c>
      <c r="C238" s="75" t="s">
        <v>5</v>
      </c>
      <c r="D238" s="2">
        <v>24305</v>
      </c>
      <c r="E238" s="2">
        <v>45</v>
      </c>
      <c r="F238" s="2">
        <v>997</v>
      </c>
      <c r="G238" s="32" t="s">
        <v>245</v>
      </c>
      <c r="H238" s="2">
        <v>1</v>
      </c>
      <c r="I238" s="2">
        <v>0</v>
      </c>
      <c r="J238" s="2">
        <v>78</v>
      </c>
      <c r="K238" s="13">
        <v>478</v>
      </c>
      <c r="L238" s="13">
        <f t="shared" si="123"/>
        <v>478</v>
      </c>
      <c r="M238" s="62">
        <v>1</v>
      </c>
      <c r="N238" s="13">
        <f t="shared" si="124"/>
        <v>478</v>
      </c>
      <c r="O238" s="13">
        <v>125</v>
      </c>
      <c r="P238" s="65">
        <f t="shared" si="115"/>
        <v>59750</v>
      </c>
      <c r="Q238" s="3">
        <f t="shared" si="122"/>
        <v>478</v>
      </c>
      <c r="AQ238" s="166">
        <f t="shared" ref="AQ238:AQ241" si="125">P238+AP238</f>
        <v>59750</v>
      </c>
      <c r="AR238" s="95">
        <f t="shared" ref="AR238:AR241" si="126">AQ238</f>
        <v>59750</v>
      </c>
      <c r="AT238" s="95">
        <f t="shared" ref="AT238:AT241" si="127">AQ238-AS238</f>
        <v>59750</v>
      </c>
      <c r="AX238" s="579"/>
      <c r="AY238" s="95"/>
    </row>
    <row r="239" spans="1:51" ht="17.25" customHeight="1" x14ac:dyDescent="0.25">
      <c r="A239" s="67" t="s">
        <v>1948</v>
      </c>
      <c r="B239" s="1">
        <v>1431</v>
      </c>
      <c r="C239" s="75" t="s">
        <v>5</v>
      </c>
      <c r="D239" s="2">
        <v>36196</v>
      </c>
      <c r="E239" s="2">
        <v>61</v>
      </c>
      <c r="F239" s="2">
        <v>2276</v>
      </c>
      <c r="G239" s="32" t="s">
        <v>245</v>
      </c>
      <c r="H239" s="2">
        <v>37</v>
      </c>
      <c r="I239" s="2">
        <v>2</v>
      </c>
      <c r="J239" s="2">
        <v>70</v>
      </c>
      <c r="K239" s="13">
        <v>15070</v>
      </c>
      <c r="L239" s="13">
        <f t="shared" si="123"/>
        <v>15070</v>
      </c>
      <c r="M239" s="62">
        <v>1</v>
      </c>
      <c r="N239" s="13">
        <f t="shared" si="124"/>
        <v>15070</v>
      </c>
      <c r="O239" s="13">
        <v>125</v>
      </c>
      <c r="P239" s="65">
        <f t="shared" si="115"/>
        <v>1883750</v>
      </c>
      <c r="Q239" s="3">
        <f t="shared" si="122"/>
        <v>15070</v>
      </c>
      <c r="AQ239" s="166">
        <f t="shared" si="125"/>
        <v>1883750</v>
      </c>
      <c r="AR239" s="95">
        <f t="shared" si="126"/>
        <v>1883750</v>
      </c>
      <c r="AT239" s="95">
        <f t="shared" si="127"/>
        <v>1883750</v>
      </c>
      <c r="AX239" s="579"/>
      <c r="AY239" s="95"/>
    </row>
    <row r="240" spans="1:51" ht="17.25" customHeight="1" x14ac:dyDescent="0.25">
      <c r="A240" s="67" t="s">
        <v>1947</v>
      </c>
      <c r="B240" s="1">
        <v>1432</v>
      </c>
      <c r="C240" s="75" t="s">
        <v>5</v>
      </c>
      <c r="D240" s="2">
        <v>27619</v>
      </c>
      <c r="E240" s="2">
        <v>51</v>
      </c>
      <c r="F240" s="2">
        <v>1223</v>
      </c>
      <c r="G240" s="32" t="s">
        <v>245</v>
      </c>
      <c r="H240" s="2">
        <v>43</v>
      </c>
      <c r="I240" s="2">
        <v>3</v>
      </c>
      <c r="J240" s="2">
        <v>93</v>
      </c>
      <c r="K240" s="13">
        <v>17593</v>
      </c>
      <c r="L240" s="13">
        <f t="shared" si="123"/>
        <v>17593</v>
      </c>
      <c r="M240" s="62">
        <v>1</v>
      </c>
      <c r="N240" s="13">
        <f t="shared" si="124"/>
        <v>17593</v>
      </c>
      <c r="O240" s="13">
        <v>100</v>
      </c>
      <c r="P240" s="65">
        <f t="shared" si="115"/>
        <v>1759300</v>
      </c>
      <c r="Q240" s="3">
        <f t="shared" si="122"/>
        <v>17593</v>
      </c>
      <c r="AQ240" s="166">
        <f t="shared" si="125"/>
        <v>1759300</v>
      </c>
      <c r="AR240" s="95">
        <f t="shared" si="126"/>
        <v>1759300</v>
      </c>
      <c r="AT240" s="95">
        <f t="shared" si="127"/>
        <v>1759300</v>
      </c>
      <c r="AX240" s="579"/>
      <c r="AY240" s="95"/>
    </row>
    <row r="241" spans="1:52" s="692" customFormat="1" ht="17.25" customHeight="1" x14ac:dyDescent="0.25">
      <c r="A241" s="67" t="s">
        <v>1949</v>
      </c>
      <c r="B241" s="1">
        <v>1433</v>
      </c>
      <c r="C241" s="75" t="s">
        <v>5</v>
      </c>
      <c r="D241" s="2">
        <v>27618</v>
      </c>
      <c r="E241" s="2">
        <v>124</v>
      </c>
      <c r="F241" s="2">
        <v>1222</v>
      </c>
      <c r="G241" s="32" t="s">
        <v>245</v>
      </c>
      <c r="H241" s="2">
        <v>24</v>
      </c>
      <c r="I241" s="2">
        <v>2</v>
      </c>
      <c r="J241" s="2">
        <v>30</v>
      </c>
      <c r="K241" s="13">
        <v>9830</v>
      </c>
      <c r="L241" s="13">
        <f t="shared" si="123"/>
        <v>9830</v>
      </c>
      <c r="M241" s="62">
        <v>1</v>
      </c>
      <c r="N241" s="13">
        <f t="shared" si="124"/>
        <v>9830</v>
      </c>
      <c r="O241" s="13">
        <v>125</v>
      </c>
      <c r="P241" s="65">
        <f t="shared" si="115"/>
        <v>1228750</v>
      </c>
      <c r="Q241" s="3">
        <f t="shared" si="122"/>
        <v>9830</v>
      </c>
      <c r="R241" s="8"/>
      <c r="S241" s="8"/>
      <c r="T241" s="4"/>
      <c r="U241" s="11"/>
      <c r="V241" s="26"/>
      <c r="W241" s="5"/>
      <c r="X241" s="17"/>
      <c r="Y241" s="4"/>
      <c r="Z241" s="4"/>
      <c r="AA241" s="16"/>
      <c r="AB241" s="16"/>
      <c r="AC241" s="16"/>
      <c r="AD241" s="8"/>
      <c r="AE241" s="8"/>
      <c r="AF241" s="7"/>
      <c r="AG241" s="7"/>
      <c r="AH241" s="4"/>
      <c r="AI241" s="3"/>
      <c r="AJ241" s="3"/>
      <c r="AK241" s="3"/>
      <c r="AL241" s="3"/>
      <c r="AM241" s="2"/>
      <c r="AN241" s="2"/>
      <c r="AO241" s="2"/>
      <c r="AP241" s="2"/>
      <c r="AQ241" s="166">
        <f t="shared" si="125"/>
        <v>1228750</v>
      </c>
      <c r="AR241" s="95">
        <f t="shared" si="126"/>
        <v>1228750</v>
      </c>
      <c r="AS241" s="2"/>
      <c r="AT241" s="95">
        <f t="shared" si="127"/>
        <v>1228750</v>
      </c>
      <c r="AU241" s="2"/>
      <c r="AV241" s="2"/>
      <c r="AW241" s="45"/>
      <c r="AX241" s="579"/>
      <c r="AY241" s="95"/>
    </row>
    <row r="242" spans="1:52" s="2" customFormat="1" ht="17.25" customHeight="1" x14ac:dyDescent="0.25">
      <c r="A242" s="28" t="s">
        <v>1910</v>
      </c>
      <c r="B242" s="1">
        <v>1434</v>
      </c>
      <c r="C242" s="2" t="s">
        <v>5</v>
      </c>
      <c r="D242" s="2">
        <v>18820</v>
      </c>
      <c r="E242" s="2">
        <v>36</v>
      </c>
      <c r="F242" s="2">
        <v>689</v>
      </c>
      <c r="G242" s="522" t="s">
        <v>245</v>
      </c>
      <c r="H242" s="2">
        <v>5</v>
      </c>
      <c r="I242" s="2">
        <v>0</v>
      </c>
      <c r="J242" s="2">
        <v>37</v>
      </c>
      <c r="K242" s="13">
        <f t="shared" ref="K242:K256" si="128">H242*400+I242*100+J242</f>
        <v>2037</v>
      </c>
      <c r="L242" s="13">
        <f t="shared" ref="L242:L256" si="129">K242</f>
        <v>2037</v>
      </c>
      <c r="M242" s="84">
        <v>1</v>
      </c>
      <c r="N242" s="13">
        <f t="shared" ref="N242:N256" si="130">L242</f>
        <v>2037</v>
      </c>
      <c r="O242" s="13">
        <v>125</v>
      </c>
      <c r="P242" s="13">
        <f t="shared" ref="P242:P256" si="131">N242*O242</f>
        <v>254625</v>
      </c>
      <c r="Q242" s="536">
        <f t="shared" ref="Q242:Q256" si="132">K242</f>
        <v>2037</v>
      </c>
      <c r="R242" s="8"/>
      <c r="S242" s="8"/>
      <c r="T242" s="4"/>
      <c r="U242" s="11"/>
      <c r="V242" s="26"/>
      <c r="W242" s="5"/>
      <c r="X242" s="17"/>
      <c r="Y242" s="4"/>
      <c r="Z242" s="4"/>
      <c r="AA242" s="16"/>
      <c r="AB242" s="16"/>
      <c r="AC242" s="16"/>
      <c r="AD242" s="8"/>
      <c r="AE242" s="8"/>
      <c r="AF242" s="7"/>
      <c r="AG242" s="7"/>
      <c r="AH242" s="4"/>
      <c r="AI242" s="3"/>
      <c r="AJ242" s="3"/>
      <c r="AK242" s="3"/>
      <c r="AL242" s="3"/>
      <c r="AQ242" s="95">
        <f t="shared" ref="AQ242:AQ254" si="133">P242+AP242</f>
        <v>254625</v>
      </c>
      <c r="AR242" s="95">
        <f t="shared" ref="AR242:AR254" si="134">P242+AP242</f>
        <v>254625</v>
      </c>
      <c r="AT242" s="95">
        <f>AQ242</f>
        <v>254625</v>
      </c>
      <c r="AZ242" s="66"/>
    </row>
    <row r="243" spans="1:52" s="2" customFormat="1" ht="17.25" customHeight="1" x14ac:dyDescent="0.25">
      <c r="A243" s="28"/>
      <c r="B243" s="1">
        <v>1435</v>
      </c>
      <c r="C243" s="2" t="s">
        <v>5</v>
      </c>
      <c r="D243" s="2">
        <v>45694</v>
      </c>
      <c r="E243" s="2">
        <v>244</v>
      </c>
      <c r="F243" s="2">
        <v>2599</v>
      </c>
      <c r="G243" s="522" t="s">
        <v>245</v>
      </c>
      <c r="H243" s="2">
        <v>5</v>
      </c>
      <c r="I243" s="2">
        <v>0</v>
      </c>
      <c r="J243" s="2">
        <v>0</v>
      </c>
      <c r="K243" s="13">
        <f t="shared" si="128"/>
        <v>2000</v>
      </c>
      <c r="L243" s="13">
        <f t="shared" si="129"/>
        <v>2000</v>
      </c>
      <c r="M243" s="84">
        <v>1</v>
      </c>
      <c r="N243" s="13">
        <f t="shared" si="130"/>
        <v>2000</v>
      </c>
      <c r="O243" s="13">
        <v>125</v>
      </c>
      <c r="P243" s="13">
        <f t="shared" si="131"/>
        <v>250000</v>
      </c>
      <c r="Q243" s="536">
        <f t="shared" si="132"/>
        <v>2000</v>
      </c>
      <c r="R243" s="8"/>
      <c r="S243" s="8"/>
      <c r="T243" s="4"/>
      <c r="U243" s="11"/>
      <c r="V243" s="26"/>
      <c r="W243" s="5"/>
      <c r="X243" s="17"/>
      <c r="Y243" s="4"/>
      <c r="Z243" s="4"/>
      <c r="AA243" s="16"/>
      <c r="AB243" s="16"/>
      <c r="AC243" s="16"/>
      <c r="AD243" s="8"/>
      <c r="AE243" s="8"/>
      <c r="AF243" s="7"/>
      <c r="AG243" s="7"/>
      <c r="AH243" s="4"/>
      <c r="AI243" s="3"/>
      <c r="AJ243" s="3"/>
      <c r="AK243" s="3"/>
      <c r="AL243" s="3"/>
      <c r="AQ243" s="95">
        <f t="shared" si="133"/>
        <v>250000</v>
      </c>
      <c r="AR243" s="95">
        <f t="shared" si="134"/>
        <v>250000</v>
      </c>
      <c r="AT243" s="95">
        <f>AQ243</f>
        <v>250000</v>
      </c>
      <c r="AZ243" s="66"/>
    </row>
    <row r="244" spans="1:52" s="2" customFormat="1" ht="17.25" customHeight="1" x14ac:dyDescent="0.25">
      <c r="A244" s="28" t="s">
        <v>1911</v>
      </c>
      <c r="B244" s="1">
        <v>1436</v>
      </c>
      <c r="C244" s="2" t="s">
        <v>5</v>
      </c>
      <c r="D244" s="2">
        <v>46736</v>
      </c>
      <c r="E244" s="2">
        <v>179</v>
      </c>
      <c r="F244" s="2">
        <v>2662</v>
      </c>
      <c r="G244" s="522" t="s">
        <v>245</v>
      </c>
      <c r="H244" s="2">
        <v>1</v>
      </c>
      <c r="I244" s="2">
        <v>0</v>
      </c>
      <c r="J244" s="2">
        <v>17</v>
      </c>
      <c r="K244" s="13">
        <f t="shared" si="128"/>
        <v>417</v>
      </c>
      <c r="L244" s="13">
        <f t="shared" si="129"/>
        <v>417</v>
      </c>
      <c r="M244" s="84">
        <v>1</v>
      </c>
      <c r="N244" s="13">
        <f t="shared" si="130"/>
        <v>417</v>
      </c>
      <c r="O244" s="13">
        <v>200</v>
      </c>
      <c r="P244" s="13">
        <f t="shared" si="131"/>
        <v>83400</v>
      </c>
      <c r="Q244" s="536">
        <f t="shared" si="132"/>
        <v>417</v>
      </c>
      <c r="R244" s="8"/>
      <c r="S244" s="8"/>
      <c r="T244" s="4"/>
      <c r="U244" s="11"/>
      <c r="V244" s="26"/>
      <c r="W244" s="5"/>
      <c r="X244" s="17"/>
      <c r="Y244" s="4"/>
      <c r="Z244" s="4"/>
      <c r="AA244" s="16"/>
      <c r="AB244" s="16"/>
      <c r="AC244" s="16"/>
      <c r="AD244" s="8"/>
      <c r="AE244" s="8"/>
      <c r="AF244" s="7"/>
      <c r="AG244" s="7"/>
      <c r="AH244" s="4"/>
      <c r="AI244" s="3"/>
      <c r="AJ244" s="3"/>
      <c r="AK244" s="3"/>
      <c r="AL244" s="3"/>
      <c r="AQ244" s="95">
        <f t="shared" si="133"/>
        <v>83400</v>
      </c>
      <c r="AR244" s="95">
        <f t="shared" si="134"/>
        <v>83400</v>
      </c>
      <c r="AT244" s="95">
        <f t="shared" ref="AT244:AT276" si="135">AQ244</f>
        <v>83400</v>
      </c>
      <c r="AZ244" s="66"/>
    </row>
    <row r="245" spans="1:52" s="2" customFormat="1" ht="17.25" customHeight="1" x14ac:dyDescent="0.25">
      <c r="A245" s="28" t="s">
        <v>1912</v>
      </c>
      <c r="B245" s="1">
        <v>1437</v>
      </c>
      <c r="C245" s="2" t="s">
        <v>5</v>
      </c>
      <c r="D245" s="2">
        <v>23356</v>
      </c>
      <c r="E245" s="2">
        <v>57</v>
      </c>
      <c r="F245" s="2">
        <v>934</v>
      </c>
      <c r="G245" s="522" t="s">
        <v>245</v>
      </c>
      <c r="H245" s="2">
        <v>11</v>
      </c>
      <c r="I245" s="2">
        <v>3</v>
      </c>
      <c r="J245" s="2">
        <v>3</v>
      </c>
      <c r="K245" s="13">
        <f t="shared" si="128"/>
        <v>4703</v>
      </c>
      <c r="L245" s="13">
        <f t="shared" si="129"/>
        <v>4703</v>
      </c>
      <c r="M245" s="84">
        <v>1</v>
      </c>
      <c r="N245" s="13">
        <f t="shared" si="130"/>
        <v>4703</v>
      </c>
      <c r="O245" s="13">
        <v>125</v>
      </c>
      <c r="P245" s="13">
        <f t="shared" si="131"/>
        <v>587875</v>
      </c>
      <c r="Q245" s="536">
        <f t="shared" si="132"/>
        <v>4703</v>
      </c>
      <c r="R245" s="8"/>
      <c r="S245" s="8"/>
      <c r="T245" s="4"/>
      <c r="U245" s="11"/>
      <c r="V245" s="26"/>
      <c r="W245" s="5"/>
      <c r="X245" s="17"/>
      <c r="Y245" s="4"/>
      <c r="Z245" s="4"/>
      <c r="AA245" s="16"/>
      <c r="AB245" s="16"/>
      <c r="AC245" s="16"/>
      <c r="AD245" s="8"/>
      <c r="AE245" s="8"/>
      <c r="AF245" s="7"/>
      <c r="AG245" s="7"/>
      <c r="AH245" s="4"/>
      <c r="AI245" s="3"/>
      <c r="AJ245" s="3"/>
      <c r="AK245" s="3"/>
      <c r="AL245" s="3"/>
      <c r="AQ245" s="95">
        <f t="shared" si="133"/>
        <v>587875</v>
      </c>
      <c r="AR245" s="95">
        <f t="shared" si="134"/>
        <v>587875</v>
      </c>
      <c r="AT245" s="95">
        <f t="shared" si="135"/>
        <v>587875</v>
      </c>
      <c r="AZ245" s="66"/>
    </row>
    <row r="246" spans="1:52" s="2" customFormat="1" ht="17.25" customHeight="1" x14ac:dyDescent="0.25">
      <c r="A246" s="28" t="s">
        <v>1913</v>
      </c>
      <c r="B246" s="1">
        <v>1438</v>
      </c>
      <c r="C246" s="2" t="s">
        <v>5</v>
      </c>
      <c r="D246" s="2">
        <v>23355</v>
      </c>
      <c r="E246" s="2">
        <v>112</v>
      </c>
      <c r="F246" s="2">
        <v>933</v>
      </c>
      <c r="G246" s="522" t="s">
        <v>245</v>
      </c>
      <c r="H246" s="2">
        <v>13</v>
      </c>
      <c r="I246" s="2">
        <v>3</v>
      </c>
      <c r="J246" s="2">
        <v>50</v>
      </c>
      <c r="K246" s="13">
        <f t="shared" si="128"/>
        <v>5550</v>
      </c>
      <c r="L246" s="13">
        <f t="shared" si="129"/>
        <v>5550</v>
      </c>
      <c r="M246" s="84">
        <v>1</v>
      </c>
      <c r="N246" s="13">
        <f t="shared" si="130"/>
        <v>5550</v>
      </c>
      <c r="O246" s="13">
        <v>125</v>
      </c>
      <c r="P246" s="13">
        <f t="shared" si="131"/>
        <v>693750</v>
      </c>
      <c r="Q246" s="536">
        <f t="shared" si="132"/>
        <v>5550</v>
      </c>
      <c r="R246" s="8"/>
      <c r="S246" s="8"/>
      <c r="T246" s="4"/>
      <c r="U246" s="11"/>
      <c r="V246" s="26"/>
      <c r="W246" s="5"/>
      <c r="X246" s="17"/>
      <c r="Y246" s="4"/>
      <c r="Z246" s="4"/>
      <c r="AA246" s="16"/>
      <c r="AB246" s="16"/>
      <c r="AC246" s="16"/>
      <c r="AD246" s="8"/>
      <c r="AE246" s="8"/>
      <c r="AF246" s="7"/>
      <c r="AG246" s="7"/>
      <c r="AH246" s="4"/>
      <c r="AI246" s="3"/>
      <c r="AJ246" s="3"/>
      <c r="AK246" s="3"/>
      <c r="AL246" s="3"/>
      <c r="AQ246" s="95">
        <f t="shared" si="133"/>
        <v>693750</v>
      </c>
      <c r="AR246" s="95">
        <f t="shared" si="134"/>
        <v>693750</v>
      </c>
      <c r="AT246" s="95">
        <f t="shared" si="135"/>
        <v>693750</v>
      </c>
      <c r="AZ246" s="66"/>
    </row>
    <row r="247" spans="1:52" s="2" customFormat="1" ht="17.25" customHeight="1" x14ac:dyDescent="0.25">
      <c r="A247" s="28" t="s">
        <v>1914</v>
      </c>
      <c r="B247" s="1">
        <v>1439</v>
      </c>
      <c r="C247" s="2" t="s">
        <v>5</v>
      </c>
      <c r="D247" s="2">
        <v>31995</v>
      </c>
      <c r="E247" s="2">
        <v>176</v>
      </c>
      <c r="F247" s="2">
        <v>1555</v>
      </c>
      <c r="G247" s="522" t="s">
        <v>245</v>
      </c>
      <c r="H247" s="2">
        <v>9</v>
      </c>
      <c r="I247" s="2">
        <v>2</v>
      </c>
      <c r="J247" s="2">
        <v>0</v>
      </c>
      <c r="K247" s="13">
        <f t="shared" si="128"/>
        <v>3800</v>
      </c>
      <c r="L247" s="13">
        <f t="shared" si="129"/>
        <v>3800</v>
      </c>
      <c r="M247" s="84">
        <v>1</v>
      </c>
      <c r="N247" s="13">
        <f t="shared" si="130"/>
        <v>3800</v>
      </c>
      <c r="O247" s="13">
        <v>100</v>
      </c>
      <c r="P247" s="13">
        <f t="shared" si="131"/>
        <v>380000</v>
      </c>
      <c r="Q247" s="536">
        <f t="shared" si="132"/>
        <v>3800</v>
      </c>
      <c r="R247" s="8"/>
      <c r="S247" s="8"/>
      <c r="T247" s="4"/>
      <c r="U247" s="11"/>
      <c r="V247" s="26"/>
      <c r="W247" s="5"/>
      <c r="X247" s="17"/>
      <c r="Y247" s="4"/>
      <c r="Z247" s="4"/>
      <c r="AA247" s="16"/>
      <c r="AB247" s="16"/>
      <c r="AC247" s="16"/>
      <c r="AD247" s="8"/>
      <c r="AE247" s="8"/>
      <c r="AF247" s="7"/>
      <c r="AG247" s="7"/>
      <c r="AH247" s="4"/>
      <c r="AI247" s="3"/>
      <c r="AJ247" s="3"/>
      <c r="AK247" s="3"/>
      <c r="AL247" s="3"/>
      <c r="AQ247" s="95">
        <f t="shared" si="133"/>
        <v>380000</v>
      </c>
      <c r="AR247" s="95">
        <f t="shared" si="134"/>
        <v>380000</v>
      </c>
      <c r="AT247" s="95">
        <f t="shared" si="135"/>
        <v>380000</v>
      </c>
      <c r="AZ247" s="66"/>
    </row>
    <row r="248" spans="1:52" s="2" customFormat="1" ht="17.25" customHeight="1" x14ac:dyDescent="0.25">
      <c r="A248" s="28"/>
      <c r="B248" s="1">
        <v>1440</v>
      </c>
      <c r="C248" s="2" t="s">
        <v>5</v>
      </c>
      <c r="D248" s="2">
        <v>23380</v>
      </c>
      <c r="E248" s="2">
        <v>67</v>
      </c>
      <c r="F248" s="2">
        <v>958</v>
      </c>
      <c r="G248" s="522" t="s">
        <v>245</v>
      </c>
      <c r="H248" s="2">
        <v>10</v>
      </c>
      <c r="I248" s="2">
        <v>3</v>
      </c>
      <c r="J248" s="2">
        <v>4</v>
      </c>
      <c r="K248" s="13">
        <f t="shared" si="128"/>
        <v>4304</v>
      </c>
      <c r="L248" s="13">
        <f t="shared" si="129"/>
        <v>4304</v>
      </c>
      <c r="M248" s="84">
        <v>1</v>
      </c>
      <c r="N248" s="13">
        <f t="shared" si="130"/>
        <v>4304</v>
      </c>
      <c r="O248" s="13">
        <v>100</v>
      </c>
      <c r="P248" s="13">
        <f t="shared" si="131"/>
        <v>430400</v>
      </c>
      <c r="Q248" s="536">
        <f t="shared" si="132"/>
        <v>4304</v>
      </c>
      <c r="R248" s="8"/>
      <c r="S248" s="8"/>
      <c r="T248" s="4"/>
      <c r="U248" s="11"/>
      <c r="V248" s="26"/>
      <c r="W248" s="5"/>
      <c r="X248" s="17"/>
      <c r="Y248" s="4"/>
      <c r="Z248" s="4"/>
      <c r="AA248" s="16"/>
      <c r="AB248" s="16"/>
      <c r="AC248" s="16"/>
      <c r="AD248" s="8"/>
      <c r="AE248" s="8"/>
      <c r="AF248" s="7"/>
      <c r="AG248" s="7"/>
      <c r="AH248" s="4"/>
      <c r="AI248" s="3"/>
      <c r="AJ248" s="3"/>
      <c r="AK248" s="3"/>
      <c r="AL248" s="3"/>
      <c r="AQ248" s="95">
        <f t="shared" si="133"/>
        <v>430400</v>
      </c>
      <c r="AR248" s="95">
        <f t="shared" si="134"/>
        <v>430400</v>
      </c>
      <c r="AT248" s="95">
        <f t="shared" si="135"/>
        <v>430400</v>
      </c>
      <c r="AZ248" s="66"/>
    </row>
    <row r="249" spans="1:52" s="2" customFormat="1" ht="17.25" customHeight="1" x14ac:dyDescent="0.25">
      <c r="A249" s="28" t="s">
        <v>1915</v>
      </c>
      <c r="B249" s="1">
        <v>1441</v>
      </c>
      <c r="C249" s="2" t="s">
        <v>5</v>
      </c>
      <c r="D249" s="2">
        <v>23338</v>
      </c>
      <c r="E249" s="2">
        <v>86</v>
      </c>
      <c r="F249" s="2">
        <v>456</v>
      </c>
      <c r="G249" s="522" t="s">
        <v>245</v>
      </c>
      <c r="H249" s="2">
        <v>29</v>
      </c>
      <c r="I249" s="2">
        <v>0</v>
      </c>
      <c r="J249" s="2">
        <v>95</v>
      </c>
      <c r="K249" s="13">
        <f t="shared" si="128"/>
        <v>11695</v>
      </c>
      <c r="L249" s="13">
        <f t="shared" si="129"/>
        <v>11695</v>
      </c>
      <c r="M249" s="84">
        <v>1</v>
      </c>
      <c r="N249" s="13">
        <f t="shared" si="130"/>
        <v>11695</v>
      </c>
      <c r="O249" s="13">
        <v>125</v>
      </c>
      <c r="P249" s="13">
        <f t="shared" si="131"/>
        <v>1461875</v>
      </c>
      <c r="Q249" s="536">
        <f t="shared" si="132"/>
        <v>11695</v>
      </c>
      <c r="R249" s="8"/>
      <c r="S249" s="8"/>
      <c r="T249" s="4"/>
      <c r="U249" s="11"/>
      <c r="V249" s="26"/>
      <c r="W249" s="5"/>
      <c r="X249" s="17"/>
      <c r="Y249" s="4"/>
      <c r="Z249" s="4"/>
      <c r="AA249" s="16"/>
      <c r="AB249" s="16"/>
      <c r="AC249" s="16"/>
      <c r="AD249" s="8"/>
      <c r="AE249" s="8"/>
      <c r="AF249" s="7"/>
      <c r="AG249" s="7"/>
      <c r="AH249" s="4"/>
      <c r="AI249" s="3"/>
      <c r="AJ249" s="3"/>
      <c r="AK249" s="3"/>
      <c r="AL249" s="3"/>
      <c r="AQ249" s="95">
        <f t="shared" si="133"/>
        <v>1461875</v>
      </c>
      <c r="AR249" s="95">
        <f t="shared" si="134"/>
        <v>1461875</v>
      </c>
      <c r="AT249" s="95">
        <f t="shared" si="135"/>
        <v>1461875</v>
      </c>
      <c r="AZ249" s="66"/>
    </row>
    <row r="250" spans="1:52" s="2" customFormat="1" ht="17.25" customHeight="1" x14ac:dyDescent="0.25">
      <c r="A250" s="28" t="s">
        <v>1916</v>
      </c>
      <c r="B250" s="1">
        <v>1442</v>
      </c>
      <c r="C250" s="2" t="s">
        <v>5</v>
      </c>
      <c r="D250" s="2">
        <v>23375</v>
      </c>
      <c r="E250" s="2">
        <v>82</v>
      </c>
      <c r="F250" s="2">
        <v>953</v>
      </c>
      <c r="G250" s="522" t="s">
        <v>245</v>
      </c>
      <c r="H250" s="2">
        <v>23</v>
      </c>
      <c r="I250" s="2">
        <v>0</v>
      </c>
      <c r="J250" s="2">
        <v>9</v>
      </c>
      <c r="K250" s="13">
        <f t="shared" si="128"/>
        <v>9209</v>
      </c>
      <c r="L250" s="13">
        <f t="shared" si="129"/>
        <v>9209</v>
      </c>
      <c r="M250" s="84">
        <v>1</v>
      </c>
      <c r="N250" s="13">
        <f t="shared" si="130"/>
        <v>9209</v>
      </c>
      <c r="O250" s="13">
        <v>125</v>
      </c>
      <c r="P250" s="13">
        <f t="shared" si="131"/>
        <v>1151125</v>
      </c>
      <c r="Q250" s="536">
        <f t="shared" si="132"/>
        <v>9209</v>
      </c>
      <c r="R250" s="8"/>
      <c r="S250" s="8"/>
      <c r="T250" s="4"/>
      <c r="U250" s="11"/>
      <c r="V250" s="26"/>
      <c r="W250" s="5"/>
      <c r="X250" s="17"/>
      <c r="Y250" s="4"/>
      <c r="Z250" s="4"/>
      <c r="AA250" s="16"/>
      <c r="AB250" s="16"/>
      <c r="AC250" s="16"/>
      <c r="AD250" s="8"/>
      <c r="AE250" s="8"/>
      <c r="AF250" s="7"/>
      <c r="AG250" s="7"/>
      <c r="AH250" s="4"/>
      <c r="AI250" s="3"/>
      <c r="AJ250" s="3"/>
      <c r="AK250" s="3"/>
      <c r="AL250" s="3"/>
      <c r="AQ250" s="95">
        <f t="shared" si="133"/>
        <v>1151125</v>
      </c>
      <c r="AR250" s="95">
        <f t="shared" si="134"/>
        <v>1151125</v>
      </c>
      <c r="AT250" s="95">
        <f t="shared" si="135"/>
        <v>1151125</v>
      </c>
      <c r="AZ250" s="66"/>
    </row>
    <row r="251" spans="1:52" s="2" customFormat="1" ht="17.25" customHeight="1" x14ac:dyDescent="0.25">
      <c r="A251" s="28" t="s">
        <v>1253</v>
      </c>
      <c r="B251" s="1">
        <v>1443</v>
      </c>
      <c r="C251" s="2" t="s">
        <v>5</v>
      </c>
      <c r="D251" s="2">
        <v>18771</v>
      </c>
      <c r="E251" s="2">
        <v>85</v>
      </c>
      <c r="F251" s="2">
        <v>640</v>
      </c>
      <c r="G251" s="522" t="s">
        <v>245</v>
      </c>
      <c r="H251" s="2">
        <v>5</v>
      </c>
      <c r="I251" s="2">
        <v>1</v>
      </c>
      <c r="J251" s="2">
        <v>34</v>
      </c>
      <c r="K251" s="13">
        <f t="shared" si="128"/>
        <v>2134</v>
      </c>
      <c r="L251" s="13">
        <f t="shared" si="129"/>
        <v>2134</v>
      </c>
      <c r="M251" s="84">
        <v>1</v>
      </c>
      <c r="N251" s="13">
        <f t="shared" si="130"/>
        <v>2134</v>
      </c>
      <c r="O251" s="13">
        <v>100</v>
      </c>
      <c r="P251" s="13">
        <f t="shared" si="131"/>
        <v>213400</v>
      </c>
      <c r="Q251" s="536">
        <f t="shared" si="132"/>
        <v>2134</v>
      </c>
      <c r="R251" s="8"/>
      <c r="S251" s="8"/>
      <c r="T251" s="4"/>
      <c r="U251" s="11"/>
      <c r="V251" s="26"/>
      <c r="W251" s="5"/>
      <c r="X251" s="17"/>
      <c r="Y251" s="4"/>
      <c r="Z251" s="4"/>
      <c r="AA251" s="16"/>
      <c r="AB251" s="16"/>
      <c r="AC251" s="16"/>
      <c r="AD251" s="8"/>
      <c r="AE251" s="8"/>
      <c r="AF251" s="7"/>
      <c r="AG251" s="7"/>
      <c r="AH251" s="4"/>
      <c r="AI251" s="3"/>
      <c r="AJ251" s="3"/>
      <c r="AK251" s="3"/>
      <c r="AL251" s="3"/>
      <c r="AQ251" s="95">
        <f t="shared" si="133"/>
        <v>213400</v>
      </c>
      <c r="AR251" s="95">
        <f t="shared" si="134"/>
        <v>213400</v>
      </c>
      <c r="AT251" s="95">
        <f t="shared" si="135"/>
        <v>213400</v>
      </c>
      <c r="AZ251" s="66"/>
    </row>
    <row r="252" spans="1:52" s="2" customFormat="1" ht="17.25" customHeight="1" x14ac:dyDescent="0.25">
      <c r="A252" s="28" t="s">
        <v>1917</v>
      </c>
      <c r="B252" s="1">
        <v>1444</v>
      </c>
      <c r="C252" s="2" t="s">
        <v>5</v>
      </c>
      <c r="D252" s="2">
        <v>46943</v>
      </c>
      <c r="E252" s="2">
        <v>250</v>
      </c>
      <c r="F252" s="2">
        <v>2671</v>
      </c>
      <c r="G252" s="522" t="s">
        <v>245</v>
      </c>
      <c r="H252" s="2">
        <v>5</v>
      </c>
      <c r="I252" s="2">
        <v>1</v>
      </c>
      <c r="J252" s="2">
        <v>34</v>
      </c>
      <c r="K252" s="13">
        <f t="shared" si="128"/>
        <v>2134</v>
      </c>
      <c r="L252" s="13">
        <f t="shared" si="129"/>
        <v>2134</v>
      </c>
      <c r="M252" s="84">
        <v>1</v>
      </c>
      <c r="N252" s="13">
        <f t="shared" si="130"/>
        <v>2134</v>
      </c>
      <c r="O252" s="13">
        <v>125</v>
      </c>
      <c r="P252" s="13">
        <f t="shared" si="131"/>
        <v>266750</v>
      </c>
      <c r="Q252" s="536">
        <f t="shared" si="132"/>
        <v>2134</v>
      </c>
      <c r="R252" s="8"/>
      <c r="S252" s="8"/>
      <c r="T252" s="4"/>
      <c r="U252" s="11"/>
      <c r="V252" s="26"/>
      <c r="W252" s="5"/>
      <c r="X252" s="17"/>
      <c r="Y252" s="4"/>
      <c r="Z252" s="4"/>
      <c r="AA252" s="16"/>
      <c r="AB252" s="16"/>
      <c r="AC252" s="16"/>
      <c r="AD252" s="8"/>
      <c r="AE252" s="8"/>
      <c r="AF252" s="7"/>
      <c r="AG252" s="7"/>
      <c r="AH252" s="4"/>
      <c r="AI252" s="3"/>
      <c r="AJ252" s="3"/>
      <c r="AK252" s="3"/>
      <c r="AL252" s="3"/>
      <c r="AQ252" s="95">
        <f t="shared" si="133"/>
        <v>266750</v>
      </c>
      <c r="AR252" s="95">
        <f t="shared" si="134"/>
        <v>266750</v>
      </c>
      <c r="AT252" s="95">
        <f t="shared" si="135"/>
        <v>266750</v>
      </c>
      <c r="AZ252" s="66"/>
    </row>
    <row r="253" spans="1:52" s="55" customFormat="1" ht="17.25" customHeight="1" x14ac:dyDescent="0.25">
      <c r="A253" s="143" t="s">
        <v>1918</v>
      </c>
      <c r="B253" s="1">
        <v>1445</v>
      </c>
      <c r="C253" s="55" t="s">
        <v>5</v>
      </c>
      <c r="D253" s="55">
        <v>46944</v>
      </c>
      <c r="E253" s="55">
        <v>251</v>
      </c>
      <c r="F253" s="55">
        <v>2672</v>
      </c>
      <c r="G253" s="542" t="s">
        <v>245</v>
      </c>
      <c r="H253" s="55">
        <v>5</v>
      </c>
      <c r="I253" s="55">
        <v>1</v>
      </c>
      <c r="J253" s="55">
        <v>34</v>
      </c>
      <c r="K253" s="115">
        <f t="shared" si="128"/>
        <v>2134</v>
      </c>
      <c r="L253" s="115">
        <f t="shared" si="129"/>
        <v>2134</v>
      </c>
      <c r="M253" s="116">
        <v>1</v>
      </c>
      <c r="N253" s="115">
        <f t="shared" si="130"/>
        <v>2134</v>
      </c>
      <c r="O253" s="115">
        <v>125</v>
      </c>
      <c r="P253" s="115">
        <f t="shared" si="131"/>
        <v>266750</v>
      </c>
      <c r="Q253" s="543">
        <f t="shared" si="132"/>
        <v>2134</v>
      </c>
      <c r="R253" s="44"/>
      <c r="S253" s="8"/>
      <c r="T253" s="4"/>
      <c r="U253" s="11"/>
      <c r="V253" s="26"/>
      <c r="W253" s="5"/>
      <c r="X253" s="17"/>
      <c r="Y253" s="4"/>
      <c r="Z253" s="4"/>
      <c r="AA253" s="16"/>
      <c r="AB253" s="16"/>
      <c r="AC253" s="16"/>
      <c r="AD253" s="8"/>
      <c r="AE253" s="8"/>
      <c r="AF253" s="7"/>
      <c r="AG253" s="7"/>
      <c r="AH253" s="4"/>
      <c r="AI253" s="3"/>
      <c r="AJ253" s="3"/>
      <c r="AK253" s="3"/>
      <c r="AL253" s="3"/>
      <c r="AM253" s="2"/>
      <c r="AN253" s="2"/>
      <c r="AO253" s="2"/>
      <c r="AP253" s="2"/>
      <c r="AQ253" s="95">
        <f t="shared" si="133"/>
        <v>266750</v>
      </c>
      <c r="AR253" s="95">
        <f t="shared" si="134"/>
        <v>266750</v>
      </c>
      <c r="AS253" s="2"/>
      <c r="AT253" s="95">
        <f t="shared" si="135"/>
        <v>266750</v>
      </c>
      <c r="AU253" s="2" t="s">
        <v>91</v>
      </c>
      <c r="AV253" s="2"/>
      <c r="AW253" s="2"/>
      <c r="AX253" s="2"/>
      <c r="AY253" s="2"/>
      <c r="AZ253" s="73"/>
    </row>
    <row r="254" spans="1:52" s="2" customFormat="1" ht="17.25" customHeight="1" x14ac:dyDescent="0.25">
      <c r="A254" s="28" t="s">
        <v>1919</v>
      </c>
      <c r="B254" s="1">
        <v>1446</v>
      </c>
      <c r="C254" s="2" t="s">
        <v>5</v>
      </c>
      <c r="D254" s="2">
        <v>46945</v>
      </c>
      <c r="E254" s="2">
        <v>252</v>
      </c>
      <c r="F254" s="2">
        <v>2673</v>
      </c>
      <c r="G254" s="522" t="s">
        <v>245</v>
      </c>
      <c r="H254" s="2">
        <v>5</v>
      </c>
      <c r="I254" s="2">
        <v>1</v>
      </c>
      <c r="J254" s="2">
        <v>34</v>
      </c>
      <c r="K254" s="13">
        <f t="shared" si="128"/>
        <v>2134</v>
      </c>
      <c r="L254" s="13">
        <f t="shared" si="129"/>
        <v>2134</v>
      </c>
      <c r="M254" s="84">
        <v>1</v>
      </c>
      <c r="N254" s="13">
        <f t="shared" si="130"/>
        <v>2134</v>
      </c>
      <c r="O254" s="13">
        <v>125</v>
      </c>
      <c r="P254" s="13">
        <f t="shared" si="131"/>
        <v>266750</v>
      </c>
      <c r="Q254" s="536">
        <f t="shared" si="132"/>
        <v>2134</v>
      </c>
      <c r="R254" s="8"/>
      <c r="S254" s="8"/>
      <c r="T254" s="4"/>
      <c r="U254" s="11"/>
      <c r="V254" s="26"/>
      <c r="W254" s="5"/>
      <c r="X254" s="17"/>
      <c r="Y254" s="4"/>
      <c r="Z254" s="4"/>
      <c r="AA254" s="16"/>
      <c r="AB254" s="16"/>
      <c r="AC254" s="16"/>
      <c r="AD254" s="8"/>
      <c r="AE254" s="8"/>
      <c r="AF254" s="7"/>
      <c r="AG254" s="7"/>
      <c r="AH254" s="4"/>
      <c r="AI254" s="3"/>
      <c r="AJ254" s="3"/>
      <c r="AK254" s="3"/>
      <c r="AL254" s="3"/>
      <c r="AQ254" s="95">
        <f t="shared" si="133"/>
        <v>266750</v>
      </c>
      <c r="AR254" s="95">
        <f t="shared" si="134"/>
        <v>266750</v>
      </c>
      <c r="AT254" s="95">
        <f t="shared" si="135"/>
        <v>266750</v>
      </c>
      <c r="AZ254" s="66"/>
    </row>
    <row r="255" spans="1:52" ht="12.95" customHeight="1" x14ac:dyDescent="0.25">
      <c r="A255" s="113" t="s">
        <v>2012</v>
      </c>
      <c r="B255" s="114">
        <v>1447</v>
      </c>
      <c r="C255" s="55" t="s">
        <v>5</v>
      </c>
      <c r="D255" s="55">
        <v>24335</v>
      </c>
      <c r="E255" s="55">
        <v>11</v>
      </c>
      <c r="F255" s="55">
        <v>1727</v>
      </c>
      <c r="G255" s="542" t="s">
        <v>245</v>
      </c>
      <c r="H255" s="55">
        <v>10</v>
      </c>
      <c r="I255" s="55">
        <v>0</v>
      </c>
      <c r="J255" s="55">
        <v>0</v>
      </c>
      <c r="K255" s="115">
        <f t="shared" si="128"/>
        <v>4000</v>
      </c>
      <c r="L255" s="115">
        <f t="shared" si="129"/>
        <v>4000</v>
      </c>
      <c r="M255" s="116">
        <v>1</v>
      </c>
      <c r="N255" s="115">
        <f t="shared" si="130"/>
        <v>4000</v>
      </c>
      <c r="O255" s="115">
        <v>125</v>
      </c>
      <c r="P255" s="115">
        <f t="shared" si="131"/>
        <v>500000</v>
      </c>
      <c r="Q255" s="53">
        <f t="shared" si="132"/>
        <v>4000</v>
      </c>
      <c r="R255" s="44"/>
      <c r="S255" s="44"/>
      <c r="T255" s="51"/>
      <c r="U255" s="54"/>
      <c r="V255" s="49"/>
      <c r="W255" s="50"/>
      <c r="X255" s="130"/>
      <c r="Y255" s="51"/>
      <c r="Z255" s="51"/>
      <c r="AA255" s="30"/>
      <c r="AB255" s="30"/>
      <c r="AC255" s="30"/>
      <c r="AD255" s="44"/>
      <c r="AE255" s="44"/>
      <c r="AF255" s="91"/>
      <c r="AG255" s="91"/>
      <c r="AH255" s="51"/>
      <c r="AI255" s="53"/>
      <c r="AJ255" s="53"/>
      <c r="AK255" s="53"/>
      <c r="AL255" s="53"/>
      <c r="AM255" s="55"/>
      <c r="AN255" s="55"/>
      <c r="AO255" s="55"/>
      <c r="AP255" s="55"/>
      <c r="AQ255" s="511">
        <f t="shared" ref="AQ255:AQ269" si="136">P255+AP255</f>
        <v>500000</v>
      </c>
      <c r="AR255" s="511">
        <f t="shared" ref="AR255:AR269" si="137">P255+AP255</f>
        <v>500000</v>
      </c>
      <c r="AS255" s="55"/>
      <c r="AT255" s="511">
        <f t="shared" si="135"/>
        <v>500000</v>
      </c>
      <c r="AU255" s="55"/>
      <c r="AV255" s="55"/>
      <c r="AW255" s="469"/>
    </row>
    <row r="256" spans="1:52" s="2" customFormat="1" ht="12.95" customHeight="1" x14ac:dyDescent="0.25">
      <c r="A256" s="28" t="s">
        <v>2013</v>
      </c>
      <c r="B256" s="1">
        <v>1448</v>
      </c>
      <c r="C256" s="2" t="s">
        <v>5</v>
      </c>
      <c r="D256" s="2">
        <v>44098</v>
      </c>
      <c r="E256" s="2">
        <v>13</v>
      </c>
      <c r="F256" s="2">
        <v>2436</v>
      </c>
      <c r="G256" s="522" t="s">
        <v>245</v>
      </c>
      <c r="H256" s="2">
        <v>14</v>
      </c>
      <c r="I256" s="2">
        <v>0</v>
      </c>
      <c r="J256" s="2">
        <v>98</v>
      </c>
      <c r="K256" s="13">
        <f t="shared" si="128"/>
        <v>5698</v>
      </c>
      <c r="L256" s="13">
        <f t="shared" si="129"/>
        <v>5698</v>
      </c>
      <c r="M256" s="84">
        <v>1</v>
      </c>
      <c r="N256" s="13">
        <f t="shared" si="130"/>
        <v>5698</v>
      </c>
      <c r="O256" s="13">
        <v>125</v>
      </c>
      <c r="P256" s="13">
        <f t="shared" si="131"/>
        <v>712250</v>
      </c>
      <c r="Q256" s="3">
        <f t="shared" si="132"/>
        <v>5698</v>
      </c>
      <c r="R256" s="8"/>
      <c r="S256" s="8"/>
      <c r="T256" s="4"/>
      <c r="U256" s="11"/>
      <c r="V256" s="26"/>
      <c r="W256" s="5"/>
      <c r="X256" s="17"/>
      <c r="Y256" s="4"/>
      <c r="Z256" s="4"/>
      <c r="AA256" s="16"/>
      <c r="AB256" s="16"/>
      <c r="AC256" s="16"/>
      <c r="AD256" s="8"/>
      <c r="AE256" s="8"/>
      <c r="AF256" s="7"/>
      <c r="AG256" s="7"/>
      <c r="AH256" s="4"/>
      <c r="AI256" s="3"/>
      <c r="AJ256" s="3"/>
      <c r="AK256" s="3"/>
      <c r="AL256" s="3"/>
      <c r="AQ256" s="95">
        <f t="shared" si="136"/>
        <v>712250</v>
      </c>
      <c r="AR256" s="95">
        <f t="shared" si="137"/>
        <v>712250</v>
      </c>
      <c r="AT256" s="95">
        <f t="shared" si="135"/>
        <v>712250</v>
      </c>
      <c r="AW256" s="45"/>
    </row>
    <row r="257" spans="1:49" ht="12.95" customHeight="1" x14ac:dyDescent="0.25">
      <c r="A257" s="126"/>
      <c r="B257" s="127"/>
      <c r="C257" s="9"/>
      <c r="D257" s="9"/>
      <c r="E257" s="9"/>
      <c r="F257" s="9"/>
      <c r="G257" s="773"/>
      <c r="H257" s="9"/>
      <c r="I257" s="9"/>
      <c r="J257" s="9"/>
      <c r="K257" s="40"/>
      <c r="L257" s="40"/>
      <c r="M257" s="85"/>
      <c r="N257" s="40"/>
      <c r="O257" s="40"/>
      <c r="P257" s="40"/>
      <c r="Q257" s="20"/>
      <c r="R257" s="25"/>
      <c r="S257" s="25"/>
      <c r="T257" s="21"/>
      <c r="U257" s="38"/>
      <c r="V257" s="23"/>
      <c r="W257" s="22"/>
      <c r="X257" s="29"/>
      <c r="Y257" s="21"/>
      <c r="Z257" s="21"/>
      <c r="AA257" s="24"/>
      <c r="AB257" s="24"/>
      <c r="AC257" s="24"/>
      <c r="AD257" s="25"/>
      <c r="AE257" s="25"/>
      <c r="AF257" s="90"/>
      <c r="AG257" s="90"/>
      <c r="AH257" s="21"/>
      <c r="AI257" s="20"/>
      <c r="AJ257" s="20"/>
      <c r="AK257" s="20"/>
      <c r="AL257" s="20"/>
      <c r="AM257" s="9"/>
      <c r="AN257" s="9"/>
      <c r="AO257" s="9"/>
      <c r="AP257" s="9"/>
      <c r="AQ257" s="510">
        <f t="shared" si="136"/>
        <v>0</v>
      </c>
      <c r="AR257" s="510">
        <f t="shared" si="137"/>
        <v>0</v>
      </c>
      <c r="AS257" s="9"/>
      <c r="AT257" s="510">
        <f t="shared" si="135"/>
        <v>0</v>
      </c>
      <c r="AU257" s="9"/>
      <c r="AV257" s="9"/>
      <c r="AW257" s="718"/>
    </row>
    <row r="258" spans="1:49" ht="12.95" customHeight="1" x14ac:dyDescent="0.25">
      <c r="C258" s="2"/>
      <c r="G258" s="522"/>
      <c r="AQ258" s="95">
        <f t="shared" si="136"/>
        <v>0</v>
      </c>
      <c r="AR258" s="95">
        <f t="shared" si="137"/>
        <v>0</v>
      </c>
      <c r="AT258" s="95">
        <f t="shared" si="135"/>
        <v>0</v>
      </c>
    </row>
    <row r="259" spans="1:49" ht="12.95" customHeight="1" x14ac:dyDescent="0.25">
      <c r="C259" s="2"/>
      <c r="G259" s="522"/>
      <c r="AQ259" s="95">
        <f t="shared" si="136"/>
        <v>0</v>
      </c>
      <c r="AR259" s="95">
        <f t="shared" si="137"/>
        <v>0</v>
      </c>
      <c r="AT259" s="95">
        <f t="shared" si="135"/>
        <v>0</v>
      </c>
    </row>
    <row r="260" spans="1:49" ht="12.95" customHeight="1" x14ac:dyDescent="0.25">
      <c r="C260" s="2"/>
      <c r="G260" s="522"/>
      <c r="AQ260" s="95">
        <f t="shared" si="136"/>
        <v>0</v>
      </c>
      <c r="AR260" s="95">
        <f t="shared" si="137"/>
        <v>0</v>
      </c>
      <c r="AT260" s="95">
        <f t="shared" si="135"/>
        <v>0</v>
      </c>
    </row>
    <row r="261" spans="1:49" ht="12.95" customHeight="1" x14ac:dyDescent="0.25">
      <c r="C261" s="2"/>
      <c r="G261" s="522"/>
      <c r="AQ261" s="95">
        <f t="shared" si="136"/>
        <v>0</v>
      </c>
      <c r="AR261" s="95">
        <f t="shared" si="137"/>
        <v>0</v>
      </c>
      <c r="AT261" s="95">
        <f t="shared" si="135"/>
        <v>0</v>
      </c>
    </row>
    <row r="262" spans="1:49" ht="12.95" customHeight="1" x14ac:dyDescent="0.25">
      <c r="C262" s="2"/>
      <c r="G262" s="522"/>
      <c r="AQ262" s="95">
        <f t="shared" si="136"/>
        <v>0</v>
      </c>
      <c r="AR262" s="95">
        <f t="shared" si="137"/>
        <v>0</v>
      </c>
      <c r="AT262" s="95">
        <f t="shared" si="135"/>
        <v>0</v>
      </c>
    </row>
    <row r="263" spans="1:49" ht="12.95" customHeight="1" x14ac:dyDescent="0.25">
      <c r="C263" s="2"/>
      <c r="G263" s="522"/>
      <c r="AQ263" s="95">
        <f t="shared" si="136"/>
        <v>0</v>
      </c>
      <c r="AR263" s="95">
        <f t="shared" si="137"/>
        <v>0</v>
      </c>
      <c r="AT263" s="95">
        <f t="shared" si="135"/>
        <v>0</v>
      </c>
    </row>
    <row r="264" spans="1:49" ht="12.95" customHeight="1" x14ac:dyDescent="0.25">
      <c r="C264" s="2"/>
      <c r="G264" s="522"/>
      <c r="AQ264" s="95">
        <f t="shared" si="136"/>
        <v>0</v>
      </c>
      <c r="AR264" s="95">
        <f t="shared" si="137"/>
        <v>0</v>
      </c>
      <c r="AT264" s="95">
        <f t="shared" si="135"/>
        <v>0</v>
      </c>
    </row>
    <row r="265" spans="1:49" ht="12.95" customHeight="1" x14ac:dyDescent="0.25">
      <c r="C265" s="2"/>
      <c r="G265" s="522"/>
      <c r="AQ265" s="95">
        <f t="shared" si="136"/>
        <v>0</v>
      </c>
      <c r="AR265" s="95">
        <f t="shared" si="137"/>
        <v>0</v>
      </c>
      <c r="AT265" s="95">
        <f t="shared" si="135"/>
        <v>0</v>
      </c>
    </row>
    <row r="266" spans="1:49" ht="12.95" customHeight="1" x14ac:dyDescent="0.25">
      <c r="AQ266" s="95">
        <f t="shared" si="136"/>
        <v>0</v>
      </c>
      <c r="AR266" s="95">
        <f t="shared" si="137"/>
        <v>0</v>
      </c>
      <c r="AT266" s="95">
        <f t="shared" si="135"/>
        <v>0</v>
      </c>
    </row>
    <row r="267" spans="1:49" ht="12.95" customHeight="1" x14ac:dyDescent="0.25">
      <c r="AQ267" s="95">
        <f t="shared" si="136"/>
        <v>0</v>
      </c>
      <c r="AR267" s="95">
        <f t="shared" si="137"/>
        <v>0</v>
      </c>
      <c r="AT267" s="95">
        <f t="shared" si="135"/>
        <v>0</v>
      </c>
    </row>
    <row r="268" spans="1:49" ht="12.95" customHeight="1" x14ac:dyDescent="0.25">
      <c r="AQ268" s="95">
        <f t="shared" si="136"/>
        <v>0</v>
      </c>
      <c r="AR268" s="95">
        <f t="shared" si="137"/>
        <v>0</v>
      </c>
      <c r="AT268" s="95">
        <f t="shared" si="135"/>
        <v>0</v>
      </c>
    </row>
    <row r="269" spans="1:49" ht="12.95" customHeight="1" x14ac:dyDescent="0.25">
      <c r="AQ269" s="95">
        <f t="shared" si="136"/>
        <v>0</v>
      </c>
      <c r="AR269" s="95">
        <f t="shared" si="137"/>
        <v>0</v>
      </c>
      <c r="AT269" s="95">
        <f t="shared" si="135"/>
        <v>0</v>
      </c>
    </row>
    <row r="270" spans="1:49" ht="12.95" customHeight="1" x14ac:dyDescent="0.25">
      <c r="AT270" s="95"/>
    </row>
    <row r="271" spans="1:49" ht="12.95" customHeight="1" x14ac:dyDescent="0.25">
      <c r="AT271" s="95"/>
    </row>
    <row r="272" spans="1:49" ht="12.95" customHeight="1" x14ac:dyDescent="0.25">
      <c r="AT272" s="95"/>
    </row>
    <row r="273" spans="46:46" ht="12.95" customHeight="1" x14ac:dyDescent="0.25">
      <c r="AT273" s="95"/>
    </row>
    <row r="274" spans="46:46" ht="12.95" customHeight="1" x14ac:dyDescent="0.25">
      <c r="AT274" s="95"/>
    </row>
    <row r="275" spans="46:46" ht="12.95" customHeight="1" x14ac:dyDescent="0.25">
      <c r="AT275" s="95"/>
    </row>
    <row r="276" spans="46:46" ht="12.95" customHeight="1" x14ac:dyDescent="0.25">
      <c r="AT276" s="95">
        <f t="shared" si="135"/>
        <v>0</v>
      </c>
    </row>
  </sheetData>
  <autoFilter ref="C1:C247"/>
  <mergeCells count="59">
    <mergeCell ref="U6:U10"/>
    <mergeCell ref="E6:E10"/>
    <mergeCell ref="F6:F10"/>
    <mergeCell ref="H6:H10"/>
    <mergeCell ref="I6:I10"/>
    <mergeCell ref="J6:J10"/>
    <mergeCell ref="K6:K10"/>
    <mergeCell ref="L6:L10"/>
    <mergeCell ref="Q6:Q10"/>
    <mergeCell ref="S6:S10"/>
    <mergeCell ref="T6:T10"/>
    <mergeCell ref="G5:G10"/>
    <mergeCell ref="AV4:AV10"/>
    <mergeCell ref="W5:W10"/>
    <mergeCell ref="X5:X10"/>
    <mergeCell ref="Y5:Y10"/>
    <mergeCell ref="Z5:Z10"/>
    <mergeCell ref="AA5:AA10"/>
    <mergeCell ref="AM6:AM10"/>
    <mergeCell ref="AN6:AN10"/>
    <mergeCell ref="AO5:AO10"/>
    <mergeCell ref="AP5:AP10"/>
    <mergeCell ref="AD5:AD10"/>
    <mergeCell ref="AU4:AU10"/>
    <mergeCell ref="AK6:AK10"/>
    <mergeCell ref="AL6:AL10"/>
    <mergeCell ref="AM5:AN5"/>
    <mergeCell ref="AX4:AX10"/>
    <mergeCell ref="AY4:AY10"/>
    <mergeCell ref="B2:AW2"/>
    <mergeCell ref="B3:AW3"/>
    <mergeCell ref="AR4:AR10"/>
    <mergeCell ref="AS4:AS10"/>
    <mergeCell ref="AT4:AT10"/>
    <mergeCell ref="AB5:AB10"/>
    <mergeCell ref="AW4:AW10"/>
    <mergeCell ref="H5:J5"/>
    <mergeCell ref="M5:M10"/>
    <mergeCell ref="N5:N10"/>
    <mergeCell ref="O5:O10"/>
    <mergeCell ref="P5:P10"/>
    <mergeCell ref="AE5:AE10"/>
    <mergeCell ref="AF5:AF10"/>
    <mergeCell ref="A4:A10"/>
    <mergeCell ref="B4:U4"/>
    <mergeCell ref="V4:V10"/>
    <mergeCell ref="W4:AP4"/>
    <mergeCell ref="AQ4:AQ10"/>
    <mergeCell ref="B5:B10"/>
    <mergeCell ref="C5:C10"/>
    <mergeCell ref="D5:D10"/>
    <mergeCell ref="E5:F5"/>
    <mergeCell ref="AC5:AC10"/>
    <mergeCell ref="AG5:AG10"/>
    <mergeCell ref="AH6:AH10"/>
    <mergeCell ref="AI6:AI10"/>
    <mergeCell ref="AJ6:AJ10"/>
    <mergeCell ref="Q5:U5"/>
    <mergeCell ref="R6:R10"/>
  </mergeCells>
  <dataValidations count="1">
    <dataValidation type="list" allowBlank="1" showInputMessage="1" showErrorMessage="1" sqref="M11:M224 C11:C224 M234:M241">
      <formula1>#REF!</formula1>
    </dataValidation>
  </dataValidations>
  <printOptions horizontalCentered="1"/>
  <pageMargins left="0" right="0" top="0" bottom="0" header="0" footer="0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[8]รายการ!#REF!</xm:f>
          </x14:formula1>
          <xm:sqref>Y255:Z1048576 Y11:Z224 AC255:AC1048576 AC181:AC224 C266:C1048576 AC81 AC90:AC91 AC96 AC102 AC104:AC107 AC115:AC117 AC119:AC124 AC234:AC241 Y234:Z241 M265:M1048576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Y225:Y233 Y1</xm:sqref>
        </x14:dataValidation>
        <x14:dataValidation type="list" allowBlank="1" showInputMessage="1" showErrorMessage="1">
          <x14:formula1>
            <xm:f>รายการ!$E$1:$E$11</xm:f>
          </x14:formula1>
          <xm:sqref>Z225:Z233 Z1</xm:sqref>
        </x14:dataValidation>
        <x14:dataValidation type="list" allowBlank="1" showInputMessage="1" showErrorMessage="1">
          <x14:formula1>
            <xm:f>รายการ!$C$1:$C$5</xm:f>
          </x14:formula1>
          <xm:sqref>AC97:AC101 AC225:AC233 AC125:AC180 AC82:AC89 AC11:AC80 AC92:AC95 AC103 AC108:AC114 AC118 AC1 M4 M1</xm:sqref>
        </x14:dataValidation>
        <x14:dataValidation type="list" allowBlank="1" showInputMessage="1" showErrorMessage="1">
          <x14:formula1>
            <xm:f>[4]รายการ!#REF!</xm:f>
          </x14:formula1>
          <xm:sqref>M225:M233 C225:C241</xm:sqref>
        </x14:dataValidation>
        <x14:dataValidation type="list" allowBlank="1" showInputMessage="1" showErrorMessage="1">
          <x14:formula1>
            <xm:f>[10]รายการ!#REF!</xm:f>
          </x14:formula1>
          <xm:sqref>M5:M10 AC5:AC10 Y5:Z10 C5:C10</xm:sqref>
        </x14:dataValidation>
        <x14:dataValidation type="list" allowBlank="1" showInputMessage="1" showErrorMessage="1">
          <x14:formula1>
            <xm:f>[3]รายการ!#REF!</xm:f>
          </x14:formula1>
          <xm:sqref>M242:M264 AC242:AC254 C242:C265 Y242:Z254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B599"/>
  <sheetViews>
    <sheetView view="pageBreakPreview" topLeftCell="B475" zoomScale="80" zoomScaleNormal="110" zoomScaleSheetLayoutView="80" workbookViewId="0">
      <selection activeCell="AP70" sqref="AP70"/>
    </sheetView>
  </sheetViews>
  <sheetFormatPr defaultColWidth="4" defaultRowHeight="18" customHeight="1" x14ac:dyDescent="0.25"/>
  <cols>
    <col min="1" max="1" width="13.25" style="67" hidden="1" customWidth="1"/>
    <col min="2" max="2" width="5.625" style="1" customWidth="1"/>
    <col min="3" max="3" width="5" style="66" customWidth="1"/>
    <col min="4" max="4" width="6.75" style="2" customWidth="1"/>
    <col min="5" max="5" width="6.375" style="2" hidden="1" customWidth="1"/>
    <col min="6" max="7" width="6.25" style="2" hidden="1" customWidth="1"/>
    <col min="8" max="10" width="4.375" style="2" customWidth="1"/>
    <col min="11" max="11" width="8.5" style="13" hidden="1" customWidth="1"/>
    <col min="12" max="12" width="8.375" style="13" hidden="1" customWidth="1"/>
    <col min="13" max="13" width="5.375" style="84" customWidth="1"/>
    <col min="14" max="14" width="8.625" style="13" customWidth="1"/>
    <col min="15" max="15" width="6.5" style="13" customWidth="1"/>
    <col min="16" max="16" width="9.375" style="13" customWidth="1"/>
    <col min="17" max="17" width="7.625" style="3" hidden="1" customWidth="1"/>
    <col min="18" max="18" width="7.375" style="8" hidden="1" customWidth="1"/>
    <col min="19" max="19" width="5.25" style="8" hidden="1" customWidth="1"/>
    <col min="20" max="20" width="6.25" style="4" hidden="1" customWidth="1"/>
    <col min="21" max="21" width="6.75" style="11" hidden="1" customWidth="1"/>
    <col min="22" max="22" width="15" style="26" hidden="1" customWidth="1"/>
    <col min="23" max="23" width="5.5" style="5" customWidth="1"/>
    <col min="24" max="24" width="5.875" style="17" hidden="1" customWidth="1"/>
    <col min="25" max="26" width="12.625" style="4" customWidth="1"/>
    <col min="27" max="27" width="6.875" style="16" hidden="1" customWidth="1"/>
    <col min="28" max="28" width="7.25" style="16" hidden="1" customWidth="1"/>
    <col min="29" max="29" width="5.5" style="16" customWidth="1"/>
    <col min="30" max="30" width="7.75" style="8" customWidth="1"/>
    <col min="31" max="31" width="6.125" style="8" customWidth="1"/>
    <col min="32" max="32" width="8" style="7" customWidth="1"/>
    <col min="33" max="33" width="10.125" style="7" customWidth="1"/>
    <col min="34" max="34" width="6" style="4" hidden="1" customWidth="1"/>
    <col min="35" max="35" width="8" style="3" hidden="1" customWidth="1"/>
    <col min="36" max="36" width="13.625" style="3" hidden="1" customWidth="1"/>
    <col min="37" max="37" width="6.25" style="3" hidden="1" customWidth="1"/>
    <col min="38" max="38" width="5.125" style="3" hidden="1" customWidth="1"/>
    <col min="39" max="39" width="5.125" style="2" customWidth="1"/>
    <col min="40" max="40" width="6" style="2" customWidth="1"/>
    <col min="41" max="41" width="9.625" style="2" hidden="1" customWidth="1"/>
    <col min="42" max="42" width="9" style="2" customWidth="1"/>
    <col min="43" max="44" width="10.375" style="2" customWidth="1"/>
    <col min="45" max="45" width="12" style="2" hidden="1" customWidth="1"/>
    <col min="46" max="46" width="9.625" style="2" customWidth="1"/>
    <col min="47" max="47" width="10" style="2" customWidth="1"/>
    <col min="48" max="48" width="5.25" style="2" customWidth="1"/>
    <col min="49" max="49" width="14.625" style="553" hidden="1" customWidth="1"/>
    <col min="50" max="50" width="7.625" style="2" hidden="1" customWidth="1"/>
    <col min="51" max="51" width="7.5" style="2" hidden="1" customWidth="1"/>
    <col min="52" max="53" width="4" style="6" customWidth="1"/>
    <col min="54" max="16384" width="4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74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77" t="s">
        <v>1816</v>
      </c>
      <c r="AR4" s="877" t="s">
        <v>1721</v>
      </c>
      <c r="AS4" s="842" t="s">
        <v>1773</v>
      </c>
      <c r="AT4" s="842" t="s">
        <v>1722</v>
      </c>
      <c r="AU4" s="842" t="s">
        <v>1723</v>
      </c>
      <c r="AV4" s="840" t="s">
        <v>1724</v>
      </c>
      <c r="AW4" s="840" t="s">
        <v>20</v>
      </c>
      <c r="AX4" s="840" t="s">
        <v>1860</v>
      </c>
      <c r="AY4" s="840" t="s">
        <v>1861</v>
      </c>
    </row>
    <row r="5" spans="1:51" s="10" customFormat="1" ht="16.5" customHeight="1" x14ac:dyDescent="0.25">
      <c r="A5" s="870"/>
      <c r="B5" s="880" t="s">
        <v>10</v>
      </c>
      <c r="C5" s="881" t="s">
        <v>11</v>
      </c>
      <c r="D5" s="882" t="s">
        <v>0</v>
      </c>
      <c r="E5" s="882" t="s">
        <v>12</v>
      </c>
      <c r="F5" s="882"/>
      <c r="G5" s="882" t="s">
        <v>21</v>
      </c>
      <c r="H5" s="882" t="s">
        <v>14</v>
      </c>
      <c r="I5" s="882"/>
      <c r="J5" s="882"/>
      <c r="K5" s="662" t="s">
        <v>101</v>
      </c>
      <c r="L5" s="662" t="s">
        <v>101</v>
      </c>
      <c r="M5" s="892" t="s">
        <v>1709</v>
      </c>
      <c r="N5" s="895" t="s">
        <v>1710</v>
      </c>
      <c r="O5" s="895" t="s">
        <v>1711</v>
      </c>
      <c r="P5" s="895" t="s">
        <v>1712</v>
      </c>
      <c r="Q5" s="882" t="s">
        <v>22</v>
      </c>
      <c r="R5" s="882"/>
      <c r="S5" s="882"/>
      <c r="T5" s="882"/>
      <c r="U5" s="882"/>
      <c r="V5" s="875"/>
      <c r="W5" s="897" t="s">
        <v>10</v>
      </c>
      <c r="X5" s="898" t="s">
        <v>4</v>
      </c>
      <c r="Y5" s="885" t="s">
        <v>29</v>
      </c>
      <c r="Z5" s="885" t="s">
        <v>19</v>
      </c>
      <c r="AA5" s="883" t="s">
        <v>104</v>
      </c>
      <c r="AB5" s="883" t="s">
        <v>105</v>
      </c>
      <c r="AC5" s="883" t="s">
        <v>1709</v>
      </c>
      <c r="AD5" s="896" t="s">
        <v>46</v>
      </c>
      <c r="AE5" s="896" t="s">
        <v>1714</v>
      </c>
      <c r="AF5" s="884" t="s">
        <v>1715</v>
      </c>
      <c r="AG5" s="884" t="s">
        <v>1716</v>
      </c>
      <c r="AH5" s="554"/>
      <c r="AI5" s="733" t="s">
        <v>23</v>
      </c>
      <c r="AJ5" s="734"/>
      <c r="AK5" s="734"/>
      <c r="AL5" s="734"/>
      <c r="AM5" s="902" t="s">
        <v>1984</v>
      </c>
      <c r="AN5" s="903"/>
      <c r="AO5" s="896" t="s">
        <v>1772</v>
      </c>
      <c r="AP5" s="896" t="s">
        <v>1720</v>
      </c>
      <c r="AQ5" s="878"/>
      <c r="AR5" s="888"/>
      <c r="AS5" s="843"/>
      <c r="AT5" s="843"/>
      <c r="AU5" s="843"/>
      <c r="AV5" s="847"/>
      <c r="AW5" s="840"/>
      <c r="AX5" s="840"/>
      <c r="AY5" s="840"/>
    </row>
    <row r="6" spans="1:51" s="10" customFormat="1" ht="16.5" customHeight="1" x14ac:dyDescent="0.25">
      <c r="A6" s="870"/>
      <c r="B6" s="880"/>
      <c r="C6" s="881"/>
      <c r="D6" s="882"/>
      <c r="E6" s="882" t="s">
        <v>13</v>
      </c>
      <c r="F6" s="882" t="s">
        <v>1</v>
      </c>
      <c r="G6" s="882"/>
      <c r="H6" s="882" t="s">
        <v>2</v>
      </c>
      <c r="I6" s="882" t="s">
        <v>3</v>
      </c>
      <c r="J6" s="882" t="s">
        <v>24</v>
      </c>
      <c r="K6" s="905" t="s">
        <v>102</v>
      </c>
      <c r="L6" s="905" t="s">
        <v>103</v>
      </c>
      <c r="M6" s="893"/>
      <c r="N6" s="878"/>
      <c r="O6" s="878"/>
      <c r="P6" s="878"/>
      <c r="Q6" s="906" t="s">
        <v>15</v>
      </c>
      <c r="R6" s="887" t="s">
        <v>16</v>
      </c>
      <c r="S6" s="887" t="s">
        <v>9</v>
      </c>
      <c r="T6" s="882" t="s">
        <v>17</v>
      </c>
      <c r="U6" s="904" t="s">
        <v>18</v>
      </c>
      <c r="V6" s="875"/>
      <c r="W6" s="897"/>
      <c r="X6" s="898"/>
      <c r="Y6" s="885"/>
      <c r="Z6" s="885"/>
      <c r="AA6" s="883"/>
      <c r="AB6" s="883"/>
      <c r="AC6" s="883"/>
      <c r="AD6" s="896"/>
      <c r="AE6" s="896"/>
      <c r="AF6" s="884"/>
      <c r="AG6" s="884"/>
      <c r="AH6" s="885" t="s">
        <v>106</v>
      </c>
      <c r="AI6" s="886" t="s">
        <v>15</v>
      </c>
      <c r="AJ6" s="886" t="s">
        <v>16</v>
      </c>
      <c r="AK6" s="886" t="s">
        <v>9</v>
      </c>
      <c r="AL6" s="886" t="s">
        <v>17</v>
      </c>
      <c r="AM6" s="899" t="s">
        <v>1718</v>
      </c>
      <c r="AN6" s="899" t="s">
        <v>1719</v>
      </c>
      <c r="AO6" s="896" t="s">
        <v>1772</v>
      </c>
      <c r="AP6" s="896"/>
      <c r="AQ6" s="878"/>
      <c r="AR6" s="888"/>
      <c r="AS6" s="843"/>
      <c r="AT6" s="843"/>
      <c r="AU6" s="843"/>
      <c r="AV6" s="847"/>
      <c r="AW6" s="840"/>
      <c r="AX6" s="840"/>
      <c r="AY6" s="840"/>
    </row>
    <row r="7" spans="1:51" s="10" customFormat="1" ht="16.5" customHeight="1" x14ac:dyDescent="0.25">
      <c r="A7" s="870"/>
      <c r="B7" s="880"/>
      <c r="C7" s="881"/>
      <c r="D7" s="882"/>
      <c r="E7" s="882"/>
      <c r="F7" s="882"/>
      <c r="G7" s="882"/>
      <c r="H7" s="882"/>
      <c r="I7" s="882"/>
      <c r="J7" s="882"/>
      <c r="K7" s="905"/>
      <c r="L7" s="905"/>
      <c r="M7" s="893"/>
      <c r="N7" s="878"/>
      <c r="O7" s="878"/>
      <c r="P7" s="878"/>
      <c r="Q7" s="906"/>
      <c r="R7" s="887"/>
      <c r="S7" s="887"/>
      <c r="T7" s="882"/>
      <c r="U7" s="904"/>
      <c r="V7" s="875"/>
      <c r="W7" s="897"/>
      <c r="X7" s="898"/>
      <c r="Y7" s="885"/>
      <c r="Z7" s="885"/>
      <c r="AA7" s="883"/>
      <c r="AB7" s="883"/>
      <c r="AC7" s="883"/>
      <c r="AD7" s="896"/>
      <c r="AE7" s="896"/>
      <c r="AF7" s="884"/>
      <c r="AG7" s="884"/>
      <c r="AH7" s="885"/>
      <c r="AI7" s="886"/>
      <c r="AJ7" s="886"/>
      <c r="AK7" s="886"/>
      <c r="AL7" s="886"/>
      <c r="AM7" s="900"/>
      <c r="AN7" s="900"/>
      <c r="AO7" s="896"/>
      <c r="AP7" s="896"/>
      <c r="AQ7" s="878"/>
      <c r="AR7" s="888"/>
      <c r="AS7" s="843"/>
      <c r="AT7" s="843"/>
      <c r="AU7" s="843"/>
      <c r="AV7" s="847"/>
      <c r="AW7" s="840"/>
      <c r="AX7" s="840"/>
      <c r="AY7" s="840"/>
    </row>
    <row r="8" spans="1:51" s="10" customFormat="1" ht="16.5" customHeight="1" x14ac:dyDescent="0.25">
      <c r="A8" s="870"/>
      <c r="B8" s="880"/>
      <c r="C8" s="881"/>
      <c r="D8" s="882"/>
      <c r="E8" s="882"/>
      <c r="F8" s="882"/>
      <c r="G8" s="882"/>
      <c r="H8" s="882"/>
      <c r="I8" s="882"/>
      <c r="J8" s="882"/>
      <c r="K8" s="905"/>
      <c r="L8" s="905"/>
      <c r="M8" s="893"/>
      <c r="N8" s="878"/>
      <c r="O8" s="878"/>
      <c r="P8" s="878"/>
      <c r="Q8" s="906"/>
      <c r="R8" s="887"/>
      <c r="S8" s="887"/>
      <c r="T8" s="882"/>
      <c r="U8" s="904"/>
      <c r="V8" s="875"/>
      <c r="W8" s="897"/>
      <c r="X8" s="898"/>
      <c r="Y8" s="885"/>
      <c r="Z8" s="885"/>
      <c r="AA8" s="883"/>
      <c r="AB8" s="883"/>
      <c r="AC8" s="883"/>
      <c r="AD8" s="896"/>
      <c r="AE8" s="896"/>
      <c r="AF8" s="884"/>
      <c r="AG8" s="884"/>
      <c r="AH8" s="885"/>
      <c r="AI8" s="886"/>
      <c r="AJ8" s="886"/>
      <c r="AK8" s="886"/>
      <c r="AL8" s="886"/>
      <c r="AM8" s="900"/>
      <c r="AN8" s="900"/>
      <c r="AO8" s="896"/>
      <c r="AP8" s="896"/>
      <c r="AQ8" s="878"/>
      <c r="AR8" s="888"/>
      <c r="AS8" s="843"/>
      <c r="AT8" s="843"/>
      <c r="AU8" s="843"/>
      <c r="AV8" s="847"/>
      <c r="AW8" s="840"/>
      <c r="AX8" s="840"/>
      <c r="AY8" s="840"/>
    </row>
    <row r="9" spans="1:51" s="10" customFormat="1" ht="16.5" customHeight="1" x14ac:dyDescent="0.25">
      <c r="A9" s="870"/>
      <c r="B9" s="880"/>
      <c r="C9" s="881"/>
      <c r="D9" s="882"/>
      <c r="E9" s="882"/>
      <c r="F9" s="882"/>
      <c r="G9" s="882"/>
      <c r="H9" s="882"/>
      <c r="I9" s="882"/>
      <c r="J9" s="882"/>
      <c r="K9" s="905"/>
      <c r="L9" s="905"/>
      <c r="M9" s="893"/>
      <c r="N9" s="878"/>
      <c r="O9" s="878"/>
      <c r="P9" s="878"/>
      <c r="Q9" s="906"/>
      <c r="R9" s="887"/>
      <c r="S9" s="887"/>
      <c r="T9" s="882"/>
      <c r="U9" s="904"/>
      <c r="V9" s="875"/>
      <c r="W9" s="897"/>
      <c r="X9" s="898"/>
      <c r="Y9" s="885"/>
      <c r="Z9" s="885"/>
      <c r="AA9" s="883"/>
      <c r="AB9" s="883"/>
      <c r="AC9" s="883"/>
      <c r="AD9" s="896"/>
      <c r="AE9" s="896"/>
      <c r="AF9" s="884"/>
      <c r="AG9" s="884"/>
      <c r="AH9" s="885"/>
      <c r="AI9" s="886"/>
      <c r="AJ9" s="886"/>
      <c r="AK9" s="886"/>
      <c r="AL9" s="886"/>
      <c r="AM9" s="900"/>
      <c r="AN9" s="900"/>
      <c r="AO9" s="896"/>
      <c r="AP9" s="896"/>
      <c r="AQ9" s="878"/>
      <c r="AR9" s="888"/>
      <c r="AS9" s="843"/>
      <c r="AT9" s="843"/>
      <c r="AU9" s="843"/>
      <c r="AV9" s="847"/>
      <c r="AW9" s="840"/>
      <c r="AX9" s="840"/>
      <c r="AY9" s="840"/>
    </row>
    <row r="10" spans="1:51" s="10" customFormat="1" ht="16.5" customHeight="1" x14ac:dyDescent="0.25">
      <c r="A10" s="870"/>
      <c r="B10" s="880"/>
      <c r="C10" s="881"/>
      <c r="D10" s="882"/>
      <c r="E10" s="882"/>
      <c r="F10" s="882"/>
      <c r="G10" s="882"/>
      <c r="H10" s="882"/>
      <c r="I10" s="882"/>
      <c r="J10" s="882"/>
      <c r="K10" s="905"/>
      <c r="L10" s="905"/>
      <c r="M10" s="894"/>
      <c r="N10" s="879"/>
      <c r="O10" s="879"/>
      <c r="P10" s="879"/>
      <c r="Q10" s="906"/>
      <c r="R10" s="887"/>
      <c r="S10" s="887"/>
      <c r="T10" s="882"/>
      <c r="U10" s="904"/>
      <c r="V10" s="876"/>
      <c r="W10" s="897"/>
      <c r="X10" s="898"/>
      <c r="Y10" s="885"/>
      <c r="Z10" s="885"/>
      <c r="AA10" s="883"/>
      <c r="AB10" s="883"/>
      <c r="AC10" s="883"/>
      <c r="AD10" s="896"/>
      <c r="AE10" s="896"/>
      <c r="AF10" s="884"/>
      <c r="AG10" s="884"/>
      <c r="AH10" s="885"/>
      <c r="AI10" s="886"/>
      <c r="AJ10" s="886"/>
      <c r="AK10" s="886"/>
      <c r="AL10" s="886"/>
      <c r="AM10" s="901"/>
      <c r="AN10" s="901"/>
      <c r="AO10" s="896"/>
      <c r="AP10" s="896"/>
      <c r="AQ10" s="879"/>
      <c r="AR10" s="889"/>
      <c r="AS10" s="844"/>
      <c r="AT10" s="844"/>
      <c r="AU10" s="844"/>
      <c r="AV10" s="847"/>
      <c r="AW10" s="840"/>
      <c r="AX10" s="840"/>
      <c r="AY10" s="840"/>
    </row>
    <row r="11" spans="1:51" ht="16.5" customHeight="1" x14ac:dyDescent="0.25">
      <c r="A11" s="67" t="s">
        <v>1284</v>
      </c>
      <c r="B11" s="1">
        <v>1012</v>
      </c>
      <c r="C11" s="2" t="s">
        <v>5</v>
      </c>
      <c r="D11" s="2">
        <v>14585</v>
      </c>
      <c r="E11" s="2">
        <v>18</v>
      </c>
      <c r="F11" s="2">
        <v>208</v>
      </c>
      <c r="G11" s="2" t="s">
        <v>214</v>
      </c>
      <c r="H11" s="2">
        <v>0</v>
      </c>
      <c r="I11" s="2">
        <v>1</v>
      </c>
      <c r="J11" s="2">
        <v>52</v>
      </c>
      <c r="K11" s="12">
        <f>H11*400+I11*100+J11</f>
        <v>152</v>
      </c>
      <c r="L11" s="14">
        <f>SUM(Q11:U11)</f>
        <v>152</v>
      </c>
      <c r="M11" s="62">
        <v>2</v>
      </c>
      <c r="N11" s="14">
        <f>L11</f>
        <v>152</v>
      </c>
      <c r="O11" s="14">
        <f>[11]qry_report!$L$184</f>
        <v>175</v>
      </c>
      <c r="P11" s="14">
        <f>N11*O11</f>
        <v>26600</v>
      </c>
      <c r="R11" s="8">
        <v>152</v>
      </c>
      <c r="V11" s="26" t="s">
        <v>1284</v>
      </c>
      <c r="W11" s="5">
        <v>963</v>
      </c>
      <c r="X11" s="4" t="s">
        <v>1286</v>
      </c>
      <c r="Y11" s="4" t="s">
        <v>28</v>
      </c>
      <c r="Z11" s="4" t="s">
        <v>41</v>
      </c>
      <c r="AC11" s="16">
        <v>2</v>
      </c>
      <c r="AD11" s="8">
        <v>576</v>
      </c>
      <c r="AE11" s="8">
        <v>100</v>
      </c>
      <c r="AF11" s="7">
        <f>[10]รายการ!B1</f>
        <v>6700</v>
      </c>
      <c r="AG11" s="7">
        <f>AF11*AD11</f>
        <v>3859200</v>
      </c>
      <c r="AH11" s="3">
        <f>AD12+AD13</f>
        <v>576</v>
      </c>
      <c r="AJ11" s="3">
        <v>576</v>
      </c>
      <c r="AM11" s="2">
        <v>44</v>
      </c>
      <c r="AN11" s="2">
        <f>ค่าเสื่อม!W3</f>
        <v>85</v>
      </c>
      <c r="AO11" s="95">
        <f>AG11*AN11/100</f>
        <v>3280320</v>
      </c>
      <c r="AP11" s="95">
        <f>AG11-AO11</f>
        <v>578880</v>
      </c>
      <c r="AQ11" s="95">
        <f t="shared" ref="AQ11:AQ42" si="0">P11+AP11</f>
        <v>605480</v>
      </c>
      <c r="AR11" s="95">
        <f t="shared" ref="AR11:AR42" si="1">AQ11</f>
        <v>605480</v>
      </c>
      <c r="AT11" s="95">
        <f t="shared" ref="AT11:AT42" si="2">AQ11</f>
        <v>605480</v>
      </c>
      <c r="AW11" s="2"/>
    </row>
    <row r="12" spans="1:51" ht="16.5" customHeight="1" x14ac:dyDescent="0.25">
      <c r="C12" s="2"/>
      <c r="K12" s="12"/>
      <c r="L12" s="14"/>
      <c r="M12" s="62"/>
      <c r="N12" s="14"/>
      <c r="O12" s="14"/>
      <c r="P12" s="14"/>
      <c r="X12" s="47"/>
      <c r="Z12" s="26" t="s">
        <v>42</v>
      </c>
      <c r="AA12" s="16">
        <v>12</v>
      </c>
      <c r="AB12" s="16">
        <v>24</v>
      </c>
      <c r="AD12" s="8">
        <f>AA12*AB12</f>
        <v>288</v>
      </c>
      <c r="AE12" s="8">
        <v>50</v>
      </c>
      <c r="AF12" s="7">
        <f>AF16</f>
        <v>6700</v>
      </c>
      <c r="AG12" s="7">
        <f>AF12*AD12</f>
        <v>1929600</v>
      </c>
      <c r="AH12" s="3">
        <v>288</v>
      </c>
      <c r="AJ12" s="3">
        <v>288</v>
      </c>
      <c r="AN12" s="2">
        <v>85</v>
      </c>
      <c r="AO12" s="95">
        <f>AG12*AN12/100</f>
        <v>1640160</v>
      </c>
      <c r="AP12" s="95">
        <f>AG12-AO12</f>
        <v>289440</v>
      </c>
      <c r="AQ12" s="95">
        <f t="shared" si="0"/>
        <v>289440</v>
      </c>
      <c r="AR12" s="95">
        <f t="shared" si="1"/>
        <v>289440</v>
      </c>
      <c r="AT12" s="95">
        <f t="shared" si="2"/>
        <v>289440</v>
      </c>
      <c r="AW12" s="2"/>
    </row>
    <row r="13" spans="1:51" ht="16.5" customHeight="1" x14ac:dyDescent="0.25">
      <c r="C13" s="2"/>
      <c r="K13" s="12"/>
      <c r="L13" s="14"/>
      <c r="M13" s="62"/>
      <c r="N13" s="14"/>
      <c r="O13" s="14"/>
      <c r="P13" s="14"/>
      <c r="X13" s="47"/>
      <c r="Z13" s="26" t="s">
        <v>43</v>
      </c>
      <c r="AA13" s="16">
        <v>12</v>
      </c>
      <c r="AB13" s="16">
        <v>24</v>
      </c>
      <c r="AD13" s="8">
        <f>AA13*AB13</f>
        <v>288</v>
      </c>
      <c r="AE13" s="8">
        <v>50</v>
      </c>
      <c r="AF13" s="7">
        <f>AF11</f>
        <v>6700</v>
      </c>
      <c r="AG13" s="7">
        <f>AF13*AD13</f>
        <v>1929600</v>
      </c>
      <c r="AH13" s="3">
        <v>288</v>
      </c>
      <c r="AJ13" s="3">
        <v>288</v>
      </c>
      <c r="AN13" s="2">
        <v>85</v>
      </c>
      <c r="AO13" s="95">
        <f>AG13*AN13/100</f>
        <v>1640160</v>
      </c>
      <c r="AP13" s="95">
        <f>AG13-AO13</f>
        <v>289440</v>
      </c>
      <c r="AQ13" s="95">
        <f t="shared" si="0"/>
        <v>289440</v>
      </c>
      <c r="AR13" s="95">
        <f t="shared" si="1"/>
        <v>289440</v>
      </c>
      <c r="AT13" s="95">
        <f t="shared" si="2"/>
        <v>289440</v>
      </c>
      <c r="AW13" s="2"/>
    </row>
    <row r="14" spans="1:51" ht="16.5" customHeight="1" x14ac:dyDescent="0.25">
      <c r="C14" s="2"/>
      <c r="K14" s="12"/>
      <c r="L14" s="14"/>
      <c r="M14" s="62"/>
      <c r="N14" s="14"/>
      <c r="O14" s="14"/>
      <c r="P14" s="14"/>
      <c r="W14" s="5">
        <v>964</v>
      </c>
      <c r="X14" s="4"/>
      <c r="Y14" s="4" t="s">
        <v>38</v>
      </c>
      <c r="Z14" s="4" t="s">
        <v>7</v>
      </c>
      <c r="AA14" s="16">
        <v>7</v>
      </c>
      <c r="AB14" s="16">
        <v>14</v>
      </c>
      <c r="AC14" s="16">
        <v>2</v>
      </c>
      <c r="AD14" s="8">
        <f>AA14*AB14</f>
        <v>98</v>
      </c>
      <c r="AE14" s="8">
        <v>100</v>
      </c>
      <c r="AF14" s="7">
        <f>[10]รายการ!B34</f>
        <v>2050</v>
      </c>
      <c r="AG14" s="7">
        <f>AF14*AD14</f>
        <v>200900</v>
      </c>
      <c r="AH14" s="3">
        <v>98</v>
      </c>
      <c r="AJ14" s="3">
        <v>98</v>
      </c>
      <c r="AM14" s="2">
        <v>20</v>
      </c>
      <c r="AN14" s="2">
        <f>ค่าเสื่อม!T4</f>
        <v>93</v>
      </c>
      <c r="AO14" s="95">
        <f>AG14*AN14/100</f>
        <v>186837</v>
      </c>
      <c r="AP14" s="95">
        <f>AG14-AO14</f>
        <v>14063</v>
      </c>
      <c r="AQ14" s="95">
        <f t="shared" si="0"/>
        <v>14063</v>
      </c>
      <c r="AR14" s="95">
        <f t="shared" si="1"/>
        <v>14063</v>
      </c>
      <c r="AT14" s="95">
        <f t="shared" si="2"/>
        <v>14063</v>
      </c>
      <c r="AW14" s="2" t="s">
        <v>51</v>
      </c>
    </row>
    <row r="15" spans="1:51" ht="16.5" customHeight="1" x14ac:dyDescent="0.25">
      <c r="B15" s="1">
        <v>1013</v>
      </c>
      <c r="C15" s="2" t="s">
        <v>5</v>
      </c>
      <c r="D15" s="2">
        <v>44689</v>
      </c>
      <c r="E15" s="2">
        <v>604</v>
      </c>
      <c r="F15" s="2">
        <v>2501</v>
      </c>
      <c r="G15" s="2" t="s">
        <v>214</v>
      </c>
      <c r="H15" s="2">
        <v>4</v>
      </c>
      <c r="I15" s="2">
        <v>0</v>
      </c>
      <c r="J15" s="2">
        <v>44</v>
      </c>
      <c r="K15" s="12">
        <f>H15*400+I15*100+J15</f>
        <v>1644</v>
      </c>
      <c r="L15" s="14">
        <f>SUM(Q15:U15)</f>
        <v>1644</v>
      </c>
      <c r="M15" s="62">
        <v>1</v>
      </c>
      <c r="N15" s="14">
        <f>L15</f>
        <v>1644</v>
      </c>
      <c r="O15" s="14">
        <v>125</v>
      </c>
      <c r="P15" s="14">
        <f>N15*O15</f>
        <v>205500</v>
      </c>
      <c r="Q15" s="3">
        <v>1644</v>
      </c>
      <c r="X15" s="4"/>
      <c r="AO15" s="95"/>
      <c r="AP15" s="95"/>
      <c r="AQ15" s="95">
        <f t="shared" si="0"/>
        <v>205500</v>
      </c>
      <c r="AR15" s="95">
        <f t="shared" si="1"/>
        <v>205500</v>
      </c>
      <c r="AT15" s="95">
        <f t="shared" si="2"/>
        <v>205500</v>
      </c>
      <c r="AW15" s="2"/>
    </row>
    <row r="16" spans="1:51" ht="16.5" customHeight="1" x14ac:dyDescent="0.25">
      <c r="A16" s="67" t="s">
        <v>1287</v>
      </c>
      <c r="B16" s="1">
        <v>1014</v>
      </c>
      <c r="C16" s="2" t="s">
        <v>5</v>
      </c>
      <c r="D16" s="2">
        <v>14583</v>
      </c>
      <c r="E16" s="2">
        <v>6</v>
      </c>
      <c r="F16" s="2">
        <v>206</v>
      </c>
      <c r="G16" s="2" t="s">
        <v>214</v>
      </c>
      <c r="H16" s="2">
        <v>0</v>
      </c>
      <c r="I16" s="2">
        <v>3</v>
      </c>
      <c r="J16" s="2">
        <v>8</v>
      </c>
      <c r="K16" s="12">
        <f>H16*400+I16*100+J16</f>
        <v>308</v>
      </c>
      <c r="L16" s="14">
        <f>SUM(Q16:U16)</f>
        <v>308</v>
      </c>
      <c r="M16" s="62">
        <v>2</v>
      </c>
      <c r="N16" s="14">
        <f>L16</f>
        <v>308</v>
      </c>
      <c r="O16" s="14">
        <f>[11]qry_report!$L$182</f>
        <v>125</v>
      </c>
      <c r="P16" s="14">
        <f>N16*O16</f>
        <v>38500</v>
      </c>
      <c r="R16" s="8">
        <v>308</v>
      </c>
      <c r="V16" s="26" t="s">
        <v>1287</v>
      </c>
      <c r="W16" s="5">
        <v>965</v>
      </c>
      <c r="X16" s="47" t="s">
        <v>1288</v>
      </c>
      <c r="Y16" s="4" t="s">
        <v>28</v>
      </c>
      <c r="Z16" s="4" t="s">
        <v>41</v>
      </c>
      <c r="AC16" s="16">
        <v>2</v>
      </c>
      <c r="AD16" s="8">
        <v>416</v>
      </c>
      <c r="AE16" s="8">
        <v>100</v>
      </c>
      <c r="AF16" s="7">
        <f>[10]รายการ!B1</f>
        <v>6700</v>
      </c>
      <c r="AG16" s="7">
        <f>AF16*AD16</f>
        <v>2787200</v>
      </c>
      <c r="AH16" s="3">
        <v>416</v>
      </c>
      <c r="AJ16" s="3">
        <v>416</v>
      </c>
      <c r="AM16" s="2">
        <v>20</v>
      </c>
      <c r="AN16" s="2">
        <f>ค่าเสื่อม!U3</f>
        <v>75</v>
      </c>
      <c r="AO16" s="95">
        <f>AG16*AN16/100</f>
        <v>2090400</v>
      </c>
      <c r="AP16" s="95">
        <f>AG16-AO16</f>
        <v>696800</v>
      </c>
      <c r="AQ16" s="95">
        <f t="shared" si="0"/>
        <v>735300</v>
      </c>
      <c r="AR16" s="95">
        <f t="shared" si="1"/>
        <v>735300</v>
      </c>
      <c r="AT16" s="95">
        <f t="shared" si="2"/>
        <v>735300</v>
      </c>
      <c r="AW16" s="2"/>
    </row>
    <row r="17" spans="1:49" ht="16.5" customHeight="1" x14ac:dyDescent="0.25">
      <c r="C17" s="2"/>
      <c r="K17" s="12"/>
      <c r="L17" s="14"/>
      <c r="M17" s="62"/>
      <c r="N17" s="14"/>
      <c r="O17" s="14"/>
      <c r="P17" s="14"/>
      <c r="X17" s="4"/>
      <c r="Z17" s="26" t="s">
        <v>42</v>
      </c>
      <c r="AA17" s="16">
        <v>8</v>
      </c>
      <c r="AB17" s="16">
        <v>26</v>
      </c>
      <c r="AD17" s="8">
        <f>AA17*AB17</f>
        <v>208</v>
      </c>
      <c r="AE17" s="8">
        <v>50</v>
      </c>
      <c r="AF17" s="7">
        <f>AF13</f>
        <v>6700</v>
      </c>
      <c r="AG17" s="7">
        <f>AF17*AD17</f>
        <v>1393600</v>
      </c>
      <c r="AH17" s="3">
        <f>SUM(AI17:AL17)</f>
        <v>208</v>
      </c>
      <c r="AJ17" s="3">
        <v>208</v>
      </c>
      <c r="AN17" s="2">
        <v>75</v>
      </c>
      <c r="AO17" s="95">
        <f>AG17*AN17/100</f>
        <v>1045200</v>
      </c>
      <c r="AP17" s="95">
        <f>AG17-AO17</f>
        <v>348400</v>
      </c>
      <c r="AQ17" s="95">
        <f t="shared" si="0"/>
        <v>348400</v>
      </c>
      <c r="AR17" s="95">
        <f t="shared" si="1"/>
        <v>348400</v>
      </c>
      <c r="AT17" s="95">
        <f t="shared" si="2"/>
        <v>348400</v>
      </c>
      <c r="AW17" s="2"/>
    </row>
    <row r="18" spans="1:49" ht="16.5" customHeight="1" x14ac:dyDescent="0.25">
      <c r="C18" s="2"/>
      <c r="K18" s="12"/>
      <c r="L18" s="14"/>
      <c r="M18" s="62"/>
      <c r="N18" s="14"/>
      <c r="O18" s="14"/>
      <c r="P18" s="14"/>
      <c r="X18" s="4"/>
      <c r="Z18" s="26" t="s">
        <v>43</v>
      </c>
      <c r="AA18" s="16">
        <v>8</v>
      </c>
      <c r="AB18" s="16">
        <v>26</v>
      </c>
      <c r="AD18" s="8">
        <f>AA18*AB18</f>
        <v>208</v>
      </c>
      <c r="AE18" s="8">
        <v>50</v>
      </c>
      <c r="AF18" s="7">
        <f>AF16</f>
        <v>6700</v>
      </c>
      <c r="AG18" s="7">
        <f>AF18*AD18</f>
        <v>1393600</v>
      </c>
      <c r="AH18" s="3">
        <f>SUM(AI18:AL18)</f>
        <v>208</v>
      </c>
      <c r="AJ18" s="3">
        <v>208</v>
      </c>
      <c r="AN18" s="2">
        <v>75</v>
      </c>
      <c r="AO18" s="95">
        <f>AG18*AN18/100</f>
        <v>1045200</v>
      </c>
      <c r="AP18" s="95">
        <f>AG18-AO18</f>
        <v>348400</v>
      </c>
      <c r="AQ18" s="95">
        <f t="shared" si="0"/>
        <v>348400</v>
      </c>
      <c r="AR18" s="95">
        <f t="shared" si="1"/>
        <v>348400</v>
      </c>
      <c r="AT18" s="95">
        <f t="shared" si="2"/>
        <v>348400</v>
      </c>
      <c r="AW18" s="2"/>
    </row>
    <row r="19" spans="1:49" ht="16.5" customHeight="1" x14ac:dyDescent="0.25">
      <c r="C19" s="2"/>
      <c r="K19" s="12"/>
      <c r="L19" s="14"/>
      <c r="M19" s="62"/>
      <c r="N19" s="14"/>
      <c r="O19" s="14"/>
      <c r="P19" s="14"/>
      <c r="W19" s="5">
        <v>966</v>
      </c>
      <c r="X19" s="4"/>
      <c r="Y19" s="4" t="s">
        <v>34</v>
      </c>
      <c r="Z19" s="4" t="s">
        <v>7</v>
      </c>
      <c r="AA19" s="16">
        <v>8</v>
      </c>
      <c r="AB19" s="16">
        <v>21</v>
      </c>
      <c r="AC19" s="16">
        <v>2</v>
      </c>
      <c r="AD19" s="8">
        <f>AA19*AB19</f>
        <v>168</v>
      </c>
      <c r="AE19" s="8">
        <v>100</v>
      </c>
      <c r="AF19" s="7">
        <f>[10]รายการ!B8</f>
        <v>2600</v>
      </c>
      <c r="AG19" s="7">
        <f>AF19*AD19</f>
        <v>436800</v>
      </c>
      <c r="AH19" s="3">
        <f>SUM(AI19:AL19)</f>
        <v>168</v>
      </c>
      <c r="AJ19" s="3">
        <v>168</v>
      </c>
      <c r="AM19" s="2">
        <v>20</v>
      </c>
      <c r="AN19" s="2">
        <f>ค่าเสื่อม!T4</f>
        <v>93</v>
      </c>
      <c r="AO19" s="95">
        <f>AG19*AN19/100</f>
        <v>406224</v>
      </c>
      <c r="AP19" s="95">
        <f>AG19-AO19</f>
        <v>30576</v>
      </c>
      <c r="AQ19" s="95">
        <f t="shared" si="0"/>
        <v>30576</v>
      </c>
      <c r="AR19" s="95">
        <f t="shared" si="1"/>
        <v>30576</v>
      </c>
      <c r="AT19" s="95">
        <f t="shared" si="2"/>
        <v>30576</v>
      </c>
      <c r="AW19" s="2"/>
    </row>
    <row r="20" spans="1:49" ht="16.5" customHeight="1" x14ac:dyDescent="0.25">
      <c r="B20" s="1">
        <v>1015</v>
      </c>
      <c r="C20" s="2" t="s">
        <v>5</v>
      </c>
      <c r="D20" s="2">
        <v>44890</v>
      </c>
      <c r="E20" s="2">
        <v>142</v>
      </c>
      <c r="F20" s="2">
        <v>2504</v>
      </c>
      <c r="G20" s="2" t="s">
        <v>1285</v>
      </c>
      <c r="H20" s="2">
        <v>2</v>
      </c>
      <c r="I20" s="2">
        <v>0</v>
      </c>
      <c r="J20" s="2">
        <v>0</v>
      </c>
      <c r="K20" s="12">
        <f t="shared" ref="K20:K29" si="3">H20*400+I20*100+J20</f>
        <v>800</v>
      </c>
      <c r="L20" s="14">
        <f t="shared" ref="L20:L29" si="4">SUM(Q20:U20)</f>
        <v>800</v>
      </c>
      <c r="M20" s="62">
        <v>1</v>
      </c>
      <c r="N20" s="14">
        <f t="shared" ref="N20:N28" si="5">L20</f>
        <v>800</v>
      </c>
      <c r="O20" s="14">
        <v>125</v>
      </c>
      <c r="P20" s="14">
        <f t="shared" ref="P20:P29" si="6">N20*O20</f>
        <v>100000</v>
      </c>
      <c r="Q20" s="3">
        <v>800</v>
      </c>
      <c r="X20" s="4"/>
      <c r="AH20" s="3"/>
      <c r="AO20" s="95"/>
      <c r="AP20" s="95"/>
      <c r="AQ20" s="95">
        <f t="shared" si="0"/>
        <v>100000</v>
      </c>
      <c r="AR20" s="95">
        <f t="shared" si="1"/>
        <v>100000</v>
      </c>
      <c r="AT20" s="95">
        <f t="shared" si="2"/>
        <v>100000</v>
      </c>
      <c r="AW20" s="2"/>
    </row>
    <row r="21" spans="1:49" ht="16.5" customHeight="1" x14ac:dyDescent="0.25">
      <c r="B21" s="1">
        <v>1016</v>
      </c>
      <c r="C21" s="2" t="s">
        <v>5</v>
      </c>
      <c r="D21" s="2">
        <v>41188</v>
      </c>
      <c r="E21" s="2">
        <v>29</v>
      </c>
      <c r="F21" s="2">
        <v>2124</v>
      </c>
      <c r="G21" s="2" t="s">
        <v>214</v>
      </c>
      <c r="H21" s="2">
        <v>0</v>
      </c>
      <c r="I21" s="2">
        <v>1</v>
      </c>
      <c r="J21" s="2">
        <v>0</v>
      </c>
      <c r="K21" s="12">
        <f t="shared" si="3"/>
        <v>100</v>
      </c>
      <c r="L21" s="14">
        <f t="shared" si="4"/>
        <v>100</v>
      </c>
      <c r="M21" s="62">
        <v>1</v>
      </c>
      <c r="N21" s="14">
        <f t="shared" si="5"/>
        <v>100</v>
      </c>
      <c r="O21" s="14">
        <f>[11]qry_report!$L$1524</f>
        <v>175</v>
      </c>
      <c r="P21" s="14">
        <f t="shared" si="6"/>
        <v>17500</v>
      </c>
      <c r="Q21" s="3">
        <v>100</v>
      </c>
      <c r="X21" s="4"/>
      <c r="AO21" s="95"/>
      <c r="AP21" s="95"/>
      <c r="AQ21" s="95">
        <f t="shared" si="0"/>
        <v>17500</v>
      </c>
      <c r="AR21" s="95">
        <f t="shared" si="1"/>
        <v>17500</v>
      </c>
      <c r="AT21" s="95">
        <f t="shared" si="2"/>
        <v>17500</v>
      </c>
      <c r="AW21" s="2"/>
    </row>
    <row r="22" spans="1:49" ht="16.5" customHeight="1" x14ac:dyDescent="0.25">
      <c r="B22" s="1">
        <v>1017</v>
      </c>
      <c r="C22" s="2" t="s">
        <v>5</v>
      </c>
      <c r="D22" s="2">
        <v>45780</v>
      </c>
      <c r="E22" s="2">
        <v>605</v>
      </c>
      <c r="F22" s="2">
        <v>2522</v>
      </c>
      <c r="G22" s="2" t="s">
        <v>1289</v>
      </c>
      <c r="H22" s="2">
        <v>2</v>
      </c>
      <c r="I22" s="2">
        <v>1</v>
      </c>
      <c r="J22" s="2">
        <v>79</v>
      </c>
      <c r="K22" s="12">
        <f t="shared" si="3"/>
        <v>979</v>
      </c>
      <c r="L22" s="14">
        <f t="shared" si="4"/>
        <v>979</v>
      </c>
      <c r="M22" s="62">
        <v>1</v>
      </c>
      <c r="N22" s="14">
        <f t="shared" si="5"/>
        <v>979</v>
      </c>
      <c r="O22" s="14">
        <v>125</v>
      </c>
      <c r="P22" s="14">
        <f t="shared" si="6"/>
        <v>122375</v>
      </c>
      <c r="Q22" s="3">
        <v>979</v>
      </c>
      <c r="X22" s="4"/>
      <c r="AO22" s="95"/>
      <c r="AP22" s="95"/>
      <c r="AQ22" s="95">
        <f t="shared" si="0"/>
        <v>122375</v>
      </c>
      <c r="AR22" s="95">
        <f t="shared" si="1"/>
        <v>122375</v>
      </c>
      <c r="AT22" s="95">
        <f t="shared" si="2"/>
        <v>122375</v>
      </c>
      <c r="AW22" s="2"/>
    </row>
    <row r="23" spans="1:49" ht="16.5" customHeight="1" x14ac:dyDescent="0.25">
      <c r="B23" s="1">
        <v>1018</v>
      </c>
      <c r="C23" s="2" t="s">
        <v>5</v>
      </c>
      <c r="D23" s="2">
        <v>45902</v>
      </c>
      <c r="E23" s="2">
        <v>361</v>
      </c>
      <c r="F23" s="2">
        <v>2622</v>
      </c>
      <c r="G23" s="2" t="s">
        <v>214</v>
      </c>
      <c r="H23" s="2">
        <v>1</v>
      </c>
      <c r="I23" s="2">
        <v>0</v>
      </c>
      <c r="J23" s="2">
        <v>21</v>
      </c>
      <c r="K23" s="12">
        <f t="shared" si="3"/>
        <v>421</v>
      </c>
      <c r="L23" s="14">
        <f t="shared" si="4"/>
        <v>421</v>
      </c>
      <c r="M23" s="62">
        <v>1</v>
      </c>
      <c r="N23" s="14">
        <f t="shared" si="5"/>
        <v>421</v>
      </c>
      <c r="O23" s="14">
        <v>125</v>
      </c>
      <c r="P23" s="14">
        <f t="shared" si="6"/>
        <v>52625</v>
      </c>
      <c r="Q23" s="3">
        <v>421</v>
      </c>
      <c r="X23" s="4"/>
      <c r="AO23" s="95"/>
      <c r="AP23" s="95"/>
      <c r="AQ23" s="95">
        <f t="shared" si="0"/>
        <v>52625</v>
      </c>
      <c r="AR23" s="95">
        <f t="shared" si="1"/>
        <v>52625</v>
      </c>
      <c r="AT23" s="95">
        <f t="shared" si="2"/>
        <v>52625</v>
      </c>
      <c r="AW23" s="2"/>
    </row>
    <row r="24" spans="1:49" ht="16.5" customHeight="1" x14ac:dyDescent="0.25">
      <c r="A24" s="67" t="s">
        <v>1290</v>
      </c>
      <c r="B24" s="1">
        <v>1019</v>
      </c>
      <c r="C24" s="2" t="s">
        <v>5</v>
      </c>
      <c r="D24" s="2">
        <v>14596</v>
      </c>
      <c r="E24" s="2">
        <v>5</v>
      </c>
      <c r="F24" s="2">
        <v>219</v>
      </c>
      <c r="G24" s="2" t="s">
        <v>214</v>
      </c>
      <c r="H24" s="2">
        <v>4</v>
      </c>
      <c r="I24" s="2">
        <v>3</v>
      </c>
      <c r="J24" s="2">
        <v>77</v>
      </c>
      <c r="K24" s="12">
        <f t="shared" si="3"/>
        <v>1977</v>
      </c>
      <c r="L24" s="14">
        <f t="shared" si="4"/>
        <v>1977</v>
      </c>
      <c r="M24" s="62">
        <v>1</v>
      </c>
      <c r="N24" s="14">
        <f t="shared" si="5"/>
        <v>1977</v>
      </c>
      <c r="O24" s="14">
        <f>[11]qry_report!$L$195</f>
        <v>150</v>
      </c>
      <c r="P24" s="14">
        <f t="shared" si="6"/>
        <v>296550</v>
      </c>
      <c r="Q24" s="3">
        <v>1977</v>
      </c>
      <c r="X24" s="4"/>
      <c r="AO24" s="95"/>
      <c r="AP24" s="95"/>
      <c r="AQ24" s="95">
        <f t="shared" si="0"/>
        <v>296550</v>
      </c>
      <c r="AR24" s="95">
        <f t="shared" si="1"/>
        <v>296550</v>
      </c>
      <c r="AT24" s="95">
        <f t="shared" si="2"/>
        <v>296550</v>
      </c>
      <c r="AW24" s="2"/>
    </row>
    <row r="25" spans="1:49" ht="16.5" customHeight="1" x14ac:dyDescent="0.25">
      <c r="A25" s="67" t="s">
        <v>1291</v>
      </c>
      <c r="B25" s="1">
        <v>1020</v>
      </c>
      <c r="C25" s="2" t="s">
        <v>5</v>
      </c>
      <c r="D25" s="2">
        <v>14673</v>
      </c>
      <c r="E25" s="2">
        <v>16</v>
      </c>
      <c r="F25" s="2">
        <v>296</v>
      </c>
      <c r="G25" s="2" t="s">
        <v>214</v>
      </c>
      <c r="H25" s="2">
        <v>1</v>
      </c>
      <c r="I25" s="2">
        <v>2</v>
      </c>
      <c r="J25" s="2">
        <v>84</v>
      </c>
      <c r="K25" s="12">
        <f t="shared" si="3"/>
        <v>684</v>
      </c>
      <c r="L25" s="14">
        <f t="shared" si="4"/>
        <v>684</v>
      </c>
      <c r="M25" s="62">
        <v>1</v>
      </c>
      <c r="N25" s="14">
        <f t="shared" si="5"/>
        <v>684</v>
      </c>
      <c r="O25" s="14">
        <f>[11]qry_report!$L$260</f>
        <v>125</v>
      </c>
      <c r="P25" s="14">
        <f t="shared" si="6"/>
        <v>85500</v>
      </c>
      <c r="Q25" s="3">
        <v>684</v>
      </c>
      <c r="X25" s="4"/>
      <c r="AO25" s="95"/>
      <c r="AP25" s="95"/>
      <c r="AQ25" s="95">
        <f t="shared" si="0"/>
        <v>85500</v>
      </c>
      <c r="AR25" s="95">
        <f t="shared" si="1"/>
        <v>85500</v>
      </c>
      <c r="AT25" s="95">
        <f t="shared" si="2"/>
        <v>85500</v>
      </c>
      <c r="AW25" s="2"/>
    </row>
    <row r="26" spans="1:49" ht="16.5" customHeight="1" x14ac:dyDescent="0.25">
      <c r="B26" s="1">
        <v>1021</v>
      </c>
      <c r="C26" s="2" t="s">
        <v>5</v>
      </c>
      <c r="D26" s="2">
        <v>29616</v>
      </c>
      <c r="E26" s="2">
        <v>46</v>
      </c>
      <c r="F26" s="2">
        <v>1368</v>
      </c>
      <c r="G26" s="2" t="s">
        <v>214</v>
      </c>
      <c r="H26" s="2">
        <v>5</v>
      </c>
      <c r="I26" s="2">
        <v>0</v>
      </c>
      <c r="J26" s="2">
        <v>0</v>
      </c>
      <c r="K26" s="12">
        <f t="shared" si="3"/>
        <v>2000</v>
      </c>
      <c r="L26" s="14">
        <f t="shared" si="4"/>
        <v>2000</v>
      </c>
      <c r="M26" s="62">
        <v>1</v>
      </c>
      <c r="N26" s="14">
        <f t="shared" si="5"/>
        <v>2000</v>
      </c>
      <c r="O26" s="14">
        <f>[11]qry_report!$L$955</f>
        <v>125</v>
      </c>
      <c r="P26" s="14">
        <f t="shared" si="6"/>
        <v>250000</v>
      </c>
      <c r="Q26" s="3">
        <v>2000</v>
      </c>
      <c r="X26" s="47"/>
      <c r="AO26" s="95"/>
      <c r="AP26" s="95"/>
      <c r="AQ26" s="95">
        <f t="shared" si="0"/>
        <v>250000</v>
      </c>
      <c r="AR26" s="95">
        <f t="shared" si="1"/>
        <v>250000</v>
      </c>
      <c r="AT26" s="95">
        <f t="shared" si="2"/>
        <v>250000</v>
      </c>
      <c r="AW26" s="2"/>
    </row>
    <row r="27" spans="1:49" ht="16.5" customHeight="1" x14ac:dyDescent="0.25">
      <c r="A27" s="67" t="s">
        <v>233</v>
      </c>
      <c r="B27" s="1">
        <v>1022</v>
      </c>
      <c r="C27" s="2" t="s">
        <v>5</v>
      </c>
      <c r="D27" s="2">
        <v>14662</v>
      </c>
      <c r="E27" s="2">
        <v>5</v>
      </c>
      <c r="F27" s="2">
        <v>285</v>
      </c>
      <c r="G27" s="2" t="s">
        <v>214</v>
      </c>
      <c r="H27" s="2">
        <v>2</v>
      </c>
      <c r="I27" s="2">
        <v>0</v>
      </c>
      <c r="J27" s="2">
        <v>44</v>
      </c>
      <c r="K27" s="12">
        <f t="shared" si="3"/>
        <v>844</v>
      </c>
      <c r="L27" s="14">
        <f t="shared" si="4"/>
        <v>844</v>
      </c>
      <c r="M27" s="62">
        <v>1</v>
      </c>
      <c r="N27" s="14">
        <f t="shared" si="5"/>
        <v>844</v>
      </c>
      <c r="O27" s="14">
        <f>[11]qry_report!$L$250</f>
        <v>125</v>
      </c>
      <c r="P27" s="14">
        <f t="shared" si="6"/>
        <v>105500</v>
      </c>
      <c r="Q27" s="3">
        <v>844</v>
      </c>
      <c r="X27" s="4"/>
      <c r="AO27" s="95"/>
      <c r="AP27" s="95"/>
      <c r="AQ27" s="95">
        <f t="shared" si="0"/>
        <v>105500</v>
      </c>
      <c r="AR27" s="95">
        <f t="shared" si="1"/>
        <v>105500</v>
      </c>
      <c r="AT27" s="95">
        <f t="shared" si="2"/>
        <v>105500</v>
      </c>
      <c r="AW27" s="2"/>
    </row>
    <row r="28" spans="1:49" ht="16.5" customHeight="1" x14ac:dyDescent="0.25">
      <c r="B28" s="1">
        <v>1023</v>
      </c>
      <c r="C28" s="2" t="s">
        <v>5</v>
      </c>
      <c r="D28" s="2">
        <v>44347</v>
      </c>
      <c r="E28" s="2">
        <v>136</v>
      </c>
      <c r="F28" s="2">
        <v>2452</v>
      </c>
      <c r="G28" s="2" t="s">
        <v>214</v>
      </c>
      <c r="H28" s="2">
        <v>4</v>
      </c>
      <c r="I28" s="2">
        <v>2</v>
      </c>
      <c r="J28" s="2">
        <v>56</v>
      </c>
      <c r="K28" s="12">
        <f t="shared" si="3"/>
        <v>1856</v>
      </c>
      <c r="L28" s="14">
        <f t="shared" si="4"/>
        <v>1856</v>
      </c>
      <c r="M28" s="62">
        <v>1</v>
      </c>
      <c r="N28" s="14">
        <f t="shared" si="5"/>
        <v>1856</v>
      </c>
      <c r="O28" s="14">
        <f>[11]qry_report!$L$250</f>
        <v>125</v>
      </c>
      <c r="P28" s="14">
        <f t="shared" si="6"/>
        <v>232000</v>
      </c>
      <c r="Q28" s="3">
        <v>1856</v>
      </c>
      <c r="X28" s="4"/>
      <c r="AO28" s="95"/>
      <c r="AP28" s="95"/>
      <c r="AQ28" s="95">
        <f t="shared" si="0"/>
        <v>232000</v>
      </c>
      <c r="AR28" s="95">
        <f t="shared" si="1"/>
        <v>232000</v>
      </c>
      <c r="AT28" s="95">
        <f t="shared" si="2"/>
        <v>232000</v>
      </c>
      <c r="AW28" s="2"/>
    </row>
    <row r="29" spans="1:49" ht="16.5" customHeight="1" x14ac:dyDescent="0.25">
      <c r="A29" s="67" t="s">
        <v>1292</v>
      </c>
      <c r="B29" s="1">
        <v>1024</v>
      </c>
      <c r="C29" s="2" t="s">
        <v>5</v>
      </c>
      <c r="D29" s="2">
        <v>44329</v>
      </c>
      <c r="E29" s="2">
        <v>339</v>
      </c>
      <c r="F29" s="2">
        <v>2454</v>
      </c>
      <c r="G29" s="2" t="s">
        <v>214</v>
      </c>
      <c r="H29" s="2">
        <v>2</v>
      </c>
      <c r="I29" s="2">
        <v>2</v>
      </c>
      <c r="J29" s="2">
        <v>49</v>
      </c>
      <c r="K29" s="12">
        <f t="shared" si="3"/>
        <v>1049</v>
      </c>
      <c r="L29" s="14">
        <f t="shared" si="4"/>
        <v>1049</v>
      </c>
      <c r="M29" s="62">
        <v>2</v>
      </c>
      <c r="N29" s="14">
        <f>K29</f>
        <v>1049</v>
      </c>
      <c r="O29" s="14">
        <f>[11]qry_report!$L$250</f>
        <v>125</v>
      </c>
      <c r="P29" s="14">
        <f t="shared" si="6"/>
        <v>131125</v>
      </c>
      <c r="R29" s="8">
        <v>1049</v>
      </c>
      <c r="X29" s="4"/>
      <c r="AO29" s="95"/>
      <c r="AP29" s="95"/>
      <c r="AQ29" s="95">
        <f t="shared" si="0"/>
        <v>131125</v>
      </c>
      <c r="AR29" s="95">
        <f t="shared" si="1"/>
        <v>131125</v>
      </c>
      <c r="AT29" s="95">
        <f t="shared" si="2"/>
        <v>131125</v>
      </c>
      <c r="AW29" s="2"/>
    </row>
    <row r="30" spans="1:49" ht="16.5" customHeight="1" x14ac:dyDescent="0.25">
      <c r="A30" s="2"/>
      <c r="B30" s="2"/>
      <c r="C30" s="2"/>
      <c r="K30" s="2"/>
      <c r="L30" s="2"/>
      <c r="M30" s="2"/>
      <c r="N30" s="2"/>
      <c r="O30" s="2"/>
      <c r="P30" s="2"/>
      <c r="Q30" s="2"/>
      <c r="R30" s="2"/>
      <c r="V30" s="26" t="s">
        <v>1955</v>
      </c>
      <c r="W30" s="5">
        <v>967</v>
      </c>
      <c r="X30" s="17" t="s">
        <v>27</v>
      </c>
      <c r="Y30" s="4" t="s">
        <v>28</v>
      </c>
      <c r="Z30" s="4" t="s">
        <v>41</v>
      </c>
      <c r="AC30" s="16">
        <v>2</v>
      </c>
      <c r="AD30" s="8">
        <v>168</v>
      </c>
      <c r="AE30" s="8">
        <v>100</v>
      </c>
      <c r="AF30" s="7">
        <f>[10]รายการ!B1</f>
        <v>6700</v>
      </c>
      <c r="AG30" s="7">
        <f>AF30*AD30</f>
        <v>1125600</v>
      </c>
      <c r="AH30" s="4">
        <v>168</v>
      </c>
      <c r="AJ30" s="3">
        <v>168</v>
      </c>
      <c r="AM30" s="2">
        <v>12</v>
      </c>
      <c r="AN30" s="2">
        <f>ค่าเสื่อม!M3</f>
        <v>38</v>
      </c>
      <c r="AO30" s="95">
        <f>AG30*AN30/100</f>
        <v>427728</v>
      </c>
      <c r="AP30" s="95">
        <f>AG30-AO30</f>
        <v>697872</v>
      </c>
      <c r="AQ30" s="95">
        <f t="shared" si="0"/>
        <v>697872</v>
      </c>
      <c r="AR30" s="95">
        <f t="shared" si="1"/>
        <v>697872</v>
      </c>
      <c r="AT30" s="95">
        <f t="shared" si="2"/>
        <v>697872</v>
      </c>
      <c r="AW30" s="2"/>
    </row>
    <row r="31" spans="1:49" ht="16.5" customHeight="1" x14ac:dyDescent="0.25">
      <c r="C31" s="2"/>
      <c r="K31" s="12"/>
      <c r="L31" s="14"/>
      <c r="M31" s="62"/>
      <c r="N31" s="14"/>
      <c r="O31" s="14"/>
      <c r="P31" s="14"/>
      <c r="X31" s="47"/>
      <c r="Z31" s="26" t="s">
        <v>42</v>
      </c>
      <c r="AA31" s="16">
        <v>7</v>
      </c>
      <c r="AB31" s="16">
        <v>12</v>
      </c>
      <c r="AC31" s="16">
        <v>2</v>
      </c>
      <c r="AD31" s="8">
        <f>AA31*AB31</f>
        <v>84</v>
      </c>
      <c r="AE31" s="8">
        <v>50</v>
      </c>
      <c r="AF31" s="7">
        <f>AF36</f>
        <v>6700</v>
      </c>
      <c r="AG31" s="7">
        <f>AF31*AD31</f>
        <v>562800</v>
      </c>
      <c r="AH31" s="3">
        <f>SUM(AI31:AL31)</f>
        <v>84</v>
      </c>
      <c r="AJ31" s="3">
        <v>84</v>
      </c>
      <c r="AN31" s="2">
        <v>38</v>
      </c>
      <c r="AO31" s="95">
        <f>AG31*AN31/100</f>
        <v>213864</v>
      </c>
      <c r="AP31" s="95">
        <f>AG31-AO31</f>
        <v>348936</v>
      </c>
      <c r="AQ31" s="95">
        <f t="shared" si="0"/>
        <v>348936</v>
      </c>
      <c r="AR31" s="95">
        <f t="shared" si="1"/>
        <v>348936</v>
      </c>
      <c r="AT31" s="95">
        <f t="shared" si="2"/>
        <v>348936</v>
      </c>
      <c r="AW31" s="2"/>
    </row>
    <row r="32" spans="1:49" ht="16.5" customHeight="1" x14ac:dyDescent="0.25">
      <c r="C32" s="2"/>
      <c r="P32" s="14"/>
      <c r="X32" s="4"/>
      <c r="Z32" s="26" t="s">
        <v>43</v>
      </c>
      <c r="AA32" s="16">
        <v>7</v>
      </c>
      <c r="AB32" s="16">
        <v>12</v>
      </c>
      <c r="AC32" s="16">
        <v>2</v>
      </c>
      <c r="AD32" s="8">
        <f>AA32*AB32</f>
        <v>84</v>
      </c>
      <c r="AE32" s="8">
        <v>50</v>
      </c>
      <c r="AF32" s="7">
        <f>AF30</f>
        <v>6700</v>
      </c>
      <c r="AG32" s="7">
        <f>AF32*AD32</f>
        <v>562800</v>
      </c>
      <c r="AH32" s="3">
        <f>SUM(AI32:AL32)</f>
        <v>84</v>
      </c>
      <c r="AJ32" s="3">
        <v>84</v>
      </c>
      <c r="AN32" s="2">
        <v>38</v>
      </c>
      <c r="AO32" s="95">
        <f>AG32*AN32/100</f>
        <v>213864</v>
      </c>
      <c r="AP32" s="95">
        <f>AG32-AO32</f>
        <v>348936</v>
      </c>
      <c r="AQ32" s="95">
        <f t="shared" si="0"/>
        <v>348936</v>
      </c>
      <c r="AR32" s="95">
        <f t="shared" si="1"/>
        <v>348936</v>
      </c>
      <c r="AT32" s="95">
        <f t="shared" si="2"/>
        <v>348936</v>
      </c>
      <c r="AW32" s="2"/>
    </row>
    <row r="33" spans="1:49" ht="16.5" customHeight="1" x14ac:dyDescent="0.25">
      <c r="C33" s="2"/>
      <c r="P33" s="14"/>
      <c r="W33" s="5">
        <v>968</v>
      </c>
      <c r="X33" s="47"/>
      <c r="Y33" s="4" t="s">
        <v>38</v>
      </c>
      <c r="Z33" s="4" t="s">
        <v>7</v>
      </c>
      <c r="AA33" s="16">
        <v>10</v>
      </c>
      <c r="AB33" s="16">
        <v>24</v>
      </c>
      <c r="AC33" s="16">
        <v>2</v>
      </c>
      <c r="AD33" s="8">
        <f>AA33*AB33</f>
        <v>240</v>
      </c>
      <c r="AE33" s="8">
        <v>100</v>
      </c>
      <c r="AF33" s="7">
        <f>[10]รายการ!B34</f>
        <v>2050</v>
      </c>
      <c r="AG33" s="7">
        <f>AF33*AD33</f>
        <v>492000</v>
      </c>
      <c r="AH33" s="3">
        <f>SUM(AI33:AL33)</f>
        <v>240</v>
      </c>
      <c r="AJ33" s="3">
        <v>240</v>
      </c>
      <c r="AM33" s="2">
        <v>12</v>
      </c>
      <c r="AN33" s="2">
        <f>ค่าเสื่อม!M4</f>
        <v>50</v>
      </c>
      <c r="AO33" s="95">
        <f>AG33*AN33/100</f>
        <v>246000</v>
      </c>
      <c r="AP33" s="95">
        <f>AG33-AO33</f>
        <v>246000</v>
      </c>
      <c r="AQ33" s="95">
        <f t="shared" si="0"/>
        <v>246000</v>
      </c>
      <c r="AR33" s="95">
        <f t="shared" si="1"/>
        <v>246000</v>
      </c>
      <c r="AT33" s="95">
        <f t="shared" si="2"/>
        <v>246000</v>
      </c>
      <c r="AW33" s="2" t="s">
        <v>51</v>
      </c>
    </row>
    <row r="34" spans="1:49" ht="16.5" customHeight="1" x14ac:dyDescent="0.25">
      <c r="C34" s="2"/>
      <c r="P34" s="14"/>
      <c r="W34" s="5">
        <v>969</v>
      </c>
      <c r="X34" s="47"/>
      <c r="Y34" s="4" t="s">
        <v>38</v>
      </c>
      <c r="Z34" s="4" t="s">
        <v>7</v>
      </c>
      <c r="AA34" s="16">
        <v>11</v>
      </c>
      <c r="AB34" s="16">
        <v>19</v>
      </c>
      <c r="AC34" s="16">
        <v>2</v>
      </c>
      <c r="AD34" s="8">
        <f>AA34*AB34</f>
        <v>209</v>
      </c>
      <c r="AE34" s="8">
        <v>100</v>
      </c>
      <c r="AF34" s="7">
        <f>[10]รายการ!B34</f>
        <v>2050</v>
      </c>
      <c r="AG34" s="7">
        <f>AF34*AD34</f>
        <v>428450</v>
      </c>
      <c r="AH34" s="3">
        <f>SUM(AI34:AL34)</f>
        <v>209</v>
      </c>
      <c r="AJ34" s="3">
        <v>209</v>
      </c>
      <c r="AM34" s="2">
        <v>6</v>
      </c>
      <c r="AN34" s="2">
        <f>ค่าเสื่อม!G4</f>
        <v>20</v>
      </c>
      <c r="AO34" s="95">
        <f>AG34*AN34/100</f>
        <v>85690</v>
      </c>
      <c r="AP34" s="95">
        <f>AG34-AO34</f>
        <v>342760</v>
      </c>
      <c r="AQ34" s="95">
        <f t="shared" si="0"/>
        <v>342760</v>
      </c>
      <c r="AR34" s="95">
        <f t="shared" si="1"/>
        <v>342760</v>
      </c>
      <c r="AT34" s="95">
        <f t="shared" si="2"/>
        <v>342760</v>
      </c>
      <c r="AW34" s="2" t="s">
        <v>51</v>
      </c>
    </row>
    <row r="35" spans="1:49" ht="16.5" customHeight="1" x14ac:dyDescent="0.25">
      <c r="B35" s="1">
        <v>1025</v>
      </c>
      <c r="C35" s="2" t="s">
        <v>5</v>
      </c>
      <c r="D35" s="2">
        <v>41186</v>
      </c>
      <c r="E35" s="2">
        <v>27</v>
      </c>
      <c r="F35" s="2">
        <v>2122</v>
      </c>
      <c r="G35" s="2" t="s">
        <v>214</v>
      </c>
      <c r="H35" s="2">
        <v>0</v>
      </c>
      <c r="I35" s="2">
        <v>1</v>
      </c>
      <c r="J35" s="2">
        <v>0</v>
      </c>
      <c r="K35" s="13">
        <v>100</v>
      </c>
      <c r="L35" s="13">
        <v>100</v>
      </c>
      <c r="M35" s="84">
        <v>2</v>
      </c>
      <c r="N35" s="13">
        <f>L35</f>
        <v>100</v>
      </c>
      <c r="O35" s="13">
        <f>[11]qry_report!$L$1522</f>
        <v>100</v>
      </c>
      <c r="P35" s="14">
        <f>N35*O35</f>
        <v>10000</v>
      </c>
      <c r="R35" s="8">
        <v>100</v>
      </c>
      <c r="X35" s="47"/>
      <c r="AO35" s="95"/>
      <c r="AP35" s="95"/>
      <c r="AQ35" s="95">
        <f t="shared" si="0"/>
        <v>10000</v>
      </c>
      <c r="AR35" s="95">
        <f t="shared" si="1"/>
        <v>10000</v>
      </c>
      <c r="AT35" s="95">
        <f t="shared" si="2"/>
        <v>10000</v>
      </c>
      <c r="AW35" s="2"/>
    </row>
    <row r="36" spans="1:49" ht="16.5" customHeight="1" x14ac:dyDescent="0.25">
      <c r="A36" s="67" t="s">
        <v>822</v>
      </c>
      <c r="B36" s="1">
        <v>1026</v>
      </c>
      <c r="C36" s="2" t="s">
        <v>5</v>
      </c>
      <c r="D36" s="2">
        <v>44372</v>
      </c>
      <c r="E36" s="2">
        <v>600</v>
      </c>
      <c r="F36" s="2">
        <v>2466</v>
      </c>
      <c r="G36" s="2" t="s">
        <v>214</v>
      </c>
      <c r="H36" s="2">
        <v>3</v>
      </c>
      <c r="I36" s="2">
        <v>3</v>
      </c>
      <c r="J36" s="2">
        <v>32</v>
      </c>
      <c r="K36" s="12">
        <f>H36*400+I36*100+J36</f>
        <v>1532</v>
      </c>
      <c r="L36" s="14">
        <f>SUM(Q36:U36)</f>
        <v>1532</v>
      </c>
      <c r="M36" s="62"/>
      <c r="N36" s="14"/>
      <c r="O36" s="14"/>
      <c r="P36" s="14"/>
      <c r="R36" s="8">
        <v>1532</v>
      </c>
      <c r="V36" s="26" t="s">
        <v>822</v>
      </c>
      <c r="W36" s="5">
        <v>970</v>
      </c>
      <c r="X36" s="47" t="s">
        <v>135</v>
      </c>
      <c r="Y36" s="4" t="s">
        <v>28</v>
      </c>
      <c r="Z36" s="4" t="s">
        <v>37</v>
      </c>
      <c r="AA36" s="16">
        <v>12</v>
      </c>
      <c r="AB36" s="16">
        <v>15</v>
      </c>
      <c r="AC36" s="16">
        <v>2</v>
      </c>
      <c r="AD36" s="8">
        <f t="shared" ref="AD36:AD42" si="7">AA36*AB36</f>
        <v>180</v>
      </c>
      <c r="AE36" s="8">
        <v>100</v>
      </c>
      <c r="AF36" s="7">
        <f>[10]รายการ!B1</f>
        <v>6700</v>
      </c>
      <c r="AG36" s="7">
        <f t="shared" ref="AG36:AG46" si="8">AF36*AD36</f>
        <v>1206000</v>
      </c>
      <c r="AH36" s="3">
        <f t="shared" ref="AH36:AH41" si="9">SUM(AI36:AL36)</f>
        <v>180</v>
      </c>
      <c r="AJ36" s="3">
        <v>180</v>
      </c>
      <c r="AM36" s="2">
        <v>15</v>
      </c>
      <c r="AN36" s="2">
        <f>ค่าเสื่อม!P2</f>
        <v>20</v>
      </c>
      <c r="AO36" s="95">
        <f t="shared" ref="AO36:AO46" si="10">AG36*AN36/100</f>
        <v>241200</v>
      </c>
      <c r="AP36" s="95">
        <f t="shared" ref="AP36:AP46" si="11">AG36-AO36</f>
        <v>964800</v>
      </c>
      <c r="AQ36" s="95">
        <f t="shared" si="0"/>
        <v>964800</v>
      </c>
      <c r="AR36" s="95">
        <f t="shared" si="1"/>
        <v>964800</v>
      </c>
      <c r="AT36" s="95">
        <f t="shared" si="2"/>
        <v>964800</v>
      </c>
      <c r="AW36" s="2"/>
    </row>
    <row r="37" spans="1:49" ht="16.5" customHeight="1" x14ac:dyDescent="0.25">
      <c r="C37" s="2"/>
      <c r="W37" s="5">
        <v>971</v>
      </c>
      <c r="X37" s="4"/>
      <c r="Y37" s="4" t="s">
        <v>38</v>
      </c>
      <c r="Z37" s="4" t="s">
        <v>7</v>
      </c>
      <c r="AA37" s="16">
        <v>8</v>
      </c>
      <c r="AB37" s="16">
        <v>20</v>
      </c>
      <c r="AC37" s="16">
        <v>2</v>
      </c>
      <c r="AD37" s="8">
        <f t="shared" si="7"/>
        <v>160</v>
      </c>
      <c r="AE37" s="8">
        <v>100</v>
      </c>
      <c r="AF37" s="7">
        <f>[10]รายการ!B34</f>
        <v>2050</v>
      </c>
      <c r="AG37" s="7">
        <f t="shared" si="8"/>
        <v>328000</v>
      </c>
      <c r="AH37" s="3">
        <f t="shared" si="9"/>
        <v>160</v>
      </c>
      <c r="AJ37" s="3">
        <v>160</v>
      </c>
      <c r="AM37" s="2">
        <v>15</v>
      </c>
      <c r="AN37" s="2">
        <f>ค่าเสื่อม!P4</f>
        <v>65</v>
      </c>
      <c r="AO37" s="95">
        <f t="shared" si="10"/>
        <v>213200</v>
      </c>
      <c r="AP37" s="95">
        <f t="shared" si="11"/>
        <v>114800</v>
      </c>
      <c r="AQ37" s="95">
        <f t="shared" si="0"/>
        <v>114800</v>
      </c>
      <c r="AR37" s="95">
        <f t="shared" si="1"/>
        <v>114800</v>
      </c>
      <c r="AT37" s="95">
        <f t="shared" si="2"/>
        <v>114800</v>
      </c>
      <c r="AW37" s="2" t="s">
        <v>51</v>
      </c>
    </row>
    <row r="38" spans="1:49" ht="16.5" customHeight="1" x14ac:dyDescent="0.25">
      <c r="C38" s="2"/>
      <c r="W38" s="5">
        <v>972</v>
      </c>
      <c r="X38" s="4"/>
      <c r="Y38" s="4" t="s">
        <v>28</v>
      </c>
      <c r="Z38" s="4" t="s">
        <v>7</v>
      </c>
      <c r="AA38" s="16">
        <v>5</v>
      </c>
      <c r="AB38" s="16">
        <v>7</v>
      </c>
      <c r="AC38" s="16">
        <v>2</v>
      </c>
      <c r="AD38" s="8">
        <f t="shared" si="7"/>
        <v>35</v>
      </c>
      <c r="AE38" s="8">
        <v>100</v>
      </c>
      <c r="AF38" s="7">
        <f>[10]รายการ!B1</f>
        <v>6700</v>
      </c>
      <c r="AG38" s="7">
        <f t="shared" si="8"/>
        <v>234500</v>
      </c>
      <c r="AH38" s="3">
        <f t="shared" si="9"/>
        <v>35</v>
      </c>
      <c r="AJ38" s="3">
        <v>35</v>
      </c>
      <c r="AM38" s="2">
        <v>6</v>
      </c>
      <c r="AN38" s="2">
        <f>ค่าเสื่อม!G4</f>
        <v>20</v>
      </c>
      <c r="AO38" s="95">
        <f t="shared" si="10"/>
        <v>46900</v>
      </c>
      <c r="AP38" s="95">
        <f t="shared" si="11"/>
        <v>187600</v>
      </c>
      <c r="AQ38" s="95">
        <f t="shared" si="0"/>
        <v>187600</v>
      </c>
      <c r="AR38" s="95">
        <f t="shared" si="1"/>
        <v>187600</v>
      </c>
      <c r="AT38" s="95">
        <f t="shared" si="2"/>
        <v>187600</v>
      </c>
      <c r="AW38" s="2" t="s">
        <v>315</v>
      </c>
    </row>
    <row r="39" spans="1:49" ht="16.5" customHeight="1" x14ac:dyDescent="0.25">
      <c r="C39" s="2"/>
      <c r="V39" s="26" t="s">
        <v>1284</v>
      </c>
      <c r="W39" s="5">
        <v>973</v>
      </c>
      <c r="X39" s="4"/>
      <c r="Y39" s="4" t="s">
        <v>38</v>
      </c>
      <c r="Z39" s="4" t="s">
        <v>7</v>
      </c>
      <c r="AA39" s="16">
        <v>8</v>
      </c>
      <c r="AB39" s="16">
        <v>16</v>
      </c>
      <c r="AC39" s="16">
        <v>2</v>
      </c>
      <c r="AD39" s="8">
        <f t="shared" si="7"/>
        <v>128</v>
      </c>
      <c r="AE39" s="8">
        <v>100</v>
      </c>
      <c r="AF39" s="7">
        <f>[10]รายการ!B34</f>
        <v>2050</v>
      </c>
      <c r="AG39" s="7">
        <f t="shared" si="8"/>
        <v>262400</v>
      </c>
      <c r="AH39" s="3">
        <f t="shared" si="9"/>
        <v>128</v>
      </c>
      <c r="AJ39" s="3">
        <v>128</v>
      </c>
      <c r="AM39" s="2">
        <v>15</v>
      </c>
      <c r="AN39" s="2">
        <f>ค่าเสื่อม!P4</f>
        <v>65</v>
      </c>
      <c r="AO39" s="95">
        <f t="shared" si="10"/>
        <v>170560</v>
      </c>
      <c r="AP39" s="95">
        <f t="shared" si="11"/>
        <v>91840</v>
      </c>
      <c r="AQ39" s="95">
        <f t="shared" si="0"/>
        <v>91840</v>
      </c>
      <c r="AR39" s="95">
        <f t="shared" si="1"/>
        <v>91840</v>
      </c>
      <c r="AT39" s="95">
        <f t="shared" si="2"/>
        <v>91840</v>
      </c>
      <c r="AW39" s="2" t="s">
        <v>51</v>
      </c>
    </row>
    <row r="40" spans="1:49" ht="16.5" customHeight="1" x14ac:dyDescent="0.25">
      <c r="C40" s="2"/>
      <c r="W40" s="5">
        <v>974</v>
      </c>
      <c r="X40" s="4"/>
      <c r="Y40" s="4" t="s">
        <v>38</v>
      </c>
      <c r="Z40" s="4" t="s">
        <v>7</v>
      </c>
      <c r="AA40" s="16">
        <v>8</v>
      </c>
      <c r="AB40" s="16">
        <v>18</v>
      </c>
      <c r="AC40" s="16">
        <v>2</v>
      </c>
      <c r="AD40" s="8">
        <f t="shared" si="7"/>
        <v>144</v>
      </c>
      <c r="AE40" s="8">
        <v>100</v>
      </c>
      <c r="AF40" s="7">
        <f>[10]รายการ!B34</f>
        <v>2050</v>
      </c>
      <c r="AG40" s="7">
        <f t="shared" si="8"/>
        <v>295200</v>
      </c>
      <c r="AH40" s="3">
        <f t="shared" si="9"/>
        <v>144</v>
      </c>
      <c r="AJ40" s="3">
        <v>144</v>
      </c>
      <c r="AM40" s="2">
        <v>15</v>
      </c>
      <c r="AN40" s="2">
        <f>ค่าเสื่อม!P4</f>
        <v>65</v>
      </c>
      <c r="AO40" s="95">
        <f t="shared" si="10"/>
        <v>191880</v>
      </c>
      <c r="AP40" s="95">
        <f t="shared" si="11"/>
        <v>103320</v>
      </c>
      <c r="AQ40" s="95">
        <f t="shared" si="0"/>
        <v>103320</v>
      </c>
      <c r="AR40" s="95">
        <f t="shared" si="1"/>
        <v>103320</v>
      </c>
      <c r="AT40" s="95">
        <f t="shared" si="2"/>
        <v>103320</v>
      </c>
      <c r="AW40" s="2" t="s">
        <v>51</v>
      </c>
    </row>
    <row r="41" spans="1:49" ht="16.5" customHeight="1" x14ac:dyDescent="0.25">
      <c r="A41" s="67" t="s">
        <v>1293</v>
      </c>
      <c r="B41" s="1">
        <v>1027</v>
      </c>
      <c r="C41" s="2" t="s">
        <v>5</v>
      </c>
      <c r="D41" s="2">
        <v>40065</v>
      </c>
      <c r="E41" s="2">
        <v>268</v>
      </c>
      <c r="F41" s="2">
        <v>2027</v>
      </c>
      <c r="G41" s="2" t="s">
        <v>214</v>
      </c>
      <c r="H41" s="2">
        <v>0</v>
      </c>
      <c r="I41" s="2">
        <v>1</v>
      </c>
      <c r="J41" s="2">
        <v>42</v>
      </c>
      <c r="K41" s="12">
        <f>H41*400+I41*100+J41</f>
        <v>142</v>
      </c>
      <c r="L41" s="14">
        <f>SUM(Q41:U41)</f>
        <v>142</v>
      </c>
      <c r="M41" s="62">
        <v>2</v>
      </c>
      <c r="N41" s="14">
        <f>L41</f>
        <v>142</v>
      </c>
      <c r="O41" s="14">
        <f>[11]qry_report!$L$1464</f>
        <v>100</v>
      </c>
      <c r="P41" s="14">
        <f>N41*O41</f>
        <v>14200</v>
      </c>
      <c r="R41" s="8">
        <v>142</v>
      </c>
      <c r="V41" s="26" t="s">
        <v>1293</v>
      </c>
      <c r="W41" s="5">
        <v>975</v>
      </c>
      <c r="X41" s="4" t="s">
        <v>128</v>
      </c>
      <c r="Y41" s="4" t="s">
        <v>28</v>
      </c>
      <c r="Z41" s="4" t="s">
        <v>53</v>
      </c>
      <c r="AA41" s="16">
        <v>8</v>
      </c>
      <c r="AB41" s="16">
        <v>8</v>
      </c>
      <c r="AC41" s="16">
        <v>2</v>
      </c>
      <c r="AD41" s="8">
        <f t="shared" si="7"/>
        <v>64</v>
      </c>
      <c r="AE41" s="8">
        <v>100</v>
      </c>
      <c r="AF41" s="7">
        <f>[10]รายการ!B1</f>
        <v>6700</v>
      </c>
      <c r="AG41" s="7">
        <f t="shared" si="8"/>
        <v>428800</v>
      </c>
      <c r="AH41" s="3">
        <f t="shared" si="9"/>
        <v>64</v>
      </c>
      <c r="AJ41" s="3">
        <v>64</v>
      </c>
      <c r="AM41" s="2">
        <v>5</v>
      </c>
      <c r="AN41" s="2">
        <f>ค่าเสื่อม!F4</f>
        <v>15</v>
      </c>
      <c r="AO41" s="95">
        <f t="shared" si="10"/>
        <v>64320</v>
      </c>
      <c r="AP41" s="95">
        <f t="shared" si="11"/>
        <v>364480</v>
      </c>
      <c r="AQ41" s="95">
        <f t="shared" si="0"/>
        <v>378680</v>
      </c>
      <c r="AR41" s="95">
        <f t="shared" si="1"/>
        <v>378680</v>
      </c>
      <c r="AT41" s="95">
        <f t="shared" si="2"/>
        <v>378680</v>
      </c>
      <c r="AW41" s="2"/>
    </row>
    <row r="42" spans="1:49" ht="16.5" customHeight="1" x14ac:dyDescent="0.25">
      <c r="C42" s="2"/>
      <c r="P42" s="14"/>
      <c r="W42" s="5">
        <v>976</v>
      </c>
      <c r="X42" s="4"/>
      <c r="Y42" s="4" t="s">
        <v>38</v>
      </c>
      <c r="Z42" s="4" t="s">
        <v>7</v>
      </c>
      <c r="AA42" s="16">
        <v>8</v>
      </c>
      <c r="AB42" s="16">
        <v>27</v>
      </c>
      <c r="AC42" s="16">
        <v>2</v>
      </c>
      <c r="AD42" s="8">
        <f t="shared" si="7"/>
        <v>216</v>
      </c>
      <c r="AE42" s="8">
        <v>100</v>
      </c>
      <c r="AF42" s="7">
        <f>[10]รายการ!B34</f>
        <v>2050</v>
      </c>
      <c r="AG42" s="7">
        <f t="shared" si="8"/>
        <v>442800</v>
      </c>
      <c r="AH42" s="4">
        <v>216</v>
      </c>
      <c r="AJ42" s="3">
        <v>216</v>
      </c>
      <c r="AM42" s="2">
        <v>15</v>
      </c>
      <c r="AN42" s="2">
        <f>ค่าเสื่อม!P4</f>
        <v>65</v>
      </c>
      <c r="AO42" s="95">
        <f t="shared" si="10"/>
        <v>287820</v>
      </c>
      <c r="AP42" s="95">
        <f t="shared" si="11"/>
        <v>154980</v>
      </c>
      <c r="AQ42" s="95">
        <f t="shared" si="0"/>
        <v>154980</v>
      </c>
      <c r="AR42" s="95">
        <f t="shared" si="1"/>
        <v>154980</v>
      </c>
      <c r="AT42" s="95">
        <f t="shared" si="2"/>
        <v>154980</v>
      </c>
      <c r="AW42" s="2" t="s">
        <v>51</v>
      </c>
    </row>
    <row r="43" spans="1:49" ht="16.5" customHeight="1" x14ac:dyDescent="0.25">
      <c r="A43" s="67" t="s">
        <v>1294</v>
      </c>
      <c r="B43" s="1">
        <v>1028</v>
      </c>
      <c r="C43" s="2" t="s">
        <v>5</v>
      </c>
      <c r="D43" s="2">
        <v>40066</v>
      </c>
      <c r="E43" s="2">
        <v>269</v>
      </c>
      <c r="F43" s="2">
        <v>2028</v>
      </c>
      <c r="G43" s="2" t="s">
        <v>214</v>
      </c>
      <c r="H43" s="2">
        <v>0</v>
      </c>
      <c r="I43" s="2">
        <v>1</v>
      </c>
      <c r="J43" s="2">
        <v>34</v>
      </c>
      <c r="K43" s="12">
        <f>H43*400+I43*100+J43</f>
        <v>134</v>
      </c>
      <c r="L43" s="14">
        <f>SUM(Q43:U43)</f>
        <v>134</v>
      </c>
      <c r="M43" s="62">
        <v>2</v>
      </c>
      <c r="N43" s="14">
        <f>L43</f>
        <v>134</v>
      </c>
      <c r="O43" s="14">
        <f>[11]qry_report!$L$1465</f>
        <v>175</v>
      </c>
      <c r="P43" s="14">
        <f>N43*O43</f>
        <v>23450</v>
      </c>
      <c r="R43" s="8">
        <v>134</v>
      </c>
      <c r="V43" s="26" t="s">
        <v>1295</v>
      </c>
      <c r="W43" s="5">
        <v>977</v>
      </c>
      <c r="X43" s="4" t="s">
        <v>1296</v>
      </c>
      <c r="Y43" s="4" t="s">
        <v>28</v>
      </c>
      <c r="Z43" s="4" t="s">
        <v>53</v>
      </c>
      <c r="AA43" s="16">
        <v>6</v>
      </c>
      <c r="AB43" s="16">
        <v>9</v>
      </c>
      <c r="AC43" s="16">
        <v>2</v>
      </c>
      <c r="AD43" s="8">
        <v>54</v>
      </c>
      <c r="AE43" s="8">
        <v>100</v>
      </c>
      <c r="AF43" s="7">
        <f>[10]รายการ!B1</f>
        <v>6700</v>
      </c>
      <c r="AG43" s="7">
        <f t="shared" si="8"/>
        <v>361800</v>
      </c>
      <c r="AH43" s="4">
        <v>54</v>
      </c>
      <c r="AJ43" s="3">
        <v>54</v>
      </c>
      <c r="AM43" s="2">
        <v>20</v>
      </c>
      <c r="AN43" s="2">
        <f>ค่าเสื่อม!T4</f>
        <v>93</v>
      </c>
      <c r="AO43" s="95">
        <f t="shared" si="10"/>
        <v>336474</v>
      </c>
      <c r="AP43" s="95">
        <f t="shared" si="11"/>
        <v>25326</v>
      </c>
      <c r="AQ43" s="95">
        <f t="shared" ref="AQ43:AQ74" si="12">P43+AP43</f>
        <v>48776</v>
      </c>
      <c r="AR43" s="95">
        <f t="shared" ref="AR43:AR74" si="13">AQ43</f>
        <v>48776</v>
      </c>
      <c r="AT43" s="95">
        <f t="shared" ref="AT43:AT74" si="14">AQ43</f>
        <v>48776</v>
      </c>
      <c r="AW43" s="2"/>
    </row>
    <row r="44" spans="1:49" ht="16.5" customHeight="1" x14ac:dyDescent="0.25">
      <c r="C44" s="2"/>
      <c r="P44" s="14"/>
      <c r="W44" s="5">
        <v>978</v>
      </c>
      <c r="X44" s="4"/>
      <c r="Y44" s="4" t="s">
        <v>38</v>
      </c>
      <c r="Z44" s="4" t="s">
        <v>7</v>
      </c>
      <c r="AA44" s="16">
        <v>16</v>
      </c>
      <c r="AB44" s="16">
        <v>16</v>
      </c>
      <c r="AC44" s="16">
        <v>2</v>
      </c>
      <c r="AD44" s="8">
        <v>256</v>
      </c>
      <c r="AE44" s="8">
        <v>100</v>
      </c>
      <c r="AF44" s="7">
        <f>[10]รายการ!B34</f>
        <v>2050</v>
      </c>
      <c r="AG44" s="7">
        <f t="shared" si="8"/>
        <v>524800</v>
      </c>
      <c r="AH44" s="4">
        <v>256</v>
      </c>
      <c r="AJ44" s="3">
        <v>256</v>
      </c>
      <c r="AM44" s="2">
        <v>20</v>
      </c>
      <c r="AN44" s="2">
        <f>ค่าเสื่อม!T4</f>
        <v>93</v>
      </c>
      <c r="AO44" s="95">
        <f t="shared" si="10"/>
        <v>488064</v>
      </c>
      <c r="AP44" s="95">
        <f t="shared" si="11"/>
        <v>36736</v>
      </c>
      <c r="AQ44" s="95">
        <f t="shared" si="12"/>
        <v>36736</v>
      </c>
      <c r="AR44" s="95">
        <f t="shared" si="13"/>
        <v>36736</v>
      </c>
      <c r="AT44" s="95">
        <f t="shared" si="14"/>
        <v>36736</v>
      </c>
      <c r="AW44" s="2" t="s">
        <v>51</v>
      </c>
    </row>
    <row r="45" spans="1:49" ht="16.5" customHeight="1" x14ac:dyDescent="0.25">
      <c r="A45" s="67" t="s">
        <v>1297</v>
      </c>
      <c r="B45" s="1">
        <v>1029</v>
      </c>
      <c r="C45" s="2" t="s">
        <v>5</v>
      </c>
      <c r="D45" s="2">
        <v>40061</v>
      </c>
      <c r="E45" s="2">
        <v>261</v>
      </c>
      <c r="F45" s="2">
        <v>2023</v>
      </c>
      <c r="G45" s="2" t="s">
        <v>214</v>
      </c>
      <c r="H45" s="2">
        <v>0</v>
      </c>
      <c r="I45" s="2">
        <v>1</v>
      </c>
      <c r="J45" s="2">
        <v>46</v>
      </c>
      <c r="K45" s="13">
        <v>146</v>
      </c>
      <c r="L45" s="13">
        <v>146</v>
      </c>
      <c r="M45" s="84">
        <v>2</v>
      </c>
      <c r="N45" s="13">
        <f>L45</f>
        <v>146</v>
      </c>
      <c r="O45" s="13">
        <f>[11]qry_report!$L$1460</f>
        <v>175</v>
      </c>
      <c r="P45" s="14">
        <f>N45*O45</f>
        <v>25550</v>
      </c>
      <c r="R45" s="8">
        <v>146</v>
      </c>
      <c r="V45" s="26" t="s">
        <v>1297</v>
      </c>
      <c r="W45" s="5">
        <v>979</v>
      </c>
      <c r="X45" s="4">
        <v>79</v>
      </c>
      <c r="Y45" s="4" t="s">
        <v>28</v>
      </c>
      <c r="Z45" s="4" t="s">
        <v>53</v>
      </c>
      <c r="AA45" s="16">
        <v>9</v>
      </c>
      <c r="AB45" s="16">
        <v>12</v>
      </c>
      <c r="AC45" s="16">
        <v>2</v>
      </c>
      <c r="AD45" s="8">
        <v>108</v>
      </c>
      <c r="AE45" s="8">
        <v>100</v>
      </c>
      <c r="AF45" s="7">
        <f>[10]รายการ!B1</f>
        <v>6700</v>
      </c>
      <c r="AG45" s="7">
        <f t="shared" si="8"/>
        <v>723600</v>
      </c>
      <c r="AH45" s="4">
        <v>108</v>
      </c>
      <c r="AJ45" s="3">
        <v>108</v>
      </c>
      <c r="AM45" s="2">
        <v>50</v>
      </c>
      <c r="AN45" s="2">
        <f>ค่าเสื่อม!T4</f>
        <v>93</v>
      </c>
      <c r="AO45" s="95">
        <f t="shared" si="10"/>
        <v>672948</v>
      </c>
      <c r="AP45" s="95">
        <f t="shared" si="11"/>
        <v>50652</v>
      </c>
      <c r="AQ45" s="95">
        <f t="shared" si="12"/>
        <v>76202</v>
      </c>
      <c r="AR45" s="95">
        <f t="shared" si="13"/>
        <v>76202</v>
      </c>
      <c r="AT45" s="95">
        <f t="shared" si="14"/>
        <v>76202</v>
      </c>
      <c r="AW45" s="2"/>
    </row>
    <row r="46" spans="1:49" ht="16.5" customHeight="1" x14ac:dyDescent="0.25">
      <c r="B46" s="1">
        <v>1030</v>
      </c>
      <c r="C46" s="2" t="s">
        <v>5</v>
      </c>
      <c r="D46" s="2">
        <v>40062</v>
      </c>
      <c r="E46" s="2">
        <v>262</v>
      </c>
      <c r="F46" s="2">
        <v>2024</v>
      </c>
      <c r="G46" s="2" t="s">
        <v>214</v>
      </c>
      <c r="H46" s="2">
        <v>0</v>
      </c>
      <c r="I46" s="2">
        <v>0</v>
      </c>
      <c r="J46" s="2">
        <v>41</v>
      </c>
      <c r="K46" s="13">
        <v>41</v>
      </c>
      <c r="L46" s="13">
        <v>41</v>
      </c>
      <c r="M46" s="84">
        <v>2</v>
      </c>
      <c r="N46" s="13">
        <f>L46</f>
        <v>41</v>
      </c>
      <c r="O46" s="13">
        <f>[11]qry_report!$L$1461</f>
        <v>125</v>
      </c>
      <c r="P46" s="14">
        <f>N46*O46</f>
        <v>5125</v>
      </c>
      <c r="R46" s="8">
        <v>41</v>
      </c>
      <c r="W46" s="5">
        <v>980</v>
      </c>
      <c r="X46" s="4"/>
      <c r="Y46" s="4" t="s">
        <v>38</v>
      </c>
      <c r="Z46" s="4" t="s">
        <v>7</v>
      </c>
      <c r="AA46" s="16">
        <v>8</v>
      </c>
      <c r="AB46" s="16">
        <v>18</v>
      </c>
      <c r="AC46" s="16">
        <v>2</v>
      </c>
      <c r="AD46" s="8">
        <v>144</v>
      </c>
      <c r="AE46" s="8">
        <v>100</v>
      </c>
      <c r="AF46" s="7">
        <f>[10]รายการ!B34</f>
        <v>2050</v>
      </c>
      <c r="AG46" s="7">
        <f t="shared" si="8"/>
        <v>295200</v>
      </c>
      <c r="AH46" s="4">
        <v>144</v>
      </c>
      <c r="AJ46" s="3">
        <v>144</v>
      </c>
      <c r="AM46" s="2">
        <v>50</v>
      </c>
      <c r="AN46" s="2">
        <f>ค่าเสื่อม!T4</f>
        <v>93</v>
      </c>
      <c r="AO46" s="95">
        <f t="shared" si="10"/>
        <v>274536</v>
      </c>
      <c r="AP46" s="95">
        <f t="shared" si="11"/>
        <v>20664</v>
      </c>
      <c r="AQ46" s="95">
        <f t="shared" si="12"/>
        <v>25789</v>
      </c>
      <c r="AR46" s="95">
        <f t="shared" si="13"/>
        <v>25789</v>
      </c>
      <c r="AT46" s="95">
        <f t="shared" si="14"/>
        <v>25789</v>
      </c>
      <c r="AW46" s="2" t="s">
        <v>51</v>
      </c>
    </row>
    <row r="47" spans="1:49" ht="16.5" customHeight="1" x14ac:dyDescent="0.25">
      <c r="B47" s="1">
        <v>1031</v>
      </c>
      <c r="C47" s="2" t="s">
        <v>5</v>
      </c>
      <c r="D47" s="2">
        <v>14597</v>
      </c>
      <c r="E47" s="2">
        <v>4</v>
      </c>
      <c r="F47" s="2">
        <v>220</v>
      </c>
      <c r="G47" s="2" t="s">
        <v>214</v>
      </c>
      <c r="H47" s="2">
        <v>1</v>
      </c>
      <c r="I47" s="2">
        <v>2</v>
      </c>
      <c r="J47" s="2">
        <v>82</v>
      </c>
      <c r="K47" s="12">
        <f>H47*400+I47*100+J47</f>
        <v>682</v>
      </c>
      <c r="L47" s="14">
        <f>SUM(Q47:U47)</f>
        <v>682</v>
      </c>
      <c r="M47" s="62">
        <v>1</v>
      </c>
      <c r="N47" s="14">
        <f>L47</f>
        <v>682</v>
      </c>
      <c r="O47" s="14">
        <f>[11]qry_report!$L$196</f>
        <v>100</v>
      </c>
      <c r="P47" s="14">
        <f>N47*O47</f>
        <v>68200</v>
      </c>
      <c r="Q47" s="3">
        <v>682</v>
      </c>
      <c r="X47" s="4"/>
      <c r="AO47" s="95"/>
      <c r="AP47" s="95"/>
      <c r="AQ47" s="95">
        <f t="shared" si="12"/>
        <v>68200</v>
      </c>
      <c r="AR47" s="95">
        <f t="shared" si="13"/>
        <v>68200</v>
      </c>
      <c r="AT47" s="95">
        <f t="shared" si="14"/>
        <v>68200</v>
      </c>
      <c r="AW47" s="2"/>
    </row>
    <row r="48" spans="1:49" ht="16.5" customHeight="1" x14ac:dyDescent="0.25">
      <c r="B48" s="1">
        <v>1032</v>
      </c>
      <c r="C48" s="2" t="s">
        <v>5</v>
      </c>
      <c r="D48" s="2">
        <v>14595</v>
      </c>
      <c r="E48" s="2">
        <v>6</v>
      </c>
      <c r="F48" s="2">
        <v>218</v>
      </c>
      <c r="G48" s="2" t="s">
        <v>214</v>
      </c>
      <c r="H48" s="2">
        <v>2</v>
      </c>
      <c r="I48" s="2">
        <v>1</v>
      </c>
      <c r="J48" s="2">
        <v>41</v>
      </c>
      <c r="K48" s="12">
        <f>H48*400+I48*100+J48</f>
        <v>941</v>
      </c>
      <c r="L48" s="14">
        <f>SUM(Q48:U48)</f>
        <v>941</v>
      </c>
      <c r="M48" s="62">
        <v>1</v>
      </c>
      <c r="N48" s="14">
        <f>L48</f>
        <v>941</v>
      </c>
      <c r="O48" s="14">
        <f>[11]qry_report!$L$194</f>
        <v>125</v>
      </c>
      <c r="P48" s="14">
        <f>N48*O48</f>
        <v>117625</v>
      </c>
      <c r="Q48" s="3">
        <v>941</v>
      </c>
      <c r="X48" s="4"/>
      <c r="AO48" s="95"/>
      <c r="AP48" s="95"/>
      <c r="AQ48" s="95">
        <f t="shared" si="12"/>
        <v>117625</v>
      </c>
      <c r="AR48" s="95">
        <f t="shared" si="13"/>
        <v>117625</v>
      </c>
      <c r="AT48" s="95">
        <f t="shared" si="14"/>
        <v>117625</v>
      </c>
      <c r="AW48" s="2"/>
    </row>
    <row r="49" spans="1:106" ht="16.5" customHeight="1" x14ac:dyDescent="0.25">
      <c r="A49" s="67" t="s">
        <v>1298</v>
      </c>
      <c r="B49" s="1">
        <v>1033</v>
      </c>
      <c r="C49" s="2" t="s">
        <v>5</v>
      </c>
      <c r="D49" s="2">
        <v>14579</v>
      </c>
      <c r="E49" s="2">
        <v>3</v>
      </c>
      <c r="F49" s="2">
        <v>202</v>
      </c>
      <c r="G49" s="2" t="s">
        <v>214</v>
      </c>
      <c r="H49" s="2">
        <v>0</v>
      </c>
      <c r="I49" s="2">
        <v>0</v>
      </c>
      <c r="J49" s="2">
        <v>98</v>
      </c>
      <c r="K49" s="13">
        <v>98</v>
      </c>
      <c r="L49" s="13">
        <v>98</v>
      </c>
      <c r="M49" s="84">
        <v>2</v>
      </c>
      <c r="N49" s="13">
        <f>L49</f>
        <v>98</v>
      </c>
      <c r="O49" s="13">
        <f>[11]qry_report!$L$178</f>
        <v>100</v>
      </c>
      <c r="P49" s="14">
        <f>N49*O49</f>
        <v>9800</v>
      </c>
      <c r="R49" s="8">
        <v>98</v>
      </c>
      <c r="V49" s="26" t="s">
        <v>1298</v>
      </c>
      <c r="W49" s="5">
        <v>981</v>
      </c>
      <c r="X49" s="17" t="s">
        <v>470</v>
      </c>
      <c r="Y49" s="4" t="s">
        <v>28</v>
      </c>
      <c r="Z49" s="4" t="s">
        <v>41</v>
      </c>
      <c r="AC49" s="16">
        <v>2</v>
      </c>
      <c r="AD49" s="8">
        <v>294</v>
      </c>
      <c r="AE49" s="8">
        <v>100</v>
      </c>
      <c r="AF49" s="7">
        <f>[10]รายการ!B1</f>
        <v>6700</v>
      </c>
      <c r="AG49" s="7">
        <f t="shared" ref="AG49:AG55" si="15">AF49*AD49</f>
        <v>1969800</v>
      </c>
      <c r="AH49" s="4">
        <v>294</v>
      </c>
      <c r="AJ49" s="3">
        <v>294</v>
      </c>
      <c r="AM49" s="2">
        <v>15</v>
      </c>
      <c r="AN49" s="2">
        <f>ค่าเสื่อม!P3</f>
        <v>50</v>
      </c>
      <c r="AO49" s="95">
        <f t="shared" ref="AO49:AO59" si="16">AG49*AN49/100</f>
        <v>984900</v>
      </c>
      <c r="AP49" s="95">
        <f t="shared" ref="AP49:AP59" si="17">AG49-AO49</f>
        <v>984900</v>
      </c>
      <c r="AQ49" s="95">
        <f t="shared" si="12"/>
        <v>994700</v>
      </c>
      <c r="AR49" s="95">
        <f t="shared" si="13"/>
        <v>994700</v>
      </c>
      <c r="AT49" s="95">
        <f t="shared" si="14"/>
        <v>994700</v>
      </c>
      <c r="AW49" s="2"/>
    </row>
    <row r="50" spans="1:106" ht="16.5" customHeight="1" x14ac:dyDescent="0.25">
      <c r="C50" s="2"/>
      <c r="P50" s="14"/>
      <c r="X50" s="4"/>
      <c r="Z50" s="26" t="s">
        <v>42</v>
      </c>
      <c r="AA50" s="16">
        <v>7</v>
      </c>
      <c r="AB50" s="16">
        <v>21</v>
      </c>
      <c r="AC50" s="16">
        <v>2</v>
      </c>
      <c r="AD50" s="8">
        <f>AA50*AB50</f>
        <v>147</v>
      </c>
      <c r="AE50" s="8">
        <v>50</v>
      </c>
      <c r="AF50" s="7">
        <f>AF45</f>
        <v>6700</v>
      </c>
      <c r="AG50" s="7">
        <f t="shared" si="15"/>
        <v>984900</v>
      </c>
      <c r="AH50" s="4">
        <v>147</v>
      </c>
      <c r="AJ50" s="3">
        <v>147</v>
      </c>
      <c r="AN50" s="2">
        <v>50</v>
      </c>
      <c r="AO50" s="95">
        <f t="shared" si="16"/>
        <v>492450</v>
      </c>
      <c r="AP50" s="95">
        <f t="shared" si="17"/>
        <v>492450</v>
      </c>
      <c r="AQ50" s="95">
        <f t="shared" si="12"/>
        <v>492450</v>
      </c>
      <c r="AR50" s="95">
        <f t="shared" si="13"/>
        <v>492450</v>
      </c>
      <c r="AT50" s="95">
        <f t="shared" si="14"/>
        <v>492450</v>
      </c>
      <c r="AW50" s="2"/>
    </row>
    <row r="51" spans="1:106" ht="16.5" customHeight="1" x14ac:dyDescent="0.25">
      <c r="C51" s="2"/>
      <c r="P51" s="14"/>
      <c r="X51" s="4"/>
      <c r="Z51" s="26" t="s">
        <v>43</v>
      </c>
      <c r="AA51" s="16">
        <v>7</v>
      </c>
      <c r="AB51" s="16">
        <v>21</v>
      </c>
      <c r="AC51" s="16">
        <v>2</v>
      </c>
      <c r="AD51" s="8">
        <f>AA51*AB51</f>
        <v>147</v>
      </c>
      <c r="AE51" s="8">
        <v>50</v>
      </c>
      <c r="AF51" s="7">
        <f>AF49</f>
        <v>6700</v>
      </c>
      <c r="AG51" s="7">
        <f t="shared" si="15"/>
        <v>984900</v>
      </c>
      <c r="AH51" s="4">
        <v>147</v>
      </c>
      <c r="AJ51" s="3">
        <v>147</v>
      </c>
      <c r="AN51" s="2">
        <v>50</v>
      </c>
      <c r="AO51" s="95">
        <f t="shared" si="16"/>
        <v>492450</v>
      </c>
      <c r="AP51" s="95">
        <f t="shared" si="17"/>
        <v>492450</v>
      </c>
      <c r="AQ51" s="95">
        <f t="shared" si="12"/>
        <v>492450</v>
      </c>
      <c r="AR51" s="95">
        <f t="shared" si="13"/>
        <v>492450</v>
      </c>
      <c r="AT51" s="95">
        <f t="shared" si="14"/>
        <v>492450</v>
      </c>
      <c r="AW51" s="2"/>
    </row>
    <row r="52" spans="1:106" ht="16.5" customHeight="1" x14ac:dyDescent="0.25">
      <c r="C52" s="2"/>
      <c r="P52" s="14"/>
      <c r="W52" s="5">
        <v>982</v>
      </c>
      <c r="X52" s="47"/>
      <c r="Y52" s="4" t="s">
        <v>38</v>
      </c>
      <c r="Z52" s="4" t="s">
        <v>7</v>
      </c>
      <c r="AA52" s="16">
        <v>12</v>
      </c>
      <c r="AB52" s="16">
        <v>15</v>
      </c>
      <c r="AC52" s="16">
        <v>2</v>
      </c>
      <c r="AD52" s="8">
        <f>AA52*AB52</f>
        <v>180</v>
      </c>
      <c r="AE52" s="8">
        <v>100</v>
      </c>
      <c r="AF52" s="7">
        <f>[10]รายการ!B34</f>
        <v>2050</v>
      </c>
      <c r="AG52" s="7">
        <f t="shared" si="15"/>
        <v>369000</v>
      </c>
      <c r="AH52" s="4">
        <v>180</v>
      </c>
      <c r="AJ52" s="3">
        <v>180</v>
      </c>
      <c r="AM52" s="2">
        <v>15</v>
      </c>
      <c r="AN52" s="2">
        <f>ค่าเสื่อม!P4</f>
        <v>65</v>
      </c>
      <c r="AO52" s="95">
        <f t="shared" si="16"/>
        <v>239850</v>
      </c>
      <c r="AP52" s="95">
        <f t="shared" si="17"/>
        <v>129150</v>
      </c>
      <c r="AQ52" s="95">
        <f t="shared" si="12"/>
        <v>129150</v>
      </c>
      <c r="AR52" s="95">
        <f t="shared" si="13"/>
        <v>129150</v>
      </c>
      <c r="AT52" s="95">
        <f t="shared" si="14"/>
        <v>129150</v>
      </c>
      <c r="AW52" s="2" t="s">
        <v>51</v>
      </c>
    </row>
    <row r="53" spans="1:106" ht="16.5" customHeight="1" x14ac:dyDescent="0.25">
      <c r="A53" s="67" t="s">
        <v>1299</v>
      </c>
      <c r="B53" s="1">
        <v>1034</v>
      </c>
      <c r="C53" s="2" t="s">
        <v>5</v>
      </c>
      <c r="D53" s="2">
        <v>14593</v>
      </c>
      <c r="E53" s="2">
        <v>11</v>
      </c>
      <c r="F53" s="2">
        <v>216</v>
      </c>
      <c r="G53" s="2" t="s">
        <v>214</v>
      </c>
      <c r="H53" s="2">
        <v>0</v>
      </c>
      <c r="I53" s="2">
        <v>1</v>
      </c>
      <c r="J53" s="2">
        <v>26</v>
      </c>
      <c r="K53" s="12">
        <f>H53*400+I53*100+J53</f>
        <v>126</v>
      </c>
      <c r="L53" s="14">
        <f>SUM(Q53:U53)</f>
        <v>126</v>
      </c>
      <c r="M53" s="62">
        <v>2</v>
      </c>
      <c r="N53" s="14">
        <f>L53</f>
        <v>126</v>
      </c>
      <c r="O53" s="14">
        <f>[11]qry_report!$L$192</f>
        <v>175</v>
      </c>
      <c r="P53" s="14">
        <f>N53*O53</f>
        <v>22050</v>
      </c>
      <c r="R53" s="8">
        <v>126</v>
      </c>
      <c r="V53" s="26" t="s">
        <v>1299</v>
      </c>
      <c r="W53" s="5">
        <v>983</v>
      </c>
      <c r="X53" s="4" t="s">
        <v>539</v>
      </c>
      <c r="Y53" s="4" t="s">
        <v>28</v>
      </c>
      <c r="Z53" s="4" t="s">
        <v>41</v>
      </c>
      <c r="AC53" s="16">
        <v>2</v>
      </c>
      <c r="AD53" s="8">
        <v>288</v>
      </c>
      <c r="AE53" s="8">
        <v>100</v>
      </c>
      <c r="AF53" s="7">
        <f>[10]รายการ!B1</f>
        <v>6700</v>
      </c>
      <c r="AG53" s="7">
        <f t="shared" si="15"/>
        <v>1929600</v>
      </c>
      <c r="AH53" s="4">
        <v>288</v>
      </c>
      <c r="AJ53" s="3">
        <v>288</v>
      </c>
      <c r="AM53" s="2">
        <v>15</v>
      </c>
      <c r="AN53" s="2">
        <f>ค่าเสื่อม!P3</f>
        <v>50</v>
      </c>
      <c r="AO53" s="95">
        <f t="shared" si="16"/>
        <v>964800</v>
      </c>
      <c r="AP53" s="95">
        <f t="shared" si="17"/>
        <v>964800</v>
      </c>
      <c r="AQ53" s="95">
        <f t="shared" si="12"/>
        <v>986850</v>
      </c>
      <c r="AR53" s="95">
        <f t="shared" si="13"/>
        <v>986850</v>
      </c>
      <c r="AT53" s="95">
        <f t="shared" si="14"/>
        <v>986850</v>
      </c>
      <c r="AW53" s="2"/>
    </row>
    <row r="54" spans="1:106" ht="16.5" customHeight="1" x14ac:dyDescent="0.25">
      <c r="C54" s="2"/>
      <c r="K54" s="12"/>
      <c r="L54" s="14"/>
      <c r="M54" s="62"/>
      <c r="N54" s="14"/>
      <c r="O54" s="14"/>
      <c r="P54" s="14"/>
      <c r="X54" s="4"/>
      <c r="Z54" s="26" t="s">
        <v>42</v>
      </c>
      <c r="AA54" s="16">
        <v>8</v>
      </c>
      <c r="AB54" s="16">
        <v>18</v>
      </c>
      <c r="AC54" s="16">
        <v>2</v>
      </c>
      <c r="AD54" s="8">
        <f>AA54*AB54</f>
        <v>144</v>
      </c>
      <c r="AE54" s="8">
        <v>50</v>
      </c>
      <c r="AF54" s="7">
        <f>AF51</f>
        <v>6700</v>
      </c>
      <c r="AG54" s="7">
        <f t="shared" si="15"/>
        <v>964800</v>
      </c>
      <c r="AH54" s="4">
        <v>144</v>
      </c>
      <c r="AJ54" s="3">
        <v>144</v>
      </c>
      <c r="AN54" s="2">
        <v>50</v>
      </c>
      <c r="AO54" s="95">
        <f t="shared" si="16"/>
        <v>482400</v>
      </c>
      <c r="AP54" s="95">
        <f t="shared" si="17"/>
        <v>482400</v>
      </c>
      <c r="AQ54" s="95">
        <f t="shared" si="12"/>
        <v>482400</v>
      </c>
      <c r="AR54" s="95">
        <f t="shared" si="13"/>
        <v>482400</v>
      </c>
      <c r="AT54" s="95">
        <f t="shared" si="14"/>
        <v>482400</v>
      </c>
      <c r="AW54" s="2"/>
    </row>
    <row r="55" spans="1:106" ht="16.5" customHeight="1" x14ac:dyDescent="0.25">
      <c r="C55" s="2"/>
      <c r="K55" s="12"/>
      <c r="L55" s="14"/>
      <c r="M55" s="62"/>
      <c r="N55" s="14"/>
      <c r="O55" s="14"/>
      <c r="P55" s="14"/>
      <c r="X55" s="4"/>
      <c r="Z55" s="26" t="s">
        <v>43</v>
      </c>
      <c r="AA55" s="16">
        <v>8</v>
      </c>
      <c r="AB55" s="16">
        <v>18</v>
      </c>
      <c r="AC55" s="16">
        <v>2</v>
      </c>
      <c r="AD55" s="8">
        <f>AA55*AB55</f>
        <v>144</v>
      </c>
      <c r="AE55" s="8">
        <v>50</v>
      </c>
      <c r="AF55" s="7">
        <f>AF53</f>
        <v>6700</v>
      </c>
      <c r="AG55" s="7">
        <f t="shared" si="15"/>
        <v>964800</v>
      </c>
      <c r="AH55" s="4">
        <v>144</v>
      </c>
      <c r="AJ55" s="3">
        <v>144</v>
      </c>
      <c r="AN55" s="2">
        <v>50</v>
      </c>
      <c r="AO55" s="95">
        <f t="shared" si="16"/>
        <v>482400</v>
      </c>
      <c r="AP55" s="95">
        <f t="shared" si="17"/>
        <v>482400</v>
      </c>
      <c r="AQ55" s="95">
        <f t="shared" si="12"/>
        <v>482400</v>
      </c>
      <c r="AR55" s="95">
        <f t="shared" si="13"/>
        <v>482400</v>
      </c>
      <c r="AT55" s="95">
        <f t="shared" si="14"/>
        <v>482400</v>
      </c>
      <c r="AW55" s="2"/>
    </row>
    <row r="56" spans="1:106" ht="16.5" customHeight="1" x14ac:dyDescent="0.25">
      <c r="B56" s="1">
        <v>1035</v>
      </c>
      <c r="C56" s="2" t="s">
        <v>5</v>
      </c>
      <c r="D56" s="2">
        <v>38124</v>
      </c>
      <c r="E56" s="2">
        <v>78</v>
      </c>
      <c r="F56" s="2">
        <v>1882</v>
      </c>
      <c r="G56" s="2" t="s">
        <v>139</v>
      </c>
      <c r="H56" s="2">
        <v>4</v>
      </c>
      <c r="I56" s="2">
        <v>3</v>
      </c>
      <c r="J56" s="2">
        <v>57</v>
      </c>
      <c r="K56" s="12">
        <f>H56*400+I56*100+J56</f>
        <v>1957</v>
      </c>
      <c r="L56" s="14">
        <f>SUM(Q56:U56)</f>
        <v>1957</v>
      </c>
      <c r="M56" s="62">
        <v>1</v>
      </c>
      <c r="N56" s="14">
        <f>L56</f>
        <v>1957</v>
      </c>
      <c r="O56" s="14">
        <f>[11]qry_report!$L$1352</f>
        <v>125</v>
      </c>
      <c r="P56" s="14">
        <f>N56*O56</f>
        <v>244625</v>
      </c>
      <c r="Q56" s="3">
        <v>1957</v>
      </c>
      <c r="X56" s="4"/>
      <c r="AO56" s="95">
        <f t="shared" si="16"/>
        <v>0</v>
      </c>
      <c r="AP56" s="95">
        <f t="shared" si="17"/>
        <v>0</v>
      </c>
      <c r="AQ56" s="95">
        <f t="shared" si="12"/>
        <v>244625</v>
      </c>
      <c r="AR56" s="95">
        <f t="shared" si="13"/>
        <v>244625</v>
      </c>
      <c r="AT56" s="95">
        <f t="shared" si="14"/>
        <v>244625</v>
      </c>
      <c r="AW56" s="2"/>
    </row>
    <row r="57" spans="1:106" ht="16.5" customHeight="1" x14ac:dyDescent="0.25">
      <c r="B57" s="1">
        <v>1036</v>
      </c>
      <c r="C57" s="2" t="s">
        <v>5</v>
      </c>
      <c r="D57" s="2">
        <v>38125</v>
      </c>
      <c r="E57" s="2">
        <v>79</v>
      </c>
      <c r="F57" s="2">
        <v>1883</v>
      </c>
      <c r="G57" s="2" t="s">
        <v>139</v>
      </c>
      <c r="H57" s="2">
        <v>2</v>
      </c>
      <c r="I57" s="2">
        <v>2</v>
      </c>
      <c r="J57" s="2">
        <v>95</v>
      </c>
      <c r="K57" s="12">
        <f>H57*400+I57*100+J57</f>
        <v>1095</v>
      </c>
      <c r="L57" s="14">
        <f>SUM(Q57:U57)</f>
        <v>1095</v>
      </c>
      <c r="M57" s="62">
        <v>1</v>
      </c>
      <c r="N57" s="14">
        <f>L57</f>
        <v>1095</v>
      </c>
      <c r="O57" s="14">
        <f>[11]qry_report!$L$1353</f>
        <v>100</v>
      </c>
      <c r="P57" s="14">
        <f>N57*O57</f>
        <v>109500</v>
      </c>
      <c r="Q57" s="3">
        <v>1095</v>
      </c>
      <c r="X57" s="4"/>
      <c r="AO57" s="95">
        <f t="shared" si="16"/>
        <v>0</v>
      </c>
      <c r="AP57" s="95">
        <f t="shared" si="17"/>
        <v>0</v>
      </c>
      <c r="AQ57" s="95">
        <f t="shared" si="12"/>
        <v>109500</v>
      </c>
      <c r="AR57" s="95">
        <f t="shared" si="13"/>
        <v>109500</v>
      </c>
      <c r="AT57" s="95">
        <f t="shared" si="14"/>
        <v>109500</v>
      </c>
      <c r="AW57" s="2"/>
    </row>
    <row r="58" spans="1:106" ht="16.5" customHeight="1" x14ac:dyDescent="0.25">
      <c r="A58" s="67" t="s">
        <v>1302</v>
      </c>
      <c r="B58" s="1">
        <v>1037</v>
      </c>
      <c r="C58" s="2" t="s">
        <v>5</v>
      </c>
      <c r="D58" s="2">
        <v>14590</v>
      </c>
      <c r="E58" s="2">
        <v>13</v>
      </c>
      <c r="F58" s="2">
        <v>213</v>
      </c>
      <c r="G58" s="2" t="s">
        <v>214</v>
      </c>
      <c r="H58" s="2">
        <v>0</v>
      </c>
      <c r="I58" s="2">
        <v>1</v>
      </c>
      <c r="J58" s="2">
        <v>64</v>
      </c>
      <c r="K58" s="12">
        <f>H58*400+I58*100+J58</f>
        <v>164</v>
      </c>
      <c r="L58" s="14">
        <f>SUM(Q58:U58)</f>
        <v>164</v>
      </c>
      <c r="M58" s="62">
        <v>2</v>
      </c>
      <c r="N58" s="14">
        <f>L58</f>
        <v>164</v>
      </c>
      <c r="O58" s="14">
        <f>[11]qry_report!$L$189</f>
        <v>175</v>
      </c>
      <c r="P58" s="14">
        <f>N58*O58</f>
        <v>28700</v>
      </c>
      <c r="R58" s="8">
        <v>164</v>
      </c>
      <c r="V58" s="26" t="s">
        <v>1302</v>
      </c>
      <c r="W58" s="5">
        <v>984</v>
      </c>
      <c r="X58" s="4" t="s">
        <v>1303</v>
      </c>
      <c r="Y58" s="4" t="s">
        <v>28</v>
      </c>
      <c r="Z58" s="4" t="s">
        <v>37</v>
      </c>
      <c r="AA58" s="16">
        <v>8</v>
      </c>
      <c r="AB58" s="16">
        <v>24</v>
      </c>
      <c r="AC58" s="16">
        <v>2</v>
      </c>
      <c r="AD58" s="8">
        <f>AA58*AB58</f>
        <v>192</v>
      </c>
      <c r="AE58" s="8">
        <v>100</v>
      </c>
      <c r="AF58" s="7">
        <f>[10]รายการ!B1</f>
        <v>6700</v>
      </c>
      <c r="AG58" s="7">
        <f>AF58*AD58</f>
        <v>1286400</v>
      </c>
      <c r="AH58" s="3">
        <f>SUM(AI58:AL58)</f>
        <v>192</v>
      </c>
      <c r="AJ58" s="3">
        <v>192</v>
      </c>
      <c r="AM58" s="2">
        <v>15</v>
      </c>
      <c r="AN58" s="2">
        <f>ค่าเสื่อม!P2</f>
        <v>20</v>
      </c>
      <c r="AO58" s="95">
        <f t="shared" si="16"/>
        <v>257280</v>
      </c>
      <c r="AP58" s="95">
        <f t="shared" si="17"/>
        <v>1029120</v>
      </c>
      <c r="AQ58" s="95">
        <f t="shared" si="12"/>
        <v>1057820</v>
      </c>
      <c r="AR58" s="95">
        <f t="shared" si="13"/>
        <v>1057820</v>
      </c>
      <c r="AT58" s="95">
        <f t="shared" si="14"/>
        <v>1057820</v>
      </c>
      <c r="AW58" s="2"/>
    </row>
    <row r="59" spans="1:106" ht="16.5" customHeight="1" x14ac:dyDescent="0.25">
      <c r="C59" s="2"/>
      <c r="P59" s="14"/>
      <c r="W59" s="5">
        <v>985</v>
      </c>
      <c r="X59" s="47"/>
      <c r="Y59" s="4" t="s">
        <v>38</v>
      </c>
      <c r="Z59" s="4" t="s">
        <v>7</v>
      </c>
      <c r="AA59" s="16">
        <v>7</v>
      </c>
      <c r="AB59" s="16">
        <v>21</v>
      </c>
      <c r="AC59" s="16">
        <v>2</v>
      </c>
      <c r="AD59" s="8">
        <f>AA59*AB59</f>
        <v>147</v>
      </c>
      <c r="AE59" s="8">
        <v>100</v>
      </c>
      <c r="AF59" s="7">
        <f>[10]รายการ!B34</f>
        <v>2050</v>
      </c>
      <c r="AG59" s="7">
        <f>AF59*AD59</f>
        <v>301350</v>
      </c>
      <c r="AH59" s="3">
        <f>SUM(AI59:AL59)</f>
        <v>147</v>
      </c>
      <c r="AJ59" s="3">
        <v>147</v>
      </c>
      <c r="AM59" s="2">
        <v>15</v>
      </c>
      <c r="AN59" s="2">
        <f>ค่าเสื่อม!P4</f>
        <v>65</v>
      </c>
      <c r="AO59" s="95">
        <f t="shared" si="16"/>
        <v>195877.5</v>
      </c>
      <c r="AP59" s="95">
        <f t="shared" si="17"/>
        <v>105472.5</v>
      </c>
      <c r="AQ59" s="95">
        <f t="shared" si="12"/>
        <v>105472.5</v>
      </c>
      <c r="AR59" s="95">
        <f t="shared" si="13"/>
        <v>105472.5</v>
      </c>
      <c r="AT59" s="95">
        <f t="shared" si="14"/>
        <v>105472.5</v>
      </c>
      <c r="AW59" s="2" t="s">
        <v>51</v>
      </c>
    </row>
    <row r="60" spans="1:106" ht="16.5" customHeight="1" x14ac:dyDescent="0.25">
      <c r="A60" s="113" t="s">
        <v>1304</v>
      </c>
      <c r="B60" s="1">
        <v>1038</v>
      </c>
      <c r="C60" s="2" t="s">
        <v>5</v>
      </c>
      <c r="D60" s="2">
        <v>14588</v>
      </c>
      <c r="E60" s="2">
        <v>15</v>
      </c>
      <c r="F60" s="2">
        <v>211</v>
      </c>
      <c r="G60" s="2" t="s">
        <v>214</v>
      </c>
      <c r="H60" s="2">
        <v>0</v>
      </c>
      <c r="I60" s="2">
        <v>1</v>
      </c>
      <c r="J60" s="2">
        <v>30</v>
      </c>
      <c r="K60" s="12">
        <f>H60*400+I60*100+J60</f>
        <v>130</v>
      </c>
      <c r="L60" s="14">
        <f>SUM(Q61:U61)</f>
        <v>130</v>
      </c>
      <c r="M60" s="62">
        <v>2</v>
      </c>
      <c r="N60" s="14">
        <f>L60</f>
        <v>130</v>
      </c>
      <c r="O60" s="14">
        <f>[11]qry_report!$L$187</f>
        <v>175</v>
      </c>
      <c r="P60" s="14">
        <f>N60*O60</f>
        <v>22750</v>
      </c>
      <c r="X60" s="47"/>
      <c r="AC60" s="16">
        <v>2</v>
      </c>
      <c r="AH60" s="3"/>
      <c r="AO60" s="95"/>
      <c r="AP60" s="95"/>
      <c r="AQ60" s="95">
        <f t="shared" si="12"/>
        <v>22750</v>
      </c>
      <c r="AR60" s="95">
        <f t="shared" si="13"/>
        <v>22750</v>
      </c>
      <c r="AT60" s="95">
        <f t="shared" si="14"/>
        <v>22750</v>
      </c>
      <c r="AW60" s="2"/>
    </row>
    <row r="61" spans="1:106" s="2" customFormat="1" ht="16.5" customHeight="1" x14ac:dyDescent="0.25">
      <c r="A61" s="28" t="s">
        <v>1306</v>
      </c>
      <c r="Q61" s="3"/>
      <c r="R61" s="8">
        <v>130</v>
      </c>
      <c r="S61" s="8"/>
      <c r="T61" s="4"/>
      <c r="U61" s="11"/>
      <c r="V61" s="26" t="s">
        <v>1305</v>
      </c>
      <c r="W61" s="5">
        <v>986</v>
      </c>
      <c r="X61" s="47">
        <v>59</v>
      </c>
      <c r="Y61" s="4" t="s">
        <v>28</v>
      </c>
      <c r="Z61" s="4" t="s">
        <v>41</v>
      </c>
      <c r="AA61" s="16"/>
      <c r="AB61" s="16"/>
      <c r="AC61" s="16">
        <v>2</v>
      </c>
      <c r="AD61" s="8">
        <v>360</v>
      </c>
      <c r="AE61" s="8">
        <v>100</v>
      </c>
      <c r="AF61" s="7">
        <f>[10]รายการ!B1</f>
        <v>6700</v>
      </c>
      <c r="AG61" s="7">
        <f>AF61*AD61</f>
        <v>2412000</v>
      </c>
      <c r="AH61" s="4">
        <v>360</v>
      </c>
      <c r="AI61" s="3"/>
      <c r="AJ61" s="3">
        <v>360</v>
      </c>
      <c r="AK61" s="3"/>
      <c r="AL61" s="3"/>
      <c r="AM61" s="2">
        <v>70</v>
      </c>
      <c r="AN61" s="2">
        <f>ค่าเสื่อม!W3</f>
        <v>85</v>
      </c>
      <c r="AO61" s="95">
        <f>AG61*AN61/100</f>
        <v>2050200</v>
      </c>
      <c r="AP61" s="95">
        <f>AG61-AO61</f>
        <v>361800</v>
      </c>
      <c r="AQ61" s="95">
        <f t="shared" si="12"/>
        <v>361800</v>
      </c>
      <c r="AR61" s="95">
        <f t="shared" si="13"/>
        <v>361800</v>
      </c>
      <c r="AT61" s="95">
        <f t="shared" si="14"/>
        <v>361800</v>
      </c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</row>
    <row r="62" spans="1:106" ht="16.5" customHeight="1" x14ac:dyDescent="0.25">
      <c r="A62" s="6"/>
      <c r="C62" s="2"/>
      <c r="P62" s="14"/>
      <c r="X62" s="47"/>
      <c r="Z62" s="26" t="s">
        <v>42</v>
      </c>
      <c r="AA62" s="16">
        <v>12</v>
      </c>
      <c r="AB62" s="16">
        <v>15</v>
      </c>
      <c r="AC62" s="16">
        <v>2</v>
      </c>
      <c r="AD62" s="8">
        <f>AA62*AB62</f>
        <v>180</v>
      </c>
      <c r="AE62" s="8">
        <v>50</v>
      </c>
      <c r="AF62" s="7">
        <f>AF58</f>
        <v>6700</v>
      </c>
      <c r="AG62" s="7">
        <f>AF62*AD62</f>
        <v>1206000</v>
      </c>
      <c r="AH62" s="3">
        <f>SUM(AI62:AL62)</f>
        <v>180</v>
      </c>
      <c r="AJ62" s="3">
        <v>180</v>
      </c>
      <c r="AN62" s="2">
        <v>85</v>
      </c>
      <c r="AO62" s="95">
        <f>AG62*AN62/100</f>
        <v>1025100</v>
      </c>
      <c r="AP62" s="95">
        <f>AG62-AO62</f>
        <v>180900</v>
      </c>
      <c r="AQ62" s="95">
        <f t="shared" si="12"/>
        <v>180900</v>
      </c>
      <c r="AR62" s="95">
        <f t="shared" si="13"/>
        <v>180900</v>
      </c>
      <c r="AT62" s="95">
        <f t="shared" si="14"/>
        <v>180900</v>
      </c>
      <c r="AW62" s="2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</row>
    <row r="63" spans="1:106" ht="16.5" customHeight="1" x14ac:dyDescent="0.25">
      <c r="C63" s="2"/>
      <c r="P63" s="14"/>
      <c r="X63" s="4"/>
      <c r="Z63" s="26" t="s">
        <v>43</v>
      </c>
      <c r="AA63" s="16">
        <v>12</v>
      </c>
      <c r="AB63" s="16">
        <v>15</v>
      </c>
      <c r="AC63" s="16">
        <v>2</v>
      </c>
      <c r="AD63" s="8">
        <f>AA63*AB63</f>
        <v>180</v>
      </c>
      <c r="AE63" s="8">
        <v>50</v>
      </c>
      <c r="AF63" s="7">
        <f>AF61</f>
        <v>6700</v>
      </c>
      <c r="AG63" s="7">
        <f>AF63*AD63</f>
        <v>1206000</v>
      </c>
      <c r="AH63" s="3">
        <f>SUM(AI63:AL63)</f>
        <v>180</v>
      </c>
      <c r="AJ63" s="3">
        <v>180</v>
      </c>
      <c r="AN63" s="2">
        <v>85</v>
      </c>
      <c r="AO63" s="95">
        <f>AG63*AN63/100</f>
        <v>1025100</v>
      </c>
      <c r="AP63" s="95">
        <f>AG63-AO63</f>
        <v>180900</v>
      </c>
      <c r="AQ63" s="95">
        <f t="shared" si="12"/>
        <v>180900</v>
      </c>
      <c r="AR63" s="95">
        <f t="shared" si="13"/>
        <v>180900</v>
      </c>
      <c r="AT63" s="95">
        <f t="shared" si="14"/>
        <v>180900</v>
      </c>
      <c r="AW63" s="2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</row>
    <row r="64" spans="1:106" ht="16.5" customHeight="1" x14ac:dyDescent="0.25">
      <c r="C64" s="2"/>
      <c r="P64" s="14"/>
      <c r="W64" s="5">
        <v>987</v>
      </c>
      <c r="X64" s="47"/>
      <c r="Y64" s="4" t="s">
        <v>38</v>
      </c>
      <c r="Z64" s="4" t="s">
        <v>7</v>
      </c>
      <c r="AA64" s="16">
        <v>8</v>
      </c>
      <c r="AB64" s="16">
        <v>16</v>
      </c>
      <c r="AC64" s="16">
        <v>2</v>
      </c>
      <c r="AD64" s="8">
        <f>AA64*AB64</f>
        <v>128</v>
      </c>
      <c r="AE64" s="8">
        <v>100</v>
      </c>
      <c r="AF64" s="7">
        <f>[10]รายการ!B34</f>
        <v>2050</v>
      </c>
      <c r="AG64" s="7">
        <f>AF64*AD64</f>
        <v>262400</v>
      </c>
      <c r="AH64" s="3">
        <f>SUM(AI64:AL64)</f>
        <v>128</v>
      </c>
      <c r="AJ64" s="3">
        <v>128</v>
      </c>
      <c r="AM64" s="2">
        <v>50</v>
      </c>
      <c r="AN64" s="2">
        <f>ค่าเสื่อม!T4</f>
        <v>93</v>
      </c>
      <c r="AO64" s="95">
        <f>AG64*AN64/100</f>
        <v>244032</v>
      </c>
      <c r="AP64" s="95">
        <f>AG64-AO64</f>
        <v>18368</v>
      </c>
      <c r="AQ64" s="95">
        <f t="shared" si="12"/>
        <v>18368</v>
      </c>
      <c r="AR64" s="95">
        <f t="shared" si="13"/>
        <v>18368</v>
      </c>
      <c r="AT64" s="95">
        <f t="shared" si="14"/>
        <v>18368</v>
      </c>
      <c r="AW64" s="2" t="s">
        <v>51</v>
      </c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</row>
    <row r="65" spans="1:106" ht="16.5" customHeight="1" x14ac:dyDescent="0.25">
      <c r="A65" s="113" t="s">
        <v>1307</v>
      </c>
      <c r="B65" s="1">
        <v>1039</v>
      </c>
      <c r="C65" s="2" t="s">
        <v>5</v>
      </c>
      <c r="D65" s="2">
        <v>14586</v>
      </c>
      <c r="E65" s="2">
        <v>17</v>
      </c>
      <c r="F65" s="2">
        <v>209</v>
      </c>
      <c r="G65" s="2" t="s">
        <v>214</v>
      </c>
      <c r="H65" s="2">
        <v>0</v>
      </c>
      <c r="I65" s="2">
        <v>1</v>
      </c>
      <c r="J65" s="2">
        <v>32</v>
      </c>
      <c r="K65" s="13">
        <v>132</v>
      </c>
      <c r="L65" s="13">
        <v>132</v>
      </c>
      <c r="M65" s="84">
        <v>2</v>
      </c>
      <c r="N65" s="13">
        <f>L65</f>
        <v>132</v>
      </c>
      <c r="O65" s="13">
        <f>[11]qry_report!$L$185</f>
        <v>175</v>
      </c>
      <c r="P65" s="14">
        <f>N65*O65</f>
        <v>23100</v>
      </c>
      <c r="R65" s="8">
        <v>132</v>
      </c>
      <c r="X65" s="47"/>
      <c r="AC65" s="16">
        <v>2</v>
      </c>
      <c r="AH65" s="3"/>
      <c r="AO65" s="95"/>
      <c r="AP65" s="95"/>
      <c r="AQ65" s="95">
        <f t="shared" si="12"/>
        <v>23100</v>
      </c>
      <c r="AR65" s="95">
        <f t="shared" si="13"/>
        <v>23100</v>
      </c>
      <c r="AT65" s="95">
        <f t="shared" si="14"/>
        <v>23100</v>
      </c>
      <c r="AW65" s="2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</row>
    <row r="66" spans="1:106" s="2" customFormat="1" ht="16.5" customHeight="1" x14ac:dyDescent="0.25">
      <c r="A66" s="28" t="s">
        <v>1306</v>
      </c>
      <c r="S66" s="8"/>
      <c r="T66" s="4"/>
      <c r="U66" s="11"/>
      <c r="V66" s="26" t="s">
        <v>1308</v>
      </c>
      <c r="W66" s="5">
        <v>988</v>
      </c>
      <c r="X66" s="4">
        <v>57</v>
      </c>
      <c r="Y66" s="4" t="s">
        <v>28</v>
      </c>
      <c r="Z66" s="4" t="s">
        <v>41</v>
      </c>
      <c r="AA66" s="16"/>
      <c r="AB66" s="16"/>
      <c r="AC66" s="16">
        <v>2</v>
      </c>
      <c r="AD66" s="8">
        <v>216</v>
      </c>
      <c r="AE66" s="8">
        <v>100</v>
      </c>
      <c r="AF66" s="7">
        <f>[10]รายการ!B1</f>
        <v>6700</v>
      </c>
      <c r="AG66" s="7">
        <f t="shared" ref="AG66:AG73" si="18">AF66*AD66</f>
        <v>1447200</v>
      </c>
      <c r="AH66" s="4">
        <v>216</v>
      </c>
      <c r="AI66" s="3"/>
      <c r="AJ66" s="3">
        <v>216</v>
      </c>
      <c r="AK66" s="3"/>
      <c r="AL66" s="3"/>
      <c r="AM66" s="2">
        <v>30</v>
      </c>
      <c r="AN66" s="2">
        <f>ค่าเสื่อม!W3</f>
        <v>85</v>
      </c>
      <c r="AO66" s="95">
        <f t="shared" ref="AO66:AO73" si="19">AG66*AN66/100</f>
        <v>1230120</v>
      </c>
      <c r="AP66" s="95">
        <f t="shared" ref="AP66:AP73" si="20">AG66-AO66</f>
        <v>217080</v>
      </c>
      <c r="AQ66" s="95">
        <f t="shared" si="12"/>
        <v>217080</v>
      </c>
      <c r="AR66" s="95">
        <f t="shared" si="13"/>
        <v>217080</v>
      </c>
      <c r="AT66" s="95">
        <f t="shared" si="14"/>
        <v>217080</v>
      </c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</row>
    <row r="67" spans="1:106" ht="16.5" customHeight="1" x14ac:dyDescent="0.25">
      <c r="A67" s="6"/>
      <c r="C67" s="2"/>
      <c r="X67" s="4"/>
      <c r="Z67" s="26" t="s">
        <v>42</v>
      </c>
      <c r="AA67" s="16">
        <v>9</v>
      </c>
      <c r="AB67" s="16">
        <v>12</v>
      </c>
      <c r="AC67" s="16">
        <v>2</v>
      </c>
      <c r="AD67" s="8">
        <f>AA67*AB67</f>
        <v>108</v>
      </c>
      <c r="AE67" s="8">
        <v>50</v>
      </c>
      <c r="AF67" s="7">
        <f>AF61</f>
        <v>6700</v>
      </c>
      <c r="AG67" s="7">
        <f t="shared" si="18"/>
        <v>723600</v>
      </c>
      <c r="AH67" s="3">
        <f>SUM(AI67:AL67)</f>
        <v>108</v>
      </c>
      <c r="AJ67" s="3">
        <v>108</v>
      </c>
      <c r="AN67" s="2">
        <v>85</v>
      </c>
      <c r="AO67" s="95">
        <f t="shared" si="19"/>
        <v>615060</v>
      </c>
      <c r="AP67" s="95">
        <f t="shared" si="20"/>
        <v>108540</v>
      </c>
      <c r="AQ67" s="95">
        <f t="shared" si="12"/>
        <v>108540</v>
      </c>
      <c r="AR67" s="95">
        <f t="shared" si="13"/>
        <v>108540</v>
      </c>
      <c r="AT67" s="95">
        <f t="shared" si="14"/>
        <v>108540</v>
      </c>
      <c r="AW67" s="2"/>
    </row>
    <row r="68" spans="1:106" ht="16.5" customHeight="1" x14ac:dyDescent="0.25">
      <c r="C68" s="2"/>
      <c r="X68" s="47"/>
      <c r="Z68" s="26" t="s">
        <v>43</v>
      </c>
      <c r="AA68" s="16">
        <v>9</v>
      </c>
      <c r="AB68" s="16">
        <v>12</v>
      </c>
      <c r="AC68" s="16">
        <v>2</v>
      </c>
      <c r="AD68" s="8">
        <f>AA68*AB68</f>
        <v>108</v>
      </c>
      <c r="AE68" s="8">
        <v>50</v>
      </c>
      <c r="AF68" s="7">
        <f>AF66</f>
        <v>6700</v>
      </c>
      <c r="AG68" s="7">
        <f t="shared" si="18"/>
        <v>723600</v>
      </c>
      <c r="AH68" s="3">
        <f>SUM(AI68:AL68)</f>
        <v>108</v>
      </c>
      <c r="AJ68" s="3">
        <v>108</v>
      </c>
      <c r="AN68" s="2">
        <v>85</v>
      </c>
      <c r="AO68" s="95">
        <f t="shared" si="19"/>
        <v>615060</v>
      </c>
      <c r="AP68" s="95">
        <f t="shared" si="20"/>
        <v>108540</v>
      </c>
      <c r="AQ68" s="95">
        <f t="shared" si="12"/>
        <v>108540</v>
      </c>
      <c r="AR68" s="95">
        <f t="shared" si="13"/>
        <v>108540</v>
      </c>
      <c r="AT68" s="95">
        <f t="shared" si="14"/>
        <v>108540</v>
      </c>
      <c r="AW68" s="2"/>
    </row>
    <row r="69" spans="1:106" ht="16.5" customHeight="1" x14ac:dyDescent="0.25">
      <c r="C69" s="2"/>
      <c r="W69" s="5">
        <v>989</v>
      </c>
      <c r="X69" s="4"/>
      <c r="Y69" s="4" t="s">
        <v>38</v>
      </c>
      <c r="Z69" s="4" t="s">
        <v>7</v>
      </c>
      <c r="AA69" s="16">
        <v>8</v>
      </c>
      <c r="AB69" s="16">
        <v>24</v>
      </c>
      <c r="AC69" s="16">
        <v>2</v>
      </c>
      <c r="AD69" s="8">
        <f>AA69*AB69</f>
        <v>192</v>
      </c>
      <c r="AE69" s="8">
        <v>100</v>
      </c>
      <c r="AF69" s="7">
        <f>[10]รายการ!B34</f>
        <v>2050</v>
      </c>
      <c r="AG69" s="7">
        <f t="shared" si="18"/>
        <v>393600</v>
      </c>
      <c r="AH69" s="3">
        <f>SUM(AI69:AL69)</f>
        <v>192</v>
      </c>
      <c r="AJ69" s="3">
        <v>192</v>
      </c>
      <c r="AM69" s="2">
        <v>25</v>
      </c>
      <c r="AN69" s="2">
        <f>ค่าเสื่อม!T4</f>
        <v>93</v>
      </c>
      <c r="AO69" s="95">
        <f t="shared" si="19"/>
        <v>366048</v>
      </c>
      <c r="AP69" s="95">
        <f t="shared" si="20"/>
        <v>27552</v>
      </c>
      <c r="AQ69" s="95">
        <f t="shared" si="12"/>
        <v>27552</v>
      </c>
      <c r="AR69" s="95">
        <f t="shared" si="13"/>
        <v>27552</v>
      </c>
      <c r="AT69" s="95">
        <f t="shared" si="14"/>
        <v>27552</v>
      </c>
      <c r="AW69" s="2" t="s">
        <v>51</v>
      </c>
    </row>
    <row r="70" spans="1:106" ht="16.5" customHeight="1" x14ac:dyDescent="0.25">
      <c r="A70" s="67" t="s">
        <v>1309</v>
      </c>
      <c r="B70" s="1">
        <v>1040</v>
      </c>
      <c r="C70" s="2" t="s">
        <v>5</v>
      </c>
      <c r="D70" s="2">
        <v>14594</v>
      </c>
      <c r="E70" s="2">
        <v>10</v>
      </c>
      <c r="F70" s="2">
        <v>217</v>
      </c>
      <c r="G70" s="2" t="s">
        <v>214</v>
      </c>
      <c r="H70" s="2">
        <v>0</v>
      </c>
      <c r="I70" s="2">
        <v>1</v>
      </c>
      <c r="J70" s="2">
        <v>31</v>
      </c>
      <c r="K70" s="12">
        <f>H70*400+I70*100+J70</f>
        <v>131</v>
      </c>
      <c r="L70" s="14">
        <f>SUM(Q70:U70)</f>
        <v>131</v>
      </c>
      <c r="M70" s="62">
        <v>2</v>
      </c>
      <c r="N70" s="14">
        <f>L70</f>
        <v>131</v>
      </c>
      <c r="O70" s="14">
        <f>[11]qry_report!$L$193</f>
        <v>175</v>
      </c>
      <c r="P70" s="14">
        <f>N70*O70</f>
        <v>22925</v>
      </c>
      <c r="R70" s="8">
        <v>131</v>
      </c>
      <c r="V70" s="26" t="s">
        <v>1864</v>
      </c>
      <c r="W70" s="5">
        <v>990</v>
      </c>
      <c r="X70" s="4" t="s">
        <v>1310</v>
      </c>
      <c r="Y70" s="4" t="s">
        <v>28</v>
      </c>
      <c r="Z70" s="4" t="s">
        <v>41</v>
      </c>
      <c r="AC70" s="16">
        <v>2</v>
      </c>
      <c r="AD70" s="8">
        <v>504</v>
      </c>
      <c r="AE70" s="8">
        <v>100</v>
      </c>
      <c r="AF70" s="7">
        <f>[10]รายการ!B1</f>
        <v>6700</v>
      </c>
      <c r="AG70" s="7">
        <f t="shared" si="18"/>
        <v>3376800</v>
      </c>
      <c r="AH70" s="4">
        <v>504</v>
      </c>
      <c r="AJ70" s="3">
        <v>504</v>
      </c>
      <c r="AM70" s="2">
        <v>28</v>
      </c>
      <c r="AN70" s="2">
        <f>ค่าเสื่อม!W3</f>
        <v>85</v>
      </c>
      <c r="AO70" s="95">
        <f t="shared" si="19"/>
        <v>2870280</v>
      </c>
      <c r="AP70" s="95">
        <f t="shared" si="20"/>
        <v>506520</v>
      </c>
      <c r="AQ70" s="95">
        <f t="shared" si="12"/>
        <v>529445</v>
      </c>
      <c r="AR70" s="95">
        <f t="shared" si="13"/>
        <v>529445</v>
      </c>
      <c r="AT70" s="95">
        <f t="shared" si="14"/>
        <v>529445</v>
      </c>
      <c r="AW70" s="2"/>
    </row>
    <row r="71" spans="1:106" ht="16.5" customHeight="1" x14ac:dyDescent="0.25">
      <c r="C71" s="2"/>
      <c r="K71" s="12"/>
      <c r="L71" s="14"/>
      <c r="M71" s="62"/>
      <c r="N71" s="14"/>
      <c r="O71" s="14"/>
      <c r="P71" s="14"/>
      <c r="X71" s="4"/>
      <c r="Z71" s="26" t="s">
        <v>42</v>
      </c>
      <c r="AA71" s="16">
        <v>14</v>
      </c>
      <c r="AB71" s="16">
        <v>18</v>
      </c>
      <c r="AC71" s="16">
        <v>2</v>
      </c>
      <c r="AD71" s="8">
        <f>AA71*AB71</f>
        <v>252</v>
      </c>
      <c r="AE71" s="8">
        <v>50</v>
      </c>
      <c r="AF71" s="7">
        <f>AF68</f>
        <v>6700</v>
      </c>
      <c r="AG71" s="7">
        <f t="shared" si="18"/>
        <v>1688400</v>
      </c>
      <c r="AH71" s="3">
        <f>SUM(AI71:AL71)</f>
        <v>252</v>
      </c>
      <c r="AJ71" s="3">
        <v>252</v>
      </c>
      <c r="AN71" s="2">
        <v>85</v>
      </c>
      <c r="AO71" s="95">
        <f t="shared" si="19"/>
        <v>1435140</v>
      </c>
      <c r="AP71" s="95">
        <f t="shared" si="20"/>
        <v>253260</v>
      </c>
      <c r="AQ71" s="95">
        <f t="shared" si="12"/>
        <v>253260</v>
      </c>
      <c r="AR71" s="95">
        <f t="shared" si="13"/>
        <v>253260</v>
      </c>
      <c r="AT71" s="95">
        <f t="shared" si="14"/>
        <v>253260</v>
      </c>
      <c r="AW71" s="2"/>
    </row>
    <row r="72" spans="1:106" ht="16.5" customHeight="1" x14ac:dyDescent="0.25">
      <c r="C72" s="2"/>
      <c r="K72" s="12"/>
      <c r="L72" s="14"/>
      <c r="M72" s="62"/>
      <c r="N72" s="14"/>
      <c r="O72" s="14"/>
      <c r="P72" s="14"/>
      <c r="X72" s="47"/>
      <c r="Z72" s="26" t="s">
        <v>43</v>
      </c>
      <c r="AA72" s="16">
        <v>14</v>
      </c>
      <c r="AB72" s="16">
        <v>18</v>
      </c>
      <c r="AC72" s="16">
        <v>2</v>
      </c>
      <c r="AD72" s="8">
        <f>AA72*AB72</f>
        <v>252</v>
      </c>
      <c r="AE72" s="8">
        <v>50</v>
      </c>
      <c r="AF72" s="7">
        <f>AF70</f>
        <v>6700</v>
      </c>
      <c r="AG72" s="7">
        <f t="shared" si="18"/>
        <v>1688400</v>
      </c>
      <c r="AH72" s="3">
        <f>SUM(AI72:AL72)</f>
        <v>252</v>
      </c>
      <c r="AJ72" s="3">
        <v>252</v>
      </c>
      <c r="AN72" s="2">
        <v>85</v>
      </c>
      <c r="AO72" s="95">
        <f t="shared" si="19"/>
        <v>1435140</v>
      </c>
      <c r="AP72" s="95">
        <f t="shared" si="20"/>
        <v>253260</v>
      </c>
      <c r="AQ72" s="95">
        <f t="shared" si="12"/>
        <v>253260</v>
      </c>
      <c r="AR72" s="95">
        <f t="shared" si="13"/>
        <v>253260</v>
      </c>
      <c r="AT72" s="95">
        <f t="shared" si="14"/>
        <v>253260</v>
      </c>
      <c r="AW72" s="2"/>
    </row>
    <row r="73" spans="1:106" ht="16.5" customHeight="1" x14ac:dyDescent="0.25">
      <c r="C73" s="2"/>
      <c r="K73" s="12"/>
      <c r="L73" s="14"/>
      <c r="M73" s="62"/>
      <c r="N73" s="14"/>
      <c r="O73" s="14"/>
      <c r="P73" s="14"/>
      <c r="W73" s="5">
        <v>991</v>
      </c>
      <c r="X73" s="47"/>
      <c r="Y73" s="4" t="s">
        <v>38</v>
      </c>
      <c r="Z73" s="4" t="s">
        <v>7</v>
      </c>
      <c r="AA73" s="16">
        <v>6</v>
      </c>
      <c r="AB73" s="16">
        <v>15</v>
      </c>
      <c r="AC73" s="16">
        <v>2</v>
      </c>
      <c r="AD73" s="8">
        <f>AA73*AB73</f>
        <v>90</v>
      </c>
      <c r="AE73" s="8">
        <v>100</v>
      </c>
      <c r="AF73" s="7">
        <f>[10]รายการ!B34</f>
        <v>2050</v>
      </c>
      <c r="AG73" s="7">
        <f t="shared" si="18"/>
        <v>184500</v>
      </c>
      <c r="AH73" s="3">
        <f>SUM(AI73:AL73)</f>
        <v>90</v>
      </c>
      <c r="AJ73" s="3">
        <v>90</v>
      </c>
      <c r="AM73" s="2">
        <v>25</v>
      </c>
      <c r="AN73" s="2">
        <f>ค่าเสื่อม!T4</f>
        <v>93</v>
      </c>
      <c r="AO73" s="95">
        <f t="shared" si="19"/>
        <v>171585</v>
      </c>
      <c r="AP73" s="95">
        <f t="shared" si="20"/>
        <v>12915</v>
      </c>
      <c r="AQ73" s="95">
        <f t="shared" si="12"/>
        <v>12915</v>
      </c>
      <c r="AR73" s="95">
        <f t="shared" si="13"/>
        <v>12915</v>
      </c>
      <c r="AT73" s="95">
        <f t="shared" si="14"/>
        <v>12915</v>
      </c>
      <c r="AW73" s="2" t="s">
        <v>51</v>
      </c>
    </row>
    <row r="74" spans="1:106" ht="16.5" customHeight="1" x14ac:dyDescent="0.25">
      <c r="B74" s="1">
        <v>1041</v>
      </c>
      <c r="C74" s="2" t="s">
        <v>5</v>
      </c>
      <c r="D74" s="2">
        <v>17611</v>
      </c>
      <c r="E74" s="2">
        <v>40</v>
      </c>
      <c r="F74" s="2">
        <v>420</v>
      </c>
      <c r="G74" s="2" t="s">
        <v>214</v>
      </c>
      <c r="H74" s="2">
        <v>3</v>
      </c>
      <c r="I74" s="2">
        <v>1</v>
      </c>
      <c r="J74" s="2">
        <v>95</v>
      </c>
      <c r="K74" s="12">
        <f>H74*400+I74*100+J74</f>
        <v>1395</v>
      </c>
      <c r="L74" s="14">
        <f>SUM(Q74:U74)</f>
        <v>1395</v>
      </c>
      <c r="M74" s="62">
        <v>1</v>
      </c>
      <c r="N74" s="14">
        <f>L74</f>
        <v>1395</v>
      </c>
      <c r="O74" s="14">
        <f>[11]qry_report!$L$324</f>
        <v>100</v>
      </c>
      <c r="P74" s="14">
        <f>N74*O74</f>
        <v>139500</v>
      </c>
      <c r="Q74" s="3">
        <v>1395</v>
      </c>
      <c r="X74" s="4"/>
      <c r="AO74" s="95"/>
      <c r="AP74" s="95"/>
      <c r="AQ74" s="95">
        <f t="shared" si="12"/>
        <v>139500</v>
      </c>
      <c r="AR74" s="95">
        <f t="shared" si="13"/>
        <v>139500</v>
      </c>
      <c r="AT74" s="95">
        <f t="shared" si="14"/>
        <v>139500</v>
      </c>
      <c r="AW74" s="2"/>
    </row>
    <row r="75" spans="1:106" ht="16.5" customHeight="1" x14ac:dyDescent="0.25">
      <c r="B75" s="1">
        <v>1042</v>
      </c>
      <c r="C75" s="2" t="s">
        <v>5</v>
      </c>
      <c r="D75" s="2">
        <v>40103</v>
      </c>
      <c r="E75" s="2">
        <v>301</v>
      </c>
      <c r="F75" s="2">
        <v>2066</v>
      </c>
      <c r="G75" s="2" t="s">
        <v>214</v>
      </c>
      <c r="H75" s="2">
        <v>4</v>
      </c>
      <c r="I75" s="2">
        <v>2</v>
      </c>
      <c r="J75" s="2">
        <v>35</v>
      </c>
      <c r="K75" s="12">
        <f>H75*400+I75*100+J75</f>
        <v>1835</v>
      </c>
      <c r="L75" s="14">
        <f>SUM(Q75:U75)</f>
        <v>1835</v>
      </c>
      <c r="M75" s="62">
        <v>1</v>
      </c>
      <c r="N75" s="14">
        <f>L75</f>
        <v>1835</v>
      </c>
      <c r="O75" s="14">
        <f>[11]qry_report!$L$1498</f>
        <v>150</v>
      </c>
      <c r="P75" s="14">
        <f>N75*O75</f>
        <v>275250</v>
      </c>
      <c r="Q75" s="3">
        <v>1835</v>
      </c>
      <c r="X75" s="4"/>
      <c r="AO75" s="95"/>
      <c r="AP75" s="95"/>
      <c r="AQ75" s="95">
        <f t="shared" ref="AQ75:AQ106" si="21">P75+AP75</f>
        <v>275250</v>
      </c>
      <c r="AR75" s="95">
        <f t="shared" ref="AR75:AR98" si="22">AQ75</f>
        <v>275250</v>
      </c>
      <c r="AT75" s="95">
        <f t="shared" ref="AT75:AT89" si="23">AQ75</f>
        <v>275250</v>
      </c>
      <c r="AW75" s="2"/>
    </row>
    <row r="76" spans="1:106" ht="16.5" customHeight="1" x14ac:dyDescent="0.25">
      <c r="A76" s="67" t="s">
        <v>1311</v>
      </c>
      <c r="B76" s="1">
        <v>1043</v>
      </c>
      <c r="C76" s="2" t="s">
        <v>5</v>
      </c>
      <c r="D76" s="2">
        <v>14589</v>
      </c>
      <c r="E76" s="2">
        <v>14</v>
      </c>
      <c r="F76" s="2">
        <v>212</v>
      </c>
      <c r="G76" s="2" t="s">
        <v>214</v>
      </c>
      <c r="H76" s="2">
        <v>0</v>
      </c>
      <c r="I76" s="2">
        <v>2</v>
      </c>
      <c r="J76" s="2">
        <v>28</v>
      </c>
      <c r="K76" s="12">
        <f>H76*400+I76*100+J76</f>
        <v>228</v>
      </c>
      <c r="L76" s="14">
        <f>SUM(Q76:U76)</f>
        <v>228</v>
      </c>
      <c r="M76" s="62">
        <v>2</v>
      </c>
      <c r="N76" s="14">
        <f>L76</f>
        <v>228</v>
      </c>
      <c r="O76" s="14">
        <f>[11]qry_report!$L$188</f>
        <v>175</v>
      </c>
      <c r="P76" s="14">
        <f>N76*O76</f>
        <v>39900</v>
      </c>
      <c r="R76" s="8">
        <v>228</v>
      </c>
      <c r="V76" s="26" t="s">
        <v>1311</v>
      </c>
      <c r="W76" s="5">
        <v>992</v>
      </c>
      <c r="X76" s="47">
        <v>58</v>
      </c>
      <c r="Y76" s="4" t="s">
        <v>28</v>
      </c>
      <c r="Z76" s="4" t="s">
        <v>41</v>
      </c>
      <c r="AC76" s="16">
        <v>2</v>
      </c>
      <c r="AD76" s="8">
        <v>432</v>
      </c>
      <c r="AE76" s="8">
        <v>100</v>
      </c>
      <c r="AF76" s="7">
        <f>[10]รายการ!B1</f>
        <v>6700</v>
      </c>
      <c r="AG76" s="7">
        <f t="shared" ref="AG76:AG82" si="24">AF76*AD76</f>
        <v>2894400</v>
      </c>
      <c r="AH76" s="4">
        <v>432</v>
      </c>
      <c r="AJ76" s="3">
        <v>432</v>
      </c>
      <c r="AM76" s="2">
        <v>30</v>
      </c>
      <c r="AN76" s="2">
        <f>ค่าเสื่อม!W3</f>
        <v>85</v>
      </c>
      <c r="AO76" s="95">
        <f t="shared" ref="AO76:AO82" si="25">AG76*AN76/100</f>
        <v>2460240</v>
      </c>
      <c r="AP76" s="95">
        <f t="shared" ref="AP76:AP82" si="26">AG76-AO76</f>
        <v>434160</v>
      </c>
      <c r="AQ76" s="95">
        <f t="shared" si="21"/>
        <v>474060</v>
      </c>
      <c r="AR76" s="95">
        <f t="shared" si="22"/>
        <v>474060</v>
      </c>
      <c r="AT76" s="95">
        <f t="shared" si="23"/>
        <v>474060</v>
      </c>
      <c r="AW76" s="2"/>
    </row>
    <row r="77" spans="1:106" ht="16.5" customHeight="1" x14ac:dyDescent="0.25">
      <c r="C77" s="2"/>
      <c r="K77" s="12"/>
      <c r="L77" s="14"/>
      <c r="M77" s="62"/>
      <c r="N77" s="14"/>
      <c r="O77" s="14"/>
      <c r="P77" s="14"/>
      <c r="X77" s="47"/>
      <c r="Z77" s="26" t="s">
        <v>42</v>
      </c>
      <c r="AA77" s="16">
        <v>12</v>
      </c>
      <c r="AB77" s="16">
        <v>18</v>
      </c>
      <c r="AC77" s="16">
        <v>2</v>
      </c>
      <c r="AD77" s="8">
        <f>AA77*AB77</f>
        <v>216</v>
      </c>
      <c r="AE77" s="8">
        <v>50</v>
      </c>
      <c r="AF77" s="7">
        <f>AF72</f>
        <v>6700</v>
      </c>
      <c r="AG77" s="7">
        <f t="shared" si="24"/>
        <v>1447200</v>
      </c>
      <c r="AH77" s="3">
        <f>SUM(AI77:AL77)</f>
        <v>216</v>
      </c>
      <c r="AJ77" s="3">
        <v>216</v>
      </c>
      <c r="AN77" s="2">
        <v>85</v>
      </c>
      <c r="AO77" s="95">
        <f t="shared" si="25"/>
        <v>1230120</v>
      </c>
      <c r="AP77" s="95">
        <f t="shared" si="26"/>
        <v>217080</v>
      </c>
      <c r="AQ77" s="95">
        <f t="shared" si="21"/>
        <v>217080</v>
      </c>
      <c r="AR77" s="95">
        <f t="shared" si="22"/>
        <v>217080</v>
      </c>
      <c r="AT77" s="95">
        <f t="shared" si="23"/>
        <v>217080</v>
      </c>
      <c r="AW77" s="2"/>
    </row>
    <row r="78" spans="1:106" ht="16.5" customHeight="1" x14ac:dyDescent="0.25">
      <c r="C78" s="2"/>
      <c r="K78" s="12"/>
      <c r="L78" s="14"/>
      <c r="M78" s="62"/>
      <c r="N78" s="14"/>
      <c r="O78" s="14"/>
      <c r="P78" s="14"/>
      <c r="X78" s="4"/>
      <c r="Z78" s="26" t="s">
        <v>43</v>
      </c>
      <c r="AA78" s="16">
        <v>12</v>
      </c>
      <c r="AB78" s="16">
        <v>18</v>
      </c>
      <c r="AC78" s="16">
        <v>2</v>
      </c>
      <c r="AD78" s="8">
        <f>AA78*AB78</f>
        <v>216</v>
      </c>
      <c r="AE78" s="8">
        <v>50</v>
      </c>
      <c r="AF78" s="7">
        <f>AF76</f>
        <v>6700</v>
      </c>
      <c r="AG78" s="7">
        <f t="shared" si="24"/>
        <v>1447200</v>
      </c>
      <c r="AH78" s="3">
        <f>SUM(AI78:AL78)</f>
        <v>216</v>
      </c>
      <c r="AJ78" s="3">
        <v>216</v>
      </c>
      <c r="AN78" s="2">
        <v>85</v>
      </c>
      <c r="AO78" s="95">
        <f t="shared" si="25"/>
        <v>1230120</v>
      </c>
      <c r="AP78" s="95">
        <f t="shared" si="26"/>
        <v>217080</v>
      </c>
      <c r="AQ78" s="95">
        <f t="shared" si="21"/>
        <v>217080</v>
      </c>
      <c r="AR78" s="95">
        <f t="shared" si="22"/>
        <v>217080</v>
      </c>
      <c r="AT78" s="95">
        <f t="shared" si="23"/>
        <v>217080</v>
      </c>
      <c r="AW78" s="2"/>
    </row>
    <row r="79" spans="1:106" ht="16.5" customHeight="1" x14ac:dyDescent="0.25">
      <c r="C79" s="2"/>
      <c r="K79" s="12"/>
      <c r="L79" s="14"/>
      <c r="M79" s="62"/>
      <c r="N79" s="14"/>
      <c r="O79" s="14"/>
      <c r="P79" s="14"/>
      <c r="W79" s="5">
        <v>993</v>
      </c>
      <c r="X79" s="4"/>
      <c r="Y79" s="4" t="s">
        <v>38</v>
      </c>
      <c r="Z79" s="4" t="s">
        <v>7</v>
      </c>
      <c r="AA79" s="16">
        <v>10</v>
      </c>
      <c r="AB79" s="16">
        <v>24</v>
      </c>
      <c r="AC79" s="16">
        <v>2</v>
      </c>
      <c r="AD79" s="8">
        <f>AA79*AB79</f>
        <v>240</v>
      </c>
      <c r="AE79" s="8">
        <v>100</v>
      </c>
      <c r="AF79" s="7">
        <f>[10]รายการ!B34</f>
        <v>2050</v>
      </c>
      <c r="AG79" s="7">
        <f t="shared" si="24"/>
        <v>492000</v>
      </c>
      <c r="AH79" s="3">
        <f>SUM(AI79:AL79)</f>
        <v>240</v>
      </c>
      <c r="AJ79" s="3">
        <v>240</v>
      </c>
      <c r="AM79" s="2">
        <v>20</v>
      </c>
      <c r="AN79" s="2">
        <f>ค่าเสื่อม!T4</f>
        <v>93</v>
      </c>
      <c r="AO79" s="95">
        <f t="shared" si="25"/>
        <v>457560</v>
      </c>
      <c r="AP79" s="95">
        <f t="shared" si="26"/>
        <v>34440</v>
      </c>
      <c r="AQ79" s="95">
        <f t="shared" si="21"/>
        <v>34440</v>
      </c>
      <c r="AR79" s="95">
        <f t="shared" si="22"/>
        <v>34440</v>
      </c>
      <c r="AT79" s="95">
        <f t="shared" si="23"/>
        <v>34440</v>
      </c>
      <c r="AW79" s="2" t="s">
        <v>51</v>
      </c>
    </row>
    <row r="80" spans="1:106" ht="16.5" customHeight="1" x14ac:dyDescent="0.25">
      <c r="B80" s="1">
        <v>1044</v>
      </c>
      <c r="C80" s="2" t="s">
        <v>5</v>
      </c>
      <c r="D80" s="2">
        <v>17585</v>
      </c>
      <c r="E80" s="2">
        <v>9</v>
      </c>
      <c r="F80" s="2">
        <v>2311</v>
      </c>
      <c r="G80" s="2" t="s">
        <v>819</v>
      </c>
      <c r="H80" s="2">
        <v>13</v>
      </c>
      <c r="I80" s="2">
        <v>0</v>
      </c>
      <c r="J80" s="2">
        <v>6</v>
      </c>
      <c r="K80" s="12">
        <f>H80*400+I80*100+J80</f>
        <v>5206</v>
      </c>
      <c r="L80" s="14">
        <f>SUM(Q80:U80)</f>
        <v>5206</v>
      </c>
      <c r="M80" s="62">
        <v>1</v>
      </c>
      <c r="N80" s="14">
        <f>L80</f>
        <v>5206</v>
      </c>
      <c r="O80" s="14">
        <v>125</v>
      </c>
      <c r="P80" s="14">
        <f>N80*O80</f>
        <v>650750</v>
      </c>
      <c r="Q80" s="3">
        <v>5206</v>
      </c>
      <c r="X80" s="4"/>
      <c r="AO80" s="95"/>
      <c r="AP80" s="95"/>
      <c r="AQ80" s="95">
        <f>P80+AP80</f>
        <v>650750</v>
      </c>
      <c r="AR80" s="95">
        <f>AQ80</f>
        <v>650750</v>
      </c>
      <c r="AT80" s="95">
        <f>AQ80</f>
        <v>650750</v>
      </c>
      <c r="AW80" s="2"/>
    </row>
    <row r="81" spans="1:51" ht="16.5" customHeight="1" x14ac:dyDescent="0.25">
      <c r="A81" s="67" t="s">
        <v>2060</v>
      </c>
      <c r="B81" s="1">
        <v>1045</v>
      </c>
      <c r="C81" s="2" t="s">
        <v>5</v>
      </c>
      <c r="D81" s="2">
        <v>44321</v>
      </c>
      <c r="E81" s="2">
        <v>337</v>
      </c>
      <c r="F81" s="2">
        <v>2450</v>
      </c>
      <c r="G81" s="2" t="s">
        <v>139</v>
      </c>
      <c r="H81" s="2">
        <v>7</v>
      </c>
      <c r="I81" s="2">
        <v>2</v>
      </c>
      <c r="J81" s="2">
        <v>64</v>
      </c>
      <c r="K81" s="12">
        <f>H81*400+I81*100+J81</f>
        <v>3064</v>
      </c>
      <c r="L81" s="14">
        <f>SUM(Q81:U81)</f>
        <v>3064</v>
      </c>
      <c r="M81" s="62">
        <v>1</v>
      </c>
      <c r="N81" s="14">
        <f>L81</f>
        <v>3064</v>
      </c>
      <c r="O81" s="14">
        <v>125</v>
      </c>
      <c r="P81" s="14">
        <f>N81*O81</f>
        <v>383000</v>
      </c>
      <c r="Q81" s="3">
        <v>3064</v>
      </c>
      <c r="W81" s="5">
        <v>994</v>
      </c>
      <c r="X81" s="4"/>
      <c r="Y81" s="4" t="s">
        <v>38</v>
      </c>
      <c r="Z81" s="4" t="s">
        <v>7</v>
      </c>
      <c r="AA81" s="16">
        <v>7</v>
      </c>
      <c r="AB81" s="16">
        <v>25</v>
      </c>
      <c r="AC81" s="16">
        <v>2</v>
      </c>
      <c r="AD81" s="8">
        <f>AA81*AB81</f>
        <v>175</v>
      </c>
      <c r="AE81" s="8">
        <v>100</v>
      </c>
      <c r="AF81" s="7">
        <f>[10]รายการ!B34</f>
        <v>2050</v>
      </c>
      <c r="AG81" s="7">
        <f t="shared" si="24"/>
        <v>358750</v>
      </c>
      <c r="AH81" s="3">
        <f>SUM(AI81:AL81)</f>
        <v>175</v>
      </c>
      <c r="AI81" s="3">
        <v>175</v>
      </c>
      <c r="AM81" s="2">
        <v>10</v>
      </c>
      <c r="AN81" s="2">
        <f>ค่าเสื่อม!K4</f>
        <v>40</v>
      </c>
      <c r="AO81" s="95">
        <f t="shared" si="25"/>
        <v>143500</v>
      </c>
      <c r="AP81" s="95">
        <f t="shared" si="26"/>
        <v>215250</v>
      </c>
      <c r="AQ81" s="95">
        <f t="shared" si="21"/>
        <v>598250</v>
      </c>
      <c r="AR81" s="95">
        <f t="shared" si="22"/>
        <v>598250</v>
      </c>
      <c r="AT81" s="95">
        <f t="shared" si="23"/>
        <v>598250</v>
      </c>
      <c r="AW81" s="2" t="s">
        <v>51</v>
      </c>
    </row>
    <row r="82" spans="1:51" ht="16.5" customHeight="1" x14ac:dyDescent="0.25">
      <c r="C82" s="2"/>
      <c r="K82" s="12"/>
      <c r="L82" s="14"/>
      <c r="M82" s="62"/>
      <c r="N82" s="14"/>
      <c r="O82" s="14"/>
      <c r="P82" s="14"/>
      <c r="W82" s="5">
        <v>995</v>
      </c>
      <c r="X82" s="4"/>
      <c r="Y82" s="4" t="s">
        <v>38</v>
      </c>
      <c r="Z82" s="4" t="s">
        <v>7</v>
      </c>
      <c r="AA82" s="16">
        <v>8</v>
      </c>
      <c r="AB82" s="16">
        <v>25</v>
      </c>
      <c r="AC82" s="16">
        <v>2</v>
      </c>
      <c r="AD82" s="8">
        <f>AA82*AB82</f>
        <v>200</v>
      </c>
      <c r="AE82" s="8">
        <v>100</v>
      </c>
      <c r="AF82" s="7">
        <f>[10]รายการ!B34</f>
        <v>2050</v>
      </c>
      <c r="AG82" s="7">
        <f t="shared" si="24"/>
        <v>410000</v>
      </c>
      <c r="AH82" s="3">
        <f>SUM(AI82:AL82)</f>
        <v>200</v>
      </c>
      <c r="AI82" s="3">
        <v>200</v>
      </c>
      <c r="AM82" s="2">
        <v>20</v>
      </c>
      <c r="AN82" s="2">
        <f>ค่าเสื่อม!T4</f>
        <v>93</v>
      </c>
      <c r="AO82" s="95">
        <f t="shared" si="25"/>
        <v>381300</v>
      </c>
      <c r="AP82" s="95">
        <f t="shared" si="26"/>
        <v>28700</v>
      </c>
      <c r="AQ82" s="95">
        <f t="shared" si="21"/>
        <v>28700</v>
      </c>
      <c r="AR82" s="95">
        <f t="shared" si="22"/>
        <v>28700</v>
      </c>
      <c r="AT82" s="95">
        <f t="shared" si="23"/>
        <v>28700</v>
      </c>
      <c r="AW82" s="2" t="s">
        <v>51</v>
      </c>
    </row>
    <row r="83" spans="1:51" ht="16.5" customHeight="1" x14ac:dyDescent="0.25">
      <c r="A83" s="67" t="s">
        <v>1312</v>
      </c>
      <c r="B83" s="1">
        <v>1046</v>
      </c>
      <c r="C83" s="2" t="s">
        <v>5</v>
      </c>
      <c r="D83" s="2">
        <v>14592</v>
      </c>
      <c r="E83" s="2">
        <v>12</v>
      </c>
      <c r="F83" s="2">
        <v>215</v>
      </c>
      <c r="G83" s="2" t="s">
        <v>214</v>
      </c>
      <c r="H83" s="2">
        <v>0</v>
      </c>
      <c r="I83" s="2">
        <v>0</v>
      </c>
      <c r="J83" s="2">
        <v>98</v>
      </c>
      <c r="K83" s="12">
        <f t="shared" ref="K83:K88" si="27">H83*400+I83*100+J83</f>
        <v>98</v>
      </c>
      <c r="L83" s="14">
        <f t="shared" ref="L83:L88" si="28">SUM(Q83:U83)</f>
        <v>98</v>
      </c>
      <c r="M83" s="62">
        <v>1</v>
      </c>
      <c r="N83" s="14">
        <f t="shared" ref="N83:N88" si="29">L83</f>
        <v>98</v>
      </c>
      <c r="O83" s="14">
        <f>[11]qry_report!$L$191</f>
        <v>100</v>
      </c>
      <c r="P83" s="14">
        <f t="shared" ref="P83:P88" si="30">N83*O83</f>
        <v>9800</v>
      </c>
      <c r="Q83" s="3">
        <v>98</v>
      </c>
      <c r="V83" s="26" t="s">
        <v>1313</v>
      </c>
      <c r="W83" s="5">
        <v>996</v>
      </c>
      <c r="X83" s="4"/>
      <c r="Y83" s="4" t="s">
        <v>38</v>
      </c>
      <c r="Z83" s="4" t="s">
        <v>7</v>
      </c>
      <c r="AA83" s="16">
        <v>12</v>
      </c>
      <c r="AB83" s="16">
        <v>17</v>
      </c>
      <c r="AC83" s="16">
        <v>2</v>
      </c>
      <c r="AD83" s="8">
        <f>AA83*AB83</f>
        <v>204</v>
      </c>
      <c r="AE83" s="8">
        <v>100</v>
      </c>
      <c r="AF83" s="7">
        <f>[10]รายการ!B34</f>
        <v>2050</v>
      </c>
      <c r="AG83" s="7">
        <f>AF83*AD83</f>
        <v>418200</v>
      </c>
      <c r="AH83" s="4">
        <v>204</v>
      </c>
      <c r="AI83" s="3">
        <v>204</v>
      </c>
      <c r="AM83" s="2">
        <v>13</v>
      </c>
      <c r="AN83" s="2">
        <f>ค่าเสื่อม!N4</f>
        <v>55</v>
      </c>
      <c r="AO83" s="95">
        <f>AG83*AN83/100</f>
        <v>230010</v>
      </c>
      <c r="AP83" s="95">
        <f>AG83-AO83</f>
        <v>188190</v>
      </c>
      <c r="AQ83" s="95">
        <f t="shared" si="21"/>
        <v>197990</v>
      </c>
      <c r="AR83" s="95">
        <f t="shared" si="22"/>
        <v>197990</v>
      </c>
      <c r="AT83" s="95">
        <f t="shared" si="23"/>
        <v>197990</v>
      </c>
      <c r="AW83" s="2" t="s">
        <v>51</v>
      </c>
    </row>
    <row r="84" spans="1:51" ht="16.5" customHeight="1" x14ac:dyDescent="0.25">
      <c r="B84" s="1">
        <v>1047</v>
      </c>
      <c r="C84" s="2" t="s">
        <v>5</v>
      </c>
      <c r="D84" s="2">
        <v>17609</v>
      </c>
      <c r="E84" s="2">
        <v>38</v>
      </c>
      <c r="F84" s="2">
        <v>418</v>
      </c>
      <c r="G84" s="2" t="s">
        <v>214</v>
      </c>
      <c r="H84" s="2">
        <v>3</v>
      </c>
      <c r="I84" s="2">
        <v>1</v>
      </c>
      <c r="J84" s="2">
        <v>95</v>
      </c>
      <c r="K84" s="12">
        <f t="shared" si="27"/>
        <v>1395</v>
      </c>
      <c r="L84" s="14">
        <f t="shared" si="28"/>
        <v>1395</v>
      </c>
      <c r="M84" s="62">
        <v>1</v>
      </c>
      <c r="N84" s="14">
        <f t="shared" si="29"/>
        <v>1395</v>
      </c>
      <c r="O84" s="14">
        <f>[11]qry_report!$L$322</f>
        <v>100</v>
      </c>
      <c r="P84" s="14">
        <f t="shared" si="30"/>
        <v>139500</v>
      </c>
      <c r="Q84" s="3">
        <v>1395</v>
      </c>
      <c r="X84" s="47"/>
      <c r="AO84" s="95"/>
      <c r="AP84" s="95"/>
      <c r="AQ84" s="95">
        <f t="shared" si="21"/>
        <v>139500</v>
      </c>
      <c r="AR84" s="95">
        <f t="shared" si="22"/>
        <v>139500</v>
      </c>
      <c r="AT84" s="95">
        <f t="shared" si="23"/>
        <v>139500</v>
      </c>
      <c r="AW84" s="2"/>
    </row>
    <row r="85" spans="1:51" s="703" customFormat="1" ht="16.5" customHeight="1" x14ac:dyDescent="0.25">
      <c r="A85" s="70" t="s">
        <v>1314</v>
      </c>
      <c r="B85" s="1">
        <v>1048</v>
      </c>
      <c r="C85" s="522" t="s">
        <v>5</v>
      </c>
      <c r="D85" s="522">
        <v>14547</v>
      </c>
      <c r="E85" s="522">
        <v>5</v>
      </c>
      <c r="F85" s="522">
        <v>170</v>
      </c>
      <c r="G85" s="2" t="s">
        <v>214</v>
      </c>
      <c r="H85" s="522">
        <v>2</v>
      </c>
      <c r="I85" s="522">
        <v>0</v>
      </c>
      <c r="J85" s="522">
        <v>28</v>
      </c>
      <c r="K85" s="570">
        <f t="shared" si="27"/>
        <v>828</v>
      </c>
      <c r="L85" s="571">
        <f t="shared" si="28"/>
        <v>828</v>
      </c>
      <c r="M85" s="604">
        <v>1</v>
      </c>
      <c r="N85" s="14">
        <f t="shared" si="29"/>
        <v>828</v>
      </c>
      <c r="O85" s="571">
        <f>[11]qry_report!$L$147</f>
        <v>100</v>
      </c>
      <c r="P85" s="14">
        <f t="shared" si="30"/>
        <v>82800</v>
      </c>
      <c r="Q85" s="572">
        <v>828</v>
      </c>
      <c r="R85" s="78"/>
      <c r="S85" s="78"/>
      <c r="T85" s="60"/>
      <c r="U85" s="573"/>
      <c r="V85" s="574"/>
      <c r="W85" s="575"/>
      <c r="X85" s="60"/>
      <c r="Y85" s="60"/>
      <c r="Z85" s="60"/>
      <c r="AA85" s="576"/>
      <c r="AB85" s="576"/>
      <c r="AC85" s="16"/>
      <c r="AD85" s="78"/>
      <c r="AE85" s="78"/>
      <c r="AF85" s="577"/>
      <c r="AG85" s="7"/>
      <c r="AH85" s="60"/>
      <c r="AI85" s="572"/>
      <c r="AJ85" s="572"/>
      <c r="AK85" s="572"/>
      <c r="AL85" s="572"/>
      <c r="AM85" s="522"/>
      <c r="AN85" s="522"/>
      <c r="AO85" s="95"/>
      <c r="AP85" s="95"/>
      <c r="AQ85" s="95">
        <f t="shared" si="21"/>
        <v>82800</v>
      </c>
      <c r="AR85" s="95">
        <f t="shared" si="22"/>
        <v>82800</v>
      </c>
      <c r="AS85" s="522"/>
      <c r="AT85" s="95">
        <f t="shared" si="23"/>
        <v>82800</v>
      </c>
      <c r="AU85" s="522"/>
      <c r="AV85" s="522"/>
      <c r="AW85" s="522"/>
      <c r="AX85" s="522"/>
      <c r="AY85" s="522"/>
    </row>
    <row r="86" spans="1:51" s="703" customFormat="1" ht="16.5" customHeight="1" x14ac:dyDescent="0.25">
      <c r="A86" s="70"/>
      <c r="B86" s="1">
        <v>1049</v>
      </c>
      <c r="C86" s="522" t="s">
        <v>5</v>
      </c>
      <c r="D86" s="522">
        <v>29621</v>
      </c>
      <c r="E86" s="522">
        <v>39</v>
      </c>
      <c r="F86" s="522">
        <v>1373</v>
      </c>
      <c r="G86" s="2" t="s">
        <v>214</v>
      </c>
      <c r="H86" s="522">
        <v>7</v>
      </c>
      <c r="I86" s="522">
        <v>3</v>
      </c>
      <c r="J86" s="522">
        <v>29</v>
      </c>
      <c r="K86" s="570">
        <f t="shared" si="27"/>
        <v>3129</v>
      </c>
      <c r="L86" s="571">
        <f t="shared" si="28"/>
        <v>3129</v>
      </c>
      <c r="M86" s="604">
        <v>1</v>
      </c>
      <c r="N86" s="14">
        <f t="shared" si="29"/>
        <v>3129</v>
      </c>
      <c r="O86" s="571">
        <f>[11]qry_report!$L$960</f>
        <v>125</v>
      </c>
      <c r="P86" s="14">
        <f t="shared" si="30"/>
        <v>391125</v>
      </c>
      <c r="Q86" s="572">
        <v>3129</v>
      </c>
      <c r="R86" s="78"/>
      <c r="S86" s="78"/>
      <c r="T86" s="60"/>
      <c r="U86" s="573"/>
      <c r="V86" s="574"/>
      <c r="W86" s="575"/>
      <c r="X86" s="702"/>
      <c r="Y86" s="60"/>
      <c r="Z86" s="60"/>
      <c r="AA86" s="576"/>
      <c r="AB86" s="576"/>
      <c r="AC86" s="16"/>
      <c r="AD86" s="78"/>
      <c r="AE86" s="78"/>
      <c r="AF86" s="577"/>
      <c r="AG86" s="7"/>
      <c r="AH86" s="60"/>
      <c r="AI86" s="572"/>
      <c r="AJ86" s="572"/>
      <c r="AK86" s="572"/>
      <c r="AL86" s="572"/>
      <c r="AM86" s="522"/>
      <c r="AN86" s="522"/>
      <c r="AO86" s="95"/>
      <c r="AP86" s="95"/>
      <c r="AQ86" s="95">
        <f t="shared" si="21"/>
        <v>391125</v>
      </c>
      <c r="AR86" s="95">
        <f t="shared" si="22"/>
        <v>391125</v>
      </c>
      <c r="AS86" s="522"/>
      <c r="AT86" s="95">
        <f t="shared" si="23"/>
        <v>391125</v>
      </c>
      <c r="AU86" s="522"/>
      <c r="AV86" s="522"/>
      <c r="AW86" s="522"/>
      <c r="AX86" s="522"/>
      <c r="AY86" s="522"/>
    </row>
    <row r="87" spans="1:51" s="703" customFormat="1" ht="16.5" customHeight="1" x14ac:dyDescent="0.25">
      <c r="A87" s="70"/>
      <c r="B87" s="1">
        <v>1050</v>
      </c>
      <c r="C87" s="522" t="s">
        <v>5</v>
      </c>
      <c r="D87" s="522">
        <v>14546</v>
      </c>
      <c r="E87" s="522">
        <v>6</v>
      </c>
      <c r="F87" s="522">
        <v>169</v>
      </c>
      <c r="G87" s="2" t="s">
        <v>214</v>
      </c>
      <c r="H87" s="522">
        <v>1</v>
      </c>
      <c r="I87" s="522">
        <v>2</v>
      </c>
      <c r="J87" s="522">
        <v>3</v>
      </c>
      <c r="K87" s="570">
        <f t="shared" si="27"/>
        <v>603</v>
      </c>
      <c r="L87" s="571">
        <f t="shared" si="28"/>
        <v>603</v>
      </c>
      <c r="M87" s="604">
        <v>1</v>
      </c>
      <c r="N87" s="14">
        <f t="shared" si="29"/>
        <v>603</v>
      </c>
      <c r="O87" s="571">
        <f>[11]qry_report!$L$146</f>
        <v>100</v>
      </c>
      <c r="P87" s="14">
        <f t="shared" si="30"/>
        <v>60300</v>
      </c>
      <c r="Q87" s="572">
        <v>603</v>
      </c>
      <c r="R87" s="78"/>
      <c r="S87" s="78"/>
      <c r="T87" s="60"/>
      <c r="U87" s="573"/>
      <c r="V87" s="574"/>
      <c r="W87" s="575"/>
      <c r="X87" s="702"/>
      <c r="Y87" s="60"/>
      <c r="Z87" s="60"/>
      <c r="AA87" s="576"/>
      <c r="AB87" s="576"/>
      <c r="AC87" s="16"/>
      <c r="AD87" s="78"/>
      <c r="AE87" s="78"/>
      <c r="AF87" s="577"/>
      <c r="AG87" s="7"/>
      <c r="AH87" s="60"/>
      <c r="AI87" s="572"/>
      <c r="AJ87" s="572"/>
      <c r="AK87" s="572"/>
      <c r="AL87" s="572"/>
      <c r="AM87" s="522"/>
      <c r="AN87" s="522"/>
      <c r="AO87" s="95"/>
      <c r="AP87" s="95"/>
      <c r="AQ87" s="95">
        <f t="shared" si="21"/>
        <v>60300</v>
      </c>
      <c r="AR87" s="95">
        <f t="shared" si="22"/>
        <v>60300</v>
      </c>
      <c r="AS87" s="522"/>
      <c r="AT87" s="95">
        <f t="shared" si="23"/>
        <v>60300</v>
      </c>
      <c r="AU87" s="522"/>
      <c r="AV87" s="522"/>
      <c r="AW87" s="522"/>
      <c r="AX87" s="522"/>
      <c r="AY87" s="522"/>
    </row>
    <row r="88" spans="1:51" ht="16.5" customHeight="1" x14ac:dyDescent="0.25">
      <c r="A88" s="67" t="s">
        <v>1315</v>
      </c>
      <c r="B88" s="1">
        <v>1051</v>
      </c>
      <c r="C88" s="2" t="s">
        <v>5</v>
      </c>
      <c r="D88" s="2">
        <v>40064</v>
      </c>
      <c r="E88" s="2">
        <v>267</v>
      </c>
      <c r="F88" s="2">
        <v>2026</v>
      </c>
      <c r="G88" s="2" t="s">
        <v>214</v>
      </c>
      <c r="H88" s="2">
        <v>0</v>
      </c>
      <c r="I88" s="2">
        <v>3</v>
      </c>
      <c r="J88" s="2">
        <v>26</v>
      </c>
      <c r="K88" s="12">
        <f t="shared" si="27"/>
        <v>326</v>
      </c>
      <c r="L88" s="14">
        <f t="shared" si="28"/>
        <v>326</v>
      </c>
      <c r="M88" s="62">
        <v>2</v>
      </c>
      <c r="N88" s="14">
        <f t="shared" si="29"/>
        <v>326</v>
      </c>
      <c r="O88" s="14">
        <f>[11]qry_report!$L$1463</f>
        <v>175</v>
      </c>
      <c r="P88" s="14">
        <f t="shared" si="30"/>
        <v>57050</v>
      </c>
      <c r="R88" s="8">
        <v>326</v>
      </c>
      <c r="V88" s="26" t="s">
        <v>1316</v>
      </c>
      <c r="W88" s="5">
        <v>997</v>
      </c>
      <c r="X88" s="47">
        <v>60</v>
      </c>
      <c r="Y88" s="4" t="s">
        <v>28</v>
      </c>
      <c r="Z88" s="4" t="s">
        <v>53</v>
      </c>
      <c r="AA88" s="16">
        <v>10</v>
      </c>
      <c r="AB88" s="16">
        <v>22</v>
      </c>
      <c r="AC88" s="16">
        <v>2</v>
      </c>
      <c r="AD88" s="8">
        <f>AA88*AB88</f>
        <v>220</v>
      </c>
      <c r="AE88" s="8">
        <v>100</v>
      </c>
      <c r="AF88" s="7">
        <f>[10]รายการ!B1</f>
        <v>6700</v>
      </c>
      <c r="AG88" s="7">
        <f t="shared" ref="AG88:AG98" si="31">AF88*AD88</f>
        <v>1474000</v>
      </c>
      <c r="AH88" s="3">
        <f>SUM(AI88:AL88)</f>
        <v>220</v>
      </c>
      <c r="AJ88" s="3">
        <v>220</v>
      </c>
      <c r="AM88" s="2">
        <v>50</v>
      </c>
      <c r="AN88" s="2">
        <f>ค่าเสื่อม!T4</f>
        <v>93</v>
      </c>
      <c r="AO88" s="95">
        <f t="shared" ref="AO88:AO98" si="32">AG88*AN88/100</f>
        <v>1370820</v>
      </c>
      <c r="AP88" s="95">
        <f t="shared" ref="AP88:AP98" si="33">AG88-AO88</f>
        <v>103180</v>
      </c>
      <c r="AQ88" s="95">
        <f t="shared" si="21"/>
        <v>160230</v>
      </c>
      <c r="AR88" s="95">
        <f t="shared" si="22"/>
        <v>160230</v>
      </c>
      <c r="AT88" s="95">
        <f t="shared" si="23"/>
        <v>160230</v>
      </c>
      <c r="AW88" s="2"/>
    </row>
    <row r="89" spans="1:51" ht="16.5" customHeight="1" x14ac:dyDescent="0.25">
      <c r="C89" s="2"/>
      <c r="K89" s="12"/>
      <c r="L89" s="14"/>
      <c r="M89" s="62"/>
      <c r="N89" s="14"/>
      <c r="O89" s="14"/>
      <c r="P89" s="14"/>
      <c r="V89" s="26" t="s">
        <v>1317</v>
      </c>
      <c r="W89" s="5">
        <v>998</v>
      </c>
      <c r="X89" s="47" t="s">
        <v>542</v>
      </c>
      <c r="Y89" s="4" t="s">
        <v>28</v>
      </c>
      <c r="Z89" s="4" t="s">
        <v>53</v>
      </c>
      <c r="AA89" s="16">
        <v>8</v>
      </c>
      <c r="AB89" s="16">
        <v>12</v>
      </c>
      <c r="AC89" s="16">
        <v>2</v>
      </c>
      <c r="AD89" s="8">
        <f>AA89*AB89</f>
        <v>96</v>
      </c>
      <c r="AE89" s="8">
        <v>100</v>
      </c>
      <c r="AF89" s="7">
        <f>[10]รายการ!B1</f>
        <v>6700</v>
      </c>
      <c r="AG89" s="7">
        <f t="shared" si="31"/>
        <v>643200</v>
      </c>
      <c r="AH89" s="3">
        <f>SUM(AI89:AL89)</f>
        <v>96</v>
      </c>
      <c r="AJ89" s="3">
        <v>96</v>
      </c>
      <c r="AM89" s="2">
        <v>22</v>
      </c>
      <c r="AN89" s="2">
        <f>ค่าเสื่อม!T4</f>
        <v>93</v>
      </c>
      <c r="AO89" s="95">
        <f t="shared" si="32"/>
        <v>598176</v>
      </c>
      <c r="AP89" s="95">
        <f t="shared" si="33"/>
        <v>45024</v>
      </c>
      <c r="AQ89" s="95">
        <f t="shared" si="21"/>
        <v>45024</v>
      </c>
      <c r="AR89" s="95">
        <f t="shared" si="22"/>
        <v>45024</v>
      </c>
      <c r="AT89" s="95">
        <f t="shared" si="23"/>
        <v>45024</v>
      </c>
      <c r="AW89" s="2"/>
    </row>
    <row r="90" spans="1:51" s="597" customFormat="1" ht="16.5" customHeight="1" x14ac:dyDescent="0.25">
      <c r="A90" s="580"/>
      <c r="B90" s="581">
        <v>1052</v>
      </c>
      <c r="C90" s="583" t="s">
        <v>44</v>
      </c>
      <c r="D90" s="583">
        <v>245</v>
      </c>
      <c r="E90" s="583">
        <v>83</v>
      </c>
      <c r="F90" s="583"/>
      <c r="G90" s="583" t="s">
        <v>214</v>
      </c>
      <c r="H90" s="583">
        <v>2</v>
      </c>
      <c r="I90" s="583">
        <v>3</v>
      </c>
      <c r="J90" s="583">
        <v>96</v>
      </c>
      <c r="K90" s="584">
        <f>H90*400+I90*100+J90</f>
        <v>1196</v>
      </c>
      <c r="L90" s="585">
        <f>SUM(Q90:U90)</f>
        <v>1196</v>
      </c>
      <c r="M90" s="586">
        <v>1</v>
      </c>
      <c r="N90" s="585">
        <f>L90</f>
        <v>1196</v>
      </c>
      <c r="O90" s="585">
        <v>100</v>
      </c>
      <c r="P90" s="585">
        <f>N90*O90</f>
        <v>119600</v>
      </c>
      <c r="Q90" s="588">
        <v>1196</v>
      </c>
      <c r="R90" s="589"/>
      <c r="S90" s="589"/>
      <c r="T90" s="583"/>
      <c r="U90" s="590"/>
      <c r="V90" s="591"/>
      <c r="W90" s="581"/>
      <c r="X90" s="583"/>
      <c r="Y90" s="583"/>
      <c r="Z90" s="583"/>
      <c r="AA90" s="593"/>
      <c r="AB90" s="593"/>
      <c r="AC90" s="593">
        <v>2</v>
      </c>
      <c r="AD90" s="589"/>
      <c r="AE90" s="589"/>
      <c r="AF90" s="594"/>
      <c r="AG90" s="594">
        <f t="shared" si="31"/>
        <v>0</v>
      </c>
      <c r="AH90" s="583"/>
      <c r="AI90" s="588"/>
      <c r="AJ90" s="588"/>
      <c r="AK90" s="588"/>
      <c r="AL90" s="588"/>
      <c r="AM90" s="583"/>
      <c r="AN90" s="583"/>
      <c r="AO90" s="595">
        <f t="shared" si="32"/>
        <v>0</v>
      </c>
      <c r="AP90" s="595">
        <f t="shared" si="33"/>
        <v>0</v>
      </c>
      <c r="AQ90" s="595">
        <f t="shared" si="21"/>
        <v>119600</v>
      </c>
      <c r="AR90" s="595">
        <f t="shared" si="22"/>
        <v>119600</v>
      </c>
      <c r="AS90" s="595">
        <f>P90</f>
        <v>119600</v>
      </c>
      <c r="AT90" s="595">
        <f>AQ90-AS90</f>
        <v>0</v>
      </c>
      <c r="AU90" s="595">
        <f>AS90</f>
        <v>119600</v>
      </c>
      <c r="AV90" s="583">
        <f>อัตราภาษี!B5</f>
        <v>0.01</v>
      </c>
      <c r="AW90" s="591" t="s">
        <v>1995</v>
      </c>
      <c r="AX90" s="603">
        <f>AU90*AV90/100</f>
        <v>11.96</v>
      </c>
      <c r="AY90" s="595">
        <f>AX90*10/100</f>
        <v>1.1960000000000002</v>
      </c>
    </row>
    <row r="91" spans="1:51" s="27" customFormat="1" ht="16.5" customHeight="1" x14ac:dyDescent="0.25">
      <c r="A91" s="68" t="s">
        <v>303</v>
      </c>
      <c r="B91" s="1">
        <v>1053</v>
      </c>
      <c r="C91" s="4" t="s">
        <v>5</v>
      </c>
      <c r="D91" s="4">
        <v>40074</v>
      </c>
      <c r="E91" s="4">
        <v>272</v>
      </c>
      <c r="F91" s="4">
        <v>2036</v>
      </c>
      <c r="G91" s="2" t="s">
        <v>214</v>
      </c>
      <c r="H91" s="4">
        <v>0</v>
      </c>
      <c r="I91" s="4">
        <v>1</v>
      </c>
      <c r="J91" s="4">
        <v>91</v>
      </c>
      <c r="K91" s="12">
        <f>H91*400+I91*100+J91</f>
        <v>191</v>
      </c>
      <c r="L91" s="14">
        <f>SUM(Q91:U91)</f>
        <v>191</v>
      </c>
      <c r="M91" s="62">
        <v>1</v>
      </c>
      <c r="N91" s="14">
        <f>L91</f>
        <v>191</v>
      </c>
      <c r="O91" s="14">
        <f>[11]qry_report!$L$1472</f>
        <v>175</v>
      </c>
      <c r="P91" s="14">
        <f>N91*O91</f>
        <v>33425</v>
      </c>
      <c r="Q91" s="3">
        <v>191</v>
      </c>
      <c r="R91" s="8"/>
      <c r="S91" s="8"/>
      <c r="T91" s="4"/>
      <c r="U91" s="11"/>
      <c r="V91" s="26" t="s">
        <v>303</v>
      </c>
      <c r="W91" s="5">
        <v>999</v>
      </c>
      <c r="X91" s="47"/>
      <c r="Y91" s="4" t="s">
        <v>38</v>
      </c>
      <c r="Z91" s="4" t="s">
        <v>7</v>
      </c>
      <c r="AA91" s="16">
        <v>8</v>
      </c>
      <c r="AB91" s="16">
        <v>16</v>
      </c>
      <c r="AC91" s="16">
        <v>2</v>
      </c>
      <c r="AD91" s="8">
        <f>AA91*AB91</f>
        <v>128</v>
      </c>
      <c r="AE91" s="8">
        <v>100</v>
      </c>
      <c r="AF91" s="7">
        <f>[10]รายการ!B1</f>
        <v>6700</v>
      </c>
      <c r="AG91" s="7">
        <f t="shared" si="31"/>
        <v>857600</v>
      </c>
      <c r="AH91" s="3">
        <f>SUM(AI91:AL91)</f>
        <v>128</v>
      </c>
      <c r="AI91" s="3">
        <v>128</v>
      </c>
      <c r="AJ91" s="3"/>
      <c r="AK91" s="3"/>
      <c r="AL91" s="3"/>
      <c r="AM91" s="4">
        <v>25</v>
      </c>
      <c r="AN91" s="4">
        <f>ค่าเสื่อม!T4</f>
        <v>93</v>
      </c>
      <c r="AO91" s="95">
        <f t="shared" si="32"/>
        <v>797568</v>
      </c>
      <c r="AP91" s="95">
        <f t="shared" si="33"/>
        <v>60032</v>
      </c>
      <c r="AQ91" s="95">
        <f t="shared" si="21"/>
        <v>93457</v>
      </c>
      <c r="AR91" s="95">
        <f t="shared" si="22"/>
        <v>93457</v>
      </c>
      <c r="AS91" s="4"/>
      <c r="AT91" s="95">
        <f>AQ91</f>
        <v>93457</v>
      </c>
      <c r="AU91" s="4"/>
      <c r="AV91" s="4"/>
      <c r="AW91" s="4" t="s">
        <v>51</v>
      </c>
      <c r="AX91" s="4"/>
      <c r="AY91" s="4"/>
    </row>
    <row r="92" spans="1:51" s="597" customFormat="1" ht="16.5" customHeight="1" x14ac:dyDescent="0.25">
      <c r="A92" s="580"/>
      <c r="B92" s="598">
        <v>1054</v>
      </c>
      <c r="C92" s="583" t="s">
        <v>44</v>
      </c>
      <c r="D92" s="583">
        <v>243</v>
      </c>
      <c r="E92" s="583">
        <v>81</v>
      </c>
      <c r="F92" s="583"/>
      <c r="G92" s="600" t="s">
        <v>214</v>
      </c>
      <c r="H92" s="583">
        <v>1</v>
      </c>
      <c r="I92" s="583">
        <v>3</v>
      </c>
      <c r="J92" s="583">
        <v>30</v>
      </c>
      <c r="K92" s="584">
        <f>H92*400+I92*100+J92</f>
        <v>730</v>
      </c>
      <c r="L92" s="585">
        <f>SUM(Q92:U92)</f>
        <v>730</v>
      </c>
      <c r="M92" s="586">
        <v>1</v>
      </c>
      <c r="N92" s="585">
        <f>L92</f>
        <v>730</v>
      </c>
      <c r="O92" s="585">
        <v>100</v>
      </c>
      <c r="P92" s="585">
        <f>N92*O92</f>
        <v>73000</v>
      </c>
      <c r="Q92" s="588">
        <v>730</v>
      </c>
      <c r="R92" s="589"/>
      <c r="S92" s="589"/>
      <c r="T92" s="583"/>
      <c r="U92" s="590"/>
      <c r="V92" s="591"/>
      <c r="W92" s="581"/>
      <c r="X92" s="583"/>
      <c r="Y92" s="583"/>
      <c r="Z92" s="583"/>
      <c r="AA92" s="593"/>
      <c r="AB92" s="593"/>
      <c r="AC92" s="593"/>
      <c r="AD92" s="589"/>
      <c r="AE92" s="589"/>
      <c r="AF92" s="594"/>
      <c r="AG92" s="594">
        <f t="shared" si="31"/>
        <v>0</v>
      </c>
      <c r="AH92" s="583"/>
      <c r="AI92" s="588"/>
      <c r="AJ92" s="588"/>
      <c r="AK92" s="588"/>
      <c r="AL92" s="588"/>
      <c r="AM92" s="583"/>
      <c r="AN92" s="583"/>
      <c r="AO92" s="601">
        <f t="shared" si="32"/>
        <v>0</v>
      </c>
      <c r="AP92" s="601">
        <f t="shared" si="33"/>
        <v>0</v>
      </c>
      <c r="AQ92" s="601">
        <f t="shared" si="21"/>
        <v>73000</v>
      </c>
      <c r="AR92" s="601">
        <f t="shared" si="22"/>
        <v>73000</v>
      </c>
      <c r="AS92" s="595">
        <f>P92</f>
        <v>73000</v>
      </c>
      <c r="AT92" s="595">
        <f>AQ92-AS92</f>
        <v>0</v>
      </c>
      <c r="AU92" s="595">
        <f>AS92</f>
        <v>73000</v>
      </c>
      <c r="AV92" s="583">
        <f>อัตราภาษี!B5</f>
        <v>0.01</v>
      </c>
      <c r="AW92" s="591" t="s">
        <v>1995</v>
      </c>
      <c r="AX92" s="603">
        <f>AU92*AV92/100</f>
        <v>7.3</v>
      </c>
      <c r="AY92" s="595">
        <f>AX92*10/100</f>
        <v>0.73</v>
      </c>
    </row>
    <row r="93" spans="1:51" ht="16.5" customHeight="1" x14ac:dyDescent="0.25">
      <c r="A93" s="67" t="s">
        <v>1318</v>
      </c>
      <c r="B93" s="1">
        <v>1055</v>
      </c>
      <c r="C93" s="2" t="s">
        <v>5</v>
      </c>
      <c r="D93" s="2">
        <v>14622</v>
      </c>
      <c r="E93" s="2">
        <v>4</v>
      </c>
      <c r="F93" s="2">
        <v>245</v>
      </c>
      <c r="G93" s="2" t="s">
        <v>214</v>
      </c>
      <c r="H93" s="2">
        <v>0</v>
      </c>
      <c r="I93" s="2">
        <v>2</v>
      </c>
      <c r="J93" s="2">
        <v>81</v>
      </c>
      <c r="K93" s="12">
        <f>H93*400+I93*100+J93</f>
        <v>281</v>
      </c>
      <c r="L93" s="14">
        <f>SUM(Q93:U93)</f>
        <v>281</v>
      </c>
      <c r="M93" s="62">
        <v>2</v>
      </c>
      <c r="N93" s="14">
        <f>L93</f>
        <v>281</v>
      </c>
      <c r="O93" s="14">
        <v>125</v>
      </c>
      <c r="P93" s="14">
        <f>N93*O93</f>
        <v>35125</v>
      </c>
      <c r="R93" s="8">
        <v>281</v>
      </c>
      <c r="V93" s="26" t="s">
        <v>1318</v>
      </c>
      <c r="W93" s="5">
        <v>1000</v>
      </c>
      <c r="X93" s="47">
        <v>83</v>
      </c>
      <c r="Y93" s="4" t="s">
        <v>28</v>
      </c>
      <c r="Z93" s="4" t="s">
        <v>30</v>
      </c>
      <c r="AC93" s="16">
        <v>2</v>
      </c>
      <c r="AD93" s="8">
        <v>484</v>
      </c>
      <c r="AE93" s="8">
        <v>100</v>
      </c>
      <c r="AF93" s="7">
        <f>[10]รายการ!B1</f>
        <v>6700</v>
      </c>
      <c r="AG93" s="7">
        <f t="shared" si="31"/>
        <v>3242800</v>
      </c>
      <c r="AH93" s="4">
        <v>484</v>
      </c>
      <c r="AJ93" s="3">
        <v>484</v>
      </c>
      <c r="AM93" s="2">
        <v>39</v>
      </c>
      <c r="AN93" s="2">
        <f>ค่าเสื่อม!W3</f>
        <v>85</v>
      </c>
      <c r="AO93" s="95">
        <f t="shared" si="32"/>
        <v>2756380</v>
      </c>
      <c r="AP93" s="95">
        <f t="shared" si="33"/>
        <v>486420</v>
      </c>
      <c r="AQ93" s="95">
        <f t="shared" si="21"/>
        <v>521545</v>
      </c>
      <c r="AR93" s="95">
        <f t="shared" si="22"/>
        <v>521545</v>
      </c>
      <c r="AT93" s="95">
        <f t="shared" ref="AT93:AT102" si="34">AQ93</f>
        <v>521545</v>
      </c>
      <c r="AW93" s="2"/>
    </row>
    <row r="94" spans="1:51" ht="16.5" customHeight="1" x14ac:dyDescent="0.25">
      <c r="C94" s="2"/>
      <c r="K94" s="12"/>
      <c r="L94" s="14"/>
      <c r="M94" s="62"/>
      <c r="N94" s="14"/>
      <c r="O94" s="14"/>
      <c r="P94" s="14"/>
      <c r="X94" s="47"/>
      <c r="Z94" s="26" t="s">
        <v>31</v>
      </c>
      <c r="AA94" s="16">
        <v>11</v>
      </c>
      <c r="AB94" s="16">
        <v>22</v>
      </c>
      <c r="AD94" s="8">
        <f>AA94*AB94</f>
        <v>242</v>
      </c>
      <c r="AE94" s="8">
        <v>100</v>
      </c>
      <c r="AF94" s="7">
        <f>AF91</f>
        <v>6700</v>
      </c>
      <c r="AG94" s="7">
        <f t="shared" si="31"/>
        <v>1621400</v>
      </c>
      <c r="AH94" s="3">
        <f>SUM(AI94:AL94)</f>
        <v>242</v>
      </c>
      <c r="AJ94" s="3">
        <v>242</v>
      </c>
      <c r="AN94" s="2">
        <v>85</v>
      </c>
      <c r="AO94" s="95">
        <f t="shared" si="32"/>
        <v>1378190</v>
      </c>
      <c r="AP94" s="95">
        <f t="shared" si="33"/>
        <v>243210</v>
      </c>
      <c r="AQ94" s="95">
        <f t="shared" si="21"/>
        <v>243210</v>
      </c>
      <c r="AR94" s="95">
        <f t="shared" si="22"/>
        <v>243210</v>
      </c>
      <c r="AT94" s="95">
        <f t="shared" si="34"/>
        <v>243210</v>
      </c>
      <c r="AW94" s="2"/>
    </row>
    <row r="95" spans="1:51" ht="16.5" customHeight="1" x14ac:dyDescent="0.25">
      <c r="C95" s="2"/>
      <c r="K95" s="12"/>
      <c r="L95" s="14"/>
      <c r="M95" s="62"/>
      <c r="N95" s="14"/>
      <c r="O95" s="14"/>
      <c r="P95" s="14"/>
      <c r="X95" s="47"/>
      <c r="Z95" s="26" t="s">
        <v>32</v>
      </c>
      <c r="AA95" s="16">
        <v>11</v>
      </c>
      <c r="AB95" s="16">
        <v>22</v>
      </c>
      <c r="AD95" s="8">
        <f>AA95*AB95</f>
        <v>242</v>
      </c>
      <c r="AE95" s="8">
        <v>100</v>
      </c>
      <c r="AF95" s="7">
        <f>AF93</f>
        <v>6700</v>
      </c>
      <c r="AG95" s="7">
        <f t="shared" si="31"/>
        <v>1621400</v>
      </c>
      <c r="AH95" s="3">
        <f>SUM(AI95:AL95)</f>
        <v>242</v>
      </c>
      <c r="AJ95" s="3">
        <v>242</v>
      </c>
      <c r="AN95" s="2">
        <v>85</v>
      </c>
      <c r="AO95" s="95">
        <f t="shared" si="32"/>
        <v>1378190</v>
      </c>
      <c r="AP95" s="95">
        <f t="shared" si="33"/>
        <v>243210</v>
      </c>
      <c r="AQ95" s="95">
        <f t="shared" si="21"/>
        <v>243210</v>
      </c>
      <c r="AR95" s="95">
        <f t="shared" si="22"/>
        <v>243210</v>
      </c>
      <c r="AT95" s="95">
        <f t="shared" si="34"/>
        <v>243210</v>
      </c>
      <c r="AW95" s="2"/>
    </row>
    <row r="96" spans="1:51" ht="16.5" customHeight="1" x14ac:dyDescent="0.25">
      <c r="C96" s="2"/>
      <c r="K96" s="12"/>
      <c r="L96" s="14"/>
      <c r="M96" s="62"/>
      <c r="N96" s="14"/>
      <c r="O96" s="14"/>
      <c r="P96" s="14"/>
      <c r="W96" s="5">
        <v>1001</v>
      </c>
      <c r="X96" s="47"/>
      <c r="Y96" s="4" t="s">
        <v>34</v>
      </c>
      <c r="Z96" s="4" t="s">
        <v>6</v>
      </c>
      <c r="AA96" s="16">
        <v>4</v>
      </c>
      <c r="AB96" s="16">
        <v>6</v>
      </c>
      <c r="AC96" s="16">
        <v>2</v>
      </c>
      <c r="AD96" s="8">
        <f>AA96*AB96</f>
        <v>24</v>
      </c>
      <c r="AE96" s="8">
        <v>100</v>
      </c>
      <c r="AF96" s="7">
        <f>[10]รายการ!B8</f>
        <v>2600</v>
      </c>
      <c r="AG96" s="7">
        <f t="shared" si="31"/>
        <v>62400</v>
      </c>
      <c r="AH96" s="3">
        <f>SUM(AI96:AL96)</f>
        <v>24</v>
      </c>
      <c r="AJ96" s="3">
        <v>24</v>
      </c>
      <c r="AM96" s="2">
        <v>5</v>
      </c>
      <c r="AN96" s="2">
        <f>ค่าเสื่อม!F2</f>
        <v>5</v>
      </c>
      <c r="AO96" s="95">
        <f t="shared" si="32"/>
        <v>3120</v>
      </c>
      <c r="AP96" s="95">
        <f t="shared" si="33"/>
        <v>59280</v>
      </c>
      <c r="AQ96" s="95">
        <f t="shared" si="21"/>
        <v>59280</v>
      </c>
      <c r="AR96" s="95">
        <f t="shared" si="22"/>
        <v>59280</v>
      </c>
      <c r="AT96" s="95">
        <f t="shared" si="34"/>
        <v>59280</v>
      </c>
      <c r="AW96" s="2"/>
    </row>
    <row r="97" spans="1:52" ht="16.5" customHeight="1" x14ac:dyDescent="0.25">
      <c r="B97" s="1">
        <v>1056</v>
      </c>
      <c r="C97" s="2" t="s">
        <v>5</v>
      </c>
      <c r="D97" s="2">
        <v>14621</v>
      </c>
      <c r="E97" s="2">
        <v>3</v>
      </c>
      <c r="F97" s="2">
        <v>244</v>
      </c>
      <c r="G97" s="2" t="s">
        <v>214</v>
      </c>
      <c r="H97" s="2">
        <v>0</v>
      </c>
      <c r="I97" s="2">
        <v>2</v>
      </c>
      <c r="J97" s="2">
        <v>59</v>
      </c>
      <c r="K97" s="12">
        <f>H97*400+I97*100+J97</f>
        <v>259</v>
      </c>
      <c r="L97" s="14">
        <f>SUM(Q97:U97)</f>
        <v>259</v>
      </c>
      <c r="M97" s="62">
        <v>1</v>
      </c>
      <c r="N97" s="14">
        <f>L97</f>
        <v>259</v>
      </c>
      <c r="O97" s="14">
        <v>125</v>
      </c>
      <c r="P97" s="14">
        <f>N97*O97</f>
        <v>32375</v>
      </c>
      <c r="Q97" s="3">
        <v>259</v>
      </c>
      <c r="X97" s="4"/>
      <c r="AG97" s="7">
        <f t="shared" si="31"/>
        <v>0</v>
      </c>
      <c r="AO97" s="95">
        <f t="shared" si="32"/>
        <v>0</v>
      </c>
      <c r="AP97" s="95">
        <f t="shared" si="33"/>
        <v>0</v>
      </c>
      <c r="AQ97" s="95">
        <f t="shared" si="21"/>
        <v>32375</v>
      </c>
      <c r="AR97" s="95">
        <f t="shared" si="22"/>
        <v>32375</v>
      </c>
      <c r="AT97" s="95">
        <f t="shared" si="34"/>
        <v>32375</v>
      </c>
      <c r="AW97" s="2"/>
    </row>
    <row r="98" spans="1:52" ht="16.5" customHeight="1" x14ac:dyDescent="0.25">
      <c r="A98" s="67" t="s">
        <v>1319</v>
      </c>
      <c r="B98" s="1">
        <v>1057</v>
      </c>
      <c r="C98" s="2" t="s">
        <v>5</v>
      </c>
      <c r="D98" s="2">
        <v>14549</v>
      </c>
      <c r="E98" s="2">
        <v>2</v>
      </c>
      <c r="F98" s="2">
        <v>172</v>
      </c>
      <c r="G98" s="2" t="s">
        <v>214</v>
      </c>
      <c r="H98" s="2">
        <v>0</v>
      </c>
      <c r="I98" s="2">
        <v>2</v>
      </c>
      <c r="J98" s="2">
        <v>86</v>
      </c>
      <c r="K98" s="12">
        <f>H98*400+I98*100+J98</f>
        <v>286</v>
      </c>
      <c r="L98" s="14">
        <f>SUM(Q98:U98)</f>
        <v>286</v>
      </c>
      <c r="M98" s="62">
        <v>1</v>
      </c>
      <c r="N98" s="14">
        <f>L98</f>
        <v>286</v>
      </c>
      <c r="O98" s="14">
        <f>[11]qry_report!$L$149</f>
        <v>100</v>
      </c>
      <c r="P98" s="14">
        <f>N98*O98</f>
        <v>28600</v>
      </c>
      <c r="Q98" s="3">
        <v>286</v>
      </c>
      <c r="X98" s="47"/>
      <c r="AG98" s="7">
        <f t="shared" si="31"/>
        <v>0</v>
      </c>
      <c r="AO98" s="95">
        <f t="shared" si="32"/>
        <v>0</v>
      </c>
      <c r="AP98" s="95">
        <f t="shared" si="33"/>
        <v>0</v>
      </c>
      <c r="AQ98" s="95">
        <f t="shared" si="21"/>
        <v>28600</v>
      </c>
      <c r="AR98" s="95">
        <f t="shared" si="22"/>
        <v>28600</v>
      </c>
      <c r="AT98" s="95">
        <f t="shared" si="34"/>
        <v>28600</v>
      </c>
      <c r="AW98" s="2"/>
    </row>
    <row r="99" spans="1:52" s="2" customFormat="1" ht="17.25" customHeight="1" x14ac:dyDescent="0.25">
      <c r="A99" s="28"/>
      <c r="B99" s="1">
        <v>1058</v>
      </c>
      <c r="C99" s="2" t="s">
        <v>5</v>
      </c>
      <c r="D99" s="2">
        <v>42008</v>
      </c>
      <c r="E99" s="2">
        <v>316</v>
      </c>
      <c r="F99" s="2">
        <v>2186</v>
      </c>
      <c r="G99" s="522" t="s">
        <v>214</v>
      </c>
      <c r="H99" s="2">
        <v>3</v>
      </c>
      <c r="I99" s="2">
        <v>2</v>
      </c>
      <c r="J99" s="2">
        <v>43</v>
      </c>
      <c r="K99" s="13">
        <f>H99*400+I99*100+J99</f>
        <v>1443</v>
      </c>
      <c r="L99" s="13">
        <f>K99</f>
        <v>1443</v>
      </c>
      <c r="M99" s="84">
        <v>1</v>
      </c>
      <c r="N99" s="13">
        <f>L99</f>
        <v>1443</v>
      </c>
      <c r="O99" s="13">
        <v>100</v>
      </c>
      <c r="P99" s="13">
        <f>N99*O99</f>
        <v>144300</v>
      </c>
      <c r="Q99" s="536">
        <f>K99</f>
        <v>1443</v>
      </c>
      <c r="R99" s="8"/>
      <c r="S99" s="8"/>
      <c r="T99" s="4"/>
      <c r="U99" s="11"/>
      <c r="V99" s="26"/>
      <c r="W99" s="5"/>
      <c r="X99" s="17"/>
      <c r="Y99" s="4"/>
      <c r="Z99" s="4"/>
      <c r="AA99" s="16"/>
      <c r="AB99" s="16"/>
      <c r="AC99" s="16"/>
      <c r="AD99" s="8"/>
      <c r="AE99" s="8"/>
      <c r="AF99" s="7"/>
      <c r="AG99" s="7"/>
      <c r="AH99" s="4"/>
      <c r="AI99" s="3"/>
      <c r="AJ99" s="3"/>
      <c r="AK99" s="3"/>
      <c r="AL99" s="3"/>
      <c r="AQ99" s="95">
        <f t="shared" si="21"/>
        <v>144300</v>
      </c>
      <c r="AR99" s="95">
        <f>P99+AP99</f>
        <v>144300</v>
      </c>
      <c r="AT99" s="95">
        <f t="shared" si="34"/>
        <v>144300</v>
      </c>
      <c r="AZ99" s="66"/>
    </row>
    <row r="100" spans="1:52" ht="16.5" customHeight="1" x14ac:dyDescent="0.25">
      <c r="A100" s="67" t="s">
        <v>1320</v>
      </c>
      <c r="B100" s="1">
        <v>1059</v>
      </c>
      <c r="C100" s="2" t="s">
        <v>5</v>
      </c>
      <c r="D100" s="2">
        <v>40092</v>
      </c>
      <c r="E100" s="2">
        <v>290</v>
      </c>
      <c r="F100" s="2">
        <v>2054</v>
      </c>
      <c r="G100" s="2" t="s">
        <v>214</v>
      </c>
      <c r="H100" s="2">
        <v>0</v>
      </c>
      <c r="I100" s="2">
        <v>2</v>
      </c>
      <c r="J100" s="2">
        <v>98</v>
      </c>
      <c r="K100" s="12">
        <f>H100*400+I100*100+J100</f>
        <v>298</v>
      </c>
      <c r="L100" s="14">
        <f>SUM(Q100:U100)</f>
        <v>298</v>
      </c>
      <c r="M100" s="62">
        <v>2</v>
      </c>
      <c r="N100" s="14">
        <f>L100</f>
        <v>298</v>
      </c>
      <c r="O100" s="14">
        <f>[11]qry_report!$L$1488</f>
        <v>150</v>
      </c>
      <c r="P100" s="14">
        <f>N100*O100</f>
        <v>44700</v>
      </c>
      <c r="R100" s="8">
        <v>298</v>
      </c>
      <c r="V100" s="26" t="s">
        <v>1320</v>
      </c>
      <c r="W100" s="5">
        <v>1002</v>
      </c>
      <c r="X100" s="47" t="s">
        <v>565</v>
      </c>
      <c r="Y100" s="4" t="s">
        <v>28</v>
      </c>
      <c r="Z100" s="4" t="s">
        <v>37</v>
      </c>
      <c r="AA100" s="16">
        <v>7</v>
      </c>
      <c r="AB100" s="16">
        <v>13</v>
      </c>
      <c r="AC100" s="16">
        <v>2</v>
      </c>
      <c r="AD100" s="8">
        <f>AA100*AB100</f>
        <v>91</v>
      </c>
      <c r="AE100" s="8">
        <v>100</v>
      </c>
      <c r="AF100" s="7">
        <f>[10]รายการ!B1</f>
        <v>6700</v>
      </c>
      <c r="AG100" s="7">
        <f t="shared" ref="AG100:AG111" si="35">AF100*AD100</f>
        <v>609700</v>
      </c>
      <c r="AH100" s="3">
        <f>SUM(AI100:AL100)</f>
        <v>91</v>
      </c>
      <c r="AJ100" s="3">
        <v>91</v>
      </c>
      <c r="AM100" s="2">
        <v>6</v>
      </c>
      <c r="AN100" s="2">
        <f>ค่าเสื่อม!G2</f>
        <v>6</v>
      </c>
      <c r="AO100" s="95">
        <f t="shared" ref="AO100:AO111" si="36">AG100*AN100/100</f>
        <v>36582</v>
      </c>
      <c r="AP100" s="95">
        <f t="shared" ref="AP100:AP111" si="37">AG100-AO100</f>
        <v>573118</v>
      </c>
      <c r="AQ100" s="95">
        <f t="shared" si="21"/>
        <v>617818</v>
      </c>
      <c r="AR100" s="95">
        <f t="shared" ref="AR100:AR139" si="38">AQ100</f>
        <v>617818</v>
      </c>
      <c r="AT100" s="95">
        <f t="shared" si="34"/>
        <v>617818</v>
      </c>
      <c r="AW100" s="2"/>
    </row>
    <row r="101" spans="1:52" ht="16.5" customHeight="1" x14ac:dyDescent="0.25">
      <c r="C101" s="2"/>
      <c r="K101" s="12"/>
      <c r="L101" s="14"/>
      <c r="M101" s="62"/>
      <c r="N101" s="14"/>
      <c r="O101" s="14"/>
      <c r="P101" s="14"/>
      <c r="W101" s="5">
        <v>1003</v>
      </c>
      <c r="X101" s="47"/>
      <c r="Y101" s="4" t="s">
        <v>38</v>
      </c>
      <c r="Z101" s="4" t="s">
        <v>7</v>
      </c>
      <c r="AA101" s="16">
        <v>12</v>
      </c>
      <c r="AB101" s="16">
        <v>25</v>
      </c>
      <c r="AC101" s="16">
        <v>2</v>
      </c>
      <c r="AD101" s="8">
        <f>AA101*AB101</f>
        <v>300</v>
      </c>
      <c r="AE101" s="8">
        <v>100</v>
      </c>
      <c r="AF101" s="7">
        <f>[10]รายการ!B34</f>
        <v>2050</v>
      </c>
      <c r="AG101" s="7">
        <f t="shared" si="35"/>
        <v>615000</v>
      </c>
      <c r="AH101" s="3">
        <f>SUM(AI101:AL101)</f>
        <v>300</v>
      </c>
      <c r="AJ101" s="3">
        <v>300</v>
      </c>
      <c r="AM101" s="2">
        <v>26</v>
      </c>
      <c r="AN101" s="2">
        <f>ค่าเสื่อม!T4</f>
        <v>93</v>
      </c>
      <c r="AO101" s="95">
        <f t="shared" si="36"/>
        <v>571950</v>
      </c>
      <c r="AP101" s="95">
        <f t="shared" si="37"/>
        <v>43050</v>
      </c>
      <c r="AQ101" s="95">
        <f t="shared" si="21"/>
        <v>43050</v>
      </c>
      <c r="AR101" s="95">
        <f t="shared" si="38"/>
        <v>43050</v>
      </c>
      <c r="AT101" s="95">
        <f t="shared" si="34"/>
        <v>43050</v>
      </c>
      <c r="AW101" s="2" t="s">
        <v>51</v>
      </c>
    </row>
    <row r="102" spans="1:52" ht="16.5" customHeight="1" x14ac:dyDescent="0.25">
      <c r="B102" s="1">
        <v>1060</v>
      </c>
      <c r="C102" s="2" t="s">
        <v>5</v>
      </c>
      <c r="D102" s="2">
        <v>40090</v>
      </c>
      <c r="E102" s="2">
        <v>292</v>
      </c>
      <c r="F102" s="2">
        <v>2052</v>
      </c>
      <c r="G102" s="2" t="s">
        <v>214</v>
      </c>
      <c r="H102" s="2">
        <v>1</v>
      </c>
      <c r="I102" s="2">
        <v>2</v>
      </c>
      <c r="J102" s="2">
        <v>89</v>
      </c>
      <c r="K102" s="12">
        <f>H102*400+I102*100+J102</f>
        <v>689</v>
      </c>
      <c r="L102" s="14">
        <f>SUM(Q102:U102)</f>
        <v>689</v>
      </c>
      <c r="M102" s="62">
        <v>1</v>
      </c>
      <c r="N102" s="14">
        <f>L102</f>
        <v>689</v>
      </c>
      <c r="O102" s="14">
        <f>[11]qry_report!$L$1486</f>
        <v>100</v>
      </c>
      <c r="P102" s="14">
        <f>N102*O102</f>
        <v>68900</v>
      </c>
      <c r="Q102" s="3">
        <v>689</v>
      </c>
      <c r="X102" s="47"/>
      <c r="AG102" s="7">
        <f t="shared" si="35"/>
        <v>0</v>
      </c>
      <c r="AO102" s="95">
        <f t="shared" si="36"/>
        <v>0</v>
      </c>
      <c r="AP102" s="95">
        <f t="shared" si="37"/>
        <v>0</v>
      </c>
      <c r="AQ102" s="95">
        <f t="shared" si="21"/>
        <v>68900</v>
      </c>
      <c r="AR102" s="95">
        <f t="shared" si="38"/>
        <v>68900</v>
      </c>
      <c r="AT102" s="95">
        <f t="shared" si="34"/>
        <v>68900</v>
      </c>
      <c r="AW102" s="2"/>
    </row>
    <row r="103" spans="1:52" s="602" customFormat="1" ht="16.5" customHeight="1" x14ac:dyDescent="0.25">
      <c r="A103" s="658" t="s">
        <v>1321</v>
      </c>
      <c r="B103" s="598">
        <v>1061</v>
      </c>
      <c r="C103" s="600" t="s">
        <v>44</v>
      </c>
      <c r="D103" s="600">
        <v>254</v>
      </c>
      <c r="E103" s="600">
        <v>92</v>
      </c>
      <c r="F103" s="600"/>
      <c r="G103" s="600" t="s">
        <v>214</v>
      </c>
      <c r="H103" s="600">
        <v>1</v>
      </c>
      <c r="I103" s="600">
        <v>2</v>
      </c>
      <c r="J103" s="600">
        <v>68</v>
      </c>
      <c r="K103" s="584">
        <f>H103*400+I103*100+J103</f>
        <v>668</v>
      </c>
      <c r="L103" s="585">
        <f>SUM(Q103:U103)</f>
        <v>668</v>
      </c>
      <c r="M103" s="586">
        <v>2</v>
      </c>
      <c r="N103" s="585">
        <f>L103</f>
        <v>668</v>
      </c>
      <c r="O103" s="585">
        <v>100</v>
      </c>
      <c r="P103" s="585">
        <f>N103*O103</f>
        <v>66800</v>
      </c>
      <c r="Q103" s="588"/>
      <c r="R103" s="589">
        <v>668</v>
      </c>
      <c r="S103" s="589"/>
      <c r="T103" s="583"/>
      <c r="U103" s="590"/>
      <c r="V103" s="591" t="s">
        <v>1321</v>
      </c>
      <c r="W103" s="581">
        <v>1004</v>
      </c>
      <c r="X103" s="717" t="s">
        <v>1322</v>
      </c>
      <c r="Y103" s="583" t="s">
        <v>28</v>
      </c>
      <c r="Z103" s="583" t="s">
        <v>53</v>
      </c>
      <c r="AA103" s="593">
        <v>10</v>
      </c>
      <c r="AB103" s="593">
        <v>17</v>
      </c>
      <c r="AC103" s="593">
        <v>2</v>
      </c>
      <c r="AD103" s="589">
        <f>AA103*AB103</f>
        <v>170</v>
      </c>
      <c r="AE103" s="589">
        <v>100</v>
      </c>
      <c r="AF103" s="594">
        <f>[10]รายการ!B1</f>
        <v>6700</v>
      </c>
      <c r="AG103" s="594">
        <f t="shared" si="35"/>
        <v>1139000</v>
      </c>
      <c r="AH103" s="588">
        <f>SUM(AI103:AL103)</f>
        <v>170</v>
      </c>
      <c r="AI103" s="588"/>
      <c r="AJ103" s="588">
        <v>170</v>
      </c>
      <c r="AK103" s="588"/>
      <c r="AL103" s="588"/>
      <c r="AM103" s="600">
        <v>11</v>
      </c>
      <c r="AN103" s="600">
        <f>ค่าเสื่อม!L4</f>
        <v>45</v>
      </c>
      <c r="AO103" s="601">
        <f t="shared" si="36"/>
        <v>512550</v>
      </c>
      <c r="AP103" s="601">
        <f t="shared" si="37"/>
        <v>626450</v>
      </c>
      <c r="AQ103" s="601">
        <f t="shared" si="21"/>
        <v>693250</v>
      </c>
      <c r="AR103" s="601">
        <f t="shared" si="38"/>
        <v>693250</v>
      </c>
      <c r="AS103" s="595">
        <f>P103</f>
        <v>66800</v>
      </c>
      <c r="AT103" s="595">
        <f>AQ103-AS103</f>
        <v>626450</v>
      </c>
      <c r="AU103" s="595">
        <f>AS103</f>
        <v>66800</v>
      </c>
      <c r="AV103" s="583">
        <f>อัตราภาษี!D5</f>
        <v>0.03</v>
      </c>
      <c r="AW103" s="591" t="s">
        <v>1996</v>
      </c>
      <c r="AX103" s="603">
        <f>AU103*AV103/100</f>
        <v>20.04</v>
      </c>
      <c r="AY103" s="595">
        <f>AX103*10/100</f>
        <v>2.0039999999999996</v>
      </c>
    </row>
    <row r="104" spans="1:52" ht="16.5" customHeight="1" x14ac:dyDescent="0.25">
      <c r="A104" s="67" t="s">
        <v>1323</v>
      </c>
      <c r="B104" s="1">
        <v>1062</v>
      </c>
      <c r="C104" s="2" t="s">
        <v>5</v>
      </c>
      <c r="D104" s="2">
        <v>40088</v>
      </c>
      <c r="E104" s="2">
        <v>286</v>
      </c>
      <c r="F104" s="2">
        <v>2050</v>
      </c>
      <c r="G104" s="2" t="s">
        <v>214</v>
      </c>
      <c r="H104" s="2">
        <v>1</v>
      </c>
      <c r="I104" s="2">
        <v>1</v>
      </c>
      <c r="J104" s="2">
        <v>19</v>
      </c>
      <c r="K104" s="12">
        <f>H104*400+I104*100+J104</f>
        <v>519</v>
      </c>
      <c r="L104" s="14">
        <f>SUM(Q104:U104)</f>
        <v>519</v>
      </c>
      <c r="M104" s="62">
        <v>2</v>
      </c>
      <c r="N104" s="14">
        <f>L104</f>
        <v>519</v>
      </c>
      <c r="O104" s="14">
        <f>[11]qry_report!$L$1484</f>
        <v>100</v>
      </c>
      <c r="P104" s="14">
        <f>N104*O104</f>
        <v>51900</v>
      </c>
      <c r="R104" s="8">
        <v>519</v>
      </c>
      <c r="V104" s="26" t="s">
        <v>1323</v>
      </c>
      <c r="W104" s="5">
        <v>1005</v>
      </c>
      <c r="X104" s="47" t="s">
        <v>1324</v>
      </c>
      <c r="Y104" s="4" t="s">
        <v>28</v>
      </c>
      <c r="Z104" s="4" t="s">
        <v>41</v>
      </c>
      <c r="AC104" s="16">
        <v>2</v>
      </c>
      <c r="AD104" s="8">
        <v>396</v>
      </c>
      <c r="AE104" s="8">
        <v>100</v>
      </c>
      <c r="AF104" s="7">
        <f>[10]รายการ!B1</f>
        <v>6700</v>
      </c>
      <c r="AG104" s="7">
        <f t="shared" si="35"/>
        <v>2653200</v>
      </c>
      <c r="AH104" s="4">
        <v>396</v>
      </c>
      <c r="AJ104" s="3">
        <v>396</v>
      </c>
      <c r="AM104" s="2">
        <v>24</v>
      </c>
      <c r="AN104" s="2">
        <f>ค่าเสื่อม!W3</f>
        <v>85</v>
      </c>
      <c r="AO104" s="95">
        <f t="shared" si="36"/>
        <v>2255220</v>
      </c>
      <c r="AP104" s="95">
        <f t="shared" si="37"/>
        <v>397980</v>
      </c>
      <c r="AQ104" s="95">
        <f t="shared" si="21"/>
        <v>449880</v>
      </c>
      <c r="AR104" s="95">
        <f t="shared" si="38"/>
        <v>449880</v>
      </c>
      <c r="AT104" s="95">
        <f t="shared" ref="AT104:AT126" si="39">AQ104</f>
        <v>449880</v>
      </c>
      <c r="AW104" s="2"/>
    </row>
    <row r="105" spans="1:52" ht="16.5" customHeight="1" x14ac:dyDescent="0.25">
      <c r="C105" s="2"/>
      <c r="N105" s="14"/>
      <c r="P105" s="14"/>
      <c r="X105" s="47"/>
      <c r="Z105" s="26" t="s">
        <v>42</v>
      </c>
      <c r="AA105" s="16">
        <v>11</v>
      </c>
      <c r="AB105" s="16">
        <v>18</v>
      </c>
      <c r="AC105" s="16">
        <v>2</v>
      </c>
      <c r="AD105" s="8">
        <f t="shared" ref="AD105:AD111" si="40">AA105*AB105</f>
        <v>198</v>
      </c>
      <c r="AE105" s="8">
        <v>50</v>
      </c>
      <c r="AF105" s="7">
        <f>AF100</f>
        <v>6700</v>
      </c>
      <c r="AG105" s="7">
        <f t="shared" si="35"/>
        <v>1326600</v>
      </c>
      <c r="AH105" s="3">
        <f t="shared" ref="AH105:AH111" si="41">SUM(AI105:AL105)</f>
        <v>198</v>
      </c>
      <c r="AJ105" s="3">
        <v>198</v>
      </c>
      <c r="AN105" s="2">
        <v>85</v>
      </c>
      <c r="AO105" s="95">
        <f t="shared" si="36"/>
        <v>1127610</v>
      </c>
      <c r="AP105" s="95">
        <f t="shared" si="37"/>
        <v>198990</v>
      </c>
      <c r="AQ105" s="95">
        <f t="shared" si="21"/>
        <v>198990</v>
      </c>
      <c r="AR105" s="95">
        <f t="shared" si="38"/>
        <v>198990</v>
      </c>
      <c r="AT105" s="95">
        <f t="shared" si="39"/>
        <v>198990</v>
      </c>
      <c r="AW105" s="2"/>
    </row>
    <row r="106" spans="1:52" ht="16.5" customHeight="1" x14ac:dyDescent="0.25">
      <c r="C106" s="2"/>
      <c r="N106" s="14"/>
      <c r="P106" s="14"/>
      <c r="X106" s="47"/>
      <c r="Z106" s="26" t="s">
        <v>43</v>
      </c>
      <c r="AA106" s="16">
        <v>11</v>
      </c>
      <c r="AB106" s="16">
        <v>18</v>
      </c>
      <c r="AC106" s="16">
        <v>2</v>
      </c>
      <c r="AD106" s="8">
        <f t="shared" si="40"/>
        <v>198</v>
      </c>
      <c r="AE106" s="8">
        <v>50</v>
      </c>
      <c r="AF106" s="7">
        <f>AF104</f>
        <v>6700</v>
      </c>
      <c r="AG106" s="7">
        <f t="shared" si="35"/>
        <v>1326600</v>
      </c>
      <c r="AH106" s="3">
        <f t="shared" si="41"/>
        <v>198</v>
      </c>
      <c r="AJ106" s="3">
        <v>198</v>
      </c>
      <c r="AN106" s="2">
        <v>85</v>
      </c>
      <c r="AO106" s="95">
        <f t="shared" si="36"/>
        <v>1127610</v>
      </c>
      <c r="AP106" s="95">
        <f t="shared" si="37"/>
        <v>198990</v>
      </c>
      <c r="AQ106" s="95">
        <f t="shared" si="21"/>
        <v>198990</v>
      </c>
      <c r="AR106" s="95">
        <f t="shared" si="38"/>
        <v>198990</v>
      </c>
      <c r="AT106" s="95">
        <f t="shared" si="39"/>
        <v>198990</v>
      </c>
      <c r="AW106" s="2"/>
    </row>
    <row r="107" spans="1:52" ht="16.5" customHeight="1" x14ac:dyDescent="0.25">
      <c r="C107" s="2"/>
      <c r="N107" s="14"/>
      <c r="P107" s="14"/>
      <c r="W107" s="5">
        <v>1006</v>
      </c>
      <c r="X107" s="47"/>
      <c r="Y107" s="4" t="s">
        <v>38</v>
      </c>
      <c r="Z107" s="4" t="s">
        <v>7</v>
      </c>
      <c r="AA107" s="16">
        <v>12</v>
      </c>
      <c r="AB107" s="16">
        <v>29</v>
      </c>
      <c r="AC107" s="16">
        <v>2</v>
      </c>
      <c r="AD107" s="8">
        <f t="shared" si="40"/>
        <v>348</v>
      </c>
      <c r="AE107" s="8">
        <v>100</v>
      </c>
      <c r="AF107" s="7">
        <f>[10]รายการ!B34</f>
        <v>2050</v>
      </c>
      <c r="AG107" s="7">
        <f t="shared" si="35"/>
        <v>713400</v>
      </c>
      <c r="AH107" s="3">
        <f t="shared" si="41"/>
        <v>348</v>
      </c>
      <c r="AJ107" s="3">
        <v>348</v>
      </c>
      <c r="AM107" s="2">
        <v>24</v>
      </c>
      <c r="AN107" s="2">
        <f>ค่าเสื่อม!T4</f>
        <v>93</v>
      </c>
      <c r="AO107" s="95">
        <f t="shared" si="36"/>
        <v>663462</v>
      </c>
      <c r="AP107" s="95">
        <f t="shared" si="37"/>
        <v>49938</v>
      </c>
      <c r="AQ107" s="95">
        <f t="shared" ref="AQ107:AQ138" si="42">P107+AP107</f>
        <v>49938</v>
      </c>
      <c r="AR107" s="95">
        <f t="shared" si="38"/>
        <v>49938</v>
      </c>
      <c r="AT107" s="95">
        <f t="shared" si="39"/>
        <v>49938</v>
      </c>
      <c r="AW107" s="2" t="s">
        <v>51</v>
      </c>
    </row>
    <row r="108" spans="1:52" ht="16.5" customHeight="1" x14ac:dyDescent="0.25">
      <c r="A108" s="67" t="s">
        <v>1325</v>
      </c>
      <c r="B108" s="1">
        <v>1063</v>
      </c>
      <c r="C108" s="2" t="s">
        <v>5</v>
      </c>
      <c r="D108" s="2">
        <v>40094</v>
      </c>
      <c r="E108" s="2">
        <v>288</v>
      </c>
      <c r="F108" s="2">
        <v>2056</v>
      </c>
      <c r="G108" s="2" t="s">
        <v>214</v>
      </c>
      <c r="H108" s="2">
        <v>0</v>
      </c>
      <c r="I108" s="2">
        <v>3</v>
      </c>
      <c r="J108" s="2">
        <v>55</v>
      </c>
      <c r="K108" s="12">
        <f>H108*400+I108*100+J108</f>
        <v>355</v>
      </c>
      <c r="L108" s="14">
        <f>SUM(Q108:U108)</f>
        <v>355</v>
      </c>
      <c r="M108" s="62">
        <v>2</v>
      </c>
      <c r="N108" s="14">
        <f>L108</f>
        <v>355</v>
      </c>
      <c r="O108" s="14">
        <f>[11]qry_report!$L$1490</f>
        <v>150</v>
      </c>
      <c r="P108" s="14">
        <f>N108*O108</f>
        <v>53250</v>
      </c>
      <c r="R108" s="8">
        <v>355</v>
      </c>
      <c r="V108" s="26" t="s">
        <v>1325</v>
      </c>
      <c r="W108" s="5">
        <v>1007</v>
      </c>
      <c r="X108" s="47">
        <v>5</v>
      </c>
      <c r="Y108" s="4" t="s">
        <v>28</v>
      </c>
      <c r="Z108" s="4" t="s">
        <v>53</v>
      </c>
      <c r="AA108" s="16">
        <v>6</v>
      </c>
      <c r="AB108" s="16">
        <v>15</v>
      </c>
      <c r="AC108" s="16">
        <v>2</v>
      </c>
      <c r="AD108" s="8">
        <f t="shared" si="40"/>
        <v>90</v>
      </c>
      <c r="AE108" s="8">
        <v>100</v>
      </c>
      <c r="AF108" s="7">
        <f>[10]รายการ!B1</f>
        <v>6700</v>
      </c>
      <c r="AG108" s="7">
        <f t="shared" si="35"/>
        <v>603000</v>
      </c>
      <c r="AH108" s="3">
        <f t="shared" si="41"/>
        <v>90</v>
      </c>
      <c r="AJ108" s="3">
        <v>90</v>
      </c>
      <c r="AM108" s="2">
        <v>9</v>
      </c>
      <c r="AN108" s="2">
        <f>ค่าเสื่อม!J4</f>
        <v>35</v>
      </c>
      <c r="AO108" s="95">
        <f t="shared" si="36"/>
        <v>211050</v>
      </c>
      <c r="AP108" s="95">
        <f t="shared" si="37"/>
        <v>391950</v>
      </c>
      <c r="AQ108" s="95">
        <f t="shared" si="42"/>
        <v>445200</v>
      </c>
      <c r="AR108" s="95">
        <f t="shared" si="38"/>
        <v>445200</v>
      </c>
      <c r="AT108" s="95">
        <f t="shared" si="39"/>
        <v>445200</v>
      </c>
      <c r="AW108" s="2"/>
    </row>
    <row r="109" spans="1:52" ht="16.5" customHeight="1" x14ac:dyDescent="0.25">
      <c r="C109" s="2"/>
      <c r="K109" s="12"/>
      <c r="L109" s="14"/>
      <c r="M109" s="62"/>
      <c r="N109" s="14"/>
      <c r="O109" s="14"/>
      <c r="P109" s="14"/>
      <c r="W109" s="5">
        <v>1008</v>
      </c>
      <c r="X109" s="47"/>
      <c r="Y109" s="4" t="s">
        <v>38</v>
      </c>
      <c r="Z109" s="4" t="s">
        <v>7</v>
      </c>
      <c r="AA109" s="16">
        <v>12</v>
      </c>
      <c r="AB109" s="16">
        <v>13</v>
      </c>
      <c r="AC109" s="16">
        <v>2</v>
      </c>
      <c r="AD109" s="8">
        <f t="shared" si="40"/>
        <v>156</v>
      </c>
      <c r="AE109" s="8">
        <v>100</v>
      </c>
      <c r="AF109" s="7">
        <f>[10]รายการ!B34</f>
        <v>2050</v>
      </c>
      <c r="AG109" s="7">
        <f t="shared" si="35"/>
        <v>319800</v>
      </c>
      <c r="AH109" s="3">
        <f t="shared" si="41"/>
        <v>156</v>
      </c>
      <c r="AJ109" s="3">
        <v>156</v>
      </c>
      <c r="AM109" s="2">
        <v>11</v>
      </c>
      <c r="AN109" s="2">
        <f>ค่าเสื่อม!L4</f>
        <v>45</v>
      </c>
      <c r="AO109" s="95">
        <f t="shared" si="36"/>
        <v>143910</v>
      </c>
      <c r="AP109" s="95">
        <f t="shared" si="37"/>
        <v>175890</v>
      </c>
      <c r="AQ109" s="95">
        <f t="shared" si="42"/>
        <v>175890</v>
      </c>
      <c r="AR109" s="95">
        <f t="shared" si="38"/>
        <v>175890</v>
      </c>
      <c r="AT109" s="95">
        <f t="shared" si="39"/>
        <v>175890</v>
      </c>
      <c r="AW109" s="2" t="s">
        <v>51</v>
      </c>
    </row>
    <row r="110" spans="1:52" ht="16.5" customHeight="1" x14ac:dyDescent="0.25">
      <c r="C110" s="2"/>
      <c r="K110" s="12"/>
      <c r="L110" s="14"/>
      <c r="M110" s="62"/>
      <c r="N110" s="14"/>
      <c r="O110" s="14"/>
      <c r="P110" s="14"/>
      <c r="V110" s="26" t="s">
        <v>1326</v>
      </c>
      <c r="W110" s="5">
        <v>1009</v>
      </c>
      <c r="X110" s="47">
        <v>48</v>
      </c>
      <c r="Y110" s="4" t="s">
        <v>28</v>
      </c>
      <c r="Z110" s="4" t="s">
        <v>53</v>
      </c>
      <c r="AA110" s="16">
        <v>6</v>
      </c>
      <c r="AB110" s="16">
        <v>9</v>
      </c>
      <c r="AC110" s="16">
        <v>2</v>
      </c>
      <c r="AD110" s="8">
        <f t="shared" si="40"/>
        <v>54</v>
      </c>
      <c r="AE110" s="8">
        <v>100</v>
      </c>
      <c r="AF110" s="7">
        <f>[10]รายการ!B1</f>
        <v>6700</v>
      </c>
      <c r="AG110" s="7">
        <f t="shared" si="35"/>
        <v>361800</v>
      </c>
      <c r="AH110" s="3">
        <f t="shared" si="41"/>
        <v>54</v>
      </c>
      <c r="AJ110" s="3">
        <v>54</v>
      </c>
      <c r="AM110" s="2">
        <v>10</v>
      </c>
      <c r="AN110" s="2">
        <f>ค่าเสื่อม!K4</f>
        <v>40</v>
      </c>
      <c r="AO110" s="95">
        <f t="shared" si="36"/>
        <v>144720</v>
      </c>
      <c r="AP110" s="95">
        <f t="shared" si="37"/>
        <v>217080</v>
      </c>
      <c r="AQ110" s="95">
        <f t="shared" si="42"/>
        <v>217080</v>
      </c>
      <c r="AR110" s="95">
        <f t="shared" si="38"/>
        <v>217080</v>
      </c>
      <c r="AT110" s="95">
        <f t="shared" si="39"/>
        <v>217080</v>
      </c>
      <c r="AW110" s="2"/>
    </row>
    <row r="111" spans="1:52" ht="16.5" customHeight="1" x14ac:dyDescent="0.25">
      <c r="C111" s="2"/>
      <c r="K111" s="12"/>
      <c r="L111" s="14"/>
      <c r="M111" s="62"/>
      <c r="N111" s="14"/>
      <c r="O111" s="14"/>
      <c r="P111" s="14"/>
      <c r="W111" s="5">
        <v>1010</v>
      </c>
      <c r="X111" s="47"/>
      <c r="Y111" s="4" t="s">
        <v>38</v>
      </c>
      <c r="Z111" s="4" t="s">
        <v>7</v>
      </c>
      <c r="AA111" s="16">
        <v>7</v>
      </c>
      <c r="AB111" s="16">
        <v>11</v>
      </c>
      <c r="AC111" s="16">
        <v>2</v>
      </c>
      <c r="AD111" s="8">
        <f t="shared" si="40"/>
        <v>77</v>
      </c>
      <c r="AE111" s="8">
        <v>100</v>
      </c>
      <c r="AF111" s="7">
        <f>[10]รายการ!B34</f>
        <v>2050</v>
      </c>
      <c r="AG111" s="7">
        <f t="shared" si="35"/>
        <v>157850</v>
      </c>
      <c r="AH111" s="3">
        <f t="shared" si="41"/>
        <v>77</v>
      </c>
      <c r="AJ111" s="3">
        <v>77</v>
      </c>
      <c r="AM111" s="2">
        <v>11</v>
      </c>
      <c r="AN111" s="2">
        <f>ค่าเสื่อม!L4</f>
        <v>45</v>
      </c>
      <c r="AO111" s="95">
        <f t="shared" si="36"/>
        <v>71032.5</v>
      </c>
      <c r="AP111" s="95">
        <f t="shared" si="37"/>
        <v>86817.5</v>
      </c>
      <c r="AQ111" s="95">
        <f t="shared" si="42"/>
        <v>86817.5</v>
      </c>
      <c r="AR111" s="95">
        <f t="shared" si="38"/>
        <v>86817.5</v>
      </c>
      <c r="AT111" s="95">
        <f t="shared" si="39"/>
        <v>86817.5</v>
      </c>
      <c r="AW111" s="2" t="s">
        <v>51</v>
      </c>
    </row>
    <row r="112" spans="1:52" ht="16.5" customHeight="1" x14ac:dyDescent="0.25">
      <c r="B112" s="1">
        <v>1064</v>
      </c>
      <c r="C112" s="2" t="s">
        <v>5</v>
      </c>
      <c r="D112" s="2">
        <v>41852</v>
      </c>
      <c r="E112" s="2">
        <v>94</v>
      </c>
      <c r="F112" s="2">
        <v>2163</v>
      </c>
      <c r="G112" s="2" t="s">
        <v>214</v>
      </c>
      <c r="H112" s="2">
        <v>11</v>
      </c>
      <c r="I112" s="2">
        <v>2</v>
      </c>
      <c r="J112" s="2">
        <v>81</v>
      </c>
      <c r="K112" s="12">
        <f>H112*400+I112*100+J112</f>
        <v>4681</v>
      </c>
      <c r="L112" s="14">
        <f>SUM(Q112:U112)</f>
        <v>4681</v>
      </c>
      <c r="M112" s="62">
        <v>1</v>
      </c>
      <c r="N112" s="14">
        <f>L112</f>
        <v>4681</v>
      </c>
      <c r="O112" s="14">
        <f>[11]qry_report!$L$1551</f>
        <v>125</v>
      </c>
      <c r="P112" s="14">
        <f>N112*O112</f>
        <v>585125</v>
      </c>
      <c r="Q112" s="3">
        <v>4681</v>
      </c>
      <c r="X112" s="47"/>
      <c r="AO112" s="95"/>
      <c r="AP112" s="95"/>
      <c r="AQ112" s="95">
        <f t="shared" si="42"/>
        <v>585125</v>
      </c>
      <c r="AR112" s="95">
        <f t="shared" si="38"/>
        <v>585125</v>
      </c>
      <c r="AT112" s="95">
        <f t="shared" si="39"/>
        <v>585125</v>
      </c>
      <c r="AW112" s="2"/>
    </row>
    <row r="113" spans="1:51" ht="16.5" customHeight="1" x14ac:dyDescent="0.25">
      <c r="A113" s="67" t="s">
        <v>1327</v>
      </c>
      <c r="B113" s="1">
        <v>1065</v>
      </c>
      <c r="C113" s="2" t="s">
        <v>5</v>
      </c>
      <c r="D113" s="2">
        <v>17607</v>
      </c>
      <c r="E113" s="2">
        <v>36</v>
      </c>
      <c r="F113" s="2">
        <v>416</v>
      </c>
      <c r="G113" s="2" t="s">
        <v>214</v>
      </c>
      <c r="H113" s="2">
        <v>16</v>
      </c>
      <c r="I113" s="2">
        <v>3</v>
      </c>
      <c r="J113" s="2">
        <v>20</v>
      </c>
      <c r="K113" s="12">
        <f>H113*400+I113*100+J113</f>
        <v>6720</v>
      </c>
      <c r="L113" s="14">
        <f>SUM(Q113:U113)</f>
        <v>6720</v>
      </c>
      <c r="M113" s="62">
        <v>1</v>
      </c>
      <c r="N113" s="14">
        <f>L113</f>
        <v>6720</v>
      </c>
      <c r="O113" s="14">
        <f>[11]qry_report!$L$320</f>
        <v>100</v>
      </c>
      <c r="P113" s="14">
        <f>N113*O113</f>
        <v>672000</v>
      </c>
      <c r="Q113" s="3">
        <v>6720</v>
      </c>
      <c r="X113" s="47"/>
      <c r="AO113" s="95"/>
      <c r="AP113" s="95"/>
      <c r="AQ113" s="95">
        <f t="shared" si="42"/>
        <v>672000</v>
      </c>
      <c r="AR113" s="95">
        <f t="shared" si="38"/>
        <v>672000</v>
      </c>
      <c r="AT113" s="95">
        <f t="shared" si="39"/>
        <v>672000</v>
      </c>
      <c r="AW113" s="2"/>
    </row>
    <row r="114" spans="1:51" ht="16.5" customHeight="1" x14ac:dyDescent="0.25">
      <c r="A114" s="67" t="s">
        <v>2000</v>
      </c>
      <c r="B114" s="1">
        <v>1066</v>
      </c>
      <c r="C114" s="2" t="s">
        <v>5</v>
      </c>
      <c r="D114" s="2">
        <v>17608</v>
      </c>
      <c r="E114" s="2">
        <v>37</v>
      </c>
      <c r="F114" s="2">
        <v>417</v>
      </c>
      <c r="G114" s="2" t="s">
        <v>214</v>
      </c>
      <c r="H114" s="2">
        <v>18</v>
      </c>
      <c r="I114" s="2">
        <v>1</v>
      </c>
      <c r="J114" s="2">
        <v>6</v>
      </c>
      <c r="K114" s="12">
        <f>H114*400+I114*100+J114</f>
        <v>7306</v>
      </c>
      <c r="L114" s="14">
        <f>SUM(Q114:U114)</f>
        <v>7306</v>
      </c>
      <c r="M114" s="62">
        <v>1</v>
      </c>
      <c r="N114" s="14">
        <f>L114</f>
        <v>7306</v>
      </c>
      <c r="O114" s="14">
        <f>[11]qry_report!$L$321</f>
        <v>125</v>
      </c>
      <c r="P114" s="14">
        <f>N114*O114</f>
        <v>913250</v>
      </c>
      <c r="Q114" s="3">
        <v>7306</v>
      </c>
      <c r="X114" s="47"/>
      <c r="AO114" s="95"/>
      <c r="AP114" s="95"/>
      <c r="AQ114" s="95">
        <f t="shared" si="42"/>
        <v>913250</v>
      </c>
      <c r="AR114" s="95">
        <f t="shared" si="38"/>
        <v>913250</v>
      </c>
      <c r="AT114" s="95">
        <f t="shared" si="39"/>
        <v>913250</v>
      </c>
      <c r="AW114" s="2"/>
    </row>
    <row r="115" spans="1:51" ht="16.5" customHeight="1" x14ac:dyDescent="0.25">
      <c r="A115" s="67" t="s">
        <v>1328</v>
      </c>
      <c r="B115" s="1">
        <v>1067</v>
      </c>
      <c r="C115" s="2" t="s">
        <v>5</v>
      </c>
      <c r="D115" s="2">
        <v>40178</v>
      </c>
      <c r="E115" s="2">
        <v>287</v>
      </c>
      <c r="F115" s="2">
        <v>2069</v>
      </c>
      <c r="G115" s="2" t="s">
        <v>214</v>
      </c>
      <c r="H115" s="2">
        <v>0</v>
      </c>
      <c r="I115" s="2">
        <v>2</v>
      </c>
      <c r="J115" s="2">
        <v>39</v>
      </c>
      <c r="K115" s="12">
        <f>H115*400+I115*100+J115</f>
        <v>239</v>
      </c>
      <c r="L115" s="14">
        <f>SUM(Q115:U115)</f>
        <v>239</v>
      </c>
      <c r="M115" s="62">
        <v>2</v>
      </c>
      <c r="N115" s="14">
        <f>L115</f>
        <v>239</v>
      </c>
      <c r="O115" s="14">
        <f>[11]qry_report!$L$1504</f>
        <v>100</v>
      </c>
      <c r="P115" s="14">
        <f>N115*O115</f>
        <v>23900</v>
      </c>
      <c r="R115" s="8">
        <v>239</v>
      </c>
      <c r="V115" s="26" t="s">
        <v>1328</v>
      </c>
      <c r="W115" s="5">
        <v>1011</v>
      </c>
      <c r="X115" s="4">
        <v>49</v>
      </c>
      <c r="Y115" s="4" t="s">
        <v>28</v>
      </c>
      <c r="Z115" s="4" t="s">
        <v>41</v>
      </c>
      <c r="AC115" s="16">
        <v>2</v>
      </c>
      <c r="AD115" s="8">
        <v>216</v>
      </c>
      <c r="AE115" s="8">
        <v>100</v>
      </c>
      <c r="AF115" s="7">
        <f>[10]รายการ!B1</f>
        <v>6700</v>
      </c>
      <c r="AG115" s="7">
        <f t="shared" ref="AG115:AG135" si="43">AF115*AD115</f>
        <v>1447200</v>
      </c>
      <c r="AH115" s="4">
        <v>216</v>
      </c>
      <c r="AJ115" s="3">
        <v>216</v>
      </c>
      <c r="AM115" s="2">
        <v>16</v>
      </c>
      <c r="AN115" s="2">
        <f>ค่าเสื่อม!Q3</f>
        <v>55</v>
      </c>
      <c r="AO115" s="95">
        <f t="shared" ref="AO115:AO132" si="44">AG115*AN115/100</f>
        <v>795960</v>
      </c>
      <c r="AP115" s="95">
        <f t="shared" ref="AP115:AP132" si="45">AG115-AO115</f>
        <v>651240</v>
      </c>
      <c r="AQ115" s="95">
        <f t="shared" si="42"/>
        <v>675140</v>
      </c>
      <c r="AR115" s="95">
        <f t="shared" si="38"/>
        <v>675140</v>
      </c>
      <c r="AT115" s="95">
        <f t="shared" si="39"/>
        <v>675140</v>
      </c>
      <c r="AW115" s="2"/>
    </row>
    <row r="116" spans="1:51" ht="16.5" customHeight="1" x14ac:dyDescent="0.25">
      <c r="A116" s="550"/>
      <c r="C116" s="2"/>
      <c r="N116" s="14"/>
      <c r="P116" s="14"/>
      <c r="V116" s="4"/>
      <c r="X116" s="4"/>
      <c r="Z116" s="26" t="s">
        <v>42</v>
      </c>
      <c r="AA116" s="16">
        <v>6</v>
      </c>
      <c r="AB116" s="16">
        <v>18</v>
      </c>
      <c r="AC116" s="16">
        <v>2</v>
      </c>
      <c r="AD116" s="8">
        <f>AA116*AB116</f>
        <v>108</v>
      </c>
      <c r="AE116" s="8">
        <v>50</v>
      </c>
      <c r="AF116" s="7">
        <f>AF119</f>
        <v>6700</v>
      </c>
      <c r="AG116" s="7">
        <f t="shared" si="43"/>
        <v>723600</v>
      </c>
      <c r="AH116" s="3">
        <f>SUM(AI116:AL116)</f>
        <v>108</v>
      </c>
      <c r="AJ116" s="3">
        <v>108</v>
      </c>
      <c r="AN116" s="2">
        <v>55</v>
      </c>
      <c r="AO116" s="95">
        <f t="shared" si="44"/>
        <v>397980</v>
      </c>
      <c r="AP116" s="95">
        <f t="shared" si="45"/>
        <v>325620</v>
      </c>
      <c r="AQ116" s="95">
        <f t="shared" si="42"/>
        <v>325620</v>
      </c>
      <c r="AR116" s="95">
        <f t="shared" si="38"/>
        <v>325620</v>
      </c>
      <c r="AT116" s="95">
        <f t="shared" si="39"/>
        <v>325620</v>
      </c>
      <c r="AW116" s="2"/>
    </row>
    <row r="117" spans="1:51" ht="16.5" customHeight="1" x14ac:dyDescent="0.25">
      <c r="A117" s="550"/>
      <c r="C117" s="2"/>
      <c r="N117" s="14"/>
      <c r="P117" s="14"/>
      <c r="V117" s="4"/>
      <c r="X117" s="4"/>
      <c r="Z117" s="26" t="s">
        <v>43</v>
      </c>
      <c r="AA117" s="16">
        <v>6</v>
      </c>
      <c r="AB117" s="16">
        <v>18</v>
      </c>
      <c r="AC117" s="16">
        <v>2</v>
      </c>
      <c r="AD117" s="8">
        <f>AA117*AB117</f>
        <v>108</v>
      </c>
      <c r="AE117" s="8">
        <v>50</v>
      </c>
      <c r="AF117" s="7">
        <f>AF115</f>
        <v>6700</v>
      </c>
      <c r="AG117" s="7">
        <f t="shared" si="43"/>
        <v>723600</v>
      </c>
      <c r="AH117" s="3">
        <f>SUM(AI117:AL117)</f>
        <v>108</v>
      </c>
      <c r="AJ117" s="3">
        <v>108</v>
      </c>
      <c r="AN117" s="2">
        <v>55</v>
      </c>
      <c r="AO117" s="95">
        <f t="shared" si="44"/>
        <v>397980</v>
      </c>
      <c r="AP117" s="95">
        <f t="shared" si="45"/>
        <v>325620</v>
      </c>
      <c r="AQ117" s="95">
        <f t="shared" si="42"/>
        <v>325620</v>
      </c>
      <c r="AR117" s="95">
        <f t="shared" si="38"/>
        <v>325620</v>
      </c>
      <c r="AT117" s="95">
        <f t="shared" si="39"/>
        <v>325620</v>
      </c>
      <c r="AW117" s="2"/>
    </row>
    <row r="118" spans="1:51" ht="16.5" customHeight="1" x14ac:dyDescent="0.25">
      <c r="A118" s="550"/>
      <c r="C118" s="2"/>
      <c r="N118" s="14"/>
      <c r="P118" s="14"/>
      <c r="V118" s="4"/>
      <c r="W118" s="5">
        <v>1012</v>
      </c>
      <c r="X118" s="4"/>
      <c r="Y118" s="4" t="s">
        <v>38</v>
      </c>
      <c r="Z118" s="4" t="s">
        <v>7</v>
      </c>
      <c r="AA118" s="16">
        <v>6</v>
      </c>
      <c r="AB118" s="16">
        <v>15</v>
      </c>
      <c r="AC118" s="16">
        <v>2</v>
      </c>
      <c r="AD118" s="8">
        <f>AA118*AB118</f>
        <v>90</v>
      </c>
      <c r="AE118" s="8">
        <v>100</v>
      </c>
      <c r="AF118" s="7">
        <f>[10]รายการ!B34</f>
        <v>2050</v>
      </c>
      <c r="AG118" s="7">
        <f t="shared" si="43"/>
        <v>184500</v>
      </c>
      <c r="AH118" s="3">
        <f>SUM(AI118:AL118)</f>
        <v>90</v>
      </c>
      <c r="AJ118" s="3">
        <v>90</v>
      </c>
      <c r="AM118" s="2">
        <v>11</v>
      </c>
      <c r="AN118" s="2">
        <f>ค่าเสื่อม!L4</f>
        <v>45</v>
      </c>
      <c r="AO118" s="95">
        <f t="shared" si="44"/>
        <v>83025</v>
      </c>
      <c r="AP118" s="95">
        <f t="shared" si="45"/>
        <v>101475</v>
      </c>
      <c r="AQ118" s="95">
        <f t="shared" si="42"/>
        <v>101475</v>
      </c>
      <c r="AR118" s="95">
        <f t="shared" si="38"/>
        <v>101475</v>
      </c>
      <c r="AT118" s="95">
        <f t="shared" si="39"/>
        <v>101475</v>
      </c>
      <c r="AW118" s="2" t="s">
        <v>51</v>
      </c>
    </row>
    <row r="119" spans="1:51" ht="16.5" customHeight="1" x14ac:dyDescent="0.25">
      <c r="A119" s="550"/>
      <c r="C119" s="2"/>
      <c r="N119" s="14"/>
      <c r="P119" s="14"/>
      <c r="V119" s="4"/>
      <c r="W119" s="5">
        <v>1013</v>
      </c>
      <c r="X119" s="4"/>
      <c r="Y119" s="4" t="s">
        <v>28</v>
      </c>
      <c r="Z119" s="4" t="s">
        <v>7</v>
      </c>
      <c r="AA119" s="16">
        <v>6</v>
      </c>
      <c r="AB119" s="16">
        <v>15</v>
      </c>
      <c r="AC119" s="16">
        <v>2</v>
      </c>
      <c r="AD119" s="8">
        <f>AA119*AB119</f>
        <v>90</v>
      </c>
      <c r="AE119" s="8">
        <v>100</v>
      </c>
      <c r="AF119" s="7">
        <f>[10]รายการ!B1</f>
        <v>6700</v>
      </c>
      <c r="AG119" s="7">
        <f t="shared" si="43"/>
        <v>603000</v>
      </c>
      <c r="AH119" s="3">
        <f>SUM(AI119:AL119)</f>
        <v>90</v>
      </c>
      <c r="AJ119" s="3">
        <v>90</v>
      </c>
      <c r="AM119" s="2">
        <v>41</v>
      </c>
      <c r="AN119" s="2">
        <f>ค่าเสื่อม!T4</f>
        <v>93</v>
      </c>
      <c r="AO119" s="95">
        <f t="shared" si="44"/>
        <v>560790</v>
      </c>
      <c r="AP119" s="95">
        <f t="shared" si="45"/>
        <v>42210</v>
      </c>
      <c r="AQ119" s="95">
        <f t="shared" si="42"/>
        <v>42210</v>
      </c>
      <c r="AR119" s="95">
        <f t="shared" si="38"/>
        <v>42210</v>
      </c>
      <c r="AT119" s="95">
        <f t="shared" si="39"/>
        <v>42210</v>
      </c>
      <c r="AW119" s="2" t="s">
        <v>315</v>
      </c>
    </row>
    <row r="120" spans="1:51" ht="16.5" customHeight="1" x14ac:dyDescent="0.25">
      <c r="A120" s="67" t="s">
        <v>1330</v>
      </c>
      <c r="B120" s="1">
        <v>1068</v>
      </c>
      <c r="C120" s="2" t="s">
        <v>5</v>
      </c>
      <c r="D120" s="2">
        <v>37490</v>
      </c>
      <c r="E120" s="2">
        <v>583</v>
      </c>
      <c r="F120" s="2">
        <v>2409</v>
      </c>
      <c r="G120" s="2" t="s">
        <v>214</v>
      </c>
      <c r="H120" s="2">
        <v>0</v>
      </c>
      <c r="I120" s="2">
        <v>3</v>
      </c>
      <c r="J120" s="2">
        <v>78</v>
      </c>
      <c r="K120" s="12">
        <f>H120*400+I120*100+J120</f>
        <v>378</v>
      </c>
      <c r="L120" s="14">
        <f>SUM(Q120:U120)</f>
        <v>378</v>
      </c>
      <c r="M120" s="62">
        <v>2</v>
      </c>
      <c r="N120" s="14">
        <f>L120</f>
        <v>378</v>
      </c>
      <c r="O120" s="14">
        <v>750</v>
      </c>
      <c r="P120" s="14">
        <f>N120*O120</f>
        <v>283500</v>
      </c>
      <c r="R120" s="8">
        <v>378</v>
      </c>
      <c r="V120" s="26" t="s">
        <v>1331</v>
      </c>
      <c r="W120" s="5">
        <v>1014</v>
      </c>
      <c r="X120" s="4">
        <v>52</v>
      </c>
      <c r="Y120" s="4" t="s">
        <v>28</v>
      </c>
      <c r="Z120" s="4" t="s">
        <v>41</v>
      </c>
      <c r="AC120" s="16">
        <v>2</v>
      </c>
      <c r="AD120" s="8">
        <v>608</v>
      </c>
      <c r="AE120" s="8">
        <v>100</v>
      </c>
      <c r="AF120" s="7">
        <f>[10]รายการ!B1</f>
        <v>6700</v>
      </c>
      <c r="AG120" s="7">
        <f t="shared" si="43"/>
        <v>4073600</v>
      </c>
      <c r="AH120" s="4">
        <v>608</v>
      </c>
      <c r="AJ120" s="3">
        <v>608</v>
      </c>
      <c r="AM120" s="2">
        <v>31</v>
      </c>
      <c r="AN120" s="2">
        <f>ค่าเสื่อม!W3</f>
        <v>85</v>
      </c>
      <c r="AO120" s="95">
        <f t="shared" si="44"/>
        <v>3462560</v>
      </c>
      <c r="AP120" s="95">
        <f t="shared" si="45"/>
        <v>611040</v>
      </c>
      <c r="AQ120" s="95">
        <f t="shared" si="42"/>
        <v>894540</v>
      </c>
      <c r="AR120" s="95">
        <f t="shared" si="38"/>
        <v>894540</v>
      </c>
      <c r="AT120" s="95">
        <f t="shared" si="39"/>
        <v>894540</v>
      </c>
      <c r="AW120" s="2"/>
    </row>
    <row r="121" spans="1:51" ht="16.5" customHeight="1" x14ac:dyDescent="0.25">
      <c r="C121" s="2"/>
      <c r="N121" s="14"/>
      <c r="P121" s="14"/>
      <c r="X121" s="4"/>
      <c r="Z121" s="26" t="s">
        <v>42</v>
      </c>
      <c r="AA121" s="16">
        <v>16</v>
      </c>
      <c r="AB121" s="16">
        <v>19</v>
      </c>
      <c r="AC121" s="16">
        <v>2</v>
      </c>
      <c r="AD121" s="8">
        <f>AA121*AB121</f>
        <v>304</v>
      </c>
      <c r="AE121" s="8">
        <v>50</v>
      </c>
      <c r="AF121" s="7">
        <f>AF119</f>
        <v>6700</v>
      </c>
      <c r="AG121" s="7">
        <f t="shared" si="43"/>
        <v>2036800</v>
      </c>
      <c r="AH121" s="3">
        <f>SUM(AI121:AL121)</f>
        <v>304</v>
      </c>
      <c r="AJ121" s="3">
        <v>304</v>
      </c>
      <c r="AN121" s="2">
        <v>85</v>
      </c>
      <c r="AO121" s="95">
        <f t="shared" si="44"/>
        <v>1731280</v>
      </c>
      <c r="AP121" s="95">
        <f t="shared" si="45"/>
        <v>305520</v>
      </c>
      <c r="AQ121" s="95">
        <f t="shared" si="42"/>
        <v>305520</v>
      </c>
      <c r="AR121" s="95">
        <f t="shared" si="38"/>
        <v>305520</v>
      </c>
      <c r="AT121" s="95">
        <f t="shared" si="39"/>
        <v>305520</v>
      </c>
      <c r="AW121" s="2"/>
    </row>
    <row r="122" spans="1:51" ht="16.5" customHeight="1" x14ac:dyDescent="0.25">
      <c r="C122" s="2"/>
      <c r="N122" s="14"/>
      <c r="P122" s="14"/>
      <c r="X122" s="4"/>
      <c r="Z122" s="26" t="s">
        <v>43</v>
      </c>
      <c r="AA122" s="16">
        <v>16</v>
      </c>
      <c r="AB122" s="16">
        <v>19</v>
      </c>
      <c r="AC122" s="16">
        <v>2</v>
      </c>
      <c r="AD122" s="8">
        <f>AA122*AB122</f>
        <v>304</v>
      </c>
      <c r="AE122" s="8">
        <v>50</v>
      </c>
      <c r="AF122" s="7">
        <f>AF120</f>
        <v>6700</v>
      </c>
      <c r="AG122" s="7">
        <f t="shared" si="43"/>
        <v>2036800</v>
      </c>
      <c r="AH122" s="3">
        <f>SUM(AI122:AL122)</f>
        <v>304</v>
      </c>
      <c r="AJ122" s="3">
        <v>304</v>
      </c>
      <c r="AN122" s="2">
        <v>85</v>
      </c>
      <c r="AO122" s="95">
        <f t="shared" si="44"/>
        <v>1731280</v>
      </c>
      <c r="AP122" s="95">
        <f t="shared" si="45"/>
        <v>305520</v>
      </c>
      <c r="AQ122" s="95">
        <f t="shared" si="42"/>
        <v>305520</v>
      </c>
      <c r="AR122" s="95">
        <f t="shared" si="38"/>
        <v>305520</v>
      </c>
      <c r="AT122" s="95">
        <f t="shared" si="39"/>
        <v>305520</v>
      </c>
      <c r="AW122" s="2"/>
    </row>
    <row r="123" spans="1:51" ht="16.5" customHeight="1" x14ac:dyDescent="0.25">
      <c r="A123" s="67" t="s">
        <v>1332</v>
      </c>
      <c r="B123" s="1">
        <v>1069</v>
      </c>
      <c r="C123" s="2" t="s">
        <v>5</v>
      </c>
      <c r="D123" s="2">
        <v>37480</v>
      </c>
      <c r="E123" s="2">
        <v>582</v>
      </c>
      <c r="F123" s="2">
        <v>2399</v>
      </c>
      <c r="G123" s="2" t="s">
        <v>214</v>
      </c>
      <c r="H123" s="2">
        <v>0</v>
      </c>
      <c r="I123" s="2">
        <v>2</v>
      </c>
      <c r="J123" s="2">
        <v>47</v>
      </c>
      <c r="K123" s="12">
        <f>H123*400+I123*100+J123</f>
        <v>247</v>
      </c>
      <c r="L123" s="14">
        <f>SUM(Q123:U123)</f>
        <v>247</v>
      </c>
      <c r="M123" s="62">
        <v>2</v>
      </c>
      <c r="N123" s="14">
        <f>L123</f>
        <v>247</v>
      </c>
      <c r="O123" s="14">
        <v>100</v>
      </c>
      <c r="P123" s="14">
        <f>N123*O123</f>
        <v>24700</v>
      </c>
      <c r="R123" s="8">
        <v>247</v>
      </c>
      <c r="V123" s="26" t="s">
        <v>1332</v>
      </c>
      <c r="W123" s="5">
        <v>1015</v>
      </c>
      <c r="X123" s="4">
        <v>53</v>
      </c>
      <c r="Y123" s="4" t="s">
        <v>28</v>
      </c>
      <c r="Z123" s="4" t="s">
        <v>53</v>
      </c>
      <c r="AA123" s="16">
        <v>6</v>
      </c>
      <c r="AB123" s="16">
        <v>6</v>
      </c>
      <c r="AC123" s="16">
        <v>2</v>
      </c>
      <c r="AD123" s="8">
        <f>AA123*AB123</f>
        <v>36</v>
      </c>
      <c r="AE123" s="8">
        <v>100</v>
      </c>
      <c r="AF123" s="7">
        <f>[10]รายการ!B1</f>
        <v>6700</v>
      </c>
      <c r="AG123" s="7">
        <f t="shared" si="43"/>
        <v>241200</v>
      </c>
      <c r="AH123" s="3">
        <f>SUM(AI123:AL123)</f>
        <v>36</v>
      </c>
      <c r="AJ123" s="3">
        <v>36</v>
      </c>
      <c r="AM123" s="2">
        <v>10</v>
      </c>
      <c r="AN123" s="2">
        <f>ค่าเสื่อม!K4</f>
        <v>40</v>
      </c>
      <c r="AO123" s="95">
        <f t="shared" si="44"/>
        <v>96480</v>
      </c>
      <c r="AP123" s="95">
        <f t="shared" si="45"/>
        <v>144720</v>
      </c>
      <c r="AQ123" s="95">
        <f t="shared" si="42"/>
        <v>169420</v>
      </c>
      <c r="AR123" s="95">
        <f t="shared" si="38"/>
        <v>169420</v>
      </c>
      <c r="AT123" s="95">
        <f t="shared" si="39"/>
        <v>169420</v>
      </c>
      <c r="AW123" s="2"/>
    </row>
    <row r="124" spans="1:51" ht="16.5" customHeight="1" x14ac:dyDescent="0.25">
      <c r="C124" s="2"/>
      <c r="N124" s="14"/>
      <c r="P124" s="14"/>
      <c r="V124" s="26" t="s">
        <v>1333</v>
      </c>
      <c r="W124" s="5">
        <v>1016</v>
      </c>
      <c r="X124" s="4">
        <v>78</v>
      </c>
      <c r="Y124" s="4" t="s">
        <v>28</v>
      </c>
      <c r="Z124" s="4" t="s">
        <v>41</v>
      </c>
      <c r="AC124" s="16">
        <v>2</v>
      </c>
      <c r="AD124" s="8">
        <v>192</v>
      </c>
      <c r="AE124" s="8">
        <v>100</v>
      </c>
      <c r="AF124" s="7">
        <f>[10]รายการ!B1</f>
        <v>6700</v>
      </c>
      <c r="AG124" s="7">
        <f t="shared" si="43"/>
        <v>1286400</v>
      </c>
      <c r="AH124" s="3">
        <v>192</v>
      </c>
      <c r="AM124" s="2">
        <v>11</v>
      </c>
      <c r="AN124" s="2">
        <f>ค่าเสื่อม!L3</f>
        <v>34</v>
      </c>
      <c r="AO124" s="95">
        <f t="shared" si="44"/>
        <v>437376</v>
      </c>
      <c r="AP124" s="95">
        <f t="shared" si="45"/>
        <v>849024</v>
      </c>
      <c r="AQ124" s="95">
        <f t="shared" si="42"/>
        <v>849024</v>
      </c>
      <c r="AR124" s="95">
        <f t="shared" si="38"/>
        <v>849024</v>
      </c>
      <c r="AT124" s="95">
        <f t="shared" si="39"/>
        <v>849024</v>
      </c>
      <c r="AW124" s="2"/>
    </row>
    <row r="125" spans="1:51" ht="16.5" customHeight="1" x14ac:dyDescent="0.25">
      <c r="C125" s="2"/>
      <c r="N125" s="14"/>
      <c r="P125" s="14"/>
      <c r="X125" s="4"/>
      <c r="Z125" s="4" t="s">
        <v>42</v>
      </c>
      <c r="AA125" s="16">
        <v>8</v>
      </c>
      <c r="AB125" s="16">
        <v>12</v>
      </c>
      <c r="AC125" s="16">
        <v>2</v>
      </c>
      <c r="AD125" s="8">
        <f>AA125*AB125</f>
        <v>96</v>
      </c>
      <c r="AE125" s="8">
        <v>50</v>
      </c>
      <c r="AF125" s="7">
        <f>AF123</f>
        <v>6700</v>
      </c>
      <c r="AG125" s="7">
        <f t="shared" si="43"/>
        <v>643200</v>
      </c>
      <c r="AH125" s="3">
        <f>SUM(AI125:AL125)</f>
        <v>96</v>
      </c>
      <c r="AJ125" s="3">
        <v>96</v>
      </c>
      <c r="AN125" s="2">
        <v>34</v>
      </c>
      <c r="AO125" s="95">
        <f t="shared" si="44"/>
        <v>218688</v>
      </c>
      <c r="AP125" s="95">
        <f t="shared" si="45"/>
        <v>424512</v>
      </c>
      <c r="AQ125" s="95">
        <f t="shared" si="42"/>
        <v>424512</v>
      </c>
      <c r="AR125" s="95">
        <f t="shared" si="38"/>
        <v>424512</v>
      </c>
      <c r="AT125" s="95">
        <f t="shared" si="39"/>
        <v>424512</v>
      </c>
      <c r="AW125" s="2"/>
    </row>
    <row r="126" spans="1:51" ht="16.5" customHeight="1" x14ac:dyDescent="0.25">
      <c r="C126" s="2"/>
      <c r="N126" s="14"/>
      <c r="P126" s="14"/>
      <c r="X126" s="4"/>
      <c r="Z126" s="4" t="s">
        <v>43</v>
      </c>
      <c r="AA126" s="16">
        <v>8</v>
      </c>
      <c r="AB126" s="16">
        <v>12</v>
      </c>
      <c r="AC126" s="16">
        <v>2</v>
      </c>
      <c r="AD126" s="8">
        <f>AA126*AB126</f>
        <v>96</v>
      </c>
      <c r="AE126" s="8">
        <v>50</v>
      </c>
      <c r="AF126" s="7">
        <f>AF124</f>
        <v>6700</v>
      </c>
      <c r="AG126" s="7">
        <f t="shared" si="43"/>
        <v>643200</v>
      </c>
      <c r="AH126" s="3">
        <f>SUM(AI126:AL126)</f>
        <v>96</v>
      </c>
      <c r="AJ126" s="3">
        <v>96</v>
      </c>
      <c r="AN126" s="2">
        <v>34</v>
      </c>
      <c r="AO126" s="95">
        <f t="shared" si="44"/>
        <v>218688</v>
      </c>
      <c r="AP126" s="95">
        <f t="shared" si="45"/>
        <v>424512</v>
      </c>
      <c r="AQ126" s="95">
        <f t="shared" si="42"/>
        <v>424512</v>
      </c>
      <c r="AR126" s="95">
        <f t="shared" si="38"/>
        <v>424512</v>
      </c>
      <c r="AT126" s="95">
        <f t="shared" si="39"/>
        <v>424512</v>
      </c>
      <c r="AW126" s="2"/>
    </row>
    <row r="127" spans="1:51" s="602" customFormat="1" ht="16.5" customHeight="1" x14ac:dyDescent="0.25">
      <c r="A127" s="658" t="s">
        <v>1334</v>
      </c>
      <c r="B127" s="598">
        <v>1070</v>
      </c>
      <c r="C127" s="600" t="s">
        <v>44</v>
      </c>
      <c r="D127" s="600">
        <v>237</v>
      </c>
      <c r="E127" s="600">
        <v>75</v>
      </c>
      <c r="F127" s="600"/>
      <c r="G127" s="600" t="s">
        <v>214</v>
      </c>
      <c r="H127" s="600">
        <v>1</v>
      </c>
      <c r="I127" s="600">
        <v>1</v>
      </c>
      <c r="J127" s="600">
        <v>34</v>
      </c>
      <c r="K127" s="584">
        <f>H127*400+I127*100+J127</f>
        <v>534</v>
      </c>
      <c r="L127" s="585">
        <f>SUM(Q127:U127)</f>
        <v>534</v>
      </c>
      <c r="M127" s="586">
        <v>2</v>
      </c>
      <c r="N127" s="585">
        <f>L127</f>
        <v>534</v>
      </c>
      <c r="O127" s="585">
        <v>750</v>
      </c>
      <c r="P127" s="585">
        <f>N127*O127</f>
        <v>400500</v>
      </c>
      <c r="Q127" s="588"/>
      <c r="R127" s="589">
        <v>534</v>
      </c>
      <c r="S127" s="589"/>
      <c r="T127" s="583"/>
      <c r="U127" s="590"/>
      <c r="V127" s="591" t="s">
        <v>1334</v>
      </c>
      <c r="W127" s="581">
        <v>1017</v>
      </c>
      <c r="X127" s="583">
        <v>13</v>
      </c>
      <c r="Y127" s="583" t="s">
        <v>28</v>
      </c>
      <c r="Z127" s="583" t="s">
        <v>37</v>
      </c>
      <c r="AA127" s="593">
        <v>7</v>
      </c>
      <c r="AB127" s="593">
        <v>21</v>
      </c>
      <c r="AC127" s="16">
        <v>2</v>
      </c>
      <c r="AD127" s="589">
        <f>AA127*AB127</f>
        <v>147</v>
      </c>
      <c r="AE127" s="589">
        <v>100</v>
      </c>
      <c r="AF127" s="594">
        <f>[10]รายการ!B1</f>
        <v>6700</v>
      </c>
      <c r="AG127" s="594">
        <f t="shared" si="43"/>
        <v>984900</v>
      </c>
      <c r="AH127" s="588">
        <f>SUM(AI127:AL127)</f>
        <v>147</v>
      </c>
      <c r="AI127" s="588"/>
      <c r="AJ127" s="588">
        <v>147</v>
      </c>
      <c r="AK127" s="588"/>
      <c r="AL127" s="588"/>
      <c r="AM127" s="600">
        <v>21</v>
      </c>
      <c r="AN127" s="600">
        <f>ค่าเสื่อม!V2</f>
        <v>32</v>
      </c>
      <c r="AO127" s="601">
        <f t="shared" si="44"/>
        <v>315168</v>
      </c>
      <c r="AP127" s="601">
        <f t="shared" si="45"/>
        <v>669732</v>
      </c>
      <c r="AQ127" s="601">
        <f t="shared" si="42"/>
        <v>1070232</v>
      </c>
      <c r="AR127" s="601">
        <f t="shared" si="38"/>
        <v>1070232</v>
      </c>
      <c r="AS127" s="595">
        <f>P127</f>
        <v>400500</v>
      </c>
      <c r="AT127" s="595">
        <f>AQ127-AS127</f>
        <v>669732</v>
      </c>
      <c r="AU127" s="595">
        <f>AS127</f>
        <v>400500</v>
      </c>
      <c r="AV127" s="583">
        <f>อัตราภาษี!D5</f>
        <v>0.03</v>
      </c>
      <c r="AW127" s="591" t="s">
        <v>1996</v>
      </c>
      <c r="AX127" s="603">
        <f>AU127*AV127/100</f>
        <v>120.15</v>
      </c>
      <c r="AY127" s="595">
        <f>AX127*10/100</f>
        <v>12.015000000000001</v>
      </c>
    </row>
    <row r="128" spans="1:51" ht="16.5" customHeight="1" x14ac:dyDescent="0.25">
      <c r="C128" s="2"/>
      <c r="N128" s="14"/>
      <c r="P128" s="14"/>
      <c r="V128" s="26" t="s">
        <v>1865</v>
      </c>
      <c r="W128" s="5">
        <v>1018</v>
      </c>
      <c r="X128" s="4">
        <v>92</v>
      </c>
      <c r="Y128" s="4" t="s">
        <v>28</v>
      </c>
      <c r="Z128" s="4" t="s">
        <v>37</v>
      </c>
      <c r="AA128" s="16">
        <v>9</v>
      </c>
      <c r="AB128" s="16">
        <v>9</v>
      </c>
      <c r="AC128" s="16">
        <v>2</v>
      </c>
      <c r="AD128" s="8">
        <f>AA128*AB128</f>
        <v>81</v>
      </c>
      <c r="AE128" s="8">
        <v>100</v>
      </c>
      <c r="AF128" s="7">
        <f>[10]รายการ!B1</f>
        <v>6700</v>
      </c>
      <c r="AG128" s="7">
        <f t="shared" si="43"/>
        <v>542700</v>
      </c>
      <c r="AH128" s="3">
        <f>SUM(AI128:AL128)</f>
        <v>81</v>
      </c>
      <c r="AJ128" s="3">
        <v>81</v>
      </c>
      <c r="AM128" s="2">
        <v>6</v>
      </c>
      <c r="AN128" s="2">
        <f>ค่าเสื่อม!G2</f>
        <v>6</v>
      </c>
      <c r="AO128" s="95">
        <f t="shared" si="44"/>
        <v>32562</v>
      </c>
      <c r="AP128" s="95">
        <f t="shared" si="45"/>
        <v>510138</v>
      </c>
      <c r="AQ128" s="95">
        <f t="shared" si="42"/>
        <v>510138</v>
      </c>
      <c r="AR128" s="95">
        <f t="shared" si="38"/>
        <v>510138</v>
      </c>
      <c r="AT128" s="95">
        <f t="shared" ref="AT128:AT139" si="46">AQ128</f>
        <v>510138</v>
      </c>
      <c r="AW128" s="2"/>
    </row>
    <row r="129" spans="1:51" ht="16.5" customHeight="1" x14ac:dyDescent="0.25">
      <c r="C129" s="2"/>
      <c r="N129" s="14"/>
      <c r="P129" s="14"/>
      <c r="V129" s="26" t="s">
        <v>1866</v>
      </c>
      <c r="W129" s="5">
        <v>1019</v>
      </c>
      <c r="X129" s="17" t="s">
        <v>1335</v>
      </c>
      <c r="Y129" s="4" t="s">
        <v>28</v>
      </c>
      <c r="Z129" s="4" t="s">
        <v>41</v>
      </c>
      <c r="AC129" s="16">
        <v>2</v>
      </c>
      <c r="AD129" s="8">
        <v>96</v>
      </c>
      <c r="AE129" s="8">
        <v>100</v>
      </c>
      <c r="AF129" s="7">
        <f>[10]รายการ!B1</f>
        <v>6700</v>
      </c>
      <c r="AG129" s="7">
        <f t="shared" si="43"/>
        <v>643200</v>
      </c>
      <c r="AH129" s="3">
        <v>96</v>
      </c>
      <c r="AM129" s="2">
        <v>11</v>
      </c>
      <c r="AN129" s="2">
        <f>ค่าเสื่อม!L3</f>
        <v>34</v>
      </c>
      <c r="AO129" s="95">
        <f t="shared" si="44"/>
        <v>218688</v>
      </c>
      <c r="AP129" s="95">
        <f t="shared" si="45"/>
        <v>424512</v>
      </c>
      <c r="AQ129" s="95">
        <f t="shared" si="42"/>
        <v>424512</v>
      </c>
      <c r="AR129" s="95">
        <f t="shared" si="38"/>
        <v>424512</v>
      </c>
      <c r="AT129" s="95">
        <f t="shared" si="46"/>
        <v>424512</v>
      </c>
      <c r="AW129" s="2"/>
    </row>
    <row r="130" spans="1:51" ht="16.5" customHeight="1" x14ac:dyDescent="0.25">
      <c r="C130" s="2"/>
      <c r="N130" s="14"/>
      <c r="P130" s="14"/>
      <c r="X130" s="4"/>
      <c r="Z130" s="4" t="s">
        <v>42</v>
      </c>
      <c r="AA130" s="16">
        <v>6</v>
      </c>
      <c r="AB130" s="16">
        <v>8</v>
      </c>
      <c r="AC130" s="16">
        <v>2</v>
      </c>
      <c r="AD130" s="8">
        <f>AA130*AB130</f>
        <v>48</v>
      </c>
      <c r="AE130" s="8">
        <v>50</v>
      </c>
      <c r="AF130" s="7">
        <f>AF128</f>
        <v>6700</v>
      </c>
      <c r="AG130" s="7">
        <f t="shared" si="43"/>
        <v>321600</v>
      </c>
      <c r="AH130" s="3">
        <f>SUM(AI130:AL130)</f>
        <v>48</v>
      </c>
      <c r="AJ130" s="3">
        <v>48</v>
      </c>
      <c r="AN130" s="2">
        <v>34</v>
      </c>
      <c r="AO130" s="95">
        <f t="shared" si="44"/>
        <v>109344</v>
      </c>
      <c r="AP130" s="95">
        <f t="shared" si="45"/>
        <v>212256</v>
      </c>
      <c r="AQ130" s="95">
        <f t="shared" si="42"/>
        <v>212256</v>
      </c>
      <c r="AR130" s="95">
        <f t="shared" si="38"/>
        <v>212256</v>
      </c>
      <c r="AT130" s="95">
        <f t="shared" si="46"/>
        <v>212256</v>
      </c>
      <c r="AW130" s="2"/>
    </row>
    <row r="131" spans="1:51" ht="16.5" customHeight="1" x14ac:dyDescent="0.25">
      <c r="C131" s="2"/>
      <c r="N131" s="14"/>
      <c r="P131" s="14"/>
      <c r="X131" s="4"/>
      <c r="Z131" s="4" t="s">
        <v>43</v>
      </c>
      <c r="AA131" s="16">
        <v>6</v>
      </c>
      <c r="AB131" s="16">
        <v>8</v>
      </c>
      <c r="AC131" s="16">
        <v>2</v>
      </c>
      <c r="AD131" s="8">
        <f>AA131*AB131</f>
        <v>48</v>
      </c>
      <c r="AE131" s="8">
        <v>50</v>
      </c>
      <c r="AF131" s="7">
        <f>AF129</f>
        <v>6700</v>
      </c>
      <c r="AG131" s="7">
        <f t="shared" si="43"/>
        <v>321600</v>
      </c>
      <c r="AH131" s="3">
        <f>SUM(AI131:AL131)</f>
        <v>48</v>
      </c>
      <c r="AJ131" s="3">
        <v>48</v>
      </c>
      <c r="AN131" s="2">
        <v>34</v>
      </c>
      <c r="AO131" s="95">
        <f t="shared" si="44"/>
        <v>109344</v>
      </c>
      <c r="AP131" s="95">
        <f t="shared" si="45"/>
        <v>212256</v>
      </c>
      <c r="AQ131" s="95">
        <f t="shared" si="42"/>
        <v>212256</v>
      </c>
      <c r="AR131" s="95">
        <f t="shared" si="38"/>
        <v>212256</v>
      </c>
      <c r="AT131" s="95">
        <f t="shared" si="46"/>
        <v>212256</v>
      </c>
      <c r="AW131" s="2"/>
    </row>
    <row r="132" spans="1:51" ht="16.5" customHeight="1" x14ac:dyDescent="0.25">
      <c r="C132" s="2"/>
      <c r="N132" s="14"/>
      <c r="P132" s="14"/>
      <c r="W132" s="5">
        <v>1020</v>
      </c>
      <c r="X132" s="4"/>
      <c r="Y132" s="4" t="s">
        <v>34</v>
      </c>
      <c r="Z132" s="4" t="s">
        <v>7</v>
      </c>
      <c r="AA132" s="16">
        <v>12</v>
      </c>
      <c r="AB132" s="16">
        <v>13.5</v>
      </c>
      <c r="AC132" s="16">
        <v>2</v>
      </c>
      <c r="AD132" s="8">
        <f>AA132*AB132</f>
        <v>162</v>
      </c>
      <c r="AE132" s="8">
        <v>100</v>
      </c>
      <c r="AF132" s="7">
        <f>[10]รายการ!B8</f>
        <v>2600</v>
      </c>
      <c r="AG132" s="7">
        <f t="shared" si="43"/>
        <v>421200</v>
      </c>
      <c r="AH132" s="3">
        <f>SUM(AI132:AL132)</f>
        <v>162</v>
      </c>
      <c r="AJ132" s="3">
        <v>162</v>
      </c>
      <c r="AM132" s="2">
        <v>11</v>
      </c>
      <c r="AN132" s="2">
        <f>ค่าเสื่อม!L4</f>
        <v>45</v>
      </c>
      <c r="AO132" s="95">
        <f t="shared" si="44"/>
        <v>189540</v>
      </c>
      <c r="AP132" s="95">
        <f t="shared" si="45"/>
        <v>231660</v>
      </c>
      <c r="AQ132" s="95">
        <f t="shared" si="42"/>
        <v>231660</v>
      </c>
      <c r="AR132" s="95">
        <f t="shared" si="38"/>
        <v>231660</v>
      </c>
      <c r="AT132" s="95">
        <f t="shared" si="46"/>
        <v>231660</v>
      </c>
      <c r="AW132" s="2"/>
    </row>
    <row r="133" spans="1:51" ht="16.5" customHeight="1" x14ac:dyDescent="0.25">
      <c r="A133" s="67" t="s">
        <v>1338</v>
      </c>
      <c r="B133" s="1">
        <v>1071</v>
      </c>
      <c r="C133" s="2" t="s">
        <v>5</v>
      </c>
      <c r="D133" s="2">
        <v>17610</v>
      </c>
      <c r="E133" s="2">
        <v>39</v>
      </c>
      <c r="F133" s="2">
        <v>419</v>
      </c>
      <c r="G133" s="2" t="s">
        <v>214</v>
      </c>
      <c r="H133" s="2">
        <v>3</v>
      </c>
      <c r="I133" s="2">
        <v>1</v>
      </c>
      <c r="J133" s="2">
        <v>90</v>
      </c>
      <c r="K133" s="12">
        <f>H133*400+I133*100+J133</f>
        <v>1390</v>
      </c>
      <c r="L133" s="14">
        <f>SUM(Q133:U133)</f>
        <v>1390</v>
      </c>
      <c r="M133" s="62">
        <v>1</v>
      </c>
      <c r="N133" s="14">
        <f>L133</f>
        <v>1390</v>
      </c>
      <c r="O133" s="14">
        <f>[11]qry_report!$L$323</f>
        <v>100</v>
      </c>
      <c r="P133" s="14">
        <f>N133*O133</f>
        <v>139000</v>
      </c>
      <c r="Q133" s="3">
        <v>1390</v>
      </c>
      <c r="X133" s="4"/>
      <c r="AG133" s="7">
        <f t="shared" si="43"/>
        <v>0</v>
      </c>
      <c r="AO133" s="95"/>
      <c r="AP133" s="95"/>
      <c r="AQ133" s="95">
        <f t="shared" si="42"/>
        <v>139000</v>
      </c>
      <c r="AR133" s="95">
        <f t="shared" si="38"/>
        <v>139000</v>
      </c>
      <c r="AT133" s="95">
        <f t="shared" si="46"/>
        <v>139000</v>
      </c>
      <c r="AW133" s="2"/>
    </row>
    <row r="134" spans="1:51" s="27" customFormat="1" ht="16.5" customHeight="1" x14ac:dyDescent="0.25">
      <c r="A134" s="68" t="s">
        <v>1339</v>
      </c>
      <c r="B134" s="5">
        <v>1072</v>
      </c>
      <c r="C134" s="4" t="s">
        <v>5</v>
      </c>
      <c r="D134" s="4">
        <v>40093</v>
      </c>
      <c r="E134" s="4">
        <v>289</v>
      </c>
      <c r="F134" s="4">
        <v>2055</v>
      </c>
      <c r="G134" s="2" t="s">
        <v>214</v>
      </c>
      <c r="H134" s="4">
        <v>0</v>
      </c>
      <c r="I134" s="4">
        <v>3</v>
      </c>
      <c r="J134" s="4">
        <v>51</v>
      </c>
      <c r="K134" s="12">
        <f>H134*400+I134*100+J134</f>
        <v>351</v>
      </c>
      <c r="L134" s="14">
        <f>SUM(Q134:U134)</f>
        <v>351</v>
      </c>
      <c r="M134" s="62">
        <v>2</v>
      </c>
      <c r="N134" s="14">
        <f>L134</f>
        <v>351</v>
      </c>
      <c r="O134" s="14">
        <f>[11]qry_report!$L$1489</f>
        <v>150</v>
      </c>
      <c r="P134" s="14">
        <f>N134*O134</f>
        <v>52650</v>
      </c>
      <c r="Q134" s="3"/>
      <c r="R134" s="8">
        <v>351</v>
      </c>
      <c r="S134" s="8"/>
      <c r="T134" s="4"/>
      <c r="U134" s="11"/>
      <c r="V134" s="26" t="s">
        <v>1339</v>
      </c>
      <c r="W134" s="5">
        <v>1021</v>
      </c>
      <c r="X134" s="19" t="s">
        <v>1340</v>
      </c>
      <c r="Y134" s="4" t="s">
        <v>28</v>
      </c>
      <c r="Z134" s="4" t="s">
        <v>53</v>
      </c>
      <c r="AA134" s="16">
        <v>7</v>
      </c>
      <c r="AB134" s="16">
        <v>25</v>
      </c>
      <c r="AC134" s="16">
        <v>2</v>
      </c>
      <c r="AD134" s="8">
        <f t="shared" ref="AD134:AD139" si="47">AA134*AB134</f>
        <v>175</v>
      </c>
      <c r="AE134" s="8">
        <v>100</v>
      </c>
      <c r="AF134" s="7">
        <f>[10]รายการ!B1</f>
        <v>6700</v>
      </c>
      <c r="AG134" s="7">
        <f t="shared" si="43"/>
        <v>1172500</v>
      </c>
      <c r="AH134" s="3">
        <f t="shared" ref="AH134:AH139" si="48">SUM(AI134:AL134)</f>
        <v>175</v>
      </c>
      <c r="AI134" s="3"/>
      <c r="AJ134" s="3">
        <v>175</v>
      </c>
      <c r="AK134" s="3"/>
      <c r="AL134" s="3"/>
      <c r="AM134" s="4">
        <v>21</v>
      </c>
      <c r="AN134" s="4">
        <f>ค่าเสื่อม!T4</f>
        <v>93</v>
      </c>
      <c r="AO134" s="95">
        <f>AG134*AN134/100</f>
        <v>1090425</v>
      </c>
      <c r="AP134" s="95">
        <f>AG134-AO134</f>
        <v>82075</v>
      </c>
      <c r="AQ134" s="95">
        <f t="shared" si="42"/>
        <v>134725</v>
      </c>
      <c r="AR134" s="95">
        <f t="shared" si="38"/>
        <v>134725</v>
      </c>
      <c r="AS134" s="4"/>
      <c r="AT134" s="95">
        <f t="shared" si="46"/>
        <v>134725</v>
      </c>
      <c r="AU134" s="4"/>
      <c r="AV134" s="4"/>
      <c r="AW134" s="4"/>
      <c r="AX134" s="4"/>
      <c r="AY134" s="4"/>
    </row>
    <row r="135" spans="1:51" s="27" customFormat="1" ht="16.5" customHeight="1" x14ac:dyDescent="0.25">
      <c r="A135" s="68"/>
      <c r="B135" s="5"/>
      <c r="C135" s="4"/>
      <c r="D135" s="4"/>
      <c r="E135" s="4"/>
      <c r="F135" s="4"/>
      <c r="G135" s="2"/>
      <c r="H135" s="4"/>
      <c r="I135" s="4"/>
      <c r="J135" s="4"/>
      <c r="K135" s="7"/>
      <c r="L135" s="14"/>
      <c r="M135" s="62"/>
      <c r="N135" s="14"/>
      <c r="O135" s="7"/>
      <c r="P135" s="14"/>
      <c r="Q135" s="3"/>
      <c r="R135" s="8"/>
      <c r="S135" s="8"/>
      <c r="T135" s="4"/>
      <c r="U135" s="11"/>
      <c r="V135" s="26"/>
      <c r="W135" s="5">
        <v>1022</v>
      </c>
      <c r="X135" s="47"/>
      <c r="Y135" s="4" t="s">
        <v>38</v>
      </c>
      <c r="Z135" s="4" t="s">
        <v>7</v>
      </c>
      <c r="AA135" s="16">
        <v>7</v>
      </c>
      <c r="AB135" s="16">
        <v>14</v>
      </c>
      <c r="AC135" s="16">
        <v>2</v>
      </c>
      <c r="AD135" s="8">
        <f t="shared" si="47"/>
        <v>98</v>
      </c>
      <c r="AE135" s="8">
        <v>100</v>
      </c>
      <c r="AF135" s="7">
        <f>[10]รายการ!B34</f>
        <v>2050</v>
      </c>
      <c r="AG135" s="7">
        <f t="shared" si="43"/>
        <v>200900</v>
      </c>
      <c r="AH135" s="3">
        <f t="shared" si="48"/>
        <v>98</v>
      </c>
      <c r="AI135" s="3"/>
      <c r="AJ135" s="3">
        <v>98</v>
      </c>
      <c r="AK135" s="3"/>
      <c r="AL135" s="3"/>
      <c r="AM135" s="4">
        <v>9</v>
      </c>
      <c r="AN135" s="4">
        <f>ค่าเสื่อม!J4</f>
        <v>35</v>
      </c>
      <c r="AO135" s="95">
        <f>AG135*AN135/100</f>
        <v>70315</v>
      </c>
      <c r="AP135" s="95">
        <f>AG135-AO135</f>
        <v>130585</v>
      </c>
      <c r="AQ135" s="95">
        <f t="shared" si="42"/>
        <v>130585</v>
      </c>
      <c r="AR135" s="95">
        <f t="shared" si="38"/>
        <v>130585</v>
      </c>
      <c r="AS135" s="4"/>
      <c r="AT135" s="95">
        <f t="shared" si="46"/>
        <v>130585</v>
      </c>
      <c r="AU135" s="4"/>
      <c r="AV135" s="4"/>
      <c r="AW135" s="4" t="s">
        <v>51</v>
      </c>
      <c r="AX135" s="4"/>
      <c r="AY135" s="4"/>
    </row>
    <row r="136" spans="1:51" s="27" customFormat="1" ht="16.5" customHeight="1" x14ac:dyDescent="0.25">
      <c r="A136" s="67" t="s">
        <v>1341</v>
      </c>
      <c r="B136" s="1">
        <v>1073</v>
      </c>
      <c r="C136" s="2" t="s">
        <v>5</v>
      </c>
      <c r="D136" s="2">
        <v>40077</v>
      </c>
      <c r="E136" s="2">
        <v>275</v>
      </c>
      <c r="F136" s="2">
        <v>2039</v>
      </c>
      <c r="G136" s="2" t="s">
        <v>214</v>
      </c>
      <c r="H136" s="2">
        <v>2</v>
      </c>
      <c r="I136" s="2">
        <v>1</v>
      </c>
      <c r="J136" s="2">
        <v>34</v>
      </c>
      <c r="K136" s="12">
        <f>H136*400+I136*100+J136</f>
        <v>934</v>
      </c>
      <c r="L136" s="14">
        <f>SUM(Q136:U136)</f>
        <v>934</v>
      </c>
      <c r="M136" s="62">
        <v>2</v>
      </c>
      <c r="N136" s="14">
        <f>L136</f>
        <v>934</v>
      </c>
      <c r="O136" s="14">
        <f>[11]qry_report!$L$1475</f>
        <v>100</v>
      </c>
      <c r="P136" s="14">
        <f>N136*O136</f>
        <v>93400</v>
      </c>
      <c r="Q136" s="3"/>
      <c r="R136" s="8">
        <v>934</v>
      </c>
      <c r="S136" s="8"/>
      <c r="T136" s="4"/>
      <c r="U136" s="11"/>
      <c r="V136" s="26"/>
      <c r="W136" s="5"/>
      <c r="X136" s="47"/>
      <c r="Y136" s="4"/>
      <c r="Z136" s="4"/>
      <c r="AA136" s="16"/>
      <c r="AB136" s="16"/>
      <c r="AC136" s="16">
        <v>2</v>
      </c>
      <c r="AD136" s="8"/>
      <c r="AE136" s="8"/>
      <c r="AF136" s="7"/>
      <c r="AG136" s="7"/>
      <c r="AH136" s="3"/>
      <c r="AI136" s="3"/>
      <c r="AJ136" s="3"/>
      <c r="AK136" s="3"/>
      <c r="AL136" s="3"/>
      <c r="AM136" s="4"/>
      <c r="AN136" s="4"/>
      <c r="AO136" s="95"/>
      <c r="AP136" s="95"/>
      <c r="AQ136" s="95">
        <f t="shared" si="42"/>
        <v>93400</v>
      </c>
      <c r="AR136" s="95">
        <f t="shared" si="38"/>
        <v>93400</v>
      </c>
      <c r="AS136" s="4"/>
      <c r="AT136" s="95">
        <f t="shared" si="46"/>
        <v>93400</v>
      </c>
      <c r="AU136" s="4"/>
      <c r="AV136" s="4"/>
      <c r="AW136" s="4"/>
      <c r="AX136" s="4"/>
      <c r="AY136" s="4"/>
    </row>
    <row r="137" spans="1:51" ht="16.5" customHeight="1" x14ac:dyDescent="0.25">
      <c r="A137" s="126" t="s">
        <v>299</v>
      </c>
      <c r="B137" s="2"/>
      <c r="C137" s="2"/>
      <c r="K137" s="2"/>
      <c r="L137" s="2"/>
      <c r="M137" s="2"/>
      <c r="N137" s="2"/>
      <c r="O137" s="2"/>
      <c r="P137" s="2"/>
      <c r="Q137" s="2"/>
      <c r="R137" s="2"/>
      <c r="V137" s="26" t="s">
        <v>1342</v>
      </c>
      <c r="W137" s="5">
        <v>1023</v>
      </c>
      <c r="X137" s="4">
        <v>36</v>
      </c>
      <c r="Y137" s="4" t="s">
        <v>28</v>
      </c>
      <c r="Z137" s="4" t="s">
        <v>53</v>
      </c>
      <c r="AA137" s="16">
        <v>9</v>
      </c>
      <c r="AB137" s="16">
        <v>17</v>
      </c>
      <c r="AC137" s="16">
        <v>2</v>
      </c>
      <c r="AD137" s="8">
        <f t="shared" si="47"/>
        <v>153</v>
      </c>
      <c r="AE137" s="8">
        <v>100</v>
      </c>
      <c r="AF137" s="7">
        <f>[10]รายการ!B1</f>
        <v>6700</v>
      </c>
      <c r="AG137" s="7">
        <f t="shared" ref="AG137:AG145" si="49">AF137*AD137</f>
        <v>1025100</v>
      </c>
      <c r="AH137" s="3">
        <f t="shared" si="48"/>
        <v>153</v>
      </c>
      <c r="AJ137" s="3">
        <v>153</v>
      </c>
      <c r="AM137" s="2">
        <v>14</v>
      </c>
      <c r="AN137" s="2">
        <f>ค่าเสื่อม!O4</f>
        <v>60</v>
      </c>
      <c r="AO137" s="95">
        <f t="shared" ref="AO137:AO145" si="50">AG137*AN137/100</f>
        <v>615060</v>
      </c>
      <c r="AP137" s="95">
        <f t="shared" ref="AP137:AP145" si="51">AG137-AO137</f>
        <v>410040</v>
      </c>
      <c r="AQ137" s="95">
        <f t="shared" si="42"/>
        <v>410040</v>
      </c>
      <c r="AR137" s="95">
        <f t="shared" si="38"/>
        <v>410040</v>
      </c>
      <c r="AT137" s="95">
        <f t="shared" si="46"/>
        <v>410040</v>
      </c>
      <c r="AW137" s="2"/>
    </row>
    <row r="138" spans="1:51" ht="16.5" customHeight="1" x14ac:dyDescent="0.25">
      <c r="A138" s="126"/>
      <c r="C138" s="2"/>
      <c r="K138" s="12"/>
      <c r="L138" s="14"/>
      <c r="M138" s="62"/>
      <c r="N138" s="14"/>
      <c r="O138" s="14"/>
      <c r="P138" s="14"/>
      <c r="W138" s="5">
        <v>1024</v>
      </c>
      <c r="X138" s="4"/>
      <c r="Y138" s="4" t="s">
        <v>38</v>
      </c>
      <c r="Z138" s="4" t="s">
        <v>7</v>
      </c>
      <c r="AA138" s="16">
        <v>7</v>
      </c>
      <c r="AB138" s="16">
        <v>14</v>
      </c>
      <c r="AC138" s="16">
        <v>2</v>
      </c>
      <c r="AD138" s="8">
        <f t="shared" si="47"/>
        <v>98</v>
      </c>
      <c r="AE138" s="8">
        <v>100</v>
      </c>
      <c r="AF138" s="7">
        <f>[10]รายการ!B34</f>
        <v>2050</v>
      </c>
      <c r="AG138" s="7">
        <f t="shared" si="49"/>
        <v>200900</v>
      </c>
      <c r="AH138" s="3">
        <f t="shared" si="48"/>
        <v>98</v>
      </c>
      <c r="AJ138" s="3">
        <v>98</v>
      </c>
      <c r="AM138" s="2">
        <v>8</v>
      </c>
      <c r="AN138" s="2">
        <f>ค่าเสื่อม!I4</f>
        <v>30</v>
      </c>
      <c r="AO138" s="95">
        <f t="shared" si="50"/>
        <v>60270</v>
      </c>
      <c r="AP138" s="95">
        <f t="shared" si="51"/>
        <v>140630</v>
      </c>
      <c r="AQ138" s="95">
        <f t="shared" si="42"/>
        <v>140630</v>
      </c>
      <c r="AR138" s="95">
        <f t="shared" si="38"/>
        <v>140630</v>
      </c>
      <c r="AT138" s="95">
        <f t="shared" si="46"/>
        <v>140630</v>
      </c>
      <c r="AW138" s="2" t="s">
        <v>51</v>
      </c>
    </row>
    <row r="139" spans="1:51" ht="16.5" customHeight="1" x14ac:dyDescent="0.25">
      <c r="C139" s="2"/>
      <c r="K139" s="12"/>
      <c r="L139" s="14"/>
      <c r="M139" s="62"/>
      <c r="N139" s="14"/>
      <c r="O139" s="14"/>
      <c r="P139" s="14"/>
      <c r="W139" s="5">
        <v>1025</v>
      </c>
      <c r="X139" s="4"/>
      <c r="Y139" s="4" t="s">
        <v>38</v>
      </c>
      <c r="Z139" s="4" t="s">
        <v>7</v>
      </c>
      <c r="AA139" s="16">
        <v>7</v>
      </c>
      <c r="AB139" s="16">
        <v>15</v>
      </c>
      <c r="AC139" s="16">
        <v>2</v>
      </c>
      <c r="AD139" s="8">
        <f t="shared" si="47"/>
        <v>105</v>
      </c>
      <c r="AE139" s="8">
        <v>100</v>
      </c>
      <c r="AF139" s="7">
        <f>[10]รายการ!B34</f>
        <v>2050</v>
      </c>
      <c r="AG139" s="7">
        <f t="shared" si="49"/>
        <v>215250</v>
      </c>
      <c r="AH139" s="3">
        <f t="shared" si="48"/>
        <v>105</v>
      </c>
      <c r="AJ139" s="3">
        <v>105</v>
      </c>
      <c r="AM139" s="2">
        <v>7</v>
      </c>
      <c r="AN139" s="2">
        <f>ค่าเสื่อม!H4</f>
        <v>25</v>
      </c>
      <c r="AO139" s="95">
        <f t="shared" si="50"/>
        <v>53812.5</v>
      </c>
      <c r="AP139" s="95">
        <f t="shared" si="51"/>
        <v>161437.5</v>
      </c>
      <c r="AQ139" s="95">
        <f t="shared" ref="AQ139" si="52">P139+AP139</f>
        <v>161437.5</v>
      </c>
      <c r="AR139" s="95">
        <f t="shared" si="38"/>
        <v>161437.5</v>
      </c>
      <c r="AT139" s="95">
        <f t="shared" si="46"/>
        <v>161437.5</v>
      </c>
      <c r="AW139" s="2" t="s">
        <v>51</v>
      </c>
    </row>
    <row r="140" spans="1:51" s="602" customFormat="1" ht="16.5" customHeight="1" x14ac:dyDescent="0.25">
      <c r="A140" s="658"/>
      <c r="B140" s="598">
        <v>1074</v>
      </c>
      <c r="C140" s="600" t="s">
        <v>44</v>
      </c>
      <c r="D140" s="600">
        <v>79</v>
      </c>
      <c r="E140" s="600">
        <v>55</v>
      </c>
      <c r="F140" s="600"/>
      <c r="G140" s="600" t="s">
        <v>214</v>
      </c>
      <c r="H140" s="600">
        <v>2</v>
      </c>
      <c r="I140" s="600">
        <v>0</v>
      </c>
      <c r="J140" s="600">
        <v>83</v>
      </c>
      <c r="K140" s="584">
        <f t="shared" ref="K140:K143" si="53">H140*400+I140*100+J140</f>
        <v>883</v>
      </c>
      <c r="L140" s="585">
        <f t="shared" ref="L140:L143" si="54">SUM(Q140:U140)</f>
        <v>883</v>
      </c>
      <c r="M140" s="586">
        <v>1</v>
      </c>
      <c r="N140" s="585">
        <f t="shared" ref="N140:N143" si="55">L140</f>
        <v>883</v>
      </c>
      <c r="O140" s="585">
        <v>100</v>
      </c>
      <c r="P140" s="585">
        <f t="shared" ref="P140:P143" si="56">N140*O140</f>
        <v>88300</v>
      </c>
      <c r="Q140" s="588">
        <v>883</v>
      </c>
      <c r="R140" s="589"/>
      <c r="S140" s="589"/>
      <c r="T140" s="583"/>
      <c r="U140" s="590"/>
      <c r="V140" s="591"/>
      <c r="W140" s="581"/>
      <c r="X140" s="583"/>
      <c r="Y140" s="583"/>
      <c r="Z140" s="583"/>
      <c r="AA140" s="593"/>
      <c r="AB140" s="593"/>
      <c r="AC140" s="593"/>
      <c r="AD140" s="589"/>
      <c r="AE140" s="589"/>
      <c r="AF140" s="594"/>
      <c r="AG140" s="594"/>
      <c r="AH140" s="588"/>
      <c r="AI140" s="588"/>
      <c r="AJ140" s="588"/>
      <c r="AK140" s="588"/>
      <c r="AL140" s="588"/>
      <c r="AM140" s="600"/>
      <c r="AN140" s="600"/>
      <c r="AO140" s="601"/>
      <c r="AP140" s="601"/>
      <c r="AQ140" s="601">
        <f t="shared" ref="AQ140" si="57">P140+AP140</f>
        <v>88300</v>
      </c>
      <c r="AR140" s="601">
        <f t="shared" ref="AR140" si="58">AQ140</f>
        <v>88300</v>
      </c>
      <c r="AS140" s="595">
        <f>P140</f>
        <v>88300</v>
      </c>
      <c r="AT140" s="595">
        <f t="shared" ref="AT140" si="59">AQ140-AS140</f>
        <v>0</v>
      </c>
      <c r="AU140" s="595">
        <f>AS140</f>
        <v>88300</v>
      </c>
      <c r="AV140" s="583">
        <f>อัตราภาษี!B5</f>
        <v>0.01</v>
      </c>
      <c r="AW140" s="591" t="s">
        <v>1995</v>
      </c>
      <c r="AX140" s="603">
        <f t="shared" ref="AX140" si="60">AU140*AV140/100</f>
        <v>8.83</v>
      </c>
      <c r="AY140" s="595">
        <f t="shared" ref="AY140" si="61">AX140*10/100</f>
        <v>0.88300000000000001</v>
      </c>
    </row>
    <row r="141" spans="1:51" ht="16.5" customHeight="1" x14ac:dyDescent="0.25">
      <c r="B141" s="1">
        <v>1075</v>
      </c>
      <c r="C141" s="2" t="s">
        <v>5</v>
      </c>
      <c r="D141" s="2">
        <v>14557</v>
      </c>
      <c r="E141" s="2">
        <v>23</v>
      </c>
      <c r="F141" s="2">
        <v>180</v>
      </c>
      <c r="G141" s="2" t="s">
        <v>214</v>
      </c>
      <c r="H141" s="2">
        <v>2</v>
      </c>
      <c r="I141" s="2">
        <v>1</v>
      </c>
      <c r="J141" s="2">
        <v>44</v>
      </c>
      <c r="K141" s="12">
        <f t="shared" si="53"/>
        <v>944</v>
      </c>
      <c r="L141" s="14">
        <f t="shared" si="54"/>
        <v>944</v>
      </c>
      <c r="M141" s="62">
        <v>1</v>
      </c>
      <c r="N141" s="14">
        <f t="shared" si="55"/>
        <v>944</v>
      </c>
      <c r="O141" s="14">
        <f>[11]qry_report!$L$157</f>
        <v>100</v>
      </c>
      <c r="P141" s="14">
        <f t="shared" si="56"/>
        <v>94400</v>
      </c>
      <c r="Q141" s="3">
        <v>944</v>
      </c>
      <c r="X141" s="47"/>
      <c r="AO141" s="95"/>
      <c r="AP141" s="95"/>
      <c r="AQ141" s="95">
        <f t="shared" ref="AQ141:AQ150" si="62">P141+AP141</f>
        <v>94400</v>
      </c>
      <c r="AR141" s="95">
        <f t="shared" ref="AR141:AR146" si="63">AQ141</f>
        <v>94400</v>
      </c>
      <c r="AT141" s="95">
        <f>AQ141</f>
        <v>94400</v>
      </c>
      <c r="AW141" s="2"/>
    </row>
    <row r="142" spans="1:51" ht="16.5" customHeight="1" x14ac:dyDescent="0.25">
      <c r="A142" s="67" t="s">
        <v>1342</v>
      </c>
      <c r="B142" s="1">
        <v>1076</v>
      </c>
      <c r="C142" s="2" t="s">
        <v>5</v>
      </c>
      <c r="D142" s="2">
        <v>44353</v>
      </c>
      <c r="E142" s="2">
        <v>342</v>
      </c>
      <c r="F142" s="2">
        <v>2459</v>
      </c>
      <c r="G142" s="2" t="s">
        <v>214</v>
      </c>
      <c r="H142" s="2">
        <v>2</v>
      </c>
      <c r="I142" s="2">
        <v>1</v>
      </c>
      <c r="J142" s="2">
        <v>71</v>
      </c>
      <c r="K142" s="12">
        <f t="shared" si="53"/>
        <v>971</v>
      </c>
      <c r="L142" s="14">
        <f t="shared" si="54"/>
        <v>971</v>
      </c>
      <c r="M142" s="62">
        <v>1</v>
      </c>
      <c r="N142" s="14">
        <f t="shared" si="55"/>
        <v>971</v>
      </c>
      <c r="O142" s="14">
        <v>125</v>
      </c>
      <c r="P142" s="14">
        <f t="shared" si="56"/>
        <v>121375</v>
      </c>
      <c r="Q142" s="3">
        <v>971</v>
      </c>
      <c r="X142" s="4"/>
      <c r="AO142" s="95"/>
      <c r="AP142" s="95"/>
      <c r="AQ142" s="95">
        <f t="shared" si="62"/>
        <v>121375</v>
      </c>
      <c r="AR142" s="95">
        <f t="shared" si="63"/>
        <v>121375</v>
      </c>
      <c r="AT142" s="95">
        <f>AQ142</f>
        <v>121375</v>
      </c>
      <c r="AW142" s="2"/>
    </row>
    <row r="143" spans="1:51" ht="16.5" customHeight="1" x14ac:dyDescent="0.25">
      <c r="A143" s="67" t="s">
        <v>1343</v>
      </c>
      <c r="B143" s="1">
        <v>1077</v>
      </c>
      <c r="C143" s="2" t="s">
        <v>5</v>
      </c>
      <c r="D143" s="2">
        <v>40075</v>
      </c>
      <c r="E143" s="2">
        <v>273</v>
      </c>
      <c r="F143" s="2">
        <v>2037</v>
      </c>
      <c r="G143" s="2" t="s">
        <v>214</v>
      </c>
      <c r="H143" s="2">
        <v>0</v>
      </c>
      <c r="I143" s="2">
        <v>3</v>
      </c>
      <c r="J143" s="2">
        <v>55</v>
      </c>
      <c r="K143" s="12">
        <f t="shared" si="53"/>
        <v>355</v>
      </c>
      <c r="L143" s="14">
        <f t="shared" si="54"/>
        <v>355</v>
      </c>
      <c r="M143" s="62">
        <v>2</v>
      </c>
      <c r="N143" s="14">
        <f t="shared" si="55"/>
        <v>355</v>
      </c>
      <c r="O143" s="14">
        <f>[11]qry_report!$L$1473</f>
        <v>175</v>
      </c>
      <c r="P143" s="14">
        <f t="shared" si="56"/>
        <v>62125</v>
      </c>
      <c r="R143" s="8">
        <v>355</v>
      </c>
      <c r="V143" s="26" t="s">
        <v>1343</v>
      </c>
      <c r="W143" s="5">
        <v>1026</v>
      </c>
      <c r="X143" s="4">
        <v>35</v>
      </c>
      <c r="Y143" s="4" t="s">
        <v>28</v>
      </c>
      <c r="Z143" s="4" t="s">
        <v>41</v>
      </c>
      <c r="AC143" s="16">
        <v>2</v>
      </c>
      <c r="AD143" s="8">
        <v>180</v>
      </c>
      <c r="AE143" s="8">
        <v>100</v>
      </c>
      <c r="AF143" s="7">
        <f>[10]รายการ!B1</f>
        <v>6700</v>
      </c>
      <c r="AG143" s="7">
        <f t="shared" si="49"/>
        <v>1206000</v>
      </c>
      <c r="AH143" s="4">
        <v>180</v>
      </c>
      <c r="AJ143" s="3">
        <v>180</v>
      </c>
      <c r="AM143" s="2">
        <v>9</v>
      </c>
      <c r="AN143" s="2">
        <f>ค่าเสื่อม!J3</f>
        <v>26</v>
      </c>
      <c r="AO143" s="95">
        <f t="shared" si="50"/>
        <v>313560</v>
      </c>
      <c r="AP143" s="95">
        <f t="shared" si="51"/>
        <v>892440</v>
      </c>
      <c r="AQ143" s="95">
        <f t="shared" si="62"/>
        <v>954565</v>
      </c>
      <c r="AR143" s="95">
        <f t="shared" si="63"/>
        <v>954565</v>
      </c>
      <c r="AT143" s="95">
        <f>AQ143</f>
        <v>954565</v>
      </c>
      <c r="AW143" s="2"/>
    </row>
    <row r="144" spans="1:51" ht="16.5" customHeight="1" x14ac:dyDescent="0.25">
      <c r="C144" s="2"/>
      <c r="K144" s="12"/>
      <c r="L144" s="14"/>
      <c r="M144" s="62"/>
      <c r="N144" s="14"/>
      <c r="O144" s="14"/>
      <c r="P144" s="14"/>
      <c r="X144" s="47"/>
      <c r="Z144" s="26" t="s">
        <v>42</v>
      </c>
      <c r="AA144" s="16">
        <v>9</v>
      </c>
      <c r="AB144" s="16">
        <v>10</v>
      </c>
      <c r="AC144" s="16">
        <v>2</v>
      </c>
      <c r="AD144" s="8">
        <f t="shared" ref="AD144:AD149" si="64">AA144*AB144</f>
        <v>90</v>
      </c>
      <c r="AE144" s="8">
        <v>50</v>
      </c>
      <c r="AF144" s="7">
        <f>AF137</f>
        <v>6700</v>
      </c>
      <c r="AG144" s="7">
        <f t="shared" si="49"/>
        <v>603000</v>
      </c>
      <c r="AH144" s="3">
        <f t="shared" ref="AH144:AH149" si="65">SUM(AI144:AL144)</f>
        <v>90</v>
      </c>
      <c r="AJ144" s="3">
        <v>90</v>
      </c>
      <c r="AN144" s="2">
        <v>26</v>
      </c>
      <c r="AO144" s="95">
        <f t="shared" si="50"/>
        <v>156780</v>
      </c>
      <c r="AP144" s="95">
        <f t="shared" si="51"/>
        <v>446220</v>
      </c>
      <c r="AQ144" s="95">
        <f t="shared" si="62"/>
        <v>446220</v>
      </c>
      <c r="AR144" s="95">
        <f t="shared" si="63"/>
        <v>446220</v>
      </c>
      <c r="AT144" s="95">
        <f>AQ144</f>
        <v>446220</v>
      </c>
      <c r="AW144" s="2"/>
    </row>
    <row r="145" spans="1:51" ht="16.5" customHeight="1" x14ac:dyDescent="0.25">
      <c r="C145" s="2"/>
      <c r="N145" s="14"/>
      <c r="P145" s="14"/>
      <c r="X145" s="4"/>
      <c r="Z145" s="26" t="s">
        <v>43</v>
      </c>
      <c r="AA145" s="16">
        <v>9</v>
      </c>
      <c r="AB145" s="16">
        <v>10</v>
      </c>
      <c r="AC145" s="16">
        <v>2</v>
      </c>
      <c r="AD145" s="8">
        <f t="shared" si="64"/>
        <v>90</v>
      </c>
      <c r="AE145" s="8">
        <v>50</v>
      </c>
      <c r="AF145" s="7">
        <f>AF143</f>
        <v>6700</v>
      </c>
      <c r="AG145" s="7">
        <f t="shared" si="49"/>
        <v>603000</v>
      </c>
      <c r="AH145" s="3">
        <f t="shared" si="65"/>
        <v>90</v>
      </c>
      <c r="AJ145" s="3">
        <v>90</v>
      </c>
      <c r="AN145" s="2">
        <v>26</v>
      </c>
      <c r="AO145" s="95">
        <f t="shared" si="50"/>
        <v>156780</v>
      </c>
      <c r="AP145" s="95">
        <f t="shared" si="51"/>
        <v>446220</v>
      </c>
      <c r="AQ145" s="95">
        <f t="shared" si="62"/>
        <v>446220</v>
      </c>
      <c r="AR145" s="95">
        <f t="shared" si="63"/>
        <v>446220</v>
      </c>
      <c r="AT145" s="95">
        <f>AQ145</f>
        <v>446220</v>
      </c>
      <c r="AW145" s="2"/>
    </row>
    <row r="146" spans="1:51" s="602" customFormat="1" ht="16.5" customHeight="1" x14ac:dyDescent="0.25">
      <c r="A146" s="658"/>
      <c r="B146" s="598">
        <v>1078</v>
      </c>
      <c r="C146" s="600" t="s">
        <v>44</v>
      </c>
      <c r="D146" s="600">
        <v>242</v>
      </c>
      <c r="E146" s="600">
        <v>40</v>
      </c>
      <c r="F146" s="600"/>
      <c r="G146" s="600" t="s">
        <v>214</v>
      </c>
      <c r="H146" s="600">
        <v>9</v>
      </c>
      <c r="I146" s="600">
        <v>2</v>
      </c>
      <c r="J146" s="600">
        <v>26</v>
      </c>
      <c r="K146" s="584">
        <f>H146*400+I146*100+J146</f>
        <v>3826</v>
      </c>
      <c r="L146" s="585">
        <f>SUM(Q146:U146)</f>
        <v>3826</v>
      </c>
      <c r="M146" s="586">
        <v>2</v>
      </c>
      <c r="N146" s="585">
        <f>L146</f>
        <v>3826</v>
      </c>
      <c r="O146" s="585">
        <v>125</v>
      </c>
      <c r="P146" s="585">
        <f>N146*O146</f>
        <v>478250</v>
      </c>
      <c r="Q146" s="588">
        <v>3826</v>
      </c>
      <c r="R146" s="589"/>
      <c r="S146" s="589"/>
      <c r="T146" s="583"/>
      <c r="U146" s="590"/>
      <c r="V146" s="591"/>
      <c r="W146" s="581"/>
      <c r="X146" s="583"/>
      <c r="Y146" s="583"/>
      <c r="Z146" s="591"/>
      <c r="AA146" s="593"/>
      <c r="AB146" s="593"/>
      <c r="AC146" s="593"/>
      <c r="AD146" s="589"/>
      <c r="AE146" s="589"/>
      <c r="AF146" s="594"/>
      <c r="AG146" s="594"/>
      <c r="AH146" s="588"/>
      <c r="AI146" s="588"/>
      <c r="AJ146" s="588"/>
      <c r="AK146" s="588"/>
      <c r="AL146" s="588"/>
      <c r="AM146" s="600"/>
      <c r="AN146" s="600"/>
      <c r="AO146" s="601"/>
      <c r="AP146" s="601"/>
      <c r="AQ146" s="601">
        <f t="shared" si="62"/>
        <v>478250</v>
      </c>
      <c r="AR146" s="601">
        <f t="shared" si="63"/>
        <v>478250</v>
      </c>
      <c r="AS146" s="595">
        <f>P146</f>
        <v>478250</v>
      </c>
      <c r="AT146" s="595">
        <f t="shared" ref="AT146" si="66">AQ146-AS146</f>
        <v>0</v>
      </c>
      <c r="AU146" s="595">
        <f>AS146</f>
        <v>478250</v>
      </c>
      <c r="AV146" s="583">
        <f>อัตราภาษี!B5</f>
        <v>0.01</v>
      </c>
      <c r="AW146" s="591" t="s">
        <v>1995</v>
      </c>
      <c r="AX146" s="603">
        <f t="shared" ref="AX146" si="67">AU146*AV146/100</f>
        <v>47.825000000000003</v>
      </c>
      <c r="AY146" s="595">
        <f t="shared" ref="AY146" si="68">AX146*10/100</f>
        <v>4.7824999999999998</v>
      </c>
    </row>
    <row r="147" spans="1:51" ht="16.5" customHeight="1" x14ac:dyDescent="0.25">
      <c r="A147" s="67" t="s">
        <v>1344</v>
      </c>
      <c r="B147" s="1">
        <v>1079</v>
      </c>
      <c r="C147" s="2" t="s">
        <v>5</v>
      </c>
      <c r="D147" s="2">
        <v>14608</v>
      </c>
      <c r="E147" s="2">
        <v>15</v>
      </c>
      <c r="F147" s="2">
        <v>231</v>
      </c>
      <c r="G147" s="2" t="s">
        <v>214</v>
      </c>
      <c r="H147" s="2">
        <v>1</v>
      </c>
      <c r="I147" s="2">
        <v>1</v>
      </c>
      <c r="J147" s="2">
        <v>45</v>
      </c>
      <c r="K147" s="12">
        <f t="shared" ref="K147:K155" si="69">H147*400+I147*100+J147</f>
        <v>545</v>
      </c>
      <c r="L147" s="14">
        <f t="shared" ref="L147:L155" si="70">SUM(Q147:U147)</f>
        <v>545</v>
      </c>
      <c r="M147" s="62">
        <v>2</v>
      </c>
      <c r="N147" s="14">
        <f t="shared" ref="N147:N172" si="71">L147</f>
        <v>545</v>
      </c>
      <c r="O147" s="14">
        <f>[11]qry_report!$L$207</f>
        <v>175</v>
      </c>
      <c r="P147" s="14">
        <f t="shared" ref="P147:P172" si="72">N147*O147</f>
        <v>95375</v>
      </c>
      <c r="R147" s="8">
        <v>545</v>
      </c>
      <c r="V147" s="26" t="s">
        <v>1344</v>
      </c>
      <c r="W147" s="5">
        <v>1027</v>
      </c>
      <c r="X147" s="4">
        <v>62</v>
      </c>
      <c r="Y147" s="4" t="s">
        <v>28</v>
      </c>
      <c r="Z147" s="4" t="s">
        <v>53</v>
      </c>
      <c r="AA147" s="16">
        <v>15</v>
      </c>
      <c r="AB147" s="16">
        <v>15</v>
      </c>
      <c r="AC147" s="16">
        <v>2</v>
      </c>
      <c r="AD147" s="8">
        <f t="shared" si="64"/>
        <v>225</v>
      </c>
      <c r="AE147" s="8">
        <v>100</v>
      </c>
      <c r="AF147" s="7">
        <f>[10]รายการ!B1</f>
        <v>6700</v>
      </c>
      <c r="AG147" s="7">
        <f t="shared" ref="AG147:AG166" si="73">AF147*AD147</f>
        <v>1507500</v>
      </c>
      <c r="AH147" s="3">
        <f t="shared" si="65"/>
        <v>225</v>
      </c>
      <c r="AJ147" s="3">
        <v>225</v>
      </c>
      <c r="AM147" s="2">
        <v>41</v>
      </c>
      <c r="AN147" s="2">
        <f>ค่าเสื่อม!T4</f>
        <v>93</v>
      </c>
      <c r="AO147" s="95">
        <f t="shared" ref="AO147:AO164" si="74">AG147*AN147/100</f>
        <v>1401975</v>
      </c>
      <c r="AP147" s="95">
        <f t="shared" ref="AP147:AP164" si="75">AG147-AO147</f>
        <v>105525</v>
      </c>
      <c r="AQ147" s="95">
        <f t="shared" si="62"/>
        <v>200900</v>
      </c>
      <c r="AR147" s="95">
        <f t="shared" ref="AR147:AR176" si="76">AQ147</f>
        <v>200900</v>
      </c>
      <c r="AT147" s="95">
        <f t="shared" ref="AT147:AT176" si="77">AQ147</f>
        <v>200900</v>
      </c>
      <c r="AW147" s="2"/>
    </row>
    <row r="148" spans="1:51" ht="16.5" customHeight="1" x14ac:dyDescent="0.25">
      <c r="C148" s="2"/>
      <c r="K148" s="12"/>
      <c r="L148" s="14"/>
      <c r="M148" s="62"/>
      <c r="N148" s="14"/>
      <c r="O148" s="14"/>
      <c r="P148" s="14"/>
      <c r="W148" s="5">
        <v>1028</v>
      </c>
      <c r="X148" s="4"/>
      <c r="Y148" s="4" t="s">
        <v>38</v>
      </c>
      <c r="Z148" s="4" t="s">
        <v>7</v>
      </c>
      <c r="AA148" s="16">
        <v>8</v>
      </c>
      <c r="AB148" s="16">
        <v>16</v>
      </c>
      <c r="AC148" s="16">
        <v>2</v>
      </c>
      <c r="AD148" s="8">
        <f t="shared" si="64"/>
        <v>128</v>
      </c>
      <c r="AE148" s="8">
        <v>100</v>
      </c>
      <c r="AF148" s="7">
        <f>[10]รายการ!B34</f>
        <v>2050</v>
      </c>
      <c r="AG148" s="7">
        <f t="shared" si="73"/>
        <v>262400</v>
      </c>
      <c r="AH148" s="3">
        <f t="shared" si="65"/>
        <v>128</v>
      </c>
      <c r="AJ148" s="3">
        <v>128</v>
      </c>
      <c r="AM148" s="2">
        <v>9</v>
      </c>
      <c r="AN148" s="2">
        <f>ค่าเสื่อม!J4</f>
        <v>35</v>
      </c>
      <c r="AO148" s="95">
        <f t="shared" si="74"/>
        <v>91840</v>
      </c>
      <c r="AP148" s="95">
        <f t="shared" si="75"/>
        <v>170560</v>
      </c>
      <c r="AQ148" s="95">
        <f t="shared" si="62"/>
        <v>170560</v>
      </c>
      <c r="AR148" s="95">
        <f t="shared" si="76"/>
        <v>170560</v>
      </c>
      <c r="AT148" s="95">
        <f t="shared" si="77"/>
        <v>170560</v>
      </c>
      <c r="AW148" s="2" t="s">
        <v>51</v>
      </c>
    </row>
    <row r="149" spans="1:51" ht="16.5" customHeight="1" x14ac:dyDescent="0.25">
      <c r="C149" s="2"/>
      <c r="K149" s="12"/>
      <c r="L149" s="14"/>
      <c r="M149" s="62"/>
      <c r="N149" s="14"/>
      <c r="O149" s="14"/>
      <c r="P149" s="14"/>
      <c r="V149" s="26" t="s">
        <v>1345</v>
      </c>
      <c r="W149" s="5">
        <v>1029</v>
      </c>
      <c r="X149" s="4" t="s">
        <v>761</v>
      </c>
      <c r="Y149" s="4" t="s">
        <v>28</v>
      </c>
      <c r="Z149" s="4" t="s">
        <v>53</v>
      </c>
      <c r="AA149" s="16">
        <v>12</v>
      </c>
      <c r="AB149" s="16">
        <v>15</v>
      </c>
      <c r="AC149" s="16">
        <v>2</v>
      </c>
      <c r="AD149" s="8">
        <f t="shared" si="64"/>
        <v>180</v>
      </c>
      <c r="AE149" s="8">
        <v>100</v>
      </c>
      <c r="AF149" s="7">
        <f>[10]รายการ!B1</f>
        <v>6700</v>
      </c>
      <c r="AG149" s="7">
        <f t="shared" si="73"/>
        <v>1206000</v>
      </c>
      <c r="AH149" s="3">
        <f t="shared" si="65"/>
        <v>180</v>
      </c>
      <c r="AJ149" s="3">
        <v>180</v>
      </c>
      <c r="AM149" s="2">
        <v>21</v>
      </c>
      <c r="AN149" s="2">
        <f>ค่าเสื่อม!T4</f>
        <v>93</v>
      </c>
      <c r="AO149" s="95">
        <f t="shared" si="74"/>
        <v>1121580</v>
      </c>
      <c r="AP149" s="95">
        <f t="shared" si="75"/>
        <v>84420</v>
      </c>
      <c r="AQ149" s="95">
        <f t="shared" si="62"/>
        <v>84420</v>
      </c>
      <c r="AR149" s="95">
        <f t="shared" si="76"/>
        <v>84420</v>
      </c>
      <c r="AT149" s="95">
        <f t="shared" si="77"/>
        <v>84420</v>
      </c>
      <c r="AW149" s="2"/>
    </row>
    <row r="150" spans="1:51" ht="16.5" customHeight="1" x14ac:dyDescent="0.25">
      <c r="B150" s="1">
        <v>1080</v>
      </c>
      <c r="C150" s="2" t="s">
        <v>5</v>
      </c>
      <c r="D150" s="2">
        <v>14612</v>
      </c>
      <c r="E150" s="2">
        <v>12</v>
      </c>
      <c r="F150" s="2">
        <v>235</v>
      </c>
      <c r="G150" s="2" t="s">
        <v>214</v>
      </c>
      <c r="H150" s="2">
        <v>2</v>
      </c>
      <c r="I150" s="2">
        <v>0</v>
      </c>
      <c r="J150" s="2">
        <v>79</v>
      </c>
      <c r="K150" s="12">
        <f t="shared" si="69"/>
        <v>879</v>
      </c>
      <c r="L150" s="14">
        <f t="shared" si="70"/>
        <v>879</v>
      </c>
      <c r="M150" s="62">
        <v>1</v>
      </c>
      <c r="N150" s="14">
        <f t="shared" si="71"/>
        <v>879</v>
      </c>
      <c r="O150" s="14">
        <f>[11]qry_report!$L$211</f>
        <v>100</v>
      </c>
      <c r="P150" s="14">
        <f t="shared" si="72"/>
        <v>87900</v>
      </c>
      <c r="Q150" s="3">
        <v>879</v>
      </c>
      <c r="X150" s="47"/>
      <c r="AO150" s="95"/>
      <c r="AP150" s="95"/>
      <c r="AQ150" s="95">
        <f t="shared" si="62"/>
        <v>87900</v>
      </c>
      <c r="AR150" s="95">
        <f t="shared" si="76"/>
        <v>87900</v>
      </c>
      <c r="AT150" s="95">
        <f t="shared" si="77"/>
        <v>87900</v>
      </c>
      <c r="AW150" s="2"/>
    </row>
    <row r="151" spans="1:51" s="602" customFormat="1" ht="16.5" customHeight="1" x14ac:dyDescent="0.25">
      <c r="A151" s="658"/>
      <c r="B151" s="598">
        <v>1081</v>
      </c>
      <c r="C151" s="600" t="s">
        <v>44</v>
      </c>
      <c r="D151" s="600">
        <v>232</v>
      </c>
      <c r="E151" s="600">
        <v>70</v>
      </c>
      <c r="F151" s="600"/>
      <c r="G151" s="600" t="s">
        <v>214</v>
      </c>
      <c r="H151" s="600">
        <v>4</v>
      </c>
      <c r="I151" s="600">
        <v>1</v>
      </c>
      <c r="J151" s="600">
        <v>31</v>
      </c>
      <c r="K151" s="584">
        <f t="shared" si="69"/>
        <v>1731</v>
      </c>
      <c r="L151" s="585">
        <f t="shared" si="70"/>
        <v>1731</v>
      </c>
      <c r="M151" s="586">
        <v>1</v>
      </c>
      <c r="N151" s="585">
        <f t="shared" si="71"/>
        <v>1731</v>
      </c>
      <c r="O151" s="585">
        <v>125</v>
      </c>
      <c r="P151" s="585">
        <f t="shared" si="72"/>
        <v>216375</v>
      </c>
      <c r="Q151" s="588">
        <v>1731</v>
      </c>
      <c r="R151" s="589"/>
      <c r="S151" s="589"/>
      <c r="T151" s="583"/>
      <c r="U151" s="590"/>
      <c r="V151" s="591"/>
      <c r="W151" s="581"/>
      <c r="X151" s="717"/>
      <c r="Y151" s="583"/>
      <c r="Z151" s="583"/>
      <c r="AA151" s="593"/>
      <c r="AB151" s="593"/>
      <c r="AC151" s="593"/>
      <c r="AD151" s="589"/>
      <c r="AE151" s="589"/>
      <c r="AF151" s="594"/>
      <c r="AG151" s="594"/>
      <c r="AH151" s="583"/>
      <c r="AI151" s="588"/>
      <c r="AJ151" s="588"/>
      <c r="AK151" s="588"/>
      <c r="AL151" s="588"/>
      <c r="AM151" s="600"/>
      <c r="AN151" s="600"/>
      <c r="AO151" s="601"/>
      <c r="AP151" s="601"/>
      <c r="AQ151" s="601">
        <f t="shared" ref="AQ151" si="78">P151+AP151</f>
        <v>216375</v>
      </c>
      <c r="AR151" s="601">
        <f t="shared" si="76"/>
        <v>216375</v>
      </c>
      <c r="AS151" s="595">
        <f>P151</f>
        <v>216375</v>
      </c>
      <c r="AT151" s="595">
        <f t="shared" ref="AT151" si="79">AQ151-AS151</f>
        <v>0</v>
      </c>
      <c r="AU151" s="595">
        <f>AS151</f>
        <v>216375</v>
      </c>
      <c r="AV151" s="583">
        <f>อัตราภาษี!B5</f>
        <v>0.01</v>
      </c>
      <c r="AW151" s="591" t="s">
        <v>1995</v>
      </c>
      <c r="AX151" s="603">
        <f t="shared" ref="AX151" si="80">AU151*AV151/100</f>
        <v>21.637499999999999</v>
      </c>
      <c r="AY151" s="595">
        <f t="shared" ref="AY151" si="81">AX151*10/100</f>
        <v>2.1637499999999998</v>
      </c>
    </row>
    <row r="152" spans="1:51" ht="16.5" customHeight="1" x14ac:dyDescent="0.25">
      <c r="A152" s="67" t="s">
        <v>1345</v>
      </c>
      <c r="B152" s="1">
        <v>1082</v>
      </c>
      <c r="C152" s="2" t="s">
        <v>5</v>
      </c>
      <c r="D152" s="2">
        <v>43608</v>
      </c>
      <c r="E152" s="2">
        <v>146</v>
      </c>
      <c r="F152" s="2">
        <v>2338</v>
      </c>
      <c r="G152" s="2" t="s">
        <v>214</v>
      </c>
      <c r="H152" s="2">
        <v>15</v>
      </c>
      <c r="I152" s="2">
        <v>0</v>
      </c>
      <c r="J152" s="2">
        <v>0</v>
      </c>
      <c r="K152" s="12">
        <f t="shared" si="69"/>
        <v>6000</v>
      </c>
      <c r="L152" s="14">
        <f t="shared" si="70"/>
        <v>6000</v>
      </c>
      <c r="M152" s="62">
        <v>1</v>
      </c>
      <c r="N152" s="14">
        <f t="shared" si="71"/>
        <v>6000</v>
      </c>
      <c r="O152" s="14">
        <v>125</v>
      </c>
      <c r="P152" s="14">
        <f t="shared" si="72"/>
        <v>750000</v>
      </c>
      <c r="Q152" s="3">
        <v>6000</v>
      </c>
      <c r="X152" s="4"/>
      <c r="AO152" s="95"/>
      <c r="AP152" s="95"/>
      <c r="AQ152" s="95">
        <f t="shared" ref="AQ152:AQ178" si="82">P152+AP152</f>
        <v>750000</v>
      </c>
      <c r="AR152" s="95">
        <f t="shared" si="76"/>
        <v>750000</v>
      </c>
      <c r="AT152" s="95">
        <f t="shared" si="77"/>
        <v>750000</v>
      </c>
      <c r="AW152" s="2"/>
    </row>
    <row r="153" spans="1:51" ht="16.5" customHeight="1" x14ac:dyDescent="0.25">
      <c r="A153" s="67" t="s">
        <v>1346</v>
      </c>
      <c r="B153" s="1">
        <v>1083</v>
      </c>
      <c r="C153" s="2" t="s">
        <v>5</v>
      </c>
      <c r="D153" s="2">
        <v>44357</v>
      </c>
      <c r="E153" s="2">
        <v>341</v>
      </c>
      <c r="F153" s="2">
        <v>2458</v>
      </c>
      <c r="G153" s="2" t="s">
        <v>214</v>
      </c>
      <c r="H153" s="2">
        <v>2</v>
      </c>
      <c r="I153" s="2">
        <v>2</v>
      </c>
      <c r="J153" s="2">
        <v>68</v>
      </c>
      <c r="K153" s="12">
        <f t="shared" si="69"/>
        <v>1068</v>
      </c>
      <c r="L153" s="14">
        <f t="shared" si="70"/>
        <v>1068</v>
      </c>
      <c r="M153" s="62">
        <v>1</v>
      </c>
      <c r="N153" s="14">
        <f t="shared" si="71"/>
        <v>1068</v>
      </c>
      <c r="O153" s="14">
        <v>125</v>
      </c>
      <c r="P153" s="14">
        <f t="shared" si="72"/>
        <v>133500</v>
      </c>
      <c r="Q153" s="3">
        <v>1068</v>
      </c>
      <c r="X153" s="4"/>
      <c r="AO153" s="95"/>
      <c r="AP153" s="95"/>
      <c r="AQ153" s="95">
        <f t="shared" si="82"/>
        <v>133500</v>
      </c>
      <c r="AR153" s="95">
        <f t="shared" si="76"/>
        <v>133500</v>
      </c>
      <c r="AT153" s="95">
        <f t="shared" si="77"/>
        <v>133500</v>
      </c>
      <c r="AW153" s="2"/>
    </row>
    <row r="154" spans="1:51" ht="16.5" customHeight="1" x14ac:dyDescent="0.25">
      <c r="B154" s="1">
        <v>1084</v>
      </c>
      <c r="C154" s="2" t="s">
        <v>5</v>
      </c>
      <c r="D154" s="2">
        <v>40076</v>
      </c>
      <c r="E154" s="2">
        <v>274</v>
      </c>
      <c r="F154" s="2">
        <v>2038</v>
      </c>
      <c r="G154" s="2" t="s">
        <v>214</v>
      </c>
      <c r="H154" s="2">
        <v>1</v>
      </c>
      <c r="I154" s="2">
        <v>1</v>
      </c>
      <c r="J154" s="2">
        <v>75</v>
      </c>
      <c r="K154" s="12">
        <f t="shared" si="69"/>
        <v>575</v>
      </c>
      <c r="L154" s="14">
        <f t="shared" si="70"/>
        <v>575</v>
      </c>
      <c r="M154" s="62">
        <v>1</v>
      </c>
      <c r="N154" s="14">
        <f t="shared" si="71"/>
        <v>575</v>
      </c>
      <c r="O154" s="14">
        <f>[11]qry_report!$L$1474</f>
        <v>175</v>
      </c>
      <c r="P154" s="14">
        <f t="shared" si="72"/>
        <v>100625</v>
      </c>
      <c r="Q154" s="3">
        <v>575</v>
      </c>
      <c r="X154" s="4"/>
      <c r="AO154" s="95"/>
      <c r="AP154" s="95"/>
      <c r="AQ154" s="95">
        <f t="shared" si="82"/>
        <v>100625</v>
      </c>
      <c r="AR154" s="95">
        <f t="shared" si="76"/>
        <v>100625</v>
      </c>
      <c r="AT154" s="95">
        <f t="shared" si="77"/>
        <v>100625</v>
      </c>
      <c r="AW154" s="2"/>
    </row>
    <row r="155" spans="1:51" ht="16.5" customHeight="1" x14ac:dyDescent="0.25">
      <c r="A155" s="67" t="s">
        <v>1347</v>
      </c>
      <c r="B155" s="1">
        <v>1085</v>
      </c>
      <c r="C155" s="2" t="s">
        <v>5</v>
      </c>
      <c r="D155" s="2">
        <v>40071</v>
      </c>
      <c r="E155" s="2">
        <v>268</v>
      </c>
      <c r="F155" s="2">
        <v>2033</v>
      </c>
      <c r="G155" s="2" t="s">
        <v>214</v>
      </c>
      <c r="H155" s="2">
        <v>0</v>
      </c>
      <c r="I155" s="2">
        <v>2</v>
      </c>
      <c r="J155" s="2">
        <v>18</v>
      </c>
      <c r="K155" s="12">
        <f t="shared" si="69"/>
        <v>218</v>
      </c>
      <c r="L155" s="14">
        <f t="shared" si="70"/>
        <v>218</v>
      </c>
      <c r="M155" s="62">
        <v>2</v>
      </c>
      <c r="N155" s="14">
        <f t="shared" si="71"/>
        <v>218</v>
      </c>
      <c r="O155" s="14">
        <v>125</v>
      </c>
      <c r="P155" s="14">
        <f t="shared" si="72"/>
        <v>27250</v>
      </c>
      <c r="R155" s="8">
        <v>218</v>
      </c>
      <c r="V155" s="26" t="s">
        <v>1347</v>
      </c>
      <c r="W155" s="5">
        <v>1030</v>
      </c>
      <c r="X155" s="17" t="s">
        <v>626</v>
      </c>
      <c r="Y155" s="4" t="s">
        <v>28</v>
      </c>
      <c r="Z155" s="4" t="s">
        <v>53</v>
      </c>
      <c r="AA155" s="16">
        <v>13</v>
      </c>
      <c r="AB155" s="16">
        <v>17</v>
      </c>
      <c r="AC155" s="16">
        <v>2</v>
      </c>
      <c r="AD155" s="8">
        <f>AA155*AB155</f>
        <v>221</v>
      </c>
      <c r="AE155" s="8">
        <v>100</v>
      </c>
      <c r="AF155" s="7">
        <f>[10]รายการ!B1</f>
        <v>6700</v>
      </c>
      <c r="AG155" s="7">
        <f t="shared" si="73"/>
        <v>1480700</v>
      </c>
      <c r="AH155" s="3">
        <f>SUM(AI155:AL155)</f>
        <v>221</v>
      </c>
      <c r="AJ155" s="3">
        <v>221</v>
      </c>
      <c r="AM155" s="2">
        <v>8</v>
      </c>
      <c r="AN155" s="2">
        <f>ค่าเสื่อม!I4</f>
        <v>30</v>
      </c>
      <c r="AO155" s="95">
        <f t="shared" si="74"/>
        <v>444210</v>
      </c>
      <c r="AP155" s="95">
        <f t="shared" si="75"/>
        <v>1036490</v>
      </c>
      <c r="AQ155" s="95">
        <f t="shared" si="82"/>
        <v>1063740</v>
      </c>
      <c r="AR155" s="95">
        <f t="shared" si="76"/>
        <v>1063740</v>
      </c>
      <c r="AT155" s="95">
        <f t="shared" si="77"/>
        <v>1063740</v>
      </c>
      <c r="AW155" s="2"/>
    </row>
    <row r="156" spans="1:51" ht="16.5" customHeight="1" x14ac:dyDescent="0.25">
      <c r="C156" s="2"/>
      <c r="N156" s="14">
        <f t="shared" si="71"/>
        <v>0</v>
      </c>
      <c r="P156" s="14">
        <f t="shared" si="72"/>
        <v>0</v>
      </c>
      <c r="W156" s="5">
        <v>1031</v>
      </c>
      <c r="X156" s="4"/>
      <c r="Y156" s="4" t="s">
        <v>38</v>
      </c>
      <c r="Z156" s="4" t="s">
        <v>7</v>
      </c>
      <c r="AA156" s="16">
        <v>6</v>
      </c>
      <c r="AB156" s="16">
        <v>14</v>
      </c>
      <c r="AC156" s="16">
        <v>2</v>
      </c>
      <c r="AD156" s="8">
        <f>AA156*AB156</f>
        <v>84</v>
      </c>
      <c r="AE156" s="8">
        <v>100</v>
      </c>
      <c r="AF156" s="7">
        <f>[10]รายการ!B34</f>
        <v>2050</v>
      </c>
      <c r="AG156" s="7">
        <f t="shared" si="73"/>
        <v>172200</v>
      </c>
      <c r="AH156" s="3">
        <f>SUM(AI156:AL156)</f>
        <v>84</v>
      </c>
      <c r="AJ156" s="3">
        <v>84</v>
      </c>
      <c r="AM156" s="2">
        <v>21</v>
      </c>
      <c r="AN156" s="2">
        <f>ค่าเสื่อม!T4</f>
        <v>93</v>
      </c>
      <c r="AO156" s="95">
        <f t="shared" si="74"/>
        <v>160146</v>
      </c>
      <c r="AP156" s="95">
        <f t="shared" si="75"/>
        <v>12054</v>
      </c>
      <c r="AQ156" s="95">
        <f t="shared" si="82"/>
        <v>12054</v>
      </c>
      <c r="AR156" s="95">
        <f t="shared" si="76"/>
        <v>12054</v>
      </c>
      <c r="AT156" s="95">
        <f t="shared" si="77"/>
        <v>12054</v>
      </c>
      <c r="AW156" s="2" t="s">
        <v>51</v>
      </c>
    </row>
    <row r="157" spans="1:51" ht="16.5" customHeight="1" x14ac:dyDescent="0.25">
      <c r="A157" s="67" t="s">
        <v>1348</v>
      </c>
      <c r="B157" s="1">
        <v>1086</v>
      </c>
      <c r="C157" s="2" t="s">
        <v>5</v>
      </c>
      <c r="D157" s="2">
        <v>17596</v>
      </c>
      <c r="E157" s="2">
        <v>20</v>
      </c>
      <c r="F157" s="2">
        <v>405</v>
      </c>
      <c r="G157" s="2" t="s">
        <v>214</v>
      </c>
      <c r="H157" s="2">
        <v>5</v>
      </c>
      <c r="I157" s="2">
        <v>0</v>
      </c>
      <c r="J157" s="2">
        <v>0</v>
      </c>
      <c r="K157" s="12">
        <f>H157*400+I157*100+J157</f>
        <v>2000</v>
      </c>
      <c r="L157" s="14">
        <f>SUM(Q157:U157)</f>
        <v>2000</v>
      </c>
      <c r="M157" s="62">
        <v>1</v>
      </c>
      <c r="N157" s="14">
        <f t="shared" si="71"/>
        <v>2000</v>
      </c>
      <c r="O157" s="14">
        <f>[11]qry_report!$L$311</f>
        <v>650</v>
      </c>
      <c r="P157" s="14">
        <f t="shared" si="72"/>
        <v>1300000</v>
      </c>
      <c r="Q157" s="3">
        <v>2000</v>
      </c>
      <c r="X157" s="4"/>
      <c r="AG157" s="7">
        <f t="shared" si="73"/>
        <v>0</v>
      </c>
      <c r="AO157" s="95">
        <f t="shared" si="74"/>
        <v>0</v>
      </c>
      <c r="AP157" s="95">
        <f t="shared" si="75"/>
        <v>0</v>
      </c>
      <c r="AQ157" s="95">
        <f t="shared" si="82"/>
        <v>1300000</v>
      </c>
      <c r="AR157" s="95">
        <f t="shared" si="76"/>
        <v>1300000</v>
      </c>
      <c r="AT157" s="95">
        <f t="shared" si="77"/>
        <v>1300000</v>
      </c>
      <c r="AW157" s="2"/>
    </row>
    <row r="158" spans="1:51" ht="16.5" customHeight="1" x14ac:dyDescent="0.25">
      <c r="A158" s="67" t="s">
        <v>1349</v>
      </c>
      <c r="B158" s="1">
        <v>1087</v>
      </c>
      <c r="C158" s="2" t="s">
        <v>5</v>
      </c>
      <c r="D158" s="2">
        <v>14611</v>
      </c>
      <c r="E158" s="2">
        <v>13</v>
      </c>
      <c r="F158" s="2">
        <v>234</v>
      </c>
      <c r="G158" s="2" t="s">
        <v>214</v>
      </c>
      <c r="H158" s="2">
        <v>0</v>
      </c>
      <c r="I158" s="2">
        <v>3</v>
      </c>
      <c r="J158" s="2">
        <v>27</v>
      </c>
      <c r="K158" s="12">
        <f>H158*400+I158*100+J158</f>
        <v>327</v>
      </c>
      <c r="L158" s="14">
        <f>SUM(Q158:U158)</f>
        <v>327</v>
      </c>
      <c r="M158" s="62">
        <v>2</v>
      </c>
      <c r="N158" s="14">
        <f t="shared" si="71"/>
        <v>327</v>
      </c>
      <c r="O158" s="14">
        <f>[11]qry_report!$L$210</f>
        <v>175</v>
      </c>
      <c r="P158" s="14">
        <f t="shared" si="72"/>
        <v>57225</v>
      </c>
      <c r="R158" s="8">
        <v>327</v>
      </c>
      <c r="V158" s="26" t="s">
        <v>1349</v>
      </c>
      <c r="W158" s="5">
        <v>1032</v>
      </c>
      <c r="X158" s="4">
        <v>37</v>
      </c>
      <c r="Y158" s="4" t="s">
        <v>28</v>
      </c>
      <c r="Z158" s="4" t="s">
        <v>53</v>
      </c>
      <c r="AA158" s="16">
        <v>19</v>
      </c>
      <c r="AB158" s="16">
        <v>25</v>
      </c>
      <c r="AC158" s="16">
        <v>2</v>
      </c>
      <c r="AD158" s="8">
        <f>AA158*AB158</f>
        <v>475</v>
      </c>
      <c r="AE158" s="8">
        <v>100</v>
      </c>
      <c r="AF158" s="7">
        <f>[10]รายการ!B1</f>
        <v>6700</v>
      </c>
      <c r="AG158" s="7">
        <f t="shared" si="73"/>
        <v>3182500</v>
      </c>
      <c r="AH158" s="3">
        <f>SUM(AI158:AL158)</f>
        <v>475</v>
      </c>
      <c r="AJ158" s="3">
        <v>475</v>
      </c>
      <c r="AM158" s="2">
        <v>86</v>
      </c>
      <c r="AN158" s="2">
        <f>ค่าเสื่อม!T4</f>
        <v>93</v>
      </c>
      <c r="AO158" s="95">
        <f t="shared" si="74"/>
        <v>2959725</v>
      </c>
      <c r="AP158" s="95">
        <f t="shared" si="75"/>
        <v>222775</v>
      </c>
      <c r="AQ158" s="95">
        <f t="shared" si="82"/>
        <v>280000</v>
      </c>
      <c r="AR158" s="95">
        <f t="shared" si="76"/>
        <v>280000</v>
      </c>
      <c r="AT158" s="95">
        <f t="shared" si="77"/>
        <v>280000</v>
      </c>
      <c r="AW158" s="2"/>
    </row>
    <row r="159" spans="1:51" ht="16.5" customHeight="1" x14ac:dyDescent="0.25">
      <c r="B159" s="1">
        <v>1088</v>
      </c>
      <c r="C159" s="2" t="s">
        <v>5</v>
      </c>
      <c r="D159" s="2">
        <v>25695</v>
      </c>
      <c r="E159" s="2">
        <v>134</v>
      </c>
      <c r="F159" s="2">
        <v>1153</v>
      </c>
      <c r="G159" s="2" t="s">
        <v>214</v>
      </c>
      <c r="H159" s="2">
        <v>16</v>
      </c>
      <c r="I159" s="2">
        <v>1</v>
      </c>
      <c r="J159" s="2">
        <v>18</v>
      </c>
      <c r="K159" s="12">
        <f>H159*400+I159*100+J159</f>
        <v>6518</v>
      </c>
      <c r="L159" s="14">
        <f>SUM(Q159:U159)</f>
        <v>6518</v>
      </c>
      <c r="M159" s="62">
        <v>1</v>
      </c>
      <c r="N159" s="14">
        <f t="shared" si="71"/>
        <v>6518</v>
      </c>
      <c r="O159" s="14">
        <f>[11]qry_report!$L$797</f>
        <v>100</v>
      </c>
      <c r="P159" s="14">
        <f t="shared" si="72"/>
        <v>651800</v>
      </c>
      <c r="Q159" s="3">
        <v>6518</v>
      </c>
      <c r="X159" s="47"/>
      <c r="AG159" s="7">
        <f t="shared" si="73"/>
        <v>0</v>
      </c>
      <c r="AO159" s="95">
        <f t="shared" si="74"/>
        <v>0</v>
      </c>
      <c r="AP159" s="95">
        <f t="shared" si="75"/>
        <v>0</v>
      </c>
      <c r="AQ159" s="95">
        <f t="shared" si="82"/>
        <v>651800</v>
      </c>
      <c r="AR159" s="95">
        <f t="shared" si="76"/>
        <v>651800</v>
      </c>
      <c r="AT159" s="95">
        <f t="shared" si="77"/>
        <v>651800</v>
      </c>
      <c r="AW159" s="2"/>
    </row>
    <row r="160" spans="1:51" s="602" customFormat="1" ht="16.5" customHeight="1" x14ac:dyDescent="0.25">
      <c r="A160" s="658" t="s">
        <v>1997</v>
      </c>
      <c r="B160" s="598">
        <v>1089</v>
      </c>
      <c r="C160" s="600" t="s">
        <v>44</v>
      </c>
      <c r="D160" s="600">
        <v>267</v>
      </c>
      <c r="E160" s="600">
        <v>105</v>
      </c>
      <c r="F160" s="600"/>
      <c r="G160" s="600" t="s">
        <v>214</v>
      </c>
      <c r="H160" s="600">
        <v>2</v>
      </c>
      <c r="I160" s="600">
        <v>2</v>
      </c>
      <c r="J160" s="600">
        <v>30</v>
      </c>
      <c r="K160" s="584">
        <f>H160*400+I160*100+J160</f>
        <v>1030</v>
      </c>
      <c r="L160" s="585">
        <f>SUM(Q160:U160)</f>
        <v>1030</v>
      </c>
      <c r="M160" s="586">
        <v>1</v>
      </c>
      <c r="N160" s="585">
        <f t="shared" si="71"/>
        <v>1030</v>
      </c>
      <c r="O160" s="585">
        <v>100</v>
      </c>
      <c r="P160" s="585">
        <f t="shared" si="72"/>
        <v>103000</v>
      </c>
      <c r="Q160" s="588">
        <v>1030</v>
      </c>
      <c r="R160" s="589"/>
      <c r="S160" s="589"/>
      <c r="T160" s="583"/>
      <c r="U160" s="590"/>
      <c r="V160" s="591"/>
      <c r="W160" s="581"/>
      <c r="X160" s="583"/>
      <c r="Y160" s="583"/>
      <c r="Z160" s="583"/>
      <c r="AA160" s="593"/>
      <c r="AB160" s="593"/>
      <c r="AC160" s="593"/>
      <c r="AD160" s="589"/>
      <c r="AE160" s="589"/>
      <c r="AF160" s="594"/>
      <c r="AG160" s="594">
        <f t="shared" si="73"/>
        <v>0</v>
      </c>
      <c r="AH160" s="583"/>
      <c r="AI160" s="588"/>
      <c r="AJ160" s="588"/>
      <c r="AK160" s="588"/>
      <c r="AL160" s="588"/>
      <c r="AM160" s="600"/>
      <c r="AN160" s="600"/>
      <c r="AO160" s="601">
        <f t="shared" si="74"/>
        <v>0</v>
      </c>
      <c r="AP160" s="601">
        <f t="shared" si="75"/>
        <v>0</v>
      </c>
      <c r="AQ160" s="601">
        <f t="shared" si="82"/>
        <v>103000</v>
      </c>
      <c r="AR160" s="601">
        <f t="shared" ref="AR160" si="83">AQ160</f>
        <v>103000</v>
      </c>
      <c r="AS160" s="595">
        <f>P160</f>
        <v>103000</v>
      </c>
      <c r="AT160" s="595">
        <f t="shared" ref="AT160" si="84">AQ160-AS160</f>
        <v>0</v>
      </c>
      <c r="AU160" s="595">
        <f>AS160</f>
        <v>103000</v>
      </c>
      <c r="AV160" s="583">
        <f>อัตราภาษี!B5</f>
        <v>0.01</v>
      </c>
      <c r="AW160" s="591" t="s">
        <v>1995</v>
      </c>
      <c r="AX160" s="603">
        <f t="shared" ref="AX160" si="85">AU160*AV160/100</f>
        <v>10.3</v>
      </c>
      <c r="AY160" s="595">
        <f t="shared" ref="AY160" si="86">AX160*10/100</f>
        <v>1.03</v>
      </c>
    </row>
    <row r="161" spans="1:52" ht="16.5" customHeight="1" x14ac:dyDescent="0.25">
      <c r="A161" s="67" t="s">
        <v>1350</v>
      </c>
      <c r="B161" s="1">
        <v>1090</v>
      </c>
      <c r="C161" s="2" t="s">
        <v>5</v>
      </c>
      <c r="D161" s="2">
        <v>14605</v>
      </c>
      <c r="E161" s="2">
        <v>13</v>
      </c>
      <c r="F161" s="2">
        <v>228</v>
      </c>
      <c r="G161" s="2" t="s">
        <v>214</v>
      </c>
      <c r="H161" s="2">
        <v>0</v>
      </c>
      <c r="I161" s="2">
        <v>1</v>
      </c>
      <c r="J161" s="2">
        <v>0</v>
      </c>
      <c r="K161" s="12">
        <f t="shared" ref="K161:K172" si="87">H161*400+I161*100+J161</f>
        <v>100</v>
      </c>
      <c r="L161" s="14">
        <f t="shared" ref="L161:L172" si="88">SUM(Q161:U161)</f>
        <v>100</v>
      </c>
      <c r="M161" s="62">
        <v>2</v>
      </c>
      <c r="N161" s="14">
        <f t="shared" si="71"/>
        <v>100</v>
      </c>
      <c r="O161" s="14">
        <f>[11]qry_report!$L$204</f>
        <v>175</v>
      </c>
      <c r="P161" s="14">
        <f t="shared" si="72"/>
        <v>17500</v>
      </c>
      <c r="R161" s="8">
        <v>100</v>
      </c>
      <c r="V161" s="26" t="s">
        <v>1350</v>
      </c>
      <c r="W161" s="5">
        <v>1033</v>
      </c>
      <c r="X161" s="514" t="s">
        <v>1351</v>
      </c>
      <c r="Y161" s="4" t="s">
        <v>28</v>
      </c>
      <c r="Z161" s="4" t="s">
        <v>53</v>
      </c>
      <c r="AA161" s="16">
        <v>12</v>
      </c>
      <c r="AB161" s="16">
        <v>17</v>
      </c>
      <c r="AC161" s="16">
        <v>2</v>
      </c>
      <c r="AD161" s="8">
        <f>AA161*AB161</f>
        <v>204</v>
      </c>
      <c r="AE161" s="8">
        <v>100</v>
      </c>
      <c r="AF161" s="7">
        <f>[10]รายการ!B1</f>
        <v>6700</v>
      </c>
      <c r="AG161" s="7">
        <f t="shared" si="73"/>
        <v>1366800</v>
      </c>
      <c r="AH161" s="3">
        <f>SUM(AI161:AL161)</f>
        <v>204</v>
      </c>
      <c r="AJ161" s="3">
        <v>204</v>
      </c>
      <c r="AM161" s="2">
        <v>41</v>
      </c>
      <c r="AN161" s="2">
        <f>ค่าเสื่อม!T4</f>
        <v>93</v>
      </c>
      <c r="AO161" s="95">
        <f t="shared" si="74"/>
        <v>1271124</v>
      </c>
      <c r="AP161" s="95">
        <f t="shared" si="75"/>
        <v>95676</v>
      </c>
      <c r="AQ161" s="95">
        <f t="shared" si="82"/>
        <v>113176</v>
      </c>
      <c r="AR161" s="95">
        <f t="shared" si="76"/>
        <v>113176</v>
      </c>
      <c r="AT161" s="95">
        <f t="shared" si="77"/>
        <v>113176</v>
      </c>
      <c r="AW161" s="2"/>
    </row>
    <row r="162" spans="1:52" s="56" customFormat="1" ht="16.5" customHeight="1" x14ac:dyDescent="0.25">
      <c r="A162" s="69" t="s">
        <v>1352</v>
      </c>
      <c r="B162" s="1">
        <v>1091</v>
      </c>
      <c r="C162" s="32" t="s">
        <v>5</v>
      </c>
      <c r="D162" s="32">
        <v>17593</v>
      </c>
      <c r="E162" s="32">
        <v>17</v>
      </c>
      <c r="F162" s="32">
        <v>402</v>
      </c>
      <c r="G162" s="32" t="s">
        <v>214</v>
      </c>
      <c r="H162" s="32">
        <v>7</v>
      </c>
      <c r="I162" s="32">
        <v>1</v>
      </c>
      <c r="J162" s="32">
        <v>9</v>
      </c>
      <c r="K162" s="63">
        <f t="shared" si="87"/>
        <v>2909</v>
      </c>
      <c r="L162" s="65">
        <f t="shared" si="88"/>
        <v>2909</v>
      </c>
      <c r="M162" s="86">
        <v>1</v>
      </c>
      <c r="N162" s="65">
        <f t="shared" si="71"/>
        <v>2909</v>
      </c>
      <c r="O162" s="65">
        <f>[11]qry_report!$L$309</f>
        <v>125</v>
      </c>
      <c r="P162" s="65">
        <f t="shared" si="72"/>
        <v>363625</v>
      </c>
      <c r="Q162" s="34">
        <v>2909</v>
      </c>
      <c r="R162" s="43"/>
      <c r="S162" s="43"/>
      <c r="T162" s="32"/>
      <c r="U162" s="35"/>
      <c r="V162" s="39"/>
      <c r="W162" s="33"/>
      <c r="X162" s="32"/>
      <c r="Y162" s="32"/>
      <c r="Z162" s="32"/>
      <c r="AA162" s="36"/>
      <c r="AB162" s="36"/>
      <c r="AC162" s="16">
        <v>2</v>
      </c>
      <c r="AD162" s="43"/>
      <c r="AE162" s="43"/>
      <c r="AF162" s="37"/>
      <c r="AG162" s="37">
        <f t="shared" si="73"/>
        <v>0</v>
      </c>
      <c r="AH162" s="32"/>
      <c r="AI162" s="34"/>
      <c r="AJ162" s="34"/>
      <c r="AK162" s="34"/>
      <c r="AL162" s="34"/>
      <c r="AM162" s="32"/>
      <c r="AN162" s="32"/>
      <c r="AO162" s="111">
        <f t="shared" si="74"/>
        <v>0</v>
      </c>
      <c r="AP162" s="111">
        <f t="shared" si="75"/>
        <v>0</v>
      </c>
      <c r="AQ162" s="95">
        <f t="shared" si="82"/>
        <v>363625</v>
      </c>
      <c r="AR162" s="95">
        <f t="shared" si="76"/>
        <v>363625</v>
      </c>
      <c r="AS162" s="32"/>
      <c r="AT162" s="111">
        <f t="shared" si="77"/>
        <v>363625</v>
      </c>
      <c r="AU162" s="32"/>
      <c r="AV162" s="32"/>
      <c r="AW162" s="32"/>
      <c r="AX162" s="32"/>
      <c r="AY162" s="32"/>
    </row>
    <row r="163" spans="1:52" ht="16.5" customHeight="1" x14ac:dyDescent="0.25">
      <c r="A163" s="67" t="s">
        <v>1353</v>
      </c>
      <c r="B163" s="1">
        <v>1092</v>
      </c>
      <c r="C163" s="2" t="s">
        <v>5</v>
      </c>
      <c r="D163" s="2">
        <v>14606</v>
      </c>
      <c r="E163" s="2">
        <v>14</v>
      </c>
      <c r="F163" s="2">
        <v>229</v>
      </c>
      <c r="G163" s="2" t="s">
        <v>214</v>
      </c>
      <c r="H163" s="2">
        <v>0</v>
      </c>
      <c r="I163" s="2">
        <v>0</v>
      </c>
      <c r="J163" s="2">
        <v>61</v>
      </c>
      <c r="K163" s="12">
        <f t="shared" si="87"/>
        <v>61</v>
      </c>
      <c r="L163" s="14">
        <f t="shared" si="88"/>
        <v>61</v>
      </c>
      <c r="M163" s="62">
        <v>2</v>
      </c>
      <c r="N163" s="14">
        <f t="shared" si="71"/>
        <v>61</v>
      </c>
      <c r="O163" s="14">
        <f>[11]qry_report!$L$205</f>
        <v>175</v>
      </c>
      <c r="P163" s="14">
        <f t="shared" si="72"/>
        <v>10675</v>
      </c>
      <c r="R163" s="8">
        <v>61</v>
      </c>
      <c r="V163" s="26" t="s">
        <v>1353</v>
      </c>
      <c r="W163" s="5">
        <v>1034</v>
      </c>
      <c r="X163" s="4">
        <v>63</v>
      </c>
      <c r="Y163" s="4" t="s">
        <v>28</v>
      </c>
      <c r="Z163" s="4" t="s">
        <v>53</v>
      </c>
      <c r="AA163" s="16">
        <v>9</v>
      </c>
      <c r="AB163" s="16">
        <v>19</v>
      </c>
      <c r="AC163" s="16">
        <v>2</v>
      </c>
      <c r="AD163" s="8">
        <f>AA163*AB163</f>
        <v>171</v>
      </c>
      <c r="AE163" s="8">
        <v>100</v>
      </c>
      <c r="AF163" s="7">
        <f>[10]รายการ!B1</f>
        <v>6700</v>
      </c>
      <c r="AG163" s="7">
        <f t="shared" si="73"/>
        <v>1145700</v>
      </c>
      <c r="AH163" s="3">
        <f>SUM(AI163:AL163)</f>
        <v>171</v>
      </c>
      <c r="AJ163" s="3">
        <v>171</v>
      </c>
      <c r="AM163" s="2">
        <v>46</v>
      </c>
      <c r="AN163" s="2">
        <f>ค่าเสื่อม!T4</f>
        <v>93</v>
      </c>
      <c r="AO163" s="95">
        <f t="shared" si="74"/>
        <v>1065501</v>
      </c>
      <c r="AP163" s="95">
        <f t="shared" si="75"/>
        <v>80199</v>
      </c>
      <c r="AQ163" s="95">
        <f t="shared" si="82"/>
        <v>90874</v>
      </c>
      <c r="AR163" s="95">
        <f t="shared" si="76"/>
        <v>90874</v>
      </c>
      <c r="AT163" s="95">
        <f t="shared" si="77"/>
        <v>90874</v>
      </c>
      <c r="AW163" s="2"/>
    </row>
    <row r="164" spans="1:52" ht="16.5" customHeight="1" x14ac:dyDescent="0.25">
      <c r="A164" s="67" t="s">
        <v>1354</v>
      </c>
      <c r="B164" s="1">
        <v>1093</v>
      </c>
      <c r="C164" s="2" t="s">
        <v>5</v>
      </c>
      <c r="D164" s="2">
        <v>14607</v>
      </c>
      <c r="E164" s="2">
        <v>12</v>
      </c>
      <c r="F164" s="2">
        <v>230</v>
      </c>
      <c r="G164" s="2" t="s">
        <v>214</v>
      </c>
      <c r="H164" s="2">
        <v>0</v>
      </c>
      <c r="I164" s="2">
        <v>2</v>
      </c>
      <c r="J164" s="2">
        <v>13</v>
      </c>
      <c r="K164" s="12">
        <f t="shared" si="87"/>
        <v>213</v>
      </c>
      <c r="L164" s="14">
        <f t="shared" si="88"/>
        <v>213</v>
      </c>
      <c r="M164" s="62">
        <v>2</v>
      </c>
      <c r="N164" s="14">
        <f t="shared" si="71"/>
        <v>213</v>
      </c>
      <c r="O164" s="14">
        <f>[11]qry_report!$L$206</f>
        <v>100</v>
      </c>
      <c r="P164" s="14">
        <f t="shared" si="72"/>
        <v>21300</v>
      </c>
      <c r="R164" s="8">
        <v>213</v>
      </c>
      <c r="V164" s="26" t="s">
        <v>1354</v>
      </c>
      <c r="W164" s="5">
        <v>1035</v>
      </c>
      <c r="X164" s="4">
        <v>31</v>
      </c>
      <c r="Y164" s="4" t="s">
        <v>28</v>
      </c>
      <c r="Z164" s="4" t="s">
        <v>53</v>
      </c>
      <c r="AA164" s="16">
        <v>11</v>
      </c>
      <c r="AB164" s="16">
        <v>24</v>
      </c>
      <c r="AC164" s="16">
        <v>2</v>
      </c>
      <c r="AD164" s="8">
        <f>AA164*AB164</f>
        <v>264</v>
      </c>
      <c r="AE164" s="8">
        <v>100</v>
      </c>
      <c r="AF164" s="7">
        <f>[10]รายการ!B1</f>
        <v>6700</v>
      </c>
      <c r="AG164" s="7">
        <f t="shared" si="73"/>
        <v>1768800</v>
      </c>
      <c r="AH164" s="3">
        <f>SUM(AI164:AL164)</f>
        <v>264</v>
      </c>
      <c r="AJ164" s="3">
        <v>264</v>
      </c>
      <c r="AM164" s="2">
        <v>26</v>
      </c>
      <c r="AN164" s="2">
        <f>ค่าเสื่อม!T4</f>
        <v>93</v>
      </c>
      <c r="AO164" s="95">
        <f t="shared" si="74"/>
        <v>1644984</v>
      </c>
      <c r="AP164" s="95">
        <f t="shared" si="75"/>
        <v>123816</v>
      </c>
      <c r="AQ164" s="95">
        <f t="shared" si="82"/>
        <v>145116</v>
      </c>
      <c r="AR164" s="95">
        <f t="shared" si="76"/>
        <v>145116</v>
      </c>
      <c r="AT164" s="95">
        <f t="shared" si="77"/>
        <v>145116</v>
      </c>
      <c r="AW164" s="2"/>
    </row>
    <row r="165" spans="1:52" ht="16.5" customHeight="1" x14ac:dyDescent="0.25">
      <c r="B165" s="1">
        <v>1094</v>
      </c>
      <c r="C165" s="2" t="s">
        <v>5</v>
      </c>
      <c r="D165" s="2">
        <v>41992</v>
      </c>
      <c r="E165" s="2">
        <v>314</v>
      </c>
      <c r="F165" s="2">
        <v>2185</v>
      </c>
      <c r="G165" s="2" t="s">
        <v>214</v>
      </c>
      <c r="H165" s="2">
        <v>2</v>
      </c>
      <c r="I165" s="2">
        <v>2</v>
      </c>
      <c r="J165" s="2">
        <v>25</v>
      </c>
      <c r="K165" s="12">
        <f t="shared" si="87"/>
        <v>1025</v>
      </c>
      <c r="L165" s="14">
        <f t="shared" si="88"/>
        <v>1025</v>
      </c>
      <c r="M165" s="62">
        <v>1</v>
      </c>
      <c r="N165" s="14">
        <f t="shared" si="71"/>
        <v>1025</v>
      </c>
      <c r="O165" s="14">
        <v>125</v>
      </c>
      <c r="P165" s="14">
        <f t="shared" si="72"/>
        <v>128125</v>
      </c>
      <c r="Q165" s="3">
        <v>1025</v>
      </c>
      <c r="X165" s="4"/>
      <c r="AG165" s="7">
        <f t="shared" si="73"/>
        <v>0</v>
      </c>
      <c r="AO165" s="95"/>
      <c r="AP165" s="95"/>
      <c r="AQ165" s="95">
        <f t="shared" si="82"/>
        <v>128125</v>
      </c>
      <c r="AR165" s="95">
        <f t="shared" si="76"/>
        <v>128125</v>
      </c>
      <c r="AT165" s="95">
        <f t="shared" si="77"/>
        <v>128125</v>
      </c>
      <c r="AW165" s="2"/>
    </row>
    <row r="166" spans="1:52" s="27" customFormat="1" ht="16.5" customHeight="1" x14ac:dyDescent="0.25">
      <c r="A166" s="68" t="s">
        <v>1355</v>
      </c>
      <c r="B166" s="1">
        <v>1095</v>
      </c>
      <c r="C166" s="4" t="s">
        <v>5</v>
      </c>
      <c r="D166" s="4">
        <v>24607</v>
      </c>
      <c r="E166" s="4">
        <v>35</v>
      </c>
      <c r="F166" s="4">
        <v>1359</v>
      </c>
      <c r="G166" s="2" t="s">
        <v>214</v>
      </c>
      <c r="H166" s="4">
        <v>10</v>
      </c>
      <c r="I166" s="4">
        <v>1</v>
      </c>
      <c r="J166" s="4">
        <v>64</v>
      </c>
      <c r="K166" s="12">
        <f t="shared" si="87"/>
        <v>4164</v>
      </c>
      <c r="L166" s="14">
        <f t="shared" si="88"/>
        <v>4164</v>
      </c>
      <c r="M166" s="62">
        <v>1</v>
      </c>
      <c r="N166" s="14">
        <f t="shared" si="71"/>
        <v>4164</v>
      </c>
      <c r="O166" s="14">
        <v>125</v>
      </c>
      <c r="P166" s="14">
        <f t="shared" si="72"/>
        <v>520500</v>
      </c>
      <c r="Q166" s="3">
        <v>4164</v>
      </c>
      <c r="R166" s="8"/>
      <c r="S166" s="8"/>
      <c r="T166" s="4"/>
      <c r="U166" s="11"/>
      <c r="V166" s="26"/>
      <c r="W166" s="5"/>
      <c r="X166" s="4"/>
      <c r="Y166" s="4"/>
      <c r="Z166" s="4"/>
      <c r="AA166" s="16"/>
      <c r="AB166" s="16"/>
      <c r="AC166" s="16"/>
      <c r="AD166" s="8"/>
      <c r="AE166" s="8"/>
      <c r="AF166" s="7"/>
      <c r="AG166" s="7">
        <f t="shared" si="73"/>
        <v>0</v>
      </c>
      <c r="AH166" s="4"/>
      <c r="AI166" s="3"/>
      <c r="AJ166" s="3"/>
      <c r="AK166" s="3"/>
      <c r="AL166" s="3"/>
      <c r="AM166" s="4"/>
      <c r="AN166" s="4"/>
      <c r="AO166" s="95"/>
      <c r="AP166" s="95"/>
      <c r="AQ166" s="95">
        <f t="shared" si="82"/>
        <v>520500</v>
      </c>
      <c r="AR166" s="95">
        <f t="shared" si="76"/>
        <v>520500</v>
      </c>
      <c r="AS166" s="4"/>
      <c r="AT166" s="95">
        <f t="shared" si="77"/>
        <v>520500</v>
      </c>
      <c r="AU166" s="4"/>
      <c r="AV166" s="4"/>
      <c r="AW166" s="4"/>
      <c r="AX166" s="4"/>
      <c r="AY166" s="4"/>
    </row>
    <row r="167" spans="1:52" s="27" customFormat="1" ht="16.5" customHeight="1" x14ac:dyDescent="0.25">
      <c r="A167" s="113" t="s">
        <v>1705</v>
      </c>
      <c r="B167" s="1">
        <v>1096</v>
      </c>
      <c r="C167" s="2" t="s">
        <v>5</v>
      </c>
      <c r="D167" s="2">
        <v>14610</v>
      </c>
      <c r="E167" s="2">
        <v>16</v>
      </c>
      <c r="F167" s="2">
        <v>233</v>
      </c>
      <c r="G167" s="2" t="s">
        <v>214</v>
      </c>
      <c r="H167" s="2">
        <v>0</v>
      </c>
      <c r="I167" s="2">
        <v>1</v>
      </c>
      <c r="J167" s="2">
        <v>24</v>
      </c>
      <c r="K167" s="12">
        <f>H167*400+I167*100+J167</f>
        <v>124</v>
      </c>
      <c r="L167" s="14">
        <f t="shared" si="88"/>
        <v>124</v>
      </c>
      <c r="M167" s="62">
        <v>2</v>
      </c>
      <c r="N167" s="14">
        <f>L167</f>
        <v>124</v>
      </c>
      <c r="O167" s="14">
        <f>[11]qry_report!$L$209</f>
        <v>175</v>
      </c>
      <c r="P167" s="14">
        <f>N167*O167</f>
        <v>21700</v>
      </c>
      <c r="Q167" s="3"/>
      <c r="R167" s="8">
        <v>124</v>
      </c>
      <c r="S167" s="8"/>
      <c r="T167" s="4"/>
      <c r="U167" s="11"/>
      <c r="V167" s="26"/>
      <c r="W167" s="5"/>
      <c r="X167" s="4"/>
      <c r="Y167" s="4"/>
      <c r="Z167" s="4"/>
      <c r="AA167" s="16"/>
      <c r="AB167" s="16"/>
      <c r="AC167" s="16"/>
      <c r="AD167" s="8"/>
      <c r="AE167" s="8"/>
      <c r="AF167" s="7"/>
      <c r="AG167" s="7"/>
      <c r="AH167" s="4"/>
      <c r="AI167" s="3"/>
      <c r="AJ167" s="3"/>
      <c r="AK167" s="3"/>
      <c r="AL167" s="3"/>
      <c r="AM167" s="4"/>
      <c r="AN167" s="4"/>
      <c r="AO167" s="95"/>
      <c r="AP167" s="95"/>
      <c r="AQ167" s="95">
        <f t="shared" si="82"/>
        <v>21700</v>
      </c>
      <c r="AR167" s="95">
        <f t="shared" si="76"/>
        <v>21700</v>
      </c>
      <c r="AS167" s="4"/>
      <c r="AT167" s="95">
        <f t="shared" si="77"/>
        <v>21700</v>
      </c>
      <c r="AU167" s="4"/>
      <c r="AV167" s="4"/>
      <c r="AW167" s="4"/>
      <c r="AX167" s="4"/>
      <c r="AY167" s="4"/>
    </row>
    <row r="168" spans="1:52" s="2" customFormat="1" ht="16.5" customHeight="1" x14ac:dyDescent="0.25">
      <c r="A168" s="28" t="s">
        <v>299</v>
      </c>
      <c r="S168" s="8"/>
      <c r="T168" s="4"/>
      <c r="U168" s="11"/>
      <c r="V168" s="26" t="s">
        <v>1356</v>
      </c>
      <c r="W168" s="5">
        <v>1036</v>
      </c>
      <c r="X168" s="4" t="s">
        <v>1357</v>
      </c>
      <c r="Y168" s="4" t="s">
        <v>28</v>
      </c>
      <c r="Z168" s="4" t="s">
        <v>53</v>
      </c>
      <c r="AA168" s="16">
        <v>9</v>
      </c>
      <c r="AB168" s="16">
        <v>15</v>
      </c>
      <c r="AC168" s="16">
        <v>2</v>
      </c>
      <c r="AD168" s="8">
        <f>AA168*AB168</f>
        <v>135</v>
      </c>
      <c r="AE168" s="8">
        <v>100</v>
      </c>
      <c r="AF168" s="7">
        <f>[10]รายการ!B1</f>
        <v>6700</v>
      </c>
      <c r="AG168" s="7">
        <f t="shared" ref="AG168:AG205" si="89">AF168*AD168</f>
        <v>904500</v>
      </c>
      <c r="AH168" s="3">
        <f>SUM(AI168:AL168)</f>
        <v>135</v>
      </c>
      <c r="AI168" s="3"/>
      <c r="AJ168" s="3">
        <v>135</v>
      </c>
      <c r="AK168" s="3"/>
      <c r="AL168" s="3"/>
      <c r="AM168" s="2">
        <v>56</v>
      </c>
      <c r="AN168" s="2">
        <f>ค่าเสื่อม!T4</f>
        <v>93</v>
      </c>
      <c r="AO168" s="95">
        <f t="shared" ref="AO168:AO182" si="90">AG168*AN168/100</f>
        <v>841185</v>
      </c>
      <c r="AP168" s="95">
        <f t="shared" ref="AP168:AP182" si="91">AG168-AO168</f>
        <v>63315</v>
      </c>
      <c r="AQ168" s="95">
        <f t="shared" si="82"/>
        <v>63315</v>
      </c>
      <c r="AR168" s="95">
        <f t="shared" si="76"/>
        <v>63315</v>
      </c>
      <c r="AT168" s="95">
        <f t="shared" si="77"/>
        <v>63315</v>
      </c>
      <c r="AZ168" s="66"/>
    </row>
    <row r="169" spans="1:52" ht="16.5" customHeight="1" x14ac:dyDescent="0.25">
      <c r="A169" s="6"/>
      <c r="C169" s="2"/>
      <c r="K169" s="12"/>
      <c r="L169" s="14"/>
      <c r="M169" s="62"/>
      <c r="N169" s="14"/>
      <c r="O169" s="14"/>
      <c r="P169" s="14"/>
      <c r="V169" s="26" t="s">
        <v>1358</v>
      </c>
      <c r="W169" s="5">
        <v>1037</v>
      </c>
      <c r="X169" s="4" t="s">
        <v>479</v>
      </c>
      <c r="Y169" s="4" t="s">
        <v>28</v>
      </c>
      <c r="Z169" s="4" t="s">
        <v>53</v>
      </c>
      <c r="AA169" s="16">
        <v>10</v>
      </c>
      <c r="AB169" s="16">
        <v>16</v>
      </c>
      <c r="AC169" s="16">
        <v>2</v>
      </c>
      <c r="AD169" s="8">
        <f>AA169*AB169</f>
        <v>160</v>
      </c>
      <c r="AE169" s="8">
        <v>100</v>
      </c>
      <c r="AF169" s="7">
        <f>[10]รายการ!B1</f>
        <v>6700</v>
      </c>
      <c r="AG169" s="7">
        <f t="shared" si="89"/>
        <v>1072000</v>
      </c>
      <c r="AH169" s="3">
        <f>SUM(AI169:AL169)</f>
        <v>160</v>
      </c>
      <c r="AJ169" s="3">
        <v>160</v>
      </c>
      <c r="AM169" s="2">
        <v>21</v>
      </c>
      <c r="AN169" s="2">
        <f>ค่าเสื่อม!T4</f>
        <v>93</v>
      </c>
      <c r="AO169" s="95">
        <f t="shared" si="90"/>
        <v>996960</v>
      </c>
      <c r="AP169" s="95">
        <f t="shared" si="91"/>
        <v>75040</v>
      </c>
      <c r="AQ169" s="95">
        <f t="shared" si="82"/>
        <v>75040</v>
      </c>
      <c r="AR169" s="95">
        <f t="shared" si="76"/>
        <v>75040</v>
      </c>
      <c r="AT169" s="95">
        <f t="shared" si="77"/>
        <v>75040</v>
      </c>
      <c r="AW169" s="2"/>
    </row>
    <row r="170" spans="1:52" ht="16.5" customHeight="1" x14ac:dyDescent="0.25">
      <c r="C170" s="2"/>
      <c r="K170" s="12"/>
      <c r="L170" s="14"/>
      <c r="M170" s="62"/>
      <c r="N170" s="14"/>
      <c r="O170" s="14"/>
      <c r="P170" s="14"/>
      <c r="W170" s="5">
        <v>1038</v>
      </c>
      <c r="X170" s="4"/>
      <c r="Y170" s="4" t="s">
        <v>38</v>
      </c>
      <c r="Z170" s="4" t="s">
        <v>7</v>
      </c>
      <c r="AA170" s="16">
        <v>7</v>
      </c>
      <c r="AB170" s="16">
        <v>13</v>
      </c>
      <c r="AC170" s="16">
        <v>2</v>
      </c>
      <c r="AD170" s="8">
        <f>AA170*AB170</f>
        <v>91</v>
      </c>
      <c r="AE170" s="8">
        <v>100</v>
      </c>
      <c r="AF170" s="7">
        <f>[10]รายการ!B34</f>
        <v>2050</v>
      </c>
      <c r="AG170" s="7">
        <f t="shared" si="89"/>
        <v>186550</v>
      </c>
      <c r="AH170" s="3">
        <f>SUM(AI170:AL170)</f>
        <v>91</v>
      </c>
      <c r="AJ170" s="3">
        <v>91</v>
      </c>
      <c r="AM170" s="2">
        <v>26</v>
      </c>
      <c r="AN170" s="2">
        <f>ค่าเสื่อม!T4</f>
        <v>93</v>
      </c>
      <c r="AO170" s="95">
        <f t="shared" si="90"/>
        <v>173491.5</v>
      </c>
      <c r="AP170" s="95">
        <f t="shared" si="91"/>
        <v>13058.5</v>
      </c>
      <c r="AQ170" s="95">
        <f t="shared" si="82"/>
        <v>13058.5</v>
      </c>
      <c r="AR170" s="95">
        <f t="shared" si="76"/>
        <v>13058.5</v>
      </c>
      <c r="AT170" s="95">
        <f t="shared" si="77"/>
        <v>13058.5</v>
      </c>
      <c r="AW170" s="2" t="s">
        <v>51</v>
      </c>
    </row>
    <row r="171" spans="1:52" ht="16.5" customHeight="1" x14ac:dyDescent="0.25">
      <c r="B171" s="1">
        <v>1097</v>
      </c>
      <c r="C171" s="2" t="s">
        <v>5</v>
      </c>
      <c r="D171" s="2">
        <v>29606</v>
      </c>
      <c r="E171" s="2">
        <v>36</v>
      </c>
      <c r="F171" s="2">
        <v>1358</v>
      </c>
      <c r="G171" s="2" t="s">
        <v>214</v>
      </c>
      <c r="H171" s="2">
        <v>9</v>
      </c>
      <c r="I171" s="2">
        <v>2</v>
      </c>
      <c r="J171" s="2">
        <v>17</v>
      </c>
      <c r="K171" s="12">
        <f t="shared" si="87"/>
        <v>3817</v>
      </c>
      <c r="L171" s="14">
        <f t="shared" si="88"/>
        <v>3817</v>
      </c>
      <c r="M171" s="62">
        <v>1</v>
      </c>
      <c r="N171" s="14">
        <f t="shared" si="71"/>
        <v>3817</v>
      </c>
      <c r="O171" s="14">
        <f>[11]qry_report!$L$945</f>
        <v>100</v>
      </c>
      <c r="P171" s="14">
        <f t="shared" si="72"/>
        <v>381700</v>
      </c>
      <c r="Q171" s="3">
        <v>3817</v>
      </c>
      <c r="X171" s="4"/>
      <c r="AG171" s="7">
        <f t="shared" si="89"/>
        <v>0</v>
      </c>
      <c r="AO171" s="95"/>
      <c r="AP171" s="95"/>
      <c r="AQ171" s="95">
        <f t="shared" si="82"/>
        <v>381700</v>
      </c>
      <c r="AR171" s="95">
        <f t="shared" si="76"/>
        <v>381700</v>
      </c>
      <c r="AT171" s="95">
        <f t="shared" si="77"/>
        <v>381700</v>
      </c>
      <c r="AW171" s="2"/>
    </row>
    <row r="172" spans="1:52" ht="16.5" customHeight="1" x14ac:dyDescent="0.25">
      <c r="A172" s="67" t="s">
        <v>1359</v>
      </c>
      <c r="B172" s="1">
        <v>1098</v>
      </c>
      <c r="C172" s="2" t="s">
        <v>5</v>
      </c>
      <c r="D172" s="2">
        <v>14563</v>
      </c>
      <c r="E172" s="2">
        <v>5</v>
      </c>
      <c r="F172" s="2">
        <v>186</v>
      </c>
      <c r="G172" s="2" t="s">
        <v>214</v>
      </c>
      <c r="H172" s="2">
        <v>1</v>
      </c>
      <c r="I172" s="2">
        <v>1</v>
      </c>
      <c r="J172" s="2">
        <v>28</v>
      </c>
      <c r="K172" s="12">
        <f t="shared" si="87"/>
        <v>528</v>
      </c>
      <c r="L172" s="14">
        <f t="shared" si="88"/>
        <v>528</v>
      </c>
      <c r="M172" s="62">
        <v>1</v>
      </c>
      <c r="N172" s="14">
        <f t="shared" si="71"/>
        <v>528</v>
      </c>
      <c r="O172" s="14">
        <v>125</v>
      </c>
      <c r="P172" s="14">
        <f t="shared" si="72"/>
        <v>66000</v>
      </c>
      <c r="Q172" s="3">
        <v>528</v>
      </c>
      <c r="X172" s="4"/>
      <c r="AG172" s="7">
        <f t="shared" si="89"/>
        <v>0</v>
      </c>
      <c r="AO172" s="95"/>
      <c r="AP172" s="95"/>
      <c r="AQ172" s="95">
        <f t="shared" si="82"/>
        <v>66000</v>
      </c>
      <c r="AR172" s="95">
        <f t="shared" si="76"/>
        <v>66000</v>
      </c>
      <c r="AT172" s="95">
        <f t="shared" si="77"/>
        <v>66000</v>
      </c>
      <c r="AW172" s="2"/>
    </row>
    <row r="173" spans="1:52" ht="16.5" customHeight="1" x14ac:dyDescent="0.25">
      <c r="A173" s="67" t="s">
        <v>1431</v>
      </c>
      <c r="B173" s="1">
        <v>1099</v>
      </c>
      <c r="C173" s="2" t="s">
        <v>35</v>
      </c>
      <c r="N173" s="14"/>
      <c r="P173" s="14"/>
      <c r="V173" s="26" t="s">
        <v>1431</v>
      </c>
      <c r="W173" s="5">
        <v>1039</v>
      </c>
      <c r="X173" s="4">
        <v>86</v>
      </c>
      <c r="Y173" s="4" t="s">
        <v>28</v>
      </c>
      <c r="Z173" s="4" t="s">
        <v>53</v>
      </c>
      <c r="AA173" s="16">
        <v>12</v>
      </c>
      <c r="AB173" s="16">
        <v>16</v>
      </c>
      <c r="AC173" s="16">
        <v>2</v>
      </c>
      <c r="AD173" s="8">
        <f>AA173*AB173</f>
        <v>192</v>
      </c>
      <c r="AE173" s="8">
        <v>100</v>
      </c>
      <c r="AF173" s="7">
        <f>[10]รายการ!B1</f>
        <v>6700</v>
      </c>
      <c r="AG173" s="7">
        <f t="shared" si="89"/>
        <v>1286400</v>
      </c>
      <c r="AH173" s="3">
        <f>SUM(AI173:AL173)</f>
        <v>192</v>
      </c>
      <c r="AJ173" s="3">
        <v>192</v>
      </c>
      <c r="AM173" s="2">
        <v>5</v>
      </c>
      <c r="AN173" s="2">
        <f>ค่าเสื่อม!F4</f>
        <v>15</v>
      </c>
      <c r="AO173" s="95">
        <f t="shared" si="90"/>
        <v>192960</v>
      </c>
      <c r="AP173" s="95">
        <f t="shared" si="91"/>
        <v>1093440</v>
      </c>
      <c r="AQ173" s="95">
        <f t="shared" si="82"/>
        <v>1093440</v>
      </c>
      <c r="AR173" s="95">
        <f t="shared" si="76"/>
        <v>1093440</v>
      </c>
      <c r="AT173" s="95">
        <f t="shared" si="77"/>
        <v>1093440</v>
      </c>
      <c r="AW173" s="2"/>
    </row>
    <row r="174" spans="1:52" ht="16.5" customHeight="1" x14ac:dyDescent="0.25">
      <c r="C174" s="2"/>
      <c r="W174" s="5">
        <v>1040</v>
      </c>
      <c r="X174" s="4"/>
      <c r="Y174" s="4" t="s">
        <v>38</v>
      </c>
      <c r="Z174" s="4" t="s">
        <v>7</v>
      </c>
      <c r="AA174" s="16">
        <v>7</v>
      </c>
      <c r="AB174" s="16">
        <v>12</v>
      </c>
      <c r="AC174" s="16">
        <v>2</v>
      </c>
      <c r="AD174" s="8">
        <f>AA174*AB174</f>
        <v>84</v>
      </c>
      <c r="AE174" s="8">
        <v>100</v>
      </c>
      <c r="AF174" s="7">
        <f>[10]รายการ!B34</f>
        <v>2050</v>
      </c>
      <c r="AG174" s="7">
        <f t="shared" si="89"/>
        <v>172200</v>
      </c>
      <c r="AH174" s="3">
        <f>SUM(AI174:AL174)</f>
        <v>84</v>
      </c>
      <c r="AJ174" s="3">
        <v>84</v>
      </c>
      <c r="AM174" s="2">
        <v>4</v>
      </c>
      <c r="AN174" s="2">
        <f>ค่าเสื่อม!E4</f>
        <v>12</v>
      </c>
      <c r="AO174" s="95">
        <f t="shared" si="90"/>
        <v>20664</v>
      </c>
      <c r="AP174" s="95">
        <f t="shared" si="91"/>
        <v>151536</v>
      </c>
      <c r="AQ174" s="95">
        <f t="shared" si="82"/>
        <v>151536</v>
      </c>
      <c r="AR174" s="95">
        <f t="shared" si="76"/>
        <v>151536</v>
      </c>
      <c r="AT174" s="95">
        <f t="shared" si="77"/>
        <v>151536</v>
      </c>
      <c r="AW174" s="2" t="s">
        <v>51</v>
      </c>
    </row>
    <row r="175" spans="1:52" ht="16.5" customHeight="1" x14ac:dyDescent="0.25">
      <c r="C175" s="2"/>
      <c r="W175" s="5">
        <v>1041</v>
      </c>
      <c r="X175" s="4"/>
      <c r="Y175" s="4" t="s">
        <v>38</v>
      </c>
      <c r="Z175" s="4" t="s">
        <v>7</v>
      </c>
      <c r="AA175" s="16">
        <v>11</v>
      </c>
      <c r="AB175" s="16">
        <v>12</v>
      </c>
      <c r="AC175" s="16">
        <v>2</v>
      </c>
      <c r="AD175" s="8">
        <f>AA175*AB175</f>
        <v>132</v>
      </c>
      <c r="AE175" s="8">
        <v>100</v>
      </c>
      <c r="AF175" s="7">
        <f>[10]รายการ!B34</f>
        <v>2050</v>
      </c>
      <c r="AG175" s="7">
        <f t="shared" si="89"/>
        <v>270600</v>
      </c>
      <c r="AH175" s="3">
        <f>SUM(AI175:AL175)</f>
        <v>132</v>
      </c>
      <c r="AJ175" s="3">
        <v>132</v>
      </c>
      <c r="AM175" s="2">
        <v>4</v>
      </c>
      <c r="AN175" s="2">
        <f>ค่าเสื่อม!E4</f>
        <v>12</v>
      </c>
      <c r="AO175" s="95">
        <f t="shared" si="90"/>
        <v>32472</v>
      </c>
      <c r="AP175" s="95">
        <f t="shared" si="91"/>
        <v>238128</v>
      </c>
      <c r="AQ175" s="95">
        <f t="shared" si="82"/>
        <v>238128</v>
      </c>
      <c r="AR175" s="95">
        <f t="shared" si="76"/>
        <v>238128</v>
      </c>
      <c r="AT175" s="95">
        <f t="shared" si="77"/>
        <v>238128</v>
      </c>
      <c r="AW175" s="2" t="s">
        <v>51</v>
      </c>
    </row>
    <row r="176" spans="1:52" ht="16.5" customHeight="1" x14ac:dyDescent="0.25">
      <c r="A176" s="67" t="s">
        <v>1362</v>
      </c>
      <c r="B176" s="1">
        <v>1100</v>
      </c>
      <c r="C176" s="2" t="s">
        <v>5</v>
      </c>
      <c r="D176" s="2">
        <v>14609</v>
      </c>
      <c r="E176" s="2">
        <v>17</v>
      </c>
      <c r="F176" s="2">
        <v>232</v>
      </c>
      <c r="G176" s="2" t="s">
        <v>214</v>
      </c>
      <c r="H176" s="2">
        <v>0</v>
      </c>
      <c r="I176" s="2">
        <v>1</v>
      </c>
      <c r="J176" s="2">
        <v>69</v>
      </c>
      <c r="K176" s="12">
        <f>H176*400+I176*100+J176</f>
        <v>169</v>
      </c>
      <c r="L176" s="14">
        <f>SUM(Q176:U176)</f>
        <v>169</v>
      </c>
      <c r="M176" s="62">
        <v>2</v>
      </c>
      <c r="N176" s="14">
        <f t="shared" ref="N176:N199" si="92">L176</f>
        <v>169</v>
      </c>
      <c r="O176" s="14">
        <f>[11]qry_report!$L$208</f>
        <v>175</v>
      </c>
      <c r="P176" s="14">
        <f t="shared" ref="P176:P209" si="93">N176*O176</f>
        <v>29575</v>
      </c>
      <c r="R176" s="8">
        <v>169</v>
      </c>
      <c r="V176" s="26" t="s">
        <v>1362</v>
      </c>
      <c r="W176" s="5">
        <v>1042</v>
      </c>
      <c r="X176" s="4" t="s">
        <v>1363</v>
      </c>
      <c r="Y176" s="4" t="s">
        <v>28</v>
      </c>
      <c r="Z176" s="4" t="s">
        <v>53</v>
      </c>
      <c r="AA176" s="16">
        <v>10</v>
      </c>
      <c r="AB176" s="16">
        <v>12</v>
      </c>
      <c r="AC176" s="16">
        <v>2</v>
      </c>
      <c r="AD176" s="8">
        <f>AA176*AB176</f>
        <v>120</v>
      </c>
      <c r="AE176" s="8">
        <v>100</v>
      </c>
      <c r="AF176" s="7">
        <f>[10]รายการ!B1</f>
        <v>6700</v>
      </c>
      <c r="AG176" s="7">
        <f t="shared" si="89"/>
        <v>804000</v>
      </c>
      <c r="AH176" s="3">
        <f>SUM(AI176:AL176)</f>
        <v>120</v>
      </c>
      <c r="AJ176" s="3">
        <v>120</v>
      </c>
      <c r="AM176" s="2">
        <v>46</v>
      </c>
      <c r="AN176" s="2">
        <f>ค่าเสื่อม!T4</f>
        <v>93</v>
      </c>
      <c r="AO176" s="95">
        <f t="shared" si="90"/>
        <v>747720</v>
      </c>
      <c r="AP176" s="95">
        <f t="shared" si="91"/>
        <v>56280</v>
      </c>
      <c r="AQ176" s="95">
        <f t="shared" si="82"/>
        <v>85855</v>
      </c>
      <c r="AR176" s="95">
        <f t="shared" si="76"/>
        <v>85855</v>
      </c>
      <c r="AT176" s="95">
        <f t="shared" si="77"/>
        <v>85855</v>
      </c>
      <c r="AW176" s="2"/>
    </row>
    <row r="177" spans="1:51" ht="16.5" customHeight="1" x14ac:dyDescent="0.25">
      <c r="B177" s="1">
        <v>1101</v>
      </c>
      <c r="C177" s="2" t="s">
        <v>5</v>
      </c>
      <c r="D177" s="2">
        <v>37477</v>
      </c>
      <c r="E177" s="2">
        <v>574</v>
      </c>
      <c r="F177" s="2">
        <v>2396</v>
      </c>
      <c r="G177" s="2" t="s">
        <v>214</v>
      </c>
      <c r="H177" s="2">
        <v>5</v>
      </c>
      <c r="I177" s="2">
        <v>3</v>
      </c>
      <c r="J177" s="2">
        <v>37</v>
      </c>
      <c r="K177" s="12">
        <f>H177*400+I177*100+J177</f>
        <v>2337</v>
      </c>
      <c r="L177" s="14">
        <f>SUM(Q177:U177)</f>
        <v>2337</v>
      </c>
      <c r="M177" s="62">
        <v>1</v>
      </c>
      <c r="N177" s="14">
        <f t="shared" si="92"/>
        <v>2337</v>
      </c>
      <c r="O177" s="14">
        <v>125</v>
      </c>
      <c r="P177" s="14">
        <f t="shared" si="93"/>
        <v>292125</v>
      </c>
      <c r="Q177" s="3">
        <v>2337</v>
      </c>
      <c r="X177" s="4"/>
      <c r="AO177" s="95"/>
      <c r="AP177" s="95"/>
      <c r="AQ177" s="95">
        <f t="shared" si="82"/>
        <v>292125</v>
      </c>
      <c r="AR177" s="95">
        <f>AQ177</f>
        <v>292125</v>
      </c>
      <c r="AT177" s="95">
        <f t="shared" ref="AT177:AT207" si="94">AQ177</f>
        <v>292125</v>
      </c>
      <c r="AW177" s="2"/>
    </row>
    <row r="178" spans="1:51" ht="16.5" customHeight="1" x14ac:dyDescent="0.25">
      <c r="B178" s="1">
        <v>1102</v>
      </c>
      <c r="C178" s="2" t="s">
        <v>5</v>
      </c>
      <c r="D178" s="2">
        <v>45427</v>
      </c>
      <c r="E178" s="2">
        <v>143</v>
      </c>
      <c r="F178" s="2">
        <v>2546</v>
      </c>
      <c r="G178" s="2" t="s">
        <v>214</v>
      </c>
      <c r="H178" s="2">
        <v>10</v>
      </c>
      <c r="I178" s="2">
        <v>2</v>
      </c>
      <c r="J178" s="2">
        <v>50</v>
      </c>
      <c r="K178" s="12">
        <f>H178*400+I178*100+J178</f>
        <v>4250</v>
      </c>
      <c r="L178" s="14">
        <f>SUM(Q178:U178)</f>
        <v>4250</v>
      </c>
      <c r="M178" s="62">
        <v>1</v>
      </c>
      <c r="N178" s="14">
        <f t="shared" si="92"/>
        <v>4250</v>
      </c>
      <c r="O178" s="14">
        <v>100</v>
      </c>
      <c r="P178" s="14">
        <f t="shared" si="93"/>
        <v>425000</v>
      </c>
      <c r="Q178" s="3">
        <v>4250</v>
      </c>
      <c r="X178" s="4"/>
      <c r="AO178" s="95"/>
      <c r="AP178" s="95"/>
      <c r="AQ178" s="95">
        <f t="shared" si="82"/>
        <v>425000</v>
      </c>
      <c r="AR178" s="95">
        <f>AQ178</f>
        <v>425000</v>
      </c>
      <c r="AT178" s="95">
        <f t="shared" si="94"/>
        <v>425000</v>
      </c>
      <c r="AW178" s="2"/>
    </row>
    <row r="179" spans="1:51" s="602" customFormat="1" ht="16.5" customHeight="1" x14ac:dyDescent="0.25">
      <c r="A179" s="658" t="s">
        <v>1364</v>
      </c>
      <c r="B179" s="598">
        <v>1103</v>
      </c>
      <c r="C179" s="600" t="s">
        <v>44</v>
      </c>
      <c r="D179" s="600">
        <v>268</v>
      </c>
      <c r="E179" s="600">
        <v>106</v>
      </c>
      <c r="F179" s="600"/>
      <c r="G179" s="600" t="s">
        <v>214</v>
      </c>
      <c r="H179" s="600">
        <v>0</v>
      </c>
      <c r="I179" s="600">
        <v>3</v>
      </c>
      <c r="J179" s="600">
        <v>0</v>
      </c>
      <c r="K179" s="584">
        <f>H179*400+I179*100+J179</f>
        <v>300</v>
      </c>
      <c r="L179" s="585">
        <f>SUM(Q179:U179)</f>
        <v>300</v>
      </c>
      <c r="M179" s="586">
        <v>1</v>
      </c>
      <c r="N179" s="585">
        <f t="shared" si="92"/>
        <v>300</v>
      </c>
      <c r="O179" s="585">
        <v>125</v>
      </c>
      <c r="P179" s="585">
        <f t="shared" si="93"/>
        <v>37500</v>
      </c>
      <c r="Q179" s="588">
        <v>300</v>
      </c>
      <c r="R179" s="589"/>
      <c r="S179" s="589"/>
      <c r="T179" s="583"/>
      <c r="U179" s="590"/>
      <c r="V179" s="591"/>
      <c r="W179" s="581"/>
      <c r="X179" s="583"/>
      <c r="Y179" s="583"/>
      <c r="Z179" s="583"/>
      <c r="AA179" s="593"/>
      <c r="AB179" s="593"/>
      <c r="AC179" s="593"/>
      <c r="AD179" s="589"/>
      <c r="AE179" s="589"/>
      <c r="AF179" s="594"/>
      <c r="AG179" s="594"/>
      <c r="AH179" s="583"/>
      <c r="AI179" s="588"/>
      <c r="AJ179" s="588"/>
      <c r="AK179" s="588"/>
      <c r="AL179" s="588"/>
      <c r="AM179" s="600"/>
      <c r="AN179" s="600"/>
      <c r="AO179" s="601"/>
      <c r="AP179" s="601"/>
      <c r="AQ179" s="601">
        <f t="shared" ref="AQ179" si="95">P179+AP179</f>
        <v>37500</v>
      </c>
      <c r="AR179" s="601">
        <f t="shared" ref="AR179" si="96">AQ179</f>
        <v>37500</v>
      </c>
      <c r="AS179" s="595">
        <f>P179</f>
        <v>37500</v>
      </c>
      <c r="AT179" s="595">
        <f t="shared" ref="AT179" si="97">AQ179-AS179</f>
        <v>0</v>
      </c>
      <c r="AU179" s="595">
        <f>AS179</f>
        <v>37500</v>
      </c>
      <c r="AV179" s="583">
        <f>อัตราภาษี!B5</f>
        <v>0.01</v>
      </c>
      <c r="AW179" s="591" t="s">
        <v>1995</v>
      </c>
      <c r="AX179" s="603">
        <f t="shared" ref="AX179" si="98">AU179*AV179/100</f>
        <v>3.75</v>
      </c>
      <c r="AY179" s="595">
        <f t="shared" ref="AY179" si="99">AX179*10/100</f>
        <v>0.375</v>
      </c>
    </row>
    <row r="180" spans="1:51" s="698" customFormat="1" ht="16.5" customHeight="1" x14ac:dyDescent="0.25">
      <c r="A180" s="693" t="s">
        <v>1369</v>
      </c>
      <c r="B180" s="1">
        <v>1104</v>
      </c>
      <c r="C180" s="60" t="s">
        <v>5</v>
      </c>
      <c r="D180" s="60">
        <v>34278</v>
      </c>
      <c r="E180" s="60">
        <v>26</v>
      </c>
      <c r="F180" s="60">
        <v>1642</v>
      </c>
      <c r="G180" s="2" t="s">
        <v>214</v>
      </c>
      <c r="H180" s="60">
        <v>1</v>
      </c>
      <c r="I180" s="60">
        <v>0</v>
      </c>
      <c r="J180" s="60">
        <v>53</v>
      </c>
      <c r="K180" s="570">
        <v>453</v>
      </c>
      <c r="L180" s="571">
        <v>453</v>
      </c>
      <c r="M180" s="604">
        <v>2</v>
      </c>
      <c r="N180" s="14">
        <f t="shared" si="92"/>
        <v>453</v>
      </c>
      <c r="O180" s="571">
        <f>[11]qry_report!$L$1169</f>
        <v>750</v>
      </c>
      <c r="P180" s="14">
        <f t="shared" si="93"/>
        <v>339750</v>
      </c>
      <c r="Q180" s="572"/>
      <c r="R180" s="78">
        <v>453</v>
      </c>
      <c r="S180" s="78"/>
      <c r="T180" s="60"/>
      <c r="U180" s="573"/>
      <c r="V180" s="574" t="s">
        <v>1369</v>
      </c>
      <c r="W180" s="5">
        <v>1043</v>
      </c>
      <c r="X180" s="60" t="s">
        <v>1370</v>
      </c>
      <c r="Y180" s="60" t="s">
        <v>28</v>
      </c>
      <c r="Z180" s="60" t="s">
        <v>37</v>
      </c>
      <c r="AA180" s="576">
        <v>14</v>
      </c>
      <c r="AB180" s="576">
        <v>21</v>
      </c>
      <c r="AC180" s="16">
        <v>2</v>
      </c>
      <c r="AD180" s="78">
        <f>AA180*AB180</f>
        <v>294</v>
      </c>
      <c r="AE180" s="8">
        <v>100</v>
      </c>
      <c r="AF180" s="577">
        <f>[10]รายการ!B1</f>
        <v>6700</v>
      </c>
      <c r="AG180" s="7">
        <f t="shared" si="89"/>
        <v>1969800</v>
      </c>
      <c r="AH180" s="572">
        <f>SUM(AI180:AL180)</f>
        <v>294</v>
      </c>
      <c r="AI180" s="572"/>
      <c r="AJ180" s="572">
        <v>294</v>
      </c>
      <c r="AK180" s="572"/>
      <c r="AL180" s="572"/>
      <c r="AM180" s="60">
        <v>18</v>
      </c>
      <c r="AN180" s="60">
        <f>ค่าเสื่อม!S2</f>
        <v>26</v>
      </c>
      <c r="AO180" s="95">
        <f t="shared" si="90"/>
        <v>512148</v>
      </c>
      <c r="AP180" s="95">
        <f t="shared" si="91"/>
        <v>1457652</v>
      </c>
      <c r="AQ180" s="95">
        <f t="shared" ref="AQ180:AQ241" si="100">P180+AP180</f>
        <v>1797402</v>
      </c>
      <c r="AR180" s="95">
        <f>AQ180</f>
        <v>1797402</v>
      </c>
      <c r="AS180" s="60"/>
      <c r="AT180" s="95">
        <f t="shared" si="94"/>
        <v>1797402</v>
      </c>
      <c r="AU180" s="60"/>
      <c r="AV180" s="60"/>
      <c r="AW180" s="60"/>
      <c r="AX180" s="60"/>
      <c r="AY180" s="60"/>
    </row>
    <row r="181" spans="1:51" s="698" customFormat="1" ht="16.5" customHeight="1" x14ac:dyDescent="0.25">
      <c r="A181" s="693" t="s">
        <v>1371</v>
      </c>
      <c r="B181" s="1">
        <v>1105</v>
      </c>
      <c r="C181" s="60" t="s">
        <v>5</v>
      </c>
      <c r="D181" s="60">
        <v>14602</v>
      </c>
      <c r="E181" s="60">
        <v>10</v>
      </c>
      <c r="F181" s="60">
        <v>225</v>
      </c>
      <c r="G181" s="2" t="s">
        <v>214</v>
      </c>
      <c r="H181" s="60">
        <v>0</v>
      </c>
      <c r="I181" s="60">
        <v>2</v>
      </c>
      <c r="J181" s="60">
        <v>21</v>
      </c>
      <c r="K181" s="570">
        <f>H181*400+I181*100+J181</f>
        <v>221</v>
      </c>
      <c r="L181" s="571">
        <f>SUM(Q181:U181)</f>
        <v>221</v>
      </c>
      <c r="M181" s="604">
        <v>2</v>
      </c>
      <c r="N181" s="14">
        <f t="shared" si="92"/>
        <v>221</v>
      </c>
      <c r="O181" s="571">
        <f>[11]qry_report!$L$201</f>
        <v>750</v>
      </c>
      <c r="P181" s="14">
        <f t="shared" si="93"/>
        <v>165750</v>
      </c>
      <c r="Q181" s="572"/>
      <c r="R181" s="78">
        <v>221</v>
      </c>
      <c r="S181" s="78"/>
      <c r="T181" s="60"/>
      <c r="U181" s="573"/>
      <c r="V181" s="574" t="s">
        <v>1371</v>
      </c>
      <c r="W181" s="5">
        <v>1044</v>
      </c>
      <c r="X181" s="60" t="s">
        <v>507</v>
      </c>
      <c r="Y181" s="60" t="s">
        <v>28</v>
      </c>
      <c r="Z181" s="60" t="s">
        <v>53</v>
      </c>
      <c r="AA181" s="576">
        <v>10</v>
      </c>
      <c r="AB181" s="576">
        <v>12</v>
      </c>
      <c r="AC181" s="16">
        <v>2</v>
      </c>
      <c r="AD181" s="78">
        <f>AA181*AB181</f>
        <v>120</v>
      </c>
      <c r="AE181" s="8">
        <v>100</v>
      </c>
      <c r="AF181" s="577">
        <f>[10]รายการ!B1</f>
        <v>6700</v>
      </c>
      <c r="AG181" s="7">
        <f t="shared" si="89"/>
        <v>804000</v>
      </c>
      <c r="AH181" s="572">
        <f>SUM(AI181:AL181)</f>
        <v>120</v>
      </c>
      <c r="AI181" s="572"/>
      <c r="AJ181" s="572">
        <v>120</v>
      </c>
      <c r="AK181" s="572"/>
      <c r="AL181" s="572"/>
      <c r="AM181" s="60">
        <v>46</v>
      </c>
      <c r="AN181" s="60">
        <f>ค่าเสื่อม!T4</f>
        <v>93</v>
      </c>
      <c r="AO181" s="95">
        <f t="shared" si="90"/>
        <v>747720</v>
      </c>
      <c r="AP181" s="95">
        <f t="shared" si="91"/>
        <v>56280</v>
      </c>
      <c r="AQ181" s="95">
        <f t="shared" si="100"/>
        <v>222030</v>
      </c>
      <c r="AR181" s="95">
        <f t="shared" ref="AR181:AR243" si="101">AQ181</f>
        <v>222030</v>
      </c>
      <c r="AS181" s="60"/>
      <c r="AT181" s="95">
        <f t="shared" si="94"/>
        <v>222030</v>
      </c>
      <c r="AU181" s="60"/>
      <c r="AV181" s="60"/>
      <c r="AW181" s="60"/>
      <c r="AX181" s="60"/>
      <c r="AY181" s="60"/>
    </row>
    <row r="182" spans="1:51" ht="16.5" customHeight="1" x14ac:dyDescent="0.25">
      <c r="C182" s="2"/>
      <c r="N182" s="14"/>
      <c r="P182" s="14"/>
      <c r="W182" s="5">
        <v>1045</v>
      </c>
      <c r="X182" s="4"/>
      <c r="Y182" s="4" t="s">
        <v>38</v>
      </c>
      <c r="Z182" s="4" t="s">
        <v>7</v>
      </c>
      <c r="AA182" s="16">
        <v>12</v>
      </c>
      <c r="AB182" s="16">
        <v>16</v>
      </c>
      <c r="AC182" s="16">
        <v>2</v>
      </c>
      <c r="AD182" s="8">
        <f>AA182*AB182</f>
        <v>192</v>
      </c>
      <c r="AE182" s="8">
        <v>100</v>
      </c>
      <c r="AF182" s="7">
        <f>[10]รายการ!B34</f>
        <v>2050</v>
      </c>
      <c r="AG182" s="7">
        <f t="shared" si="89"/>
        <v>393600</v>
      </c>
      <c r="AH182" s="3">
        <f>SUM(AI182:AL182)</f>
        <v>192</v>
      </c>
      <c r="AJ182" s="3">
        <v>192</v>
      </c>
      <c r="AM182" s="2">
        <v>36</v>
      </c>
      <c r="AN182" s="2">
        <f>ค่าเสื่อม!T4</f>
        <v>93</v>
      </c>
      <c r="AO182" s="95">
        <f t="shared" si="90"/>
        <v>366048</v>
      </c>
      <c r="AP182" s="95">
        <f t="shared" si="91"/>
        <v>27552</v>
      </c>
      <c r="AQ182" s="95">
        <f t="shared" si="100"/>
        <v>27552</v>
      </c>
      <c r="AR182" s="95">
        <f t="shared" si="101"/>
        <v>27552</v>
      </c>
      <c r="AT182" s="95">
        <f t="shared" si="94"/>
        <v>27552</v>
      </c>
      <c r="AW182" s="2" t="s">
        <v>51</v>
      </c>
    </row>
    <row r="183" spans="1:51" ht="16.5" customHeight="1" x14ac:dyDescent="0.25">
      <c r="A183" s="67" t="s">
        <v>1372</v>
      </c>
      <c r="B183" s="1">
        <v>1106</v>
      </c>
      <c r="C183" s="2" t="s">
        <v>5</v>
      </c>
      <c r="D183" s="2">
        <v>38148</v>
      </c>
      <c r="E183" s="2">
        <v>36</v>
      </c>
      <c r="F183" s="2">
        <v>1863</v>
      </c>
      <c r="G183" s="2" t="s">
        <v>214</v>
      </c>
      <c r="H183" s="2">
        <v>3</v>
      </c>
      <c r="I183" s="2">
        <v>3</v>
      </c>
      <c r="J183" s="2">
        <v>44</v>
      </c>
      <c r="K183" s="12">
        <f t="shared" ref="K183:K189" si="102">H183*400+I183*100+J183</f>
        <v>1544</v>
      </c>
      <c r="L183" s="14">
        <f t="shared" ref="L183:L189" si="103">SUM(Q183:U183)</f>
        <v>1544</v>
      </c>
      <c r="M183" s="62">
        <v>1</v>
      </c>
      <c r="N183" s="14">
        <f t="shared" si="92"/>
        <v>1544</v>
      </c>
      <c r="O183" s="14">
        <f>[11]qry_report!$L$1359</f>
        <v>100</v>
      </c>
      <c r="P183" s="14">
        <f t="shared" si="93"/>
        <v>154400</v>
      </c>
      <c r="Q183" s="3">
        <v>1544</v>
      </c>
      <c r="X183" s="4"/>
      <c r="AO183" s="95"/>
      <c r="AP183" s="95"/>
      <c r="AQ183" s="95">
        <f t="shared" si="100"/>
        <v>154400</v>
      </c>
      <c r="AR183" s="95">
        <f t="shared" si="101"/>
        <v>154400</v>
      </c>
      <c r="AT183" s="95">
        <f t="shared" si="94"/>
        <v>154400</v>
      </c>
      <c r="AW183" s="2"/>
    </row>
    <row r="184" spans="1:51" ht="16.5" customHeight="1" x14ac:dyDescent="0.25">
      <c r="B184" s="1">
        <v>1107</v>
      </c>
      <c r="C184" s="2" t="s">
        <v>5</v>
      </c>
      <c r="D184" s="2">
        <v>14616</v>
      </c>
      <c r="E184" s="2">
        <v>7</v>
      </c>
      <c r="F184" s="2">
        <v>239</v>
      </c>
      <c r="G184" s="2" t="s">
        <v>214</v>
      </c>
      <c r="H184" s="2">
        <v>0</v>
      </c>
      <c r="I184" s="2">
        <v>2</v>
      </c>
      <c r="J184" s="2">
        <v>54</v>
      </c>
      <c r="K184" s="12">
        <f t="shared" si="102"/>
        <v>254</v>
      </c>
      <c r="L184" s="14">
        <f t="shared" si="103"/>
        <v>254</v>
      </c>
      <c r="M184" s="62">
        <v>1</v>
      </c>
      <c r="N184" s="14">
        <f t="shared" si="92"/>
        <v>254</v>
      </c>
      <c r="O184" s="14">
        <f>[11]qry_report!$L$215</f>
        <v>175</v>
      </c>
      <c r="P184" s="14">
        <f t="shared" si="93"/>
        <v>44450</v>
      </c>
      <c r="Q184" s="3">
        <v>254</v>
      </c>
      <c r="X184" s="4"/>
      <c r="AO184" s="95"/>
      <c r="AP184" s="95"/>
      <c r="AQ184" s="95">
        <f t="shared" si="100"/>
        <v>44450</v>
      </c>
      <c r="AR184" s="95">
        <f t="shared" si="101"/>
        <v>44450</v>
      </c>
      <c r="AT184" s="95">
        <f t="shared" si="94"/>
        <v>44450</v>
      </c>
      <c r="AW184" s="2"/>
    </row>
    <row r="185" spans="1:51" ht="16.5" customHeight="1" x14ac:dyDescent="0.25">
      <c r="B185" s="1">
        <v>1108</v>
      </c>
      <c r="C185" s="2" t="s">
        <v>5</v>
      </c>
      <c r="D185" s="2">
        <v>45687</v>
      </c>
      <c r="E185" s="2">
        <v>246</v>
      </c>
      <c r="F185" s="2">
        <v>2616</v>
      </c>
      <c r="G185" s="2" t="s">
        <v>214</v>
      </c>
      <c r="H185" s="2">
        <v>4</v>
      </c>
      <c r="I185" s="2">
        <v>2</v>
      </c>
      <c r="J185" s="2">
        <v>0</v>
      </c>
      <c r="K185" s="12">
        <f t="shared" si="102"/>
        <v>1800</v>
      </c>
      <c r="L185" s="14">
        <f t="shared" si="103"/>
        <v>1800</v>
      </c>
      <c r="M185" s="62">
        <v>1</v>
      </c>
      <c r="N185" s="14">
        <f t="shared" si="92"/>
        <v>1800</v>
      </c>
      <c r="O185" s="14">
        <v>175</v>
      </c>
      <c r="P185" s="14">
        <f t="shared" si="93"/>
        <v>315000</v>
      </c>
      <c r="Q185" s="3">
        <v>1800</v>
      </c>
      <c r="X185" s="4"/>
      <c r="AO185" s="95"/>
      <c r="AP185" s="95"/>
      <c r="AQ185" s="95">
        <f t="shared" si="100"/>
        <v>315000</v>
      </c>
      <c r="AR185" s="95">
        <f t="shared" si="101"/>
        <v>315000</v>
      </c>
      <c r="AT185" s="95">
        <f t="shared" si="94"/>
        <v>315000</v>
      </c>
      <c r="AW185" s="2"/>
    </row>
    <row r="186" spans="1:51" s="602" customFormat="1" ht="16.5" customHeight="1" x14ac:dyDescent="0.25">
      <c r="A186" s="658"/>
      <c r="B186" s="598">
        <v>1109</v>
      </c>
      <c r="C186" s="600" t="s">
        <v>44</v>
      </c>
      <c r="D186" s="600">
        <v>231</v>
      </c>
      <c r="E186" s="600">
        <v>69</v>
      </c>
      <c r="F186" s="600"/>
      <c r="G186" s="600" t="s">
        <v>214</v>
      </c>
      <c r="H186" s="600">
        <v>3</v>
      </c>
      <c r="I186" s="600">
        <v>3</v>
      </c>
      <c r="J186" s="600">
        <v>70</v>
      </c>
      <c r="K186" s="584">
        <f t="shared" si="102"/>
        <v>1570</v>
      </c>
      <c r="L186" s="585">
        <f t="shared" si="103"/>
        <v>1570</v>
      </c>
      <c r="M186" s="586">
        <v>1</v>
      </c>
      <c r="N186" s="585">
        <f t="shared" si="92"/>
        <v>1570</v>
      </c>
      <c r="O186" s="585">
        <v>125</v>
      </c>
      <c r="P186" s="585">
        <f t="shared" si="93"/>
        <v>196250</v>
      </c>
      <c r="Q186" s="588">
        <v>1570</v>
      </c>
      <c r="R186" s="589"/>
      <c r="S186" s="589"/>
      <c r="T186" s="583"/>
      <c r="U186" s="590"/>
      <c r="V186" s="591"/>
      <c r="W186" s="581"/>
      <c r="X186" s="583"/>
      <c r="Y186" s="583"/>
      <c r="Z186" s="583"/>
      <c r="AA186" s="593"/>
      <c r="AB186" s="593"/>
      <c r="AC186" s="593"/>
      <c r="AD186" s="589"/>
      <c r="AE186" s="589"/>
      <c r="AF186" s="594"/>
      <c r="AG186" s="594"/>
      <c r="AH186" s="583"/>
      <c r="AI186" s="588"/>
      <c r="AJ186" s="588"/>
      <c r="AK186" s="588"/>
      <c r="AL186" s="588"/>
      <c r="AM186" s="600"/>
      <c r="AN186" s="600"/>
      <c r="AO186" s="601"/>
      <c r="AP186" s="601"/>
      <c r="AQ186" s="601">
        <f t="shared" si="100"/>
        <v>196250</v>
      </c>
      <c r="AR186" s="601">
        <f t="shared" si="101"/>
        <v>196250</v>
      </c>
      <c r="AS186" s="595">
        <f>P186</f>
        <v>196250</v>
      </c>
      <c r="AT186" s="595">
        <f t="shared" ref="AT186" si="104">AQ186-AS186</f>
        <v>0</v>
      </c>
      <c r="AU186" s="595">
        <f>AS186</f>
        <v>196250</v>
      </c>
      <c r="AV186" s="583">
        <f>อัตราภาษี!B5</f>
        <v>0.01</v>
      </c>
      <c r="AW186" s="591" t="s">
        <v>1995</v>
      </c>
      <c r="AX186" s="603">
        <f t="shared" ref="AX186" si="105">AU186*AV186/100</f>
        <v>19.625</v>
      </c>
      <c r="AY186" s="595">
        <f t="shared" ref="AY186" si="106">AX186*10/100</f>
        <v>1.9624999999999999</v>
      </c>
    </row>
    <row r="187" spans="1:51" ht="16.5" customHeight="1" x14ac:dyDescent="0.25">
      <c r="B187" s="1">
        <v>1110</v>
      </c>
      <c r="C187" s="2" t="s">
        <v>5</v>
      </c>
      <c r="D187" s="2">
        <v>14548</v>
      </c>
      <c r="E187" s="2">
        <v>1</v>
      </c>
      <c r="F187" s="2">
        <v>171</v>
      </c>
      <c r="G187" s="2" t="s">
        <v>245</v>
      </c>
      <c r="H187" s="2">
        <v>4</v>
      </c>
      <c r="I187" s="2">
        <v>2</v>
      </c>
      <c r="J187" s="2">
        <v>30</v>
      </c>
      <c r="K187" s="12">
        <f t="shared" si="102"/>
        <v>1830</v>
      </c>
      <c r="L187" s="14">
        <f t="shared" si="103"/>
        <v>1830</v>
      </c>
      <c r="M187" s="62">
        <v>1</v>
      </c>
      <c r="N187" s="14">
        <f t="shared" si="92"/>
        <v>1830</v>
      </c>
      <c r="O187" s="14">
        <f>[11]qry_report!$L$148</f>
        <v>100</v>
      </c>
      <c r="P187" s="14">
        <f t="shared" si="93"/>
        <v>183000</v>
      </c>
      <c r="Q187" s="3">
        <v>1830</v>
      </c>
      <c r="X187" s="4"/>
      <c r="AO187" s="95"/>
      <c r="AP187" s="95"/>
      <c r="AQ187" s="95">
        <f t="shared" si="100"/>
        <v>183000</v>
      </c>
      <c r="AR187" s="95">
        <f t="shared" si="101"/>
        <v>183000</v>
      </c>
      <c r="AT187" s="95">
        <f t="shared" si="94"/>
        <v>183000</v>
      </c>
      <c r="AW187" s="2"/>
    </row>
    <row r="188" spans="1:51" ht="16.5" customHeight="1" x14ac:dyDescent="0.25">
      <c r="B188" s="1">
        <v>1111</v>
      </c>
      <c r="C188" s="2" t="s">
        <v>5</v>
      </c>
      <c r="D188" s="2">
        <v>18772</v>
      </c>
      <c r="E188" s="2">
        <v>86</v>
      </c>
      <c r="F188" s="2">
        <v>641</v>
      </c>
      <c r="G188" s="2" t="s">
        <v>245</v>
      </c>
      <c r="H188" s="2">
        <v>9</v>
      </c>
      <c r="I188" s="2">
        <v>0</v>
      </c>
      <c r="J188" s="2">
        <v>42</v>
      </c>
      <c r="K188" s="12">
        <f t="shared" si="102"/>
        <v>3642</v>
      </c>
      <c r="L188" s="14">
        <f t="shared" si="103"/>
        <v>3642</v>
      </c>
      <c r="M188" s="62">
        <v>1</v>
      </c>
      <c r="N188" s="14">
        <f t="shared" si="92"/>
        <v>3642</v>
      </c>
      <c r="O188" s="14">
        <f>[11]qry_report!$L$424</f>
        <v>100</v>
      </c>
      <c r="P188" s="14">
        <f t="shared" si="93"/>
        <v>364200</v>
      </c>
      <c r="Q188" s="3">
        <v>3642</v>
      </c>
      <c r="X188" s="4"/>
      <c r="AO188" s="95"/>
      <c r="AP188" s="95"/>
      <c r="AQ188" s="95">
        <f t="shared" si="100"/>
        <v>364200</v>
      </c>
      <c r="AR188" s="95">
        <f t="shared" si="101"/>
        <v>364200</v>
      </c>
      <c r="AT188" s="95">
        <f t="shared" si="94"/>
        <v>364200</v>
      </c>
      <c r="AW188" s="2"/>
    </row>
    <row r="189" spans="1:51" ht="16.5" customHeight="1" x14ac:dyDescent="0.25">
      <c r="A189" s="67" t="s">
        <v>1373</v>
      </c>
      <c r="B189" s="1">
        <v>1112</v>
      </c>
      <c r="C189" s="2" t="s">
        <v>5</v>
      </c>
      <c r="D189" s="2">
        <v>30024</v>
      </c>
      <c r="E189" s="2">
        <v>426</v>
      </c>
      <c r="F189" s="2">
        <v>1473</v>
      </c>
      <c r="G189" s="2" t="s">
        <v>214</v>
      </c>
      <c r="H189" s="2">
        <v>2</v>
      </c>
      <c r="I189" s="2">
        <v>1</v>
      </c>
      <c r="J189" s="2">
        <v>60</v>
      </c>
      <c r="K189" s="12">
        <f t="shared" si="102"/>
        <v>960</v>
      </c>
      <c r="L189" s="14">
        <f t="shared" si="103"/>
        <v>960</v>
      </c>
      <c r="M189" s="62">
        <v>2</v>
      </c>
      <c r="N189" s="14">
        <f t="shared" si="92"/>
        <v>960</v>
      </c>
      <c r="O189" s="14">
        <f>[11]qry_report!$L$1040</f>
        <v>125</v>
      </c>
      <c r="P189" s="14">
        <f t="shared" si="93"/>
        <v>120000</v>
      </c>
      <c r="R189" s="8">
        <v>960</v>
      </c>
      <c r="V189" s="26" t="s">
        <v>1373</v>
      </c>
      <c r="W189" s="5">
        <v>1046</v>
      </c>
      <c r="X189" s="4">
        <v>87</v>
      </c>
      <c r="Y189" s="4" t="s">
        <v>28</v>
      </c>
      <c r="Z189" s="4" t="s">
        <v>41</v>
      </c>
      <c r="AC189" s="16">
        <v>2</v>
      </c>
      <c r="AD189" s="8">
        <v>252</v>
      </c>
      <c r="AE189" s="8">
        <v>100</v>
      </c>
      <c r="AF189" s="7">
        <f>[10]รายการ!B1</f>
        <v>6700</v>
      </c>
      <c r="AG189" s="7">
        <f t="shared" si="89"/>
        <v>1688400</v>
      </c>
      <c r="AH189" s="4">
        <v>252</v>
      </c>
      <c r="AJ189" s="3">
        <v>252</v>
      </c>
      <c r="AM189" s="2">
        <v>31</v>
      </c>
      <c r="AN189" s="2">
        <f>ค่าเสื่อม!W3</f>
        <v>85</v>
      </c>
      <c r="AO189" s="95">
        <f t="shared" ref="AO189:AO249" si="107">AG189*AN189/100</f>
        <v>1435140</v>
      </c>
      <c r="AP189" s="95">
        <f t="shared" ref="AP189:AP249" si="108">AG189-AO189</f>
        <v>253260</v>
      </c>
      <c r="AQ189" s="95">
        <f t="shared" si="100"/>
        <v>373260</v>
      </c>
      <c r="AR189" s="95">
        <f t="shared" si="101"/>
        <v>373260</v>
      </c>
      <c r="AT189" s="95">
        <f t="shared" si="94"/>
        <v>373260</v>
      </c>
      <c r="AW189" s="2"/>
    </row>
    <row r="190" spans="1:51" ht="16.5" customHeight="1" x14ac:dyDescent="0.25">
      <c r="C190" s="2"/>
      <c r="N190" s="14"/>
      <c r="P190" s="14"/>
      <c r="X190" s="4"/>
      <c r="Z190" s="26" t="s">
        <v>42</v>
      </c>
      <c r="AA190" s="16">
        <v>7</v>
      </c>
      <c r="AB190" s="16">
        <v>18</v>
      </c>
      <c r="AC190" s="16">
        <v>2</v>
      </c>
      <c r="AD190" s="8">
        <f>AA190*AB190</f>
        <v>126</v>
      </c>
      <c r="AE190" s="8">
        <v>50</v>
      </c>
      <c r="AF190" s="7">
        <f>AF181</f>
        <v>6700</v>
      </c>
      <c r="AG190" s="7">
        <f t="shared" si="89"/>
        <v>844200</v>
      </c>
      <c r="AH190" s="3">
        <f>SUM(AI190:AL190)</f>
        <v>126</v>
      </c>
      <c r="AJ190" s="3">
        <v>126</v>
      </c>
      <c r="AN190" s="2">
        <v>85</v>
      </c>
      <c r="AO190" s="95">
        <f t="shared" si="107"/>
        <v>717570</v>
      </c>
      <c r="AP190" s="95">
        <f t="shared" si="108"/>
        <v>126630</v>
      </c>
      <c r="AQ190" s="95">
        <f t="shared" si="100"/>
        <v>126630</v>
      </c>
      <c r="AR190" s="95">
        <f t="shared" si="101"/>
        <v>126630</v>
      </c>
      <c r="AT190" s="95">
        <f t="shared" si="94"/>
        <v>126630</v>
      </c>
      <c r="AW190" s="2"/>
    </row>
    <row r="191" spans="1:51" ht="16.5" customHeight="1" x14ac:dyDescent="0.25">
      <c r="C191" s="2"/>
      <c r="N191" s="14"/>
      <c r="P191" s="14"/>
      <c r="X191" s="4"/>
      <c r="Z191" s="26" t="s">
        <v>43</v>
      </c>
      <c r="AA191" s="16">
        <v>7</v>
      </c>
      <c r="AB191" s="16">
        <v>18</v>
      </c>
      <c r="AC191" s="16">
        <v>2</v>
      </c>
      <c r="AD191" s="8">
        <f>AA191*AB191</f>
        <v>126</v>
      </c>
      <c r="AE191" s="8">
        <v>50</v>
      </c>
      <c r="AF191" s="7">
        <f>AF189</f>
        <v>6700</v>
      </c>
      <c r="AG191" s="7">
        <f t="shared" si="89"/>
        <v>844200</v>
      </c>
      <c r="AH191" s="3">
        <f>SUM(AI191:AL191)</f>
        <v>126</v>
      </c>
      <c r="AJ191" s="3">
        <v>126</v>
      </c>
      <c r="AN191" s="2">
        <v>85</v>
      </c>
      <c r="AO191" s="95">
        <f t="shared" si="107"/>
        <v>717570</v>
      </c>
      <c r="AP191" s="95">
        <f t="shared" si="108"/>
        <v>126630</v>
      </c>
      <c r="AQ191" s="95">
        <f t="shared" si="100"/>
        <v>126630</v>
      </c>
      <c r="AR191" s="95">
        <f t="shared" si="101"/>
        <v>126630</v>
      </c>
      <c r="AT191" s="95">
        <f t="shared" si="94"/>
        <v>126630</v>
      </c>
      <c r="AW191" s="2"/>
    </row>
    <row r="192" spans="1:51" ht="16.5" customHeight="1" x14ac:dyDescent="0.25">
      <c r="C192" s="2"/>
      <c r="N192" s="14"/>
      <c r="P192" s="14"/>
      <c r="W192" s="5">
        <v>1047</v>
      </c>
      <c r="X192" s="4"/>
      <c r="Y192" s="4" t="s">
        <v>38</v>
      </c>
      <c r="Z192" s="4" t="s">
        <v>7</v>
      </c>
      <c r="AA192" s="16">
        <v>10</v>
      </c>
      <c r="AB192" s="16">
        <v>30</v>
      </c>
      <c r="AC192" s="16">
        <v>2</v>
      </c>
      <c r="AD192" s="8">
        <f>AA192*AB192</f>
        <v>300</v>
      </c>
      <c r="AE192" s="8">
        <v>100</v>
      </c>
      <c r="AF192" s="7">
        <f>[10]รายการ!B34</f>
        <v>2050</v>
      </c>
      <c r="AG192" s="7">
        <f t="shared" si="89"/>
        <v>615000</v>
      </c>
      <c r="AH192" s="3">
        <f>SUM(AI192:AL192)</f>
        <v>300</v>
      </c>
      <c r="AJ192" s="3">
        <v>300</v>
      </c>
      <c r="AM192" s="2">
        <v>31</v>
      </c>
      <c r="AN192" s="2">
        <f>ค่าเสื่อม!T4</f>
        <v>93</v>
      </c>
      <c r="AO192" s="95">
        <f t="shared" si="107"/>
        <v>571950</v>
      </c>
      <c r="AP192" s="95">
        <f t="shared" si="108"/>
        <v>43050</v>
      </c>
      <c r="AQ192" s="95">
        <f t="shared" si="100"/>
        <v>43050</v>
      </c>
      <c r="AR192" s="95">
        <f t="shared" si="101"/>
        <v>43050</v>
      </c>
      <c r="AT192" s="95">
        <f t="shared" si="94"/>
        <v>43050</v>
      </c>
      <c r="AW192" s="2" t="s">
        <v>51</v>
      </c>
    </row>
    <row r="193" spans="1:49" ht="16.5" customHeight="1" x14ac:dyDescent="0.25">
      <c r="A193" s="67" t="s">
        <v>1374</v>
      </c>
      <c r="B193" s="1">
        <v>1113</v>
      </c>
      <c r="C193" s="2" t="s">
        <v>5</v>
      </c>
      <c r="D193" s="2">
        <v>17622</v>
      </c>
      <c r="E193" s="2">
        <v>56</v>
      </c>
      <c r="F193" s="2">
        <v>431</v>
      </c>
      <c r="G193" s="2" t="s">
        <v>139</v>
      </c>
      <c r="H193" s="2">
        <v>6</v>
      </c>
      <c r="I193" s="2">
        <v>2</v>
      </c>
      <c r="J193" s="2">
        <v>40</v>
      </c>
      <c r="K193" s="12">
        <f t="shared" ref="K193:K208" si="109">H193*400+I193*100+J193</f>
        <v>2640</v>
      </c>
      <c r="L193" s="14">
        <f t="shared" ref="L193:L209" si="110">SUM(Q193:U193)</f>
        <v>2640</v>
      </c>
      <c r="M193" s="62">
        <v>1</v>
      </c>
      <c r="N193" s="14">
        <f t="shared" si="92"/>
        <v>2640</v>
      </c>
      <c r="O193" s="14">
        <v>100</v>
      </c>
      <c r="P193" s="14">
        <f t="shared" si="93"/>
        <v>264000</v>
      </c>
      <c r="Q193" s="3">
        <v>2640</v>
      </c>
      <c r="X193" s="4"/>
      <c r="AO193" s="95"/>
      <c r="AP193" s="95"/>
      <c r="AQ193" s="95">
        <f t="shared" si="100"/>
        <v>264000</v>
      </c>
      <c r="AR193" s="95">
        <f t="shared" si="101"/>
        <v>264000</v>
      </c>
      <c r="AT193" s="95">
        <f t="shared" si="94"/>
        <v>264000</v>
      </c>
      <c r="AW193" s="2"/>
    </row>
    <row r="194" spans="1:49" ht="16.5" customHeight="1" x14ac:dyDescent="0.25">
      <c r="B194" s="1">
        <v>1114</v>
      </c>
      <c r="C194" s="2" t="s">
        <v>5</v>
      </c>
      <c r="D194" s="2">
        <v>9014</v>
      </c>
      <c r="E194" s="2">
        <v>7</v>
      </c>
      <c r="F194" s="2">
        <v>22</v>
      </c>
      <c r="G194" s="2" t="s">
        <v>214</v>
      </c>
      <c r="H194" s="2">
        <v>1</v>
      </c>
      <c r="I194" s="2">
        <v>1</v>
      </c>
      <c r="J194" s="2">
        <v>12</v>
      </c>
      <c r="K194" s="12">
        <f t="shared" si="109"/>
        <v>512</v>
      </c>
      <c r="L194" s="14">
        <f t="shared" si="110"/>
        <v>512</v>
      </c>
      <c r="M194" s="62">
        <v>1</v>
      </c>
      <c r="N194" s="14">
        <f t="shared" si="92"/>
        <v>512</v>
      </c>
      <c r="O194" s="14">
        <v>125</v>
      </c>
      <c r="P194" s="14">
        <f t="shared" si="93"/>
        <v>64000</v>
      </c>
      <c r="Q194" s="3">
        <v>512</v>
      </c>
      <c r="X194" s="4"/>
      <c r="AO194" s="95"/>
      <c r="AP194" s="95"/>
      <c r="AQ194" s="95">
        <f t="shared" si="100"/>
        <v>64000</v>
      </c>
      <c r="AR194" s="95">
        <f t="shared" si="101"/>
        <v>64000</v>
      </c>
      <c r="AT194" s="95">
        <f t="shared" si="94"/>
        <v>64000</v>
      </c>
      <c r="AW194" s="2"/>
    </row>
    <row r="195" spans="1:49" ht="16.5" customHeight="1" x14ac:dyDescent="0.25">
      <c r="B195" s="1">
        <v>1115</v>
      </c>
      <c r="C195" s="2" t="s">
        <v>5</v>
      </c>
      <c r="D195" s="2">
        <v>21092</v>
      </c>
      <c r="E195" s="2">
        <v>25</v>
      </c>
      <c r="F195" s="2">
        <v>727</v>
      </c>
      <c r="G195" s="2" t="s">
        <v>214</v>
      </c>
      <c r="H195" s="2">
        <v>0</v>
      </c>
      <c r="I195" s="2">
        <v>2</v>
      </c>
      <c r="J195" s="2">
        <v>55</v>
      </c>
      <c r="K195" s="12">
        <f t="shared" si="109"/>
        <v>255</v>
      </c>
      <c r="L195" s="14">
        <f t="shared" si="110"/>
        <v>255</v>
      </c>
      <c r="M195" s="62">
        <v>1</v>
      </c>
      <c r="N195" s="14">
        <f t="shared" si="92"/>
        <v>255</v>
      </c>
      <c r="O195" s="14">
        <f>[11]qry_report!$L$497</f>
        <v>150</v>
      </c>
      <c r="P195" s="14">
        <f t="shared" si="93"/>
        <v>38250</v>
      </c>
      <c r="Q195" s="3">
        <v>255</v>
      </c>
      <c r="X195" s="4"/>
      <c r="AO195" s="95"/>
      <c r="AP195" s="95"/>
      <c r="AQ195" s="95">
        <f t="shared" si="100"/>
        <v>38250</v>
      </c>
      <c r="AR195" s="95">
        <f t="shared" si="101"/>
        <v>38250</v>
      </c>
      <c r="AT195" s="95">
        <f t="shared" si="94"/>
        <v>38250</v>
      </c>
      <c r="AW195" s="2"/>
    </row>
    <row r="196" spans="1:49" ht="16.5" customHeight="1" x14ac:dyDescent="0.25">
      <c r="A196" s="67" t="s">
        <v>1375</v>
      </c>
      <c r="B196" s="1">
        <v>1116</v>
      </c>
      <c r="C196" s="2" t="s">
        <v>5</v>
      </c>
      <c r="D196" s="2">
        <v>14575</v>
      </c>
      <c r="E196" s="2">
        <v>4</v>
      </c>
      <c r="F196" s="2">
        <v>198</v>
      </c>
      <c r="G196" s="2" t="s">
        <v>214</v>
      </c>
      <c r="H196" s="2">
        <v>1</v>
      </c>
      <c r="I196" s="2">
        <v>2</v>
      </c>
      <c r="J196" s="2">
        <v>51</v>
      </c>
      <c r="K196" s="12">
        <f t="shared" si="109"/>
        <v>651</v>
      </c>
      <c r="L196" s="14">
        <f t="shared" si="110"/>
        <v>651</v>
      </c>
      <c r="M196" s="62">
        <v>2</v>
      </c>
      <c r="N196" s="14">
        <f t="shared" si="92"/>
        <v>651</v>
      </c>
      <c r="O196" s="14">
        <f>[11]qry_report!$L$174</f>
        <v>450</v>
      </c>
      <c r="P196" s="14">
        <f t="shared" si="93"/>
        <v>292950</v>
      </c>
      <c r="R196" s="8">
        <v>651</v>
      </c>
      <c r="V196" s="26" t="s">
        <v>1376</v>
      </c>
      <c r="W196" s="5">
        <v>1048</v>
      </c>
      <c r="X196" s="4">
        <v>82</v>
      </c>
      <c r="Y196" s="4" t="s">
        <v>28</v>
      </c>
      <c r="Z196" s="4" t="s">
        <v>37</v>
      </c>
      <c r="AA196" s="16">
        <v>7</v>
      </c>
      <c r="AB196" s="16">
        <v>14</v>
      </c>
      <c r="AC196" s="16">
        <v>2</v>
      </c>
      <c r="AD196" s="8">
        <f>AA196*AB196</f>
        <v>98</v>
      </c>
      <c r="AE196" s="8">
        <v>100</v>
      </c>
      <c r="AF196" s="7">
        <f>[10]รายการ!B1</f>
        <v>6700</v>
      </c>
      <c r="AG196" s="7">
        <f t="shared" si="89"/>
        <v>656600</v>
      </c>
      <c r="AH196" s="3">
        <f>SUM(AI196:AL196)</f>
        <v>98</v>
      </c>
      <c r="AJ196" s="3">
        <v>98</v>
      </c>
      <c r="AM196" s="2">
        <v>21</v>
      </c>
      <c r="AN196" s="2">
        <f>ค่าเสื่อม!V2</f>
        <v>32</v>
      </c>
      <c r="AO196" s="95">
        <f t="shared" si="107"/>
        <v>210112</v>
      </c>
      <c r="AP196" s="95">
        <f t="shared" si="108"/>
        <v>446488</v>
      </c>
      <c r="AQ196" s="95">
        <f t="shared" si="100"/>
        <v>739438</v>
      </c>
      <c r="AR196" s="95">
        <f t="shared" si="101"/>
        <v>739438</v>
      </c>
      <c r="AT196" s="95">
        <f t="shared" si="94"/>
        <v>739438</v>
      </c>
      <c r="AW196" s="2"/>
    </row>
    <row r="197" spans="1:49" ht="16.5" customHeight="1" x14ac:dyDescent="0.25">
      <c r="C197" s="2"/>
      <c r="K197" s="12"/>
      <c r="L197" s="14"/>
      <c r="M197" s="62"/>
      <c r="N197" s="14"/>
      <c r="O197" s="14"/>
      <c r="P197" s="14"/>
      <c r="W197" s="5">
        <v>1049</v>
      </c>
      <c r="X197" s="4"/>
      <c r="Y197" s="4" t="s">
        <v>38</v>
      </c>
      <c r="Z197" s="4" t="s">
        <v>7</v>
      </c>
      <c r="AA197" s="16">
        <v>7</v>
      </c>
      <c r="AB197" s="16">
        <v>16</v>
      </c>
      <c r="AC197" s="16">
        <v>2</v>
      </c>
      <c r="AD197" s="8">
        <f>AA197*AB197</f>
        <v>112</v>
      </c>
      <c r="AE197" s="8">
        <v>100</v>
      </c>
      <c r="AF197" s="7">
        <f>[10]รายการ!B34</f>
        <v>2050</v>
      </c>
      <c r="AG197" s="7">
        <f t="shared" si="89"/>
        <v>229600</v>
      </c>
      <c r="AH197" s="3">
        <f>SUM(AI197:AL197)</f>
        <v>112</v>
      </c>
      <c r="AJ197" s="3">
        <v>112</v>
      </c>
      <c r="AM197" s="2">
        <v>4</v>
      </c>
      <c r="AN197" s="2">
        <f>ค่าเสื่อม!E4</f>
        <v>12</v>
      </c>
      <c r="AO197" s="95">
        <f t="shared" si="107"/>
        <v>27552</v>
      </c>
      <c r="AP197" s="95">
        <f t="shared" si="108"/>
        <v>202048</v>
      </c>
      <c r="AQ197" s="95">
        <f t="shared" si="100"/>
        <v>202048</v>
      </c>
      <c r="AR197" s="95">
        <f t="shared" si="101"/>
        <v>202048</v>
      </c>
      <c r="AT197" s="95">
        <f t="shared" si="94"/>
        <v>202048</v>
      </c>
      <c r="AW197" s="2" t="s">
        <v>51</v>
      </c>
    </row>
    <row r="198" spans="1:49" ht="16.5" customHeight="1" x14ac:dyDescent="0.25">
      <c r="C198" s="2"/>
      <c r="K198" s="12"/>
      <c r="L198" s="14"/>
      <c r="M198" s="62"/>
      <c r="N198" s="14"/>
      <c r="O198" s="14"/>
      <c r="P198" s="14"/>
      <c r="V198" s="26" t="s">
        <v>1377</v>
      </c>
      <c r="W198" s="5">
        <v>1050</v>
      </c>
      <c r="X198" s="4">
        <v>77</v>
      </c>
      <c r="Y198" s="4" t="s">
        <v>38</v>
      </c>
      <c r="Z198" s="4" t="s">
        <v>7</v>
      </c>
      <c r="AA198" s="16">
        <v>7</v>
      </c>
      <c r="AB198" s="16">
        <v>14</v>
      </c>
      <c r="AC198" s="16">
        <v>2</v>
      </c>
      <c r="AD198" s="8">
        <f>AA198*AB198</f>
        <v>98</v>
      </c>
      <c r="AE198" s="8">
        <v>100</v>
      </c>
      <c r="AF198" s="7">
        <f>[10]รายการ!B34</f>
        <v>2050</v>
      </c>
      <c r="AG198" s="7">
        <f t="shared" si="89"/>
        <v>200900</v>
      </c>
      <c r="AH198" s="3">
        <f>SUM(AI198:AL198)</f>
        <v>98</v>
      </c>
      <c r="AJ198" s="3">
        <v>98</v>
      </c>
      <c r="AM198" s="2">
        <v>16</v>
      </c>
      <c r="AN198" s="2">
        <f>ค่าเสื่อม!Q4</f>
        <v>72</v>
      </c>
      <c r="AO198" s="95">
        <f t="shared" si="107"/>
        <v>144648</v>
      </c>
      <c r="AP198" s="95">
        <f t="shared" si="108"/>
        <v>56252</v>
      </c>
      <c r="AQ198" s="95">
        <f t="shared" si="100"/>
        <v>56252</v>
      </c>
      <c r="AR198" s="95">
        <f t="shared" si="101"/>
        <v>56252</v>
      </c>
      <c r="AT198" s="95">
        <f t="shared" si="94"/>
        <v>56252</v>
      </c>
      <c r="AW198" s="2" t="s">
        <v>51</v>
      </c>
    </row>
    <row r="199" spans="1:49" ht="16.5" customHeight="1" x14ac:dyDescent="0.25">
      <c r="B199" s="1">
        <v>1117</v>
      </c>
      <c r="C199" s="2" t="s">
        <v>5</v>
      </c>
      <c r="D199" s="2">
        <v>29620</v>
      </c>
      <c r="E199" s="2">
        <v>52</v>
      </c>
      <c r="F199" s="2">
        <v>1372</v>
      </c>
      <c r="G199" s="2" t="s">
        <v>214</v>
      </c>
      <c r="H199" s="2">
        <v>2</v>
      </c>
      <c r="I199" s="2">
        <v>2</v>
      </c>
      <c r="J199" s="2">
        <v>76</v>
      </c>
      <c r="K199" s="12">
        <f t="shared" si="109"/>
        <v>1076</v>
      </c>
      <c r="L199" s="14">
        <f t="shared" si="110"/>
        <v>1076</v>
      </c>
      <c r="M199" s="62">
        <v>1</v>
      </c>
      <c r="N199" s="14">
        <f t="shared" si="92"/>
        <v>1076</v>
      </c>
      <c r="O199" s="14">
        <v>125</v>
      </c>
      <c r="P199" s="14">
        <f t="shared" si="93"/>
        <v>134500</v>
      </c>
      <c r="Q199" s="3">
        <v>1076</v>
      </c>
      <c r="X199" s="4"/>
      <c r="AH199" s="3"/>
      <c r="AO199" s="95"/>
      <c r="AP199" s="95"/>
      <c r="AQ199" s="95">
        <f t="shared" si="100"/>
        <v>134500</v>
      </c>
      <c r="AR199" s="95">
        <f t="shared" si="101"/>
        <v>134500</v>
      </c>
      <c r="AT199" s="95">
        <f t="shared" si="94"/>
        <v>134500</v>
      </c>
      <c r="AW199" s="2"/>
    </row>
    <row r="200" spans="1:49" ht="16.5" customHeight="1" x14ac:dyDescent="0.25">
      <c r="B200" s="1">
        <v>1118</v>
      </c>
      <c r="C200" s="2" t="s">
        <v>5</v>
      </c>
      <c r="D200" s="2">
        <v>45904</v>
      </c>
      <c r="E200" s="2">
        <v>359</v>
      </c>
      <c r="F200" s="2">
        <v>2620</v>
      </c>
      <c r="G200" s="2" t="s">
        <v>214</v>
      </c>
      <c r="H200" s="2">
        <v>2</v>
      </c>
      <c r="I200" s="2">
        <v>1</v>
      </c>
      <c r="J200" s="2">
        <v>79</v>
      </c>
      <c r="K200" s="12">
        <f t="shared" si="109"/>
        <v>979</v>
      </c>
      <c r="L200" s="14">
        <f t="shared" si="110"/>
        <v>979</v>
      </c>
      <c r="M200" s="62">
        <v>1</v>
      </c>
      <c r="N200" s="14">
        <f t="shared" ref="N200:N228" si="111">L200</f>
        <v>979</v>
      </c>
      <c r="O200" s="14">
        <v>125</v>
      </c>
      <c r="P200" s="14">
        <f t="shared" si="93"/>
        <v>122375</v>
      </c>
      <c r="Q200" s="3">
        <v>979</v>
      </c>
      <c r="X200" s="4"/>
      <c r="AO200" s="95"/>
      <c r="AP200" s="95"/>
      <c r="AQ200" s="95">
        <f t="shared" si="100"/>
        <v>122375</v>
      </c>
      <c r="AR200" s="95">
        <f t="shared" si="101"/>
        <v>122375</v>
      </c>
      <c r="AT200" s="95">
        <f t="shared" si="94"/>
        <v>122375</v>
      </c>
      <c r="AW200" s="2"/>
    </row>
    <row r="201" spans="1:49" ht="16.5" customHeight="1" x14ac:dyDescent="0.25">
      <c r="B201" s="1">
        <v>1119</v>
      </c>
      <c r="C201" s="2" t="s">
        <v>5</v>
      </c>
      <c r="D201" s="2">
        <v>45901</v>
      </c>
      <c r="E201" s="2">
        <v>360</v>
      </c>
      <c r="F201" s="2">
        <v>2621</v>
      </c>
      <c r="G201" s="2" t="s">
        <v>214</v>
      </c>
      <c r="H201" s="2">
        <v>0</v>
      </c>
      <c r="I201" s="2">
        <v>2</v>
      </c>
      <c r="J201" s="2">
        <v>21</v>
      </c>
      <c r="K201" s="12">
        <f t="shared" si="109"/>
        <v>221</v>
      </c>
      <c r="L201" s="14">
        <f t="shared" si="110"/>
        <v>221</v>
      </c>
      <c r="M201" s="62">
        <v>1</v>
      </c>
      <c r="N201" s="14">
        <f t="shared" si="111"/>
        <v>221</v>
      </c>
      <c r="O201" s="14">
        <v>125</v>
      </c>
      <c r="P201" s="14">
        <f t="shared" si="93"/>
        <v>27625</v>
      </c>
      <c r="Q201" s="3">
        <v>221</v>
      </c>
      <c r="X201" s="4"/>
      <c r="AO201" s="95"/>
      <c r="AP201" s="95"/>
      <c r="AQ201" s="95">
        <f t="shared" si="100"/>
        <v>27625</v>
      </c>
      <c r="AR201" s="95">
        <f t="shared" si="101"/>
        <v>27625</v>
      </c>
      <c r="AT201" s="95">
        <f t="shared" si="94"/>
        <v>27625</v>
      </c>
      <c r="AW201" s="2"/>
    </row>
    <row r="202" spans="1:49" ht="16.5" customHeight="1" x14ac:dyDescent="0.25">
      <c r="A202" s="67" t="s">
        <v>1378</v>
      </c>
      <c r="B202" s="1">
        <v>1120</v>
      </c>
      <c r="C202" s="2" t="s">
        <v>5</v>
      </c>
      <c r="D202" s="2">
        <v>44408</v>
      </c>
      <c r="E202" s="2">
        <v>598</v>
      </c>
      <c r="F202" s="2">
        <v>2455</v>
      </c>
      <c r="G202" s="2" t="s">
        <v>214</v>
      </c>
      <c r="H202" s="2">
        <v>0</v>
      </c>
      <c r="I202" s="2">
        <v>1</v>
      </c>
      <c r="J202" s="2">
        <v>12</v>
      </c>
      <c r="K202" s="12">
        <f t="shared" si="109"/>
        <v>112</v>
      </c>
      <c r="L202" s="14">
        <f t="shared" si="110"/>
        <v>112</v>
      </c>
      <c r="M202" s="62">
        <v>2</v>
      </c>
      <c r="N202" s="14">
        <f t="shared" si="111"/>
        <v>112</v>
      </c>
      <c r="O202" s="14">
        <v>750</v>
      </c>
      <c r="P202" s="14">
        <f t="shared" si="93"/>
        <v>84000</v>
      </c>
      <c r="R202" s="8">
        <v>112</v>
      </c>
      <c r="V202" s="26" t="s">
        <v>1378</v>
      </c>
      <c r="W202" s="5">
        <v>1051</v>
      </c>
      <c r="X202" s="4" t="s">
        <v>1379</v>
      </c>
      <c r="Y202" s="4" t="s">
        <v>28</v>
      </c>
      <c r="Z202" s="4" t="s">
        <v>41</v>
      </c>
      <c r="AC202" s="16">
        <v>2</v>
      </c>
      <c r="AD202" s="8">
        <v>864</v>
      </c>
      <c r="AE202" s="8">
        <v>100</v>
      </c>
      <c r="AF202" s="7">
        <f>[10]รายการ!B1</f>
        <v>6700</v>
      </c>
      <c r="AG202" s="7">
        <f t="shared" si="89"/>
        <v>5788800</v>
      </c>
      <c r="AH202" s="4">
        <v>864</v>
      </c>
      <c r="AJ202" s="3">
        <v>864</v>
      </c>
      <c r="AM202" s="2">
        <v>27</v>
      </c>
      <c r="AN202" s="2">
        <f>ค่าเสื่อม!W3</f>
        <v>85</v>
      </c>
      <c r="AO202" s="95">
        <f t="shared" si="107"/>
        <v>4920480</v>
      </c>
      <c r="AP202" s="95">
        <f t="shared" si="108"/>
        <v>868320</v>
      </c>
      <c r="AQ202" s="95">
        <f t="shared" si="100"/>
        <v>952320</v>
      </c>
      <c r="AR202" s="95">
        <f t="shared" si="101"/>
        <v>952320</v>
      </c>
      <c r="AT202" s="95">
        <f t="shared" si="94"/>
        <v>952320</v>
      </c>
      <c r="AW202" s="2"/>
    </row>
    <row r="203" spans="1:49" ht="16.5" customHeight="1" x14ac:dyDescent="0.25">
      <c r="C203" s="2"/>
      <c r="K203" s="12"/>
      <c r="L203" s="14"/>
      <c r="M203" s="62"/>
      <c r="N203" s="14"/>
      <c r="O203" s="14"/>
      <c r="P203" s="14"/>
      <c r="X203" s="4"/>
      <c r="Z203" s="26" t="s">
        <v>42</v>
      </c>
      <c r="AA203" s="16">
        <v>18</v>
      </c>
      <c r="AB203" s="16">
        <v>24</v>
      </c>
      <c r="AC203" s="16">
        <v>2</v>
      </c>
      <c r="AD203" s="8">
        <f>AA203*AB203</f>
        <v>432</v>
      </c>
      <c r="AE203" s="8">
        <v>50</v>
      </c>
      <c r="AF203" s="7">
        <f>AF196</f>
        <v>6700</v>
      </c>
      <c r="AG203" s="7">
        <f t="shared" si="89"/>
        <v>2894400</v>
      </c>
      <c r="AH203" s="3">
        <f>SUM(AI203:AL203)</f>
        <v>432</v>
      </c>
      <c r="AJ203" s="3">
        <v>432</v>
      </c>
      <c r="AN203" s="2">
        <v>85</v>
      </c>
      <c r="AO203" s="95">
        <f t="shared" si="107"/>
        <v>2460240</v>
      </c>
      <c r="AP203" s="95">
        <f t="shared" si="108"/>
        <v>434160</v>
      </c>
      <c r="AQ203" s="95">
        <f t="shared" si="100"/>
        <v>434160</v>
      </c>
      <c r="AR203" s="95">
        <f t="shared" si="101"/>
        <v>434160</v>
      </c>
      <c r="AT203" s="95">
        <f t="shared" si="94"/>
        <v>434160</v>
      </c>
      <c r="AW203" s="2"/>
    </row>
    <row r="204" spans="1:49" ht="16.5" customHeight="1" x14ac:dyDescent="0.25">
      <c r="C204" s="2"/>
      <c r="K204" s="12"/>
      <c r="L204" s="14"/>
      <c r="M204" s="62"/>
      <c r="N204" s="14"/>
      <c r="O204" s="14"/>
      <c r="P204" s="14"/>
      <c r="X204" s="4"/>
      <c r="Z204" s="26" t="s">
        <v>43</v>
      </c>
      <c r="AA204" s="16">
        <v>18</v>
      </c>
      <c r="AB204" s="16">
        <v>24</v>
      </c>
      <c r="AC204" s="16">
        <v>2</v>
      </c>
      <c r="AD204" s="8">
        <f>AA204*AB204</f>
        <v>432</v>
      </c>
      <c r="AE204" s="8">
        <v>50</v>
      </c>
      <c r="AF204" s="7">
        <f>AF202</f>
        <v>6700</v>
      </c>
      <c r="AG204" s="7">
        <f t="shared" si="89"/>
        <v>2894400</v>
      </c>
      <c r="AH204" s="3">
        <f>SUM(AI204:AL204)</f>
        <v>432</v>
      </c>
      <c r="AJ204" s="3">
        <v>432</v>
      </c>
      <c r="AN204" s="2">
        <v>85</v>
      </c>
      <c r="AO204" s="95">
        <f t="shared" si="107"/>
        <v>2460240</v>
      </c>
      <c r="AP204" s="95">
        <f t="shared" si="108"/>
        <v>434160</v>
      </c>
      <c r="AQ204" s="95">
        <f t="shared" si="100"/>
        <v>434160</v>
      </c>
      <c r="AR204" s="95">
        <f t="shared" si="101"/>
        <v>434160</v>
      </c>
      <c r="AT204" s="95">
        <f t="shared" si="94"/>
        <v>434160</v>
      </c>
      <c r="AW204" s="2"/>
    </row>
    <row r="205" spans="1:49" ht="16.5" customHeight="1" x14ac:dyDescent="0.25">
      <c r="B205" s="1">
        <v>1121</v>
      </c>
      <c r="C205" s="2" t="s">
        <v>5</v>
      </c>
      <c r="D205" s="2">
        <v>3143</v>
      </c>
      <c r="E205" s="2">
        <v>519</v>
      </c>
      <c r="F205" s="2">
        <v>25</v>
      </c>
      <c r="G205" s="2" t="s">
        <v>214</v>
      </c>
      <c r="H205" s="2">
        <v>0</v>
      </c>
      <c r="I205" s="2">
        <v>2</v>
      </c>
      <c r="J205" s="2">
        <v>57</v>
      </c>
      <c r="K205" s="12">
        <f t="shared" si="109"/>
        <v>257</v>
      </c>
      <c r="L205" s="14">
        <f t="shared" si="110"/>
        <v>257</v>
      </c>
      <c r="M205" s="62">
        <v>1</v>
      </c>
      <c r="N205" s="14">
        <f t="shared" si="111"/>
        <v>257</v>
      </c>
      <c r="O205" s="14">
        <f>[11]qry_report!$L$47</f>
        <v>650</v>
      </c>
      <c r="P205" s="14">
        <f t="shared" si="93"/>
        <v>167050</v>
      </c>
      <c r="Q205" s="3">
        <v>257</v>
      </c>
      <c r="W205" s="5">
        <v>1052</v>
      </c>
      <c r="X205" s="4"/>
      <c r="Y205" s="4" t="s">
        <v>38</v>
      </c>
      <c r="Z205" s="4" t="s">
        <v>7</v>
      </c>
      <c r="AA205" s="16">
        <v>9</v>
      </c>
      <c r="AB205" s="16">
        <v>26</v>
      </c>
      <c r="AC205" s="16">
        <v>2</v>
      </c>
      <c r="AD205" s="8">
        <f>AA205*AB205</f>
        <v>234</v>
      </c>
      <c r="AE205" s="8">
        <v>100</v>
      </c>
      <c r="AF205" s="7">
        <f>[10]รายการ!B34</f>
        <v>2050</v>
      </c>
      <c r="AG205" s="7">
        <f t="shared" si="89"/>
        <v>479700</v>
      </c>
      <c r="AH205" s="3">
        <f>SUM(AI205:AL205)</f>
        <v>234</v>
      </c>
      <c r="AI205" s="3">
        <v>234</v>
      </c>
      <c r="AM205" s="2">
        <v>5</v>
      </c>
      <c r="AN205" s="2">
        <f>ค่าเสื่อม!F4</f>
        <v>15</v>
      </c>
      <c r="AO205" s="95">
        <f t="shared" si="107"/>
        <v>71955</v>
      </c>
      <c r="AP205" s="95">
        <f t="shared" si="108"/>
        <v>407745</v>
      </c>
      <c r="AQ205" s="95">
        <f t="shared" si="100"/>
        <v>574795</v>
      </c>
      <c r="AR205" s="95">
        <f t="shared" si="101"/>
        <v>574795</v>
      </c>
      <c r="AT205" s="95">
        <f t="shared" si="94"/>
        <v>574795</v>
      </c>
      <c r="AW205" s="2" t="s">
        <v>51</v>
      </c>
    </row>
    <row r="206" spans="1:49" ht="16.5" customHeight="1" x14ac:dyDescent="0.25">
      <c r="B206" s="1">
        <v>1122</v>
      </c>
      <c r="C206" s="2" t="s">
        <v>5</v>
      </c>
      <c r="D206" s="2">
        <v>40096</v>
      </c>
      <c r="E206" s="2">
        <v>294</v>
      </c>
      <c r="F206" s="2">
        <v>2058</v>
      </c>
      <c r="G206" s="2" t="s">
        <v>214</v>
      </c>
      <c r="H206" s="2">
        <v>1</v>
      </c>
      <c r="I206" s="2">
        <v>2</v>
      </c>
      <c r="J206" s="2">
        <v>8</v>
      </c>
      <c r="K206" s="12">
        <f t="shared" si="109"/>
        <v>608</v>
      </c>
      <c r="L206" s="14">
        <f t="shared" si="110"/>
        <v>608</v>
      </c>
      <c r="M206" s="62">
        <v>1</v>
      </c>
      <c r="N206" s="14">
        <f t="shared" si="111"/>
        <v>608</v>
      </c>
      <c r="O206" s="14">
        <f>[11]qry_report!$L$1491</f>
        <v>150</v>
      </c>
      <c r="P206" s="14">
        <f t="shared" si="93"/>
        <v>91200</v>
      </c>
      <c r="Q206" s="3">
        <v>608</v>
      </c>
      <c r="X206" s="4"/>
      <c r="AO206" s="95"/>
      <c r="AP206" s="95"/>
      <c r="AQ206" s="95">
        <f t="shared" si="100"/>
        <v>91200</v>
      </c>
      <c r="AR206" s="95">
        <f t="shared" si="101"/>
        <v>91200</v>
      </c>
      <c r="AT206" s="95">
        <f t="shared" si="94"/>
        <v>91200</v>
      </c>
      <c r="AW206" s="2"/>
    </row>
    <row r="207" spans="1:49" ht="16.5" customHeight="1" x14ac:dyDescent="0.25">
      <c r="B207" s="1">
        <v>1123</v>
      </c>
      <c r="C207" s="2" t="s">
        <v>5</v>
      </c>
      <c r="D207" s="2">
        <v>37479</v>
      </c>
      <c r="E207" s="2">
        <v>581</v>
      </c>
      <c r="F207" s="2">
        <v>2398</v>
      </c>
      <c r="G207" s="2" t="s">
        <v>214</v>
      </c>
      <c r="H207" s="2">
        <v>0</v>
      </c>
      <c r="I207" s="2">
        <v>1</v>
      </c>
      <c r="J207" s="2">
        <v>95</v>
      </c>
      <c r="K207" s="12">
        <f t="shared" si="109"/>
        <v>195</v>
      </c>
      <c r="L207" s="14">
        <f t="shared" si="110"/>
        <v>195</v>
      </c>
      <c r="M207" s="62">
        <v>1</v>
      </c>
      <c r="N207" s="14">
        <f t="shared" si="111"/>
        <v>195</v>
      </c>
      <c r="O207" s="14">
        <v>100</v>
      </c>
      <c r="P207" s="14">
        <f t="shared" si="93"/>
        <v>19500</v>
      </c>
      <c r="Q207" s="3">
        <v>195</v>
      </c>
      <c r="X207" s="4"/>
      <c r="AO207" s="95"/>
      <c r="AP207" s="95"/>
      <c r="AQ207" s="95">
        <f t="shared" si="100"/>
        <v>19500</v>
      </c>
      <c r="AR207" s="95">
        <f t="shared" si="101"/>
        <v>19500</v>
      </c>
      <c r="AT207" s="95">
        <f t="shared" si="94"/>
        <v>19500</v>
      </c>
      <c r="AW207" s="2"/>
    </row>
    <row r="208" spans="1:49" ht="16.5" customHeight="1" x14ac:dyDescent="0.25">
      <c r="B208" s="1">
        <v>1124</v>
      </c>
      <c r="C208" s="2" t="s">
        <v>5</v>
      </c>
      <c r="D208" s="2">
        <v>12731</v>
      </c>
      <c r="E208" s="2">
        <v>521</v>
      </c>
      <c r="F208" s="2">
        <v>64</v>
      </c>
      <c r="G208" s="2" t="s">
        <v>245</v>
      </c>
      <c r="H208" s="2">
        <v>1</v>
      </c>
      <c r="I208" s="2">
        <v>1</v>
      </c>
      <c r="J208" s="2">
        <v>72</v>
      </c>
      <c r="K208" s="12">
        <f t="shared" si="109"/>
        <v>572</v>
      </c>
      <c r="L208" s="14">
        <f t="shared" si="110"/>
        <v>572</v>
      </c>
      <c r="M208" s="62">
        <v>1</v>
      </c>
      <c r="N208" s="14">
        <f t="shared" si="111"/>
        <v>572</v>
      </c>
      <c r="O208" s="14">
        <f>[11]qry_report!$L$111</f>
        <v>750</v>
      </c>
      <c r="P208" s="14">
        <f t="shared" si="93"/>
        <v>429000</v>
      </c>
      <c r="Q208" s="3">
        <v>572</v>
      </c>
      <c r="X208" s="4"/>
      <c r="AO208" s="95"/>
      <c r="AP208" s="95"/>
      <c r="AQ208" s="95">
        <f t="shared" si="100"/>
        <v>429000</v>
      </c>
      <c r="AR208" s="95">
        <f t="shared" si="101"/>
        <v>429000</v>
      </c>
      <c r="AT208" s="95">
        <f t="shared" ref="AT208:AT217" si="112">AQ208</f>
        <v>429000</v>
      </c>
      <c r="AW208" s="2"/>
    </row>
    <row r="209" spans="1:51" ht="16.5" customHeight="1" x14ac:dyDescent="0.25">
      <c r="A209" s="67" t="s">
        <v>1380</v>
      </c>
      <c r="B209" s="1">
        <v>1125</v>
      </c>
      <c r="C209" s="2" t="s">
        <v>5</v>
      </c>
      <c r="D209" s="2">
        <v>14567</v>
      </c>
      <c r="E209" s="2">
        <v>9</v>
      </c>
      <c r="F209" s="2">
        <v>190</v>
      </c>
      <c r="G209" s="2" t="s">
        <v>214</v>
      </c>
      <c r="H209" s="2">
        <v>0</v>
      </c>
      <c r="I209" s="2">
        <v>1</v>
      </c>
      <c r="J209" s="2">
        <v>98</v>
      </c>
      <c r="K209" s="12">
        <f>H209*400+I209*100+J209</f>
        <v>198</v>
      </c>
      <c r="L209" s="14">
        <f t="shared" si="110"/>
        <v>198</v>
      </c>
      <c r="M209" s="62">
        <v>2</v>
      </c>
      <c r="N209" s="14">
        <f>L209</f>
        <v>198</v>
      </c>
      <c r="O209" s="14">
        <f>[11]qry_report!$L$166</f>
        <v>150</v>
      </c>
      <c r="P209" s="14">
        <f t="shared" si="93"/>
        <v>29700</v>
      </c>
      <c r="R209" s="8">
        <v>198</v>
      </c>
      <c r="X209" s="4"/>
      <c r="AO209" s="95"/>
      <c r="AP209" s="95"/>
      <c r="AQ209" s="95">
        <f t="shared" si="100"/>
        <v>29700</v>
      </c>
      <c r="AR209" s="95">
        <f t="shared" si="101"/>
        <v>29700</v>
      </c>
      <c r="AT209" s="95">
        <f t="shared" si="112"/>
        <v>29700</v>
      </c>
      <c r="AW209" s="2"/>
    </row>
    <row r="210" spans="1:51" ht="16.5" customHeight="1" x14ac:dyDescent="0.25">
      <c r="A210" s="67" t="s">
        <v>299</v>
      </c>
      <c r="B210" s="2"/>
      <c r="C210" s="2"/>
      <c r="K210" s="2"/>
      <c r="L210" s="2"/>
      <c r="M210" s="2"/>
      <c r="N210" s="2"/>
      <c r="O210" s="2"/>
      <c r="P210" s="2"/>
      <c r="Q210" s="2"/>
      <c r="R210" s="2"/>
      <c r="V210" s="26" t="s">
        <v>1381</v>
      </c>
      <c r="W210" s="5">
        <v>1053</v>
      </c>
      <c r="X210" s="4">
        <v>20</v>
      </c>
      <c r="Y210" s="4" t="s">
        <v>28</v>
      </c>
      <c r="Z210" s="4" t="s">
        <v>41</v>
      </c>
      <c r="AC210" s="16">
        <v>2</v>
      </c>
      <c r="AD210" s="8">
        <v>110</v>
      </c>
      <c r="AE210" s="8">
        <v>100</v>
      </c>
      <c r="AF210" s="7">
        <f>[10]รายการ!B1</f>
        <v>6700</v>
      </c>
      <c r="AG210" s="7">
        <f t="shared" ref="AG210:AG239" si="113">AF210*AD210</f>
        <v>737000</v>
      </c>
      <c r="AH210" s="3">
        <v>110</v>
      </c>
      <c r="AJ210" s="3">
        <v>110</v>
      </c>
      <c r="AM210" s="2">
        <v>26</v>
      </c>
      <c r="AN210" s="2">
        <f>ค่าเสื่อม!W3</f>
        <v>85</v>
      </c>
      <c r="AO210" s="95">
        <f t="shared" si="107"/>
        <v>626450</v>
      </c>
      <c r="AP210" s="95">
        <f t="shared" si="108"/>
        <v>110550</v>
      </c>
      <c r="AQ210" s="95">
        <f t="shared" si="100"/>
        <v>110550</v>
      </c>
      <c r="AR210" s="95">
        <f t="shared" si="101"/>
        <v>110550</v>
      </c>
      <c r="AT210" s="95">
        <f t="shared" si="112"/>
        <v>110550</v>
      </c>
      <c r="AW210" s="2"/>
    </row>
    <row r="211" spans="1:51" ht="16.5" customHeight="1" x14ac:dyDescent="0.25">
      <c r="A211" s="6"/>
      <c r="C211" s="2"/>
      <c r="N211" s="14"/>
      <c r="P211" s="14"/>
      <c r="X211" s="4"/>
      <c r="Z211" s="26" t="s">
        <v>42</v>
      </c>
      <c r="AA211" s="16">
        <v>5</v>
      </c>
      <c r="AB211" s="16">
        <v>11</v>
      </c>
      <c r="AC211" s="16">
        <v>2</v>
      </c>
      <c r="AD211" s="8">
        <f>AA211*AB211</f>
        <v>55</v>
      </c>
      <c r="AE211" s="8">
        <v>50</v>
      </c>
      <c r="AF211" s="7">
        <f>AF204</f>
        <v>6700</v>
      </c>
      <c r="AG211" s="7">
        <f t="shared" si="113"/>
        <v>368500</v>
      </c>
      <c r="AH211" s="3">
        <f>SUM(AI211:AL211)</f>
        <v>55</v>
      </c>
      <c r="AJ211" s="3">
        <v>55</v>
      </c>
      <c r="AN211" s="2">
        <v>85</v>
      </c>
      <c r="AO211" s="95">
        <f t="shared" si="107"/>
        <v>313225</v>
      </c>
      <c r="AP211" s="95">
        <f t="shared" si="108"/>
        <v>55275</v>
      </c>
      <c r="AQ211" s="95">
        <f t="shared" si="100"/>
        <v>55275</v>
      </c>
      <c r="AR211" s="95">
        <f t="shared" si="101"/>
        <v>55275</v>
      </c>
      <c r="AT211" s="95">
        <f t="shared" si="112"/>
        <v>55275</v>
      </c>
      <c r="AW211" s="2"/>
    </row>
    <row r="212" spans="1:51" ht="16.5" customHeight="1" x14ac:dyDescent="0.25">
      <c r="C212" s="2"/>
      <c r="N212" s="14"/>
      <c r="P212" s="14"/>
      <c r="X212" s="4"/>
      <c r="Z212" s="26" t="s">
        <v>43</v>
      </c>
      <c r="AA212" s="16">
        <v>5</v>
      </c>
      <c r="AB212" s="16">
        <v>11</v>
      </c>
      <c r="AC212" s="16">
        <v>2</v>
      </c>
      <c r="AD212" s="8">
        <f>AA212*AB212</f>
        <v>55</v>
      </c>
      <c r="AE212" s="8">
        <v>50</v>
      </c>
      <c r="AF212" s="7">
        <f>AF210</f>
        <v>6700</v>
      </c>
      <c r="AG212" s="7">
        <f t="shared" si="113"/>
        <v>368500</v>
      </c>
      <c r="AH212" s="3">
        <f>SUM(AI212:AL212)</f>
        <v>55</v>
      </c>
      <c r="AJ212" s="3">
        <v>55</v>
      </c>
      <c r="AN212" s="2">
        <v>85</v>
      </c>
      <c r="AO212" s="95">
        <f t="shared" si="107"/>
        <v>313225</v>
      </c>
      <c r="AP212" s="95">
        <f t="shared" si="108"/>
        <v>55275</v>
      </c>
      <c r="AQ212" s="95">
        <f t="shared" si="100"/>
        <v>55275</v>
      </c>
      <c r="AR212" s="95">
        <f t="shared" si="101"/>
        <v>55275</v>
      </c>
      <c r="AT212" s="95">
        <f t="shared" si="112"/>
        <v>55275</v>
      </c>
      <c r="AW212" s="2"/>
    </row>
    <row r="213" spans="1:51" ht="16.5" customHeight="1" x14ac:dyDescent="0.25">
      <c r="C213" s="2"/>
      <c r="N213" s="14"/>
      <c r="P213" s="14"/>
      <c r="W213" s="5">
        <v>1054</v>
      </c>
      <c r="X213" s="4"/>
      <c r="Y213" s="4" t="s">
        <v>38</v>
      </c>
      <c r="Z213" s="4" t="s">
        <v>7</v>
      </c>
      <c r="AA213" s="16">
        <v>11</v>
      </c>
      <c r="AB213" s="16">
        <v>11</v>
      </c>
      <c r="AC213" s="16">
        <v>2</v>
      </c>
      <c r="AD213" s="8">
        <f>AA213*AB213</f>
        <v>121</v>
      </c>
      <c r="AE213" s="8">
        <v>100</v>
      </c>
      <c r="AF213" s="7">
        <f>[10]รายการ!B34</f>
        <v>2050</v>
      </c>
      <c r="AG213" s="7">
        <f t="shared" si="113"/>
        <v>248050</v>
      </c>
      <c r="AH213" s="3">
        <f>SUM(AI213:AL213)</f>
        <v>121</v>
      </c>
      <c r="AJ213" s="3">
        <v>121</v>
      </c>
      <c r="AM213" s="2">
        <v>26</v>
      </c>
      <c r="AN213" s="2">
        <f>ค่าเสื่อม!T4</f>
        <v>93</v>
      </c>
      <c r="AO213" s="95">
        <f t="shared" si="107"/>
        <v>230686.5</v>
      </c>
      <c r="AP213" s="95">
        <f t="shared" si="108"/>
        <v>17363.5</v>
      </c>
      <c r="AQ213" s="95">
        <f t="shared" si="100"/>
        <v>17363.5</v>
      </c>
      <c r="AR213" s="95">
        <f t="shared" si="101"/>
        <v>17363.5</v>
      </c>
      <c r="AT213" s="95">
        <f t="shared" si="112"/>
        <v>17363.5</v>
      </c>
      <c r="AW213" s="2" t="s">
        <v>51</v>
      </c>
    </row>
    <row r="214" spans="1:51" ht="16.5" customHeight="1" x14ac:dyDescent="0.25">
      <c r="A214" s="67" t="s">
        <v>1382</v>
      </c>
      <c r="B214" s="1">
        <v>1126</v>
      </c>
      <c r="C214" s="2" t="s">
        <v>5</v>
      </c>
      <c r="D214" s="2">
        <v>29603</v>
      </c>
      <c r="E214" s="2">
        <v>38</v>
      </c>
      <c r="F214" s="2">
        <v>1355</v>
      </c>
      <c r="G214" s="2" t="s">
        <v>214</v>
      </c>
      <c r="H214" s="2">
        <v>19</v>
      </c>
      <c r="I214" s="2">
        <v>2</v>
      </c>
      <c r="J214" s="2">
        <v>15</v>
      </c>
      <c r="K214" s="12">
        <f>H214*400+I214*100+J214</f>
        <v>7815</v>
      </c>
      <c r="L214" s="14">
        <f>SUM(Q214:U214)</f>
        <v>7815</v>
      </c>
      <c r="M214" s="62">
        <v>1</v>
      </c>
      <c r="N214" s="14">
        <f t="shared" si="111"/>
        <v>7815</v>
      </c>
      <c r="O214" s="14">
        <f>[11]qry_report!$L$942</f>
        <v>125</v>
      </c>
      <c r="P214" s="14">
        <f t="shared" ref="P214:P229" si="114">N214*O214</f>
        <v>976875</v>
      </c>
      <c r="Q214" s="3">
        <v>7815</v>
      </c>
      <c r="X214" s="4"/>
      <c r="AG214" s="7">
        <f t="shared" si="113"/>
        <v>0</v>
      </c>
      <c r="AO214" s="95">
        <f t="shared" si="107"/>
        <v>0</v>
      </c>
      <c r="AP214" s="95">
        <f t="shared" si="108"/>
        <v>0</v>
      </c>
      <c r="AQ214" s="95">
        <f t="shared" si="100"/>
        <v>976875</v>
      </c>
      <c r="AR214" s="95">
        <f t="shared" si="101"/>
        <v>976875</v>
      </c>
      <c r="AT214" s="95">
        <f t="shared" si="112"/>
        <v>976875</v>
      </c>
      <c r="AW214" s="2"/>
    </row>
    <row r="215" spans="1:51" s="602" customFormat="1" ht="16.5" customHeight="1" x14ac:dyDescent="0.25">
      <c r="A215" s="658" t="s">
        <v>1383</v>
      </c>
      <c r="B215" s="598">
        <v>1127</v>
      </c>
      <c r="C215" s="600" t="s">
        <v>44</v>
      </c>
      <c r="D215" s="600">
        <v>571</v>
      </c>
      <c r="E215" s="600">
        <v>239</v>
      </c>
      <c r="F215" s="600"/>
      <c r="G215" s="600" t="s">
        <v>214</v>
      </c>
      <c r="H215" s="600">
        <v>0</v>
      </c>
      <c r="I215" s="600">
        <v>3</v>
      </c>
      <c r="J215" s="600">
        <v>45</v>
      </c>
      <c r="K215" s="584">
        <f>H215*400+I215*100+J215</f>
        <v>345</v>
      </c>
      <c r="L215" s="585">
        <f>SUM(Q215:U215)</f>
        <v>345</v>
      </c>
      <c r="M215" s="586">
        <v>2</v>
      </c>
      <c r="N215" s="585">
        <f t="shared" si="111"/>
        <v>345</v>
      </c>
      <c r="O215" s="585">
        <v>125</v>
      </c>
      <c r="P215" s="585">
        <f t="shared" si="114"/>
        <v>43125</v>
      </c>
      <c r="Q215" s="588"/>
      <c r="R215" s="589">
        <v>345</v>
      </c>
      <c r="S215" s="589"/>
      <c r="T215" s="583"/>
      <c r="U215" s="590"/>
      <c r="V215" s="591" t="s">
        <v>1383</v>
      </c>
      <c r="W215" s="581">
        <v>1055</v>
      </c>
      <c r="X215" s="583">
        <v>25</v>
      </c>
      <c r="Y215" s="583" t="s">
        <v>28</v>
      </c>
      <c r="Z215" s="583" t="s">
        <v>53</v>
      </c>
      <c r="AA215" s="593">
        <v>6</v>
      </c>
      <c r="AB215" s="593">
        <v>9</v>
      </c>
      <c r="AC215" s="593">
        <v>2</v>
      </c>
      <c r="AD215" s="589">
        <f>AA215*AB215</f>
        <v>54</v>
      </c>
      <c r="AE215" s="589">
        <v>100</v>
      </c>
      <c r="AF215" s="594">
        <f>[10]รายการ!B1</f>
        <v>6700</v>
      </c>
      <c r="AG215" s="594">
        <f t="shared" si="113"/>
        <v>361800</v>
      </c>
      <c r="AH215" s="588">
        <f>SUM(AI215:AL215)</f>
        <v>54</v>
      </c>
      <c r="AI215" s="588"/>
      <c r="AJ215" s="588">
        <v>54</v>
      </c>
      <c r="AK215" s="588"/>
      <c r="AL215" s="588"/>
      <c r="AM215" s="600">
        <v>21</v>
      </c>
      <c r="AN215" s="600">
        <f>ค่าเสื่อม!T4</f>
        <v>93</v>
      </c>
      <c r="AO215" s="601">
        <f t="shared" si="107"/>
        <v>336474</v>
      </c>
      <c r="AP215" s="601">
        <f t="shared" si="108"/>
        <v>25326</v>
      </c>
      <c r="AQ215" s="601">
        <f t="shared" si="100"/>
        <v>68451</v>
      </c>
      <c r="AR215" s="601">
        <f t="shared" si="101"/>
        <v>68451</v>
      </c>
      <c r="AS215" s="595">
        <f>P215</f>
        <v>43125</v>
      </c>
      <c r="AT215" s="595">
        <f t="shared" ref="AT215" si="115">AQ215-AS215</f>
        <v>25326</v>
      </c>
      <c r="AU215" s="595">
        <f>AS215</f>
        <v>43125</v>
      </c>
      <c r="AV215" s="583">
        <f>อัตราภาษี!D5</f>
        <v>0.03</v>
      </c>
      <c r="AW215" s="591" t="s">
        <v>1996</v>
      </c>
      <c r="AX215" s="603">
        <f t="shared" ref="AX215" si="116">AU215*AV215/100</f>
        <v>12.9375</v>
      </c>
      <c r="AY215" s="595">
        <f t="shared" ref="AY215" si="117">AX215*10/100</f>
        <v>1.29375</v>
      </c>
    </row>
    <row r="216" spans="1:51" ht="16.5" customHeight="1" x14ac:dyDescent="0.25">
      <c r="C216" s="2"/>
      <c r="K216" s="12"/>
      <c r="L216" s="14"/>
      <c r="M216" s="62"/>
      <c r="N216" s="14"/>
      <c r="O216" s="14"/>
      <c r="P216" s="14"/>
      <c r="W216" s="5">
        <v>1056</v>
      </c>
      <c r="X216" s="4"/>
      <c r="Y216" s="4" t="s">
        <v>38</v>
      </c>
      <c r="Z216" s="4" t="s">
        <v>7</v>
      </c>
      <c r="AA216" s="16">
        <v>12</v>
      </c>
      <c r="AB216" s="16">
        <v>21</v>
      </c>
      <c r="AC216" s="16">
        <v>2</v>
      </c>
      <c r="AD216" s="8">
        <f>AA216*AB216</f>
        <v>252</v>
      </c>
      <c r="AE216" s="8">
        <v>100</v>
      </c>
      <c r="AF216" s="7">
        <f>[10]รายการ!B34</f>
        <v>2050</v>
      </c>
      <c r="AG216" s="7">
        <f t="shared" si="113"/>
        <v>516600</v>
      </c>
      <c r="AH216" s="3">
        <f>SUM(AI216:AL216)</f>
        <v>252</v>
      </c>
      <c r="AJ216" s="3">
        <v>252</v>
      </c>
      <c r="AM216" s="2">
        <v>21</v>
      </c>
      <c r="AN216" s="2">
        <f>ค่าเสื่อม!T4</f>
        <v>93</v>
      </c>
      <c r="AO216" s="95">
        <f t="shared" si="107"/>
        <v>480438</v>
      </c>
      <c r="AP216" s="95">
        <f t="shared" si="108"/>
        <v>36162</v>
      </c>
      <c r="AQ216" s="95">
        <f t="shared" si="100"/>
        <v>36162</v>
      </c>
      <c r="AR216" s="95">
        <f t="shared" si="101"/>
        <v>36162</v>
      </c>
      <c r="AT216" s="95">
        <f t="shared" si="112"/>
        <v>36162</v>
      </c>
      <c r="AW216" s="2" t="s">
        <v>1384</v>
      </c>
    </row>
    <row r="217" spans="1:51" ht="16.5" customHeight="1" x14ac:dyDescent="0.25">
      <c r="B217" s="1">
        <v>1128</v>
      </c>
      <c r="C217" s="2" t="s">
        <v>5</v>
      </c>
      <c r="D217" s="2">
        <v>41127</v>
      </c>
      <c r="E217" s="2">
        <v>541</v>
      </c>
      <c r="F217" s="2">
        <v>2996</v>
      </c>
      <c r="G217" s="2" t="s">
        <v>214</v>
      </c>
      <c r="H217" s="2">
        <v>2</v>
      </c>
      <c r="I217" s="2">
        <v>0</v>
      </c>
      <c r="J217" s="2">
        <v>7</v>
      </c>
      <c r="K217" s="12">
        <f t="shared" ref="K217:K231" si="118">H217*400+I217*100+J217</f>
        <v>807</v>
      </c>
      <c r="L217" s="14">
        <f>SUM(Q217:U217)</f>
        <v>807</v>
      </c>
      <c r="M217" s="62">
        <v>1</v>
      </c>
      <c r="N217" s="14">
        <f t="shared" si="111"/>
        <v>807</v>
      </c>
      <c r="O217" s="14">
        <f>[11]qry_report!$L$1663</f>
        <v>100</v>
      </c>
      <c r="P217" s="14">
        <f t="shared" si="114"/>
        <v>80700</v>
      </c>
      <c r="Q217" s="3">
        <v>807</v>
      </c>
      <c r="X217" s="4"/>
      <c r="AO217" s="95"/>
      <c r="AP217" s="95"/>
      <c r="AQ217" s="95">
        <f t="shared" si="100"/>
        <v>80700</v>
      </c>
      <c r="AR217" s="95">
        <f t="shared" si="101"/>
        <v>80700</v>
      </c>
      <c r="AT217" s="95">
        <f t="shared" si="112"/>
        <v>80700</v>
      </c>
      <c r="AW217" s="2"/>
    </row>
    <row r="218" spans="1:51" ht="16.5" customHeight="1" x14ac:dyDescent="0.25">
      <c r="B218" s="1">
        <v>1129</v>
      </c>
      <c r="C218" s="2" t="s">
        <v>5</v>
      </c>
      <c r="D218" s="2">
        <v>40083</v>
      </c>
      <c r="E218" s="2">
        <v>281</v>
      </c>
      <c r="F218" s="2">
        <v>2045</v>
      </c>
      <c r="G218" s="2" t="s">
        <v>214</v>
      </c>
      <c r="H218" s="2">
        <v>0</v>
      </c>
      <c r="I218" s="2">
        <v>2</v>
      </c>
      <c r="J218" s="2">
        <v>38</v>
      </c>
      <c r="K218" s="12">
        <f t="shared" si="118"/>
        <v>238</v>
      </c>
      <c r="L218" s="14">
        <f>SUM(Q218:U218)</f>
        <v>238</v>
      </c>
      <c r="M218" s="62">
        <v>1</v>
      </c>
      <c r="N218" s="14">
        <f t="shared" si="111"/>
        <v>238</v>
      </c>
      <c r="O218" s="14">
        <f>[11]qry_report!$L$1479</f>
        <v>100</v>
      </c>
      <c r="P218" s="14">
        <f t="shared" si="114"/>
        <v>23800</v>
      </c>
      <c r="Q218" s="3">
        <v>238</v>
      </c>
      <c r="X218" s="4"/>
      <c r="AO218" s="95"/>
      <c r="AP218" s="95"/>
      <c r="AQ218" s="95">
        <f t="shared" si="100"/>
        <v>23800</v>
      </c>
      <c r="AR218" s="95">
        <f t="shared" si="101"/>
        <v>23800</v>
      </c>
      <c r="AT218" s="95">
        <f t="shared" ref="AT218:AT283" si="119">AQ218</f>
        <v>23800</v>
      </c>
      <c r="AW218" s="2"/>
    </row>
    <row r="219" spans="1:51" ht="16.5" customHeight="1" x14ac:dyDescent="0.25">
      <c r="A219" s="67" t="s">
        <v>1385</v>
      </c>
      <c r="B219" s="1">
        <v>1130</v>
      </c>
      <c r="C219" s="2" t="s">
        <v>5</v>
      </c>
      <c r="D219" s="2">
        <v>45931</v>
      </c>
      <c r="E219" s="2">
        <v>22</v>
      </c>
      <c r="F219" s="2">
        <v>2625</v>
      </c>
      <c r="G219" s="2" t="s">
        <v>214</v>
      </c>
      <c r="H219" s="2">
        <v>1</v>
      </c>
      <c r="I219" s="2">
        <v>3</v>
      </c>
      <c r="J219" s="2">
        <v>77</v>
      </c>
      <c r="K219" s="12">
        <f t="shared" si="118"/>
        <v>777</v>
      </c>
      <c r="L219" s="14">
        <f t="shared" ref="L219:L231" si="120">SUM(Q219:U219)</f>
        <v>777</v>
      </c>
      <c r="M219" s="62">
        <v>1</v>
      </c>
      <c r="N219" s="14">
        <f t="shared" si="111"/>
        <v>777</v>
      </c>
      <c r="O219" s="14">
        <v>450</v>
      </c>
      <c r="P219" s="14">
        <f t="shared" si="114"/>
        <v>349650</v>
      </c>
      <c r="Q219" s="3">
        <v>777</v>
      </c>
      <c r="X219" s="4"/>
      <c r="AO219" s="95"/>
      <c r="AP219" s="95"/>
      <c r="AQ219" s="95">
        <f t="shared" si="100"/>
        <v>349650</v>
      </c>
      <c r="AR219" s="95">
        <f t="shared" si="101"/>
        <v>349650</v>
      </c>
      <c r="AT219" s="95">
        <f t="shared" si="119"/>
        <v>349650</v>
      </c>
      <c r="AW219" s="2"/>
    </row>
    <row r="220" spans="1:51" ht="16.5" customHeight="1" x14ac:dyDescent="0.25">
      <c r="B220" s="1">
        <v>1131</v>
      </c>
      <c r="C220" s="2" t="s">
        <v>5</v>
      </c>
      <c r="D220" s="2">
        <v>45903</v>
      </c>
      <c r="E220" s="2">
        <v>362</v>
      </c>
      <c r="F220" s="2">
        <v>2623</v>
      </c>
      <c r="G220" s="2" t="s">
        <v>214</v>
      </c>
      <c r="H220" s="2">
        <v>2</v>
      </c>
      <c r="I220" s="2">
        <v>2</v>
      </c>
      <c r="J220" s="2">
        <v>74</v>
      </c>
      <c r="K220" s="12">
        <f t="shared" si="118"/>
        <v>1074</v>
      </c>
      <c r="L220" s="14">
        <f t="shared" si="120"/>
        <v>1074</v>
      </c>
      <c r="M220" s="62">
        <v>1</v>
      </c>
      <c r="N220" s="14">
        <f t="shared" si="111"/>
        <v>1074</v>
      </c>
      <c r="O220" s="14">
        <v>450</v>
      </c>
      <c r="P220" s="14">
        <f t="shared" si="114"/>
        <v>483300</v>
      </c>
      <c r="Q220" s="3">
        <v>1074</v>
      </c>
      <c r="X220" s="4"/>
      <c r="AO220" s="95"/>
      <c r="AP220" s="95"/>
      <c r="AQ220" s="95">
        <f t="shared" si="100"/>
        <v>483300</v>
      </c>
      <c r="AR220" s="95">
        <f t="shared" si="101"/>
        <v>483300</v>
      </c>
      <c r="AT220" s="95">
        <f t="shared" si="119"/>
        <v>483300</v>
      </c>
      <c r="AW220" s="2"/>
    </row>
    <row r="221" spans="1:51" ht="16.5" customHeight="1" x14ac:dyDescent="0.25">
      <c r="A221" s="67" t="s">
        <v>1386</v>
      </c>
      <c r="B221" s="1">
        <v>1132</v>
      </c>
      <c r="C221" s="2" t="s">
        <v>5</v>
      </c>
      <c r="D221" s="2">
        <v>29618</v>
      </c>
      <c r="E221" s="2">
        <v>48</v>
      </c>
      <c r="F221" s="2">
        <v>1370</v>
      </c>
      <c r="G221" s="2" t="s">
        <v>214</v>
      </c>
      <c r="H221" s="2">
        <v>4</v>
      </c>
      <c r="I221" s="2">
        <v>3</v>
      </c>
      <c r="J221" s="2">
        <v>17</v>
      </c>
      <c r="K221" s="12">
        <f t="shared" si="118"/>
        <v>1917</v>
      </c>
      <c r="L221" s="14">
        <f t="shared" si="120"/>
        <v>1917</v>
      </c>
      <c r="M221" s="62">
        <v>1</v>
      </c>
      <c r="N221" s="14">
        <f t="shared" si="111"/>
        <v>1917</v>
      </c>
      <c r="O221" s="14">
        <f>[11]qry_report!$L$957</f>
        <v>125</v>
      </c>
      <c r="P221" s="14">
        <f t="shared" si="114"/>
        <v>239625</v>
      </c>
      <c r="Q221" s="3">
        <v>1917</v>
      </c>
      <c r="X221" s="4"/>
      <c r="AO221" s="95"/>
      <c r="AP221" s="95"/>
      <c r="AQ221" s="95">
        <f t="shared" si="100"/>
        <v>239625</v>
      </c>
      <c r="AR221" s="95">
        <f t="shared" si="101"/>
        <v>239625</v>
      </c>
      <c r="AT221" s="95">
        <f t="shared" si="119"/>
        <v>239625</v>
      </c>
      <c r="AW221" s="2"/>
    </row>
    <row r="222" spans="1:51" s="602" customFormat="1" ht="16.5" customHeight="1" x14ac:dyDescent="0.25">
      <c r="A222" s="658" t="s">
        <v>1387</v>
      </c>
      <c r="B222" s="598">
        <v>1133</v>
      </c>
      <c r="C222" s="600" t="s">
        <v>44</v>
      </c>
      <c r="D222" s="600">
        <v>489</v>
      </c>
      <c r="E222" s="600">
        <v>195</v>
      </c>
      <c r="F222" s="600"/>
      <c r="G222" s="600" t="s">
        <v>214</v>
      </c>
      <c r="H222" s="600">
        <v>1</v>
      </c>
      <c r="I222" s="600">
        <v>0</v>
      </c>
      <c r="J222" s="600">
        <v>0</v>
      </c>
      <c r="K222" s="584">
        <f t="shared" si="118"/>
        <v>400</v>
      </c>
      <c r="L222" s="585">
        <f t="shared" si="120"/>
        <v>400</v>
      </c>
      <c r="M222" s="586">
        <v>2</v>
      </c>
      <c r="N222" s="585">
        <f t="shared" si="111"/>
        <v>400</v>
      </c>
      <c r="O222" s="585">
        <v>750</v>
      </c>
      <c r="P222" s="585">
        <f t="shared" si="114"/>
        <v>300000</v>
      </c>
      <c r="Q222" s="588"/>
      <c r="R222" s="589">
        <v>400</v>
      </c>
      <c r="S222" s="589"/>
      <c r="T222" s="583"/>
      <c r="U222" s="590"/>
      <c r="V222" s="591" t="s">
        <v>1387</v>
      </c>
      <c r="W222" s="581">
        <v>1057</v>
      </c>
      <c r="X222" s="583">
        <v>81</v>
      </c>
      <c r="Y222" s="583" t="s">
        <v>28</v>
      </c>
      <c r="Z222" s="583" t="s">
        <v>41</v>
      </c>
      <c r="AA222" s="593"/>
      <c r="AB222" s="593"/>
      <c r="AC222" s="593">
        <v>2</v>
      </c>
      <c r="AD222" s="589">
        <v>196</v>
      </c>
      <c r="AE222" s="589">
        <v>100</v>
      </c>
      <c r="AF222" s="594">
        <f>[10]รายการ!B1</f>
        <v>6700</v>
      </c>
      <c r="AG222" s="594">
        <f t="shared" si="113"/>
        <v>1313200</v>
      </c>
      <c r="AH222" s="583">
        <v>196</v>
      </c>
      <c r="AI222" s="588"/>
      <c r="AJ222" s="588">
        <v>196</v>
      </c>
      <c r="AK222" s="588"/>
      <c r="AL222" s="588"/>
      <c r="AM222" s="600">
        <v>26</v>
      </c>
      <c r="AN222" s="600">
        <f>ค่าเสื่อม!W3</f>
        <v>85</v>
      </c>
      <c r="AO222" s="601">
        <f t="shared" si="107"/>
        <v>1116220</v>
      </c>
      <c r="AP222" s="601">
        <f t="shared" si="108"/>
        <v>196980</v>
      </c>
      <c r="AQ222" s="601">
        <f t="shared" ref="AQ222" si="121">P222+AP222</f>
        <v>496980</v>
      </c>
      <c r="AR222" s="601">
        <f t="shared" ref="AR222" si="122">AQ222</f>
        <v>496980</v>
      </c>
      <c r="AS222" s="595">
        <f>P222</f>
        <v>300000</v>
      </c>
      <c r="AT222" s="595">
        <f t="shared" ref="AT222" si="123">AQ222-AS222</f>
        <v>196980</v>
      </c>
      <c r="AU222" s="595">
        <f>AS222</f>
        <v>300000</v>
      </c>
      <c r="AV222" s="583">
        <f>'อัตราภาษี 1'!D5</f>
        <v>0.03</v>
      </c>
      <c r="AW222" s="591" t="s">
        <v>1996</v>
      </c>
      <c r="AX222" s="603">
        <f t="shared" ref="AX222" si="124">AU222*AV222/100</f>
        <v>90</v>
      </c>
      <c r="AY222" s="595">
        <f t="shared" ref="AY222" si="125">AX222*10/100</f>
        <v>9</v>
      </c>
    </row>
    <row r="223" spans="1:51" ht="16.5" customHeight="1" x14ac:dyDescent="0.25">
      <c r="C223" s="2"/>
      <c r="K223" s="12"/>
      <c r="L223" s="14"/>
      <c r="M223" s="62"/>
      <c r="N223" s="14"/>
      <c r="O223" s="14"/>
      <c r="P223" s="14"/>
      <c r="X223" s="4"/>
      <c r="Z223" s="26" t="s">
        <v>42</v>
      </c>
      <c r="AA223" s="16">
        <v>7</v>
      </c>
      <c r="AB223" s="16">
        <v>14</v>
      </c>
      <c r="AC223" s="16">
        <v>2</v>
      </c>
      <c r="AD223" s="8">
        <f>AA223*AB223</f>
        <v>98</v>
      </c>
      <c r="AE223" s="8">
        <v>50</v>
      </c>
      <c r="AF223" s="7">
        <f>AF225</f>
        <v>6700</v>
      </c>
      <c r="AG223" s="7">
        <f t="shared" si="113"/>
        <v>656600</v>
      </c>
      <c r="AH223" s="3">
        <f>SUM(AI223:AL223)</f>
        <v>98</v>
      </c>
      <c r="AJ223" s="3">
        <v>98</v>
      </c>
      <c r="AN223" s="2">
        <v>85</v>
      </c>
      <c r="AO223" s="95">
        <f t="shared" si="107"/>
        <v>558110</v>
      </c>
      <c r="AP223" s="95">
        <f t="shared" si="108"/>
        <v>98490</v>
      </c>
      <c r="AQ223" s="95">
        <f t="shared" si="100"/>
        <v>98490</v>
      </c>
      <c r="AR223" s="95">
        <f t="shared" si="101"/>
        <v>98490</v>
      </c>
      <c r="AT223" s="95">
        <f t="shared" si="119"/>
        <v>98490</v>
      </c>
      <c r="AW223" s="2"/>
    </row>
    <row r="224" spans="1:51" ht="16.5" customHeight="1" x14ac:dyDescent="0.25">
      <c r="C224" s="2"/>
      <c r="K224" s="12"/>
      <c r="L224" s="14"/>
      <c r="M224" s="62"/>
      <c r="N224" s="14"/>
      <c r="O224" s="14"/>
      <c r="P224" s="14"/>
      <c r="X224" s="4"/>
      <c r="Z224" s="26" t="s">
        <v>43</v>
      </c>
      <c r="AA224" s="16">
        <v>7</v>
      </c>
      <c r="AB224" s="16">
        <v>14</v>
      </c>
      <c r="AC224" s="16">
        <v>2</v>
      </c>
      <c r="AD224" s="8">
        <f>AA224*AB224</f>
        <v>98</v>
      </c>
      <c r="AE224" s="8">
        <v>50</v>
      </c>
      <c r="AF224" s="7">
        <f>AF222</f>
        <v>6700</v>
      </c>
      <c r="AG224" s="7">
        <f t="shared" si="113"/>
        <v>656600</v>
      </c>
      <c r="AH224" s="3">
        <f>SUM(AI224:AL224)</f>
        <v>98</v>
      </c>
      <c r="AJ224" s="3">
        <v>98</v>
      </c>
      <c r="AN224" s="2">
        <v>85</v>
      </c>
      <c r="AO224" s="95">
        <f t="shared" si="107"/>
        <v>558110</v>
      </c>
      <c r="AP224" s="95">
        <f t="shared" si="108"/>
        <v>98490</v>
      </c>
      <c r="AQ224" s="95">
        <f t="shared" si="100"/>
        <v>98490</v>
      </c>
      <c r="AR224" s="95">
        <f t="shared" si="101"/>
        <v>98490</v>
      </c>
      <c r="AT224" s="95">
        <f t="shared" si="119"/>
        <v>98490</v>
      </c>
      <c r="AW224" s="2"/>
    </row>
    <row r="225" spans="1:51" ht="16.5" customHeight="1" x14ac:dyDescent="0.25">
      <c r="C225" s="2"/>
      <c r="K225" s="12"/>
      <c r="L225" s="14"/>
      <c r="M225" s="62"/>
      <c r="N225" s="14"/>
      <c r="O225" s="14"/>
      <c r="P225" s="14"/>
      <c r="V225" s="26" t="s">
        <v>1386</v>
      </c>
      <c r="W225" s="5">
        <v>1058</v>
      </c>
      <c r="X225" s="4" t="s">
        <v>1388</v>
      </c>
      <c r="Y225" s="4" t="s">
        <v>28</v>
      </c>
      <c r="Z225" s="4" t="s">
        <v>37</v>
      </c>
      <c r="AA225" s="16">
        <v>7</v>
      </c>
      <c r="AB225" s="16">
        <v>11</v>
      </c>
      <c r="AC225" s="16">
        <v>2</v>
      </c>
      <c r="AD225" s="8">
        <f>AA225*AB225</f>
        <v>77</v>
      </c>
      <c r="AE225" s="8">
        <v>100</v>
      </c>
      <c r="AF225" s="7">
        <f>[10]รายการ!B1</f>
        <v>6700</v>
      </c>
      <c r="AG225" s="7">
        <f t="shared" si="113"/>
        <v>515900</v>
      </c>
      <c r="AH225" s="3">
        <f>SUM(AI225:AL225)</f>
        <v>77</v>
      </c>
      <c r="AJ225" s="3">
        <v>77</v>
      </c>
      <c r="AM225" s="2">
        <v>3</v>
      </c>
      <c r="AN225" s="2">
        <f>ค่าเสื่อม!D2</f>
        <v>3</v>
      </c>
      <c r="AO225" s="95">
        <f t="shared" si="107"/>
        <v>15477</v>
      </c>
      <c r="AP225" s="95">
        <f t="shared" si="108"/>
        <v>500423</v>
      </c>
      <c r="AQ225" s="95">
        <f t="shared" si="100"/>
        <v>500423</v>
      </c>
      <c r="AR225" s="95">
        <f t="shared" si="101"/>
        <v>500423</v>
      </c>
      <c r="AT225" s="95">
        <f t="shared" si="119"/>
        <v>500423</v>
      </c>
      <c r="AW225" s="2"/>
    </row>
    <row r="226" spans="1:51" s="602" customFormat="1" ht="16.5" customHeight="1" x14ac:dyDescent="0.25">
      <c r="A226" s="658"/>
      <c r="B226" s="598">
        <v>1134</v>
      </c>
      <c r="C226" s="600" t="s">
        <v>44</v>
      </c>
      <c r="D226" s="600">
        <v>270</v>
      </c>
      <c r="E226" s="600">
        <v>108</v>
      </c>
      <c r="F226" s="600"/>
      <c r="G226" s="600" t="s">
        <v>214</v>
      </c>
      <c r="H226" s="600">
        <v>4</v>
      </c>
      <c r="I226" s="600">
        <v>0</v>
      </c>
      <c r="J226" s="600">
        <v>50</v>
      </c>
      <c r="K226" s="584">
        <f t="shared" si="118"/>
        <v>1650</v>
      </c>
      <c r="L226" s="585">
        <f t="shared" si="120"/>
        <v>1650</v>
      </c>
      <c r="M226" s="586">
        <v>1</v>
      </c>
      <c r="N226" s="585">
        <f t="shared" si="111"/>
        <v>1650</v>
      </c>
      <c r="O226" s="585">
        <v>125</v>
      </c>
      <c r="P226" s="585">
        <f t="shared" si="114"/>
        <v>206250</v>
      </c>
      <c r="Q226" s="588">
        <v>1650</v>
      </c>
      <c r="R226" s="589"/>
      <c r="S226" s="589"/>
      <c r="T226" s="583"/>
      <c r="U226" s="590"/>
      <c r="V226" s="591"/>
      <c r="W226" s="581"/>
      <c r="X226" s="583"/>
      <c r="Y226" s="583"/>
      <c r="Z226" s="583"/>
      <c r="AA226" s="593"/>
      <c r="AB226" s="593"/>
      <c r="AC226" s="593"/>
      <c r="AD226" s="589"/>
      <c r="AE226" s="589"/>
      <c r="AF226" s="594"/>
      <c r="AG226" s="594"/>
      <c r="AH226" s="588"/>
      <c r="AI226" s="588"/>
      <c r="AJ226" s="588"/>
      <c r="AK226" s="588"/>
      <c r="AL226" s="588"/>
      <c r="AM226" s="600"/>
      <c r="AN226" s="600"/>
      <c r="AO226" s="601">
        <f t="shared" si="107"/>
        <v>0</v>
      </c>
      <c r="AP226" s="601">
        <f t="shared" si="108"/>
        <v>0</v>
      </c>
      <c r="AQ226" s="601">
        <f t="shared" ref="AQ226" si="126">P226+AP226</f>
        <v>206250</v>
      </c>
      <c r="AR226" s="601">
        <f t="shared" ref="AR226" si="127">AQ226</f>
        <v>206250</v>
      </c>
      <c r="AS226" s="595">
        <f>P226</f>
        <v>206250</v>
      </c>
      <c r="AT226" s="595">
        <f t="shared" ref="AT226" si="128">AQ226-AS226</f>
        <v>0</v>
      </c>
      <c r="AU226" s="595">
        <f>AS226</f>
        <v>206250</v>
      </c>
      <c r="AV226" s="583">
        <f>อัตราภาษี!B5</f>
        <v>0.01</v>
      </c>
      <c r="AW226" s="591" t="s">
        <v>1995</v>
      </c>
      <c r="AX226" s="603">
        <f t="shared" ref="AX226" si="129">AU226*AV226/100</f>
        <v>20.625</v>
      </c>
      <c r="AY226" s="595">
        <f t="shared" ref="AY226" si="130">AX226*10/100</f>
        <v>2.0625</v>
      </c>
    </row>
    <row r="227" spans="1:51" s="534" customFormat="1" ht="16.5" customHeight="1" x14ac:dyDescent="0.25">
      <c r="A227" s="495" t="s">
        <v>1389</v>
      </c>
      <c r="B227" s="1">
        <v>1135</v>
      </c>
      <c r="C227" s="524" t="s">
        <v>5</v>
      </c>
      <c r="D227" s="524">
        <v>17599</v>
      </c>
      <c r="E227" s="524">
        <v>21</v>
      </c>
      <c r="F227" s="524">
        <v>408</v>
      </c>
      <c r="G227" s="2" t="s">
        <v>214</v>
      </c>
      <c r="H227" s="524">
        <v>3</v>
      </c>
      <c r="I227" s="524">
        <v>0</v>
      </c>
      <c r="J227" s="524">
        <v>30</v>
      </c>
      <c r="K227" s="568">
        <f t="shared" si="118"/>
        <v>1230</v>
      </c>
      <c r="L227" s="569">
        <f t="shared" si="120"/>
        <v>1230</v>
      </c>
      <c r="M227" s="526">
        <v>1</v>
      </c>
      <c r="N227" s="14">
        <f t="shared" si="111"/>
        <v>1230</v>
      </c>
      <c r="O227" s="569">
        <v>125</v>
      </c>
      <c r="P227" s="14">
        <f t="shared" si="114"/>
        <v>153750</v>
      </c>
      <c r="Q227" s="527">
        <v>1230</v>
      </c>
      <c r="R227" s="528"/>
      <c r="S227" s="528"/>
      <c r="T227" s="524"/>
      <c r="U227" s="529"/>
      <c r="V227" s="530"/>
      <c r="W227" s="523"/>
      <c r="X227" s="524"/>
      <c r="Y227" s="524"/>
      <c r="Z227" s="524"/>
      <c r="AA227" s="531"/>
      <c r="AB227" s="531"/>
      <c r="AC227" s="16"/>
      <c r="AD227" s="528"/>
      <c r="AE227" s="528"/>
      <c r="AF227" s="525"/>
      <c r="AG227" s="7"/>
      <c r="AH227" s="524"/>
      <c r="AI227" s="527"/>
      <c r="AJ227" s="527"/>
      <c r="AK227" s="527"/>
      <c r="AL227" s="527"/>
      <c r="AM227" s="524"/>
      <c r="AN227" s="524"/>
      <c r="AO227" s="95">
        <f t="shared" si="107"/>
        <v>0</v>
      </c>
      <c r="AP227" s="95">
        <f t="shared" si="108"/>
        <v>0</v>
      </c>
      <c r="AQ227" s="95">
        <f t="shared" si="100"/>
        <v>153750</v>
      </c>
      <c r="AR227" s="95">
        <f t="shared" si="101"/>
        <v>153750</v>
      </c>
      <c r="AS227" s="524"/>
      <c r="AT227" s="95">
        <f t="shared" si="119"/>
        <v>153750</v>
      </c>
      <c r="AU227" s="524"/>
      <c r="AV227" s="524"/>
      <c r="AW227" s="524"/>
      <c r="AX227" s="524"/>
      <c r="AY227" s="524"/>
    </row>
    <row r="228" spans="1:51" s="534" customFormat="1" ht="16.5" customHeight="1" x14ac:dyDescent="0.25">
      <c r="A228" s="495"/>
      <c r="B228" s="1">
        <v>1136</v>
      </c>
      <c r="C228" s="524" t="s">
        <v>5</v>
      </c>
      <c r="D228" s="524">
        <v>17586</v>
      </c>
      <c r="E228" s="524">
        <v>10</v>
      </c>
      <c r="F228" s="524">
        <v>395</v>
      </c>
      <c r="G228" s="2" t="s">
        <v>214</v>
      </c>
      <c r="H228" s="524">
        <v>7</v>
      </c>
      <c r="I228" s="524">
        <v>0</v>
      </c>
      <c r="J228" s="524">
        <v>65</v>
      </c>
      <c r="K228" s="568">
        <f t="shared" si="118"/>
        <v>2865</v>
      </c>
      <c r="L228" s="569">
        <f t="shared" si="120"/>
        <v>2865</v>
      </c>
      <c r="M228" s="526">
        <v>1</v>
      </c>
      <c r="N228" s="14">
        <f t="shared" si="111"/>
        <v>2865</v>
      </c>
      <c r="O228" s="569">
        <f>[11]qry_report!$L$303</f>
        <v>125</v>
      </c>
      <c r="P228" s="14">
        <f t="shared" si="114"/>
        <v>358125</v>
      </c>
      <c r="Q228" s="527">
        <v>2865</v>
      </c>
      <c r="R228" s="528"/>
      <c r="S228" s="528"/>
      <c r="T228" s="524"/>
      <c r="U228" s="529"/>
      <c r="V228" s="530"/>
      <c r="W228" s="523"/>
      <c r="X228" s="524"/>
      <c r="Y228" s="524"/>
      <c r="Z228" s="524"/>
      <c r="AA228" s="531"/>
      <c r="AB228" s="531"/>
      <c r="AC228" s="16"/>
      <c r="AD228" s="528"/>
      <c r="AE228" s="528"/>
      <c r="AF228" s="525"/>
      <c r="AG228" s="7"/>
      <c r="AH228" s="524"/>
      <c r="AI228" s="527"/>
      <c r="AJ228" s="527"/>
      <c r="AK228" s="527"/>
      <c r="AL228" s="527"/>
      <c r="AM228" s="524"/>
      <c r="AN228" s="524"/>
      <c r="AO228" s="95">
        <f t="shared" si="107"/>
        <v>0</v>
      </c>
      <c r="AP228" s="95">
        <f t="shared" si="108"/>
        <v>0</v>
      </c>
      <c r="AQ228" s="95">
        <f t="shared" si="100"/>
        <v>358125</v>
      </c>
      <c r="AR228" s="95">
        <f t="shared" si="101"/>
        <v>358125</v>
      </c>
      <c r="AS228" s="524"/>
      <c r="AT228" s="95">
        <f t="shared" si="119"/>
        <v>358125</v>
      </c>
      <c r="AU228" s="524"/>
      <c r="AV228" s="524"/>
      <c r="AW228" s="524"/>
      <c r="AX228" s="524"/>
      <c r="AY228" s="524"/>
    </row>
    <row r="229" spans="1:51" ht="16.5" customHeight="1" x14ac:dyDescent="0.25">
      <c r="A229" s="67" t="s">
        <v>1390</v>
      </c>
      <c r="B229" s="1">
        <v>1137</v>
      </c>
      <c r="C229" s="2" t="s">
        <v>5</v>
      </c>
      <c r="D229" s="2">
        <v>41153</v>
      </c>
      <c r="E229" s="2">
        <v>539</v>
      </c>
      <c r="F229" s="2">
        <v>2121</v>
      </c>
      <c r="G229" s="2" t="s">
        <v>214</v>
      </c>
      <c r="H229" s="2">
        <v>0</v>
      </c>
      <c r="I229" s="2">
        <v>1</v>
      </c>
      <c r="J229" s="2">
        <v>7</v>
      </c>
      <c r="K229" s="12">
        <f t="shared" si="118"/>
        <v>107</v>
      </c>
      <c r="L229" s="14">
        <f t="shared" si="120"/>
        <v>107</v>
      </c>
      <c r="M229" s="62">
        <v>1</v>
      </c>
      <c r="N229" s="14">
        <f>L229</f>
        <v>107</v>
      </c>
      <c r="O229" s="14">
        <f>[11]qry_report!$L$1521</f>
        <v>475</v>
      </c>
      <c r="P229" s="14">
        <f t="shared" si="114"/>
        <v>50825</v>
      </c>
      <c r="Q229" s="3">
        <v>107</v>
      </c>
      <c r="X229" s="4"/>
      <c r="AO229" s="95">
        <f t="shared" si="107"/>
        <v>0</v>
      </c>
      <c r="AP229" s="95">
        <f t="shared" si="108"/>
        <v>0</v>
      </c>
      <c r="AQ229" s="95">
        <f t="shared" si="100"/>
        <v>50825</v>
      </c>
      <c r="AR229" s="95">
        <f t="shared" si="101"/>
        <v>50825</v>
      </c>
      <c r="AT229" s="95">
        <f t="shared" si="119"/>
        <v>50825</v>
      </c>
      <c r="AW229" s="2"/>
    </row>
    <row r="230" spans="1:51" ht="16.5" customHeight="1" x14ac:dyDescent="0.25">
      <c r="B230" s="1">
        <v>1138</v>
      </c>
      <c r="C230" s="2" t="s">
        <v>5</v>
      </c>
      <c r="D230" s="2">
        <v>3462</v>
      </c>
      <c r="E230" s="2">
        <v>511</v>
      </c>
      <c r="G230" s="2" t="s">
        <v>214</v>
      </c>
      <c r="H230" s="2">
        <v>5</v>
      </c>
      <c r="I230" s="2">
        <v>3</v>
      </c>
      <c r="J230" s="2">
        <v>77</v>
      </c>
      <c r="K230" s="12">
        <f t="shared" si="118"/>
        <v>2377</v>
      </c>
      <c r="L230" s="14">
        <f t="shared" si="120"/>
        <v>2377</v>
      </c>
      <c r="M230" s="62">
        <v>1</v>
      </c>
      <c r="N230" s="14">
        <f t="shared" ref="N230:N255" si="131">L230</f>
        <v>2377</v>
      </c>
      <c r="O230" s="14">
        <f>[11]qry_report!$L$54</f>
        <v>550</v>
      </c>
      <c r="P230" s="14">
        <f t="shared" ref="P230:P255" si="132">N230*O230</f>
        <v>1307350</v>
      </c>
      <c r="Q230" s="3">
        <v>2377</v>
      </c>
      <c r="X230" s="4"/>
      <c r="AO230" s="95">
        <f t="shared" si="107"/>
        <v>0</v>
      </c>
      <c r="AP230" s="95">
        <f t="shared" si="108"/>
        <v>0</v>
      </c>
      <c r="AQ230" s="95">
        <f t="shared" si="100"/>
        <v>1307350</v>
      </c>
      <c r="AR230" s="95">
        <f t="shared" si="101"/>
        <v>1307350</v>
      </c>
      <c r="AT230" s="95">
        <f t="shared" si="119"/>
        <v>1307350</v>
      </c>
      <c r="AW230" s="2"/>
    </row>
    <row r="231" spans="1:51" ht="16.5" customHeight="1" x14ac:dyDescent="0.25">
      <c r="A231" s="67" t="s">
        <v>1391</v>
      </c>
      <c r="B231" s="1">
        <v>1139</v>
      </c>
      <c r="C231" s="2" t="s">
        <v>5</v>
      </c>
      <c r="D231" s="2">
        <v>12115</v>
      </c>
      <c r="E231" s="2">
        <v>18</v>
      </c>
      <c r="F231" s="2">
        <v>60</v>
      </c>
      <c r="G231" s="2" t="s">
        <v>214</v>
      </c>
      <c r="H231" s="2">
        <v>1</v>
      </c>
      <c r="I231" s="2">
        <v>3</v>
      </c>
      <c r="J231" s="2">
        <v>38</v>
      </c>
      <c r="K231" s="12">
        <f t="shared" si="118"/>
        <v>738</v>
      </c>
      <c r="L231" s="14">
        <f t="shared" si="120"/>
        <v>738</v>
      </c>
      <c r="M231" s="62">
        <v>2</v>
      </c>
      <c r="N231" s="14">
        <f t="shared" si="131"/>
        <v>738</v>
      </c>
      <c r="O231" s="14">
        <f>[11]qry_report!$L$98</f>
        <v>550</v>
      </c>
      <c r="P231" s="14">
        <f t="shared" si="132"/>
        <v>405900</v>
      </c>
      <c r="R231" s="8">
        <v>738</v>
      </c>
      <c r="V231" s="26" t="s">
        <v>1392</v>
      </c>
      <c r="W231" s="5">
        <v>1059</v>
      </c>
      <c r="X231" s="4">
        <v>84</v>
      </c>
      <c r="Y231" s="4" t="s">
        <v>28</v>
      </c>
      <c r="Z231" s="4" t="s">
        <v>37</v>
      </c>
      <c r="AA231" s="16">
        <v>10</v>
      </c>
      <c r="AB231" s="16">
        <v>12</v>
      </c>
      <c r="AC231" s="16">
        <v>2</v>
      </c>
      <c r="AD231" s="8">
        <f>AA231*AB231</f>
        <v>120</v>
      </c>
      <c r="AE231" s="8">
        <v>100</v>
      </c>
      <c r="AF231" s="7">
        <f>[10]รายการ!B1</f>
        <v>6700</v>
      </c>
      <c r="AG231" s="7">
        <f t="shared" si="113"/>
        <v>804000</v>
      </c>
      <c r="AH231" s="3">
        <f>SUM(AI231:AL231)</f>
        <v>120</v>
      </c>
      <c r="AJ231" s="3">
        <v>120</v>
      </c>
      <c r="AM231" s="2">
        <v>26</v>
      </c>
      <c r="AN231" s="2">
        <f>ค่าเสื่อม!AA2</f>
        <v>42</v>
      </c>
      <c r="AO231" s="95">
        <f t="shared" si="107"/>
        <v>337680</v>
      </c>
      <c r="AP231" s="95">
        <f t="shared" si="108"/>
        <v>466320</v>
      </c>
      <c r="AQ231" s="95">
        <f t="shared" si="100"/>
        <v>872220</v>
      </c>
      <c r="AR231" s="95">
        <f t="shared" si="101"/>
        <v>872220</v>
      </c>
      <c r="AT231" s="95">
        <f t="shared" si="119"/>
        <v>872220</v>
      </c>
      <c r="AW231" s="2"/>
    </row>
    <row r="232" spans="1:51" ht="16.5" customHeight="1" x14ac:dyDescent="0.25">
      <c r="C232" s="2"/>
      <c r="N232" s="14"/>
      <c r="P232" s="14"/>
      <c r="V232" s="26" t="s">
        <v>1393</v>
      </c>
      <c r="W232" s="5">
        <v>1060</v>
      </c>
      <c r="X232" s="17" t="s">
        <v>1394</v>
      </c>
      <c r="Y232" s="4" t="s">
        <v>28</v>
      </c>
      <c r="Z232" s="4" t="s">
        <v>41</v>
      </c>
      <c r="AC232" s="16">
        <v>2</v>
      </c>
      <c r="AD232" s="8">
        <v>300</v>
      </c>
      <c r="AE232" s="8">
        <v>100</v>
      </c>
      <c r="AF232" s="7">
        <f>[10]รายการ!B1</f>
        <v>6700</v>
      </c>
      <c r="AG232" s="7">
        <f t="shared" si="113"/>
        <v>2010000</v>
      </c>
      <c r="AH232" s="3">
        <v>300</v>
      </c>
      <c r="AJ232" s="3">
        <v>300</v>
      </c>
      <c r="AM232" s="2">
        <v>11</v>
      </c>
      <c r="AN232" s="2">
        <f>ค่าเสื่อม!L3</f>
        <v>34</v>
      </c>
      <c r="AO232" s="95">
        <f t="shared" si="107"/>
        <v>683400</v>
      </c>
      <c r="AP232" s="95">
        <f t="shared" si="108"/>
        <v>1326600</v>
      </c>
      <c r="AQ232" s="95">
        <f t="shared" si="100"/>
        <v>1326600</v>
      </c>
      <c r="AR232" s="95">
        <f t="shared" si="101"/>
        <v>1326600</v>
      </c>
      <c r="AT232" s="95">
        <f t="shared" si="119"/>
        <v>1326600</v>
      </c>
      <c r="AW232" s="2"/>
    </row>
    <row r="233" spans="1:51" ht="16.5" customHeight="1" x14ac:dyDescent="0.25">
      <c r="C233" s="2"/>
      <c r="N233" s="14"/>
      <c r="P233" s="14"/>
      <c r="X233" s="4"/>
      <c r="Z233" s="26" t="s">
        <v>42</v>
      </c>
      <c r="AA233" s="16">
        <v>10</v>
      </c>
      <c r="AB233" s="16">
        <v>15</v>
      </c>
      <c r="AC233" s="16">
        <v>2</v>
      </c>
      <c r="AD233" s="8">
        <f t="shared" ref="AD233:AD238" si="133">AA233*AB233</f>
        <v>150</v>
      </c>
      <c r="AE233" s="8">
        <v>50</v>
      </c>
      <c r="AF233" s="7">
        <f>AF231</f>
        <v>6700</v>
      </c>
      <c r="AG233" s="7">
        <f t="shared" si="113"/>
        <v>1005000</v>
      </c>
      <c r="AH233" s="3">
        <f t="shared" ref="AH233:AH238" si="134">SUM(AI233:AL233)</f>
        <v>150</v>
      </c>
      <c r="AJ233" s="3">
        <v>150</v>
      </c>
      <c r="AN233" s="2">
        <v>34</v>
      </c>
      <c r="AO233" s="95">
        <f t="shared" si="107"/>
        <v>341700</v>
      </c>
      <c r="AP233" s="95">
        <f t="shared" si="108"/>
        <v>663300</v>
      </c>
      <c r="AQ233" s="95">
        <f t="shared" si="100"/>
        <v>663300</v>
      </c>
      <c r="AR233" s="95">
        <f t="shared" si="101"/>
        <v>663300</v>
      </c>
      <c r="AT233" s="95">
        <f t="shared" si="119"/>
        <v>663300</v>
      </c>
      <c r="AW233" s="2"/>
    </row>
    <row r="234" spans="1:51" ht="16.5" customHeight="1" x14ac:dyDescent="0.25">
      <c r="C234" s="2"/>
      <c r="N234" s="14"/>
      <c r="P234" s="14"/>
      <c r="X234" s="4"/>
      <c r="Z234" s="26" t="s">
        <v>43</v>
      </c>
      <c r="AA234" s="16">
        <v>10</v>
      </c>
      <c r="AB234" s="16">
        <v>15</v>
      </c>
      <c r="AC234" s="16">
        <v>2</v>
      </c>
      <c r="AD234" s="8">
        <f t="shared" si="133"/>
        <v>150</v>
      </c>
      <c r="AE234" s="8">
        <v>50</v>
      </c>
      <c r="AF234" s="7">
        <f>AF232</f>
        <v>6700</v>
      </c>
      <c r="AG234" s="7">
        <f t="shared" si="113"/>
        <v>1005000</v>
      </c>
      <c r="AH234" s="3">
        <f t="shared" si="134"/>
        <v>150</v>
      </c>
      <c r="AJ234" s="3">
        <v>150</v>
      </c>
      <c r="AN234" s="2">
        <v>34</v>
      </c>
      <c r="AO234" s="95">
        <f t="shared" si="107"/>
        <v>341700</v>
      </c>
      <c r="AP234" s="95">
        <f t="shared" si="108"/>
        <v>663300</v>
      </c>
      <c r="AQ234" s="95">
        <f t="shared" si="100"/>
        <v>663300</v>
      </c>
      <c r="AR234" s="95">
        <f t="shared" si="101"/>
        <v>663300</v>
      </c>
      <c r="AT234" s="95">
        <f t="shared" si="119"/>
        <v>663300</v>
      </c>
      <c r="AW234" s="2"/>
    </row>
    <row r="235" spans="1:51" ht="16.5" customHeight="1" x14ac:dyDescent="0.25">
      <c r="C235" s="2"/>
      <c r="N235" s="14"/>
      <c r="P235" s="14"/>
      <c r="W235" s="5">
        <v>1061</v>
      </c>
      <c r="X235" s="4"/>
      <c r="Y235" s="4" t="s">
        <v>38</v>
      </c>
      <c r="Z235" s="4" t="s">
        <v>7</v>
      </c>
      <c r="AA235" s="16">
        <v>10</v>
      </c>
      <c r="AB235" s="16">
        <v>14</v>
      </c>
      <c r="AC235" s="16">
        <v>2</v>
      </c>
      <c r="AD235" s="8">
        <f t="shared" si="133"/>
        <v>140</v>
      </c>
      <c r="AE235" s="8">
        <v>100</v>
      </c>
      <c r="AF235" s="7">
        <f>[10]รายการ!B34</f>
        <v>2050</v>
      </c>
      <c r="AG235" s="7">
        <f t="shared" si="113"/>
        <v>287000</v>
      </c>
      <c r="AH235" s="3">
        <f t="shared" si="134"/>
        <v>140</v>
      </c>
      <c r="AJ235" s="3">
        <v>140</v>
      </c>
      <c r="AM235" s="2">
        <v>11</v>
      </c>
      <c r="AN235" s="2">
        <f>ค่าเสื่อม!L4</f>
        <v>45</v>
      </c>
      <c r="AO235" s="95">
        <f t="shared" si="107"/>
        <v>129150</v>
      </c>
      <c r="AP235" s="95">
        <f t="shared" si="108"/>
        <v>157850</v>
      </c>
      <c r="AQ235" s="95">
        <f t="shared" si="100"/>
        <v>157850</v>
      </c>
      <c r="AR235" s="95">
        <f t="shared" si="101"/>
        <v>157850</v>
      </c>
      <c r="AT235" s="95">
        <f t="shared" si="119"/>
        <v>157850</v>
      </c>
      <c r="AW235" s="2" t="s">
        <v>51</v>
      </c>
    </row>
    <row r="236" spans="1:51" ht="16.5" customHeight="1" x14ac:dyDescent="0.25">
      <c r="A236" s="67" t="s">
        <v>1395</v>
      </c>
      <c r="B236" s="1">
        <v>1140</v>
      </c>
      <c r="C236" s="2" t="s">
        <v>5</v>
      </c>
      <c r="D236" s="2">
        <v>44344</v>
      </c>
      <c r="E236" s="2">
        <v>599</v>
      </c>
      <c r="F236" s="2">
        <v>2410</v>
      </c>
      <c r="G236" s="2" t="s">
        <v>214</v>
      </c>
      <c r="H236" s="2">
        <v>0</v>
      </c>
      <c r="I236" s="2">
        <v>1</v>
      </c>
      <c r="J236" s="2">
        <v>29</v>
      </c>
      <c r="K236" s="12">
        <f>H236*400+I236*100+J236</f>
        <v>129</v>
      </c>
      <c r="L236" s="14">
        <f>SUM(Q236:U236)</f>
        <v>129</v>
      </c>
      <c r="M236" s="62">
        <v>2</v>
      </c>
      <c r="N236" s="14">
        <f t="shared" si="131"/>
        <v>129</v>
      </c>
      <c r="O236" s="14">
        <v>750</v>
      </c>
      <c r="P236" s="14">
        <f t="shared" si="132"/>
        <v>96750</v>
      </c>
      <c r="R236" s="8">
        <v>129</v>
      </c>
      <c r="V236" s="26" t="s">
        <v>1395</v>
      </c>
      <c r="W236" s="5">
        <v>1062</v>
      </c>
      <c r="X236" s="4" t="s">
        <v>1396</v>
      </c>
      <c r="Y236" s="4" t="s">
        <v>28</v>
      </c>
      <c r="Z236" s="4" t="s">
        <v>53</v>
      </c>
      <c r="AA236" s="16">
        <v>15</v>
      </c>
      <c r="AB236" s="16">
        <v>18</v>
      </c>
      <c r="AC236" s="16">
        <v>2</v>
      </c>
      <c r="AD236" s="8">
        <f t="shared" si="133"/>
        <v>270</v>
      </c>
      <c r="AE236" s="8">
        <v>100</v>
      </c>
      <c r="AF236" s="7">
        <f>[10]รายการ!B1</f>
        <v>6700</v>
      </c>
      <c r="AG236" s="7">
        <f t="shared" si="113"/>
        <v>1809000</v>
      </c>
      <c r="AH236" s="3">
        <f t="shared" si="134"/>
        <v>270</v>
      </c>
      <c r="AJ236" s="3">
        <v>270</v>
      </c>
      <c r="AM236" s="2">
        <v>25</v>
      </c>
      <c r="AN236" s="2">
        <f>ค่าเสื่อม!T4</f>
        <v>93</v>
      </c>
      <c r="AO236" s="95">
        <f t="shared" si="107"/>
        <v>1682370</v>
      </c>
      <c r="AP236" s="95">
        <f t="shared" si="108"/>
        <v>126630</v>
      </c>
      <c r="AQ236" s="95">
        <f t="shared" si="100"/>
        <v>223380</v>
      </c>
      <c r="AR236" s="95">
        <f t="shared" si="101"/>
        <v>223380</v>
      </c>
      <c r="AT236" s="95">
        <f t="shared" si="119"/>
        <v>223380</v>
      </c>
      <c r="AW236" s="2"/>
    </row>
    <row r="237" spans="1:51" ht="16.5" customHeight="1" x14ac:dyDescent="0.25">
      <c r="A237" s="67" t="s">
        <v>1397</v>
      </c>
      <c r="B237" s="1">
        <v>1141</v>
      </c>
      <c r="C237" s="2" t="s">
        <v>5</v>
      </c>
      <c r="D237" s="2">
        <v>37491</v>
      </c>
      <c r="E237" s="2">
        <v>584</v>
      </c>
      <c r="F237" s="2">
        <v>2410</v>
      </c>
      <c r="G237" s="2" t="s">
        <v>214</v>
      </c>
      <c r="H237" s="2">
        <v>0</v>
      </c>
      <c r="I237" s="2">
        <v>3</v>
      </c>
      <c r="J237" s="2">
        <v>18</v>
      </c>
      <c r="K237" s="12">
        <f>H237*400+I237*100+J237</f>
        <v>318</v>
      </c>
      <c r="L237" s="14">
        <f>SUM(Q237:U237)</f>
        <v>318</v>
      </c>
      <c r="M237" s="62">
        <v>2</v>
      </c>
      <c r="N237" s="14">
        <f t="shared" si="131"/>
        <v>318</v>
      </c>
      <c r="O237" s="14">
        <v>750</v>
      </c>
      <c r="P237" s="14">
        <f t="shared" si="132"/>
        <v>238500</v>
      </c>
      <c r="R237" s="8">
        <v>318</v>
      </c>
      <c r="V237" s="26" t="s">
        <v>1397</v>
      </c>
      <c r="W237" s="5">
        <v>1063</v>
      </c>
      <c r="X237" s="4" t="s">
        <v>570</v>
      </c>
      <c r="Y237" s="4" t="s">
        <v>28</v>
      </c>
      <c r="Z237" s="4" t="s">
        <v>53</v>
      </c>
      <c r="AA237" s="16">
        <v>15</v>
      </c>
      <c r="AB237" s="16">
        <v>18</v>
      </c>
      <c r="AC237" s="16">
        <v>2</v>
      </c>
      <c r="AD237" s="8">
        <f t="shared" si="133"/>
        <v>270</v>
      </c>
      <c r="AE237" s="8">
        <v>100</v>
      </c>
      <c r="AF237" s="7">
        <f>[10]รายการ!B1</f>
        <v>6700</v>
      </c>
      <c r="AG237" s="7">
        <f t="shared" si="113"/>
        <v>1809000</v>
      </c>
      <c r="AH237" s="3">
        <f t="shared" si="134"/>
        <v>270</v>
      </c>
      <c r="AJ237" s="3">
        <v>270</v>
      </c>
      <c r="AM237" s="2">
        <v>34</v>
      </c>
      <c r="AN237" s="2">
        <f>ค่าเสื่อม!T4</f>
        <v>93</v>
      </c>
      <c r="AO237" s="95">
        <f t="shared" si="107"/>
        <v>1682370</v>
      </c>
      <c r="AP237" s="95">
        <f t="shared" si="108"/>
        <v>126630</v>
      </c>
      <c r="AQ237" s="95">
        <f t="shared" si="100"/>
        <v>365130</v>
      </c>
      <c r="AR237" s="95">
        <f t="shared" si="101"/>
        <v>365130</v>
      </c>
      <c r="AT237" s="95">
        <f t="shared" si="119"/>
        <v>365130</v>
      </c>
      <c r="AW237" s="2"/>
    </row>
    <row r="238" spans="1:51" ht="16.5" customHeight="1" x14ac:dyDescent="0.25">
      <c r="C238" s="2"/>
      <c r="N238" s="14"/>
      <c r="P238" s="14"/>
      <c r="W238" s="5">
        <v>1064</v>
      </c>
      <c r="X238" s="4"/>
      <c r="Y238" s="4" t="s">
        <v>38</v>
      </c>
      <c r="Z238" s="4" t="s">
        <v>6</v>
      </c>
      <c r="AA238" s="16">
        <v>4</v>
      </c>
      <c r="AB238" s="16">
        <v>8</v>
      </c>
      <c r="AC238" s="16">
        <v>2</v>
      </c>
      <c r="AD238" s="8">
        <f t="shared" si="133"/>
        <v>32</v>
      </c>
      <c r="AE238" s="8">
        <v>100</v>
      </c>
      <c r="AF238" s="7">
        <f>[10]รายการ!B34</f>
        <v>2050</v>
      </c>
      <c r="AG238" s="7">
        <f t="shared" si="113"/>
        <v>65600</v>
      </c>
      <c r="AH238" s="3">
        <f t="shared" si="134"/>
        <v>32</v>
      </c>
      <c r="AJ238" s="3">
        <v>32</v>
      </c>
      <c r="AM238" s="2">
        <v>13</v>
      </c>
      <c r="AN238" s="2">
        <f>ค่าเสื่อม!N2</f>
        <v>16</v>
      </c>
      <c r="AO238" s="95">
        <f t="shared" si="107"/>
        <v>10496</v>
      </c>
      <c r="AP238" s="95">
        <f t="shared" si="108"/>
        <v>55104</v>
      </c>
      <c r="AQ238" s="95">
        <f t="shared" si="100"/>
        <v>55104</v>
      </c>
      <c r="AR238" s="95">
        <f t="shared" si="101"/>
        <v>55104</v>
      </c>
      <c r="AT238" s="95">
        <f t="shared" si="119"/>
        <v>55104</v>
      </c>
      <c r="AW238" s="2" t="s">
        <v>309</v>
      </c>
    </row>
    <row r="239" spans="1:51" ht="16.5" customHeight="1" x14ac:dyDescent="0.25">
      <c r="A239" s="67" t="s">
        <v>1398</v>
      </c>
      <c r="B239" s="1">
        <v>1142</v>
      </c>
      <c r="C239" s="2" t="s">
        <v>5</v>
      </c>
      <c r="D239" s="2">
        <v>20473</v>
      </c>
      <c r="E239" s="2">
        <v>23</v>
      </c>
      <c r="F239" s="2">
        <v>721</v>
      </c>
      <c r="G239" s="2" t="s">
        <v>214</v>
      </c>
      <c r="H239" s="2">
        <v>4</v>
      </c>
      <c r="I239" s="2">
        <v>0</v>
      </c>
      <c r="J239" s="2">
        <v>99</v>
      </c>
      <c r="K239" s="12">
        <f t="shared" ref="K239:K255" si="135">H239*400+I239*100+J239</f>
        <v>1699</v>
      </c>
      <c r="L239" s="14">
        <f t="shared" ref="L239:L259" si="136">SUM(Q239:U239)</f>
        <v>1699</v>
      </c>
      <c r="M239" s="62">
        <v>1</v>
      </c>
      <c r="N239" s="14">
        <f t="shared" si="131"/>
        <v>1699</v>
      </c>
      <c r="O239" s="14">
        <f>[11]qry_report!$L$494</f>
        <v>125</v>
      </c>
      <c r="P239" s="14">
        <f t="shared" si="132"/>
        <v>212375</v>
      </c>
      <c r="Q239" s="3">
        <v>1699</v>
      </c>
      <c r="X239" s="4"/>
      <c r="AG239" s="7">
        <f t="shared" si="113"/>
        <v>0</v>
      </c>
      <c r="AO239" s="95"/>
      <c r="AP239" s="95"/>
      <c r="AQ239" s="95">
        <f t="shared" si="100"/>
        <v>212375</v>
      </c>
      <c r="AR239" s="95">
        <f t="shared" si="101"/>
        <v>212375</v>
      </c>
      <c r="AT239" s="95">
        <f t="shared" si="119"/>
        <v>212375</v>
      </c>
      <c r="AW239" s="2"/>
    </row>
    <row r="240" spans="1:51" ht="16.5" customHeight="1" x14ac:dyDescent="0.25">
      <c r="A240" s="113" t="s">
        <v>1399</v>
      </c>
      <c r="B240" s="1">
        <v>1143</v>
      </c>
      <c r="C240" s="2" t="s">
        <v>5</v>
      </c>
      <c r="D240" s="2">
        <v>14601</v>
      </c>
      <c r="E240" s="2">
        <v>11</v>
      </c>
      <c r="F240" s="2">
        <v>224</v>
      </c>
      <c r="G240" s="2" t="s">
        <v>214</v>
      </c>
      <c r="H240" s="2">
        <v>0</v>
      </c>
      <c r="I240" s="2">
        <v>2</v>
      </c>
      <c r="J240" s="2">
        <v>44</v>
      </c>
      <c r="K240" s="12">
        <f>H240*400+I240*100+J240</f>
        <v>244</v>
      </c>
      <c r="L240" s="14">
        <f t="shared" si="136"/>
        <v>244</v>
      </c>
      <c r="M240" s="62">
        <v>2</v>
      </c>
      <c r="N240" s="14">
        <f t="shared" si="131"/>
        <v>244</v>
      </c>
      <c r="O240" s="14">
        <f>[11]qry_report!$L$200</f>
        <v>750</v>
      </c>
      <c r="P240" s="14">
        <f>N240*O240</f>
        <v>183000</v>
      </c>
      <c r="R240" s="8">
        <v>244</v>
      </c>
      <c r="X240" s="4"/>
      <c r="AO240" s="95"/>
      <c r="AP240" s="95"/>
      <c r="AQ240" s="95">
        <f t="shared" si="100"/>
        <v>183000</v>
      </c>
      <c r="AR240" s="95">
        <f t="shared" si="101"/>
        <v>183000</v>
      </c>
      <c r="AT240" s="95">
        <f t="shared" si="119"/>
        <v>183000</v>
      </c>
      <c r="AW240" s="2"/>
    </row>
    <row r="241" spans="1:52" s="2" customFormat="1" ht="16.5" customHeight="1" x14ac:dyDescent="0.25">
      <c r="L241" s="14">
        <f t="shared" si="136"/>
        <v>0</v>
      </c>
      <c r="S241" s="8"/>
      <c r="T241" s="4"/>
      <c r="U241" s="11"/>
      <c r="V241" s="26" t="s">
        <v>1400</v>
      </c>
      <c r="W241" s="5">
        <v>1065</v>
      </c>
      <c r="X241" s="4">
        <v>65</v>
      </c>
      <c r="Y241" s="4" t="s">
        <v>28</v>
      </c>
      <c r="Z241" s="4" t="s">
        <v>53</v>
      </c>
      <c r="AA241" s="16">
        <v>17</v>
      </c>
      <c r="AB241" s="16">
        <v>24</v>
      </c>
      <c r="AC241" s="16">
        <v>2</v>
      </c>
      <c r="AD241" s="8">
        <f>AA241*AB241</f>
        <v>408</v>
      </c>
      <c r="AE241" s="8">
        <v>100</v>
      </c>
      <c r="AF241" s="7">
        <f>[10]รายการ!B1</f>
        <v>6700</v>
      </c>
      <c r="AG241" s="7">
        <f t="shared" ref="AG241:AG258" si="137">AF241*AD241</f>
        <v>2733600</v>
      </c>
      <c r="AH241" s="3">
        <f>SUM(AI241:AL241)</f>
        <v>408</v>
      </c>
      <c r="AI241" s="3"/>
      <c r="AJ241" s="3">
        <v>408</v>
      </c>
      <c r="AK241" s="3"/>
      <c r="AL241" s="3"/>
      <c r="AM241" s="2">
        <v>51</v>
      </c>
      <c r="AN241" s="2">
        <f>ค่าเสื่อม!T4</f>
        <v>93</v>
      </c>
      <c r="AO241" s="95">
        <f t="shared" si="107"/>
        <v>2542248</v>
      </c>
      <c r="AP241" s="95">
        <f t="shared" si="108"/>
        <v>191352</v>
      </c>
      <c r="AQ241" s="95">
        <f t="shared" si="100"/>
        <v>191352</v>
      </c>
      <c r="AR241" s="95">
        <f t="shared" si="101"/>
        <v>191352</v>
      </c>
      <c r="AT241" s="95">
        <f t="shared" si="119"/>
        <v>191352</v>
      </c>
      <c r="AZ241" s="66"/>
    </row>
    <row r="242" spans="1:52" ht="16.5" customHeight="1" x14ac:dyDescent="0.25">
      <c r="A242" s="126"/>
      <c r="B242" s="1">
        <v>1144</v>
      </c>
      <c r="C242" s="2" t="s">
        <v>5</v>
      </c>
      <c r="D242" s="2">
        <v>39904</v>
      </c>
      <c r="E242" s="2">
        <v>296</v>
      </c>
      <c r="F242" s="2">
        <v>2064</v>
      </c>
      <c r="G242" s="2" t="s">
        <v>214</v>
      </c>
      <c r="H242" s="2">
        <v>5</v>
      </c>
      <c r="I242" s="2">
        <v>1</v>
      </c>
      <c r="J242" s="2">
        <v>9</v>
      </c>
      <c r="K242" s="12">
        <f t="shared" si="135"/>
        <v>2109</v>
      </c>
      <c r="L242" s="14">
        <f t="shared" si="136"/>
        <v>2109</v>
      </c>
      <c r="M242" s="62">
        <v>1</v>
      </c>
      <c r="N242" s="14">
        <f t="shared" si="131"/>
        <v>2109</v>
      </c>
      <c r="O242" s="14">
        <f>[11]qry_report!$L$1441</f>
        <v>100</v>
      </c>
      <c r="P242" s="14">
        <f t="shared" si="132"/>
        <v>210900</v>
      </c>
      <c r="Q242" s="3">
        <v>2109</v>
      </c>
      <c r="X242" s="4"/>
      <c r="AG242" s="7">
        <f t="shared" si="137"/>
        <v>0</v>
      </c>
      <c r="AO242" s="95"/>
      <c r="AP242" s="95"/>
      <c r="AQ242" s="95">
        <f t="shared" ref="AQ242:AQ303" si="138">P242+AP242</f>
        <v>210900</v>
      </c>
      <c r="AR242" s="95">
        <f t="shared" si="101"/>
        <v>210900</v>
      </c>
      <c r="AT242" s="95">
        <f t="shared" si="119"/>
        <v>210900</v>
      </c>
      <c r="AW242" s="2"/>
    </row>
    <row r="243" spans="1:52" ht="16.5" customHeight="1" x14ac:dyDescent="0.25">
      <c r="A243" s="67" t="s">
        <v>1401</v>
      </c>
      <c r="B243" s="1">
        <v>1145</v>
      </c>
      <c r="C243" s="2" t="s">
        <v>5</v>
      </c>
      <c r="D243" s="2">
        <v>40099</v>
      </c>
      <c r="E243" s="2">
        <v>287</v>
      </c>
      <c r="F243" s="2">
        <v>2061</v>
      </c>
      <c r="G243" s="2" t="s">
        <v>214</v>
      </c>
      <c r="H243" s="2">
        <v>2</v>
      </c>
      <c r="I243" s="2">
        <v>0</v>
      </c>
      <c r="J243" s="2">
        <v>36</v>
      </c>
      <c r="K243" s="12">
        <f t="shared" si="135"/>
        <v>836</v>
      </c>
      <c r="L243" s="14">
        <f t="shared" si="136"/>
        <v>836</v>
      </c>
      <c r="M243" s="62">
        <v>1</v>
      </c>
      <c r="N243" s="14">
        <f t="shared" si="131"/>
        <v>836</v>
      </c>
      <c r="O243" s="14">
        <f>[11]qry_report!$L$1494</f>
        <v>125</v>
      </c>
      <c r="P243" s="14">
        <f t="shared" si="132"/>
        <v>104500</v>
      </c>
      <c r="Q243" s="3">
        <v>836</v>
      </c>
      <c r="X243" s="4"/>
      <c r="AG243" s="7">
        <f t="shared" si="137"/>
        <v>0</v>
      </c>
      <c r="AO243" s="95"/>
      <c r="AP243" s="95"/>
      <c r="AQ243" s="95">
        <f t="shared" si="138"/>
        <v>104500</v>
      </c>
      <c r="AR243" s="95">
        <f t="shared" si="101"/>
        <v>104500</v>
      </c>
      <c r="AT243" s="95">
        <f t="shared" si="119"/>
        <v>104500</v>
      </c>
      <c r="AW243" s="2"/>
    </row>
    <row r="244" spans="1:52" ht="16.5" customHeight="1" x14ac:dyDescent="0.25">
      <c r="A244" s="67" t="s">
        <v>1402</v>
      </c>
      <c r="B244" s="1">
        <v>1146</v>
      </c>
      <c r="C244" s="2" t="s">
        <v>5</v>
      </c>
      <c r="D244" s="2">
        <v>14600</v>
      </c>
      <c r="E244" s="2">
        <v>1</v>
      </c>
      <c r="F244" s="2">
        <v>223</v>
      </c>
      <c r="G244" s="2" t="s">
        <v>214</v>
      </c>
      <c r="H244" s="2">
        <v>4</v>
      </c>
      <c r="I244" s="2">
        <v>1</v>
      </c>
      <c r="J244" s="2">
        <v>39</v>
      </c>
      <c r="K244" s="12">
        <f t="shared" si="135"/>
        <v>1739</v>
      </c>
      <c r="L244" s="14">
        <f t="shared" si="136"/>
        <v>1739</v>
      </c>
      <c r="M244" s="62">
        <v>1</v>
      </c>
      <c r="N244" s="14">
        <f t="shared" si="131"/>
        <v>1739</v>
      </c>
      <c r="O244" s="14">
        <f>[11]qry_report!$L$199</f>
        <v>100</v>
      </c>
      <c r="P244" s="14">
        <f t="shared" si="132"/>
        <v>173900</v>
      </c>
      <c r="Q244" s="3">
        <v>1739</v>
      </c>
      <c r="X244" s="4"/>
      <c r="AG244" s="7">
        <f t="shared" si="137"/>
        <v>0</v>
      </c>
      <c r="AO244" s="95"/>
      <c r="AP244" s="95"/>
      <c r="AQ244" s="95">
        <f t="shared" si="138"/>
        <v>173900</v>
      </c>
      <c r="AR244" s="95">
        <f t="shared" ref="AR244:AR305" si="139">AQ244</f>
        <v>173900</v>
      </c>
      <c r="AT244" s="95">
        <f t="shared" si="119"/>
        <v>173900</v>
      </c>
      <c r="AW244" s="2"/>
    </row>
    <row r="245" spans="1:52" ht="16.5" customHeight="1" x14ac:dyDescent="0.25">
      <c r="A245" s="67" t="s">
        <v>299</v>
      </c>
      <c r="B245" s="1">
        <v>1147</v>
      </c>
      <c r="C245" s="2" t="s">
        <v>5</v>
      </c>
      <c r="D245" s="2">
        <v>40098</v>
      </c>
      <c r="E245" s="2">
        <v>298</v>
      </c>
      <c r="F245" s="2">
        <v>2060</v>
      </c>
      <c r="G245" s="2" t="s">
        <v>214</v>
      </c>
      <c r="H245" s="2">
        <v>1</v>
      </c>
      <c r="I245" s="2">
        <v>1</v>
      </c>
      <c r="J245" s="2">
        <v>18</v>
      </c>
      <c r="K245" s="12">
        <f t="shared" si="135"/>
        <v>518</v>
      </c>
      <c r="L245" s="14">
        <f t="shared" si="136"/>
        <v>518</v>
      </c>
      <c r="M245" s="62">
        <v>1</v>
      </c>
      <c r="N245" s="14">
        <f t="shared" si="131"/>
        <v>518</v>
      </c>
      <c r="O245" s="14">
        <f>[11]qry_report!$L$1493</f>
        <v>125</v>
      </c>
      <c r="P245" s="14">
        <f t="shared" si="132"/>
        <v>64750</v>
      </c>
      <c r="Q245" s="3">
        <v>518</v>
      </c>
      <c r="X245" s="4"/>
      <c r="AG245" s="7">
        <f t="shared" si="137"/>
        <v>0</v>
      </c>
      <c r="AO245" s="95"/>
      <c r="AP245" s="95"/>
      <c r="AQ245" s="95">
        <f t="shared" si="138"/>
        <v>64750</v>
      </c>
      <c r="AR245" s="95">
        <f t="shared" si="139"/>
        <v>64750</v>
      </c>
      <c r="AT245" s="95">
        <f t="shared" si="119"/>
        <v>64750</v>
      </c>
      <c r="AW245" s="2"/>
    </row>
    <row r="246" spans="1:52" ht="16.5" customHeight="1" x14ac:dyDescent="0.25">
      <c r="B246" s="1">
        <v>1148</v>
      </c>
      <c r="C246" s="2" t="s">
        <v>5</v>
      </c>
      <c r="D246" s="2">
        <v>40097</v>
      </c>
      <c r="E246" s="2">
        <v>295</v>
      </c>
      <c r="F246" s="2">
        <v>2059</v>
      </c>
      <c r="G246" s="2" t="s">
        <v>214</v>
      </c>
      <c r="H246" s="2">
        <v>1</v>
      </c>
      <c r="I246" s="2">
        <v>1</v>
      </c>
      <c r="J246" s="2">
        <v>7</v>
      </c>
      <c r="K246" s="12">
        <f t="shared" si="135"/>
        <v>507</v>
      </c>
      <c r="L246" s="14">
        <f t="shared" si="136"/>
        <v>507</v>
      </c>
      <c r="M246" s="62">
        <v>1</v>
      </c>
      <c r="N246" s="14">
        <f t="shared" si="131"/>
        <v>507</v>
      </c>
      <c r="O246" s="14">
        <f>[11]qry_report!$L$1492</f>
        <v>100</v>
      </c>
      <c r="P246" s="14">
        <f t="shared" si="132"/>
        <v>50700</v>
      </c>
      <c r="Q246" s="3">
        <v>507</v>
      </c>
      <c r="X246" s="4"/>
      <c r="AG246" s="7">
        <f t="shared" si="137"/>
        <v>0</v>
      </c>
      <c r="AO246" s="95"/>
      <c r="AP246" s="95"/>
      <c r="AQ246" s="95">
        <f t="shared" si="138"/>
        <v>50700</v>
      </c>
      <c r="AR246" s="95">
        <f t="shared" si="139"/>
        <v>50700</v>
      </c>
      <c r="AT246" s="95">
        <f t="shared" si="119"/>
        <v>50700</v>
      </c>
      <c r="AW246" s="2"/>
    </row>
    <row r="247" spans="1:52" ht="16.5" customHeight="1" x14ac:dyDescent="0.25">
      <c r="B247" s="1">
        <v>1149</v>
      </c>
      <c r="C247" s="2" t="s">
        <v>5</v>
      </c>
      <c r="D247" s="2">
        <v>40087</v>
      </c>
      <c r="E247" s="2">
        <v>285</v>
      </c>
      <c r="F247" s="2">
        <v>2049</v>
      </c>
      <c r="G247" s="2" t="s">
        <v>214</v>
      </c>
      <c r="H247" s="2">
        <v>1</v>
      </c>
      <c r="I247" s="2">
        <v>1</v>
      </c>
      <c r="J247" s="2">
        <v>47</v>
      </c>
      <c r="K247" s="12">
        <f t="shared" si="135"/>
        <v>547</v>
      </c>
      <c r="L247" s="14">
        <f t="shared" si="136"/>
        <v>547</v>
      </c>
      <c r="M247" s="62">
        <v>1</v>
      </c>
      <c r="N247" s="14">
        <f t="shared" si="131"/>
        <v>547</v>
      </c>
      <c r="O247" s="14">
        <f>[11]qry_report!$L$1483</f>
        <v>125</v>
      </c>
      <c r="P247" s="14">
        <f t="shared" si="132"/>
        <v>68375</v>
      </c>
      <c r="Q247" s="3">
        <v>547</v>
      </c>
      <c r="X247" s="4"/>
      <c r="AG247" s="7">
        <f t="shared" si="137"/>
        <v>0</v>
      </c>
      <c r="AO247" s="95"/>
      <c r="AP247" s="95"/>
      <c r="AQ247" s="95">
        <f t="shared" si="138"/>
        <v>68375</v>
      </c>
      <c r="AR247" s="95">
        <f t="shared" si="139"/>
        <v>68375</v>
      </c>
      <c r="AT247" s="95">
        <f t="shared" si="119"/>
        <v>68375</v>
      </c>
      <c r="AW247" s="2"/>
    </row>
    <row r="248" spans="1:52" ht="16.5" customHeight="1" x14ac:dyDescent="0.25">
      <c r="A248" s="67" t="s">
        <v>1403</v>
      </c>
      <c r="B248" s="1">
        <v>1150</v>
      </c>
      <c r="C248" s="2" t="s">
        <v>5</v>
      </c>
      <c r="D248" s="2">
        <v>14564</v>
      </c>
      <c r="E248" s="2">
        <v>6</v>
      </c>
      <c r="F248" s="2">
        <v>187</v>
      </c>
      <c r="G248" s="2" t="s">
        <v>214</v>
      </c>
      <c r="H248" s="2">
        <v>3</v>
      </c>
      <c r="I248" s="2">
        <v>3</v>
      </c>
      <c r="J248" s="2">
        <v>21</v>
      </c>
      <c r="K248" s="12">
        <f t="shared" si="135"/>
        <v>1521</v>
      </c>
      <c r="L248" s="14">
        <f t="shared" si="136"/>
        <v>1521</v>
      </c>
      <c r="M248" s="62">
        <v>2</v>
      </c>
      <c r="N248" s="14">
        <f t="shared" si="131"/>
        <v>1521</v>
      </c>
      <c r="O248" s="14">
        <f>[11]qry_report!$L$163</f>
        <v>125</v>
      </c>
      <c r="P248" s="14">
        <f t="shared" si="132"/>
        <v>190125</v>
      </c>
      <c r="R248" s="8">
        <v>1521</v>
      </c>
      <c r="V248" s="26" t="s">
        <v>1404</v>
      </c>
      <c r="W248" s="5">
        <v>1066</v>
      </c>
      <c r="X248" s="4">
        <v>42</v>
      </c>
      <c r="Y248" s="4" t="s">
        <v>28</v>
      </c>
      <c r="Z248" s="4" t="s">
        <v>53</v>
      </c>
      <c r="AA248" s="16">
        <v>12</v>
      </c>
      <c r="AB248" s="16">
        <v>20</v>
      </c>
      <c r="AC248" s="16">
        <v>2</v>
      </c>
      <c r="AD248" s="8">
        <f>AA248*AB248</f>
        <v>240</v>
      </c>
      <c r="AE248" s="8">
        <v>100</v>
      </c>
      <c r="AF248" s="7">
        <f>[10]รายการ!B1</f>
        <v>6700</v>
      </c>
      <c r="AG248" s="7">
        <f t="shared" si="137"/>
        <v>1608000</v>
      </c>
      <c r="AH248" s="3">
        <f>SUM(AI248:AL248)</f>
        <v>240</v>
      </c>
      <c r="AJ248" s="3">
        <v>240</v>
      </c>
      <c r="AM248" s="2">
        <v>31</v>
      </c>
      <c r="AN248" s="2">
        <f>ค่าเสื่อม!T4</f>
        <v>93</v>
      </c>
      <c r="AO248" s="95">
        <f t="shared" si="107"/>
        <v>1495440</v>
      </c>
      <c r="AP248" s="95">
        <f t="shared" si="108"/>
        <v>112560</v>
      </c>
      <c r="AQ248" s="95">
        <f t="shared" si="138"/>
        <v>302685</v>
      </c>
      <c r="AR248" s="95">
        <f t="shared" si="139"/>
        <v>302685</v>
      </c>
      <c r="AT248" s="95">
        <f t="shared" si="119"/>
        <v>302685</v>
      </c>
      <c r="AW248" s="2"/>
    </row>
    <row r="249" spans="1:52" ht="16.5" customHeight="1" x14ac:dyDescent="0.25">
      <c r="C249" s="2"/>
      <c r="K249" s="12"/>
      <c r="L249" s="14"/>
      <c r="M249" s="62"/>
      <c r="N249" s="14"/>
      <c r="O249" s="14"/>
      <c r="P249" s="14"/>
      <c r="W249" s="5">
        <v>1067</v>
      </c>
      <c r="X249" s="4"/>
      <c r="Y249" s="4" t="s">
        <v>38</v>
      </c>
      <c r="Z249" s="4" t="s">
        <v>7</v>
      </c>
      <c r="AA249" s="16">
        <v>10</v>
      </c>
      <c r="AB249" s="16">
        <v>20</v>
      </c>
      <c r="AC249" s="16">
        <v>2</v>
      </c>
      <c r="AD249" s="8">
        <f>AA249*AB249</f>
        <v>200</v>
      </c>
      <c r="AE249" s="8">
        <v>100</v>
      </c>
      <c r="AF249" s="7">
        <f>[10]รายการ!B34</f>
        <v>2050</v>
      </c>
      <c r="AG249" s="7">
        <f t="shared" si="137"/>
        <v>410000</v>
      </c>
      <c r="AH249" s="3">
        <f>SUM(AI249:AL249)</f>
        <v>200</v>
      </c>
      <c r="AJ249" s="3">
        <v>200</v>
      </c>
      <c r="AM249" s="2">
        <v>21</v>
      </c>
      <c r="AN249" s="2">
        <f>ค่าเสื่อม!T4</f>
        <v>93</v>
      </c>
      <c r="AO249" s="95">
        <f t="shared" si="107"/>
        <v>381300</v>
      </c>
      <c r="AP249" s="95">
        <f t="shared" si="108"/>
        <v>28700</v>
      </c>
      <c r="AQ249" s="95">
        <f t="shared" si="138"/>
        <v>28700</v>
      </c>
      <c r="AR249" s="95">
        <f t="shared" si="139"/>
        <v>28700</v>
      </c>
      <c r="AT249" s="95">
        <f t="shared" si="119"/>
        <v>28700</v>
      </c>
      <c r="AW249" s="2" t="s">
        <v>51</v>
      </c>
    </row>
    <row r="250" spans="1:52" ht="16.5" customHeight="1" x14ac:dyDescent="0.25">
      <c r="B250" s="1">
        <v>1151</v>
      </c>
      <c r="C250" s="2" t="s">
        <v>5</v>
      </c>
      <c r="D250" s="2">
        <v>38280</v>
      </c>
      <c r="E250" s="2">
        <v>571</v>
      </c>
      <c r="F250" s="2">
        <v>1911</v>
      </c>
      <c r="G250" s="2" t="s">
        <v>214</v>
      </c>
      <c r="H250" s="2">
        <v>2</v>
      </c>
      <c r="I250" s="2">
        <v>0</v>
      </c>
      <c r="J250" s="2">
        <v>50</v>
      </c>
      <c r="K250" s="12">
        <f t="shared" si="135"/>
        <v>850</v>
      </c>
      <c r="L250" s="14">
        <f t="shared" si="136"/>
        <v>850</v>
      </c>
      <c r="M250" s="62">
        <v>1</v>
      </c>
      <c r="N250" s="14">
        <f t="shared" si="131"/>
        <v>850</v>
      </c>
      <c r="O250" s="14">
        <f>[11]qry_report!$L$1368</f>
        <v>100</v>
      </c>
      <c r="P250" s="14">
        <f t="shared" si="132"/>
        <v>85000</v>
      </c>
      <c r="Q250" s="3">
        <v>850</v>
      </c>
      <c r="X250" s="4"/>
      <c r="AG250" s="7">
        <f t="shared" si="137"/>
        <v>0</v>
      </c>
      <c r="AO250" s="95"/>
      <c r="AP250" s="95"/>
      <c r="AQ250" s="95">
        <f t="shared" si="138"/>
        <v>85000</v>
      </c>
      <c r="AR250" s="95">
        <f t="shared" si="139"/>
        <v>85000</v>
      </c>
      <c r="AT250" s="95">
        <f t="shared" si="119"/>
        <v>85000</v>
      </c>
      <c r="AW250" s="2"/>
    </row>
    <row r="251" spans="1:52" ht="16.5" customHeight="1" x14ac:dyDescent="0.25">
      <c r="B251" s="1">
        <v>1152</v>
      </c>
      <c r="C251" s="2" t="s">
        <v>5</v>
      </c>
      <c r="D251" s="2">
        <v>38329</v>
      </c>
      <c r="E251" s="2">
        <v>255</v>
      </c>
      <c r="F251" s="2">
        <v>1908</v>
      </c>
      <c r="G251" s="2" t="s">
        <v>214</v>
      </c>
      <c r="H251" s="2">
        <v>2</v>
      </c>
      <c r="I251" s="2">
        <v>1</v>
      </c>
      <c r="J251" s="2">
        <v>7</v>
      </c>
      <c r="K251" s="12">
        <f t="shared" si="135"/>
        <v>907</v>
      </c>
      <c r="L251" s="14">
        <f t="shared" si="136"/>
        <v>907</v>
      </c>
      <c r="M251" s="62">
        <v>1</v>
      </c>
      <c r="N251" s="14">
        <f t="shared" si="131"/>
        <v>907</v>
      </c>
      <c r="O251" s="14">
        <f>[11]qry_report!$L$1374</f>
        <v>100</v>
      </c>
      <c r="P251" s="14">
        <f t="shared" si="132"/>
        <v>90700</v>
      </c>
      <c r="Q251" s="3">
        <v>907</v>
      </c>
      <c r="X251" s="4"/>
      <c r="AG251" s="7">
        <f t="shared" si="137"/>
        <v>0</v>
      </c>
      <c r="AO251" s="95"/>
      <c r="AP251" s="95"/>
      <c r="AQ251" s="95">
        <f t="shared" si="138"/>
        <v>90700</v>
      </c>
      <c r="AR251" s="95">
        <f t="shared" si="139"/>
        <v>90700</v>
      </c>
      <c r="AT251" s="95">
        <f t="shared" si="119"/>
        <v>90700</v>
      </c>
      <c r="AW251" s="2"/>
    </row>
    <row r="252" spans="1:52" ht="16.5" customHeight="1" x14ac:dyDescent="0.25">
      <c r="B252" s="1">
        <v>1153</v>
      </c>
      <c r="C252" s="2" t="s">
        <v>5</v>
      </c>
      <c r="D252" s="2">
        <v>38281</v>
      </c>
      <c r="E252" s="2">
        <v>624</v>
      </c>
      <c r="F252" s="2">
        <v>1912</v>
      </c>
      <c r="G252" s="2" t="s">
        <v>214</v>
      </c>
      <c r="H252" s="2">
        <v>2</v>
      </c>
      <c r="I252" s="2">
        <v>0</v>
      </c>
      <c r="J252" s="2">
        <v>50</v>
      </c>
      <c r="K252" s="12">
        <f t="shared" si="135"/>
        <v>850</v>
      </c>
      <c r="L252" s="14">
        <f t="shared" si="136"/>
        <v>850</v>
      </c>
      <c r="M252" s="62">
        <v>1</v>
      </c>
      <c r="N252" s="14">
        <f t="shared" si="131"/>
        <v>850</v>
      </c>
      <c r="O252" s="14">
        <v>100</v>
      </c>
      <c r="P252" s="14">
        <f t="shared" si="132"/>
        <v>85000</v>
      </c>
      <c r="Q252" s="3">
        <v>850</v>
      </c>
      <c r="X252" s="4"/>
      <c r="AG252" s="7">
        <f t="shared" si="137"/>
        <v>0</v>
      </c>
      <c r="AO252" s="95"/>
      <c r="AP252" s="95"/>
      <c r="AQ252" s="95">
        <f t="shared" si="138"/>
        <v>85000</v>
      </c>
      <c r="AR252" s="95">
        <f t="shared" si="139"/>
        <v>85000</v>
      </c>
      <c r="AT252" s="95">
        <f t="shared" si="119"/>
        <v>85000</v>
      </c>
      <c r="AW252" s="2"/>
    </row>
    <row r="253" spans="1:52" ht="16.5" customHeight="1" x14ac:dyDescent="0.25">
      <c r="B253" s="1">
        <v>1154</v>
      </c>
      <c r="C253" s="2" t="s">
        <v>5</v>
      </c>
      <c r="D253" s="2">
        <v>38278</v>
      </c>
      <c r="E253" s="2">
        <v>569</v>
      </c>
      <c r="F253" s="2">
        <v>1909</v>
      </c>
      <c r="G253" s="2" t="s">
        <v>214</v>
      </c>
      <c r="H253" s="2">
        <v>2</v>
      </c>
      <c r="I253" s="2">
        <v>0</v>
      </c>
      <c r="J253" s="2">
        <v>50</v>
      </c>
      <c r="K253" s="12">
        <f t="shared" si="135"/>
        <v>850</v>
      </c>
      <c r="L253" s="14">
        <f t="shared" si="136"/>
        <v>850</v>
      </c>
      <c r="M253" s="62">
        <v>1</v>
      </c>
      <c r="N253" s="14">
        <f t="shared" si="131"/>
        <v>850</v>
      </c>
      <c r="O253" s="14">
        <f>[11]qry_report!$L$1366</f>
        <v>100</v>
      </c>
      <c r="P253" s="14">
        <f t="shared" si="132"/>
        <v>85000</v>
      </c>
      <c r="Q253" s="3">
        <v>850</v>
      </c>
      <c r="X253" s="4"/>
      <c r="AG253" s="7">
        <f t="shared" si="137"/>
        <v>0</v>
      </c>
      <c r="AO253" s="95"/>
      <c r="AP253" s="95"/>
      <c r="AQ253" s="95">
        <f t="shared" si="138"/>
        <v>85000</v>
      </c>
      <c r="AR253" s="95">
        <f t="shared" si="139"/>
        <v>85000</v>
      </c>
      <c r="AT253" s="95">
        <f t="shared" si="119"/>
        <v>85000</v>
      </c>
      <c r="AW253" s="2"/>
    </row>
    <row r="254" spans="1:52" ht="16.5" customHeight="1" x14ac:dyDescent="0.25">
      <c r="B254" s="1">
        <v>1155</v>
      </c>
      <c r="C254" s="2" t="s">
        <v>5</v>
      </c>
      <c r="D254" s="2">
        <v>37877</v>
      </c>
      <c r="E254" s="2">
        <v>568</v>
      </c>
      <c r="F254" s="2">
        <v>1871</v>
      </c>
      <c r="G254" s="2" t="s">
        <v>214</v>
      </c>
      <c r="H254" s="2">
        <v>2</v>
      </c>
      <c r="I254" s="2">
        <v>0</v>
      </c>
      <c r="J254" s="2">
        <v>50</v>
      </c>
      <c r="K254" s="12">
        <f t="shared" si="135"/>
        <v>850</v>
      </c>
      <c r="L254" s="14">
        <f t="shared" si="136"/>
        <v>850</v>
      </c>
      <c r="M254" s="62">
        <v>1</v>
      </c>
      <c r="N254" s="14">
        <f t="shared" si="131"/>
        <v>850</v>
      </c>
      <c r="O254" s="14">
        <f>[11]qry_report!$L$1332</f>
        <v>100</v>
      </c>
      <c r="P254" s="14">
        <f t="shared" si="132"/>
        <v>85000</v>
      </c>
      <c r="Q254" s="3">
        <v>850</v>
      </c>
      <c r="X254" s="4"/>
      <c r="AG254" s="7">
        <f t="shared" si="137"/>
        <v>0</v>
      </c>
      <c r="AO254" s="95"/>
      <c r="AP254" s="95"/>
      <c r="AQ254" s="95">
        <f t="shared" si="138"/>
        <v>85000</v>
      </c>
      <c r="AR254" s="95">
        <f t="shared" si="139"/>
        <v>85000</v>
      </c>
      <c r="AT254" s="95">
        <f t="shared" si="119"/>
        <v>85000</v>
      </c>
      <c r="AW254" s="2"/>
    </row>
    <row r="255" spans="1:52" ht="16.5" customHeight="1" x14ac:dyDescent="0.25">
      <c r="A255" s="67" t="s">
        <v>1405</v>
      </c>
      <c r="B255" s="1">
        <v>1156</v>
      </c>
      <c r="C255" s="2" t="s">
        <v>5</v>
      </c>
      <c r="D255" s="2">
        <v>14569</v>
      </c>
      <c r="E255" s="2">
        <v>13</v>
      </c>
      <c r="F255" s="2">
        <v>192</v>
      </c>
      <c r="G255" s="2" t="s">
        <v>214</v>
      </c>
      <c r="H255" s="2">
        <v>0</v>
      </c>
      <c r="I255" s="2">
        <v>2</v>
      </c>
      <c r="J255" s="2">
        <v>4</v>
      </c>
      <c r="K255" s="12">
        <f t="shared" si="135"/>
        <v>204</v>
      </c>
      <c r="L255" s="14">
        <f t="shared" si="136"/>
        <v>204</v>
      </c>
      <c r="M255" s="62">
        <v>2</v>
      </c>
      <c r="N255" s="14">
        <f t="shared" si="131"/>
        <v>204</v>
      </c>
      <c r="O255" s="14">
        <f>[11]qry_report!$L$168</f>
        <v>100</v>
      </c>
      <c r="P255" s="14">
        <f t="shared" si="132"/>
        <v>20400</v>
      </c>
      <c r="R255" s="8">
        <v>204</v>
      </c>
      <c r="V255" s="26" t="s">
        <v>1405</v>
      </c>
      <c r="W255" s="5">
        <v>1068</v>
      </c>
      <c r="X255" s="4">
        <v>45</v>
      </c>
      <c r="Y255" s="4" t="s">
        <v>28</v>
      </c>
      <c r="Z255" s="4" t="s">
        <v>53</v>
      </c>
      <c r="AA255" s="16">
        <v>13</v>
      </c>
      <c r="AB255" s="16">
        <v>16</v>
      </c>
      <c r="AC255" s="16">
        <v>2</v>
      </c>
      <c r="AD255" s="8">
        <f>AA255*AB255</f>
        <v>208</v>
      </c>
      <c r="AE255" s="8">
        <v>100</v>
      </c>
      <c r="AF255" s="7">
        <f>[10]รายการ!B1</f>
        <v>6700</v>
      </c>
      <c r="AG255" s="7">
        <f t="shared" si="137"/>
        <v>1393600</v>
      </c>
      <c r="AH255" s="3">
        <f>SUM(AI255:AL255)</f>
        <v>208</v>
      </c>
      <c r="AJ255" s="3">
        <v>208</v>
      </c>
      <c r="AM255" s="2">
        <v>51</v>
      </c>
      <c r="AN255" s="2">
        <f>ค่าเสื่อม!T4</f>
        <v>93</v>
      </c>
      <c r="AO255" s="95">
        <f t="shared" ref="AO255:AO314" si="140">AG255*AN255/100</f>
        <v>1296048</v>
      </c>
      <c r="AP255" s="95">
        <f t="shared" ref="AP255:AP314" si="141">AG255-AO255</f>
        <v>97552</v>
      </c>
      <c r="AQ255" s="95">
        <f t="shared" si="138"/>
        <v>117952</v>
      </c>
      <c r="AR255" s="95">
        <f t="shared" si="139"/>
        <v>117952</v>
      </c>
      <c r="AT255" s="95">
        <f t="shared" si="119"/>
        <v>117952</v>
      </c>
      <c r="AW255" s="2"/>
    </row>
    <row r="256" spans="1:52" ht="16.5" customHeight="1" x14ac:dyDescent="0.25">
      <c r="C256" s="2"/>
      <c r="L256" s="14"/>
      <c r="N256" s="14"/>
      <c r="P256" s="14"/>
      <c r="V256" s="26" t="s">
        <v>1406</v>
      </c>
      <c r="W256" s="5">
        <v>1069</v>
      </c>
      <c r="X256" s="4">
        <v>47</v>
      </c>
      <c r="Y256" s="4" t="s">
        <v>28</v>
      </c>
      <c r="Z256" s="4" t="s">
        <v>41</v>
      </c>
      <c r="AC256" s="16">
        <v>2</v>
      </c>
      <c r="AD256" s="8">
        <v>196</v>
      </c>
      <c r="AE256" s="8">
        <v>100</v>
      </c>
      <c r="AF256" s="7">
        <f xml:space="preserve"> [10]รายการ!B1</f>
        <v>6700</v>
      </c>
      <c r="AG256" s="7">
        <f t="shared" si="137"/>
        <v>1313200</v>
      </c>
      <c r="AH256" s="3">
        <v>196</v>
      </c>
      <c r="AJ256" s="3">
        <v>196</v>
      </c>
      <c r="AM256" s="2">
        <v>16</v>
      </c>
      <c r="AN256" s="2">
        <f>ค่าเสื่อม!Q3</f>
        <v>55</v>
      </c>
      <c r="AO256" s="95">
        <f t="shared" si="140"/>
        <v>722260</v>
      </c>
      <c r="AP256" s="95">
        <f t="shared" si="141"/>
        <v>590940</v>
      </c>
      <c r="AQ256" s="95">
        <f t="shared" si="138"/>
        <v>590940</v>
      </c>
      <c r="AR256" s="95">
        <f t="shared" si="139"/>
        <v>590940</v>
      </c>
      <c r="AT256" s="95">
        <f t="shared" si="119"/>
        <v>590940</v>
      </c>
      <c r="AW256" s="2"/>
    </row>
    <row r="257" spans="1:52" ht="16.5" customHeight="1" x14ac:dyDescent="0.25">
      <c r="C257" s="2"/>
      <c r="L257" s="14"/>
      <c r="N257" s="14"/>
      <c r="P257" s="14"/>
      <c r="X257" s="4"/>
      <c r="Z257" s="26" t="s">
        <v>42</v>
      </c>
      <c r="AA257" s="16">
        <v>7</v>
      </c>
      <c r="AB257" s="16">
        <v>14</v>
      </c>
      <c r="AC257" s="16">
        <v>2</v>
      </c>
      <c r="AD257" s="8">
        <f t="shared" ref="AD257:AD263" si="142">AA257*AB257</f>
        <v>98</v>
      </c>
      <c r="AE257" s="8">
        <v>50</v>
      </c>
      <c r="AF257" s="7">
        <f>AF255</f>
        <v>6700</v>
      </c>
      <c r="AG257" s="7">
        <f t="shared" si="137"/>
        <v>656600</v>
      </c>
      <c r="AH257" s="3">
        <f t="shared" ref="AH257:AH263" si="143">SUM(AI257:AL257)</f>
        <v>98</v>
      </c>
      <c r="AJ257" s="3">
        <v>98</v>
      </c>
      <c r="AN257" s="2">
        <v>55</v>
      </c>
      <c r="AO257" s="95">
        <f t="shared" si="140"/>
        <v>361130</v>
      </c>
      <c r="AP257" s="95">
        <f t="shared" si="141"/>
        <v>295470</v>
      </c>
      <c r="AQ257" s="95">
        <f t="shared" si="138"/>
        <v>295470</v>
      </c>
      <c r="AR257" s="95">
        <f t="shared" si="139"/>
        <v>295470</v>
      </c>
      <c r="AT257" s="95">
        <f t="shared" si="119"/>
        <v>295470</v>
      </c>
      <c r="AW257" s="2"/>
    </row>
    <row r="258" spans="1:52" ht="16.5" customHeight="1" x14ac:dyDescent="0.25">
      <c r="C258" s="2"/>
      <c r="L258" s="14"/>
      <c r="N258" s="14"/>
      <c r="P258" s="14"/>
      <c r="X258" s="4"/>
      <c r="Z258" s="26" t="s">
        <v>43</v>
      </c>
      <c r="AA258" s="16">
        <v>7</v>
      </c>
      <c r="AB258" s="16">
        <v>14</v>
      </c>
      <c r="AC258" s="16">
        <v>2</v>
      </c>
      <c r="AD258" s="8">
        <f t="shared" si="142"/>
        <v>98</v>
      </c>
      <c r="AE258" s="8">
        <v>50</v>
      </c>
      <c r="AF258" s="7">
        <f>AF256</f>
        <v>6700</v>
      </c>
      <c r="AG258" s="7">
        <f t="shared" si="137"/>
        <v>656600</v>
      </c>
      <c r="AH258" s="3">
        <f t="shared" si="143"/>
        <v>98</v>
      </c>
      <c r="AJ258" s="3">
        <v>98</v>
      </c>
      <c r="AN258" s="2">
        <v>55</v>
      </c>
      <c r="AO258" s="95">
        <f t="shared" si="140"/>
        <v>361130</v>
      </c>
      <c r="AP258" s="95">
        <f t="shared" si="141"/>
        <v>295470</v>
      </c>
      <c r="AQ258" s="95">
        <f t="shared" si="138"/>
        <v>295470</v>
      </c>
      <c r="AR258" s="95">
        <f t="shared" si="139"/>
        <v>295470</v>
      </c>
      <c r="AT258" s="95">
        <f t="shared" si="119"/>
        <v>295470</v>
      </c>
      <c r="AW258" s="2"/>
    </row>
    <row r="259" spans="1:52" ht="16.5" customHeight="1" x14ac:dyDescent="0.25">
      <c r="A259" s="131" t="s">
        <v>1407</v>
      </c>
      <c r="B259" s="33">
        <v>1157</v>
      </c>
      <c r="C259" s="32" t="s">
        <v>5</v>
      </c>
      <c r="D259" s="32">
        <v>14561</v>
      </c>
      <c r="E259" s="32">
        <v>3</v>
      </c>
      <c r="F259" s="32">
        <v>184</v>
      </c>
      <c r="G259" s="32" t="s">
        <v>214</v>
      </c>
      <c r="H259" s="32">
        <v>1</v>
      </c>
      <c r="I259" s="32">
        <v>1</v>
      </c>
      <c r="J259" s="32">
        <v>46</v>
      </c>
      <c r="K259" s="63">
        <f>H259*400+I259*100+J259</f>
        <v>546</v>
      </c>
      <c r="L259" s="14">
        <f t="shared" si="136"/>
        <v>546</v>
      </c>
      <c r="M259" s="86">
        <v>2</v>
      </c>
      <c r="N259" s="65">
        <f>L259</f>
        <v>546</v>
      </c>
      <c r="O259" s="65">
        <f>[11]qry_report!$L$161</f>
        <v>125</v>
      </c>
      <c r="P259" s="65">
        <f>N259*O259</f>
        <v>68250</v>
      </c>
      <c r="Q259" s="34"/>
      <c r="R259" s="43">
        <v>546</v>
      </c>
      <c r="X259" s="4"/>
      <c r="Z259" s="26"/>
      <c r="AH259" s="3"/>
      <c r="AO259" s="95"/>
      <c r="AP259" s="95">
        <f t="shared" si="141"/>
        <v>0</v>
      </c>
      <c r="AQ259" s="95">
        <f t="shared" si="138"/>
        <v>68250</v>
      </c>
      <c r="AR259" s="95">
        <f t="shared" si="139"/>
        <v>68250</v>
      </c>
      <c r="AT259" s="95">
        <f t="shared" si="119"/>
        <v>68250</v>
      </c>
      <c r="AW259" s="2"/>
    </row>
    <row r="260" spans="1:52" s="32" customFormat="1" ht="16.5" customHeight="1" x14ac:dyDescent="0.25">
      <c r="S260" s="43"/>
      <c r="U260" s="35"/>
      <c r="V260" s="39" t="s">
        <v>1408</v>
      </c>
      <c r="W260" s="33">
        <v>1070</v>
      </c>
      <c r="X260" s="32" t="s">
        <v>1409</v>
      </c>
      <c r="Y260" s="32" t="s">
        <v>28</v>
      </c>
      <c r="Z260" s="32" t="s">
        <v>37</v>
      </c>
      <c r="AA260" s="36">
        <v>7</v>
      </c>
      <c r="AB260" s="36">
        <v>19</v>
      </c>
      <c r="AC260" s="16">
        <v>2</v>
      </c>
      <c r="AD260" s="43">
        <f t="shared" si="142"/>
        <v>133</v>
      </c>
      <c r="AE260" s="43">
        <v>100</v>
      </c>
      <c r="AF260" s="37">
        <f>[10]รายการ!B1</f>
        <v>6700</v>
      </c>
      <c r="AG260" s="37">
        <f t="shared" ref="AG260:AG289" si="144">AF260*AD260</f>
        <v>891100</v>
      </c>
      <c r="AH260" s="34">
        <f t="shared" si="143"/>
        <v>133</v>
      </c>
      <c r="AI260" s="34"/>
      <c r="AJ260" s="34">
        <v>133</v>
      </c>
      <c r="AK260" s="34"/>
      <c r="AL260" s="34"/>
      <c r="AM260" s="32">
        <v>7</v>
      </c>
      <c r="AN260" s="32">
        <f>ค่าเสื่อม!H2</f>
        <v>7</v>
      </c>
      <c r="AO260" s="111">
        <f t="shared" si="140"/>
        <v>62377</v>
      </c>
      <c r="AP260" s="111">
        <f t="shared" si="141"/>
        <v>828723</v>
      </c>
      <c r="AQ260" s="95">
        <f t="shared" si="138"/>
        <v>828723</v>
      </c>
      <c r="AR260" s="95">
        <f t="shared" si="139"/>
        <v>828723</v>
      </c>
      <c r="AT260" s="111">
        <f t="shared" si="119"/>
        <v>828723</v>
      </c>
      <c r="AZ260" s="75"/>
    </row>
    <row r="261" spans="1:52" ht="16.5" customHeight="1" x14ac:dyDescent="0.25">
      <c r="A261" s="126"/>
      <c r="C261" s="2"/>
      <c r="K261" s="12"/>
      <c r="W261" s="33">
        <v>1071</v>
      </c>
      <c r="X261" s="4"/>
      <c r="Y261" s="4" t="s">
        <v>38</v>
      </c>
      <c r="Z261" s="4" t="s">
        <v>7</v>
      </c>
      <c r="AA261" s="16">
        <v>11</v>
      </c>
      <c r="AB261" s="16">
        <v>15</v>
      </c>
      <c r="AC261" s="16">
        <v>2</v>
      </c>
      <c r="AD261" s="8">
        <f t="shared" si="142"/>
        <v>165</v>
      </c>
      <c r="AE261" s="43">
        <v>100</v>
      </c>
      <c r="AF261" s="7">
        <f>[10]รายการ!B34</f>
        <v>2050</v>
      </c>
      <c r="AG261" s="7">
        <f t="shared" si="144"/>
        <v>338250</v>
      </c>
      <c r="AH261" s="3">
        <f t="shared" si="143"/>
        <v>165</v>
      </c>
      <c r="AJ261" s="3">
        <v>165</v>
      </c>
      <c r="AM261" s="2">
        <v>16</v>
      </c>
      <c r="AN261" s="2">
        <f>ค่าเสื่อม!Q4</f>
        <v>72</v>
      </c>
      <c r="AO261" s="95">
        <f t="shared" si="140"/>
        <v>243540</v>
      </c>
      <c r="AP261" s="95">
        <f t="shared" si="141"/>
        <v>94710</v>
      </c>
      <c r="AQ261" s="95">
        <f t="shared" si="138"/>
        <v>94710</v>
      </c>
      <c r="AR261" s="95">
        <f t="shared" si="139"/>
        <v>94710</v>
      </c>
      <c r="AT261" s="95">
        <f t="shared" si="119"/>
        <v>94710</v>
      </c>
      <c r="AW261" s="2" t="s">
        <v>51</v>
      </c>
    </row>
    <row r="262" spans="1:52" ht="16.5" customHeight="1" x14ac:dyDescent="0.25">
      <c r="C262" s="2"/>
      <c r="K262" s="12"/>
      <c r="W262" s="33">
        <v>1072</v>
      </c>
      <c r="X262" s="4"/>
      <c r="Y262" s="4" t="s">
        <v>38</v>
      </c>
      <c r="Z262" s="4" t="s">
        <v>7</v>
      </c>
      <c r="AA262" s="16">
        <v>6</v>
      </c>
      <c r="AB262" s="16">
        <v>17</v>
      </c>
      <c r="AC262" s="16">
        <v>2</v>
      </c>
      <c r="AD262" s="8">
        <f t="shared" si="142"/>
        <v>102</v>
      </c>
      <c r="AE262" s="43">
        <v>100</v>
      </c>
      <c r="AF262" s="7">
        <f>[10]รายการ!B34</f>
        <v>2050</v>
      </c>
      <c r="AG262" s="7">
        <f t="shared" si="144"/>
        <v>209100</v>
      </c>
      <c r="AH262" s="3">
        <f t="shared" si="143"/>
        <v>102</v>
      </c>
      <c r="AJ262" s="3">
        <v>102</v>
      </c>
      <c r="AM262" s="2">
        <v>16</v>
      </c>
      <c r="AN262" s="2">
        <f>ค่าเสื่อม!Q4</f>
        <v>72</v>
      </c>
      <c r="AO262" s="95">
        <f t="shared" si="140"/>
        <v>150552</v>
      </c>
      <c r="AP262" s="95">
        <f t="shared" si="141"/>
        <v>58548</v>
      </c>
      <c r="AQ262" s="95">
        <f t="shared" si="138"/>
        <v>58548</v>
      </c>
      <c r="AR262" s="95">
        <f t="shared" si="139"/>
        <v>58548</v>
      </c>
      <c r="AT262" s="95">
        <f t="shared" si="119"/>
        <v>58548</v>
      </c>
      <c r="AW262" s="2" t="s">
        <v>51</v>
      </c>
    </row>
    <row r="263" spans="1:52" ht="16.5" customHeight="1" x14ac:dyDescent="0.25">
      <c r="C263" s="2"/>
      <c r="V263" s="26" t="s">
        <v>1410</v>
      </c>
      <c r="W263" s="33">
        <v>1073</v>
      </c>
      <c r="X263" s="4" t="s">
        <v>1411</v>
      </c>
      <c r="Y263" s="4" t="s">
        <v>28</v>
      </c>
      <c r="Z263" s="4" t="s">
        <v>53</v>
      </c>
      <c r="AA263" s="16">
        <v>6</v>
      </c>
      <c r="AB263" s="16">
        <v>9</v>
      </c>
      <c r="AC263" s="16">
        <v>2</v>
      </c>
      <c r="AD263" s="8">
        <f t="shared" si="142"/>
        <v>54</v>
      </c>
      <c r="AE263" s="43">
        <v>100</v>
      </c>
      <c r="AF263" s="7">
        <f>[10]รายการ!B1</f>
        <v>6700</v>
      </c>
      <c r="AG263" s="7">
        <f t="shared" si="144"/>
        <v>361800</v>
      </c>
      <c r="AH263" s="3">
        <f t="shared" si="143"/>
        <v>54</v>
      </c>
      <c r="AJ263" s="3">
        <v>54</v>
      </c>
      <c r="AM263" s="2">
        <v>21</v>
      </c>
      <c r="AN263" s="2">
        <f>ค่าเสื่อม!T4</f>
        <v>93</v>
      </c>
      <c r="AO263" s="95">
        <f t="shared" si="140"/>
        <v>336474</v>
      </c>
      <c r="AP263" s="95">
        <f t="shared" si="141"/>
        <v>25326</v>
      </c>
      <c r="AQ263" s="95">
        <f t="shared" si="138"/>
        <v>25326</v>
      </c>
      <c r="AR263" s="95">
        <f t="shared" si="139"/>
        <v>25326</v>
      </c>
      <c r="AT263" s="95">
        <f t="shared" si="119"/>
        <v>25326</v>
      </c>
      <c r="AW263" s="2"/>
    </row>
    <row r="264" spans="1:52" ht="16.5" customHeight="1" x14ac:dyDescent="0.25">
      <c r="A264" s="67" t="s">
        <v>1412</v>
      </c>
      <c r="B264" s="1">
        <v>1158</v>
      </c>
      <c r="C264" s="2" t="s">
        <v>5</v>
      </c>
      <c r="D264" s="2">
        <v>14565</v>
      </c>
      <c r="E264" s="2">
        <v>10</v>
      </c>
      <c r="F264" s="2">
        <v>188</v>
      </c>
      <c r="G264" s="2" t="s">
        <v>214</v>
      </c>
      <c r="H264" s="2">
        <v>6</v>
      </c>
      <c r="I264" s="2">
        <v>3</v>
      </c>
      <c r="J264" s="2">
        <v>64</v>
      </c>
      <c r="K264" s="12">
        <f>H264*400+I264*100+J264</f>
        <v>2764</v>
      </c>
      <c r="L264" s="14">
        <f>SUM(Q264:U264)</f>
        <v>2764</v>
      </c>
      <c r="M264" s="62">
        <v>5</v>
      </c>
      <c r="N264" s="14">
        <f>L264</f>
        <v>2764</v>
      </c>
      <c r="O264" s="14">
        <f>[11]qry_report!$L$164</f>
        <v>125</v>
      </c>
      <c r="P264" s="14">
        <f>N264*O264</f>
        <v>345500</v>
      </c>
      <c r="Q264" s="3">
        <v>2200</v>
      </c>
      <c r="R264" s="8">
        <v>564</v>
      </c>
      <c r="V264" s="26" t="s">
        <v>1412</v>
      </c>
      <c r="W264" s="33">
        <v>1074</v>
      </c>
      <c r="X264" s="4">
        <v>21</v>
      </c>
      <c r="Y264" s="4" t="s">
        <v>28</v>
      </c>
      <c r="Z264" s="4" t="s">
        <v>41</v>
      </c>
      <c r="AC264" s="16">
        <v>2</v>
      </c>
      <c r="AD264" s="8">
        <v>320</v>
      </c>
      <c r="AE264" s="43">
        <v>100</v>
      </c>
      <c r="AF264" s="7">
        <f>[10]รายการ!B1</f>
        <v>6700</v>
      </c>
      <c r="AG264" s="7">
        <f t="shared" si="144"/>
        <v>2144000</v>
      </c>
      <c r="AH264" s="4">
        <v>320</v>
      </c>
      <c r="AJ264" s="3">
        <v>320</v>
      </c>
      <c r="AM264" s="2">
        <v>16</v>
      </c>
      <c r="AN264" s="2">
        <f>ค่าเสื่อม!Q3</f>
        <v>55</v>
      </c>
      <c r="AO264" s="95">
        <f t="shared" si="140"/>
        <v>1179200</v>
      </c>
      <c r="AP264" s="95">
        <f t="shared" si="141"/>
        <v>964800</v>
      </c>
      <c r="AQ264" s="95">
        <f t="shared" si="138"/>
        <v>1310300</v>
      </c>
      <c r="AR264" s="95">
        <f t="shared" si="139"/>
        <v>1310300</v>
      </c>
      <c r="AT264" s="95">
        <f t="shared" si="119"/>
        <v>1310300</v>
      </c>
      <c r="AW264" s="2"/>
    </row>
    <row r="265" spans="1:52" ht="16.5" customHeight="1" x14ac:dyDescent="0.25">
      <c r="C265" s="2"/>
      <c r="N265" s="14"/>
      <c r="P265" s="14"/>
      <c r="X265" s="4"/>
      <c r="Z265" s="26" t="s">
        <v>42</v>
      </c>
      <c r="AA265" s="16">
        <v>10</v>
      </c>
      <c r="AB265" s="16">
        <v>16</v>
      </c>
      <c r="AC265" s="16">
        <v>2</v>
      </c>
      <c r="AD265" s="8">
        <f>AA265*AB265</f>
        <v>160</v>
      </c>
      <c r="AE265" s="8">
        <v>50</v>
      </c>
      <c r="AF265" s="7">
        <f>AF263</f>
        <v>6700</v>
      </c>
      <c r="AG265" s="7">
        <f t="shared" si="144"/>
        <v>1072000</v>
      </c>
      <c r="AH265" s="3">
        <f>SUM(AI265:AL265)</f>
        <v>160</v>
      </c>
      <c r="AJ265" s="3">
        <v>160</v>
      </c>
      <c r="AN265" s="2">
        <v>55</v>
      </c>
      <c r="AO265" s="95">
        <f t="shared" si="140"/>
        <v>589600</v>
      </c>
      <c r="AP265" s="95">
        <f t="shared" si="141"/>
        <v>482400</v>
      </c>
      <c r="AQ265" s="95">
        <f t="shared" si="138"/>
        <v>482400</v>
      </c>
      <c r="AR265" s="95">
        <f t="shared" si="139"/>
        <v>482400</v>
      </c>
      <c r="AT265" s="95">
        <f t="shared" si="119"/>
        <v>482400</v>
      </c>
      <c r="AW265" s="2"/>
    </row>
    <row r="266" spans="1:52" ht="16.5" customHeight="1" x14ac:dyDescent="0.25">
      <c r="C266" s="2"/>
      <c r="N266" s="14"/>
      <c r="P266" s="14"/>
      <c r="X266" s="4"/>
      <c r="Z266" s="26" t="s">
        <v>43</v>
      </c>
      <c r="AA266" s="16">
        <v>10</v>
      </c>
      <c r="AB266" s="16">
        <v>16</v>
      </c>
      <c r="AC266" s="16">
        <v>2</v>
      </c>
      <c r="AD266" s="8">
        <f>AA266*AB266</f>
        <v>160</v>
      </c>
      <c r="AE266" s="8">
        <v>50</v>
      </c>
      <c r="AF266" s="7">
        <f>AF264</f>
        <v>6700</v>
      </c>
      <c r="AG266" s="7">
        <f t="shared" si="144"/>
        <v>1072000</v>
      </c>
      <c r="AH266" s="3">
        <f>SUM(AI266:AL266)</f>
        <v>160</v>
      </c>
      <c r="AJ266" s="3">
        <v>160</v>
      </c>
      <c r="AN266" s="2">
        <v>55</v>
      </c>
      <c r="AO266" s="95">
        <f t="shared" si="140"/>
        <v>589600</v>
      </c>
      <c r="AP266" s="95">
        <f t="shared" si="141"/>
        <v>482400</v>
      </c>
      <c r="AQ266" s="95">
        <f t="shared" si="138"/>
        <v>482400</v>
      </c>
      <c r="AR266" s="95">
        <f t="shared" si="139"/>
        <v>482400</v>
      </c>
      <c r="AT266" s="95">
        <f t="shared" si="119"/>
        <v>482400</v>
      </c>
      <c r="AW266" s="2"/>
    </row>
    <row r="267" spans="1:52" ht="16.5" customHeight="1" x14ac:dyDescent="0.25">
      <c r="C267" s="2"/>
      <c r="N267" s="14"/>
      <c r="P267" s="14"/>
      <c r="W267" s="5">
        <v>1075</v>
      </c>
      <c r="X267" s="4"/>
      <c r="Y267" s="4" t="s">
        <v>38</v>
      </c>
      <c r="Z267" s="4" t="s">
        <v>7</v>
      </c>
      <c r="AA267" s="16">
        <v>12</v>
      </c>
      <c r="AB267" s="16">
        <v>20</v>
      </c>
      <c r="AC267" s="16">
        <v>2</v>
      </c>
      <c r="AD267" s="8">
        <f>AA267*AB267</f>
        <v>240</v>
      </c>
      <c r="AE267" s="8">
        <v>100</v>
      </c>
      <c r="AF267" s="7">
        <f>[10]รายการ!B34</f>
        <v>2050</v>
      </c>
      <c r="AG267" s="7">
        <f t="shared" si="144"/>
        <v>492000</v>
      </c>
      <c r="AH267" s="3">
        <f>SUM(AI267:AL267)</f>
        <v>240</v>
      </c>
      <c r="AJ267" s="3">
        <v>240</v>
      </c>
      <c r="AM267" s="2">
        <v>16</v>
      </c>
      <c r="AN267" s="2">
        <f>ค่าเสื่อม!Q4</f>
        <v>72</v>
      </c>
      <c r="AO267" s="95">
        <f t="shared" si="140"/>
        <v>354240</v>
      </c>
      <c r="AP267" s="95">
        <f t="shared" si="141"/>
        <v>137760</v>
      </c>
      <c r="AQ267" s="95">
        <f t="shared" si="138"/>
        <v>137760</v>
      </c>
      <c r="AR267" s="95">
        <f t="shared" si="139"/>
        <v>137760</v>
      </c>
      <c r="AT267" s="95">
        <f t="shared" si="119"/>
        <v>137760</v>
      </c>
      <c r="AW267" s="2" t="s">
        <v>51</v>
      </c>
    </row>
    <row r="268" spans="1:52" ht="16.5" customHeight="1" x14ac:dyDescent="0.25">
      <c r="A268" s="67" t="s">
        <v>1413</v>
      </c>
      <c r="B268" s="1">
        <v>1159</v>
      </c>
      <c r="C268" s="2" t="s">
        <v>5</v>
      </c>
      <c r="D268" s="2">
        <v>14566</v>
      </c>
      <c r="E268" s="2">
        <v>7</v>
      </c>
      <c r="F268" s="2">
        <v>189</v>
      </c>
      <c r="G268" s="2" t="s">
        <v>214</v>
      </c>
      <c r="H268" s="2">
        <v>0</v>
      </c>
      <c r="I268" s="2">
        <v>0</v>
      </c>
      <c r="J268" s="2">
        <v>58</v>
      </c>
      <c r="K268" s="12">
        <f>H268*400+I268*100+J268</f>
        <v>58</v>
      </c>
      <c r="L268" s="14">
        <f t="shared" ref="L268:L275" si="145">SUM(Q268:U268)</f>
        <v>58</v>
      </c>
      <c r="M268" s="62">
        <v>1</v>
      </c>
      <c r="N268" s="14">
        <f t="shared" ref="N268:N287" si="146">L268</f>
        <v>58</v>
      </c>
      <c r="O268" s="14">
        <f>[11]qry_report!$L$165</f>
        <v>150</v>
      </c>
      <c r="P268" s="14">
        <f t="shared" ref="P268:P287" si="147">N268*O268</f>
        <v>8700</v>
      </c>
      <c r="Q268" s="3">
        <v>58</v>
      </c>
      <c r="X268" s="4"/>
      <c r="AG268" s="7">
        <f t="shared" si="144"/>
        <v>0</v>
      </c>
      <c r="AO268" s="95">
        <f t="shared" si="140"/>
        <v>0</v>
      </c>
      <c r="AP268" s="95">
        <f t="shared" si="141"/>
        <v>0</v>
      </c>
      <c r="AQ268" s="95">
        <f t="shared" si="138"/>
        <v>8700</v>
      </c>
      <c r="AR268" s="95">
        <f t="shared" si="139"/>
        <v>8700</v>
      </c>
      <c r="AT268" s="95">
        <f t="shared" si="119"/>
        <v>8700</v>
      </c>
      <c r="AW268" s="2"/>
    </row>
    <row r="269" spans="1:52" ht="16.5" customHeight="1" x14ac:dyDescent="0.25">
      <c r="A269" s="67" t="s">
        <v>1414</v>
      </c>
      <c r="B269" s="1">
        <v>1160</v>
      </c>
      <c r="C269" s="2" t="s">
        <v>5</v>
      </c>
      <c r="D269" s="2">
        <v>14570</v>
      </c>
      <c r="E269" s="2">
        <v>8</v>
      </c>
      <c r="F269" s="2">
        <v>193</v>
      </c>
      <c r="G269" s="2" t="s">
        <v>214</v>
      </c>
      <c r="H269" s="2">
        <v>0</v>
      </c>
      <c r="I269" s="2">
        <v>2</v>
      </c>
      <c r="J269" s="2">
        <v>31</v>
      </c>
      <c r="K269" s="12">
        <f>H269*400+I269*100+J269</f>
        <v>231</v>
      </c>
      <c r="L269" s="14">
        <f t="shared" si="145"/>
        <v>231</v>
      </c>
      <c r="M269" s="62">
        <v>2</v>
      </c>
      <c r="N269" s="14">
        <f t="shared" si="146"/>
        <v>231</v>
      </c>
      <c r="O269" s="14">
        <f>[11]qry_report!$L$169</f>
        <v>150</v>
      </c>
      <c r="P269" s="14">
        <f t="shared" si="147"/>
        <v>34650</v>
      </c>
      <c r="R269" s="8">
        <v>231</v>
      </c>
      <c r="V269" s="26" t="s">
        <v>1414</v>
      </c>
      <c r="W269" s="5">
        <v>1076</v>
      </c>
      <c r="X269" s="4" t="s">
        <v>565</v>
      </c>
      <c r="Y269" s="4" t="s">
        <v>28</v>
      </c>
      <c r="Z269" s="4" t="s">
        <v>41</v>
      </c>
      <c r="AC269" s="16">
        <v>2</v>
      </c>
      <c r="AD269" s="8">
        <v>440</v>
      </c>
      <c r="AE269" s="8">
        <v>100</v>
      </c>
      <c r="AF269" s="7">
        <f>[10]รายการ!B1</f>
        <v>6700</v>
      </c>
      <c r="AG269" s="7">
        <f t="shared" si="144"/>
        <v>2948000</v>
      </c>
      <c r="AH269" s="4">
        <v>440</v>
      </c>
      <c r="AJ269" s="3">
        <v>440</v>
      </c>
      <c r="AM269" s="2">
        <v>28</v>
      </c>
      <c r="AN269" s="2">
        <f>ค่าเสื่อม!W3</f>
        <v>85</v>
      </c>
      <c r="AO269" s="95">
        <f t="shared" si="140"/>
        <v>2505800</v>
      </c>
      <c r="AP269" s="95">
        <f t="shared" si="141"/>
        <v>442200</v>
      </c>
      <c r="AQ269" s="95">
        <f t="shared" si="138"/>
        <v>476850</v>
      </c>
      <c r="AR269" s="95">
        <f t="shared" si="139"/>
        <v>476850</v>
      </c>
      <c r="AT269" s="95">
        <f t="shared" si="119"/>
        <v>476850</v>
      </c>
      <c r="AW269" s="2"/>
    </row>
    <row r="270" spans="1:52" ht="16.5" customHeight="1" x14ac:dyDescent="0.25">
      <c r="C270" s="2"/>
      <c r="K270" s="12"/>
      <c r="L270" s="14"/>
      <c r="M270" s="62"/>
      <c r="N270" s="14"/>
      <c r="O270" s="14"/>
      <c r="P270" s="14"/>
      <c r="X270" s="4"/>
      <c r="Z270" s="26" t="s">
        <v>42</v>
      </c>
      <c r="AA270" s="16">
        <v>11</v>
      </c>
      <c r="AB270" s="16">
        <v>20</v>
      </c>
      <c r="AC270" s="16">
        <v>2</v>
      </c>
      <c r="AD270" s="8">
        <f>AA270*AB270</f>
        <v>220</v>
      </c>
      <c r="AE270" s="8">
        <v>50</v>
      </c>
      <c r="AF270" s="7">
        <f>AF266</f>
        <v>6700</v>
      </c>
      <c r="AG270" s="7">
        <f t="shared" si="144"/>
        <v>1474000</v>
      </c>
      <c r="AH270" s="3">
        <f>SUM(AI270:AL270)</f>
        <v>220</v>
      </c>
      <c r="AJ270" s="3">
        <v>220</v>
      </c>
      <c r="AN270" s="2">
        <v>85</v>
      </c>
      <c r="AO270" s="95">
        <f t="shared" si="140"/>
        <v>1252900</v>
      </c>
      <c r="AP270" s="95">
        <f t="shared" si="141"/>
        <v>221100</v>
      </c>
      <c r="AQ270" s="95">
        <f t="shared" si="138"/>
        <v>221100</v>
      </c>
      <c r="AR270" s="95">
        <f t="shared" si="139"/>
        <v>221100</v>
      </c>
      <c r="AT270" s="95">
        <f t="shared" si="119"/>
        <v>221100</v>
      </c>
      <c r="AW270" s="2"/>
    </row>
    <row r="271" spans="1:52" ht="16.5" customHeight="1" x14ac:dyDescent="0.25">
      <c r="C271" s="2"/>
      <c r="K271" s="12"/>
      <c r="L271" s="14"/>
      <c r="M271" s="62"/>
      <c r="N271" s="14"/>
      <c r="O271" s="14"/>
      <c r="P271" s="14"/>
      <c r="X271" s="4"/>
      <c r="Z271" s="26" t="s">
        <v>43</v>
      </c>
      <c r="AA271" s="16">
        <v>11</v>
      </c>
      <c r="AB271" s="16">
        <v>20</v>
      </c>
      <c r="AC271" s="16">
        <v>2</v>
      </c>
      <c r="AD271" s="8">
        <f>AA271*AB271</f>
        <v>220</v>
      </c>
      <c r="AE271" s="8">
        <v>50</v>
      </c>
      <c r="AF271" s="7">
        <f>AF269</f>
        <v>6700</v>
      </c>
      <c r="AG271" s="7">
        <f t="shared" si="144"/>
        <v>1474000</v>
      </c>
      <c r="AH271" s="3">
        <f>SUM(AI271:AL271)</f>
        <v>220</v>
      </c>
      <c r="AJ271" s="3">
        <v>220</v>
      </c>
      <c r="AN271" s="2">
        <v>85</v>
      </c>
      <c r="AO271" s="95">
        <f t="shared" si="140"/>
        <v>1252900</v>
      </c>
      <c r="AP271" s="95">
        <f t="shared" si="141"/>
        <v>221100</v>
      </c>
      <c r="AQ271" s="95">
        <f t="shared" si="138"/>
        <v>221100</v>
      </c>
      <c r="AR271" s="95">
        <f t="shared" si="139"/>
        <v>221100</v>
      </c>
      <c r="AT271" s="95">
        <f t="shared" si="119"/>
        <v>221100</v>
      </c>
      <c r="AW271" s="2"/>
    </row>
    <row r="272" spans="1:52" ht="16.5" customHeight="1" x14ac:dyDescent="0.25">
      <c r="C272" s="2"/>
      <c r="K272" s="12"/>
      <c r="L272" s="14"/>
      <c r="M272" s="62"/>
      <c r="N272" s="14"/>
      <c r="O272" s="14"/>
      <c r="P272" s="14"/>
      <c r="W272" s="5">
        <v>1077</v>
      </c>
      <c r="X272" s="4"/>
      <c r="Y272" s="4" t="s">
        <v>34</v>
      </c>
      <c r="Z272" s="4" t="s">
        <v>7</v>
      </c>
      <c r="AA272" s="16">
        <v>7</v>
      </c>
      <c r="AB272" s="16">
        <v>11</v>
      </c>
      <c r="AC272" s="16">
        <v>2</v>
      </c>
      <c r="AD272" s="8">
        <f>AA272*AB272</f>
        <v>77</v>
      </c>
      <c r="AE272" s="8">
        <v>100</v>
      </c>
      <c r="AF272" s="7">
        <f>[10]รายการ!B8</f>
        <v>2600</v>
      </c>
      <c r="AG272" s="7">
        <f t="shared" si="144"/>
        <v>200200</v>
      </c>
      <c r="AH272" s="3">
        <f>SUM(AI272:AL272)</f>
        <v>77</v>
      </c>
      <c r="AJ272" s="3">
        <v>77</v>
      </c>
      <c r="AM272" s="2">
        <v>21</v>
      </c>
      <c r="AN272" s="2">
        <f>ค่าเสื่อม!T4</f>
        <v>93</v>
      </c>
      <c r="AO272" s="95">
        <f t="shared" si="140"/>
        <v>186186</v>
      </c>
      <c r="AP272" s="95">
        <f t="shared" si="141"/>
        <v>14014</v>
      </c>
      <c r="AQ272" s="95">
        <f t="shared" si="138"/>
        <v>14014</v>
      </c>
      <c r="AR272" s="95">
        <f t="shared" si="139"/>
        <v>14014</v>
      </c>
      <c r="AT272" s="95">
        <f t="shared" si="119"/>
        <v>14014</v>
      </c>
      <c r="AW272" s="2"/>
    </row>
    <row r="273" spans="1:51" ht="16.5" customHeight="1" x14ac:dyDescent="0.25">
      <c r="C273" s="2"/>
      <c r="K273" s="12"/>
      <c r="L273" s="14"/>
      <c r="M273" s="62"/>
      <c r="N273" s="14"/>
      <c r="O273" s="14"/>
      <c r="P273" s="14"/>
      <c r="W273" s="5">
        <v>1078</v>
      </c>
      <c r="X273" s="4"/>
      <c r="Y273" s="4" t="s">
        <v>38</v>
      </c>
      <c r="Z273" s="4" t="s">
        <v>7</v>
      </c>
      <c r="AA273" s="16">
        <v>10</v>
      </c>
      <c r="AB273" s="16">
        <v>22</v>
      </c>
      <c r="AC273" s="16">
        <v>2</v>
      </c>
      <c r="AD273" s="8">
        <f>AA273*AB273</f>
        <v>220</v>
      </c>
      <c r="AE273" s="8">
        <v>100</v>
      </c>
      <c r="AF273" s="7">
        <f>[10]รายการ!B34</f>
        <v>2050</v>
      </c>
      <c r="AG273" s="7">
        <f t="shared" si="144"/>
        <v>451000</v>
      </c>
      <c r="AH273" s="3">
        <f>SUM(AI273:AL273)</f>
        <v>220</v>
      </c>
      <c r="AJ273" s="3">
        <v>220</v>
      </c>
      <c r="AM273" s="2">
        <v>21</v>
      </c>
      <c r="AN273" s="2">
        <f>ค่าเสื่อม!T4</f>
        <v>93</v>
      </c>
      <c r="AO273" s="95">
        <f t="shared" si="140"/>
        <v>419430</v>
      </c>
      <c r="AP273" s="95">
        <f t="shared" si="141"/>
        <v>31570</v>
      </c>
      <c r="AQ273" s="95">
        <f t="shared" si="138"/>
        <v>31570</v>
      </c>
      <c r="AR273" s="95">
        <f t="shared" si="139"/>
        <v>31570</v>
      </c>
      <c r="AT273" s="95">
        <f t="shared" si="119"/>
        <v>31570</v>
      </c>
      <c r="AW273" s="2" t="s">
        <v>51</v>
      </c>
    </row>
    <row r="274" spans="1:51" ht="16.5" customHeight="1" x14ac:dyDescent="0.25">
      <c r="B274" s="1">
        <v>1161</v>
      </c>
      <c r="C274" s="2" t="s">
        <v>5</v>
      </c>
      <c r="D274" s="2">
        <v>41886</v>
      </c>
      <c r="E274" s="2">
        <v>95</v>
      </c>
      <c r="F274" s="2">
        <v>2164</v>
      </c>
      <c r="G274" s="2" t="s">
        <v>214</v>
      </c>
      <c r="H274" s="2">
        <v>6</v>
      </c>
      <c r="I274" s="2">
        <v>0</v>
      </c>
      <c r="J274" s="2">
        <v>0</v>
      </c>
      <c r="K274" s="12">
        <f t="shared" ref="K274:K281" si="148">H274*400+I274*100+J274</f>
        <v>2400</v>
      </c>
      <c r="L274" s="14">
        <f t="shared" si="145"/>
        <v>2400</v>
      </c>
      <c r="M274" s="62">
        <v>1</v>
      </c>
      <c r="N274" s="14">
        <f t="shared" si="146"/>
        <v>2400</v>
      </c>
      <c r="O274" s="14">
        <f>[11]qry_report!$L$1553</f>
        <v>125</v>
      </c>
      <c r="P274" s="14">
        <f t="shared" si="147"/>
        <v>300000</v>
      </c>
      <c r="Q274" s="3">
        <v>2400</v>
      </c>
      <c r="X274" s="4"/>
      <c r="AO274" s="95"/>
      <c r="AP274" s="95"/>
      <c r="AQ274" s="95">
        <f t="shared" si="138"/>
        <v>300000</v>
      </c>
      <c r="AR274" s="95">
        <f t="shared" si="139"/>
        <v>300000</v>
      </c>
      <c r="AT274" s="95">
        <f t="shared" si="119"/>
        <v>300000</v>
      </c>
      <c r="AW274" s="2"/>
    </row>
    <row r="275" spans="1:51" ht="16.5" customHeight="1" x14ac:dyDescent="0.25">
      <c r="B275" s="1">
        <v>1162</v>
      </c>
      <c r="C275" s="2" t="s">
        <v>5</v>
      </c>
      <c r="D275" s="2">
        <v>29619</v>
      </c>
      <c r="E275" s="2">
        <v>53</v>
      </c>
      <c r="F275" s="2">
        <v>1371</v>
      </c>
      <c r="G275" s="2" t="s">
        <v>214</v>
      </c>
      <c r="H275" s="2">
        <v>9</v>
      </c>
      <c r="I275" s="2">
        <v>1</v>
      </c>
      <c r="J275" s="2">
        <v>84</v>
      </c>
      <c r="K275" s="12">
        <f t="shared" si="148"/>
        <v>3784</v>
      </c>
      <c r="L275" s="14">
        <f t="shared" si="145"/>
        <v>3784</v>
      </c>
      <c r="M275" s="62">
        <v>1</v>
      </c>
      <c r="N275" s="14">
        <f t="shared" si="146"/>
        <v>3784</v>
      </c>
      <c r="O275" s="14">
        <f>[11]qry_report!$L$958</f>
        <v>125</v>
      </c>
      <c r="P275" s="14">
        <f t="shared" si="147"/>
        <v>473000</v>
      </c>
      <c r="Q275" s="3">
        <v>3784</v>
      </c>
      <c r="X275" s="4"/>
      <c r="AO275" s="95"/>
      <c r="AP275" s="95"/>
      <c r="AQ275" s="95">
        <f t="shared" si="138"/>
        <v>473000</v>
      </c>
      <c r="AR275" s="95">
        <f t="shared" si="139"/>
        <v>473000</v>
      </c>
      <c r="AT275" s="95">
        <f t="shared" si="119"/>
        <v>473000</v>
      </c>
      <c r="AW275" s="2"/>
    </row>
    <row r="276" spans="1:51" ht="16.5" customHeight="1" x14ac:dyDescent="0.25">
      <c r="A276" s="67" t="s">
        <v>1415</v>
      </c>
      <c r="B276" s="1">
        <v>1163</v>
      </c>
      <c r="C276" s="2" t="s">
        <v>5</v>
      </c>
      <c r="D276" s="2">
        <v>17602</v>
      </c>
      <c r="E276" s="2">
        <v>24</v>
      </c>
      <c r="F276" s="2">
        <v>411</v>
      </c>
      <c r="G276" s="2" t="s">
        <v>214</v>
      </c>
      <c r="H276" s="2">
        <v>5</v>
      </c>
      <c r="I276" s="2">
        <v>3</v>
      </c>
      <c r="J276" s="2">
        <v>45</v>
      </c>
      <c r="K276" s="12">
        <f t="shared" si="148"/>
        <v>2345</v>
      </c>
      <c r="L276" s="14">
        <f t="shared" ref="L276:L281" si="149">SUM(Q276:U276)</f>
        <v>2345</v>
      </c>
      <c r="M276" s="62">
        <v>1</v>
      </c>
      <c r="N276" s="14">
        <f t="shared" si="146"/>
        <v>2345</v>
      </c>
      <c r="O276" s="14">
        <f>[11]qry_report!$L$316</f>
        <v>125</v>
      </c>
      <c r="P276" s="14">
        <f t="shared" si="147"/>
        <v>293125</v>
      </c>
      <c r="Q276" s="3">
        <v>2345</v>
      </c>
      <c r="X276" s="4"/>
      <c r="AO276" s="95"/>
      <c r="AP276" s="95"/>
      <c r="AQ276" s="95">
        <f t="shared" si="138"/>
        <v>293125</v>
      </c>
      <c r="AR276" s="95">
        <f t="shared" si="139"/>
        <v>293125</v>
      </c>
      <c r="AT276" s="95">
        <f t="shared" si="119"/>
        <v>293125</v>
      </c>
      <c r="AW276" s="2"/>
    </row>
    <row r="277" spans="1:51" ht="16.5" customHeight="1" x14ac:dyDescent="0.25">
      <c r="B277" s="1">
        <v>1164</v>
      </c>
      <c r="C277" s="2" t="s">
        <v>5</v>
      </c>
      <c r="D277" s="2">
        <v>17589</v>
      </c>
      <c r="E277" s="2">
        <v>13</v>
      </c>
      <c r="F277" s="2">
        <v>398</v>
      </c>
      <c r="G277" s="2" t="s">
        <v>214</v>
      </c>
      <c r="H277" s="2">
        <v>2</v>
      </c>
      <c r="I277" s="2">
        <v>0</v>
      </c>
      <c r="J277" s="2">
        <v>9</v>
      </c>
      <c r="K277" s="12">
        <f t="shared" si="148"/>
        <v>809</v>
      </c>
      <c r="L277" s="14">
        <f t="shared" si="149"/>
        <v>809</v>
      </c>
      <c r="M277" s="62">
        <v>1</v>
      </c>
      <c r="N277" s="14">
        <f t="shared" si="146"/>
        <v>809</v>
      </c>
      <c r="O277" s="14">
        <f>[11]qry_report!$L$306</f>
        <v>125</v>
      </c>
      <c r="P277" s="14">
        <f t="shared" si="147"/>
        <v>101125</v>
      </c>
      <c r="Q277" s="3">
        <v>809</v>
      </c>
      <c r="X277" s="4"/>
      <c r="AO277" s="95"/>
      <c r="AP277" s="95"/>
      <c r="AQ277" s="95">
        <f t="shared" si="138"/>
        <v>101125</v>
      </c>
      <c r="AR277" s="95">
        <f t="shared" si="139"/>
        <v>101125</v>
      </c>
      <c r="AT277" s="95">
        <f t="shared" si="119"/>
        <v>101125</v>
      </c>
      <c r="AW277" s="2"/>
    </row>
    <row r="278" spans="1:51" ht="16.5" customHeight="1" x14ac:dyDescent="0.25">
      <c r="B278" s="1">
        <v>1165</v>
      </c>
      <c r="C278" s="2" t="s">
        <v>5</v>
      </c>
      <c r="D278" s="2">
        <v>29612</v>
      </c>
      <c r="E278" s="2">
        <v>33</v>
      </c>
      <c r="F278" s="2">
        <v>1364</v>
      </c>
      <c r="G278" s="2" t="s">
        <v>214</v>
      </c>
      <c r="H278" s="2">
        <v>29</v>
      </c>
      <c r="I278" s="2">
        <v>3</v>
      </c>
      <c r="J278" s="2">
        <v>90</v>
      </c>
      <c r="K278" s="12">
        <f t="shared" si="148"/>
        <v>11990</v>
      </c>
      <c r="L278" s="14">
        <f t="shared" si="149"/>
        <v>11990</v>
      </c>
      <c r="M278" s="62">
        <v>1</v>
      </c>
      <c r="N278" s="14">
        <f t="shared" si="146"/>
        <v>11990</v>
      </c>
      <c r="O278" s="14">
        <f>[11]qry_report!$L$951</f>
        <v>100</v>
      </c>
      <c r="P278" s="14">
        <f t="shared" si="147"/>
        <v>1199000</v>
      </c>
      <c r="Q278" s="3">
        <v>11990</v>
      </c>
      <c r="X278" s="4"/>
      <c r="AO278" s="95"/>
      <c r="AP278" s="95"/>
      <c r="AQ278" s="95">
        <f t="shared" si="138"/>
        <v>1199000</v>
      </c>
      <c r="AR278" s="95">
        <f t="shared" si="139"/>
        <v>1199000</v>
      </c>
      <c r="AT278" s="95">
        <f t="shared" si="119"/>
        <v>1199000</v>
      </c>
      <c r="AW278" s="2"/>
    </row>
    <row r="279" spans="1:51" ht="16.5" customHeight="1" x14ac:dyDescent="0.25">
      <c r="B279" s="1">
        <v>1166</v>
      </c>
      <c r="C279" s="2" t="s">
        <v>5</v>
      </c>
      <c r="D279" s="2">
        <v>17605</v>
      </c>
      <c r="E279" s="2">
        <v>34</v>
      </c>
      <c r="F279" s="2">
        <v>414</v>
      </c>
      <c r="G279" s="2" t="s">
        <v>214</v>
      </c>
      <c r="H279" s="2">
        <v>6</v>
      </c>
      <c r="I279" s="2">
        <v>1</v>
      </c>
      <c r="J279" s="2">
        <v>6</v>
      </c>
      <c r="K279" s="12">
        <f t="shared" si="148"/>
        <v>2506</v>
      </c>
      <c r="L279" s="14">
        <f t="shared" si="149"/>
        <v>2506</v>
      </c>
      <c r="M279" s="62">
        <v>1</v>
      </c>
      <c r="N279" s="14">
        <f t="shared" si="146"/>
        <v>2506</v>
      </c>
      <c r="O279" s="14">
        <f>[11]qry_report!$L$318</f>
        <v>100</v>
      </c>
      <c r="P279" s="14">
        <f t="shared" si="147"/>
        <v>250600</v>
      </c>
      <c r="Q279" s="3">
        <v>2506</v>
      </c>
      <c r="X279" s="4"/>
      <c r="AO279" s="95"/>
      <c r="AP279" s="95"/>
      <c r="AQ279" s="95">
        <f t="shared" si="138"/>
        <v>250600</v>
      </c>
      <c r="AR279" s="95">
        <f t="shared" si="139"/>
        <v>250600</v>
      </c>
      <c r="AT279" s="95">
        <f t="shared" si="119"/>
        <v>250600</v>
      </c>
      <c r="AW279" s="2"/>
    </row>
    <row r="280" spans="1:51" ht="16.5" customHeight="1" x14ac:dyDescent="0.25">
      <c r="A280" s="67" t="s">
        <v>1416</v>
      </c>
      <c r="B280" s="1">
        <v>1167</v>
      </c>
      <c r="C280" s="2" t="s">
        <v>5</v>
      </c>
      <c r="D280" s="2">
        <v>37481</v>
      </c>
      <c r="E280" s="2">
        <v>128</v>
      </c>
      <c r="F280" s="2">
        <v>2400</v>
      </c>
      <c r="G280" s="2" t="s">
        <v>214</v>
      </c>
      <c r="H280" s="2">
        <v>1</v>
      </c>
      <c r="I280" s="2">
        <v>3</v>
      </c>
      <c r="J280" s="2">
        <v>5</v>
      </c>
      <c r="K280" s="12">
        <f t="shared" si="148"/>
        <v>705</v>
      </c>
      <c r="L280" s="14">
        <f t="shared" si="149"/>
        <v>705</v>
      </c>
      <c r="M280" s="62">
        <v>1</v>
      </c>
      <c r="N280" s="14">
        <f t="shared" si="146"/>
        <v>705</v>
      </c>
      <c r="O280" s="14">
        <v>125</v>
      </c>
      <c r="P280" s="14">
        <f t="shared" si="147"/>
        <v>88125</v>
      </c>
      <c r="Q280" s="3">
        <v>705</v>
      </c>
      <c r="X280" s="4"/>
      <c r="AO280" s="95"/>
      <c r="AP280" s="95"/>
      <c r="AQ280" s="95">
        <f t="shared" si="138"/>
        <v>88125</v>
      </c>
      <c r="AR280" s="95">
        <f t="shared" si="139"/>
        <v>88125</v>
      </c>
      <c r="AT280" s="95">
        <f t="shared" si="119"/>
        <v>88125</v>
      </c>
      <c r="AW280" s="2"/>
    </row>
    <row r="281" spans="1:51" ht="16.5" customHeight="1" x14ac:dyDescent="0.25">
      <c r="A281" s="67" t="s">
        <v>1417</v>
      </c>
      <c r="B281" s="1">
        <v>1168</v>
      </c>
      <c r="C281" s="2" t="s">
        <v>5</v>
      </c>
      <c r="D281" s="2">
        <v>14568</v>
      </c>
      <c r="E281" s="2">
        <v>12</v>
      </c>
      <c r="F281" s="2">
        <v>191</v>
      </c>
      <c r="G281" s="2" t="s">
        <v>214</v>
      </c>
      <c r="H281" s="2">
        <v>0</v>
      </c>
      <c r="I281" s="2">
        <v>3</v>
      </c>
      <c r="J281" s="2">
        <v>95</v>
      </c>
      <c r="K281" s="12">
        <f t="shared" si="148"/>
        <v>395</v>
      </c>
      <c r="L281" s="14">
        <f t="shared" si="149"/>
        <v>395</v>
      </c>
      <c r="M281" s="62">
        <v>1</v>
      </c>
      <c r="N281" s="14">
        <f t="shared" si="146"/>
        <v>395</v>
      </c>
      <c r="O281" s="14">
        <f>[11]qry_report!$L$167</f>
        <v>125</v>
      </c>
      <c r="P281" s="14">
        <f t="shared" si="147"/>
        <v>49375</v>
      </c>
      <c r="Q281" s="3">
        <v>395</v>
      </c>
      <c r="V281" s="26" t="s">
        <v>1417</v>
      </c>
      <c r="W281" s="5">
        <v>1079</v>
      </c>
      <c r="X281" s="4">
        <v>44</v>
      </c>
      <c r="Y281" s="4" t="s">
        <v>28</v>
      </c>
      <c r="Z281" s="4" t="s">
        <v>37</v>
      </c>
      <c r="AA281" s="16">
        <v>7</v>
      </c>
      <c r="AB281" s="16">
        <v>14</v>
      </c>
      <c r="AC281" s="16">
        <v>2</v>
      </c>
      <c r="AD281" s="8">
        <f>AA281*AB281</f>
        <v>98</v>
      </c>
      <c r="AE281" s="8">
        <v>100</v>
      </c>
      <c r="AF281" s="7">
        <f>[10]รายการ!B1</f>
        <v>6700</v>
      </c>
      <c r="AG281" s="7">
        <f t="shared" si="144"/>
        <v>656600</v>
      </c>
      <c r="AH281" s="3">
        <f>SUM(AI281:AL281)</f>
        <v>98</v>
      </c>
      <c r="AJ281" s="3">
        <v>98</v>
      </c>
      <c r="AM281" s="2">
        <v>6</v>
      </c>
      <c r="AN281" s="2">
        <f>ค่าเสื่อม!G2</f>
        <v>6</v>
      </c>
      <c r="AO281" s="95">
        <f t="shared" si="140"/>
        <v>39396</v>
      </c>
      <c r="AP281" s="95">
        <f t="shared" si="141"/>
        <v>617204</v>
      </c>
      <c r="AQ281" s="95">
        <f t="shared" si="138"/>
        <v>666579</v>
      </c>
      <c r="AR281" s="95">
        <f t="shared" si="139"/>
        <v>666579</v>
      </c>
      <c r="AT281" s="95">
        <f t="shared" si="119"/>
        <v>666579</v>
      </c>
      <c r="AW281" s="2"/>
    </row>
    <row r="282" spans="1:51" ht="16.5" customHeight="1" x14ac:dyDescent="0.25">
      <c r="C282" s="2"/>
      <c r="N282" s="14"/>
      <c r="P282" s="14"/>
      <c r="W282" s="5">
        <v>1080</v>
      </c>
      <c r="X282" s="4"/>
      <c r="Y282" s="4" t="s">
        <v>38</v>
      </c>
      <c r="Z282" s="4" t="s">
        <v>7</v>
      </c>
      <c r="AA282" s="16">
        <v>11</v>
      </c>
      <c r="AB282" s="16">
        <v>13</v>
      </c>
      <c r="AC282" s="16">
        <v>2</v>
      </c>
      <c r="AD282" s="8">
        <f>AA282*AB282</f>
        <v>143</v>
      </c>
      <c r="AE282" s="8">
        <v>100</v>
      </c>
      <c r="AF282" s="7">
        <f>[10]รายการ!B34</f>
        <v>2050</v>
      </c>
      <c r="AG282" s="7">
        <f t="shared" si="144"/>
        <v>293150</v>
      </c>
      <c r="AH282" s="3">
        <f>SUM(AI282:AL282)</f>
        <v>143</v>
      </c>
      <c r="AJ282" s="3">
        <v>143</v>
      </c>
      <c r="AM282" s="2">
        <v>11</v>
      </c>
      <c r="AN282" s="2">
        <f>ค่าเสื่อม!L4</f>
        <v>45</v>
      </c>
      <c r="AO282" s="95">
        <f t="shared" si="140"/>
        <v>131917.5</v>
      </c>
      <c r="AP282" s="95">
        <f t="shared" si="141"/>
        <v>161232.5</v>
      </c>
      <c r="AQ282" s="95">
        <f t="shared" si="138"/>
        <v>161232.5</v>
      </c>
      <c r="AR282" s="95">
        <f t="shared" si="139"/>
        <v>161232.5</v>
      </c>
      <c r="AT282" s="95">
        <f t="shared" si="119"/>
        <v>161232.5</v>
      </c>
      <c r="AW282" s="2" t="s">
        <v>51</v>
      </c>
    </row>
    <row r="283" spans="1:51" ht="16.5" customHeight="1" x14ac:dyDescent="0.25">
      <c r="C283" s="2"/>
      <c r="N283" s="14"/>
      <c r="P283" s="14"/>
      <c r="W283" s="5">
        <v>1081</v>
      </c>
      <c r="X283" s="4"/>
      <c r="Y283" s="4" t="s">
        <v>38</v>
      </c>
      <c r="Z283" s="4" t="s">
        <v>7</v>
      </c>
      <c r="AA283" s="16">
        <v>12</v>
      </c>
      <c r="AB283" s="16">
        <v>13</v>
      </c>
      <c r="AC283" s="16">
        <v>2</v>
      </c>
      <c r="AD283" s="8">
        <f>AA283*AB283</f>
        <v>156</v>
      </c>
      <c r="AE283" s="8">
        <v>100</v>
      </c>
      <c r="AF283" s="7">
        <f>[10]รายการ!B34</f>
        <v>2050</v>
      </c>
      <c r="AG283" s="7">
        <f t="shared" si="144"/>
        <v>319800</v>
      </c>
      <c r="AH283" s="3">
        <f>SUM(AI283:AL283)</f>
        <v>156</v>
      </c>
      <c r="AJ283" s="3">
        <v>156</v>
      </c>
      <c r="AM283" s="2">
        <v>21</v>
      </c>
      <c r="AN283" s="2">
        <f>ค่าเสื่อม!T4</f>
        <v>93</v>
      </c>
      <c r="AO283" s="95">
        <f t="shared" si="140"/>
        <v>297414</v>
      </c>
      <c r="AP283" s="95">
        <f t="shared" si="141"/>
        <v>22386</v>
      </c>
      <c r="AQ283" s="95">
        <f t="shared" si="138"/>
        <v>22386</v>
      </c>
      <c r="AR283" s="95">
        <f t="shared" si="139"/>
        <v>22386</v>
      </c>
      <c r="AT283" s="95">
        <f t="shared" si="119"/>
        <v>22386</v>
      </c>
      <c r="AW283" s="2" t="s">
        <v>51</v>
      </c>
    </row>
    <row r="284" spans="1:51" ht="16.5" customHeight="1" x14ac:dyDescent="0.25">
      <c r="A284" s="67" t="s">
        <v>1418</v>
      </c>
      <c r="B284" s="1">
        <v>1169</v>
      </c>
      <c r="C284" s="2" t="s">
        <v>5</v>
      </c>
      <c r="D284" s="2">
        <v>373</v>
      </c>
      <c r="E284" s="2">
        <v>722</v>
      </c>
      <c r="F284" s="2">
        <v>2473</v>
      </c>
      <c r="G284" s="2" t="s">
        <v>214</v>
      </c>
      <c r="H284" s="2">
        <v>0</v>
      </c>
      <c r="I284" s="2">
        <v>2</v>
      </c>
      <c r="J284" s="2">
        <v>21</v>
      </c>
      <c r="K284" s="12">
        <f>H284*400+I284*100+J284</f>
        <v>221</v>
      </c>
      <c r="L284" s="14">
        <f>SUM(Q284:U284)</f>
        <v>221</v>
      </c>
      <c r="M284" s="62">
        <v>2</v>
      </c>
      <c r="N284" s="14">
        <f t="shared" si="146"/>
        <v>221</v>
      </c>
      <c r="O284" s="14">
        <f>[11]qry_report!$L$3</f>
        <v>100</v>
      </c>
      <c r="P284" s="14">
        <f t="shared" si="147"/>
        <v>22100</v>
      </c>
      <c r="R284" s="8">
        <v>221</v>
      </c>
      <c r="V284" s="26" t="s">
        <v>1418</v>
      </c>
      <c r="W284" s="5">
        <v>1082</v>
      </c>
      <c r="X284" s="17" t="s">
        <v>1037</v>
      </c>
      <c r="Y284" s="4" t="s">
        <v>28</v>
      </c>
      <c r="Z284" s="4" t="s">
        <v>53</v>
      </c>
      <c r="AA284" s="16">
        <v>10</v>
      </c>
      <c r="AB284" s="16">
        <v>15</v>
      </c>
      <c r="AC284" s="16">
        <v>2</v>
      </c>
      <c r="AD284" s="8">
        <f>AA284*AB284</f>
        <v>150</v>
      </c>
      <c r="AE284" s="8">
        <v>100</v>
      </c>
      <c r="AF284" s="7">
        <f>[10]รายการ!B1</f>
        <v>6700</v>
      </c>
      <c r="AG284" s="7">
        <f t="shared" si="144"/>
        <v>1005000</v>
      </c>
      <c r="AH284" s="3">
        <f>SUM(AI284:AL284)</f>
        <v>150</v>
      </c>
      <c r="AJ284" s="3">
        <v>150</v>
      </c>
      <c r="AM284" s="2">
        <v>29</v>
      </c>
      <c r="AN284" s="2">
        <f>ค่าเสื่อม!T4</f>
        <v>93</v>
      </c>
      <c r="AO284" s="95">
        <f t="shared" si="140"/>
        <v>934650</v>
      </c>
      <c r="AP284" s="95">
        <f t="shared" si="141"/>
        <v>70350</v>
      </c>
      <c r="AQ284" s="95">
        <f t="shared" si="138"/>
        <v>92450</v>
      </c>
      <c r="AR284" s="95">
        <f t="shared" si="139"/>
        <v>92450</v>
      </c>
      <c r="AT284" s="95">
        <f t="shared" ref="AT284:AT346" si="150">AQ284</f>
        <v>92450</v>
      </c>
      <c r="AW284" s="2"/>
    </row>
    <row r="285" spans="1:51" ht="16.5" customHeight="1" x14ac:dyDescent="0.25">
      <c r="C285" s="2"/>
      <c r="N285" s="14"/>
      <c r="P285" s="14"/>
      <c r="W285" s="5">
        <v>1083</v>
      </c>
      <c r="X285" s="4"/>
      <c r="Y285" s="4" t="s">
        <v>38</v>
      </c>
      <c r="Z285" s="4" t="s">
        <v>7</v>
      </c>
      <c r="AA285" s="16">
        <v>6</v>
      </c>
      <c r="AB285" s="16">
        <v>12</v>
      </c>
      <c r="AC285" s="16">
        <v>2</v>
      </c>
      <c r="AD285" s="8">
        <f>AA285*AB285</f>
        <v>72</v>
      </c>
      <c r="AE285" s="8">
        <v>100</v>
      </c>
      <c r="AF285" s="7">
        <f>[10]รายการ!B34</f>
        <v>2050</v>
      </c>
      <c r="AG285" s="7">
        <f t="shared" si="144"/>
        <v>147600</v>
      </c>
      <c r="AH285" s="3">
        <f>SUM(AI285:AL285)</f>
        <v>72</v>
      </c>
      <c r="AJ285" s="3">
        <v>72</v>
      </c>
      <c r="AM285" s="2">
        <v>2</v>
      </c>
      <c r="AN285" s="2">
        <f>ค่าเสื่อม!C4</f>
        <v>6</v>
      </c>
      <c r="AO285" s="95">
        <f t="shared" si="140"/>
        <v>8856</v>
      </c>
      <c r="AP285" s="95">
        <f t="shared" si="141"/>
        <v>138744</v>
      </c>
      <c r="AQ285" s="95">
        <f t="shared" si="138"/>
        <v>138744</v>
      </c>
      <c r="AR285" s="95">
        <f t="shared" si="139"/>
        <v>138744</v>
      </c>
      <c r="AT285" s="95">
        <f t="shared" si="150"/>
        <v>138744</v>
      </c>
      <c r="AW285" s="2" t="s">
        <v>51</v>
      </c>
    </row>
    <row r="286" spans="1:51" ht="16.5" customHeight="1" x14ac:dyDescent="0.25">
      <c r="A286" s="67" t="s">
        <v>1998</v>
      </c>
      <c r="B286" s="1">
        <v>1170</v>
      </c>
      <c r="C286" s="2" t="s">
        <v>5</v>
      </c>
      <c r="D286" s="2">
        <v>3046</v>
      </c>
      <c r="E286" s="2">
        <v>515</v>
      </c>
      <c r="F286" s="2">
        <v>20</v>
      </c>
      <c r="G286" s="2" t="s">
        <v>214</v>
      </c>
      <c r="H286" s="2">
        <v>5</v>
      </c>
      <c r="I286" s="2">
        <v>0</v>
      </c>
      <c r="J286" s="2">
        <v>32</v>
      </c>
      <c r="K286" s="12">
        <f>H286*400+I286*100+J286</f>
        <v>2032</v>
      </c>
      <c r="L286" s="14">
        <f>SUM(Q286:U286)</f>
        <v>2032</v>
      </c>
      <c r="M286" s="62">
        <v>1</v>
      </c>
      <c r="N286" s="14">
        <f t="shared" si="146"/>
        <v>2032</v>
      </c>
      <c r="O286" s="14">
        <f>[11]qry_report!$L$45</f>
        <v>100</v>
      </c>
      <c r="P286" s="14">
        <f t="shared" si="147"/>
        <v>203200</v>
      </c>
      <c r="Q286" s="3">
        <v>2032</v>
      </c>
      <c r="X286" s="4"/>
      <c r="AG286" s="7">
        <f t="shared" si="144"/>
        <v>0</v>
      </c>
      <c r="AO286" s="95">
        <f t="shared" si="140"/>
        <v>0</v>
      </c>
      <c r="AP286" s="95">
        <f t="shared" si="141"/>
        <v>0</v>
      </c>
      <c r="AQ286" s="95">
        <f t="shared" si="138"/>
        <v>203200</v>
      </c>
      <c r="AR286" s="95">
        <f t="shared" si="139"/>
        <v>203200</v>
      </c>
      <c r="AT286" s="95">
        <f t="shared" si="150"/>
        <v>203200</v>
      </c>
      <c r="AW286" s="2"/>
    </row>
    <row r="287" spans="1:51" s="602" customFormat="1" ht="16.5" customHeight="1" x14ac:dyDescent="0.25">
      <c r="A287" s="658" t="s">
        <v>1419</v>
      </c>
      <c r="B287" s="598">
        <v>1171</v>
      </c>
      <c r="C287" s="600" t="s">
        <v>44</v>
      </c>
      <c r="D287" s="600">
        <v>574</v>
      </c>
      <c r="E287" s="600">
        <v>246</v>
      </c>
      <c r="F287" s="600"/>
      <c r="G287" s="600" t="s">
        <v>214</v>
      </c>
      <c r="H287" s="600">
        <v>1</v>
      </c>
      <c r="I287" s="600">
        <v>0</v>
      </c>
      <c r="J287" s="600">
        <v>29</v>
      </c>
      <c r="K287" s="584">
        <f>H287*400+I287*100+J287</f>
        <v>429</v>
      </c>
      <c r="L287" s="585">
        <f>SUM(Q287:U287)</f>
        <v>429</v>
      </c>
      <c r="M287" s="586">
        <v>2</v>
      </c>
      <c r="N287" s="585">
        <f t="shared" si="146"/>
        <v>429</v>
      </c>
      <c r="O287" s="585">
        <v>125</v>
      </c>
      <c r="P287" s="585">
        <f t="shared" si="147"/>
        <v>53625</v>
      </c>
      <c r="Q287" s="588"/>
      <c r="R287" s="589">
        <v>429</v>
      </c>
      <c r="S287" s="589"/>
      <c r="T287" s="583"/>
      <c r="U287" s="590"/>
      <c r="V287" s="591" t="s">
        <v>1419</v>
      </c>
      <c r="W287" s="581">
        <v>1084</v>
      </c>
      <c r="X287" s="599" t="s">
        <v>685</v>
      </c>
      <c r="Y287" s="583" t="s">
        <v>28</v>
      </c>
      <c r="Z287" s="583" t="s">
        <v>41</v>
      </c>
      <c r="AA287" s="593"/>
      <c r="AB287" s="593"/>
      <c r="AC287" s="593">
        <v>2</v>
      </c>
      <c r="AD287" s="589">
        <v>392</v>
      </c>
      <c r="AE287" s="589">
        <v>100</v>
      </c>
      <c r="AF287" s="594">
        <f>[10]รายการ!B1</f>
        <v>6700</v>
      </c>
      <c r="AG287" s="594">
        <f t="shared" si="144"/>
        <v>2626400</v>
      </c>
      <c r="AH287" s="588">
        <v>392</v>
      </c>
      <c r="AI287" s="588"/>
      <c r="AJ287" s="588">
        <v>392</v>
      </c>
      <c r="AK287" s="588"/>
      <c r="AL287" s="588"/>
      <c r="AM287" s="600">
        <v>41</v>
      </c>
      <c r="AN287" s="600">
        <f>ค่าเสื่อม!W3</f>
        <v>85</v>
      </c>
      <c r="AO287" s="601">
        <f t="shared" si="140"/>
        <v>2232440</v>
      </c>
      <c r="AP287" s="601">
        <f t="shared" si="141"/>
        <v>393960</v>
      </c>
      <c r="AQ287" s="601">
        <f t="shared" si="138"/>
        <v>447585</v>
      </c>
      <c r="AR287" s="601">
        <f t="shared" si="139"/>
        <v>447585</v>
      </c>
      <c r="AS287" s="595">
        <f>P287</f>
        <v>53625</v>
      </c>
      <c r="AT287" s="595">
        <f t="shared" ref="AT287" si="151">AQ287-AS287</f>
        <v>393960</v>
      </c>
      <c r="AU287" s="595">
        <f>AS287</f>
        <v>53625</v>
      </c>
      <c r="AV287" s="583">
        <f>อัตราภาษี!D5</f>
        <v>0.03</v>
      </c>
      <c r="AW287" s="591" t="s">
        <v>1996</v>
      </c>
      <c r="AX287" s="603">
        <f t="shared" ref="AX287" si="152">AU287*AV287/100</f>
        <v>16.087499999999999</v>
      </c>
      <c r="AY287" s="595">
        <f t="shared" ref="AY287" si="153">AX287*10/100</f>
        <v>1.6087499999999999</v>
      </c>
    </row>
    <row r="288" spans="1:51" ht="16.5" customHeight="1" x14ac:dyDescent="0.25">
      <c r="C288" s="2"/>
      <c r="N288" s="14"/>
      <c r="P288" s="14"/>
      <c r="X288" s="4"/>
      <c r="Z288" s="26" t="s">
        <v>42</v>
      </c>
      <c r="AA288" s="16">
        <v>14</v>
      </c>
      <c r="AB288" s="16">
        <v>14</v>
      </c>
      <c r="AC288" s="16">
        <v>2</v>
      </c>
      <c r="AD288" s="8">
        <f>AA288*AB288</f>
        <v>196</v>
      </c>
      <c r="AE288" s="8">
        <v>50</v>
      </c>
      <c r="AF288" s="7">
        <f>AF284</f>
        <v>6700</v>
      </c>
      <c r="AG288" s="7">
        <f t="shared" si="144"/>
        <v>1313200</v>
      </c>
      <c r="AH288" s="3">
        <f t="shared" ref="AH288:AH295" si="154">SUM(AI288:AL288)</f>
        <v>196</v>
      </c>
      <c r="AJ288" s="3">
        <v>196</v>
      </c>
      <c r="AN288" s="2">
        <v>85</v>
      </c>
      <c r="AO288" s="95">
        <f t="shared" si="140"/>
        <v>1116220</v>
      </c>
      <c r="AP288" s="95">
        <f t="shared" si="141"/>
        <v>196980</v>
      </c>
      <c r="AQ288" s="95">
        <f t="shared" si="138"/>
        <v>196980</v>
      </c>
      <c r="AR288" s="95">
        <f t="shared" si="139"/>
        <v>196980</v>
      </c>
      <c r="AT288" s="95">
        <f t="shared" si="150"/>
        <v>196980</v>
      </c>
      <c r="AW288" s="2"/>
    </row>
    <row r="289" spans="1:51" ht="16.5" customHeight="1" x14ac:dyDescent="0.25">
      <c r="C289" s="2"/>
      <c r="X289" s="4"/>
      <c r="Z289" s="26" t="s">
        <v>43</v>
      </c>
      <c r="AA289" s="16">
        <v>14</v>
      </c>
      <c r="AB289" s="16">
        <v>14</v>
      </c>
      <c r="AC289" s="16">
        <v>2</v>
      </c>
      <c r="AD289" s="8">
        <f>AA289*AB289</f>
        <v>196</v>
      </c>
      <c r="AE289" s="8">
        <v>500</v>
      </c>
      <c r="AF289" s="7">
        <f>AF284</f>
        <v>6700</v>
      </c>
      <c r="AG289" s="7">
        <f t="shared" si="144"/>
        <v>1313200</v>
      </c>
      <c r="AH289" s="3">
        <f t="shared" si="154"/>
        <v>196</v>
      </c>
      <c r="AJ289" s="3">
        <v>196</v>
      </c>
      <c r="AN289" s="2">
        <v>85</v>
      </c>
      <c r="AO289" s="95">
        <f t="shared" si="140"/>
        <v>1116220</v>
      </c>
      <c r="AP289" s="95">
        <f t="shared" si="141"/>
        <v>196980</v>
      </c>
      <c r="AQ289" s="95">
        <f t="shared" si="138"/>
        <v>196980</v>
      </c>
      <c r="AR289" s="95">
        <f t="shared" si="139"/>
        <v>196980</v>
      </c>
      <c r="AT289" s="95">
        <f t="shared" si="150"/>
        <v>196980</v>
      </c>
      <c r="AW289" s="2"/>
    </row>
    <row r="290" spans="1:51" ht="16.5" customHeight="1" x14ac:dyDescent="0.25">
      <c r="C290" s="2"/>
      <c r="W290" s="5">
        <v>1085</v>
      </c>
      <c r="X290" s="4"/>
      <c r="Y290" s="4" t="s">
        <v>38</v>
      </c>
      <c r="Z290" s="4" t="s">
        <v>7</v>
      </c>
      <c r="AA290" s="16">
        <v>11</v>
      </c>
      <c r="AB290" s="16">
        <v>12</v>
      </c>
      <c r="AC290" s="16">
        <v>2</v>
      </c>
      <c r="AD290" s="8">
        <f>AA290*AB290</f>
        <v>132</v>
      </c>
      <c r="AE290" s="8">
        <v>100</v>
      </c>
      <c r="AF290" s="7">
        <f>[10]รายการ!B34</f>
        <v>2050</v>
      </c>
      <c r="AG290" s="7">
        <f t="shared" ref="AG290:AG316" si="155">AF290*AD290</f>
        <v>270600</v>
      </c>
      <c r="AH290" s="3">
        <f t="shared" si="154"/>
        <v>132</v>
      </c>
      <c r="AJ290" s="3">
        <v>132</v>
      </c>
      <c r="AM290" s="2">
        <v>39</v>
      </c>
      <c r="AN290" s="2">
        <f>ค่าเสื่อม!T4</f>
        <v>93</v>
      </c>
      <c r="AO290" s="95">
        <f t="shared" si="140"/>
        <v>251658</v>
      </c>
      <c r="AP290" s="95">
        <f t="shared" si="141"/>
        <v>18942</v>
      </c>
      <c r="AQ290" s="95">
        <f t="shared" si="138"/>
        <v>18942</v>
      </c>
      <c r="AR290" s="95">
        <f t="shared" si="139"/>
        <v>18942</v>
      </c>
      <c r="AT290" s="95">
        <f t="shared" si="150"/>
        <v>18942</v>
      </c>
      <c r="AW290" s="2" t="s">
        <v>51</v>
      </c>
    </row>
    <row r="291" spans="1:51" ht="16.5" customHeight="1" x14ac:dyDescent="0.25">
      <c r="A291" s="67" t="s">
        <v>1420</v>
      </c>
      <c r="B291" s="1">
        <v>1172</v>
      </c>
      <c r="C291" s="2" t="s">
        <v>5</v>
      </c>
      <c r="D291" s="2">
        <v>12383</v>
      </c>
      <c r="E291" s="2">
        <v>94</v>
      </c>
      <c r="F291" s="2">
        <v>61</v>
      </c>
      <c r="G291" s="2" t="s">
        <v>214</v>
      </c>
      <c r="H291" s="2">
        <v>1</v>
      </c>
      <c r="I291" s="2">
        <v>2</v>
      </c>
      <c r="J291" s="2">
        <v>0</v>
      </c>
      <c r="K291" s="12">
        <f t="shared" ref="K291:K313" si="156">H291*400+I291*100+J291</f>
        <v>600</v>
      </c>
      <c r="L291" s="14">
        <f t="shared" ref="L291:L313" si="157">SUM(Q291:U291)</f>
        <v>600</v>
      </c>
      <c r="M291" s="62">
        <v>5</v>
      </c>
      <c r="N291" s="14">
        <f>L291</f>
        <v>600</v>
      </c>
      <c r="O291" s="14">
        <f>[11]qry_report!$L$110</f>
        <v>475</v>
      </c>
      <c r="P291" s="14">
        <f>N291*O291</f>
        <v>285000</v>
      </c>
      <c r="Q291" s="3">
        <v>400</v>
      </c>
      <c r="R291" s="8">
        <v>200</v>
      </c>
      <c r="V291" s="26" t="s">
        <v>1420</v>
      </c>
      <c r="W291" s="5">
        <v>1086</v>
      </c>
      <c r="X291" s="17" t="s">
        <v>827</v>
      </c>
      <c r="Y291" s="4" t="s">
        <v>28</v>
      </c>
      <c r="Z291" s="4" t="s">
        <v>30</v>
      </c>
      <c r="AC291" s="16">
        <v>2</v>
      </c>
      <c r="AD291" s="8">
        <v>576</v>
      </c>
      <c r="AE291" s="8">
        <v>100</v>
      </c>
      <c r="AF291" s="7">
        <f>[10]รายการ!B1</f>
        <v>6700</v>
      </c>
      <c r="AG291" s="7">
        <f t="shared" si="155"/>
        <v>3859200</v>
      </c>
      <c r="AH291" s="3">
        <f t="shared" si="154"/>
        <v>576</v>
      </c>
      <c r="AJ291" s="3">
        <v>576</v>
      </c>
      <c r="AM291" s="2">
        <v>36</v>
      </c>
      <c r="AN291" s="2">
        <f>ค่าเสื่อม!AK2</f>
        <v>62</v>
      </c>
      <c r="AO291" s="95">
        <f t="shared" si="140"/>
        <v>2392704</v>
      </c>
      <c r="AP291" s="95">
        <f t="shared" si="141"/>
        <v>1466496</v>
      </c>
      <c r="AQ291" s="95">
        <f t="shared" si="138"/>
        <v>1751496</v>
      </c>
      <c r="AR291" s="95">
        <f t="shared" si="139"/>
        <v>1751496</v>
      </c>
      <c r="AT291" s="95">
        <f t="shared" si="150"/>
        <v>1751496</v>
      </c>
      <c r="AW291" s="2"/>
    </row>
    <row r="292" spans="1:51" ht="16.5" customHeight="1" x14ac:dyDescent="0.25">
      <c r="C292" s="2"/>
      <c r="K292" s="12"/>
      <c r="L292" s="14"/>
      <c r="M292" s="62"/>
      <c r="N292" s="14"/>
      <c r="O292" s="14"/>
      <c r="P292" s="14"/>
      <c r="X292" s="4"/>
      <c r="Z292" s="26" t="s">
        <v>31</v>
      </c>
      <c r="AA292" s="16">
        <v>16</v>
      </c>
      <c r="AB292" s="16">
        <v>18</v>
      </c>
      <c r="AC292" s="16">
        <v>2</v>
      </c>
      <c r="AD292" s="8">
        <f>AA292*AB292</f>
        <v>288</v>
      </c>
      <c r="AE292" s="8">
        <v>50</v>
      </c>
      <c r="AF292" s="7">
        <f>AF289</f>
        <v>6700</v>
      </c>
      <c r="AG292" s="7">
        <f t="shared" si="155"/>
        <v>1929600</v>
      </c>
      <c r="AH292" s="3">
        <f t="shared" si="154"/>
        <v>288</v>
      </c>
      <c r="AJ292" s="3">
        <v>288</v>
      </c>
      <c r="AN292" s="2">
        <v>62</v>
      </c>
      <c r="AO292" s="95">
        <f t="shared" si="140"/>
        <v>1196352</v>
      </c>
      <c r="AP292" s="95">
        <f t="shared" si="141"/>
        <v>733248</v>
      </c>
      <c r="AQ292" s="95">
        <f t="shared" si="138"/>
        <v>733248</v>
      </c>
      <c r="AR292" s="95">
        <f t="shared" si="139"/>
        <v>733248</v>
      </c>
      <c r="AT292" s="95">
        <f t="shared" si="150"/>
        <v>733248</v>
      </c>
      <c r="AW292" s="2"/>
    </row>
    <row r="293" spans="1:51" ht="16.5" customHeight="1" x14ac:dyDescent="0.25">
      <c r="C293" s="2"/>
      <c r="K293" s="12"/>
      <c r="L293" s="14"/>
      <c r="M293" s="62"/>
      <c r="N293" s="14"/>
      <c r="O293" s="14"/>
      <c r="P293" s="14"/>
      <c r="X293" s="4"/>
      <c r="Z293" s="26" t="s">
        <v>32</v>
      </c>
      <c r="AA293" s="16">
        <v>16</v>
      </c>
      <c r="AB293" s="16">
        <v>18</v>
      </c>
      <c r="AC293" s="16">
        <v>2</v>
      </c>
      <c r="AD293" s="8">
        <f>AA293*AB293</f>
        <v>288</v>
      </c>
      <c r="AE293" s="8">
        <v>50</v>
      </c>
      <c r="AF293" s="7">
        <f>AF291</f>
        <v>6700</v>
      </c>
      <c r="AG293" s="7">
        <f t="shared" si="155"/>
        <v>1929600</v>
      </c>
      <c r="AH293" s="3">
        <f t="shared" si="154"/>
        <v>288</v>
      </c>
      <c r="AJ293" s="3">
        <v>288</v>
      </c>
      <c r="AN293" s="2">
        <v>62</v>
      </c>
      <c r="AO293" s="95">
        <f t="shared" si="140"/>
        <v>1196352</v>
      </c>
      <c r="AP293" s="95">
        <f t="shared" si="141"/>
        <v>733248</v>
      </c>
      <c r="AQ293" s="95">
        <f t="shared" si="138"/>
        <v>733248</v>
      </c>
      <c r="AR293" s="95">
        <f t="shared" si="139"/>
        <v>733248</v>
      </c>
      <c r="AT293" s="95">
        <f t="shared" si="150"/>
        <v>733248</v>
      </c>
      <c r="AW293" s="2"/>
    </row>
    <row r="294" spans="1:51" ht="16.5" customHeight="1" x14ac:dyDescent="0.25">
      <c r="C294" s="2"/>
      <c r="K294" s="12"/>
      <c r="L294" s="14"/>
      <c r="M294" s="62"/>
      <c r="N294" s="14"/>
      <c r="O294" s="14"/>
      <c r="P294" s="14"/>
      <c r="W294" s="5">
        <v>1087</v>
      </c>
      <c r="X294" s="4"/>
      <c r="Y294" s="4" t="s">
        <v>38</v>
      </c>
      <c r="Z294" s="4" t="s">
        <v>6</v>
      </c>
      <c r="AA294" s="16">
        <v>7</v>
      </c>
      <c r="AB294" s="16">
        <v>10</v>
      </c>
      <c r="AC294" s="16">
        <v>2</v>
      </c>
      <c r="AD294" s="8">
        <f>AA294*AB294</f>
        <v>70</v>
      </c>
      <c r="AE294" s="8">
        <v>100</v>
      </c>
      <c r="AF294" s="7">
        <f>[10]รายการ!B34</f>
        <v>2050</v>
      </c>
      <c r="AG294" s="7">
        <f t="shared" si="155"/>
        <v>143500</v>
      </c>
      <c r="AH294" s="3">
        <f t="shared" si="154"/>
        <v>70</v>
      </c>
      <c r="AJ294" s="3">
        <v>70</v>
      </c>
      <c r="AM294" s="2">
        <v>17</v>
      </c>
      <c r="AN294" s="2">
        <f>ค่าเสื่อม!R2</f>
        <v>24</v>
      </c>
      <c r="AO294" s="95">
        <f t="shared" si="140"/>
        <v>34440</v>
      </c>
      <c r="AP294" s="95">
        <f t="shared" si="141"/>
        <v>109060</v>
      </c>
      <c r="AQ294" s="95">
        <f t="shared" si="138"/>
        <v>109060</v>
      </c>
      <c r="AR294" s="95">
        <f t="shared" si="139"/>
        <v>109060</v>
      </c>
      <c r="AT294" s="95">
        <f t="shared" si="150"/>
        <v>109060</v>
      </c>
      <c r="AW294" s="2" t="s">
        <v>237</v>
      </c>
    </row>
    <row r="295" spans="1:51" ht="16.5" customHeight="1" x14ac:dyDescent="0.25">
      <c r="C295" s="2"/>
      <c r="K295" s="12"/>
      <c r="L295" s="14"/>
      <c r="M295" s="62"/>
      <c r="N295" s="14"/>
      <c r="O295" s="14"/>
      <c r="P295" s="14"/>
      <c r="V295" s="26" t="s">
        <v>1421</v>
      </c>
      <c r="W295" s="5">
        <v>1088</v>
      </c>
      <c r="X295" s="4" t="s">
        <v>507</v>
      </c>
      <c r="Y295" s="4" t="s">
        <v>28</v>
      </c>
      <c r="Z295" s="4" t="s">
        <v>37</v>
      </c>
      <c r="AA295" s="16">
        <v>6</v>
      </c>
      <c r="AB295" s="16">
        <v>11</v>
      </c>
      <c r="AC295" s="16">
        <v>2</v>
      </c>
      <c r="AD295" s="8">
        <f>AA295*AB295</f>
        <v>66</v>
      </c>
      <c r="AE295" s="8">
        <v>100</v>
      </c>
      <c r="AF295" s="7">
        <f>[10]รายการ!B1</f>
        <v>6700</v>
      </c>
      <c r="AG295" s="7">
        <f t="shared" si="155"/>
        <v>442200</v>
      </c>
      <c r="AH295" s="3">
        <f t="shared" si="154"/>
        <v>66</v>
      </c>
      <c r="AJ295" s="3">
        <v>66</v>
      </c>
      <c r="AM295" s="2">
        <v>8</v>
      </c>
      <c r="AN295" s="2">
        <f>ค่าเสื่อม!I2</f>
        <v>8</v>
      </c>
      <c r="AO295" s="95">
        <f t="shared" si="140"/>
        <v>35376</v>
      </c>
      <c r="AP295" s="95">
        <f t="shared" si="141"/>
        <v>406824</v>
      </c>
      <c r="AQ295" s="95">
        <f t="shared" si="138"/>
        <v>406824</v>
      </c>
      <c r="AR295" s="95">
        <f t="shared" si="139"/>
        <v>406824</v>
      </c>
      <c r="AT295" s="95">
        <f t="shared" si="150"/>
        <v>406824</v>
      </c>
      <c r="AW295" s="2"/>
    </row>
    <row r="296" spans="1:51" ht="16.5" customHeight="1" x14ac:dyDescent="0.25">
      <c r="B296" s="1">
        <v>1173</v>
      </c>
      <c r="C296" s="2" t="s">
        <v>5</v>
      </c>
      <c r="D296" s="2">
        <v>14623</v>
      </c>
      <c r="E296" s="2">
        <v>6</v>
      </c>
      <c r="F296" s="2">
        <v>246</v>
      </c>
      <c r="G296" s="2" t="s">
        <v>214</v>
      </c>
      <c r="H296" s="2">
        <v>0</v>
      </c>
      <c r="I296" s="2">
        <v>2</v>
      </c>
      <c r="J296" s="2">
        <v>76</v>
      </c>
      <c r="K296" s="12">
        <f t="shared" si="156"/>
        <v>276</v>
      </c>
      <c r="L296" s="14">
        <f t="shared" si="157"/>
        <v>276</v>
      </c>
      <c r="M296" s="62">
        <v>1</v>
      </c>
      <c r="N296" s="14">
        <f t="shared" ref="N296:N318" si="158">L296</f>
        <v>276</v>
      </c>
      <c r="O296" s="14">
        <v>125</v>
      </c>
      <c r="P296" s="14">
        <f t="shared" ref="P296:P349" si="159">N296*O296</f>
        <v>34500</v>
      </c>
      <c r="Q296" s="3">
        <v>276</v>
      </c>
      <c r="X296" s="4"/>
      <c r="AH296" s="3"/>
      <c r="AO296" s="95"/>
      <c r="AP296" s="95"/>
      <c r="AQ296" s="95">
        <f t="shared" si="138"/>
        <v>34500</v>
      </c>
      <c r="AR296" s="95">
        <f t="shared" si="139"/>
        <v>34500</v>
      </c>
      <c r="AT296" s="95">
        <f t="shared" si="150"/>
        <v>34500</v>
      </c>
      <c r="AW296" s="2"/>
    </row>
    <row r="297" spans="1:51" ht="16.5" customHeight="1" x14ac:dyDescent="0.25">
      <c r="B297" s="1">
        <v>1174</v>
      </c>
      <c r="C297" s="2" t="s">
        <v>5</v>
      </c>
      <c r="D297" s="2">
        <v>14617</v>
      </c>
      <c r="E297" s="2">
        <v>4</v>
      </c>
      <c r="F297" s="2">
        <v>240</v>
      </c>
      <c r="G297" s="2" t="s">
        <v>214</v>
      </c>
      <c r="H297" s="2">
        <v>4</v>
      </c>
      <c r="I297" s="2">
        <v>0</v>
      </c>
      <c r="J297" s="2">
        <v>38</v>
      </c>
      <c r="K297" s="12">
        <f t="shared" si="156"/>
        <v>1638</v>
      </c>
      <c r="L297" s="14">
        <f t="shared" si="157"/>
        <v>1638</v>
      </c>
      <c r="M297" s="62">
        <v>1</v>
      </c>
      <c r="N297" s="14">
        <f t="shared" si="158"/>
        <v>1638</v>
      </c>
      <c r="O297" s="14">
        <f>[11]qry_report!$L$216</f>
        <v>100</v>
      </c>
      <c r="P297" s="14">
        <f t="shared" si="159"/>
        <v>163800</v>
      </c>
      <c r="Q297" s="3">
        <v>1638</v>
      </c>
      <c r="X297" s="4"/>
      <c r="AO297" s="95"/>
      <c r="AP297" s="95"/>
      <c r="AQ297" s="95">
        <f t="shared" si="138"/>
        <v>163800</v>
      </c>
      <c r="AR297" s="95">
        <f t="shared" si="139"/>
        <v>163800</v>
      </c>
      <c r="AT297" s="95">
        <f t="shared" si="150"/>
        <v>163800</v>
      </c>
      <c r="AW297" s="2"/>
    </row>
    <row r="298" spans="1:51" ht="16.5" customHeight="1" x14ac:dyDescent="0.25">
      <c r="B298" s="1">
        <v>1175</v>
      </c>
      <c r="C298" s="2" t="s">
        <v>5</v>
      </c>
      <c r="D298" s="2">
        <v>35919</v>
      </c>
      <c r="E298" s="2">
        <v>28</v>
      </c>
      <c r="F298" s="2">
        <v>1721</v>
      </c>
      <c r="G298" s="2" t="s">
        <v>214</v>
      </c>
      <c r="H298" s="2">
        <v>1</v>
      </c>
      <c r="I298" s="2">
        <v>0</v>
      </c>
      <c r="J298" s="2">
        <v>98</v>
      </c>
      <c r="K298" s="12">
        <f t="shared" si="156"/>
        <v>498</v>
      </c>
      <c r="L298" s="14">
        <f t="shared" si="157"/>
        <v>498</v>
      </c>
      <c r="M298" s="62">
        <v>1</v>
      </c>
      <c r="N298" s="14">
        <f t="shared" si="158"/>
        <v>498</v>
      </c>
      <c r="O298" s="14">
        <f>[11]qry_report!$L$1263</f>
        <v>750</v>
      </c>
      <c r="P298" s="14">
        <f t="shared" si="159"/>
        <v>373500</v>
      </c>
      <c r="Q298" s="3">
        <v>498</v>
      </c>
      <c r="X298" s="4"/>
      <c r="AO298" s="95"/>
      <c r="AP298" s="95"/>
      <c r="AQ298" s="95">
        <f t="shared" si="138"/>
        <v>373500</v>
      </c>
      <c r="AR298" s="95">
        <f t="shared" si="139"/>
        <v>373500</v>
      </c>
      <c r="AT298" s="95">
        <f t="shared" si="150"/>
        <v>373500</v>
      </c>
      <c r="AW298" s="2"/>
    </row>
    <row r="299" spans="1:51" ht="16.5" customHeight="1" x14ac:dyDescent="0.25">
      <c r="B299" s="1">
        <v>1176</v>
      </c>
      <c r="C299" s="2" t="s">
        <v>5</v>
      </c>
      <c r="D299" s="2">
        <v>14550</v>
      </c>
      <c r="E299" s="2">
        <v>3</v>
      </c>
      <c r="F299" s="2">
        <v>173</v>
      </c>
      <c r="G299" s="2" t="s">
        <v>214</v>
      </c>
      <c r="H299" s="2">
        <v>4</v>
      </c>
      <c r="I299" s="2">
        <v>1</v>
      </c>
      <c r="J299" s="2">
        <v>31</v>
      </c>
      <c r="K299" s="12">
        <f t="shared" si="156"/>
        <v>1731</v>
      </c>
      <c r="L299" s="14">
        <f t="shared" si="157"/>
        <v>1731</v>
      </c>
      <c r="M299" s="62">
        <v>1</v>
      </c>
      <c r="N299" s="14">
        <f t="shared" si="158"/>
        <v>1731</v>
      </c>
      <c r="O299" s="14">
        <f>[11]qry_report!$L$150</f>
        <v>100</v>
      </c>
      <c r="P299" s="14">
        <f t="shared" si="159"/>
        <v>173100</v>
      </c>
      <c r="Q299" s="3">
        <v>1731</v>
      </c>
      <c r="X299" s="4"/>
      <c r="AO299" s="95"/>
      <c r="AP299" s="95"/>
      <c r="AQ299" s="95">
        <f t="shared" si="138"/>
        <v>173100</v>
      </c>
      <c r="AR299" s="95">
        <f t="shared" si="139"/>
        <v>173100</v>
      </c>
      <c r="AT299" s="95">
        <f t="shared" si="150"/>
        <v>173100</v>
      </c>
      <c r="AW299" s="2"/>
    </row>
    <row r="300" spans="1:51" s="602" customFormat="1" ht="16.5" customHeight="1" x14ac:dyDescent="0.25">
      <c r="A300" s="658"/>
      <c r="B300" s="598">
        <v>1177</v>
      </c>
      <c r="C300" s="600" t="s">
        <v>44</v>
      </c>
      <c r="D300" s="600">
        <v>557</v>
      </c>
      <c r="E300" s="600">
        <v>201</v>
      </c>
      <c r="F300" s="600"/>
      <c r="G300" s="600" t="s">
        <v>214</v>
      </c>
      <c r="H300" s="600">
        <v>1</v>
      </c>
      <c r="I300" s="600">
        <v>0</v>
      </c>
      <c r="J300" s="600">
        <v>31</v>
      </c>
      <c r="K300" s="584">
        <f t="shared" si="156"/>
        <v>431</v>
      </c>
      <c r="L300" s="585">
        <f t="shared" si="157"/>
        <v>431</v>
      </c>
      <c r="M300" s="586">
        <v>1</v>
      </c>
      <c r="N300" s="585">
        <f t="shared" si="158"/>
        <v>431</v>
      </c>
      <c r="O300" s="585">
        <v>125</v>
      </c>
      <c r="P300" s="585">
        <f t="shared" si="159"/>
        <v>53875</v>
      </c>
      <c r="Q300" s="588">
        <v>431</v>
      </c>
      <c r="R300" s="589"/>
      <c r="S300" s="589"/>
      <c r="T300" s="583"/>
      <c r="U300" s="590"/>
      <c r="V300" s="591"/>
      <c r="W300" s="581"/>
      <c r="X300" s="583"/>
      <c r="Y300" s="583"/>
      <c r="Z300" s="583"/>
      <c r="AA300" s="593"/>
      <c r="AB300" s="593"/>
      <c r="AC300" s="593"/>
      <c r="AD300" s="589"/>
      <c r="AE300" s="589"/>
      <c r="AF300" s="594"/>
      <c r="AG300" s="594"/>
      <c r="AH300" s="583"/>
      <c r="AI300" s="588"/>
      <c r="AJ300" s="588"/>
      <c r="AK300" s="588"/>
      <c r="AL300" s="588"/>
      <c r="AM300" s="600"/>
      <c r="AN300" s="600"/>
      <c r="AO300" s="601"/>
      <c r="AP300" s="601"/>
      <c r="AQ300" s="601">
        <f t="shared" si="138"/>
        <v>53875</v>
      </c>
      <c r="AR300" s="601">
        <f t="shared" si="139"/>
        <v>53875</v>
      </c>
      <c r="AS300" s="595">
        <f>P300</f>
        <v>53875</v>
      </c>
      <c r="AT300" s="595">
        <f t="shared" ref="AT300" si="160">AQ300-AS300</f>
        <v>0</v>
      </c>
      <c r="AU300" s="595">
        <f>AS300</f>
        <v>53875</v>
      </c>
      <c r="AV300" s="583">
        <f>อัตราภาษี!B5</f>
        <v>0.01</v>
      </c>
      <c r="AW300" s="591" t="s">
        <v>1995</v>
      </c>
      <c r="AX300" s="603">
        <f t="shared" ref="AX300" si="161">AU300*AV300/100</f>
        <v>5.3875000000000002</v>
      </c>
      <c r="AY300" s="595">
        <f t="shared" ref="AY300" si="162">AX300*10/100</f>
        <v>0.53874999999999995</v>
      </c>
    </row>
    <row r="301" spans="1:51" ht="16.5" customHeight="1" x14ac:dyDescent="0.25">
      <c r="A301" s="67" t="s">
        <v>1421</v>
      </c>
      <c r="B301" s="1">
        <v>1178</v>
      </c>
      <c r="C301" s="2" t="s">
        <v>5</v>
      </c>
      <c r="D301" s="2">
        <v>14562</v>
      </c>
      <c r="E301" s="2">
        <v>4</v>
      </c>
      <c r="F301" s="2">
        <v>185</v>
      </c>
      <c r="G301" s="2" t="s">
        <v>214</v>
      </c>
      <c r="H301" s="2">
        <v>7</v>
      </c>
      <c r="I301" s="2">
        <v>1</v>
      </c>
      <c r="J301" s="2">
        <v>43</v>
      </c>
      <c r="K301" s="12">
        <f t="shared" si="156"/>
        <v>2943</v>
      </c>
      <c r="L301" s="14">
        <f t="shared" si="157"/>
        <v>2943</v>
      </c>
      <c r="M301" s="62">
        <v>1</v>
      </c>
      <c r="N301" s="14">
        <f t="shared" si="158"/>
        <v>2943</v>
      </c>
      <c r="O301" s="14">
        <f>[11]qry_report!$L$162</f>
        <v>125</v>
      </c>
      <c r="P301" s="14">
        <f t="shared" si="159"/>
        <v>367875</v>
      </c>
      <c r="Q301" s="3">
        <v>2943</v>
      </c>
      <c r="X301" s="4"/>
      <c r="AO301" s="95"/>
      <c r="AP301" s="95"/>
      <c r="AQ301" s="95">
        <f t="shared" si="138"/>
        <v>367875</v>
      </c>
      <c r="AR301" s="95">
        <f t="shared" si="139"/>
        <v>367875</v>
      </c>
      <c r="AT301" s="95">
        <f t="shared" si="150"/>
        <v>367875</v>
      </c>
      <c r="AW301" s="2"/>
    </row>
    <row r="302" spans="1:51" ht="16.5" customHeight="1" x14ac:dyDescent="0.25">
      <c r="B302" s="1">
        <v>1179</v>
      </c>
      <c r="C302" s="2" t="s">
        <v>5</v>
      </c>
      <c r="D302" s="2">
        <v>18761</v>
      </c>
      <c r="E302" s="2">
        <v>66</v>
      </c>
      <c r="F302" s="2">
        <v>630</v>
      </c>
      <c r="G302" s="2" t="s">
        <v>245</v>
      </c>
      <c r="H302" s="2">
        <v>15</v>
      </c>
      <c r="I302" s="2">
        <v>0</v>
      </c>
      <c r="J302" s="2">
        <v>1</v>
      </c>
      <c r="K302" s="12">
        <f t="shared" si="156"/>
        <v>6001</v>
      </c>
      <c r="L302" s="14">
        <f t="shared" si="157"/>
        <v>6001</v>
      </c>
      <c r="M302" s="62">
        <v>1</v>
      </c>
      <c r="N302" s="14">
        <f t="shared" si="158"/>
        <v>6001</v>
      </c>
      <c r="O302" s="14">
        <v>100</v>
      </c>
      <c r="P302" s="14">
        <f t="shared" si="159"/>
        <v>600100</v>
      </c>
      <c r="Q302" s="3">
        <v>6001</v>
      </c>
      <c r="X302" s="4"/>
      <c r="AO302" s="95"/>
      <c r="AP302" s="95"/>
      <c r="AQ302" s="95">
        <f t="shared" si="138"/>
        <v>600100</v>
      </c>
      <c r="AR302" s="95">
        <f t="shared" si="139"/>
        <v>600100</v>
      </c>
      <c r="AT302" s="95">
        <f t="shared" si="150"/>
        <v>600100</v>
      </c>
      <c r="AW302" s="2"/>
    </row>
    <row r="303" spans="1:51" ht="16.5" customHeight="1" x14ac:dyDescent="0.25">
      <c r="B303" s="1">
        <v>1180</v>
      </c>
      <c r="C303" s="2" t="s">
        <v>5</v>
      </c>
      <c r="D303" s="2">
        <v>13214</v>
      </c>
      <c r="E303" s="2">
        <v>520</v>
      </c>
      <c r="F303" s="2">
        <v>137</v>
      </c>
      <c r="G303" s="2" t="s">
        <v>214</v>
      </c>
      <c r="H303" s="2">
        <v>1</v>
      </c>
      <c r="I303" s="2">
        <v>0</v>
      </c>
      <c r="J303" s="2">
        <v>0</v>
      </c>
      <c r="K303" s="12">
        <f t="shared" si="156"/>
        <v>400</v>
      </c>
      <c r="L303" s="14">
        <f t="shared" si="157"/>
        <v>400</v>
      </c>
      <c r="M303" s="62">
        <v>1</v>
      </c>
      <c r="N303" s="14">
        <f t="shared" si="158"/>
        <v>400</v>
      </c>
      <c r="O303" s="14">
        <v>125</v>
      </c>
      <c r="P303" s="14">
        <f t="shared" si="159"/>
        <v>50000</v>
      </c>
      <c r="Q303" s="3">
        <v>400</v>
      </c>
      <c r="X303" s="4"/>
      <c r="AO303" s="95"/>
      <c r="AP303" s="95"/>
      <c r="AQ303" s="95">
        <f t="shared" si="138"/>
        <v>50000</v>
      </c>
      <c r="AR303" s="95">
        <f t="shared" si="139"/>
        <v>50000</v>
      </c>
      <c r="AT303" s="95">
        <f t="shared" si="150"/>
        <v>50000</v>
      </c>
      <c r="AW303" s="2"/>
    </row>
    <row r="304" spans="1:51" ht="16.5" customHeight="1" x14ac:dyDescent="0.25">
      <c r="B304" s="1">
        <v>1181</v>
      </c>
      <c r="C304" s="2" t="s">
        <v>5</v>
      </c>
      <c r="D304" s="2">
        <v>39321</v>
      </c>
      <c r="E304" s="2">
        <v>39</v>
      </c>
      <c r="F304" s="2">
        <v>1953</v>
      </c>
      <c r="G304" s="2" t="s">
        <v>214</v>
      </c>
      <c r="H304" s="2">
        <v>1</v>
      </c>
      <c r="I304" s="2">
        <v>0</v>
      </c>
      <c r="J304" s="2">
        <v>0</v>
      </c>
      <c r="K304" s="12">
        <f t="shared" si="156"/>
        <v>400</v>
      </c>
      <c r="L304" s="14">
        <f t="shared" si="157"/>
        <v>400</v>
      </c>
      <c r="M304" s="62">
        <v>1</v>
      </c>
      <c r="N304" s="14">
        <f t="shared" si="158"/>
        <v>400</v>
      </c>
      <c r="O304" s="14">
        <f>[11]qry_report!$L$1422</f>
        <v>650</v>
      </c>
      <c r="P304" s="14">
        <f t="shared" si="159"/>
        <v>260000</v>
      </c>
      <c r="Q304" s="3">
        <v>400</v>
      </c>
      <c r="X304" s="4"/>
      <c r="AO304" s="95"/>
      <c r="AP304" s="95"/>
      <c r="AQ304" s="95">
        <f t="shared" ref="AQ304:AQ367" si="163">P304+AP304</f>
        <v>260000</v>
      </c>
      <c r="AR304" s="95">
        <f t="shared" si="139"/>
        <v>260000</v>
      </c>
      <c r="AT304" s="95">
        <f t="shared" si="150"/>
        <v>260000</v>
      </c>
      <c r="AW304" s="2"/>
    </row>
    <row r="305" spans="1:51" ht="16.5" customHeight="1" x14ac:dyDescent="0.25">
      <c r="B305" s="1">
        <v>1182</v>
      </c>
      <c r="C305" s="2" t="s">
        <v>5</v>
      </c>
      <c r="D305" s="2">
        <v>17657</v>
      </c>
      <c r="E305" s="2">
        <v>100</v>
      </c>
      <c r="F305" s="2">
        <v>466</v>
      </c>
      <c r="G305" s="2" t="s">
        <v>819</v>
      </c>
      <c r="H305" s="2">
        <v>2</v>
      </c>
      <c r="I305" s="2">
        <v>0</v>
      </c>
      <c r="J305" s="2">
        <v>1</v>
      </c>
      <c r="K305" s="12">
        <f t="shared" si="156"/>
        <v>801</v>
      </c>
      <c r="L305" s="14">
        <f t="shared" si="157"/>
        <v>801</v>
      </c>
      <c r="M305" s="62">
        <v>1</v>
      </c>
      <c r="N305" s="14">
        <f t="shared" si="158"/>
        <v>801</v>
      </c>
      <c r="O305" s="14">
        <v>125</v>
      </c>
      <c r="P305" s="14">
        <f t="shared" si="159"/>
        <v>100125</v>
      </c>
      <c r="Q305" s="3">
        <v>801</v>
      </c>
      <c r="X305" s="4"/>
      <c r="AO305" s="95"/>
      <c r="AP305" s="95"/>
      <c r="AQ305" s="95">
        <f t="shared" si="163"/>
        <v>100125</v>
      </c>
      <c r="AR305" s="95">
        <f t="shared" si="139"/>
        <v>100125</v>
      </c>
      <c r="AT305" s="95">
        <f t="shared" si="150"/>
        <v>100125</v>
      </c>
      <c r="AW305" s="2"/>
    </row>
    <row r="306" spans="1:51" ht="16.5" customHeight="1" x14ac:dyDescent="0.25">
      <c r="A306" s="67" t="s">
        <v>1422</v>
      </c>
      <c r="B306" s="1">
        <v>1183</v>
      </c>
      <c r="C306" s="2" t="s">
        <v>5</v>
      </c>
      <c r="D306" s="2">
        <v>14542</v>
      </c>
      <c r="E306" s="2">
        <v>7</v>
      </c>
      <c r="F306" s="2">
        <v>165</v>
      </c>
      <c r="G306" s="2" t="s">
        <v>214</v>
      </c>
      <c r="H306" s="2">
        <v>1</v>
      </c>
      <c r="I306" s="2">
        <v>0</v>
      </c>
      <c r="J306" s="2">
        <v>34</v>
      </c>
      <c r="K306" s="12">
        <f t="shared" si="156"/>
        <v>434</v>
      </c>
      <c r="L306" s="14">
        <f t="shared" si="157"/>
        <v>434</v>
      </c>
      <c r="M306" s="62">
        <v>1</v>
      </c>
      <c r="N306" s="14">
        <f t="shared" si="158"/>
        <v>434</v>
      </c>
      <c r="O306" s="14">
        <f>[11]qry_report!$L$143</f>
        <v>650</v>
      </c>
      <c r="P306" s="14">
        <f t="shared" si="159"/>
        <v>282100</v>
      </c>
      <c r="Q306" s="3">
        <v>434</v>
      </c>
      <c r="X306" s="4"/>
      <c r="AO306" s="95"/>
      <c r="AP306" s="95"/>
      <c r="AQ306" s="95">
        <f t="shared" si="163"/>
        <v>282100</v>
      </c>
      <c r="AR306" s="95">
        <f t="shared" ref="AR306:AR369" si="164">AQ306</f>
        <v>282100</v>
      </c>
      <c r="AT306" s="95">
        <f t="shared" si="150"/>
        <v>282100</v>
      </c>
      <c r="AW306" s="2"/>
    </row>
    <row r="307" spans="1:51" ht="16.5" customHeight="1" x14ac:dyDescent="0.25">
      <c r="B307" s="1">
        <v>1184</v>
      </c>
      <c r="C307" s="2" t="s">
        <v>5</v>
      </c>
      <c r="D307" s="2">
        <v>14618</v>
      </c>
      <c r="E307" s="2">
        <v>5</v>
      </c>
      <c r="F307" s="2">
        <v>241</v>
      </c>
      <c r="G307" s="2" t="s">
        <v>214</v>
      </c>
      <c r="H307" s="2">
        <v>0</v>
      </c>
      <c r="I307" s="2">
        <v>1</v>
      </c>
      <c r="J307" s="2">
        <v>3</v>
      </c>
      <c r="K307" s="12">
        <f t="shared" si="156"/>
        <v>103</v>
      </c>
      <c r="L307" s="14">
        <f t="shared" si="157"/>
        <v>103</v>
      </c>
      <c r="M307" s="62">
        <v>1</v>
      </c>
      <c r="N307" s="14">
        <f t="shared" si="158"/>
        <v>103</v>
      </c>
      <c r="O307" s="14">
        <f>[11]qry_report!$L$217</f>
        <v>100</v>
      </c>
      <c r="P307" s="14">
        <f t="shared" si="159"/>
        <v>10300</v>
      </c>
      <c r="Q307" s="3">
        <v>103</v>
      </c>
      <c r="X307" s="4"/>
      <c r="AO307" s="95"/>
      <c r="AP307" s="95"/>
      <c r="AQ307" s="95">
        <f t="shared" si="163"/>
        <v>10300</v>
      </c>
      <c r="AR307" s="95">
        <f t="shared" si="164"/>
        <v>10300</v>
      </c>
      <c r="AT307" s="95">
        <f t="shared" si="150"/>
        <v>10300</v>
      </c>
      <c r="AW307" s="2"/>
    </row>
    <row r="308" spans="1:51" ht="16.5" customHeight="1" x14ac:dyDescent="0.25">
      <c r="A308" s="67" t="s">
        <v>1423</v>
      </c>
      <c r="B308" s="1">
        <v>1185</v>
      </c>
      <c r="C308" s="2" t="s">
        <v>5</v>
      </c>
      <c r="D308" s="2">
        <v>14620</v>
      </c>
      <c r="E308" s="2">
        <v>2</v>
      </c>
      <c r="F308" s="2">
        <v>243</v>
      </c>
      <c r="G308" s="2" t="s">
        <v>214</v>
      </c>
      <c r="H308" s="2">
        <v>0</v>
      </c>
      <c r="I308" s="2">
        <v>2</v>
      </c>
      <c r="J308" s="2">
        <v>62</v>
      </c>
      <c r="K308" s="12">
        <f t="shared" si="156"/>
        <v>262</v>
      </c>
      <c r="L308" s="14">
        <f t="shared" si="157"/>
        <v>262</v>
      </c>
      <c r="M308" s="62">
        <v>1</v>
      </c>
      <c r="N308" s="14">
        <f t="shared" si="158"/>
        <v>262</v>
      </c>
      <c r="O308" s="14">
        <f>[11]qry_report!$L$219</f>
        <v>125</v>
      </c>
      <c r="P308" s="14">
        <f t="shared" si="159"/>
        <v>32750</v>
      </c>
      <c r="Q308" s="3">
        <v>262</v>
      </c>
      <c r="X308" s="4"/>
      <c r="AO308" s="95"/>
      <c r="AP308" s="95"/>
      <c r="AQ308" s="95">
        <f t="shared" si="163"/>
        <v>32750</v>
      </c>
      <c r="AR308" s="95">
        <f t="shared" si="164"/>
        <v>32750</v>
      </c>
      <c r="AT308" s="95">
        <f t="shared" si="150"/>
        <v>32750</v>
      </c>
      <c r="AW308" s="2"/>
    </row>
    <row r="309" spans="1:51" ht="16.5" customHeight="1" x14ac:dyDescent="0.25">
      <c r="A309" s="67" t="s">
        <v>1424</v>
      </c>
      <c r="B309" s="1">
        <v>1186</v>
      </c>
      <c r="C309" s="2" t="s">
        <v>5</v>
      </c>
      <c r="D309" s="2">
        <v>14619</v>
      </c>
      <c r="E309" s="2">
        <v>1</v>
      </c>
      <c r="F309" s="2">
        <v>242</v>
      </c>
      <c r="G309" s="2" t="s">
        <v>214</v>
      </c>
      <c r="H309" s="2">
        <v>0</v>
      </c>
      <c r="I309" s="2">
        <v>2</v>
      </c>
      <c r="J309" s="2">
        <v>65</v>
      </c>
      <c r="K309" s="12">
        <f t="shared" si="156"/>
        <v>265</v>
      </c>
      <c r="L309" s="14">
        <f t="shared" si="157"/>
        <v>265</v>
      </c>
      <c r="M309" s="62">
        <v>1</v>
      </c>
      <c r="N309" s="14">
        <f t="shared" si="158"/>
        <v>265</v>
      </c>
      <c r="O309" s="14">
        <f>[11]qry_report!$L$218</f>
        <v>125</v>
      </c>
      <c r="P309" s="14">
        <f t="shared" si="159"/>
        <v>33125</v>
      </c>
      <c r="Q309" s="3">
        <v>265</v>
      </c>
      <c r="X309" s="4"/>
      <c r="AO309" s="95"/>
      <c r="AP309" s="95"/>
      <c r="AQ309" s="95">
        <f t="shared" si="163"/>
        <v>33125</v>
      </c>
      <c r="AR309" s="95">
        <f t="shared" si="164"/>
        <v>33125</v>
      </c>
      <c r="AT309" s="95">
        <f t="shared" si="150"/>
        <v>33125</v>
      </c>
      <c r="AW309" s="2"/>
    </row>
    <row r="310" spans="1:51" ht="16.5" customHeight="1" x14ac:dyDescent="0.25">
      <c r="A310" s="67" t="s">
        <v>1425</v>
      </c>
      <c r="B310" s="1">
        <v>1187</v>
      </c>
      <c r="C310" s="2" t="s">
        <v>5</v>
      </c>
      <c r="D310" s="2">
        <v>29723</v>
      </c>
      <c r="E310" s="2">
        <v>49</v>
      </c>
      <c r="F310" s="2">
        <v>1420</v>
      </c>
      <c r="G310" s="2" t="s">
        <v>214</v>
      </c>
      <c r="H310" s="2">
        <v>28</v>
      </c>
      <c r="I310" s="2">
        <v>3</v>
      </c>
      <c r="J310" s="2">
        <v>12</v>
      </c>
      <c r="K310" s="12">
        <f t="shared" si="156"/>
        <v>11512</v>
      </c>
      <c r="L310" s="14">
        <f t="shared" si="157"/>
        <v>11512</v>
      </c>
      <c r="M310" s="62">
        <v>1</v>
      </c>
      <c r="N310" s="14">
        <f t="shared" si="158"/>
        <v>11512</v>
      </c>
      <c r="O310" s="14">
        <f>[11]qry_report!$L$1003</f>
        <v>125</v>
      </c>
      <c r="P310" s="14">
        <f t="shared" si="159"/>
        <v>1439000</v>
      </c>
      <c r="Q310" s="3">
        <v>11512</v>
      </c>
      <c r="X310" s="4"/>
      <c r="AO310" s="95"/>
      <c r="AP310" s="95"/>
      <c r="AQ310" s="95">
        <f t="shared" si="163"/>
        <v>1439000</v>
      </c>
      <c r="AR310" s="95">
        <f t="shared" si="164"/>
        <v>1439000</v>
      </c>
      <c r="AT310" s="95">
        <f t="shared" si="150"/>
        <v>1439000</v>
      </c>
      <c r="AW310" s="2"/>
    </row>
    <row r="311" spans="1:51" ht="16.5" customHeight="1" x14ac:dyDescent="0.25">
      <c r="B311" s="1">
        <v>1188</v>
      </c>
      <c r="C311" s="2" t="s">
        <v>5</v>
      </c>
      <c r="D311" s="2">
        <v>29724</v>
      </c>
      <c r="E311" s="2">
        <v>50</v>
      </c>
      <c r="F311" s="2">
        <v>1421</v>
      </c>
      <c r="G311" s="2" t="s">
        <v>214</v>
      </c>
      <c r="H311" s="2">
        <v>22</v>
      </c>
      <c r="I311" s="2">
        <v>3</v>
      </c>
      <c r="J311" s="2">
        <v>78</v>
      </c>
      <c r="K311" s="12">
        <f t="shared" si="156"/>
        <v>9178</v>
      </c>
      <c r="L311" s="14">
        <f t="shared" si="157"/>
        <v>9178</v>
      </c>
      <c r="M311" s="62">
        <v>1</v>
      </c>
      <c r="N311" s="14">
        <f t="shared" si="158"/>
        <v>9178</v>
      </c>
      <c r="O311" s="14">
        <f>[11]qry_report!$L$1004</f>
        <v>125</v>
      </c>
      <c r="P311" s="14">
        <f t="shared" si="159"/>
        <v>1147250</v>
      </c>
      <c r="Q311" s="3">
        <v>9178</v>
      </c>
      <c r="X311" s="4"/>
      <c r="AO311" s="95"/>
      <c r="AP311" s="95"/>
      <c r="AQ311" s="95">
        <f t="shared" si="163"/>
        <v>1147250</v>
      </c>
      <c r="AR311" s="95">
        <f t="shared" si="164"/>
        <v>1147250</v>
      </c>
      <c r="AT311" s="95">
        <f t="shared" si="150"/>
        <v>1147250</v>
      </c>
      <c r="AW311" s="2"/>
    </row>
    <row r="312" spans="1:51" ht="16.5" customHeight="1" x14ac:dyDescent="0.25">
      <c r="B312" s="1">
        <v>1189</v>
      </c>
      <c r="C312" s="2" t="s">
        <v>5</v>
      </c>
      <c r="D312" s="2">
        <v>29725</v>
      </c>
      <c r="E312" s="2">
        <v>51</v>
      </c>
      <c r="F312" s="2">
        <v>1422</v>
      </c>
      <c r="G312" s="2" t="s">
        <v>214</v>
      </c>
      <c r="H312" s="2">
        <v>34</v>
      </c>
      <c r="I312" s="2">
        <v>2</v>
      </c>
      <c r="J312" s="2">
        <v>20</v>
      </c>
      <c r="K312" s="12">
        <f t="shared" si="156"/>
        <v>13820</v>
      </c>
      <c r="L312" s="14">
        <f t="shared" si="157"/>
        <v>13820</v>
      </c>
      <c r="M312" s="62">
        <v>1</v>
      </c>
      <c r="N312" s="14">
        <f t="shared" si="158"/>
        <v>13820</v>
      </c>
      <c r="O312" s="14">
        <f>[11]qry_report!$L$1005</f>
        <v>125</v>
      </c>
      <c r="P312" s="14">
        <f t="shared" si="159"/>
        <v>1727500</v>
      </c>
      <c r="Q312" s="3">
        <v>13820</v>
      </c>
      <c r="X312" s="4"/>
      <c r="AO312" s="95"/>
      <c r="AP312" s="95"/>
      <c r="AQ312" s="95">
        <f t="shared" si="163"/>
        <v>1727500</v>
      </c>
      <c r="AR312" s="95">
        <f t="shared" si="164"/>
        <v>1727500</v>
      </c>
      <c r="AT312" s="95">
        <f t="shared" si="150"/>
        <v>1727500</v>
      </c>
      <c r="AW312" s="2"/>
    </row>
    <row r="313" spans="1:51" ht="16.5" customHeight="1" x14ac:dyDescent="0.25">
      <c r="A313" s="67" t="s">
        <v>1426</v>
      </c>
      <c r="B313" s="1">
        <v>1190</v>
      </c>
      <c r="C313" s="2" t="s">
        <v>5</v>
      </c>
      <c r="D313" s="2">
        <v>45009</v>
      </c>
      <c r="E313" s="2">
        <v>611</v>
      </c>
      <c r="F313" s="2">
        <v>2527</v>
      </c>
      <c r="G313" s="2" t="s">
        <v>214</v>
      </c>
      <c r="H313" s="2">
        <v>1</v>
      </c>
      <c r="I313" s="2">
        <v>1</v>
      </c>
      <c r="J313" s="2">
        <v>0</v>
      </c>
      <c r="K313" s="12">
        <f t="shared" si="156"/>
        <v>500</v>
      </c>
      <c r="L313" s="14">
        <f t="shared" si="157"/>
        <v>500</v>
      </c>
      <c r="M313" s="62">
        <v>2</v>
      </c>
      <c r="N313" s="14">
        <f t="shared" si="158"/>
        <v>500</v>
      </c>
      <c r="O313" s="14">
        <v>750</v>
      </c>
      <c r="P313" s="14">
        <f t="shared" si="159"/>
        <v>375000</v>
      </c>
      <c r="R313" s="8">
        <v>500</v>
      </c>
      <c r="V313" s="26" t="s">
        <v>1426</v>
      </c>
      <c r="W313" s="5">
        <v>1089</v>
      </c>
      <c r="X313" s="4" t="s">
        <v>1427</v>
      </c>
      <c r="Y313" s="4" t="s">
        <v>28</v>
      </c>
      <c r="Z313" s="4" t="s">
        <v>53</v>
      </c>
      <c r="AA313" s="16">
        <v>6</v>
      </c>
      <c r="AB313" s="16">
        <v>11</v>
      </c>
      <c r="AC313" s="16">
        <v>2</v>
      </c>
      <c r="AD313" s="8">
        <f>AA313*AB313</f>
        <v>66</v>
      </c>
      <c r="AE313" s="8">
        <v>100</v>
      </c>
      <c r="AF313" s="7">
        <f>[10]รายการ!B1</f>
        <v>6700</v>
      </c>
      <c r="AG313" s="7">
        <f t="shared" si="155"/>
        <v>442200</v>
      </c>
      <c r="AH313" s="3">
        <f>SUM(AI313:AL313)</f>
        <v>66</v>
      </c>
      <c r="AJ313" s="3">
        <v>66</v>
      </c>
      <c r="AM313" s="2">
        <v>15</v>
      </c>
      <c r="AN313" s="2">
        <f>ค่าเสื่อม!P4</f>
        <v>65</v>
      </c>
      <c r="AO313" s="95">
        <f t="shared" si="140"/>
        <v>287430</v>
      </c>
      <c r="AP313" s="95">
        <f t="shared" si="141"/>
        <v>154770</v>
      </c>
      <c r="AQ313" s="95">
        <f t="shared" si="163"/>
        <v>529770</v>
      </c>
      <c r="AR313" s="95">
        <f t="shared" si="164"/>
        <v>529770</v>
      </c>
      <c r="AT313" s="95">
        <f t="shared" si="150"/>
        <v>529770</v>
      </c>
      <c r="AW313" s="2"/>
    </row>
    <row r="314" spans="1:51" ht="16.5" customHeight="1" x14ac:dyDescent="0.25">
      <c r="C314" s="2"/>
      <c r="N314" s="14"/>
      <c r="P314" s="14"/>
      <c r="W314" s="5">
        <v>1090</v>
      </c>
      <c r="X314" s="4"/>
      <c r="Y314" s="4" t="s">
        <v>38</v>
      </c>
      <c r="Z314" s="4" t="s">
        <v>7</v>
      </c>
      <c r="AA314" s="16">
        <v>7</v>
      </c>
      <c r="AB314" s="16">
        <v>14</v>
      </c>
      <c r="AC314" s="16">
        <v>2</v>
      </c>
      <c r="AD314" s="8">
        <f>AA314*AB314</f>
        <v>98</v>
      </c>
      <c r="AE314" s="8">
        <v>100</v>
      </c>
      <c r="AF314" s="7">
        <f>[10]รายการ!B34</f>
        <v>2050</v>
      </c>
      <c r="AG314" s="7">
        <f t="shared" si="155"/>
        <v>200900</v>
      </c>
      <c r="AH314" s="3">
        <f>SUM(AI314:AL314)</f>
        <v>98</v>
      </c>
      <c r="AJ314" s="3">
        <v>98</v>
      </c>
      <c r="AM314" s="2">
        <v>6</v>
      </c>
      <c r="AN314" s="2">
        <f>ค่าเสื่อม!G4</f>
        <v>20</v>
      </c>
      <c r="AO314" s="95">
        <f t="shared" si="140"/>
        <v>40180</v>
      </c>
      <c r="AP314" s="95">
        <f t="shared" si="141"/>
        <v>160720</v>
      </c>
      <c r="AQ314" s="95">
        <f t="shared" si="163"/>
        <v>160720</v>
      </c>
      <c r="AR314" s="95">
        <f t="shared" si="164"/>
        <v>160720</v>
      </c>
      <c r="AT314" s="95">
        <f t="shared" si="150"/>
        <v>160720</v>
      </c>
      <c r="AW314" s="2" t="s">
        <v>51</v>
      </c>
    </row>
    <row r="315" spans="1:51" ht="16.5" customHeight="1" x14ac:dyDescent="0.25">
      <c r="A315" s="67" t="s">
        <v>1428</v>
      </c>
      <c r="B315" s="1">
        <v>1191</v>
      </c>
      <c r="C315" s="2" t="s">
        <v>5</v>
      </c>
      <c r="D315" s="32">
        <v>14555</v>
      </c>
      <c r="E315" s="2">
        <v>25</v>
      </c>
      <c r="F315" s="2">
        <v>178</v>
      </c>
      <c r="G315" s="2" t="s">
        <v>214</v>
      </c>
      <c r="H315" s="2">
        <v>0</v>
      </c>
      <c r="I315" s="2">
        <v>3</v>
      </c>
      <c r="J315" s="2">
        <v>33</v>
      </c>
      <c r="K315" s="12">
        <f t="shared" ref="K315:K330" si="165">H315*400+I315*100+J315</f>
        <v>333</v>
      </c>
      <c r="L315" s="14">
        <f t="shared" ref="L315:L330" si="166">SUM(Q315:U315)</f>
        <v>333</v>
      </c>
      <c r="M315" s="62">
        <v>2</v>
      </c>
      <c r="N315" s="14">
        <f t="shared" si="158"/>
        <v>333</v>
      </c>
      <c r="O315" s="14">
        <f>[11]qry_report!$L$155</f>
        <v>750</v>
      </c>
      <c r="P315" s="14">
        <f t="shared" si="159"/>
        <v>249750</v>
      </c>
      <c r="R315" s="8">
        <v>333</v>
      </c>
      <c r="V315" s="26" t="s">
        <v>1428</v>
      </c>
      <c r="W315" s="5">
        <v>1091</v>
      </c>
      <c r="X315" s="4">
        <v>33</v>
      </c>
      <c r="Y315" s="4" t="s">
        <v>28</v>
      </c>
      <c r="Z315" s="4" t="s">
        <v>53</v>
      </c>
      <c r="AA315" s="16">
        <v>9</v>
      </c>
      <c r="AB315" s="16">
        <v>18</v>
      </c>
      <c r="AC315" s="16">
        <v>2</v>
      </c>
      <c r="AD315" s="8">
        <f>AA315*AB315</f>
        <v>162</v>
      </c>
      <c r="AE315" s="8">
        <v>100</v>
      </c>
      <c r="AF315" s="7">
        <f>[10]รายการ!B1</f>
        <v>6700</v>
      </c>
      <c r="AG315" s="7">
        <f t="shared" si="155"/>
        <v>1085400</v>
      </c>
      <c r="AH315" s="3">
        <f>SUM(AI315:AL315)</f>
        <v>162</v>
      </c>
      <c r="AJ315" s="3">
        <v>162</v>
      </c>
      <c r="AM315" s="2">
        <v>11</v>
      </c>
      <c r="AN315" s="2">
        <f>ค่าเสื่อม!L4</f>
        <v>45</v>
      </c>
      <c r="AO315" s="95">
        <f t="shared" ref="AO315:AO379" si="167">AG315*AN315/100</f>
        <v>488430</v>
      </c>
      <c r="AP315" s="95">
        <f t="shared" ref="AP315:AP379" si="168">AG315-AO315</f>
        <v>596970</v>
      </c>
      <c r="AQ315" s="95">
        <f t="shared" si="163"/>
        <v>846720</v>
      </c>
      <c r="AR315" s="95">
        <f t="shared" si="164"/>
        <v>846720</v>
      </c>
      <c r="AT315" s="95">
        <f t="shared" si="150"/>
        <v>846720</v>
      </c>
      <c r="AW315" s="2"/>
    </row>
    <row r="316" spans="1:51" ht="16.5" customHeight="1" x14ac:dyDescent="0.25">
      <c r="C316" s="2"/>
      <c r="D316" s="32"/>
      <c r="K316" s="12"/>
      <c r="L316" s="14"/>
      <c r="M316" s="62"/>
      <c r="N316" s="14"/>
      <c r="O316" s="14"/>
      <c r="P316" s="14"/>
      <c r="W316" s="5">
        <v>1092</v>
      </c>
      <c r="X316" s="4"/>
      <c r="Y316" s="4" t="s">
        <v>34</v>
      </c>
      <c r="Z316" s="4" t="s">
        <v>6</v>
      </c>
      <c r="AA316" s="16">
        <v>5</v>
      </c>
      <c r="AB316" s="16">
        <v>8</v>
      </c>
      <c r="AC316" s="16">
        <v>2</v>
      </c>
      <c r="AD316" s="8">
        <f>AA316*AB316</f>
        <v>40</v>
      </c>
      <c r="AE316" s="8">
        <v>100</v>
      </c>
      <c r="AF316" s="7">
        <f>[10]รายการ!B8</f>
        <v>2600</v>
      </c>
      <c r="AG316" s="7">
        <f t="shared" si="155"/>
        <v>104000</v>
      </c>
      <c r="AH316" s="3">
        <f>SUM(AI316:AL316)</f>
        <v>50</v>
      </c>
      <c r="AJ316" s="3">
        <v>50</v>
      </c>
      <c r="AM316" s="2">
        <v>11</v>
      </c>
      <c r="AN316" s="2">
        <f>ค่าเสื่อม!L2</f>
        <v>12</v>
      </c>
      <c r="AO316" s="95">
        <f t="shared" si="167"/>
        <v>12480</v>
      </c>
      <c r="AP316" s="95">
        <f t="shared" si="168"/>
        <v>91520</v>
      </c>
      <c r="AQ316" s="95">
        <f t="shared" si="163"/>
        <v>91520</v>
      </c>
      <c r="AR316" s="95">
        <f t="shared" si="164"/>
        <v>91520</v>
      </c>
      <c r="AT316" s="95">
        <f t="shared" si="150"/>
        <v>91520</v>
      </c>
      <c r="AW316" s="2"/>
    </row>
    <row r="317" spans="1:51" ht="16.5" customHeight="1" x14ac:dyDescent="0.25">
      <c r="B317" s="1">
        <v>1192</v>
      </c>
      <c r="C317" s="2" t="s">
        <v>5</v>
      </c>
      <c r="D317" s="32">
        <v>38317</v>
      </c>
      <c r="E317" s="2">
        <v>461</v>
      </c>
      <c r="F317" s="2">
        <v>1905</v>
      </c>
      <c r="G317" s="2" t="s">
        <v>139</v>
      </c>
      <c r="H317" s="2">
        <v>6</v>
      </c>
      <c r="I317" s="2">
        <v>0</v>
      </c>
      <c r="J317" s="2">
        <v>65</v>
      </c>
      <c r="K317" s="12">
        <f t="shared" si="165"/>
        <v>2465</v>
      </c>
      <c r="L317" s="14">
        <f t="shared" si="166"/>
        <v>2465</v>
      </c>
      <c r="M317" s="62">
        <v>1</v>
      </c>
      <c r="N317" s="14">
        <f t="shared" si="158"/>
        <v>2465</v>
      </c>
      <c r="O317" s="14">
        <v>125</v>
      </c>
      <c r="P317" s="14">
        <f t="shared" si="159"/>
        <v>308125</v>
      </c>
      <c r="Q317" s="3">
        <v>2465</v>
      </c>
      <c r="X317" s="4"/>
      <c r="AO317" s="95"/>
      <c r="AP317" s="95"/>
      <c r="AQ317" s="95">
        <f t="shared" si="163"/>
        <v>308125</v>
      </c>
      <c r="AR317" s="95">
        <f t="shared" si="164"/>
        <v>308125</v>
      </c>
      <c r="AT317" s="95">
        <f t="shared" si="150"/>
        <v>308125</v>
      </c>
      <c r="AW317" s="2"/>
    </row>
    <row r="318" spans="1:51" ht="16.5" customHeight="1" x14ac:dyDescent="0.25">
      <c r="B318" s="1">
        <v>1193</v>
      </c>
      <c r="C318" s="2" t="s">
        <v>5</v>
      </c>
      <c r="D318" s="32">
        <v>1155</v>
      </c>
      <c r="E318" s="2">
        <v>253</v>
      </c>
      <c r="F318" s="2">
        <v>179</v>
      </c>
      <c r="G318" s="2" t="s">
        <v>214</v>
      </c>
      <c r="H318" s="2">
        <v>1</v>
      </c>
      <c r="I318" s="2">
        <v>0</v>
      </c>
      <c r="J318" s="2">
        <v>49</v>
      </c>
      <c r="K318" s="12">
        <f t="shared" si="165"/>
        <v>449</v>
      </c>
      <c r="L318" s="14">
        <f t="shared" si="166"/>
        <v>449</v>
      </c>
      <c r="M318" s="62">
        <v>1</v>
      </c>
      <c r="N318" s="14">
        <f t="shared" si="158"/>
        <v>449</v>
      </c>
      <c r="O318" s="14">
        <v>125</v>
      </c>
      <c r="P318" s="14">
        <f t="shared" si="159"/>
        <v>56125</v>
      </c>
      <c r="Q318" s="3">
        <v>449</v>
      </c>
      <c r="X318" s="4"/>
      <c r="AO318" s="95"/>
      <c r="AP318" s="95"/>
      <c r="AQ318" s="95">
        <f t="shared" si="163"/>
        <v>56125</v>
      </c>
      <c r="AR318" s="95">
        <f t="shared" si="164"/>
        <v>56125</v>
      </c>
      <c r="AT318" s="95">
        <f t="shared" si="150"/>
        <v>56125</v>
      </c>
      <c r="AW318" s="2"/>
    </row>
    <row r="319" spans="1:51" s="602" customFormat="1" ht="16.5" customHeight="1" x14ac:dyDescent="0.25">
      <c r="A319" s="658"/>
      <c r="B319" s="598">
        <v>1194</v>
      </c>
      <c r="C319" s="600" t="s">
        <v>44</v>
      </c>
      <c r="D319" s="600">
        <v>221</v>
      </c>
      <c r="E319" s="600">
        <v>99</v>
      </c>
      <c r="F319" s="600"/>
      <c r="G319" s="600" t="s">
        <v>214</v>
      </c>
      <c r="H319" s="600">
        <v>3</v>
      </c>
      <c r="I319" s="600">
        <v>2</v>
      </c>
      <c r="J319" s="600">
        <v>98</v>
      </c>
      <c r="K319" s="584">
        <f t="shared" si="165"/>
        <v>1498</v>
      </c>
      <c r="L319" s="585">
        <f t="shared" si="166"/>
        <v>1498</v>
      </c>
      <c r="M319" s="586">
        <v>1</v>
      </c>
      <c r="N319" s="585">
        <f>L319</f>
        <v>1498</v>
      </c>
      <c r="O319" s="585">
        <v>125</v>
      </c>
      <c r="P319" s="585">
        <f t="shared" si="159"/>
        <v>187250</v>
      </c>
      <c r="Q319" s="588">
        <v>1498</v>
      </c>
      <c r="R319" s="589"/>
      <c r="S319" s="589"/>
      <c r="T319" s="583"/>
      <c r="U319" s="590"/>
      <c r="V319" s="591"/>
      <c r="W319" s="581"/>
      <c r="X319" s="583"/>
      <c r="Y319" s="583"/>
      <c r="Z319" s="583"/>
      <c r="AA319" s="593"/>
      <c r="AB319" s="593"/>
      <c r="AC319" s="593"/>
      <c r="AD319" s="589"/>
      <c r="AE319" s="589"/>
      <c r="AF319" s="594"/>
      <c r="AG319" s="594"/>
      <c r="AH319" s="583"/>
      <c r="AI319" s="588"/>
      <c r="AJ319" s="588"/>
      <c r="AK319" s="588"/>
      <c r="AL319" s="588"/>
      <c r="AM319" s="600"/>
      <c r="AN319" s="600"/>
      <c r="AO319" s="601"/>
      <c r="AP319" s="601"/>
      <c r="AQ319" s="601">
        <f t="shared" si="163"/>
        <v>187250</v>
      </c>
      <c r="AR319" s="601">
        <f t="shared" si="164"/>
        <v>187250</v>
      </c>
      <c r="AS319" s="595">
        <f>P319</f>
        <v>187250</v>
      </c>
      <c r="AT319" s="595">
        <f t="shared" ref="AT319" si="169">AQ319-AS319</f>
        <v>0</v>
      </c>
      <c r="AU319" s="595">
        <f>AS319</f>
        <v>187250</v>
      </c>
      <c r="AV319" s="583">
        <f>อัตราภาษี!B5</f>
        <v>0.01</v>
      </c>
      <c r="AW319" s="591" t="s">
        <v>1995</v>
      </c>
      <c r="AX319" s="603">
        <f t="shared" ref="AX319" si="170">AU319*AV319/100</f>
        <v>18.725000000000001</v>
      </c>
      <c r="AY319" s="595">
        <f t="shared" ref="AY319" si="171">AX319*10/100</f>
        <v>1.8725000000000001</v>
      </c>
    </row>
    <row r="320" spans="1:51" ht="16.5" customHeight="1" x14ac:dyDescent="0.25">
      <c r="B320" s="1">
        <v>1195</v>
      </c>
      <c r="C320" s="2" t="s">
        <v>5</v>
      </c>
      <c r="D320" s="2">
        <v>29605</v>
      </c>
      <c r="E320" s="2">
        <v>43</v>
      </c>
      <c r="F320" s="2">
        <v>1357</v>
      </c>
      <c r="G320" s="2" t="s">
        <v>214</v>
      </c>
      <c r="H320" s="2">
        <v>17</v>
      </c>
      <c r="I320" s="2">
        <v>3</v>
      </c>
      <c r="J320" s="2">
        <v>71</v>
      </c>
      <c r="K320" s="12">
        <f t="shared" si="165"/>
        <v>7171</v>
      </c>
      <c r="L320" s="14">
        <f t="shared" si="166"/>
        <v>7171</v>
      </c>
      <c r="M320" s="62">
        <v>1</v>
      </c>
      <c r="N320" s="14">
        <f t="shared" ref="N320:N349" si="172">L320</f>
        <v>7171</v>
      </c>
      <c r="O320" s="14">
        <f>[11]qry_report!$L$944</f>
        <v>125</v>
      </c>
      <c r="P320" s="14">
        <f t="shared" si="159"/>
        <v>896375</v>
      </c>
      <c r="Q320" s="3">
        <v>7171</v>
      </c>
      <c r="X320" s="4"/>
      <c r="AO320" s="95"/>
      <c r="AP320" s="95"/>
      <c r="AQ320" s="95">
        <f t="shared" si="163"/>
        <v>896375</v>
      </c>
      <c r="AR320" s="95">
        <f t="shared" si="164"/>
        <v>896375</v>
      </c>
      <c r="AT320" s="95">
        <f t="shared" si="150"/>
        <v>896375</v>
      </c>
      <c r="AW320" s="2"/>
    </row>
    <row r="321" spans="1:51" ht="16.5" customHeight="1" x14ac:dyDescent="0.25">
      <c r="B321" s="1">
        <v>1196</v>
      </c>
      <c r="C321" s="2" t="s">
        <v>5</v>
      </c>
      <c r="D321" s="2">
        <v>14571</v>
      </c>
      <c r="E321" s="2">
        <v>14</v>
      </c>
      <c r="F321" s="2">
        <v>194</v>
      </c>
      <c r="G321" s="2" t="s">
        <v>214</v>
      </c>
      <c r="H321" s="2">
        <v>2</v>
      </c>
      <c r="I321" s="2">
        <v>2</v>
      </c>
      <c r="J321" s="2">
        <v>53</v>
      </c>
      <c r="K321" s="12">
        <f t="shared" si="165"/>
        <v>1053</v>
      </c>
      <c r="L321" s="14">
        <f t="shared" si="166"/>
        <v>1053</v>
      </c>
      <c r="M321" s="62">
        <v>1</v>
      </c>
      <c r="N321" s="14">
        <f t="shared" si="172"/>
        <v>1053</v>
      </c>
      <c r="O321" s="14">
        <f>[11]qry_report!$L$170</f>
        <v>125</v>
      </c>
      <c r="P321" s="14">
        <f t="shared" si="159"/>
        <v>131625</v>
      </c>
      <c r="Q321" s="3">
        <v>1053</v>
      </c>
      <c r="X321" s="4"/>
      <c r="AO321" s="95"/>
      <c r="AP321" s="95"/>
      <c r="AQ321" s="95">
        <f t="shared" si="163"/>
        <v>131625</v>
      </c>
      <c r="AR321" s="95">
        <f t="shared" si="164"/>
        <v>131625</v>
      </c>
      <c r="AT321" s="95">
        <f t="shared" si="150"/>
        <v>131625</v>
      </c>
      <c r="AW321" s="2"/>
    </row>
    <row r="322" spans="1:51" ht="16.5" customHeight="1" x14ac:dyDescent="0.25">
      <c r="B322" s="1">
        <v>1197</v>
      </c>
      <c r="C322" s="2" t="s">
        <v>5</v>
      </c>
      <c r="D322" s="2">
        <v>40179</v>
      </c>
      <c r="E322" s="2">
        <v>304</v>
      </c>
      <c r="F322" s="2">
        <v>2070</v>
      </c>
      <c r="G322" s="2" t="s">
        <v>214</v>
      </c>
      <c r="H322" s="2">
        <v>4</v>
      </c>
      <c r="I322" s="2">
        <v>0</v>
      </c>
      <c r="J322" s="2">
        <v>35</v>
      </c>
      <c r="K322" s="12">
        <f t="shared" si="165"/>
        <v>1635</v>
      </c>
      <c r="L322" s="14">
        <f t="shared" si="166"/>
        <v>1635</v>
      </c>
      <c r="M322" s="62">
        <v>1</v>
      </c>
      <c r="N322" s="14">
        <f t="shared" si="172"/>
        <v>1635</v>
      </c>
      <c r="O322" s="14">
        <f>[11]qry_report!$L$1505</f>
        <v>125</v>
      </c>
      <c r="P322" s="14">
        <f t="shared" si="159"/>
        <v>204375</v>
      </c>
      <c r="Q322" s="3">
        <v>1635</v>
      </c>
      <c r="X322" s="4"/>
      <c r="AO322" s="95"/>
      <c r="AP322" s="95"/>
      <c r="AQ322" s="95">
        <f t="shared" si="163"/>
        <v>204375</v>
      </c>
      <c r="AR322" s="95">
        <f t="shared" si="164"/>
        <v>204375</v>
      </c>
      <c r="AT322" s="95">
        <f t="shared" si="150"/>
        <v>204375</v>
      </c>
      <c r="AW322" s="2"/>
    </row>
    <row r="323" spans="1:51" ht="16.5" customHeight="1" x14ac:dyDescent="0.25">
      <c r="B323" s="1">
        <v>1198</v>
      </c>
      <c r="C323" s="2" t="s">
        <v>5</v>
      </c>
      <c r="D323" s="2">
        <v>29604</v>
      </c>
      <c r="E323" s="2">
        <v>37</v>
      </c>
      <c r="F323" s="2">
        <v>1365</v>
      </c>
      <c r="G323" s="2" t="s">
        <v>214</v>
      </c>
      <c r="H323" s="2">
        <v>13</v>
      </c>
      <c r="I323" s="2">
        <v>3</v>
      </c>
      <c r="J323" s="2">
        <v>16</v>
      </c>
      <c r="K323" s="13">
        <f t="shared" si="165"/>
        <v>5516</v>
      </c>
      <c r="L323" s="13">
        <f t="shared" si="166"/>
        <v>5516</v>
      </c>
      <c r="M323" s="84">
        <v>1</v>
      </c>
      <c r="N323" s="14">
        <f t="shared" si="172"/>
        <v>5516</v>
      </c>
      <c r="O323" s="13">
        <f>[11]qry_report!$L$943</f>
        <v>125</v>
      </c>
      <c r="P323" s="14">
        <f t="shared" si="159"/>
        <v>689500</v>
      </c>
      <c r="Q323" s="3">
        <v>5516</v>
      </c>
      <c r="X323" s="4"/>
      <c r="AO323" s="95"/>
      <c r="AP323" s="95"/>
      <c r="AQ323" s="95">
        <f t="shared" si="163"/>
        <v>689500</v>
      </c>
      <c r="AR323" s="95">
        <f t="shared" si="164"/>
        <v>689500</v>
      </c>
      <c r="AT323" s="95">
        <f t="shared" si="150"/>
        <v>689500</v>
      </c>
      <c r="AW323" s="2"/>
    </row>
    <row r="324" spans="1:51" s="602" customFormat="1" ht="16.5" customHeight="1" x14ac:dyDescent="0.25">
      <c r="A324" s="658" t="s">
        <v>1429</v>
      </c>
      <c r="B324" s="598">
        <v>1199</v>
      </c>
      <c r="C324" s="600" t="s">
        <v>44</v>
      </c>
      <c r="D324" s="600">
        <v>256</v>
      </c>
      <c r="E324" s="600">
        <v>94</v>
      </c>
      <c r="F324" s="600"/>
      <c r="G324" s="600" t="s">
        <v>214</v>
      </c>
      <c r="H324" s="600">
        <v>1</v>
      </c>
      <c r="I324" s="600">
        <v>2</v>
      </c>
      <c r="J324" s="600">
        <v>10</v>
      </c>
      <c r="K324" s="651">
        <f t="shared" si="165"/>
        <v>610</v>
      </c>
      <c r="L324" s="651">
        <f t="shared" si="166"/>
        <v>610</v>
      </c>
      <c r="M324" s="652">
        <v>1</v>
      </c>
      <c r="N324" s="585">
        <f t="shared" si="172"/>
        <v>610</v>
      </c>
      <c r="O324" s="651">
        <v>125</v>
      </c>
      <c r="P324" s="585">
        <f t="shared" si="159"/>
        <v>76250</v>
      </c>
      <c r="Q324" s="588">
        <v>610</v>
      </c>
      <c r="R324" s="589"/>
      <c r="S324" s="589"/>
      <c r="T324" s="583"/>
      <c r="U324" s="590"/>
      <c r="V324" s="591"/>
      <c r="W324" s="581"/>
      <c r="X324" s="583"/>
      <c r="Y324" s="583"/>
      <c r="Z324" s="583"/>
      <c r="AA324" s="593"/>
      <c r="AB324" s="593"/>
      <c r="AC324" s="593"/>
      <c r="AD324" s="589"/>
      <c r="AE324" s="589"/>
      <c r="AF324" s="594"/>
      <c r="AG324" s="594"/>
      <c r="AH324" s="583"/>
      <c r="AI324" s="588"/>
      <c r="AJ324" s="588"/>
      <c r="AK324" s="588"/>
      <c r="AL324" s="588"/>
      <c r="AM324" s="600"/>
      <c r="AN324" s="600"/>
      <c r="AO324" s="601"/>
      <c r="AP324" s="601"/>
      <c r="AQ324" s="601">
        <f t="shared" ref="AQ324:AQ325" si="173">P324+AP324</f>
        <v>76250</v>
      </c>
      <c r="AR324" s="601">
        <f t="shared" ref="AR324:AR325" si="174">AQ324</f>
        <v>76250</v>
      </c>
      <c r="AS324" s="595">
        <f t="shared" ref="AS324:AS325" si="175">P324</f>
        <v>76250</v>
      </c>
      <c r="AT324" s="595">
        <f t="shared" ref="AT324:AT325" si="176">AQ324-AS324</f>
        <v>0</v>
      </c>
      <c r="AU324" s="595">
        <f t="shared" ref="AU324:AU325" si="177">AS324</f>
        <v>76250</v>
      </c>
      <c r="AV324" s="583">
        <f>'อัตราภาษี 1'!B5</f>
        <v>0.01</v>
      </c>
      <c r="AW324" s="591" t="s">
        <v>1995</v>
      </c>
      <c r="AX324" s="603">
        <f t="shared" ref="AX324:AX325" si="178">AU324*AV324/100</f>
        <v>7.625</v>
      </c>
      <c r="AY324" s="595">
        <f t="shared" ref="AY324:AY325" si="179">AX324*10/100</f>
        <v>0.76249999999999996</v>
      </c>
    </row>
    <row r="325" spans="1:51" s="602" customFormat="1" ht="16.5" customHeight="1" x14ac:dyDescent="0.25">
      <c r="A325" s="658"/>
      <c r="B325" s="598">
        <v>1200</v>
      </c>
      <c r="C325" s="600" t="s">
        <v>44</v>
      </c>
      <c r="D325" s="600">
        <v>230</v>
      </c>
      <c r="E325" s="600">
        <v>68</v>
      </c>
      <c r="F325" s="600"/>
      <c r="G325" s="600" t="s">
        <v>214</v>
      </c>
      <c r="H325" s="600">
        <v>10</v>
      </c>
      <c r="I325" s="600">
        <v>1</v>
      </c>
      <c r="J325" s="600">
        <v>90</v>
      </c>
      <c r="K325" s="651">
        <f t="shared" si="165"/>
        <v>4190</v>
      </c>
      <c r="L325" s="651">
        <f t="shared" si="166"/>
        <v>4190</v>
      </c>
      <c r="M325" s="652">
        <v>1</v>
      </c>
      <c r="N325" s="585">
        <f t="shared" si="172"/>
        <v>4190</v>
      </c>
      <c r="O325" s="651">
        <v>125</v>
      </c>
      <c r="P325" s="585">
        <f t="shared" si="159"/>
        <v>523750</v>
      </c>
      <c r="Q325" s="588">
        <v>4190</v>
      </c>
      <c r="R325" s="589"/>
      <c r="S325" s="589"/>
      <c r="T325" s="583"/>
      <c r="U325" s="590"/>
      <c r="V325" s="591"/>
      <c r="W325" s="581"/>
      <c r="X325" s="583"/>
      <c r="Y325" s="583"/>
      <c r="Z325" s="583"/>
      <c r="AA325" s="593"/>
      <c r="AB325" s="593"/>
      <c r="AC325" s="593"/>
      <c r="AD325" s="589"/>
      <c r="AE325" s="589"/>
      <c r="AF325" s="594"/>
      <c r="AG325" s="594"/>
      <c r="AH325" s="583"/>
      <c r="AI325" s="588"/>
      <c r="AJ325" s="588"/>
      <c r="AK325" s="588"/>
      <c r="AL325" s="588"/>
      <c r="AM325" s="600"/>
      <c r="AN325" s="600"/>
      <c r="AO325" s="601"/>
      <c r="AP325" s="601"/>
      <c r="AQ325" s="601">
        <f t="shared" si="173"/>
        <v>523750</v>
      </c>
      <c r="AR325" s="601">
        <f t="shared" si="174"/>
        <v>523750</v>
      </c>
      <c r="AS325" s="595">
        <f t="shared" si="175"/>
        <v>523750</v>
      </c>
      <c r="AT325" s="595">
        <f t="shared" si="176"/>
        <v>0</v>
      </c>
      <c r="AU325" s="595">
        <f t="shared" si="177"/>
        <v>523750</v>
      </c>
      <c r="AV325" s="583">
        <f>'อัตราภาษี 1'!B5</f>
        <v>0.01</v>
      </c>
      <c r="AW325" s="591" t="s">
        <v>1995</v>
      </c>
      <c r="AX325" s="603">
        <f t="shared" si="178"/>
        <v>52.375</v>
      </c>
      <c r="AY325" s="595">
        <f t="shared" si="179"/>
        <v>5.2374999999999998</v>
      </c>
    </row>
    <row r="326" spans="1:51" ht="16.5" customHeight="1" x14ac:dyDescent="0.25">
      <c r="B326" s="1">
        <v>1201</v>
      </c>
      <c r="C326" s="2" t="s">
        <v>5</v>
      </c>
      <c r="D326" s="2">
        <v>14553</v>
      </c>
      <c r="E326" s="2">
        <v>20</v>
      </c>
      <c r="F326" s="2">
        <v>176</v>
      </c>
      <c r="G326" s="2" t="s">
        <v>214</v>
      </c>
      <c r="H326" s="2">
        <v>3</v>
      </c>
      <c r="I326" s="2">
        <v>0</v>
      </c>
      <c r="J326" s="2">
        <v>78</v>
      </c>
      <c r="K326" s="13">
        <f t="shared" si="165"/>
        <v>1278</v>
      </c>
      <c r="L326" s="13">
        <f t="shared" si="166"/>
        <v>1278</v>
      </c>
      <c r="M326" s="84">
        <v>1</v>
      </c>
      <c r="N326" s="14">
        <f t="shared" si="172"/>
        <v>1278</v>
      </c>
      <c r="O326" s="13">
        <f>[11]qry_report!$L$153</f>
        <v>125</v>
      </c>
      <c r="P326" s="14">
        <f t="shared" si="159"/>
        <v>159750</v>
      </c>
      <c r="Q326" s="3">
        <v>1278</v>
      </c>
      <c r="X326" s="4"/>
      <c r="AO326" s="95"/>
      <c r="AP326" s="95"/>
      <c r="AQ326" s="95">
        <f t="shared" si="163"/>
        <v>159750</v>
      </c>
      <c r="AR326" s="95">
        <f t="shared" si="164"/>
        <v>159750</v>
      </c>
      <c r="AT326" s="95">
        <f t="shared" si="150"/>
        <v>159750</v>
      </c>
      <c r="AW326" s="2"/>
    </row>
    <row r="327" spans="1:51" ht="16.5" customHeight="1" x14ac:dyDescent="0.25">
      <c r="B327" s="1">
        <v>1202</v>
      </c>
      <c r="C327" s="2" t="s">
        <v>5</v>
      </c>
      <c r="D327" s="2">
        <v>17591</v>
      </c>
      <c r="E327" s="2">
        <v>15</v>
      </c>
      <c r="F327" s="2">
        <v>400</v>
      </c>
      <c r="G327" s="2" t="s">
        <v>214</v>
      </c>
      <c r="H327" s="2">
        <v>2</v>
      </c>
      <c r="I327" s="2">
        <v>1</v>
      </c>
      <c r="J327" s="2">
        <v>90</v>
      </c>
      <c r="K327" s="13">
        <f t="shared" si="165"/>
        <v>990</v>
      </c>
      <c r="L327" s="13">
        <f t="shared" si="166"/>
        <v>990</v>
      </c>
      <c r="M327" s="84">
        <v>1</v>
      </c>
      <c r="N327" s="14">
        <f t="shared" si="172"/>
        <v>990</v>
      </c>
      <c r="O327" s="13">
        <v>125</v>
      </c>
      <c r="P327" s="14">
        <f t="shared" si="159"/>
        <v>123750</v>
      </c>
      <c r="Q327" s="3">
        <v>990</v>
      </c>
      <c r="X327" s="4"/>
      <c r="AO327" s="95"/>
      <c r="AP327" s="95"/>
      <c r="AQ327" s="95">
        <f t="shared" si="163"/>
        <v>123750</v>
      </c>
      <c r="AR327" s="95">
        <f t="shared" si="164"/>
        <v>123750</v>
      </c>
      <c r="AT327" s="95">
        <f t="shared" si="150"/>
        <v>123750</v>
      </c>
      <c r="AW327" s="2"/>
    </row>
    <row r="328" spans="1:51" ht="16.5" customHeight="1" x14ac:dyDescent="0.25">
      <c r="B328" s="1">
        <v>1203</v>
      </c>
      <c r="C328" s="2" t="s">
        <v>5</v>
      </c>
      <c r="D328" s="2">
        <v>40070</v>
      </c>
      <c r="E328" s="2">
        <v>267</v>
      </c>
      <c r="F328" s="2">
        <v>2032</v>
      </c>
      <c r="G328" s="2" t="s">
        <v>214</v>
      </c>
      <c r="H328" s="2">
        <v>0</v>
      </c>
      <c r="I328" s="2">
        <v>1</v>
      </c>
      <c r="J328" s="2">
        <v>23</v>
      </c>
      <c r="K328" s="13">
        <f t="shared" si="165"/>
        <v>123</v>
      </c>
      <c r="L328" s="13">
        <f t="shared" si="166"/>
        <v>123</v>
      </c>
      <c r="M328" s="84">
        <v>1</v>
      </c>
      <c r="N328" s="14">
        <f t="shared" si="172"/>
        <v>123</v>
      </c>
      <c r="O328" s="13">
        <f>[11]qry_report!$L$1469</f>
        <v>175</v>
      </c>
      <c r="P328" s="14">
        <f t="shared" si="159"/>
        <v>21525</v>
      </c>
      <c r="Q328" s="3">
        <v>123</v>
      </c>
      <c r="X328" s="4"/>
      <c r="AO328" s="95"/>
      <c r="AP328" s="95"/>
      <c r="AQ328" s="95">
        <f t="shared" si="163"/>
        <v>21525</v>
      </c>
      <c r="AR328" s="95">
        <f t="shared" si="164"/>
        <v>21525</v>
      </c>
      <c r="AT328" s="95">
        <f t="shared" si="150"/>
        <v>21525</v>
      </c>
      <c r="AW328" s="2"/>
    </row>
    <row r="329" spans="1:51" ht="16.5" customHeight="1" x14ac:dyDescent="0.25">
      <c r="B329" s="1">
        <v>1204</v>
      </c>
      <c r="C329" s="2" t="s">
        <v>5</v>
      </c>
      <c r="D329" s="2">
        <v>40068</v>
      </c>
      <c r="E329" s="2">
        <v>265</v>
      </c>
      <c r="F329" s="2">
        <v>2030</v>
      </c>
      <c r="G329" s="2" t="s">
        <v>214</v>
      </c>
      <c r="H329" s="2">
        <v>0</v>
      </c>
      <c r="I329" s="2">
        <v>2</v>
      </c>
      <c r="J329" s="2">
        <v>65</v>
      </c>
      <c r="K329" s="13">
        <f t="shared" si="165"/>
        <v>265</v>
      </c>
      <c r="L329" s="13">
        <f t="shared" si="166"/>
        <v>265</v>
      </c>
      <c r="M329" s="84">
        <v>1</v>
      </c>
      <c r="N329" s="14">
        <f t="shared" si="172"/>
        <v>265</v>
      </c>
      <c r="O329" s="13">
        <f>[11]qry_report!$L$1467</f>
        <v>150</v>
      </c>
      <c r="P329" s="14">
        <f t="shared" si="159"/>
        <v>39750</v>
      </c>
      <c r="Q329" s="3">
        <v>265</v>
      </c>
      <c r="X329" s="4"/>
      <c r="AO329" s="95"/>
      <c r="AP329" s="95"/>
      <c r="AQ329" s="95">
        <f t="shared" si="163"/>
        <v>39750</v>
      </c>
      <c r="AR329" s="95">
        <f t="shared" si="164"/>
        <v>39750</v>
      </c>
      <c r="AT329" s="95">
        <f t="shared" si="150"/>
        <v>39750</v>
      </c>
      <c r="AW329" s="2"/>
    </row>
    <row r="330" spans="1:51" ht="16.5" customHeight="1" x14ac:dyDescent="0.25">
      <c r="A330" s="67" t="s">
        <v>1430</v>
      </c>
      <c r="B330" s="1">
        <v>1205</v>
      </c>
      <c r="C330" s="2" t="s">
        <v>5</v>
      </c>
      <c r="D330" s="2">
        <v>44100</v>
      </c>
      <c r="E330" s="2">
        <v>333</v>
      </c>
      <c r="F330" s="2">
        <v>2423</v>
      </c>
      <c r="G330" s="2" t="s">
        <v>214</v>
      </c>
      <c r="H330" s="2">
        <v>1</v>
      </c>
      <c r="I330" s="2">
        <v>1</v>
      </c>
      <c r="J330" s="2">
        <v>53</v>
      </c>
      <c r="K330" s="13">
        <f t="shared" si="165"/>
        <v>553</v>
      </c>
      <c r="L330" s="13">
        <f t="shared" si="166"/>
        <v>553</v>
      </c>
      <c r="M330" s="84">
        <v>2</v>
      </c>
      <c r="N330" s="14">
        <f t="shared" si="172"/>
        <v>553</v>
      </c>
      <c r="O330" s="13">
        <v>100</v>
      </c>
      <c r="P330" s="14">
        <f t="shared" si="159"/>
        <v>55300</v>
      </c>
      <c r="R330" s="8">
        <v>553</v>
      </c>
      <c r="V330" s="26" t="s">
        <v>1430</v>
      </c>
      <c r="W330" s="5">
        <v>1093</v>
      </c>
      <c r="X330" s="4">
        <v>43</v>
      </c>
      <c r="Y330" s="4" t="s">
        <v>28</v>
      </c>
      <c r="Z330" s="4" t="s">
        <v>37</v>
      </c>
      <c r="AA330" s="16">
        <v>8</v>
      </c>
      <c r="AB330" s="16">
        <v>9</v>
      </c>
      <c r="AC330" s="16">
        <v>2</v>
      </c>
      <c r="AD330" s="8">
        <f t="shared" ref="AD330:AD335" si="180">AA330*AB330</f>
        <v>72</v>
      </c>
      <c r="AE330" s="8">
        <v>100</v>
      </c>
      <c r="AF330" s="7">
        <f>[10]รายการ!B1</f>
        <v>6700</v>
      </c>
      <c r="AG330" s="7">
        <f t="shared" ref="AG330:AG337" si="181">AF330*AD330</f>
        <v>482400</v>
      </c>
      <c r="AH330" s="3">
        <f t="shared" ref="AH330:AH337" si="182">SUM(AI330:AL330)</f>
        <v>72</v>
      </c>
      <c r="AJ330" s="3">
        <v>72</v>
      </c>
      <c r="AM330" s="2">
        <v>6</v>
      </c>
      <c r="AN330" s="2">
        <f>ค่าเสื่อม!G2</f>
        <v>6</v>
      </c>
      <c r="AO330" s="95">
        <f t="shared" si="167"/>
        <v>28944</v>
      </c>
      <c r="AP330" s="95">
        <f t="shared" si="168"/>
        <v>453456</v>
      </c>
      <c r="AQ330" s="95">
        <f t="shared" si="163"/>
        <v>508756</v>
      </c>
      <c r="AR330" s="95">
        <f t="shared" si="164"/>
        <v>508756</v>
      </c>
      <c r="AT330" s="95">
        <f t="shared" si="150"/>
        <v>508756</v>
      </c>
      <c r="AW330" s="2"/>
    </row>
    <row r="331" spans="1:51" ht="16.5" customHeight="1" x14ac:dyDescent="0.25">
      <c r="C331" s="2"/>
      <c r="N331" s="14"/>
      <c r="P331" s="14"/>
      <c r="W331" s="5">
        <v>1094</v>
      </c>
      <c r="X331" s="4"/>
      <c r="Y331" s="4" t="s">
        <v>62</v>
      </c>
      <c r="Z331" s="4" t="s">
        <v>7</v>
      </c>
      <c r="AA331" s="16">
        <v>15</v>
      </c>
      <c r="AB331" s="16">
        <v>17</v>
      </c>
      <c r="AC331" s="16">
        <v>2</v>
      </c>
      <c r="AD331" s="8">
        <f t="shared" si="180"/>
        <v>255</v>
      </c>
      <c r="AE331" s="8">
        <v>100</v>
      </c>
      <c r="AF331" s="7">
        <f>[10]รายการ!B6</f>
        <v>5400</v>
      </c>
      <c r="AG331" s="7">
        <f t="shared" si="181"/>
        <v>1377000</v>
      </c>
      <c r="AH331" s="3">
        <f t="shared" si="182"/>
        <v>255</v>
      </c>
      <c r="AJ331" s="3">
        <v>255</v>
      </c>
      <c r="AM331" s="2">
        <v>6</v>
      </c>
      <c r="AN331" s="2">
        <f>ค่าเสื่อม!G4</f>
        <v>20</v>
      </c>
      <c r="AO331" s="95">
        <f t="shared" si="167"/>
        <v>275400</v>
      </c>
      <c r="AP331" s="95">
        <f t="shared" si="168"/>
        <v>1101600</v>
      </c>
      <c r="AQ331" s="95">
        <f t="shared" si="163"/>
        <v>1101600</v>
      </c>
      <c r="AR331" s="95">
        <f t="shared" si="164"/>
        <v>1101600</v>
      </c>
      <c r="AT331" s="95">
        <f t="shared" si="150"/>
        <v>1101600</v>
      </c>
      <c r="AW331" s="2" t="s">
        <v>315</v>
      </c>
    </row>
    <row r="332" spans="1:51" ht="16.5" customHeight="1" x14ac:dyDescent="0.25">
      <c r="C332" s="2"/>
      <c r="N332" s="14"/>
      <c r="P332" s="14"/>
      <c r="W332" s="5">
        <v>1095</v>
      </c>
      <c r="X332" s="4"/>
      <c r="Y332" s="4" t="s">
        <v>62</v>
      </c>
      <c r="Z332" s="4" t="s">
        <v>53</v>
      </c>
      <c r="AA332" s="16">
        <v>5</v>
      </c>
      <c r="AB332" s="16">
        <v>5</v>
      </c>
      <c r="AC332" s="16">
        <v>2</v>
      </c>
      <c r="AD332" s="8">
        <f t="shared" si="180"/>
        <v>25</v>
      </c>
      <c r="AE332" s="8">
        <v>100</v>
      </c>
      <c r="AF332" s="7">
        <f>[10]รายการ!B6</f>
        <v>5400</v>
      </c>
      <c r="AG332" s="7">
        <f t="shared" si="181"/>
        <v>135000</v>
      </c>
      <c r="AH332" s="3">
        <f t="shared" si="182"/>
        <v>25</v>
      </c>
      <c r="AJ332" s="3">
        <v>25</v>
      </c>
      <c r="AM332" s="2">
        <v>5</v>
      </c>
      <c r="AN332" s="2">
        <f>ค่าเสื่อม!F4</f>
        <v>15</v>
      </c>
      <c r="AO332" s="95">
        <f t="shared" si="167"/>
        <v>20250</v>
      </c>
      <c r="AP332" s="95">
        <f t="shared" si="168"/>
        <v>114750</v>
      </c>
      <c r="AQ332" s="95">
        <f t="shared" si="163"/>
        <v>114750</v>
      </c>
      <c r="AR332" s="95">
        <f t="shared" si="164"/>
        <v>114750</v>
      </c>
      <c r="AT332" s="95">
        <f t="shared" si="150"/>
        <v>114750</v>
      </c>
      <c r="AW332" s="2" t="s">
        <v>315</v>
      </c>
    </row>
    <row r="333" spans="1:51" s="27" customFormat="1" ht="16.5" customHeight="1" x14ac:dyDescent="0.25">
      <c r="A333" s="68" t="s">
        <v>1360</v>
      </c>
      <c r="B333" s="5">
        <v>1206</v>
      </c>
      <c r="C333" s="4" t="s">
        <v>5</v>
      </c>
      <c r="D333" s="4">
        <v>14604</v>
      </c>
      <c r="E333" s="4">
        <v>11</v>
      </c>
      <c r="F333" s="4">
        <v>227</v>
      </c>
      <c r="G333" s="2" t="s">
        <v>214</v>
      </c>
      <c r="H333" s="4">
        <v>1</v>
      </c>
      <c r="I333" s="4">
        <v>1</v>
      </c>
      <c r="J333" s="4">
        <v>40</v>
      </c>
      <c r="K333" s="12">
        <f>H333*400+I333*100+J333</f>
        <v>540</v>
      </c>
      <c r="L333" s="14">
        <f>SUM(Q333:U333)</f>
        <v>540</v>
      </c>
      <c r="M333" s="62">
        <v>2</v>
      </c>
      <c r="N333" s="14">
        <f t="shared" si="172"/>
        <v>540</v>
      </c>
      <c r="O333" s="14">
        <f>[11]qry_report!$L$203</f>
        <v>750</v>
      </c>
      <c r="P333" s="14">
        <f t="shared" si="159"/>
        <v>405000</v>
      </c>
      <c r="Q333" s="3"/>
      <c r="R333" s="8">
        <v>540</v>
      </c>
      <c r="S333" s="8"/>
      <c r="T333" s="4"/>
      <c r="U333" s="11"/>
      <c r="V333" s="26" t="s">
        <v>1360</v>
      </c>
      <c r="W333" s="5">
        <v>1096</v>
      </c>
      <c r="X333" s="4">
        <v>64</v>
      </c>
      <c r="Y333" s="4" t="s">
        <v>28</v>
      </c>
      <c r="Z333" s="4" t="s">
        <v>53</v>
      </c>
      <c r="AA333" s="16">
        <v>12</v>
      </c>
      <c r="AB333" s="16">
        <v>24</v>
      </c>
      <c r="AC333" s="16">
        <v>2</v>
      </c>
      <c r="AD333" s="8">
        <f t="shared" si="180"/>
        <v>288</v>
      </c>
      <c r="AE333" s="8">
        <v>100</v>
      </c>
      <c r="AF333" s="7">
        <f>[10]รายการ!B1</f>
        <v>6700</v>
      </c>
      <c r="AG333" s="7">
        <f t="shared" si="181"/>
        <v>1929600</v>
      </c>
      <c r="AH333" s="3">
        <f t="shared" si="182"/>
        <v>288</v>
      </c>
      <c r="AI333" s="3"/>
      <c r="AJ333" s="3">
        <v>288</v>
      </c>
      <c r="AK333" s="3"/>
      <c r="AL333" s="3"/>
      <c r="AM333" s="4">
        <v>51</v>
      </c>
      <c r="AN333" s="4">
        <f>ค่าเสื่อม!T4</f>
        <v>93</v>
      </c>
      <c r="AO333" s="95">
        <f t="shared" si="167"/>
        <v>1794528</v>
      </c>
      <c r="AP333" s="95">
        <f t="shared" si="168"/>
        <v>135072</v>
      </c>
      <c r="AQ333" s="95">
        <f t="shared" si="163"/>
        <v>540072</v>
      </c>
      <c r="AR333" s="95">
        <f t="shared" si="164"/>
        <v>540072</v>
      </c>
      <c r="AS333" s="4"/>
      <c r="AT333" s="95">
        <f t="shared" si="150"/>
        <v>540072</v>
      </c>
      <c r="AU333" s="4"/>
      <c r="AV333" s="4"/>
      <c r="AW333" s="4"/>
      <c r="AX333" s="4"/>
      <c r="AY333" s="4"/>
    </row>
    <row r="334" spans="1:51" s="27" customFormat="1" ht="16.5" customHeight="1" x14ac:dyDescent="0.25">
      <c r="A334" s="68"/>
      <c r="B334" s="5"/>
      <c r="C334" s="4"/>
      <c r="D334" s="4"/>
      <c r="E334" s="4"/>
      <c r="F334" s="4"/>
      <c r="G334" s="4"/>
      <c r="H334" s="4"/>
      <c r="I334" s="4"/>
      <c r="J334" s="4"/>
      <c r="K334" s="7"/>
      <c r="L334" s="7"/>
      <c r="M334" s="62"/>
      <c r="N334" s="14"/>
      <c r="O334" s="7"/>
      <c r="P334" s="14"/>
      <c r="Q334" s="3"/>
      <c r="R334" s="8"/>
      <c r="S334" s="8"/>
      <c r="T334" s="4"/>
      <c r="U334" s="11"/>
      <c r="V334" s="26" t="s">
        <v>1361</v>
      </c>
      <c r="W334" s="5">
        <v>1097</v>
      </c>
      <c r="X334" s="4">
        <v>50</v>
      </c>
      <c r="Y334" s="4" t="s">
        <v>28</v>
      </c>
      <c r="Z334" s="4" t="s">
        <v>53</v>
      </c>
      <c r="AA334" s="16">
        <v>6</v>
      </c>
      <c r="AB334" s="16">
        <v>6</v>
      </c>
      <c r="AC334" s="16">
        <v>2</v>
      </c>
      <c r="AD334" s="8">
        <f t="shared" si="180"/>
        <v>36</v>
      </c>
      <c r="AE334" s="8">
        <v>100</v>
      </c>
      <c r="AF334" s="7">
        <f>[10]รายการ!B1</f>
        <v>6700</v>
      </c>
      <c r="AG334" s="7">
        <f t="shared" si="181"/>
        <v>241200</v>
      </c>
      <c r="AH334" s="3">
        <f t="shared" si="182"/>
        <v>36</v>
      </c>
      <c r="AI334" s="3"/>
      <c r="AJ334" s="3">
        <v>36</v>
      </c>
      <c r="AK334" s="3"/>
      <c r="AL334" s="3"/>
      <c r="AM334" s="4">
        <v>21</v>
      </c>
      <c r="AN334" s="4">
        <f>ค่าเสื่อม!T4</f>
        <v>93</v>
      </c>
      <c r="AO334" s="95">
        <f t="shared" si="167"/>
        <v>224316</v>
      </c>
      <c r="AP334" s="95">
        <f t="shared" si="168"/>
        <v>16884</v>
      </c>
      <c r="AQ334" s="95">
        <f t="shared" si="163"/>
        <v>16884</v>
      </c>
      <c r="AR334" s="95">
        <f t="shared" si="164"/>
        <v>16884</v>
      </c>
      <c r="AS334" s="4"/>
      <c r="AT334" s="95">
        <f t="shared" si="150"/>
        <v>16884</v>
      </c>
      <c r="AU334" s="4"/>
      <c r="AV334" s="4"/>
      <c r="AW334" s="4"/>
      <c r="AX334" s="4"/>
      <c r="AY334" s="4"/>
    </row>
    <row r="335" spans="1:51" s="27" customFormat="1" ht="16.5" customHeight="1" x14ac:dyDescent="0.25">
      <c r="A335" s="68"/>
      <c r="B335" s="5"/>
      <c r="C335" s="4"/>
      <c r="D335" s="4"/>
      <c r="E335" s="4"/>
      <c r="F335" s="4"/>
      <c r="G335" s="4"/>
      <c r="H335" s="4"/>
      <c r="I335" s="4"/>
      <c r="J335" s="4"/>
      <c r="K335" s="7"/>
      <c r="L335" s="7"/>
      <c r="M335" s="62"/>
      <c r="N335" s="14"/>
      <c r="O335" s="7"/>
      <c r="P335" s="14"/>
      <c r="Q335" s="3"/>
      <c r="R335" s="8"/>
      <c r="S335" s="8"/>
      <c r="T335" s="4"/>
      <c r="U335" s="11"/>
      <c r="V335" s="26"/>
      <c r="W335" s="5">
        <v>1098</v>
      </c>
      <c r="X335" s="4"/>
      <c r="Y335" s="4" t="s">
        <v>38</v>
      </c>
      <c r="Z335" s="4" t="s">
        <v>7</v>
      </c>
      <c r="AA335" s="16">
        <v>7</v>
      </c>
      <c r="AB335" s="16">
        <v>12</v>
      </c>
      <c r="AC335" s="16">
        <v>2</v>
      </c>
      <c r="AD335" s="8">
        <f t="shared" si="180"/>
        <v>84</v>
      </c>
      <c r="AE335" s="8">
        <v>100</v>
      </c>
      <c r="AF335" s="7">
        <f>[10]รายการ!B34</f>
        <v>2050</v>
      </c>
      <c r="AG335" s="7">
        <f t="shared" si="181"/>
        <v>172200</v>
      </c>
      <c r="AH335" s="3">
        <f t="shared" si="182"/>
        <v>84</v>
      </c>
      <c r="AI335" s="3"/>
      <c r="AJ335" s="3">
        <v>84</v>
      </c>
      <c r="AK335" s="3"/>
      <c r="AL335" s="3"/>
      <c r="AM335" s="4">
        <v>8</v>
      </c>
      <c r="AN335" s="4">
        <f>ค่าเสื่อม!I4</f>
        <v>30</v>
      </c>
      <c r="AO335" s="95">
        <f t="shared" si="167"/>
        <v>51660</v>
      </c>
      <c r="AP335" s="95">
        <f t="shared" si="168"/>
        <v>120540</v>
      </c>
      <c r="AQ335" s="95">
        <f t="shared" si="163"/>
        <v>120540</v>
      </c>
      <c r="AR335" s="95">
        <f t="shared" si="164"/>
        <v>120540</v>
      </c>
      <c r="AS335" s="4"/>
      <c r="AT335" s="95">
        <f t="shared" si="150"/>
        <v>120540</v>
      </c>
      <c r="AU335" s="4"/>
      <c r="AV335" s="4"/>
      <c r="AW335" s="4" t="s">
        <v>51</v>
      </c>
      <c r="AX335" s="4"/>
      <c r="AY335" s="4"/>
    </row>
    <row r="336" spans="1:51" ht="16.5" customHeight="1" x14ac:dyDescent="0.25">
      <c r="B336" s="1">
        <v>1207</v>
      </c>
      <c r="C336" s="2" t="s">
        <v>5</v>
      </c>
      <c r="D336" s="2">
        <v>15116</v>
      </c>
      <c r="E336" s="2">
        <v>7</v>
      </c>
      <c r="F336" s="2">
        <v>299</v>
      </c>
      <c r="G336" s="2" t="s">
        <v>214</v>
      </c>
      <c r="H336" s="2">
        <v>2</v>
      </c>
      <c r="I336" s="2">
        <v>2</v>
      </c>
      <c r="J336" s="2">
        <v>0</v>
      </c>
      <c r="K336" s="13">
        <f>H336*400+I336*100+J336</f>
        <v>1000</v>
      </c>
      <c r="L336" s="13">
        <f>SUM(Q336:U336)</f>
        <v>1000</v>
      </c>
      <c r="M336" s="84">
        <v>2</v>
      </c>
      <c r="N336" s="14">
        <f t="shared" si="172"/>
        <v>1000</v>
      </c>
      <c r="O336" s="13">
        <f>[11]qry_report!$L$264</f>
        <v>125</v>
      </c>
      <c r="P336" s="14">
        <f t="shared" si="159"/>
        <v>125000</v>
      </c>
      <c r="R336" s="8">
        <v>1000</v>
      </c>
      <c r="V336" s="26" t="s">
        <v>1432</v>
      </c>
      <c r="W336" s="5">
        <v>1099</v>
      </c>
      <c r="X336" s="4">
        <v>40</v>
      </c>
      <c r="Y336" s="4" t="s">
        <v>28</v>
      </c>
      <c r="Z336" s="4" t="s">
        <v>53</v>
      </c>
      <c r="AA336" s="16">
        <v>6</v>
      </c>
      <c r="AB336" s="16">
        <v>11</v>
      </c>
      <c r="AC336" s="16">
        <v>2</v>
      </c>
      <c r="AD336" s="8">
        <f>AA336*AB336</f>
        <v>66</v>
      </c>
      <c r="AE336" s="8">
        <v>100</v>
      </c>
      <c r="AF336" s="7">
        <f>[10]รายการ!B1</f>
        <v>6700</v>
      </c>
      <c r="AG336" s="7">
        <f t="shared" si="181"/>
        <v>442200</v>
      </c>
      <c r="AH336" s="3">
        <f t="shared" si="182"/>
        <v>66</v>
      </c>
      <c r="AJ336" s="3">
        <v>66</v>
      </c>
      <c r="AM336" s="2">
        <v>28</v>
      </c>
      <c r="AN336" s="2">
        <f>ค่าเสื่อม!T4</f>
        <v>93</v>
      </c>
      <c r="AO336" s="95">
        <f t="shared" si="167"/>
        <v>411246</v>
      </c>
      <c r="AP336" s="95">
        <f t="shared" si="168"/>
        <v>30954</v>
      </c>
      <c r="AQ336" s="95">
        <f t="shared" si="163"/>
        <v>155954</v>
      </c>
      <c r="AR336" s="95">
        <f t="shared" si="164"/>
        <v>155954</v>
      </c>
      <c r="AT336" s="95">
        <f t="shared" si="150"/>
        <v>155954</v>
      </c>
      <c r="AW336" s="2"/>
    </row>
    <row r="337" spans="1:52" ht="16.5" customHeight="1" x14ac:dyDescent="0.25">
      <c r="C337" s="2"/>
      <c r="N337" s="14"/>
      <c r="P337" s="14"/>
      <c r="W337" s="5">
        <v>1100</v>
      </c>
      <c r="X337" s="4"/>
      <c r="Y337" s="4" t="s">
        <v>38</v>
      </c>
      <c r="Z337" s="4" t="s">
        <v>7</v>
      </c>
      <c r="AA337" s="16">
        <v>9</v>
      </c>
      <c r="AB337" s="16">
        <v>11</v>
      </c>
      <c r="AC337" s="16">
        <v>2</v>
      </c>
      <c r="AD337" s="8">
        <f>AA337*AB337</f>
        <v>99</v>
      </c>
      <c r="AE337" s="8">
        <v>100</v>
      </c>
      <c r="AF337" s="7">
        <f>[10]รายการ!B34</f>
        <v>2050</v>
      </c>
      <c r="AG337" s="7">
        <f t="shared" si="181"/>
        <v>202950</v>
      </c>
      <c r="AH337" s="3">
        <f t="shared" si="182"/>
        <v>99</v>
      </c>
      <c r="AJ337" s="3">
        <v>99</v>
      </c>
      <c r="AM337" s="2">
        <v>28</v>
      </c>
      <c r="AN337" s="2">
        <f>ค่าเสื่อม!T4</f>
        <v>93</v>
      </c>
      <c r="AO337" s="95">
        <f t="shared" si="167"/>
        <v>188743.5</v>
      </c>
      <c r="AP337" s="95">
        <f t="shared" si="168"/>
        <v>14206.5</v>
      </c>
      <c r="AQ337" s="95">
        <f t="shared" si="163"/>
        <v>14206.5</v>
      </c>
      <c r="AR337" s="95">
        <f t="shared" si="164"/>
        <v>14206.5</v>
      </c>
      <c r="AT337" s="95">
        <f t="shared" si="150"/>
        <v>14206.5</v>
      </c>
      <c r="AW337" s="2" t="s">
        <v>51</v>
      </c>
    </row>
    <row r="338" spans="1:52" s="602" customFormat="1" ht="16.5" customHeight="1" x14ac:dyDescent="0.25">
      <c r="A338" s="699" t="s">
        <v>1433</v>
      </c>
      <c r="B338" s="598">
        <v>1208</v>
      </c>
      <c r="C338" s="600" t="s">
        <v>44</v>
      </c>
      <c r="D338" s="600">
        <v>93</v>
      </c>
      <c r="E338" s="600">
        <v>69</v>
      </c>
      <c r="F338" s="600"/>
      <c r="G338" s="600" t="s">
        <v>214</v>
      </c>
      <c r="H338" s="600">
        <v>2</v>
      </c>
      <c r="I338" s="600">
        <v>2</v>
      </c>
      <c r="J338" s="600">
        <v>57</v>
      </c>
      <c r="K338" s="651">
        <f>H338*400+I338*100+J338</f>
        <v>1057</v>
      </c>
      <c r="L338" s="651">
        <f>SUM(Q339:U339)</f>
        <v>0</v>
      </c>
      <c r="M338" s="652">
        <v>2</v>
      </c>
      <c r="N338" s="585">
        <v>1057</v>
      </c>
      <c r="O338" s="651">
        <v>125</v>
      </c>
      <c r="P338" s="585">
        <f>N338*O338</f>
        <v>132125</v>
      </c>
      <c r="Q338" s="588"/>
      <c r="R338" s="589">
        <v>1057</v>
      </c>
      <c r="S338" s="589"/>
      <c r="T338" s="583"/>
      <c r="U338" s="590"/>
      <c r="V338" s="591"/>
      <c r="W338" s="581"/>
      <c r="X338" s="583"/>
      <c r="Y338" s="583"/>
      <c r="Z338" s="583"/>
      <c r="AA338" s="593"/>
      <c r="AB338" s="593"/>
      <c r="AC338" s="593"/>
      <c r="AD338" s="589"/>
      <c r="AE338" s="589"/>
      <c r="AF338" s="594"/>
      <c r="AG338" s="594"/>
      <c r="AH338" s="588"/>
      <c r="AI338" s="588"/>
      <c r="AJ338" s="588"/>
      <c r="AK338" s="588"/>
      <c r="AL338" s="588"/>
      <c r="AM338" s="600"/>
      <c r="AN338" s="600"/>
      <c r="AO338" s="601"/>
      <c r="AP338" s="601"/>
      <c r="AQ338" s="601">
        <f t="shared" si="163"/>
        <v>132125</v>
      </c>
      <c r="AR338" s="601">
        <f t="shared" si="164"/>
        <v>132125</v>
      </c>
      <c r="AS338" s="595">
        <f>P338</f>
        <v>132125</v>
      </c>
      <c r="AT338" s="595">
        <f t="shared" ref="AT338" si="183">AQ338-AS338</f>
        <v>0</v>
      </c>
      <c r="AU338" s="595">
        <f>AS338</f>
        <v>132125</v>
      </c>
      <c r="AV338" s="583">
        <f>'อัตราภาษี 1'!D5</f>
        <v>0.03</v>
      </c>
      <c r="AW338" s="591" t="s">
        <v>1996</v>
      </c>
      <c r="AX338" s="603">
        <f t="shared" ref="AX338" si="184">AU338*AV338/100</f>
        <v>39.637500000000003</v>
      </c>
      <c r="AY338" s="595">
        <f t="shared" ref="AY338" si="185">AX338*10/100</f>
        <v>3.9637500000000001</v>
      </c>
    </row>
    <row r="339" spans="1:52" s="2" customFormat="1" ht="16.5" customHeight="1" x14ac:dyDescent="0.25">
      <c r="A339" s="28" t="s">
        <v>299</v>
      </c>
      <c r="S339" s="8"/>
      <c r="T339" s="4"/>
      <c r="U339" s="11"/>
      <c r="V339" s="26" t="s">
        <v>1434</v>
      </c>
      <c r="W339" s="5">
        <v>1101</v>
      </c>
      <c r="X339" s="4">
        <v>27</v>
      </c>
      <c r="Y339" s="4" t="s">
        <v>28</v>
      </c>
      <c r="Z339" s="4" t="s">
        <v>41</v>
      </c>
      <c r="AA339" s="16"/>
      <c r="AB339" s="16"/>
      <c r="AC339" s="16">
        <v>2</v>
      </c>
      <c r="AD339" s="8">
        <v>168</v>
      </c>
      <c r="AE339" s="8">
        <v>100</v>
      </c>
      <c r="AF339" s="7">
        <f>[10]รายการ!B1</f>
        <v>6700</v>
      </c>
      <c r="AG339" s="7">
        <f t="shared" ref="AG339:AG363" si="186">AF339*AD339</f>
        <v>1125600</v>
      </c>
      <c r="AH339" s="4">
        <v>168</v>
      </c>
      <c r="AI339" s="3"/>
      <c r="AJ339" s="3">
        <v>168</v>
      </c>
      <c r="AK339" s="3"/>
      <c r="AL339" s="3"/>
      <c r="AM339" s="2">
        <v>51</v>
      </c>
      <c r="AN339" s="2">
        <f>ค่าเสื่อม!W3</f>
        <v>85</v>
      </c>
      <c r="AO339" s="95">
        <f t="shared" si="167"/>
        <v>956760</v>
      </c>
      <c r="AP339" s="95">
        <f t="shared" si="168"/>
        <v>168840</v>
      </c>
      <c r="AQ339" s="95">
        <f t="shared" si="163"/>
        <v>168840</v>
      </c>
      <c r="AR339" s="95">
        <f t="shared" si="164"/>
        <v>168840</v>
      </c>
      <c r="AT339" s="95">
        <f t="shared" si="150"/>
        <v>168840</v>
      </c>
      <c r="AZ339" s="66"/>
    </row>
    <row r="340" spans="1:52" ht="16.5" customHeight="1" x14ac:dyDescent="0.25">
      <c r="A340" s="6"/>
      <c r="C340" s="2"/>
      <c r="N340" s="14"/>
      <c r="P340" s="14"/>
      <c r="X340" s="4"/>
      <c r="Z340" s="26" t="s">
        <v>42</v>
      </c>
      <c r="AA340" s="16">
        <v>7</v>
      </c>
      <c r="AB340" s="16">
        <v>12</v>
      </c>
      <c r="AC340" s="16">
        <v>2</v>
      </c>
      <c r="AD340" s="8">
        <f>AA340*AB340</f>
        <v>84</v>
      </c>
      <c r="AE340" s="8">
        <v>50</v>
      </c>
      <c r="AF340" s="7">
        <f>AF342</f>
        <v>6700</v>
      </c>
      <c r="AG340" s="7">
        <f t="shared" si="186"/>
        <v>562800</v>
      </c>
      <c r="AH340" s="3">
        <f>SUM(AI340:AL340)</f>
        <v>84</v>
      </c>
      <c r="AJ340" s="3">
        <v>84</v>
      </c>
      <c r="AN340" s="2">
        <v>85</v>
      </c>
      <c r="AO340" s="95">
        <f t="shared" si="167"/>
        <v>478380</v>
      </c>
      <c r="AP340" s="95">
        <f t="shared" si="168"/>
        <v>84420</v>
      </c>
      <c r="AQ340" s="95">
        <f t="shared" si="163"/>
        <v>84420</v>
      </c>
      <c r="AR340" s="95">
        <f t="shared" si="164"/>
        <v>84420</v>
      </c>
      <c r="AT340" s="95">
        <f t="shared" si="150"/>
        <v>84420</v>
      </c>
      <c r="AW340" s="2"/>
    </row>
    <row r="341" spans="1:52" ht="16.5" customHeight="1" x14ac:dyDescent="0.25">
      <c r="C341" s="2"/>
      <c r="N341" s="14"/>
      <c r="P341" s="14"/>
      <c r="X341" s="4"/>
      <c r="Z341" s="26" t="s">
        <v>43</v>
      </c>
      <c r="AA341" s="16">
        <v>7</v>
      </c>
      <c r="AB341" s="16">
        <v>12</v>
      </c>
      <c r="AC341" s="16">
        <v>2</v>
      </c>
      <c r="AD341" s="8">
        <f>AA341*AB341</f>
        <v>84</v>
      </c>
      <c r="AE341" s="8">
        <v>50</v>
      </c>
      <c r="AF341" s="7">
        <f>AF339</f>
        <v>6700</v>
      </c>
      <c r="AG341" s="7">
        <f t="shared" si="186"/>
        <v>562800</v>
      </c>
      <c r="AH341" s="3">
        <f>SUM(AI341:AL341)</f>
        <v>84</v>
      </c>
      <c r="AJ341" s="3">
        <v>84</v>
      </c>
      <c r="AN341" s="2">
        <v>85</v>
      </c>
      <c r="AO341" s="95">
        <f t="shared" si="167"/>
        <v>478380</v>
      </c>
      <c r="AP341" s="95">
        <f t="shared" si="168"/>
        <v>84420</v>
      </c>
      <c r="AQ341" s="95">
        <f t="shared" si="163"/>
        <v>84420</v>
      </c>
      <c r="AR341" s="95">
        <f t="shared" si="164"/>
        <v>84420</v>
      </c>
      <c r="AT341" s="95">
        <f t="shared" si="150"/>
        <v>84420</v>
      </c>
      <c r="AW341" s="2"/>
    </row>
    <row r="342" spans="1:52" ht="16.5" customHeight="1" x14ac:dyDescent="0.25">
      <c r="A342" s="67" t="s">
        <v>1435</v>
      </c>
      <c r="B342" s="1">
        <v>1209</v>
      </c>
      <c r="C342" s="2" t="s">
        <v>5</v>
      </c>
      <c r="D342" s="2">
        <v>37977</v>
      </c>
      <c r="E342" s="2">
        <v>29</v>
      </c>
      <c r="F342" s="2">
        <v>1862</v>
      </c>
      <c r="G342" s="2" t="s">
        <v>214</v>
      </c>
      <c r="H342" s="2">
        <v>0</v>
      </c>
      <c r="I342" s="2">
        <v>2</v>
      </c>
      <c r="J342" s="2">
        <v>6</v>
      </c>
      <c r="K342" s="13">
        <f>H342*400+I342*100+J342</f>
        <v>206</v>
      </c>
      <c r="L342" s="13">
        <f>SUM(Q342:U342)</f>
        <v>206</v>
      </c>
      <c r="M342" s="84">
        <v>2</v>
      </c>
      <c r="N342" s="14">
        <f t="shared" si="172"/>
        <v>206</v>
      </c>
      <c r="O342" s="13">
        <f>[11]qry_report!$L$1339</f>
        <v>125</v>
      </c>
      <c r="P342" s="14">
        <f t="shared" si="159"/>
        <v>25750</v>
      </c>
      <c r="R342" s="8">
        <v>206</v>
      </c>
      <c r="V342" s="26" t="s">
        <v>1435</v>
      </c>
      <c r="W342" s="5">
        <v>1102</v>
      </c>
      <c r="X342" s="514" t="s">
        <v>1436</v>
      </c>
      <c r="Y342" s="4" t="s">
        <v>28</v>
      </c>
      <c r="Z342" s="4" t="s">
        <v>41</v>
      </c>
      <c r="AC342" s="16">
        <v>2</v>
      </c>
      <c r="AD342" s="8">
        <v>270</v>
      </c>
      <c r="AE342" s="8">
        <v>100</v>
      </c>
      <c r="AF342" s="7">
        <f>[10]รายการ!B1</f>
        <v>6700</v>
      </c>
      <c r="AG342" s="7">
        <f t="shared" si="186"/>
        <v>1809000</v>
      </c>
      <c r="AH342" s="4">
        <v>270</v>
      </c>
      <c r="AJ342" s="3">
        <v>270</v>
      </c>
      <c r="AM342" s="2">
        <v>31</v>
      </c>
      <c r="AN342" s="2">
        <f>ค่าเสื่อม!W3</f>
        <v>85</v>
      </c>
      <c r="AO342" s="95">
        <f t="shared" si="167"/>
        <v>1537650</v>
      </c>
      <c r="AP342" s="95">
        <f t="shared" si="168"/>
        <v>271350</v>
      </c>
      <c r="AQ342" s="95">
        <f t="shared" si="163"/>
        <v>297100</v>
      </c>
      <c r="AR342" s="95">
        <f t="shared" si="164"/>
        <v>297100</v>
      </c>
      <c r="AT342" s="95">
        <f t="shared" si="150"/>
        <v>297100</v>
      </c>
      <c r="AW342" s="2"/>
    </row>
    <row r="343" spans="1:52" ht="16.5" customHeight="1" x14ac:dyDescent="0.25">
      <c r="C343" s="2"/>
      <c r="N343" s="14"/>
      <c r="P343" s="14"/>
      <c r="X343" s="4"/>
      <c r="Z343" s="26" t="s">
        <v>42</v>
      </c>
      <c r="AA343" s="16">
        <v>9</v>
      </c>
      <c r="AB343" s="16">
        <v>15</v>
      </c>
      <c r="AC343" s="16">
        <v>2</v>
      </c>
      <c r="AD343" s="8">
        <f>AA343*AB343</f>
        <v>135</v>
      </c>
      <c r="AE343" s="8">
        <v>50</v>
      </c>
      <c r="AF343" s="7">
        <f>AF341</f>
        <v>6700</v>
      </c>
      <c r="AG343" s="7">
        <f t="shared" si="186"/>
        <v>904500</v>
      </c>
      <c r="AH343" s="3">
        <f>SUM(AI343:AL343)</f>
        <v>135</v>
      </c>
      <c r="AJ343" s="3">
        <v>135</v>
      </c>
      <c r="AN343" s="2">
        <v>85</v>
      </c>
      <c r="AO343" s="95">
        <f t="shared" si="167"/>
        <v>768825</v>
      </c>
      <c r="AP343" s="95">
        <f t="shared" si="168"/>
        <v>135675</v>
      </c>
      <c r="AQ343" s="95">
        <f t="shared" si="163"/>
        <v>135675</v>
      </c>
      <c r="AR343" s="95">
        <f t="shared" si="164"/>
        <v>135675</v>
      </c>
      <c r="AT343" s="95">
        <f t="shared" si="150"/>
        <v>135675</v>
      </c>
      <c r="AW343" s="2"/>
    </row>
    <row r="344" spans="1:52" ht="16.5" customHeight="1" x14ac:dyDescent="0.25">
      <c r="C344" s="2"/>
      <c r="N344" s="14"/>
      <c r="P344" s="14"/>
      <c r="X344" s="4"/>
      <c r="Z344" s="26" t="s">
        <v>43</v>
      </c>
      <c r="AA344" s="16">
        <v>9</v>
      </c>
      <c r="AB344" s="16">
        <v>15</v>
      </c>
      <c r="AC344" s="16">
        <v>2</v>
      </c>
      <c r="AD344" s="8">
        <f>AA344*AB344</f>
        <v>135</v>
      </c>
      <c r="AE344" s="8">
        <v>50</v>
      </c>
      <c r="AF344" s="7">
        <f>AF342</f>
        <v>6700</v>
      </c>
      <c r="AG344" s="7">
        <f t="shared" si="186"/>
        <v>904500</v>
      </c>
      <c r="AH344" s="3">
        <f>SUM(AI344:AL344)</f>
        <v>135</v>
      </c>
      <c r="AJ344" s="3">
        <v>135</v>
      </c>
      <c r="AN344" s="2">
        <v>85</v>
      </c>
      <c r="AO344" s="95">
        <f t="shared" si="167"/>
        <v>768825</v>
      </c>
      <c r="AP344" s="95">
        <f t="shared" si="168"/>
        <v>135675</v>
      </c>
      <c r="AQ344" s="95">
        <f t="shared" si="163"/>
        <v>135675</v>
      </c>
      <c r="AR344" s="95">
        <f t="shared" si="164"/>
        <v>135675</v>
      </c>
      <c r="AT344" s="95">
        <f t="shared" si="150"/>
        <v>135675</v>
      </c>
      <c r="AW344" s="2"/>
    </row>
    <row r="345" spans="1:52" ht="16.5" customHeight="1" x14ac:dyDescent="0.25">
      <c r="C345" s="2"/>
      <c r="N345" s="14"/>
      <c r="P345" s="14"/>
      <c r="W345" s="5">
        <v>1103</v>
      </c>
      <c r="X345" s="4"/>
      <c r="Y345" s="4" t="s">
        <v>38</v>
      </c>
      <c r="Z345" s="4" t="s">
        <v>7</v>
      </c>
      <c r="AA345" s="16">
        <v>8</v>
      </c>
      <c r="AB345" s="16">
        <v>16</v>
      </c>
      <c r="AC345" s="16">
        <v>2</v>
      </c>
      <c r="AD345" s="8">
        <f>AA345*AB345</f>
        <v>128</v>
      </c>
      <c r="AE345" s="8">
        <v>100</v>
      </c>
      <c r="AF345" s="7">
        <f>[10]รายการ!B34</f>
        <v>2050</v>
      </c>
      <c r="AG345" s="7">
        <f t="shared" si="186"/>
        <v>262400</v>
      </c>
      <c r="AH345" s="3">
        <f>SUM(AI345:AL345)</f>
        <v>128</v>
      </c>
      <c r="AJ345" s="3">
        <v>128</v>
      </c>
      <c r="AM345" s="2">
        <v>26</v>
      </c>
      <c r="AN345" s="2">
        <f>ค่าเสื่อม!T4</f>
        <v>93</v>
      </c>
      <c r="AO345" s="95">
        <f t="shared" si="167"/>
        <v>244032</v>
      </c>
      <c r="AP345" s="95">
        <f t="shared" si="168"/>
        <v>18368</v>
      </c>
      <c r="AQ345" s="95">
        <f t="shared" si="163"/>
        <v>18368</v>
      </c>
      <c r="AR345" s="95">
        <f t="shared" si="164"/>
        <v>18368</v>
      </c>
      <c r="AT345" s="95">
        <f t="shared" si="150"/>
        <v>18368</v>
      </c>
      <c r="AW345" s="2" t="s">
        <v>51</v>
      </c>
    </row>
    <row r="346" spans="1:52" ht="16.5" customHeight="1" x14ac:dyDescent="0.25">
      <c r="B346" s="1">
        <v>1210</v>
      </c>
      <c r="C346" s="2" t="s">
        <v>5</v>
      </c>
      <c r="D346" s="2">
        <v>37975</v>
      </c>
      <c r="E346" s="2">
        <v>190</v>
      </c>
      <c r="F346" s="2">
        <v>1868</v>
      </c>
      <c r="G346" s="2" t="s">
        <v>245</v>
      </c>
      <c r="H346" s="2">
        <v>9</v>
      </c>
      <c r="I346" s="2">
        <v>0</v>
      </c>
      <c r="J346" s="2">
        <v>1</v>
      </c>
      <c r="K346" s="13">
        <f t="shared" ref="K346:K371" si="187">H346*400+I346*100+J346</f>
        <v>3601</v>
      </c>
      <c r="L346" s="13">
        <f t="shared" ref="L346:L375" si="188">SUM(Q346:U346)</f>
        <v>3601</v>
      </c>
      <c r="M346" s="84">
        <v>1</v>
      </c>
      <c r="N346" s="14">
        <f t="shared" si="172"/>
        <v>3601</v>
      </c>
      <c r="O346" s="13">
        <f>[11]qry_report!$L$1337</f>
        <v>125</v>
      </c>
      <c r="P346" s="14">
        <f t="shared" si="159"/>
        <v>450125</v>
      </c>
      <c r="Q346" s="3">
        <v>3601</v>
      </c>
      <c r="X346" s="4"/>
      <c r="AH346" s="3"/>
      <c r="AO346" s="95"/>
      <c r="AP346" s="95"/>
      <c r="AQ346" s="95">
        <f t="shared" si="163"/>
        <v>450125</v>
      </c>
      <c r="AR346" s="95">
        <f t="shared" si="164"/>
        <v>450125</v>
      </c>
      <c r="AT346" s="95">
        <f t="shared" si="150"/>
        <v>450125</v>
      </c>
      <c r="AW346" s="2"/>
    </row>
    <row r="347" spans="1:52" ht="16.5" customHeight="1" x14ac:dyDescent="0.25">
      <c r="B347" s="1">
        <v>1211</v>
      </c>
      <c r="C347" s="2" t="s">
        <v>5</v>
      </c>
      <c r="D347" s="2">
        <v>37976</v>
      </c>
      <c r="E347" s="2">
        <v>191</v>
      </c>
      <c r="F347" s="2">
        <v>1869</v>
      </c>
      <c r="G347" s="2" t="s">
        <v>245</v>
      </c>
      <c r="H347" s="2">
        <v>4</v>
      </c>
      <c r="I347" s="2">
        <v>1</v>
      </c>
      <c r="J347" s="2">
        <v>35</v>
      </c>
      <c r="K347" s="13">
        <f t="shared" si="187"/>
        <v>1735</v>
      </c>
      <c r="L347" s="13">
        <f t="shared" si="188"/>
        <v>1735</v>
      </c>
      <c r="M347" s="84">
        <v>1</v>
      </c>
      <c r="N347" s="14">
        <f t="shared" si="172"/>
        <v>1735</v>
      </c>
      <c r="O347" s="13">
        <f>[11]qry_report!$L$1338</f>
        <v>125</v>
      </c>
      <c r="P347" s="14">
        <f t="shared" si="159"/>
        <v>216875</v>
      </c>
      <c r="Q347" s="3">
        <v>1735</v>
      </c>
      <c r="X347" s="4"/>
      <c r="AH347" s="3"/>
      <c r="AO347" s="95"/>
      <c r="AP347" s="95"/>
      <c r="AQ347" s="95">
        <f t="shared" si="163"/>
        <v>216875</v>
      </c>
      <c r="AR347" s="95">
        <f t="shared" si="164"/>
        <v>216875</v>
      </c>
      <c r="AT347" s="95">
        <f t="shared" ref="AT347:AT411" si="189">AQ347</f>
        <v>216875</v>
      </c>
      <c r="AW347" s="2"/>
    </row>
    <row r="348" spans="1:52" ht="16.5" customHeight="1" x14ac:dyDescent="0.25">
      <c r="B348" s="1">
        <v>1212</v>
      </c>
      <c r="C348" s="2" t="s">
        <v>5</v>
      </c>
      <c r="D348" s="2">
        <v>38149</v>
      </c>
      <c r="E348" s="2">
        <v>37</v>
      </c>
      <c r="F348" s="2">
        <v>1864</v>
      </c>
      <c r="G348" s="2" t="s">
        <v>214</v>
      </c>
      <c r="H348" s="2">
        <v>4</v>
      </c>
      <c r="I348" s="2">
        <v>0</v>
      </c>
      <c r="J348" s="2">
        <v>93</v>
      </c>
      <c r="K348" s="13">
        <f t="shared" si="187"/>
        <v>1693</v>
      </c>
      <c r="L348" s="13">
        <f t="shared" si="188"/>
        <v>1693</v>
      </c>
      <c r="M348" s="84">
        <v>1</v>
      </c>
      <c r="N348" s="14">
        <f t="shared" si="172"/>
        <v>1693</v>
      </c>
      <c r="O348" s="13">
        <f>[11]qry_report!$L$1360</f>
        <v>100</v>
      </c>
      <c r="P348" s="14">
        <f t="shared" si="159"/>
        <v>169300</v>
      </c>
      <c r="Q348" s="3">
        <v>1693</v>
      </c>
      <c r="X348" s="4"/>
      <c r="AO348" s="95"/>
      <c r="AP348" s="95"/>
      <c r="AQ348" s="95">
        <f t="shared" si="163"/>
        <v>169300</v>
      </c>
      <c r="AR348" s="95">
        <f t="shared" si="164"/>
        <v>169300</v>
      </c>
      <c r="AT348" s="95">
        <f t="shared" si="189"/>
        <v>169300</v>
      </c>
      <c r="AW348" s="2"/>
    </row>
    <row r="349" spans="1:52" ht="16.5" customHeight="1" x14ac:dyDescent="0.25">
      <c r="B349" s="1">
        <v>1213</v>
      </c>
      <c r="C349" s="2" t="s">
        <v>5</v>
      </c>
      <c r="D349" s="2">
        <v>17592</v>
      </c>
      <c r="E349" s="2">
        <v>16</v>
      </c>
      <c r="F349" s="2">
        <v>401</v>
      </c>
      <c r="G349" s="2" t="s">
        <v>214</v>
      </c>
      <c r="H349" s="2">
        <v>2</v>
      </c>
      <c r="I349" s="2">
        <v>1</v>
      </c>
      <c r="J349" s="2">
        <v>25</v>
      </c>
      <c r="K349" s="13">
        <f t="shared" si="187"/>
        <v>925</v>
      </c>
      <c r="L349" s="13">
        <f t="shared" si="188"/>
        <v>925</v>
      </c>
      <c r="M349" s="84">
        <v>1</v>
      </c>
      <c r="N349" s="14">
        <f t="shared" si="172"/>
        <v>925</v>
      </c>
      <c r="O349" s="13">
        <f>[11]qry_report!$L$308</f>
        <v>100</v>
      </c>
      <c r="P349" s="14">
        <f t="shared" si="159"/>
        <v>92500</v>
      </c>
      <c r="Q349" s="3">
        <v>925</v>
      </c>
      <c r="X349" s="4"/>
      <c r="AO349" s="95"/>
      <c r="AP349" s="95"/>
      <c r="AQ349" s="95">
        <f t="shared" si="163"/>
        <v>92500</v>
      </c>
      <c r="AR349" s="95">
        <f t="shared" si="164"/>
        <v>92500</v>
      </c>
      <c r="AT349" s="95">
        <f t="shared" si="189"/>
        <v>92500</v>
      </c>
      <c r="AW349" s="2"/>
    </row>
    <row r="350" spans="1:52" s="602" customFormat="1" ht="16.5" customHeight="1" x14ac:dyDescent="0.25">
      <c r="A350" s="658"/>
      <c r="B350" s="598">
        <v>1214</v>
      </c>
      <c r="C350" s="600" t="s">
        <v>90</v>
      </c>
      <c r="D350" s="600">
        <v>249</v>
      </c>
      <c r="E350" s="600">
        <v>87</v>
      </c>
      <c r="F350" s="600"/>
      <c r="G350" s="600" t="s">
        <v>214</v>
      </c>
      <c r="H350" s="600">
        <v>0</v>
      </c>
      <c r="I350" s="600">
        <v>2</v>
      </c>
      <c r="J350" s="600">
        <v>0</v>
      </c>
      <c r="K350" s="651">
        <f t="shared" si="187"/>
        <v>200</v>
      </c>
      <c r="L350" s="651">
        <f t="shared" si="188"/>
        <v>200</v>
      </c>
      <c r="M350" s="652">
        <v>1</v>
      </c>
      <c r="N350" s="651">
        <f>L350</f>
        <v>200</v>
      </c>
      <c r="O350" s="651">
        <v>100</v>
      </c>
      <c r="P350" s="651">
        <f>N350*O350</f>
        <v>20000</v>
      </c>
      <c r="Q350" s="588">
        <v>200</v>
      </c>
      <c r="R350" s="589"/>
      <c r="S350" s="589"/>
      <c r="T350" s="583"/>
      <c r="U350" s="590"/>
      <c r="V350" s="591"/>
      <c r="W350" s="581"/>
      <c r="X350" s="583"/>
      <c r="Y350" s="583"/>
      <c r="Z350" s="583"/>
      <c r="AA350" s="593"/>
      <c r="AB350" s="593"/>
      <c r="AC350" s="593"/>
      <c r="AD350" s="589"/>
      <c r="AE350" s="589"/>
      <c r="AF350" s="594"/>
      <c r="AG350" s="594"/>
      <c r="AH350" s="583"/>
      <c r="AI350" s="588"/>
      <c r="AJ350" s="588"/>
      <c r="AK350" s="588"/>
      <c r="AL350" s="588"/>
      <c r="AM350" s="600"/>
      <c r="AN350" s="600"/>
      <c r="AO350" s="601"/>
      <c r="AP350" s="601"/>
      <c r="AQ350" s="601">
        <f t="shared" si="163"/>
        <v>20000</v>
      </c>
      <c r="AR350" s="601">
        <f t="shared" si="164"/>
        <v>20000</v>
      </c>
      <c r="AS350" s="595">
        <f t="shared" ref="AS350" si="190">P350</f>
        <v>20000</v>
      </c>
      <c r="AT350" s="595">
        <f t="shared" ref="AT350" si="191">AQ350-AS350</f>
        <v>0</v>
      </c>
      <c r="AU350" s="595">
        <f t="shared" ref="AU350" si="192">AS350</f>
        <v>20000</v>
      </c>
      <c r="AV350" s="583">
        <f>'อัตราภาษี 1'!B5</f>
        <v>0.01</v>
      </c>
      <c r="AW350" s="591" t="s">
        <v>1995</v>
      </c>
      <c r="AX350" s="603">
        <f t="shared" ref="AX350" si="193">AU350*AV350/100</f>
        <v>2</v>
      </c>
      <c r="AY350" s="595">
        <f t="shared" ref="AY350" si="194">AX350*10/100</f>
        <v>0.2</v>
      </c>
    </row>
    <row r="351" spans="1:52" ht="16.5" customHeight="1" x14ac:dyDescent="0.25">
      <c r="B351" s="1">
        <v>1215</v>
      </c>
      <c r="C351" s="2" t="s">
        <v>5</v>
      </c>
      <c r="D351" s="2">
        <v>14558</v>
      </c>
      <c r="E351" s="2">
        <v>22</v>
      </c>
      <c r="F351" s="2">
        <v>181</v>
      </c>
      <c r="G351" s="2" t="s">
        <v>214</v>
      </c>
      <c r="H351" s="2">
        <v>2</v>
      </c>
      <c r="I351" s="2">
        <v>1</v>
      </c>
      <c r="J351" s="2">
        <v>69</v>
      </c>
      <c r="K351" s="13">
        <f t="shared" si="187"/>
        <v>969</v>
      </c>
      <c r="L351" s="13">
        <f t="shared" si="188"/>
        <v>969</v>
      </c>
      <c r="M351" s="84">
        <v>1</v>
      </c>
      <c r="N351" s="13">
        <f t="shared" ref="N351:N371" si="195">L351</f>
        <v>969</v>
      </c>
      <c r="O351" s="13">
        <f>[11]qry_report!$L$158</f>
        <v>100</v>
      </c>
      <c r="P351" s="13">
        <f t="shared" ref="P351:P375" si="196">N351*O351</f>
        <v>96900</v>
      </c>
      <c r="Q351" s="3">
        <v>969</v>
      </c>
      <c r="X351" s="4"/>
      <c r="AO351" s="95"/>
      <c r="AP351" s="95"/>
      <c r="AQ351" s="95">
        <f t="shared" si="163"/>
        <v>96900</v>
      </c>
      <c r="AR351" s="95">
        <f t="shared" si="164"/>
        <v>96900</v>
      </c>
      <c r="AT351" s="95">
        <f t="shared" si="189"/>
        <v>96900</v>
      </c>
      <c r="AW351" s="2"/>
    </row>
    <row r="352" spans="1:52" ht="16.5" customHeight="1" x14ac:dyDescent="0.25">
      <c r="A352" s="67" t="s">
        <v>1437</v>
      </c>
      <c r="B352" s="1">
        <v>1216</v>
      </c>
      <c r="C352" s="2" t="s">
        <v>5</v>
      </c>
      <c r="D352" s="2">
        <v>41853</v>
      </c>
      <c r="E352" s="2">
        <v>91</v>
      </c>
      <c r="F352" s="2">
        <v>2159</v>
      </c>
      <c r="G352" s="2" t="s">
        <v>214</v>
      </c>
      <c r="H352" s="2">
        <v>23</v>
      </c>
      <c r="I352" s="2">
        <v>1</v>
      </c>
      <c r="J352" s="2">
        <v>96</v>
      </c>
      <c r="K352" s="13">
        <f t="shared" si="187"/>
        <v>9396</v>
      </c>
      <c r="L352" s="13">
        <f t="shared" si="188"/>
        <v>9336</v>
      </c>
      <c r="M352" s="84">
        <v>1</v>
      </c>
      <c r="N352" s="13">
        <f t="shared" si="195"/>
        <v>9336</v>
      </c>
      <c r="O352" s="13">
        <f>[11]qry_report!$L$1552</f>
        <v>100</v>
      </c>
      <c r="P352" s="13">
        <f t="shared" si="196"/>
        <v>933600</v>
      </c>
      <c r="Q352" s="3">
        <v>9336</v>
      </c>
      <c r="R352" s="8" t="s">
        <v>91</v>
      </c>
      <c r="X352" s="4"/>
      <c r="AO352" s="95"/>
      <c r="AP352" s="95"/>
      <c r="AQ352" s="95">
        <f t="shared" si="163"/>
        <v>933600</v>
      </c>
      <c r="AR352" s="95">
        <f t="shared" si="164"/>
        <v>933600</v>
      </c>
      <c r="AT352" s="95">
        <f t="shared" si="189"/>
        <v>933600</v>
      </c>
      <c r="AW352" s="2"/>
    </row>
    <row r="353" spans="1:51" ht="16.5" customHeight="1" x14ac:dyDescent="0.25">
      <c r="A353" s="67" t="s">
        <v>1438</v>
      </c>
      <c r="B353" s="1">
        <v>1217</v>
      </c>
      <c r="C353" s="2" t="s">
        <v>5</v>
      </c>
      <c r="D353" s="2">
        <v>14554</v>
      </c>
      <c r="E353" s="2">
        <v>21</v>
      </c>
      <c r="F353" s="2">
        <v>177</v>
      </c>
      <c r="G353" s="2" t="s">
        <v>214</v>
      </c>
      <c r="H353" s="2">
        <v>0</v>
      </c>
      <c r="I353" s="2">
        <v>2</v>
      </c>
      <c r="J353" s="2">
        <v>0</v>
      </c>
      <c r="K353" s="13">
        <f t="shared" si="187"/>
        <v>200</v>
      </c>
      <c r="L353" s="13">
        <f t="shared" si="188"/>
        <v>200</v>
      </c>
      <c r="M353" s="84">
        <v>2</v>
      </c>
      <c r="N353" s="13">
        <f t="shared" si="195"/>
        <v>200</v>
      </c>
      <c r="O353" s="13">
        <f>[11]qry_report!$L$154</f>
        <v>125</v>
      </c>
      <c r="P353" s="13">
        <f t="shared" si="196"/>
        <v>25000</v>
      </c>
      <c r="R353" s="8">
        <v>200</v>
      </c>
      <c r="V353" s="26" t="s">
        <v>1438</v>
      </c>
      <c r="W353" s="5">
        <v>1104</v>
      </c>
      <c r="X353" s="4">
        <v>30</v>
      </c>
      <c r="Y353" s="4" t="s">
        <v>28</v>
      </c>
      <c r="Z353" s="4" t="s">
        <v>53</v>
      </c>
      <c r="AA353" s="16">
        <v>10</v>
      </c>
      <c r="AB353" s="16">
        <v>15</v>
      </c>
      <c r="AC353" s="16">
        <v>2</v>
      </c>
      <c r="AD353" s="8">
        <f>AA353*AB353</f>
        <v>150</v>
      </c>
      <c r="AE353" s="8">
        <v>100</v>
      </c>
      <c r="AF353" s="7">
        <f>[10]รายการ!B1</f>
        <v>6700</v>
      </c>
      <c r="AG353" s="7">
        <f t="shared" si="186"/>
        <v>1005000</v>
      </c>
      <c r="AH353" s="3">
        <f>SUM(AI353:AL353)</f>
        <v>150</v>
      </c>
      <c r="AJ353" s="3">
        <v>150</v>
      </c>
      <c r="AM353" s="2">
        <v>26</v>
      </c>
      <c r="AN353" s="2">
        <f>ค่าเสื่อม!T4</f>
        <v>93</v>
      </c>
      <c r="AO353" s="95">
        <f t="shared" si="167"/>
        <v>934650</v>
      </c>
      <c r="AP353" s="95">
        <f t="shared" si="168"/>
        <v>70350</v>
      </c>
      <c r="AQ353" s="95">
        <f t="shared" si="163"/>
        <v>95350</v>
      </c>
      <c r="AR353" s="95">
        <f t="shared" si="164"/>
        <v>95350</v>
      </c>
      <c r="AT353" s="95">
        <f t="shared" si="189"/>
        <v>95350</v>
      </c>
      <c r="AW353" s="2"/>
    </row>
    <row r="354" spans="1:51" ht="16.5" customHeight="1" x14ac:dyDescent="0.25">
      <c r="B354" s="1">
        <v>1218</v>
      </c>
      <c r="C354" s="2" t="s">
        <v>5</v>
      </c>
      <c r="D354" s="2">
        <v>3456</v>
      </c>
      <c r="E354" s="2">
        <v>2</v>
      </c>
      <c r="F354" s="2">
        <v>19</v>
      </c>
      <c r="G354" s="2" t="s">
        <v>214</v>
      </c>
      <c r="H354" s="2">
        <v>6</v>
      </c>
      <c r="I354" s="2">
        <v>1</v>
      </c>
      <c r="J354" s="2">
        <v>14</v>
      </c>
      <c r="K354" s="13">
        <f t="shared" si="187"/>
        <v>2514</v>
      </c>
      <c r="L354" s="13">
        <f t="shared" si="188"/>
        <v>2514</v>
      </c>
      <c r="M354" s="84">
        <v>1</v>
      </c>
      <c r="N354" s="13">
        <f t="shared" si="195"/>
        <v>2514</v>
      </c>
      <c r="O354" s="13">
        <f>[11]qry_report!$L$51</f>
        <v>100</v>
      </c>
      <c r="P354" s="13">
        <f t="shared" si="196"/>
        <v>251400</v>
      </c>
      <c r="Q354" s="3">
        <v>2514</v>
      </c>
      <c r="X354" s="4"/>
      <c r="AO354" s="95"/>
      <c r="AP354" s="95"/>
      <c r="AQ354" s="95">
        <f t="shared" si="163"/>
        <v>251400</v>
      </c>
      <c r="AR354" s="95">
        <f t="shared" si="164"/>
        <v>251400</v>
      </c>
      <c r="AT354" s="95">
        <f t="shared" si="189"/>
        <v>251400</v>
      </c>
      <c r="AW354" s="2"/>
    </row>
    <row r="355" spans="1:51" ht="16.5" customHeight="1" x14ac:dyDescent="0.25">
      <c r="B355" s="1">
        <v>1219</v>
      </c>
      <c r="C355" s="2" t="s">
        <v>5</v>
      </c>
      <c r="D355" s="2">
        <v>37974</v>
      </c>
      <c r="E355" s="2">
        <v>189</v>
      </c>
      <c r="F355" s="2">
        <v>1867</v>
      </c>
      <c r="G355" s="2" t="s">
        <v>245</v>
      </c>
      <c r="H355" s="2">
        <v>7</v>
      </c>
      <c r="I355" s="2">
        <v>2</v>
      </c>
      <c r="J355" s="2">
        <v>7</v>
      </c>
      <c r="K355" s="13">
        <f t="shared" si="187"/>
        <v>3007</v>
      </c>
      <c r="L355" s="13">
        <f t="shared" si="188"/>
        <v>3007</v>
      </c>
      <c r="M355" s="84">
        <v>1</v>
      </c>
      <c r="N355" s="13">
        <f t="shared" si="195"/>
        <v>3007</v>
      </c>
      <c r="O355" s="13">
        <f>[11]qry_report!$L$1336</f>
        <v>125</v>
      </c>
      <c r="P355" s="13">
        <f t="shared" si="196"/>
        <v>375875</v>
      </c>
      <c r="Q355" s="3">
        <v>3007</v>
      </c>
      <c r="X355" s="4"/>
      <c r="AO355" s="95"/>
      <c r="AP355" s="95"/>
      <c r="AQ355" s="95">
        <f t="shared" si="163"/>
        <v>375875</v>
      </c>
      <c r="AR355" s="95">
        <f t="shared" si="164"/>
        <v>375875</v>
      </c>
      <c r="AT355" s="95">
        <f t="shared" si="189"/>
        <v>375875</v>
      </c>
      <c r="AW355" s="2"/>
    </row>
    <row r="356" spans="1:51" ht="16.5" customHeight="1" x14ac:dyDescent="0.25">
      <c r="B356" s="1">
        <v>1220</v>
      </c>
      <c r="C356" s="2" t="s">
        <v>5</v>
      </c>
      <c r="D356" s="2">
        <v>40079</v>
      </c>
      <c r="E356" s="2">
        <v>277</v>
      </c>
      <c r="F356" s="2">
        <v>2041</v>
      </c>
      <c r="G356" s="2" t="s">
        <v>214</v>
      </c>
      <c r="H356" s="2">
        <v>0</v>
      </c>
      <c r="I356" s="2">
        <v>3</v>
      </c>
      <c r="J356" s="2">
        <v>6</v>
      </c>
      <c r="K356" s="13">
        <f t="shared" si="187"/>
        <v>306</v>
      </c>
      <c r="L356" s="13">
        <f t="shared" si="188"/>
        <v>306</v>
      </c>
      <c r="M356" s="84">
        <v>1</v>
      </c>
      <c r="N356" s="13">
        <f t="shared" si="195"/>
        <v>306</v>
      </c>
      <c r="O356" s="13">
        <f>[11]qry_report!$L$1477</f>
        <v>125</v>
      </c>
      <c r="P356" s="13">
        <f t="shared" si="196"/>
        <v>38250</v>
      </c>
      <c r="Q356" s="3">
        <v>306</v>
      </c>
      <c r="X356" s="4"/>
      <c r="AO356" s="95"/>
      <c r="AP356" s="95"/>
      <c r="AQ356" s="95">
        <f t="shared" si="163"/>
        <v>38250</v>
      </c>
      <c r="AR356" s="95">
        <f t="shared" si="164"/>
        <v>38250</v>
      </c>
      <c r="AT356" s="95">
        <f t="shared" si="189"/>
        <v>38250</v>
      </c>
      <c r="AW356" s="2"/>
    </row>
    <row r="357" spans="1:51" ht="16.5" customHeight="1" x14ac:dyDescent="0.25">
      <c r="A357" s="67" t="s">
        <v>1439</v>
      </c>
      <c r="B357" s="1">
        <v>1221</v>
      </c>
      <c r="C357" s="2" t="s">
        <v>5</v>
      </c>
      <c r="D357" s="2">
        <v>37478</v>
      </c>
      <c r="E357" s="2">
        <v>127</v>
      </c>
      <c r="F357" s="2">
        <v>2397</v>
      </c>
      <c r="G357" s="2" t="s">
        <v>214</v>
      </c>
      <c r="H357" s="2">
        <v>10</v>
      </c>
      <c r="I357" s="2">
        <v>3</v>
      </c>
      <c r="J357" s="2">
        <v>52</v>
      </c>
      <c r="K357" s="13">
        <f t="shared" si="187"/>
        <v>4352</v>
      </c>
      <c r="L357" s="13">
        <f t="shared" si="188"/>
        <v>4352</v>
      </c>
      <c r="M357" s="84">
        <v>1</v>
      </c>
      <c r="N357" s="13">
        <f t="shared" si="195"/>
        <v>4352</v>
      </c>
      <c r="O357" s="13">
        <f>[11]qry_report!$L$1321</f>
        <v>100</v>
      </c>
      <c r="P357" s="13">
        <f t="shared" si="196"/>
        <v>435200</v>
      </c>
      <c r="Q357" s="3">
        <v>4352</v>
      </c>
      <c r="X357" s="514"/>
      <c r="AO357" s="95"/>
      <c r="AP357" s="95"/>
      <c r="AQ357" s="95">
        <f t="shared" si="163"/>
        <v>435200</v>
      </c>
      <c r="AR357" s="95">
        <f t="shared" si="164"/>
        <v>435200</v>
      </c>
      <c r="AT357" s="95">
        <f t="shared" si="189"/>
        <v>435200</v>
      </c>
      <c r="AW357" s="2"/>
    </row>
    <row r="358" spans="1:51" s="602" customFormat="1" ht="16.5" customHeight="1" x14ac:dyDescent="0.25">
      <c r="A358" s="658"/>
      <c r="B358" s="598">
        <v>1222</v>
      </c>
      <c r="C358" s="600" t="s">
        <v>44</v>
      </c>
      <c r="D358" s="600">
        <v>503</v>
      </c>
      <c r="E358" s="600">
        <v>167</v>
      </c>
      <c r="F358" s="600"/>
      <c r="G358" s="600" t="s">
        <v>214</v>
      </c>
      <c r="H358" s="600">
        <v>7</v>
      </c>
      <c r="I358" s="600">
        <v>3</v>
      </c>
      <c r="J358" s="600">
        <v>57</v>
      </c>
      <c r="K358" s="651">
        <f t="shared" si="187"/>
        <v>3157</v>
      </c>
      <c r="L358" s="651">
        <f t="shared" si="188"/>
        <v>3157</v>
      </c>
      <c r="M358" s="652">
        <v>1</v>
      </c>
      <c r="N358" s="651">
        <f t="shared" si="195"/>
        <v>3157</v>
      </c>
      <c r="O358" s="651">
        <v>125</v>
      </c>
      <c r="P358" s="651">
        <f t="shared" si="196"/>
        <v>394625</v>
      </c>
      <c r="Q358" s="588">
        <v>3157</v>
      </c>
      <c r="R358" s="589"/>
      <c r="S358" s="589"/>
      <c r="T358" s="583"/>
      <c r="U358" s="590"/>
      <c r="V358" s="591"/>
      <c r="W358" s="581"/>
      <c r="X358" s="583"/>
      <c r="Y358" s="583"/>
      <c r="Z358" s="583"/>
      <c r="AA358" s="593"/>
      <c r="AB358" s="593"/>
      <c r="AC358" s="593"/>
      <c r="AD358" s="589"/>
      <c r="AE358" s="589"/>
      <c r="AF358" s="594"/>
      <c r="AG358" s="594"/>
      <c r="AH358" s="588"/>
      <c r="AI358" s="588"/>
      <c r="AJ358" s="588"/>
      <c r="AK358" s="588"/>
      <c r="AL358" s="588"/>
      <c r="AM358" s="600"/>
      <c r="AN358" s="600"/>
      <c r="AO358" s="601"/>
      <c r="AP358" s="601"/>
      <c r="AQ358" s="601">
        <f t="shared" ref="AQ358" si="197">P358+AP358</f>
        <v>394625</v>
      </c>
      <c r="AR358" s="601">
        <f t="shared" ref="AR358" si="198">AQ358</f>
        <v>394625</v>
      </c>
      <c r="AS358" s="595">
        <f t="shared" ref="AS358" si="199">P358</f>
        <v>394625</v>
      </c>
      <c r="AT358" s="595">
        <f t="shared" ref="AT358" si="200">AQ358-AS358</f>
        <v>0</v>
      </c>
      <c r="AU358" s="595">
        <f t="shared" ref="AU358" si="201">AS358</f>
        <v>394625</v>
      </c>
      <c r="AV358" s="583">
        <f>'อัตราภาษี 1'!B5</f>
        <v>0.01</v>
      </c>
      <c r="AW358" s="591" t="s">
        <v>1995</v>
      </c>
      <c r="AX358" s="603">
        <f t="shared" ref="AX358" si="202">AU358*AV358/100</f>
        <v>39.462499999999999</v>
      </c>
      <c r="AY358" s="595">
        <f t="shared" ref="AY358" si="203">AX358*10/100</f>
        <v>3.94625</v>
      </c>
    </row>
    <row r="359" spans="1:51" ht="16.5" customHeight="1" x14ac:dyDescent="0.25">
      <c r="A359" s="67" t="s">
        <v>1440</v>
      </c>
      <c r="B359" s="1">
        <v>1223</v>
      </c>
      <c r="C359" s="2" t="s">
        <v>5</v>
      </c>
      <c r="D359" s="2">
        <v>37145</v>
      </c>
      <c r="E359" s="2">
        <v>219</v>
      </c>
      <c r="F359" s="2">
        <v>1745</v>
      </c>
      <c r="G359" s="2" t="s">
        <v>214</v>
      </c>
      <c r="H359" s="2">
        <v>1</v>
      </c>
      <c r="I359" s="2">
        <v>3</v>
      </c>
      <c r="J359" s="2">
        <v>15</v>
      </c>
      <c r="K359" s="13">
        <f t="shared" si="187"/>
        <v>715</v>
      </c>
      <c r="L359" s="13">
        <f t="shared" si="188"/>
        <v>715</v>
      </c>
      <c r="M359" s="84">
        <v>1</v>
      </c>
      <c r="N359" s="13">
        <f t="shared" si="195"/>
        <v>715</v>
      </c>
      <c r="O359" s="13">
        <f>[11]qry_report!$L$1301</f>
        <v>100</v>
      </c>
      <c r="P359" s="13">
        <f t="shared" si="196"/>
        <v>71500</v>
      </c>
      <c r="Q359" s="3">
        <v>715</v>
      </c>
      <c r="X359" s="4"/>
      <c r="AO359" s="95"/>
      <c r="AP359" s="95"/>
      <c r="AQ359" s="95">
        <f t="shared" si="163"/>
        <v>71500</v>
      </c>
      <c r="AR359" s="95">
        <f t="shared" si="164"/>
        <v>71500</v>
      </c>
      <c r="AT359" s="95">
        <f t="shared" si="189"/>
        <v>71500</v>
      </c>
      <c r="AW359" s="2"/>
    </row>
    <row r="360" spans="1:51" ht="16.5" customHeight="1" x14ac:dyDescent="0.25">
      <c r="A360" s="67" t="s">
        <v>1441</v>
      </c>
      <c r="B360" s="1">
        <v>1224</v>
      </c>
      <c r="C360" s="2" t="s">
        <v>5</v>
      </c>
      <c r="D360" s="2">
        <v>14551</v>
      </c>
      <c r="E360" s="2">
        <v>18</v>
      </c>
      <c r="F360" s="2">
        <v>174</v>
      </c>
      <c r="G360" s="2" t="s">
        <v>214</v>
      </c>
      <c r="H360" s="2">
        <v>0</v>
      </c>
      <c r="I360" s="2">
        <v>3</v>
      </c>
      <c r="J360" s="2">
        <v>16</v>
      </c>
      <c r="K360" s="13">
        <f t="shared" si="187"/>
        <v>316</v>
      </c>
      <c r="L360" s="13">
        <f t="shared" si="188"/>
        <v>316</v>
      </c>
      <c r="M360" s="84">
        <v>2</v>
      </c>
      <c r="N360" s="13">
        <f t="shared" si="195"/>
        <v>316</v>
      </c>
      <c r="O360" s="13">
        <f>[11]qry_report!$L$151</f>
        <v>750</v>
      </c>
      <c r="P360" s="13">
        <f t="shared" si="196"/>
        <v>237000</v>
      </c>
      <c r="R360" s="8">
        <v>316</v>
      </c>
      <c r="V360" s="26" t="s">
        <v>1441</v>
      </c>
      <c r="W360" s="5">
        <v>1105</v>
      </c>
      <c r="X360" s="4">
        <v>34</v>
      </c>
      <c r="Y360" s="4" t="s">
        <v>28</v>
      </c>
      <c r="Z360" s="4" t="s">
        <v>41</v>
      </c>
      <c r="AC360" s="16">
        <v>2</v>
      </c>
      <c r="AD360" s="8">
        <v>432</v>
      </c>
      <c r="AE360" s="8">
        <v>100</v>
      </c>
      <c r="AF360" s="7">
        <f>[10]รายการ!B1</f>
        <v>6700</v>
      </c>
      <c r="AG360" s="7">
        <f t="shared" si="186"/>
        <v>2894400</v>
      </c>
      <c r="AH360" s="4">
        <v>432</v>
      </c>
      <c r="AJ360" s="3">
        <v>432</v>
      </c>
      <c r="AM360" s="2">
        <v>31</v>
      </c>
      <c r="AN360" s="2">
        <f>ค่าเสื่อม!W3</f>
        <v>85</v>
      </c>
      <c r="AO360" s="95">
        <f t="shared" si="167"/>
        <v>2460240</v>
      </c>
      <c r="AP360" s="95">
        <f t="shared" si="168"/>
        <v>434160</v>
      </c>
      <c r="AQ360" s="95">
        <f t="shared" si="163"/>
        <v>671160</v>
      </c>
      <c r="AR360" s="95">
        <f t="shared" si="164"/>
        <v>671160</v>
      </c>
      <c r="AT360" s="95">
        <f t="shared" si="189"/>
        <v>671160</v>
      </c>
      <c r="AW360" s="2"/>
    </row>
    <row r="361" spans="1:51" ht="16.5" customHeight="1" x14ac:dyDescent="0.25">
      <c r="C361" s="2"/>
      <c r="X361" s="4"/>
      <c r="Z361" s="26" t="s">
        <v>42</v>
      </c>
      <c r="AA361" s="16">
        <v>9</v>
      </c>
      <c r="AB361" s="16">
        <v>24</v>
      </c>
      <c r="AC361" s="16">
        <v>2</v>
      </c>
      <c r="AD361" s="8">
        <f>AA361*AB361</f>
        <v>216</v>
      </c>
      <c r="AE361" s="8">
        <v>50</v>
      </c>
      <c r="AF361" s="7">
        <f>AF353</f>
        <v>6700</v>
      </c>
      <c r="AG361" s="7">
        <f t="shared" si="186"/>
        <v>1447200</v>
      </c>
      <c r="AH361" s="3">
        <f>SUM(AI361:AL361)</f>
        <v>216</v>
      </c>
      <c r="AJ361" s="3">
        <v>216</v>
      </c>
      <c r="AN361" s="2">
        <v>85</v>
      </c>
      <c r="AO361" s="95">
        <f t="shared" si="167"/>
        <v>1230120</v>
      </c>
      <c r="AP361" s="95">
        <f t="shared" si="168"/>
        <v>217080</v>
      </c>
      <c r="AQ361" s="95">
        <f t="shared" si="163"/>
        <v>217080</v>
      </c>
      <c r="AR361" s="95">
        <f t="shared" si="164"/>
        <v>217080</v>
      </c>
      <c r="AT361" s="95">
        <f t="shared" si="189"/>
        <v>217080</v>
      </c>
      <c r="AW361" s="2"/>
    </row>
    <row r="362" spans="1:51" ht="16.5" customHeight="1" x14ac:dyDescent="0.25">
      <c r="C362" s="2"/>
      <c r="X362" s="4"/>
      <c r="Z362" s="26" t="s">
        <v>43</v>
      </c>
      <c r="AA362" s="16">
        <v>9</v>
      </c>
      <c r="AB362" s="16">
        <v>24</v>
      </c>
      <c r="AC362" s="16">
        <v>2</v>
      </c>
      <c r="AD362" s="8">
        <f>AA362*AB362</f>
        <v>216</v>
      </c>
      <c r="AE362" s="8">
        <v>50</v>
      </c>
      <c r="AF362" s="7">
        <f>AF360</f>
        <v>6700</v>
      </c>
      <c r="AG362" s="7">
        <f t="shared" si="186"/>
        <v>1447200</v>
      </c>
      <c r="AH362" s="3">
        <f>SUM(AI362:AL362)</f>
        <v>216</v>
      </c>
      <c r="AJ362" s="3">
        <v>216</v>
      </c>
      <c r="AN362" s="2">
        <v>85</v>
      </c>
      <c r="AO362" s="95">
        <f t="shared" si="167"/>
        <v>1230120</v>
      </c>
      <c r="AP362" s="95">
        <f t="shared" si="168"/>
        <v>217080</v>
      </c>
      <c r="AQ362" s="95">
        <f t="shared" si="163"/>
        <v>217080</v>
      </c>
      <c r="AR362" s="95">
        <f t="shared" si="164"/>
        <v>217080</v>
      </c>
      <c r="AT362" s="95">
        <f t="shared" si="189"/>
        <v>217080</v>
      </c>
      <c r="AW362" s="2"/>
    </row>
    <row r="363" spans="1:51" ht="16.5" customHeight="1" x14ac:dyDescent="0.25">
      <c r="C363" s="2"/>
      <c r="W363" s="5">
        <v>1106</v>
      </c>
      <c r="X363" s="4"/>
      <c r="Y363" s="4" t="s">
        <v>38</v>
      </c>
      <c r="Z363" s="4" t="s">
        <v>7</v>
      </c>
      <c r="AA363" s="16">
        <v>8</v>
      </c>
      <c r="AB363" s="16">
        <v>22</v>
      </c>
      <c r="AC363" s="16">
        <v>2</v>
      </c>
      <c r="AD363" s="8">
        <f>AA363*AB363</f>
        <v>176</v>
      </c>
      <c r="AE363" s="8">
        <v>100</v>
      </c>
      <c r="AF363" s="7">
        <f>[10]รายการ!B34</f>
        <v>2050</v>
      </c>
      <c r="AG363" s="7">
        <f t="shared" si="186"/>
        <v>360800</v>
      </c>
      <c r="AH363" s="3">
        <f>SUM(AI363:AL363)</f>
        <v>176</v>
      </c>
      <c r="AJ363" s="3">
        <v>176</v>
      </c>
      <c r="AM363" s="2">
        <v>31</v>
      </c>
      <c r="AN363" s="2">
        <f>ค่าเสื่อม!T4</f>
        <v>93</v>
      </c>
      <c r="AO363" s="95">
        <f t="shared" si="167"/>
        <v>335544</v>
      </c>
      <c r="AP363" s="95">
        <f t="shared" si="168"/>
        <v>25256</v>
      </c>
      <c r="AQ363" s="95">
        <f t="shared" si="163"/>
        <v>25256</v>
      </c>
      <c r="AR363" s="95">
        <f t="shared" si="164"/>
        <v>25256</v>
      </c>
      <c r="AT363" s="95">
        <f t="shared" si="189"/>
        <v>25256</v>
      </c>
      <c r="AW363" s="2" t="s">
        <v>51</v>
      </c>
    </row>
    <row r="364" spans="1:51" ht="16.5" customHeight="1" x14ac:dyDescent="0.25">
      <c r="B364" s="1">
        <v>1225</v>
      </c>
      <c r="C364" s="2" t="s">
        <v>5</v>
      </c>
      <c r="D364" s="2">
        <v>17606</v>
      </c>
      <c r="E364" s="2">
        <v>35</v>
      </c>
      <c r="F364" s="2">
        <v>415</v>
      </c>
      <c r="G364" s="2" t="s">
        <v>214</v>
      </c>
      <c r="H364" s="2">
        <v>6</v>
      </c>
      <c r="I364" s="2">
        <v>0</v>
      </c>
      <c r="J364" s="2">
        <v>20</v>
      </c>
      <c r="K364" s="13">
        <f t="shared" si="187"/>
        <v>2420</v>
      </c>
      <c r="L364" s="13">
        <f t="shared" si="188"/>
        <v>2420</v>
      </c>
      <c r="M364" s="84">
        <v>1</v>
      </c>
      <c r="N364" s="13">
        <f t="shared" si="195"/>
        <v>2420</v>
      </c>
      <c r="O364" s="13">
        <f>[11]qry_report!$L$319</f>
        <v>100</v>
      </c>
      <c r="P364" s="13">
        <f t="shared" si="196"/>
        <v>242000</v>
      </c>
      <c r="Q364" s="3">
        <v>2420</v>
      </c>
      <c r="X364" s="4"/>
      <c r="AO364" s="95"/>
      <c r="AP364" s="95"/>
      <c r="AQ364" s="95">
        <f t="shared" si="163"/>
        <v>242000</v>
      </c>
      <c r="AR364" s="95">
        <f t="shared" si="164"/>
        <v>242000</v>
      </c>
      <c r="AT364" s="95">
        <f t="shared" si="189"/>
        <v>242000</v>
      </c>
      <c r="AW364" s="2"/>
    </row>
    <row r="365" spans="1:51" ht="16.5" customHeight="1" x14ac:dyDescent="0.25">
      <c r="B365" s="1">
        <v>1226</v>
      </c>
      <c r="C365" s="2" t="s">
        <v>5</v>
      </c>
      <c r="D365" s="2">
        <v>40176</v>
      </c>
      <c r="E365" s="2">
        <v>269</v>
      </c>
      <c r="F365" s="2">
        <v>2067</v>
      </c>
      <c r="G365" s="2" t="s">
        <v>214</v>
      </c>
      <c r="H365" s="2">
        <v>0</v>
      </c>
      <c r="I365" s="2">
        <v>0</v>
      </c>
      <c r="J365" s="2">
        <v>79</v>
      </c>
      <c r="K365" s="13">
        <f t="shared" si="187"/>
        <v>79</v>
      </c>
      <c r="L365" s="13">
        <f t="shared" si="188"/>
        <v>79</v>
      </c>
      <c r="M365" s="84">
        <v>1</v>
      </c>
      <c r="N365" s="13">
        <f t="shared" si="195"/>
        <v>79</v>
      </c>
      <c r="O365" s="13">
        <v>100</v>
      </c>
      <c r="P365" s="13">
        <f t="shared" si="196"/>
        <v>7900</v>
      </c>
      <c r="Q365" s="3">
        <v>79</v>
      </c>
      <c r="X365" s="4"/>
      <c r="AO365" s="95"/>
      <c r="AP365" s="95"/>
      <c r="AQ365" s="95">
        <f t="shared" si="163"/>
        <v>7900</v>
      </c>
      <c r="AR365" s="95">
        <f t="shared" si="164"/>
        <v>7900</v>
      </c>
      <c r="AT365" s="95">
        <f t="shared" si="189"/>
        <v>7900</v>
      </c>
      <c r="AW365" s="2"/>
    </row>
    <row r="366" spans="1:51" ht="16.5" customHeight="1" x14ac:dyDescent="0.25">
      <c r="B366" s="1">
        <v>1227</v>
      </c>
      <c r="C366" s="2" t="s">
        <v>5</v>
      </c>
      <c r="D366" s="2">
        <v>40072</v>
      </c>
      <c r="E366" s="2">
        <v>270</v>
      </c>
      <c r="F366" s="2">
        <v>2034</v>
      </c>
      <c r="G366" s="2" t="s">
        <v>214</v>
      </c>
      <c r="H366" s="2">
        <v>0</v>
      </c>
      <c r="I366" s="2">
        <v>3</v>
      </c>
      <c r="J366" s="2">
        <v>16</v>
      </c>
      <c r="K366" s="13">
        <f t="shared" si="187"/>
        <v>316</v>
      </c>
      <c r="L366" s="13">
        <f t="shared" si="188"/>
        <v>316</v>
      </c>
      <c r="M366" s="84">
        <v>1</v>
      </c>
      <c r="N366" s="13">
        <f t="shared" si="195"/>
        <v>316</v>
      </c>
      <c r="O366" s="13">
        <f>[11]qry_report!$L$1470</f>
        <v>125</v>
      </c>
      <c r="P366" s="13">
        <f t="shared" si="196"/>
        <v>39500</v>
      </c>
      <c r="Q366" s="3">
        <v>316</v>
      </c>
      <c r="X366" s="4"/>
      <c r="AO366" s="95"/>
      <c r="AP366" s="95"/>
      <c r="AQ366" s="95">
        <f t="shared" si="163"/>
        <v>39500</v>
      </c>
      <c r="AR366" s="95">
        <f t="shared" si="164"/>
        <v>39500</v>
      </c>
      <c r="AT366" s="95">
        <f t="shared" si="189"/>
        <v>39500</v>
      </c>
      <c r="AW366" s="2"/>
    </row>
    <row r="367" spans="1:51" ht="16.5" customHeight="1" x14ac:dyDescent="0.25">
      <c r="B367" s="1">
        <v>1228</v>
      </c>
      <c r="C367" s="2" t="s">
        <v>5</v>
      </c>
      <c r="D367" s="2">
        <v>40069</v>
      </c>
      <c r="E367" s="2">
        <v>266</v>
      </c>
      <c r="F367" s="2">
        <v>2031</v>
      </c>
      <c r="G367" s="2" t="s">
        <v>214</v>
      </c>
      <c r="H367" s="2">
        <v>1</v>
      </c>
      <c r="I367" s="2">
        <v>3</v>
      </c>
      <c r="J367" s="2">
        <v>29</v>
      </c>
      <c r="K367" s="13">
        <f t="shared" si="187"/>
        <v>729</v>
      </c>
      <c r="L367" s="13">
        <f t="shared" si="188"/>
        <v>729</v>
      </c>
      <c r="M367" s="84">
        <v>1</v>
      </c>
      <c r="N367" s="13">
        <f t="shared" si="195"/>
        <v>729</v>
      </c>
      <c r="O367" s="13">
        <f>[11]qry_report!$L$1468</f>
        <v>150</v>
      </c>
      <c r="P367" s="13">
        <f t="shared" si="196"/>
        <v>109350</v>
      </c>
      <c r="Q367" s="3">
        <v>729</v>
      </c>
      <c r="X367" s="4"/>
      <c r="AO367" s="95"/>
      <c r="AP367" s="95"/>
      <c r="AQ367" s="95">
        <f t="shared" si="163"/>
        <v>109350</v>
      </c>
      <c r="AR367" s="95">
        <f t="shared" si="164"/>
        <v>109350</v>
      </c>
      <c r="AT367" s="95">
        <f t="shared" si="189"/>
        <v>109350</v>
      </c>
      <c r="AW367" s="2"/>
    </row>
    <row r="368" spans="1:51" ht="16.5" customHeight="1" x14ac:dyDescent="0.25">
      <c r="B368" s="1">
        <v>1229</v>
      </c>
      <c r="C368" s="2" t="s">
        <v>5</v>
      </c>
      <c r="D368" s="2">
        <v>14613</v>
      </c>
      <c r="E368" s="2">
        <v>9</v>
      </c>
      <c r="F368" s="2">
        <v>236</v>
      </c>
      <c r="G368" s="2" t="s">
        <v>214</v>
      </c>
      <c r="H368" s="2">
        <v>4</v>
      </c>
      <c r="I368" s="2">
        <v>3</v>
      </c>
      <c r="J368" s="2">
        <v>11</v>
      </c>
      <c r="K368" s="13">
        <f t="shared" si="187"/>
        <v>1911</v>
      </c>
      <c r="L368" s="13">
        <f t="shared" si="188"/>
        <v>1911</v>
      </c>
      <c r="M368" s="84">
        <v>1</v>
      </c>
      <c r="N368" s="13">
        <f t="shared" si="195"/>
        <v>1911</v>
      </c>
      <c r="O368" s="13">
        <f>[11]qry_report!$L$212</f>
        <v>125</v>
      </c>
      <c r="P368" s="13">
        <f t="shared" si="196"/>
        <v>238875</v>
      </c>
      <c r="Q368" s="3">
        <v>1911</v>
      </c>
      <c r="X368" s="4"/>
      <c r="AO368" s="95"/>
      <c r="AP368" s="95"/>
      <c r="AQ368" s="95">
        <f t="shared" ref="AQ368:AQ431" si="204">P368+AP368</f>
        <v>238875</v>
      </c>
      <c r="AR368" s="95">
        <f t="shared" si="164"/>
        <v>238875</v>
      </c>
      <c r="AT368" s="95">
        <f t="shared" si="189"/>
        <v>238875</v>
      </c>
      <c r="AW368" s="2"/>
    </row>
    <row r="369" spans="1:51" s="602" customFormat="1" ht="16.5" customHeight="1" x14ac:dyDescent="0.25">
      <c r="A369" s="658"/>
      <c r="B369" s="598">
        <v>1230</v>
      </c>
      <c r="C369" s="600" t="s">
        <v>44</v>
      </c>
      <c r="D369" s="600">
        <v>260</v>
      </c>
      <c r="E369" s="600">
        <v>98</v>
      </c>
      <c r="F369" s="600"/>
      <c r="G369" s="600" t="s">
        <v>214</v>
      </c>
      <c r="H369" s="600">
        <v>10</v>
      </c>
      <c r="I369" s="600">
        <v>0</v>
      </c>
      <c r="J369" s="600">
        <v>20</v>
      </c>
      <c r="K369" s="651">
        <f t="shared" si="187"/>
        <v>4020</v>
      </c>
      <c r="L369" s="651">
        <f t="shared" si="188"/>
        <v>4020</v>
      </c>
      <c r="M369" s="652">
        <v>1</v>
      </c>
      <c r="N369" s="651">
        <f t="shared" si="195"/>
        <v>4020</v>
      </c>
      <c r="O369" s="651">
        <v>125</v>
      </c>
      <c r="P369" s="651">
        <f t="shared" si="196"/>
        <v>502500</v>
      </c>
      <c r="Q369" s="588">
        <v>4020</v>
      </c>
      <c r="R369" s="589"/>
      <c r="S369" s="589"/>
      <c r="T369" s="583"/>
      <c r="U369" s="590"/>
      <c r="V369" s="591"/>
      <c r="W369" s="581"/>
      <c r="X369" s="583"/>
      <c r="Y369" s="583"/>
      <c r="Z369" s="583"/>
      <c r="AA369" s="593"/>
      <c r="AB369" s="593"/>
      <c r="AC369" s="593"/>
      <c r="AD369" s="589"/>
      <c r="AE369" s="589"/>
      <c r="AF369" s="594"/>
      <c r="AG369" s="594"/>
      <c r="AH369" s="583"/>
      <c r="AI369" s="588"/>
      <c r="AJ369" s="588"/>
      <c r="AK369" s="588"/>
      <c r="AL369" s="588"/>
      <c r="AM369" s="600"/>
      <c r="AN369" s="600"/>
      <c r="AO369" s="601"/>
      <c r="AP369" s="601"/>
      <c r="AQ369" s="601">
        <f t="shared" si="204"/>
        <v>502500</v>
      </c>
      <c r="AR369" s="601">
        <f t="shared" si="164"/>
        <v>502500</v>
      </c>
      <c r="AS369" s="595">
        <f t="shared" ref="AS369" si="205">P369</f>
        <v>502500</v>
      </c>
      <c r="AT369" s="595">
        <f t="shared" ref="AT369" si="206">AQ369-AS369</f>
        <v>0</v>
      </c>
      <c r="AU369" s="595">
        <f t="shared" ref="AU369" si="207">AS369</f>
        <v>502500</v>
      </c>
      <c r="AV369" s="583">
        <f>'อัตราภาษี 1'!B5</f>
        <v>0.01</v>
      </c>
      <c r="AW369" s="591" t="s">
        <v>1995</v>
      </c>
      <c r="AX369" s="603">
        <f t="shared" ref="AX369" si="208">AU369*AV369/100</f>
        <v>50.25</v>
      </c>
      <c r="AY369" s="595">
        <f t="shared" ref="AY369" si="209">AX369*10/100</f>
        <v>5.0250000000000004</v>
      </c>
    </row>
    <row r="370" spans="1:51" ht="16.5" customHeight="1" x14ac:dyDescent="0.25">
      <c r="A370" s="67" t="s">
        <v>1442</v>
      </c>
      <c r="B370" s="1">
        <v>1231</v>
      </c>
      <c r="C370" s="2" t="s">
        <v>5</v>
      </c>
      <c r="D370" s="2">
        <v>14614</v>
      </c>
      <c r="E370" s="2">
        <v>8</v>
      </c>
      <c r="F370" s="2">
        <v>237</v>
      </c>
      <c r="G370" s="2" t="s">
        <v>214</v>
      </c>
      <c r="H370" s="2">
        <v>4</v>
      </c>
      <c r="I370" s="2">
        <v>1</v>
      </c>
      <c r="J370" s="2">
        <v>77</v>
      </c>
      <c r="K370" s="13">
        <f t="shared" si="187"/>
        <v>1777</v>
      </c>
      <c r="L370" s="13">
        <f t="shared" si="188"/>
        <v>1777</v>
      </c>
      <c r="M370" s="84">
        <v>1</v>
      </c>
      <c r="N370" s="13">
        <f t="shared" si="195"/>
        <v>1777</v>
      </c>
      <c r="O370" s="13">
        <f>[11]qry_report!$L$213</f>
        <v>125</v>
      </c>
      <c r="P370" s="13">
        <f t="shared" si="196"/>
        <v>222125</v>
      </c>
      <c r="Q370" s="3">
        <v>1777</v>
      </c>
      <c r="X370" s="4"/>
      <c r="AO370" s="95"/>
      <c r="AP370" s="95"/>
      <c r="AQ370" s="95">
        <f t="shared" si="204"/>
        <v>222125</v>
      </c>
      <c r="AR370" s="95">
        <f t="shared" ref="AR370:AR432" si="210">AQ370</f>
        <v>222125</v>
      </c>
      <c r="AT370" s="95">
        <f t="shared" si="189"/>
        <v>222125</v>
      </c>
      <c r="AW370" s="2"/>
    </row>
    <row r="371" spans="1:51" s="602" customFormat="1" ht="16.5" customHeight="1" x14ac:dyDescent="0.25">
      <c r="A371" s="658" t="s">
        <v>1443</v>
      </c>
      <c r="B371" s="598">
        <v>1232</v>
      </c>
      <c r="C371" s="600" t="s">
        <v>44</v>
      </c>
      <c r="D371" s="600">
        <v>753</v>
      </c>
      <c r="E371" s="600">
        <v>275</v>
      </c>
      <c r="F371" s="600"/>
      <c r="G371" s="600" t="s">
        <v>214</v>
      </c>
      <c r="H371" s="600">
        <v>1</v>
      </c>
      <c r="I371" s="600">
        <v>1</v>
      </c>
      <c r="J371" s="600">
        <v>44</v>
      </c>
      <c r="K371" s="651">
        <f t="shared" si="187"/>
        <v>544</v>
      </c>
      <c r="L371" s="651">
        <f t="shared" si="188"/>
        <v>544</v>
      </c>
      <c r="M371" s="652">
        <v>2</v>
      </c>
      <c r="N371" s="651">
        <f t="shared" si="195"/>
        <v>544</v>
      </c>
      <c r="O371" s="651">
        <v>125</v>
      </c>
      <c r="P371" s="651">
        <f t="shared" si="196"/>
        <v>68000</v>
      </c>
      <c r="Q371" s="588"/>
      <c r="R371" s="589">
        <v>544</v>
      </c>
      <c r="S371" s="589"/>
      <c r="T371" s="583"/>
      <c r="U371" s="590"/>
      <c r="V371" s="591" t="s">
        <v>1443</v>
      </c>
      <c r="W371" s="581">
        <v>1107</v>
      </c>
      <c r="X371" s="732" t="s">
        <v>1444</v>
      </c>
      <c r="Y371" s="583" t="s">
        <v>28</v>
      </c>
      <c r="Z371" s="583" t="s">
        <v>41</v>
      </c>
      <c r="AA371" s="593"/>
      <c r="AB371" s="593"/>
      <c r="AC371" s="593">
        <v>2</v>
      </c>
      <c r="AD371" s="589">
        <v>216</v>
      </c>
      <c r="AE371" s="589">
        <v>100</v>
      </c>
      <c r="AF371" s="594">
        <f>[10]รายการ!B1</f>
        <v>6700</v>
      </c>
      <c r="AG371" s="594">
        <f t="shared" ref="AG371:AG400" si="211">AF371*AD371</f>
        <v>1447200</v>
      </c>
      <c r="AH371" s="583">
        <v>216</v>
      </c>
      <c r="AI371" s="588"/>
      <c r="AJ371" s="588">
        <v>216</v>
      </c>
      <c r="AK371" s="588"/>
      <c r="AL371" s="588"/>
      <c r="AM371" s="600">
        <v>41</v>
      </c>
      <c r="AN371" s="600">
        <f>ค่าเสื่อม!W3</f>
        <v>85</v>
      </c>
      <c r="AO371" s="601">
        <f t="shared" si="167"/>
        <v>1230120</v>
      </c>
      <c r="AP371" s="601">
        <f t="shared" si="168"/>
        <v>217080</v>
      </c>
      <c r="AQ371" s="95">
        <f t="shared" si="204"/>
        <v>285080</v>
      </c>
      <c r="AR371" s="601">
        <f t="shared" si="210"/>
        <v>285080</v>
      </c>
      <c r="AS371" s="595">
        <f>P371</f>
        <v>68000</v>
      </c>
      <c r="AT371" s="595">
        <f t="shared" ref="AT371" si="212">AQ371-AS371</f>
        <v>217080</v>
      </c>
      <c r="AU371" s="595">
        <f>AS371</f>
        <v>68000</v>
      </c>
      <c r="AV371" s="583">
        <f>'อัตราภาษี 1'!D5</f>
        <v>0.03</v>
      </c>
      <c r="AW371" s="591" t="s">
        <v>1996</v>
      </c>
      <c r="AX371" s="603">
        <f t="shared" ref="AX371" si="213">AU371*AV371/100</f>
        <v>20.399999999999999</v>
      </c>
      <c r="AY371" s="595">
        <f t="shared" ref="AY371" si="214">AX371*10/100</f>
        <v>2.04</v>
      </c>
    </row>
    <row r="372" spans="1:51" ht="16.5" customHeight="1" x14ac:dyDescent="0.25">
      <c r="C372" s="2"/>
      <c r="X372" s="4"/>
      <c r="Z372" s="26" t="s">
        <v>42</v>
      </c>
      <c r="AA372" s="16">
        <v>9</v>
      </c>
      <c r="AB372" s="16">
        <v>12</v>
      </c>
      <c r="AC372" s="16">
        <v>2</v>
      </c>
      <c r="AD372" s="8">
        <f t="shared" ref="AD372:AD385" si="215">AA372*AB372</f>
        <v>108</v>
      </c>
      <c r="AE372" s="8">
        <v>50</v>
      </c>
      <c r="AF372" s="7">
        <f>AF376</f>
        <v>6700</v>
      </c>
      <c r="AG372" s="7">
        <f t="shared" si="211"/>
        <v>723600</v>
      </c>
      <c r="AH372" s="3">
        <f t="shared" ref="AH372:AH385" si="216">SUM(AI372:AL372)</f>
        <v>108</v>
      </c>
      <c r="AJ372" s="3">
        <v>108</v>
      </c>
      <c r="AN372" s="2">
        <v>85</v>
      </c>
      <c r="AO372" s="95">
        <f t="shared" si="167"/>
        <v>615060</v>
      </c>
      <c r="AP372" s="95">
        <f t="shared" si="168"/>
        <v>108540</v>
      </c>
      <c r="AQ372" s="95">
        <f t="shared" si="204"/>
        <v>108540</v>
      </c>
      <c r="AR372" s="95">
        <f t="shared" si="210"/>
        <v>108540</v>
      </c>
      <c r="AT372" s="95">
        <f t="shared" si="189"/>
        <v>108540</v>
      </c>
      <c r="AW372" s="2"/>
    </row>
    <row r="373" spans="1:51" ht="16.5" customHeight="1" x14ac:dyDescent="0.25">
      <c r="C373" s="2"/>
      <c r="X373" s="4"/>
      <c r="Z373" s="26" t="s">
        <v>43</v>
      </c>
      <c r="AA373" s="16">
        <v>9</v>
      </c>
      <c r="AB373" s="16">
        <v>12</v>
      </c>
      <c r="AC373" s="16">
        <v>2</v>
      </c>
      <c r="AD373" s="8">
        <f t="shared" si="215"/>
        <v>108</v>
      </c>
      <c r="AE373" s="8">
        <v>50</v>
      </c>
      <c r="AF373" s="7">
        <f>AF376</f>
        <v>6700</v>
      </c>
      <c r="AG373" s="7">
        <f t="shared" si="211"/>
        <v>723600</v>
      </c>
      <c r="AH373" s="3">
        <f t="shared" si="216"/>
        <v>108</v>
      </c>
      <c r="AJ373" s="3">
        <v>108</v>
      </c>
      <c r="AN373" s="2">
        <v>85</v>
      </c>
      <c r="AO373" s="95">
        <f t="shared" si="167"/>
        <v>615060</v>
      </c>
      <c r="AP373" s="95">
        <f t="shared" si="168"/>
        <v>108540</v>
      </c>
      <c r="AQ373" s="95">
        <f t="shared" si="204"/>
        <v>108540</v>
      </c>
      <c r="AR373" s="95">
        <f t="shared" si="210"/>
        <v>108540</v>
      </c>
      <c r="AT373" s="95">
        <f t="shared" si="189"/>
        <v>108540</v>
      </c>
      <c r="AW373" s="2"/>
    </row>
    <row r="374" spans="1:51" ht="16.5" customHeight="1" x14ac:dyDescent="0.25">
      <c r="C374" s="2"/>
      <c r="W374" s="5">
        <v>1108</v>
      </c>
      <c r="X374" s="4"/>
      <c r="Y374" s="4" t="s">
        <v>38</v>
      </c>
      <c r="Z374" s="4" t="s">
        <v>7</v>
      </c>
      <c r="AA374" s="16">
        <v>8</v>
      </c>
      <c r="AB374" s="16">
        <v>16</v>
      </c>
      <c r="AC374" s="16">
        <v>2</v>
      </c>
      <c r="AD374" s="8">
        <f t="shared" si="215"/>
        <v>128</v>
      </c>
      <c r="AE374" s="8">
        <v>100</v>
      </c>
      <c r="AF374" s="7">
        <f>[10]รายการ!B34</f>
        <v>2050</v>
      </c>
      <c r="AG374" s="7">
        <f t="shared" si="211"/>
        <v>262400</v>
      </c>
      <c r="AH374" s="3">
        <f t="shared" si="216"/>
        <v>128</v>
      </c>
      <c r="AJ374" s="3">
        <v>128</v>
      </c>
      <c r="AM374" s="2">
        <v>41</v>
      </c>
      <c r="AN374" s="2">
        <f>ค่าเสื่อม!T4</f>
        <v>93</v>
      </c>
      <c r="AO374" s="95">
        <f t="shared" si="167"/>
        <v>244032</v>
      </c>
      <c r="AP374" s="95">
        <f t="shared" si="168"/>
        <v>18368</v>
      </c>
      <c r="AQ374" s="95">
        <f t="shared" si="204"/>
        <v>18368</v>
      </c>
      <c r="AR374" s="95">
        <f t="shared" si="210"/>
        <v>18368</v>
      </c>
      <c r="AT374" s="95">
        <f t="shared" si="189"/>
        <v>18368</v>
      </c>
      <c r="AW374" s="2" t="s">
        <v>51</v>
      </c>
    </row>
    <row r="375" spans="1:51" s="602" customFormat="1" ht="16.5" customHeight="1" x14ac:dyDescent="0.25">
      <c r="A375" s="658" t="s">
        <v>1445</v>
      </c>
      <c r="B375" s="598">
        <v>1233</v>
      </c>
      <c r="C375" s="600" t="s">
        <v>44</v>
      </c>
      <c r="D375" s="600">
        <v>67</v>
      </c>
      <c r="E375" s="600">
        <v>43</v>
      </c>
      <c r="F375" s="600"/>
      <c r="G375" s="600" t="s">
        <v>214</v>
      </c>
      <c r="H375" s="600">
        <v>3</v>
      </c>
      <c r="I375" s="600">
        <v>0</v>
      </c>
      <c r="J375" s="600">
        <v>3</v>
      </c>
      <c r="K375" s="651">
        <f>H375*400+I375*100+J375</f>
        <v>1203</v>
      </c>
      <c r="L375" s="651">
        <f t="shared" si="188"/>
        <v>1203</v>
      </c>
      <c r="M375" s="652">
        <v>2</v>
      </c>
      <c r="N375" s="651">
        <f>L375</f>
        <v>1203</v>
      </c>
      <c r="O375" s="651">
        <v>125</v>
      </c>
      <c r="P375" s="651">
        <f t="shared" si="196"/>
        <v>150375</v>
      </c>
      <c r="Q375" s="588"/>
      <c r="R375" s="589">
        <v>1203</v>
      </c>
      <c r="S375" s="589"/>
      <c r="T375" s="583"/>
      <c r="U375" s="590"/>
      <c r="V375" s="591"/>
      <c r="W375" s="581"/>
      <c r="X375" s="583"/>
      <c r="Y375" s="583"/>
      <c r="Z375" s="583"/>
      <c r="AA375" s="593"/>
      <c r="AB375" s="593"/>
      <c r="AC375" s="593"/>
      <c r="AD375" s="589"/>
      <c r="AE375" s="589"/>
      <c r="AF375" s="594"/>
      <c r="AG375" s="594">
        <f t="shared" si="211"/>
        <v>0</v>
      </c>
      <c r="AH375" s="588"/>
      <c r="AI375" s="588"/>
      <c r="AJ375" s="588"/>
      <c r="AK375" s="588"/>
      <c r="AL375" s="588"/>
      <c r="AM375" s="600"/>
      <c r="AN375" s="600"/>
      <c r="AO375" s="601">
        <f t="shared" ref="AO375" si="217">AG375*AN375/100</f>
        <v>0</v>
      </c>
      <c r="AP375" s="601">
        <f t="shared" ref="AP375" si="218">AG375-AO375</f>
        <v>0</v>
      </c>
      <c r="AQ375" s="601">
        <f t="shared" ref="AQ375" si="219">P375+AP375</f>
        <v>150375</v>
      </c>
      <c r="AR375" s="601">
        <f t="shared" ref="AR375" si="220">AQ375</f>
        <v>150375</v>
      </c>
      <c r="AS375" s="595">
        <f>P375</f>
        <v>150375</v>
      </c>
      <c r="AT375" s="595">
        <f t="shared" ref="AT375" si="221">AQ375-AS375</f>
        <v>0</v>
      </c>
      <c r="AU375" s="595">
        <f>AS375</f>
        <v>150375</v>
      </c>
      <c r="AV375" s="583">
        <f>'อัตราภาษี 1'!D5</f>
        <v>0.03</v>
      </c>
      <c r="AW375" s="591" t="s">
        <v>1996</v>
      </c>
      <c r="AX375" s="603">
        <f t="shared" ref="AX375" si="222">AU375*AV375/100</f>
        <v>45.112499999999997</v>
      </c>
      <c r="AY375" s="595">
        <f t="shared" ref="AY375" si="223">AX375*10/100</f>
        <v>4.5112500000000004</v>
      </c>
    </row>
    <row r="376" spans="1:51" ht="16.5" customHeight="1" x14ac:dyDescent="0.25">
      <c r="A376" s="67" t="s">
        <v>1306</v>
      </c>
      <c r="B376" s="2"/>
      <c r="C376" s="2"/>
      <c r="K376" s="2"/>
      <c r="M376" s="2"/>
      <c r="N376" s="2"/>
      <c r="O376" s="2"/>
      <c r="P376" s="2"/>
      <c r="Q376" s="2"/>
      <c r="R376" s="2"/>
      <c r="V376" s="26" t="s">
        <v>1446</v>
      </c>
      <c r="W376" s="5">
        <v>1109</v>
      </c>
      <c r="X376" s="4" t="s">
        <v>282</v>
      </c>
      <c r="Y376" s="4" t="s">
        <v>28</v>
      </c>
      <c r="Z376" s="4" t="s">
        <v>53</v>
      </c>
      <c r="AA376" s="16">
        <v>13</v>
      </c>
      <c r="AB376" s="16">
        <v>24</v>
      </c>
      <c r="AC376" s="16">
        <v>2</v>
      </c>
      <c r="AD376" s="8">
        <f t="shared" si="215"/>
        <v>312</v>
      </c>
      <c r="AE376" s="8">
        <v>100</v>
      </c>
      <c r="AF376" s="7">
        <f>[10]รายการ!B1</f>
        <v>6700</v>
      </c>
      <c r="AG376" s="7">
        <f t="shared" si="211"/>
        <v>2090400</v>
      </c>
      <c r="AH376" s="3">
        <f t="shared" si="216"/>
        <v>312</v>
      </c>
      <c r="AJ376" s="3">
        <v>312</v>
      </c>
      <c r="AM376" s="2">
        <v>41</v>
      </c>
      <c r="AN376" s="2">
        <f>ค่าเสื่อม!T4</f>
        <v>93</v>
      </c>
      <c r="AO376" s="95">
        <f t="shared" si="167"/>
        <v>1944072</v>
      </c>
      <c r="AP376" s="95">
        <f t="shared" si="168"/>
        <v>146328</v>
      </c>
      <c r="AQ376" s="95">
        <f t="shared" si="204"/>
        <v>146328</v>
      </c>
      <c r="AR376" s="95">
        <f t="shared" si="210"/>
        <v>146328</v>
      </c>
      <c r="AT376" s="95">
        <f t="shared" si="189"/>
        <v>146328</v>
      </c>
      <c r="AW376" s="2"/>
    </row>
    <row r="377" spans="1:51" ht="16.5" customHeight="1" x14ac:dyDescent="0.25">
      <c r="C377" s="2"/>
      <c r="W377" s="5">
        <v>1110</v>
      </c>
      <c r="X377" s="4"/>
      <c r="Y377" s="4" t="s">
        <v>38</v>
      </c>
      <c r="Z377" s="4" t="s">
        <v>7</v>
      </c>
      <c r="AA377" s="16">
        <v>16</v>
      </c>
      <c r="AB377" s="16">
        <v>16</v>
      </c>
      <c r="AC377" s="16">
        <v>2</v>
      </c>
      <c r="AD377" s="8">
        <f t="shared" si="215"/>
        <v>256</v>
      </c>
      <c r="AE377" s="8">
        <v>50</v>
      </c>
      <c r="AF377" s="7">
        <f>[10]รายการ!B34</f>
        <v>2050</v>
      </c>
      <c r="AG377" s="7">
        <f t="shared" si="211"/>
        <v>524800</v>
      </c>
      <c r="AH377" s="3">
        <f t="shared" si="216"/>
        <v>256</v>
      </c>
      <c r="AJ377" s="3">
        <v>256</v>
      </c>
      <c r="AM377" s="2">
        <v>21</v>
      </c>
      <c r="AN377" s="2">
        <f>ค่าเสื่อม!T4</f>
        <v>93</v>
      </c>
      <c r="AO377" s="95">
        <f t="shared" si="167"/>
        <v>488064</v>
      </c>
      <c r="AP377" s="95">
        <f t="shared" si="168"/>
        <v>36736</v>
      </c>
      <c r="AQ377" s="95">
        <f t="shared" si="204"/>
        <v>36736</v>
      </c>
      <c r="AR377" s="95">
        <f t="shared" si="210"/>
        <v>36736</v>
      </c>
      <c r="AT377" s="95">
        <f t="shared" si="189"/>
        <v>36736</v>
      </c>
      <c r="AW377" s="2" t="s">
        <v>51</v>
      </c>
    </row>
    <row r="378" spans="1:51" ht="16.5" customHeight="1" x14ac:dyDescent="0.25">
      <c r="C378" s="2"/>
      <c r="V378" s="26" t="s">
        <v>1447</v>
      </c>
      <c r="W378" s="5">
        <v>1111</v>
      </c>
      <c r="X378" s="4" t="s">
        <v>344</v>
      </c>
      <c r="Y378" s="4" t="s">
        <v>28</v>
      </c>
      <c r="Z378" s="4" t="s">
        <v>53</v>
      </c>
      <c r="AA378" s="16">
        <v>7</v>
      </c>
      <c r="AB378" s="16">
        <v>18</v>
      </c>
      <c r="AC378" s="16">
        <v>2</v>
      </c>
      <c r="AD378" s="8">
        <f t="shared" si="215"/>
        <v>126</v>
      </c>
      <c r="AE378" s="8">
        <v>50</v>
      </c>
      <c r="AF378" s="7">
        <f>[10]รายการ!B1</f>
        <v>6700</v>
      </c>
      <c r="AG378" s="7">
        <f t="shared" si="211"/>
        <v>844200</v>
      </c>
      <c r="AH378" s="3">
        <f t="shared" si="216"/>
        <v>126</v>
      </c>
      <c r="AJ378" s="3">
        <v>126</v>
      </c>
      <c r="AM378" s="2">
        <v>21</v>
      </c>
      <c r="AN378" s="2">
        <f>ค่าเสื่อม!T4</f>
        <v>93</v>
      </c>
      <c r="AO378" s="95">
        <f t="shared" si="167"/>
        <v>785106</v>
      </c>
      <c r="AP378" s="95">
        <f t="shared" si="168"/>
        <v>59094</v>
      </c>
      <c r="AQ378" s="95">
        <f t="shared" si="204"/>
        <v>59094</v>
      </c>
      <c r="AR378" s="95">
        <f t="shared" si="210"/>
        <v>59094</v>
      </c>
      <c r="AT378" s="95">
        <f t="shared" si="189"/>
        <v>59094</v>
      </c>
      <c r="AW378" s="2"/>
    </row>
    <row r="379" spans="1:51" ht="16.5" customHeight="1" x14ac:dyDescent="0.25">
      <c r="A379" s="6"/>
      <c r="C379" s="2"/>
      <c r="W379" s="5">
        <v>1112</v>
      </c>
      <c r="X379" s="4"/>
      <c r="Y379" s="4" t="s">
        <v>38</v>
      </c>
      <c r="Z379" s="4" t="s">
        <v>7</v>
      </c>
      <c r="AA379" s="16">
        <v>8</v>
      </c>
      <c r="AB379" s="16">
        <v>16</v>
      </c>
      <c r="AC379" s="16">
        <v>2</v>
      </c>
      <c r="AD379" s="8">
        <f t="shared" si="215"/>
        <v>128</v>
      </c>
      <c r="AE379" s="8">
        <v>100</v>
      </c>
      <c r="AF379" s="7">
        <f>[10]รายการ!B34</f>
        <v>2050</v>
      </c>
      <c r="AG379" s="7">
        <f t="shared" si="211"/>
        <v>262400</v>
      </c>
      <c r="AH379" s="3">
        <f t="shared" si="216"/>
        <v>128</v>
      </c>
      <c r="AJ379" s="3">
        <v>128</v>
      </c>
      <c r="AM379" s="2">
        <v>21</v>
      </c>
      <c r="AN379" s="2">
        <f>ค่าเสื่อม!T4</f>
        <v>93</v>
      </c>
      <c r="AO379" s="95">
        <f t="shared" si="167"/>
        <v>244032</v>
      </c>
      <c r="AP379" s="95">
        <f t="shared" si="168"/>
        <v>18368</v>
      </c>
      <c r="AQ379" s="95">
        <f t="shared" si="204"/>
        <v>18368</v>
      </c>
      <c r="AR379" s="95">
        <f t="shared" si="210"/>
        <v>18368</v>
      </c>
      <c r="AT379" s="95">
        <f t="shared" si="189"/>
        <v>18368</v>
      </c>
      <c r="AW379" s="2" t="s">
        <v>51</v>
      </c>
    </row>
    <row r="380" spans="1:51" ht="16.5" customHeight="1" x14ac:dyDescent="0.25">
      <c r="C380" s="2"/>
      <c r="V380" s="26" t="s">
        <v>1448</v>
      </c>
      <c r="W380" s="5">
        <v>1113</v>
      </c>
      <c r="X380" s="4" t="s">
        <v>1449</v>
      </c>
      <c r="Y380" s="4" t="s">
        <v>28</v>
      </c>
      <c r="Z380" s="4" t="s">
        <v>41</v>
      </c>
      <c r="AC380" s="16">
        <v>2</v>
      </c>
      <c r="AD380" s="8">
        <v>180</v>
      </c>
      <c r="AE380" s="8">
        <v>100</v>
      </c>
      <c r="AF380" s="7">
        <f>[10]รายการ!B1</f>
        <v>6700</v>
      </c>
      <c r="AG380" s="7">
        <f t="shared" si="211"/>
        <v>1206000</v>
      </c>
      <c r="AH380" s="3">
        <v>180</v>
      </c>
      <c r="AJ380" s="3">
        <v>180</v>
      </c>
      <c r="AM380" s="2">
        <v>21</v>
      </c>
      <c r="AN380" s="2">
        <f>ค่าเสื่อม!V3</f>
        <v>80</v>
      </c>
      <c r="AO380" s="95">
        <f t="shared" ref="AO380:AO444" si="224">AG380*AN380/100</f>
        <v>964800</v>
      </c>
      <c r="AP380" s="95">
        <f t="shared" ref="AP380:AP444" si="225">AG380-AO380</f>
        <v>241200</v>
      </c>
      <c r="AQ380" s="95">
        <f t="shared" si="204"/>
        <v>241200</v>
      </c>
      <c r="AR380" s="95">
        <f t="shared" si="210"/>
        <v>241200</v>
      </c>
      <c r="AT380" s="95">
        <f t="shared" si="189"/>
        <v>241200</v>
      </c>
      <c r="AW380" s="2"/>
    </row>
    <row r="381" spans="1:51" ht="16.5" customHeight="1" x14ac:dyDescent="0.25">
      <c r="C381" s="2"/>
      <c r="X381" s="4"/>
      <c r="Z381" s="26" t="s">
        <v>42</v>
      </c>
      <c r="AA381" s="16">
        <v>6</v>
      </c>
      <c r="AB381" s="16">
        <v>15</v>
      </c>
      <c r="AC381" s="16">
        <v>2</v>
      </c>
      <c r="AD381" s="8">
        <f t="shared" si="215"/>
        <v>90</v>
      </c>
      <c r="AE381" s="8">
        <v>50</v>
      </c>
      <c r="AF381" s="7">
        <f>AF378</f>
        <v>6700</v>
      </c>
      <c r="AG381" s="7">
        <f t="shared" si="211"/>
        <v>603000</v>
      </c>
      <c r="AH381" s="3">
        <f t="shared" si="216"/>
        <v>90</v>
      </c>
      <c r="AJ381" s="3">
        <v>90</v>
      </c>
      <c r="AN381" s="2">
        <v>80</v>
      </c>
      <c r="AO381" s="95">
        <f t="shared" si="224"/>
        <v>482400</v>
      </c>
      <c r="AP381" s="95">
        <f t="shared" si="225"/>
        <v>120600</v>
      </c>
      <c r="AQ381" s="95">
        <f t="shared" si="204"/>
        <v>120600</v>
      </c>
      <c r="AR381" s="95">
        <f t="shared" si="210"/>
        <v>120600</v>
      </c>
      <c r="AT381" s="95">
        <f t="shared" si="189"/>
        <v>120600</v>
      </c>
      <c r="AW381" s="2"/>
    </row>
    <row r="382" spans="1:51" ht="16.5" customHeight="1" x14ac:dyDescent="0.25">
      <c r="C382" s="2"/>
      <c r="X382" s="4"/>
      <c r="Z382" s="26" t="s">
        <v>43</v>
      </c>
      <c r="AA382" s="16">
        <v>6</v>
      </c>
      <c r="AB382" s="16">
        <v>15</v>
      </c>
      <c r="AC382" s="16">
        <v>2</v>
      </c>
      <c r="AD382" s="8">
        <f t="shared" si="215"/>
        <v>90</v>
      </c>
      <c r="AE382" s="8">
        <v>50</v>
      </c>
      <c r="AF382" s="7">
        <f>AF380</f>
        <v>6700</v>
      </c>
      <c r="AG382" s="7">
        <f t="shared" si="211"/>
        <v>603000</v>
      </c>
      <c r="AH382" s="3">
        <f t="shared" si="216"/>
        <v>90</v>
      </c>
      <c r="AJ382" s="3">
        <v>90</v>
      </c>
      <c r="AN382" s="2">
        <v>80</v>
      </c>
      <c r="AO382" s="95">
        <f t="shared" si="224"/>
        <v>482400</v>
      </c>
      <c r="AP382" s="95">
        <f t="shared" si="225"/>
        <v>120600</v>
      </c>
      <c r="AQ382" s="95">
        <f t="shared" si="204"/>
        <v>120600</v>
      </c>
      <c r="AR382" s="95">
        <f t="shared" si="210"/>
        <v>120600</v>
      </c>
      <c r="AT382" s="95">
        <f t="shared" si="189"/>
        <v>120600</v>
      </c>
      <c r="AW382" s="2"/>
    </row>
    <row r="383" spans="1:51" ht="16.5" customHeight="1" x14ac:dyDescent="0.25">
      <c r="C383" s="2"/>
      <c r="W383" s="5">
        <v>1114</v>
      </c>
      <c r="X383" s="4"/>
      <c r="Y383" s="4" t="s">
        <v>38</v>
      </c>
      <c r="Z383" s="4" t="s">
        <v>7</v>
      </c>
      <c r="AA383" s="16">
        <v>12</v>
      </c>
      <c r="AB383" s="16">
        <v>16</v>
      </c>
      <c r="AC383" s="16">
        <v>2</v>
      </c>
      <c r="AD383" s="8">
        <f t="shared" si="215"/>
        <v>192</v>
      </c>
      <c r="AE383" s="8">
        <v>100</v>
      </c>
      <c r="AF383" s="7">
        <f>[10]รายการ!B34</f>
        <v>2050</v>
      </c>
      <c r="AG383" s="7">
        <f t="shared" si="211"/>
        <v>393600</v>
      </c>
      <c r="AH383" s="3">
        <f t="shared" si="216"/>
        <v>192</v>
      </c>
      <c r="AJ383" s="3">
        <v>192</v>
      </c>
      <c r="AM383" s="2">
        <v>21</v>
      </c>
      <c r="AN383" s="2">
        <f>ค่าเสื่อม!T4</f>
        <v>93</v>
      </c>
      <c r="AO383" s="95">
        <f t="shared" si="224"/>
        <v>366048</v>
      </c>
      <c r="AP383" s="95">
        <f t="shared" si="225"/>
        <v>27552</v>
      </c>
      <c r="AQ383" s="95">
        <f t="shared" si="204"/>
        <v>27552</v>
      </c>
      <c r="AR383" s="95">
        <f t="shared" si="210"/>
        <v>27552</v>
      </c>
      <c r="AT383" s="95">
        <f t="shared" si="189"/>
        <v>27552</v>
      </c>
      <c r="AW383" s="2" t="s">
        <v>51</v>
      </c>
    </row>
    <row r="384" spans="1:51" ht="16.5" customHeight="1" x14ac:dyDescent="0.25">
      <c r="C384" s="2"/>
      <c r="W384" s="5">
        <v>1115</v>
      </c>
      <c r="X384" s="4"/>
      <c r="Y384" s="4" t="s">
        <v>38</v>
      </c>
      <c r="Z384" s="4" t="s">
        <v>7</v>
      </c>
      <c r="AA384" s="16">
        <v>8</v>
      </c>
      <c r="AB384" s="16">
        <v>14</v>
      </c>
      <c r="AC384" s="16">
        <v>2</v>
      </c>
      <c r="AD384" s="8">
        <f t="shared" si="215"/>
        <v>112</v>
      </c>
      <c r="AE384" s="8">
        <v>100</v>
      </c>
      <c r="AF384" s="7">
        <f>[10]รายการ!B34</f>
        <v>2050</v>
      </c>
      <c r="AG384" s="7">
        <f t="shared" si="211"/>
        <v>229600</v>
      </c>
      <c r="AH384" s="3">
        <f t="shared" si="216"/>
        <v>112</v>
      </c>
      <c r="AJ384" s="3">
        <v>112</v>
      </c>
      <c r="AM384" s="2">
        <v>2</v>
      </c>
      <c r="AN384" s="2">
        <f>ค่าเสื่อม!T4</f>
        <v>93</v>
      </c>
      <c r="AO384" s="95">
        <f t="shared" si="224"/>
        <v>213528</v>
      </c>
      <c r="AP384" s="95">
        <f t="shared" si="225"/>
        <v>16072</v>
      </c>
      <c r="AQ384" s="95">
        <f t="shared" si="204"/>
        <v>16072</v>
      </c>
      <c r="AR384" s="95">
        <f t="shared" si="210"/>
        <v>16072</v>
      </c>
      <c r="AT384" s="95">
        <f t="shared" si="189"/>
        <v>16072</v>
      </c>
      <c r="AW384" s="2" t="s">
        <v>51</v>
      </c>
    </row>
    <row r="385" spans="1:51" ht="16.5" customHeight="1" x14ac:dyDescent="0.25">
      <c r="C385" s="2"/>
      <c r="W385" s="5">
        <v>1116</v>
      </c>
      <c r="X385" s="4"/>
      <c r="Y385" s="4" t="s">
        <v>38</v>
      </c>
      <c r="Z385" s="4" t="s">
        <v>7</v>
      </c>
      <c r="AA385" s="16">
        <v>14</v>
      </c>
      <c r="AB385" s="16">
        <v>15</v>
      </c>
      <c r="AC385" s="16">
        <v>2</v>
      </c>
      <c r="AD385" s="8">
        <f t="shared" si="215"/>
        <v>210</v>
      </c>
      <c r="AE385" s="8">
        <v>100</v>
      </c>
      <c r="AF385" s="7">
        <f>[10]รายการ!B34</f>
        <v>2050</v>
      </c>
      <c r="AG385" s="7">
        <f t="shared" si="211"/>
        <v>430500</v>
      </c>
      <c r="AH385" s="3">
        <f t="shared" si="216"/>
        <v>210</v>
      </c>
      <c r="AJ385" s="3">
        <v>210</v>
      </c>
      <c r="AM385" s="2">
        <v>21</v>
      </c>
      <c r="AN385" s="2">
        <f>ค่าเสื่อม!T4</f>
        <v>93</v>
      </c>
      <c r="AO385" s="95">
        <f t="shared" si="224"/>
        <v>400365</v>
      </c>
      <c r="AP385" s="95">
        <f t="shared" si="225"/>
        <v>30135</v>
      </c>
      <c r="AQ385" s="95">
        <f t="shared" si="204"/>
        <v>30135</v>
      </c>
      <c r="AR385" s="95">
        <f t="shared" si="210"/>
        <v>30135</v>
      </c>
      <c r="AT385" s="95">
        <f t="shared" si="189"/>
        <v>30135</v>
      </c>
      <c r="AW385" s="2" t="s">
        <v>51</v>
      </c>
    </row>
    <row r="386" spans="1:51" s="27" customFormat="1" ht="16.5" customHeight="1" x14ac:dyDescent="0.25">
      <c r="A386" s="68" t="s">
        <v>1446</v>
      </c>
      <c r="B386" s="5">
        <v>1234</v>
      </c>
      <c r="C386" s="4" t="s">
        <v>5</v>
      </c>
      <c r="D386" s="4">
        <v>30191</v>
      </c>
      <c r="E386" s="4">
        <v>15</v>
      </c>
      <c r="F386" s="4">
        <v>1462</v>
      </c>
      <c r="G386" s="4" t="s">
        <v>214</v>
      </c>
      <c r="H386" s="4">
        <v>5</v>
      </c>
      <c r="I386" s="4">
        <v>0</v>
      </c>
      <c r="J386" s="4">
        <v>41</v>
      </c>
      <c r="K386" s="7">
        <f t="shared" ref="K386:K392" si="226">H386*400+I386*100+J386</f>
        <v>2041</v>
      </c>
      <c r="L386" s="7">
        <f t="shared" ref="L386:L392" si="227">SUM(Q386:U386)</f>
        <v>2041</v>
      </c>
      <c r="M386" s="62">
        <v>1</v>
      </c>
      <c r="N386" s="7">
        <f>L386</f>
        <v>2041</v>
      </c>
      <c r="O386" s="7">
        <f>[11]qry_report!$L$1058</f>
        <v>100</v>
      </c>
      <c r="P386" s="7">
        <f>N386*O386</f>
        <v>204100</v>
      </c>
      <c r="Q386" s="3">
        <v>2041</v>
      </c>
      <c r="R386" s="8"/>
      <c r="S386" s="8"/>
      <c r="T386" s="4"/>
      <c r="U386" s="11"/>
      <c r="V386" s="26"/>
      <c r="W386" s="5"/>
      <c r="X386" s="4"/>
      <c r="Y386" s="4"/>
      <c r="Z386" s="4"/>
      <c r="AA386" s="16"/>
      <c r="AB386" s="16"/>
      <c r="AC386" s="16"/>
      <c r="AD386" s="8"/>
      <c r="AE386" s="8"/>
      <c r="AF386" s="7"/>
      <c r="AG386" s="7"/>
      <c r="AH386" s="3"/>
      <c r="AI386" s="3"/>
      <c r="AJ386" s="3"/>
      <c r="AK386" s="3"/>
      <c r="AL386" s="3"/>
      <c r="AM386" s="4"/>
      <c r="AN386" s="4"/>
      <c r="AO386" s="166"/>
      <c r="AP386" s="166"/>
      <c r="AQ386" s="166">
        <f t="shared" si="204"/>
        <v>204100</v>
      </c>
      <c r="AR386" s="166">
        <f t="shared" si="210"/>
        <v>204100</v>
      </c>
      <c r="AS386" s="4"/>
      <c r="AT386" s="166">
        <f t="shared" si="189"/>
        <v>204100</v>
      </c>
      <c r="AU386" s="4"/>
      <c r="AV386" s="4"/>
      <c r="AW386" s="4"/>
      <c r="AX386" s="4"/>
      <c r="AY386" s="4"/>
    </row>
    <row r="387" spans="1:51" s="27" customFormat="1" ht="16.5" customHeight="1" x14ac:dyDescent="0.25">
      <c r="A387" s="68"/>
      <c r="B387" s="5">
        <v>1235</v>
      </c>
      <c r="C387" s="4" t="s">
        <v>5</v>
      </c>
      <c r="D387" s="4">
        <v>17594</v>
      </c>
      <c r="E387" s="4">
        <v>18</v>
      </c>
      <c r="F387" s="4">
        <v>403</v>
      </c>
      <c r="G387" s="4" t="s">
        <v>214</v>
      </c>
      <c r="H387" s="4">
        <v>8</v>
      </c>
      <c r="I387" s="4">
        <v>2</v>
      </c>
      <c r="J387" s="4">
        <v>6</v>
      </c>
      <c r="K387" s="7">
        <f t="shared" si="226"/>
        <v>3406</v>
      </c>
      <c r="L387" s="7">
        <f t="shared" si="227"/>
        <v>3406</v>
      </c>
      <c r="M387" s="62">
        <v>1</v>
      </c>
      <c r="N387" s="7">
        <f t="shared" ref="N387:N450" si="228">L387</f>
        <v>3406</v>
      </c>
      <c r="O387" s="7">
        <f>[11]qry_report!$L$310</f>
        <v>550</v>
      </c>
      <c r="P387" s="7">
        <f t="shared" ref="P387:P450" si="229">N387*O387</f>
        <v>1873300</v>
      </c>
      <c r="Q387" s="3">
        <v>3406</v>
      </c>
      <c r="R387" s="8"/>
      <c r="S387" s="8"/>
      <c r="T387" s="4"/>
      <c r="U387" s="11"/>
      <c r="V387" s="26"/>
      <c r="W387" s="5"/>
      <c r="X387" s="4"/>
      <c r="Y387" s="4"/>
      <c r="Z387" s="4"/>
      <c r="AA387" s="16"/>
      <c r="AB387" s="16"/>
      <c r="AC387" s="16"/>
      <c r="AD387" s="8"/>
      <c r="AE387" s="8"/>
      <c r="AF387" s="7"/>
      <c r="AG387" s="7"/>
      <c r="AH387" s="4"/>
      <c r="AI387" s="3"/>
      <c r="AJ387" s="3"/>
      <c r="AK387" s="3"/>
      <c r="AL387" s="3"/>
      <c r="AM387" s="4"/>
      <c r="AN387" s="4"/>
      <c r="AO387" s="166"/>
      <c r="AP387" s="166"/>
      <c r="AQ387" s="166">
        <f t="shared" si="204"/>
        <v>1873300</v>
      </c>
      <c r="AR387" s="166">
        <f t="shared" si="210"/>
        <v>1873300</v>
      </c>
      <c r="AS387" s="4"/>
      <c r="AT387" s="166">
        <f t="shared" si="189"/>
        <v>1873300</v>
      </c>
      <c r="AU387" s="4"/>
      <c r="AV387" s="4"/>
      <c r="AW387" s="4"/>
      <c r="AX387" s="4"/>
      <c r="AY387" s="4"/>
    </row>
    <row r="388" spans="1:51" s="27" customFormat="1" ht="16.5" customHeight="1" x14ac:dyDescent="0.25">
      <c r="A388" s="68"/>
      <c r="B388" s="5">
        <v>1236</v>
      </c>
      <c r="C388" s="4" t="s">
        <v>5</v>
      </c>
      <c r="D388" s="4">
        <v>30501</v>
      </c>
      <c r="E388" s="4">
        <v>63</v>
      </c>
      <c r="F388" s="4">
        <v>1483</v>
      </c>
      <c r="G388" s="4" t="s">
        <v>214</v>
      </c>
      <c r="H388" s="4">
        <v>21</v>
      </c>
      <c r="I388" s="4">
        <v>1</v>
      </c>
      <c r="J388" s="4">
        <v>83</v>
      </c>
      <c r="K388" s="7">
        <f t="shared" si="226"/>
        <v>8583</v>
      </c>
      <c r="L388" s="7">
        <f t="shared" si="227"/>
        <v>8583</v>
      </c>
      <c r="M388" s="62">
        <v>1</v>
      </c>
      <c r="N388" s="7">
        <f t="shared" si="228"/>
        <v>8583</v>
      </c>
      <c r="O388" s="7">
        <f>[11]qry_report!$L$1061</f>
        <v>100</v>
      </c>
      <c r="P388" s="7">
        <f t="shared" si="229"/>
        <v>858300</v>
      </c>
      <c r="Q388" s="3">
        <v>8583</v>
      </c>
      <c r="R388" s="8"/>
      <c r="S388" s="8"/>
      <c r="T388" s="4"/>
      <c r="U388" s="11"/>
      <c r="V388" s="26"/>
      <c r="W388" s="5"/>
      <c r="X388" s="4"/>
      <c r="Y388" s="4"/>
      <c r="Z388" s="4"/>
      <c r="AA388" s="16"/>
      <c r="AB388" s="16"/>
      <c r="AC388" s="16"/>
      <c r="AD388" s="8"/>
      <c r="AE388" s="8"/>
      <c r="AF388" s="7"/>
      <c r="AG388" s="7"/>
      <c r="AH388" s="4"/>
      <c r="AI388" s="3"/>
      <c r="AJ388" s="3"/>
      <c r="AK388" s="3"/>
      <c r="AL388" s="3"/>
      <c r="AM388" s="4"/>
      <c r="AN388" s="4"/>
      <c r="AO388" s="166"/>
      <c r="AP388" s="166"/>
      <c r="AQ388" s="166">
        <f t="shared" si="204"/>
        <v>858300</v>
      </c>
      <c r="AR388" s="166">
        <f t="shared" si="210"/>
        <v>858300</v>
      </c>
      <c r="AS388" s="4"/>
      <c r="AT388" s="166">
        <f t="shared" si="189"/>
        <v>858300</v>
      </c>
      <c r="AU388" s="4"/>
      <c r="AV388" s="4"/>
      <c r="AW388" s="4"/>
      <c r="AX388" s="4"/>
      <c r="AY388" s="4"/>
    </row>
    <row r="389" spans="1:51" s="27" customFormat="1" ht="16.5" customHeight="1" x14ac:dyDescent="0.25">
      <c r="A389" s="68"/>
      <c r="B389" s="5">
        <v>1237</v>
      </c>
      <c r="C389" s="4" t="s">
        <v>5</v>
      </c>
      <c r="D389" s="4">
        <v>46625</v>
      </c>
      <c r="E389" s="4">
        <v>30</v>
      </c>
      <c r="F389" s="4">
        <v>4661</v>
      </c>
      <c r="G389" s="4" t="s">
        <v>214</v>
      </c>
      <c r="H389" s="4">
        <v>0</v>
      </c>
      <c r="I389" s="4">
        <v>2</v>
      </c>
      <c r="J389" s="4">
        <v>32.700000000000003</v>
      </c>
      <c r="K389" s="7">
        <f t="shared" si="226"/>
        <v>232.7</v>
      </c>
      <c r="L389" s="7">
        <f t="shared" si="227"/>
        <v>232.7</v>
      </c>
      <c r="M389" s="62">
        <v>1</v>
      </c>
      <c r="N389" s="7">
        <f t="shared" si="228"/>
        <v>232.7</v>
      </c>
      <c r="O389" s="7">
        <v>100</v>
      </c>
      <c r="P389" s="7">
        <f t="shared" si="229"/>
        <v>23270</v>
      </c>
      <c r="Q389" s="3">
        <v>232.7</v>
      </c>
      <c r="R389" s="8"/>
      <c r="S389" s="8"/>
      <c r="T389" s="4"/>
      <c r="U389" s="11"/>
      <c r="V389" s="26"/>
      <c r="W389" s="5"/>
      <c r="X389" s="4"/>
      <c r="Y389" s="4"/>
      <c r="Z389" s="4"/>
      <c r="AA389" s="16"/>
      <c r="AB389" s="16"/>
      <c r="AC389" s="16"/>
      <c r="AD389" s="8"/>
      <c r="AE389" s="8"/>
      <c r="AF389" s="7"/>
      <c r="AG389" s="7"/>
      <c r="AH389" s="4"/>
      <c r="AI389" s="3"/>
      <c r="AJ389" s="3"/>
      <c r="AK389" s="3"/>
      <c r="AL389" s="3"/>
      <c r="AM389" s="4"/>
      <c r="AN389" s="4"/>
      <c r="AO389" s="166"/>
      <c r="AP389" s="166"/>
      <c r="AQ389" s="166">
        <f t="shared" si="204"/>
        <v>23270</v>
      </c>
      <c r="AR389" s="166">
        <f t="shared" si="210"/>
        <v>23270</v>
      </c>
      <c r="AS389" s="4"/>
      <c r="AT389" s="166">
        <f t="shared" si="189"/>
        <v>23270</v>
      </c>
      <c r="AU389" s="4"/>
      <c r="AV389" s="4"/>
      <c r="AW389" s="4"/>
      <c r="AX389" s="4"/>
      <c r="AY389" s="4"/>
    </row>
    <row r="390" spans="1:51" s="597" customFormat="1" ht="16.5" customHeight="1" x14ac:dyDescent="0.25">
      <c r="A390" s="580"/>
      <c r="B390" s="581">
        <v>1238</v>
      </c>
      <c r="C390" s="583" t="s">
        <v>44</v>
      </c>
      <c r="D390" s="583">
        <v>297</v>
      </c>
      <c r="E390" s="583">
        <v>30</v>
      </c>
      <c r="F390" s="583"/>
      <c r="G390" s="583" t="s">
        <v>214</v>
      </c>
      <c r="H390" s="583">
        <v>31</v>
      </c>
      <c r="I390" s="583">
        <v>1</v>
      </c>
      <c r="J390" s="583">
        <v>90</v>
      </c>
      <c r="K390" s="594">
        <f t="shared" si="226"/>
        <v>12590</v>
      </c>
      <c r="L390" s="594">
        <f t="shared" si="227"/>
        <v>12590</v>
      </c>
      <c r="M390" s="586">
        <v>1</v>
      </c>
      <c r="N390" s="594">
        <f t="shared" si="228"/>
        <v>12590</v>
      </c>
      <c r="O390" s="594">
        <v>125</v>
      </c>
      <c r="P390" s="594">
        <f t="shared" si="229"/>
        <v>1573750</v>
      </c>
      <c r="Q390" s="588">
        <v>12590</v>
      </c>
      <c r="R390" s="589"/>
      <c r="S390" s="589"/>
      <c r="T390" s="583"/>
      <c r="U390" s="590"/>
      <c r="V390" s="591"/>
      <c r="W390" s="581"/>
      <c r="X390" s="583"/>
      <c r="Y390" s="583"/>
      <c r="Z390" s="583"/>
      <c r="AA390" s="593"/>
      <c r="AB390" s="593"/>
      <c r="AC390" s="593"/>
      <c r="AD390" s="589"/>
      <c r="AE390" s="589"/>
      <c r="AF390" s="594"/>
      <c r="AG390" s="594"/>
      <c r="AH390" s="583"/>
      <c r="AI390" s="588"/>
      <c r="AJ390" s="588"/>
      <c r="AK390" s="588"/>
      <c r="AL390" s="588"/>
      <c r="AM390" s="583"/>
      <c r="AN390" s="583"/>
      <c r="AO390" s="595"/>
      <c r="AP390" s="595"/>
      <c r="AQ390" s="595">
        <f t="shared" ref="AQ390" si="230">P390+AP390</f>
        <v>1573750</v>
      </c>
      <c r="AR390" s="595">
        <f t="shared" si="210"/>
        <v>1573750</v>
      </c>
      <c r="AS390" s="595">
        <f t="shared" ref="AS390" si="231">P390</f>
        <v>1573750</v>
      </c>
      <c r="AT390" s="595">
        <f t="shared" ref="AT390" si="232">AQ390-AS390</f>
        <v>0</v>
      </c>
      <c r="AU390" s="595">
        <f t="shared" ref="AU390" si="233">AS390</f>
        <v>1573750</v>
      </c>
      <c r="AV390" s="583">
        <f>'อัตราภาษี 1'!B5</f>
        <v>0.01</v>
      </c>
      <c r="AW390" s="591" t="s">
        <v>1995</v>
      </c>
      <c r="AX390" s="603">
        <f t="shared" ref="AX390" si="234">AU390*AV390/100</f>
        <v>157.375</v>
      </c>
      <c r="AY390" s="595">
        <f t="shared" ref="AY390" si="235">AX390*10/100</f>
        <v>15.737500000000001</v>
      </c>
    </row>
    <row r="391" spans="1:51" s="27" customFormat="1" ht="16.5" customHeight="1" x14ac:dyDescent="0.25">
      <c r="A391" s="68"/>
      <c r="B391" s="5">
        <v>1239</v>
      </c>
      <c r="C391" s="4" t="s">
        <v>5</v>
      </c>
      <c r="D391" s="4">
        <v>17608</v>
      </c>
      <c r="E391" s="4">
        <v>37</v>
      </c>
      <c r="F391" s="4">
        <v>417</v>
      </c>
      <c r="G391" s="4" t="s">
        <v>214</v>
      </c>
      <c r="H391" s="4">
        <v>18</v>
      </c>
      <c r="I391" s="4">
        <v>1</v>
      </c>
      <c r="J391" s="4">
        <v>6</v>
      </c>
      <c r="K391" s="7">
        <f t="shared" si="226"/>
        <v>7306</v>
      </c>
      <c r="L391" s="7">
        <f t="shared" si="227"/>
        <v>7306</v>
      </c>
      <c r="M391" s="62">
        <v>1</v>
      </c>
      <c r="N391" s="7">
        <f t="shared" si="228"/>
        <v>7306</v>
      </c>
      <c r="O391" s="7">
        <f>[11]qry_report!$L$321</f>
        <v>125</v>
      </c>
      <c r="P391" s="7">
        <f t="shared" si="229"/>
        <v>913250</v>
      </c>
      <c r="Q391" s="3">
        <v>7306</v>
      </c>
      <c r="R391" s="8"/>
      <c r="S391" s="8"/>
      <c r="T391" s="4"/>
      <c r="U391" s="11"/>
      <c r="V391" s="26"/>
      <c r="W391" s="5"/>
      <c r="X391" s="4"/>
      <c r="Y391" s="4"/>
      <c r="Z391" s="4"/>
      <c r="AA391" s="16"/>
      <c r="AB391" s="16"/>
      <c r="AC391" s="16"/>
      <c r="AD391" s="8"/>
      <c r="AE391" s="8"/>
      <c r="AF391" s="7"/>
      <c r="AG391" s="7"/>
      <c r="AH391" s="4"/>
      <c r="AI391" s="3"/>
      <c r="AJ391" s="3"/>
      <c r="AK391" s="3"/>
      <c r="AL391" s="3"/>
      <c r="AM391" s="4"/>
      <c r="AN391" s="4"/>
      <c r="AO391" s="166"/>
      <c r="AP391" s="166"/>
      <c r="AQ391" s="166">
        <f t="shared" si="204"/>
        <v>913250</v>
      </c>
      <c r="AR391" s="166">
        <f t="shared" si="210"/>
        <v>913250</v>
      </c>
      <c r="AS391" s="4"/>
      <c r="AT391" s="166">
        <f t="shared" si="189"/>
        <v>913250</v>
      </c>
      <c r="AU391" s="4"/>
      <c r="AV391" s="4"/>
      <c r="AW391" s="4"/>
      <c r="AX391" s="4"/>
      <c r="AY391" s="4"/>
    </row>
    <row r="392" spans="1:51" ht="16.5" customHeight="1" x14ac:dyDescent="0.25">
      <c r="A392" s="67" t="s">
        <v>1450</v>
      </c>
      <c r="B392" s="1">
        <v>1240</v>
      </c>
      <c r="C392" s="2" t="s">
        <v>5</v>
      </c>
      <c r="D392" s="2">
        <v>29608</v>
      </c>
      <c r="E392" s="2">
        <v>34</v>
      </c>
      <c r="F392" s="2">
        <v>1360</v>
      </c>
      <c r="G392" s="2" t="s">
        <v>214</v>
      </c>
      <c r="H392" s="2">
        <v>27</v>
      </c>
      <c r="I392" s="2">
        <v>1</v>
      </c>
      <c r="J392" s="2">
        <v>47</v>
      </c>
      <c r="K392" s="13">
        <f t="shared" si="226"/>
        <v>10947</v>
      </c>
      <c r="L392" s="13">
        <f t="shared" si="227"/>
        <v>10947</v>
      </c>
      <c r="M392" s="84">
        <v>1</v>
      </c>
      <c r="N392" s="13">
        <f t="shared" si="228"/>
        <v>10947</v>
      </c>
      <c r="O392" s="13">
        <f>[11]qry_report!$L$947</f>
        <v>100</v>
      </c>
      <c r="P392" s="13">
        <f t="shared" si="229"/>
        <v>1094700</v>
      </c>
      <c r="Q392" s="3">
        <v>10947</v>
      </c>
      <c r="X392" s="4"/>
      <c r="AO392" s="95"/>
      <c r="AP392" s="95"/>
      <c r="AQ392" s="95">
        <f t="shared" si="204"/>
        <v>1094700</v>
      </c>
      <c r="AR392" s="95">
        <f t="shared" si="210"/>
        <v>1094700</v>
      </c>
      <c r="AT392" s="95">
        <f t="shared" si="189"/>
        <v>1094700</v>
      </c>
      <c r="AW392" s="2"/>
    </row>
    <row r="393" spans="1:51" ht="16.5" customHeight="1" x14ac:dyDescent="0.25">
      <c r="A393" s="550" t="s">
        <v>1451</v>
      </c>
      <c r="B393" s="1">
        <v>1241</v>
      </c>
      <c r="C393" s="2" t="s">
        <v>35</v>
      </c>
      <c r="V393" s="4" t="s">
        <v>1451</v>
      </c>
      <c r="W393" s="5">
        <v>1117</v>
      </c>
      <c r="X393" s="4">
        <v>24</v>
      </c>
      <c r="Y393" s="4" t="s">
        <v>28</v>
      </c>
      <c r="Z393" s="4" t="s">
        <v>41</v>
      </c>
      <c r="AC393" s="16">
        <v>2</v>
      </c>
      <c r="AD393" s="8">
        <v>494</v>
      </c>
      <c r="AE393" s="8">
        <v>100</v>
      </c>
      <c r="AF393" s="7">
        <f>[10]รายการ!B1</f>
        <v>6700</v>
      </c>
      <c r="AG393" s="7">
        <f t="shared" si="211"/>
        <v>3309800</v>
      </c>
      <c r="AH393" s="3">
        <v>494</v>
      </c>
      <c r="AJ393" s="3">
        <v>494</v>
      </c>
      <c r="AM393" s="2">
        <v>46</v>
      </c>
      <c r="AN393" s="2">
        <f>ค่าเสื่อม!W3</f>
        <v>85</v>
      </c>
      <c r="AO393" s="95">
        <f t="shared" si="224"/>
        <v>2813330</v>
      </c>
      <c r="AP393" s="95">
        <f t="shared" si="225"/>
        <v>496470</v>
      </c>
      <c r="AQ393" s="95">
        <f t="shared" si="204"/>
        <v>496470</v>
      </c>
      <c r="AR393" s="95">
        <f t="shared" si="210"/>
        <v>496470</v>
      </c>
      <c r="AT393" s="95">
        <f t="shared" si="189"/>
        <v>496470</v>
      </c>
      <c r="AW393" s="2"/>
    </row>
    <row r="394" spans="1:51" ht="16.5" customHeight="1" x14ac:dyDescent="0.25">
      <c r="A394" s="550"/>
      <c r="C394" s="2"/>
      <c r="V394" s="4"/>
      <c r="X394" s="4"/>
      <c r="Z394" s="4" t="s">
        <v>42</v>
      </c>
      <c r="AA394" s="16">
        <v>13</v>
      </c>
      <c r="AB394" s="16">
        <v>19</v>
      </c>
      <c r="AC394" s="16">
        <v>2</v>
      </c>
      <c r="AD394" s="8">
        <f>AA394*AB394</f>
        <v>247</v>
      </c>
      <c r="AE394" s="8">
        <v>50</v>
      </c>
      <c r="AF394" s="7">
        <f>AF382</f>
        <v>6700</v>
      </c>
      <c r="AG394" s="7">
        <f t="shared" si="211"/>
        <v>1654900</v>
      </c>
      <c r="AH394" s="3">
        <f>SUM(AI394:AL394)</f>
        <v>247</v>
      </c>
      <c r="AJ394" s="3">
        <v>247</v>
      </c>
      <c r="AN394" s="2">
        <v>85</v>
      </c>
      <c r="AO394" s="95">
        <f t="shared" si="224"/>
        <v>1406665</v>
      </c>
      <c r="AP394" s="95">
        <f t="shared" si="225"/>
        <v>248235</v>
      </c>
      <c r="AQ394" s="95">
        <f t="shared" si="204"/>
        <v>248235</v>
      </c>
      <c r="AR394" s="95">
        <f t="shared" si="210"/>
        <v>248235</v>
      </c>
      <c r="AT394" s="95">
        <f t="shared" si="189"/>
        <v>248235</v>
      </c>
      <c r="AW394" s="2"/>
    </row>
    <row r="395" spans="1:51" ht="16.5" customHeight="1" x14ac:dyDescent="0.25">
      <c r="A395" s="550"/>
      <c r="C395" s="2"/>
      <c r="V395" s="4"/>
      <c r="X395" s="4"/>
      <c r="Z395" s="4" t="s">
        <v>43</v>
      </c>
      <c r="AA395" s="16">
        <v>13</v>
      </c>
      <c r="AB395" s="16">
        <v>19</v>
      </c>
      <c r="AC395" s="16">
        <v>2</v>
      </c>
      <c r="AD395" s="8">
        <f>AA395*AB395</f>
        <v>247</v>
      </c>
      <c r="AE395" s="8">
        <v>50</v>
      </c>
      <c r="AF395" s="7">
        <f>AF393</f>
        <v>6700</v>
      </c>
      <c r="AG395" s="7">
        <f t="shared" si="211"/>
        <v>1654900</v>
      </c>
      <c r="AH395" s="3">
        <f>SUM(AI395:AL395)</f>
        <v>247</v>
      </c>
      <c r="AJ395" s="3">
        <v>247</v>
      </c>
      <c r="AN395" s="2">
        <v>85</v>
      </c>
      <c r="AO395" s="95">
        <f t="shared" si="224"/>
        <v>1406665</v>
      </c>
      <c r="AP395" s="95">
        <f t="shared" si="225"/>
        <v>248235</v>
      </c>
      <c r="AQ395" s="95">
        <f t="shared" si="204"/>
        <v>248235</v>
      </c>
      <c r="AR395" s="95">
        <f t="shared" si="210"/>
        <v>248235</v>
      </c>
      <c r="AT395" s="95">
        <f t="shared" si="189"/>
        <v>248235</v>
      </c>
      <c r="AW395" s="2"/>
    </row>
    <row r="396" spans="1:51" ht="16.5" customHeight="1" x14ac:dyDescent="0.25">
      <c r="C396" s="2"/>
      <c r="W396" s="5">
        <v>1118</v>
      </c>
      <c r="X396" s="4"/>
      <c r="Y396" s="4" t="s">
        <v>38</v>
      </c>
      <c r="Z396" s="4" t="s">
        <v>7</v>
      </c>
      <c r="AA396" s="16">
        <v>9</v>
      </c>
      <c r="AB396" s="16">
        <v>15</v>
      </c>
      <c r="AC396" s="16">
        <v>2</v>
      </c>
      <c r="AD396" s="8">
        <f>AA396*AB396</f>
        <v>135</v>
      </c>
      <c r="AE396" s="8">
        <v>100</v>
      </c>
      <c r="AF396" s="7">
        <f>[10]รายการ!B34</f>
        <v>2050</v>
      </c>
      <c r="AG396" s="7">
        <f t="shared" si="211"/>
        <v>276750</v>
      </c>
      <c r="AH396" s="3">
        <f>SUM(AI396:AL396)</f>
        <v>135</v>
      </c>
      <c r="AJ396" s="3">
        <v>135</v>
      </c>
      <c r="AM396" s="2">
        <v>41</v>
      </c>
      <c r="AN396" s="2">
        <f>ค่าเสื่อม!T4</f>
        <v>93</v>
      </c>
      <c r="AO396" s="95">
        <f t="shared" si="224"/>
        <v>257377.5</v>
      </c>
      <c r="AP396" s="95">
        <f t="shared" si="225"/>
        <v>19372.5</v>
      </c>
      <c r="AQ396" s="95">
        <f t="shared" si="204"/>
        <v>19372.5</v>
      </c>
      <c r="AR396" s="95">
        <f t="shared" si="210"/>
        <v>19372.5</v>
      </c>
      <c r="AT396" s="95">
        <f t="shared" si="189"/>
        <v>19372.5</v>
      </c>
      <c r="AW396" s="2" t="s">
        <v>51</v>
      </c>
    </row>
    <row r="397" spans="1:51" ht="16.5" customHeight="1" x14ac:dyDescent="0.25">
      <c r="B397" s="1">
        <v>1242</v>
      </c>
      <c r="C397" s="2" t="s">
        <v>5</v>
      </c>
      <c r="D397" s="2">
        <v>31892</v>
      </c>
      <c r="E397" s="2">
        <v>66</v>
      </c>
      <c r="F397" s="2">
        <v>1554</v>
      </c>
      <c r="G397" s="2" t="s">
        <v>214</v>
      </c>
      <c r="H397" s="2">
        <v>3</v>
      </c>
      <c r="I397" s="2">
        <v>2</v>
      </c>
      <c r="J397" s="2">
        <v>62</v>
      </c>
      <c r="K397" s="13">
        <f>H397*400+I397*100+J397</f>
        <v>1462</v>
      </c>
      <c r="L397" s="13">
        <f t="shared" ref="L397:L408" si="236">SUM(Q397:U397)</f>
        <v>1462</v>
      </c>
      <c r="M397" s="84">
        <v>1</v>
      </c>
      <c r="N397" s="13">
        <f t="shared" si="228"/>
        <v>1462</v>
      </c>
      <c r="O397" s="13">
        <f>[11]qry_report!$L$1118</f>
        <v>125</v>
      </c>
      <c r="P397" s="13">
        <f t="shared" si="229"/>
        <v>182750</v>
      </c>
      <c r="Q397" s="3">
        <v>1462</v>
      </c>
      <c r="X397" s="4"/>
      <c r="AO397" s="95"/>
      <c r="AP397" s="95"/>
      <c r="AQ397" s="95">
        <f t="shared" si="204"/>
        <v>182750</v>
      </c>
      <c r="AR397" s="95">
        <f t="shared" si="210"/>
        <v>182750</v>
      </c>
      <c r="AT397" s="95">
        <f t="shared" si="189"/>
        <v>182750</v>
      </c>
      <c r="AW397" s="2"/>
    </row>
    <row r="398" spans="1:51" ht="16.5" customHeight="1" x14ac:dyDescent="0.25">
      <c r="A398" s="68"/>
      <c r="B398" s="1">
        <v>1243</v>
      </c>
      <c r="C398" s="2" t="s">
        <v>5</v>
      </c>
      <c r="D398" s="2">
        <v>29613</v>
      </c>
      <c r="E398" s="2">
        <v>41</v>
      </c>
      <c r="F398" s="2">
        <v>1365</v>
      </c>
      <c r="G398" s="2" t="s">
        <v>214</v>
      </c>
      <c r="H398" s="2">
        <v>1</v>
      </c>
      <c r="I398" s="2">
        <v>2</v>
      </c>
      <c r="J398" s="2">
        <v>24</v>
      </c>
      <c r="K398" s="13">
        <f>H398*400+I398*100+J398</f>
        <v>624</v>
      </c>
      <c r="L398" s="13">
        <f t="shared" si="236"/>
        <v>624</v>
      </c>
      <c r="M398" s="84">
        <v>1</v>
      </c>
      <c r="N398" s="13">
        <f t="shared" si="228"/>
        <v>624</v>
      </c>
      <c r="O398" s="13">
        <f>[11]qry_report!$L$952</f>
        <v>150</v>
      </c>
      <c r="P398" s="13">
        <f t="shared" si="229"/>
        <v>93600</v>
      </c>
      <c r="Q398" s="3">
        <v>624</v>
      </c>
      <c r="X398" s="4"/>
      <c r="AO398" s="95"/>
      <c r="AP398" s="95"/>
      <c r="AQ398" s="95">
        <f t="shared" si="204"/>
        <v>93600</v>
      </c>
      <c r="AR398" s="95">
        <f t="shared" si="210"/>
        <v>93600</v>
      </c>
      <c r="AT398" s="95">
        <f t="shared" si="189"/>
        <v>93600</v>
      </c>
      <c r="AW398" s="2"/>
    </row>
    <row r="399" spans="1:51" s="602" customFormat="1" ht="16.5" customHeight="1" x14ac:dyDescent="0.25">
      <c r="A399" s="658"/>
      <c r="B399" s="598">
        <v>1244</v>
      </c>
      <c r="C399" s="600" t="s">
        <v>44</v>
      </c>
      <c r="D399" s="600">
        <v>251</v>
      </c>
      <c r="E399" s="600">
        <v>89</v>
      </c>
      <c r="F399" s="600"/>
      <c r="G399" s="600" t="s">
        <v>214</v>
      </c>
      <c r="H399" s="600">
        <v>3</v>
      </c>
      <c r="I399" s="600">
        <v>0</v>
      </c>
      <c r="J399" s="600">
        <v>43</v>
      </c>
      <c r="K399" s="651">
        <f>H399*400+I399*100+J399</f>
        <v>1243</v>
      </c>
      <c r="L399" s="651">
        <f t="shared" si="236"/>
        <v>1243</v>
      </c>
      <c r="M399" s="652">
        <v>1</v>
      </c>
      <c r="N399" s="651">
        <f t="shared" si="228"/>
        <v>1243</v>
      </c>
      <c r="O399" s="651">
        <v>125</v>
      </c>
      <c r="P399" s="651">
        <f t="shared" si="229"/>
        <v>155375</v>
      </c>
      <c r="Q399" s="588">
        <v>1243</v>
      </c>
      <c r="R399" s="589"/>
      <c r="S399" s="589"/>
      <c r="T399" s="583"/>
      <c r="U399" s="590"/>
      <c r="V399" s="591"/>
      <c r="W399" s="581"/>
      <c r="X399" s="583"/>
      <c r="Y399" s="583"/>
      <c r="Z399" s="583"/>
      <c r="AA399" s="593"/>
      <c r="AB399" s="593"/>
      <c r="AC399" s="593"/>
      <c r="AD399" s="589"/>
      <c r="AE399" s="589"/>
      <c r="AF399" s="594"/>
      <c r="AG399" s="594"/>
      <c r="AH399" s="583"/>
      <c r="AI399" s="588"/>
      <c r="AJ399" s="588"/>
      <c r="AK399" s="588"/>
      <c r="AL399" s="588"/>
      <c r="AM399" s="600"/>
      <c r="AN399" s="600"/>
      <c r="AO399" s="601"/>
      <c r="AP399" s="601"/>
      <c r="AQ399" s="601">
        <f t="shared" si="204"/>
        <v>155375</v>
      </c>
      <c r="AR399" s="601">
        <f t="shared" si="210"/>
        <v>155375</v>
      </c>
      <c r="AS399" s="595">
        <f t="shared" ref="AS399" si="237">P399</f>
        <v>155375</v>
      </c>
      <c r="AT399" s="595">
        <f t="shared" ref="AT399" si="238">AQ399-AS399</f>
        <v>0</v>
      </c>
      <c r="AU399" s="595">
        <f t="shared" ref="AU399" si="239">AS399</f>
        <v>155375</v>
      </c>
      <c r="AV399" s="583">
        <f>'อัตราภาษี 1'!B5</f>
        <v>0.01</v>
      </c>
      <c r="AW399" s="591" t="s">
        <v>1995</v>
      </c>
      <c r="AX399" s="603">
        <f t="shared" ref="AX399" si="240">AU399*AV399/100</f>
        <v>15.5375</v>
      </c>
      <c r="AY399" s="595">
        <f t="shared" ref="AY399" si="241">AX399*10/100</f>
        <v>1.55375</v>
      </c>
    </row>
    <row r="400" spans="1:51" ht="16.5" customHeight="1" x14ac:dyDescent="0.25">
      <c r="A400" s="68" t="s">
        <v>1452</v>
      </c>
      <c r="B400" s="1">
        <v>1245</v>
      </c>
      <c r="C400" s="2" t="s">
        <v>5</v>
      </c>
      <c r="D400" s="2">
        <v>46250</v>
      </c>
      <c r="E400" s="2">
        <v>347</v>
      </c>
      <c r="F400" s="2">
        <v>2635</v>
      </c>
      <c r="G400" s="2" t="s">
        <v>214</v>
      </c>
      <c r="H400" s="2">
        <v>1</v>
      </c>
      <c r="I400" s="2">
        <v>2</v>
      </c>
      <c r="J400" s="2">
        <v>2</v>
      </c>
      <c r="K400" s="13">
        <f>H400*400+I400*100+J400</f>
        <v>602</v>
      </c>
      <c r="L400" s="13">
        <f t="shared" si="236"/>
        <v>602</v>
      </c>
      <c r="M400" s="84">
        <v>2</v>
      </c>
      <c r="N400" s="13">
        <f t="shared" si="228"/>
        <v>602</v>
      </c>
      <c r="O400" s="13">
        <v>125</v>
      </c>
      <c r="P400" s="13">
        <f t="shared" si="229"/>
        <v>75250</v>
      </c>
      <c r="R400" s="8">
        <v>602</v>
      </c>
      <c r="V400" s="26" t="s">
        <v>1452</v>
      </c>
      <c r="W400" s="5">
        <v>1119</v>
      </c>
      <c r="X400" s="17" t="s">
        <v>917</v>
      </c>
      <c r="Y400" s="4" t="s">
        <v>28</v>
      </c>
      <c r="Z400" s="4" t="s">
        <v>53</v>
      </c>
      <c r="AA400" s="16">
        <v>12</v>
      </c>
      <c r="AB400" s="16">
        <v>21</v>
      </c>
      <c r="AC400" s="16">
        <v>2</v>
      </c>
      <c r="AD400" s="8">
        <f>AA400*AB400</f>
        <v>252</v>
      </c>
      <c r="AE400" s="8">
        <v>100</v>
      </c>
      <c r="AF400" s="7">
        <f>[10]รายการ!B1</f>
        <v>6700</v>
      </c>
      <c r="AG400" s="7">
        <f t="shared" si="211"/>
        <v>1688400</v>
      </c>
      <c r="AH400" s="3">
        <f>SUM(AI400:AL400)</f>
        <v>252</v>
      </c>
      <c r="AJ400" s="3">
        <v>252</v>
      </c>
      <c r="AM400" s="2">
        <v>31</v>
      </c>
      <c r="AN400" s="2">
        <f>ค่าเสื่อม!T4</f>
        <v>93</v>
      </c>
      <c r="AO400" s="95">
        <f t="shared" si="224"/>
        <v>1570212</v>
      </c>
      <c r="AP400" s="95">
        <f t="shared" si="225"/>
        <v>118188</v>
      </c>
      <c r="AQ400" s="95">
        <f t="shared" si="204"/>
        <v>193438</v>
      </c>
      <c r="AR400" s="95">
        <f t="shared" si="210"/>
        <v>193438</v>
      </c>
      <c r="AT400" s="95">
        <f t="shared" si="189"/>
        <v>193438</v>
      </c>
      <c r="AW400" s="2"/>
    </row>
    <row r="401" spans="1:55" s="597" customFormat="1" ht="16.5" customHeight="1" x14ac:dyDescent="0.25">
      <c r="A401" s="580" t="s">
        <v>1999</v>
      </c>
      <c r="B401" s="581">
        <v>1246</v>
      </c>
      <c r="C401" s="583" t="s">
        <v>44</v>
      </c>
      <c r="D401" s="583">
        <v>429</v>
      </c>
      <c r="E401" s="583">
        <v>146</v>
      </c>
      <c r="F401" s="583"/>
      <c r="G401" s="583" t="s">
        <v>214</v>
      </c>
      <c r="H401" s="583">
        <v>0</v>
      </c>
      <c r="I401" s="583">
        <v>1</v>
      </c>
      <c r="J401" s="583">
        <v>19</v>
      </c>
      <c r="K401" s="594">
        <f>H401*400+I401*100+J401</f>
        <v>119</v>
      </c>
      <c r="L401" s="594">
        <f t="shared" si="236"/>
        <v>119</v>
      </c>
      <c r="M401" s="586">
        <v>2</v>
      </c>
      <c r="N401" s="594">
        <f>L401</f>
        <v>119</v>
      </c>
      <c r="O401" s="594">
        <v>125</v>
      </c>
      <c r="P401" s="594">
        <f>N401*O401</f>
        <v>14875</v>
      </c>
      <c r="Q401" s="588"/>
      <c r="R401" s="589">
        <v>119</v>
      </c>
      <c r="S401" s="589"/>
      <c r="T401" s="583"/>
      <c r="U401" s="590"/>
      <c r="V401" s="591"/>
      <c r="W401" s="581"/>
      <c r="X401" s="583"/>
      <c r="Y401" s="583"/>
      <c r="Z401" s="583"/>
      <c r="AA401" s="593"/>
      <c r="AB401" s="593"/>
      <c r="AC401" s="593">
        <v>2</v>
      </c>
      <c r="AD401" s="589"/>
      <c r="AE401" s="589"/>
      <c r="AF401" s="594"/>
      <c r="AG401" s="594"/>
      <c r="AH401" s="583"/>
      <c r="AI401" s="588"/>
      <c r="AJ401" s="588"/>
      <c r="AK401" s="588"/>
      <c r="AL401" s="588"/>
      <c r="AM401" s="583"/>
      <c r="AN401" s="583"/>
      <c r="AO401" s="601">
        <f t="shared" si="224"/>
        <v>0</v>
      </c>
      <c r="AP401" s="601">
        <f t="shared" si="225"/>
        <v>0</v>
      </c>
      <c r="AQ401" s="601">
        <f t="shared" si="204"/>
        <v>14875</v>
      </c>
      <c r="AR401" s="601">
        <f t="shared" si="210"/>
        <v>14875</v>
      </c>
      <c r="AS401" s="595">
        <f>P401</f>
        <v>14875</v>
      </c>
      <c r="AT401" s="595">
        <f t="shared" ref="AT401" si="242">AQ401-AS401</f>
        <v>0</v>
      </c>
      <c r="AU401" s="595">
        <f>AS401</f>
        <v>14875</v>
      </c>
      <c r="AV401" s="583">
        <f>'อัตราภาษี 1'!D5</f>
        <v>0.03</v>
      </c>
      <c r="AW401" s="591" t="s">
        <v>1996</v>
      </c>
      <c r="AX401" s="603">
        <f t="shared" ref="AX401" si="243">AU401*AV401/100</f>
        <v>4.4625000000000004</v>
      </c>
      <c r="AY401" s="595">
        <f t="shared" ref="AY401" si="244">AX401*10/100</f>
        <v>0.44624999999999998</v>
      </c>
    </row>
    <row r="402" spans="1:55" ht="16.5" customHeight="1" x14ac:dyDescent="0.25">
      <c r="A402" s="2"/>
      <c r="B402" s="2"/>
      <c r="C402" s="2"/>
      <c r="K402" s="2"/>
      <c r="L402" s="616">
        <f t="shared" si="236"/>
        <v>0</v>
      </c>
      <c r="M402" s="2"/>
      <c r="N402" s="2"/>
      <c r="O402" s="2"/>
      <c r="P402" s="2"/>
      <c r="Q402" s="2"/>
      <c r="R402" s="2"/>
      <c r="V402" s="26" t="s">
        <v>1453</v>
      </c>
      <c r="W402" s="5">
        <v>1120</v>
      </c>
      <c r="X402" s="4">
        <v>22</v>
      </c>
      <c r="Y402" s="4" t="s">
        <v>28</v>
      </c>
      <c r="Z402" s="4" t="s">
        <v>53</v>
      </c>
      <c r="AA402" s="16">
        <v>6</v>
      </c>
      <c r="AB402" s="16">
        <v>19</v>
      </c>
      <c r="AC402" s="16">
        <v>2</v>
      </c>
      <c r="AD402" s="8">
        <f t="shared" ref="AD402:AD407" si="245">AA402*AB402</f>
        <v>114</v>
      </c>
      <c r="AE402" s="8">
        <v>100</v>
      </c>
      <c r="AF402" s="7">
        <f>[10]รายการ!B1</f>
        <v>6700</v>
      </c>
      <c r="AG402" s="7">
        <f>AF402*AD402</f>
        <v>763800</v>
      </c>
      <c r="AH402" s="3">
        <f t="shared" ref="AH402:AH407" si="246">SUM(AI402:AL402)</f>
        <v>114</v>
      </c>
      <c r="AJ402" s="3">
        <v>114</v>
      </c>
      <c r="AM402" s="2">
        <v>61</v>
      </c>
      <c r="AN402" s="2">
        <f>ค่าเสื่อม!T4</f>
        <v>93</v>
      </c>
      <c r="AO402" s="95">
        <f t="shared" si="224"/>
        <v>710334</v>
      </c>
      <c r="AP402" s="95">
        <f t="shared" si="225"/>
        <v>53466</v>
      </c>
      <c r="AQ402" s="95">
        <f t="shared" si="204"/>
        <v>53466</v>
      </c>
      <c r="AR402" s="95">
        <f t="shared" si="210"/>
        <v>53466</v>
      </c>
      <c r="AT402" s="95">
        <f t="shared" si="189"/>
        <v>53466</v>
      </c>
      <c r="AW402" s="2"/>
    </row>
    <row r="403" spans="1:55" ht="16.5" customHeight="1" x14ac:dyDescent="0.25">
      <c r="A403" s="113" t="s">
        <v>1453</v>
      </c>
      <c r="B403" s="1">
        <v>1247</v>
      </c>
      <c r="C403" s="2" t="s">
        <v>5</v>
      </c>
      <c r="D403" s="2">
        <v>40080</v>
      </c>
      <c r="E403" s="2">
        <v>278</v>
      </c>
      <c r="F403" s="2">
        <v>2042</v>
      </c>
      <c r="G403" s="2" t="s">
        <v>214</v>
      </c>
      <c r="H403" s="2">
        <v>1</v>
      </c>
      <c r="I403" s="2">
        <v>2</v>
      </c>
      <c r="J403" s="2">
        <v>2</v>
      </c>
      <c r="K403" s="13">
        <f>H403*400+I403*100+J403</f>
        <v>602</v>
      </c>
      <c r="L403" s="616">
        <f t="shared" si="236"/>
        <v>602</v>
      </c>
      <c r="M403" s="84">
        <v>2</v>
      </c>
      <c r="N403" s="13">
        <f>L403</f>
        <v>602</v>
      </c>
      <c r="O403" s="13">
        <v>125</v>
      </c>
      <c r="P403" s="13">
        <f>N403*O403</f>
        <v>75250</v>
      </c>
      <c r="R403" s="8">
        <v>602</v>
      </c>
      <c r="X403" s="4"/>
      <c r="AH403" s="3"/>
      <c r="AO403" s="95"/>
      <c r="AP403" s="95"/>
      <c r="AQ403" s="95">
        <f t="shared" si="204"/>
        <v>75250</v>
      </c>
      <c r="AR403" s="95">
        <f t="shared" si="210"/>
        <v>75250</v>
      </c>
      <c r="AT403" s="95">
        <f t="shared" si="189"/>
        <v>75250</v>
      </c>
      <c r="AW403" s="2"/>
    </row>
    <row r="404" spans="1:55" s="2" customFormat="1" ht="16.5" customHeight="1" x14ac:dyDescent="0.25">
      <c r="L404" s="616"/>
      <c r="S404" s="8"/>
      <c r="T404" s="4"/>
      <c r="U404" s="11"/>
      <c r="V404" s="26" t="s">
        <v>1454</v>
      </c>
      <c r="W404" s="5">
        <v>1121</v>
      </c>
      <c r="X404" s="17" t="s">
        <v>1455</v>
      </c>
      <c r="Y404" s="4" t="s">
        <v>28</v>
      </c>
      <c r="Z404" s="4" t="s">
        <v>53</v>
      </c>
      <c r="AA404" s="16">
        <v>12</v>
      </c>
      <c r="AB404" s="16">
        <v>14</v>
      </c>
      <c r="AC404" s="16">
        <v>2</v>
      </c>
      <c r="AD404" s="8">
        <f t="shared" si="245"/>
        <v>168</v>
      </c>
      <c r="AE404" s="8">
        <v>100</v>
      </c>
      <c r="AF404" s="7">
        <f>[10]รายการ!B1</f>
        <v>6700</v>
      </c>
      <c r="AG404" s="7">
        <f t="shared" ref="AG404:AG435" si="247">AF404*AD404</f>
        <v>1125600</v>
      </c>
      <c r="AH404" s="3">
        <f t="shared" si="246"/>
        <v>168</v>
      </c>
      <c r="AI404" s="3"/>
      <c r="AJ404" s="3">
        <v>168</v>
      </c>
      <c r="AK404" s="3"/>
      <c r="AL404" s="3"/>
      <c r="AM404" s="2">
        <v>46</v>
      </c>
      <c r="AN404" s="2">
        <f>ค่าเสื่อม!T4</f>
        <v>93</v>
      </c>
      <c r="AO404" s="95">
        <f t="shared" si="224"/>
        <v>1046808</v>
      </c>
      <c r="AP404" s="95">
        <f t="shared" si="225"/>
        <v>78792</v>
      </c>
      <c r="AQ404" s="95">
        <f t="shared" si="204"/>
        <v>78792</v>
      </c>
      <c r="AR404" s="95">
        <f t="shared" si="210"/>
        <v>78792</v>
      </c>
      <c r="AT404" s="95">
        <f t="shared" si="189"/>
        <v>78792</v>
      </c>
      <c r="AZ404" s="475"/>
      <c r="BA404" s="475"/>
      <c r="BB404" s="475"/>
      <c r="BC404" s="66"/>
    </row>
    <row r="405" spans="1:55" ht="16.5" customHeight="1" x14ac:dyDescent="0.25">
      <c r="A405" s="126"/>
      <c r="C405" s="2"/>
      <c r="L405" s="616"/>
      <c r="W405" s="5">
        <v>1122</v>
      </c>
      <c r="X405" s="4"/>
      <c r="Y405" s="4" t="s">
        <v>38</v>
      </c>
      <c r="Z405" s="4" t="s">
        <v>7</v>
      </c>
      <c r="AA405" s="16">
        <v>8</v>
      </c>
      <c r="AB405" s="16">
        <v>12</v>
      </c>
      <c r="AC405" s="16">
        <v>2</v>
      </c>
      <c r="AD405" s="8">
        <f t="shared" si="245"/>
        <v>96</v>
      </c>
      <c r="AE405" s="8">
        <v>100</v>
      </c>
      <c r="AF405" s="7">
        <f>[10]รายการ!B34</f>
        <v>2050</v>
      </c>
      <c r="AG405" s="7">
        <f t="shared" si="247"/>
        <v>196800</v>
      </c>
      <c r="AH405" s="3">
        <f t="shared" si="246"/>
        <v>96</v>
      </c>
      <c r="AJ405" s="3">
        <v>96</v>
      </c>
      <c r="AM405" s="2">
        <v>46</v>
      </c>
      <c r="AN405" s="2">
        <f>ค่าเสื่อม!T4</f>
        <v>93</v>
      </c>
      <c r="AO405" s="95">
        <f t="shared" si="224"/>
        <v>183024</v>
      </c>
      <c r="AP405" s="95">
        <f t="shared" si="225"/>
        <v>13776</v>
      </c>
      <c r="AQ405" s="95">
        <f t="shared" si="204"/>
        <v>13776</v>
      </c>
      <c r="AR405" s="95">
        <f t="shared" si="210"/>
        <v>13776</v>
      </c>
      <c r="AT405" s="95">
        <f t="shared" si="189"/>
        <v>13776</v>
      </c>
      <c r="AW405" s="2" t="s">
        <v>1456</v>
      </c>
    </row>
    <row r="406" spans="1:55" ht="16.5" customHeight="1" x14ac:dyDescent="0.25">
      <c r="A406" s="67" t="s">
        <v>1457</v>
      </c>
      <c r="B406" s="1">
        <v>1248</v>
      </c>
      <c r="C406" s="2" t="s">
        <v>5</v>
      </c>
      <c r="D406" s="2">
        <v>40081</v>
      </c>
      <c r="E406" s="2">
        <v>270</v>
      </c>
      <c r="F406" s="2">
        <v>2043</v>
      </c>
      <c r="G406" s="2" t="s">
        <v>214</v>
      </c>
      <c r="H406" s="2">
        <v>1</v>
      </c>
      <c r="I406" s="2">
        <v>0</v>
      </c>
      <c r="J406" s="2">
        <v>61</v>
      </c>
      <c r="K406" s="13">
        <f>H406*400+I406*100+J406</f>
        <v>461</v>
      </c>
      <c r="L406" s="616">
        <f t="shared" si="236"/>
        <v>461</v>
      </c>
      <c r="M406" s="84">
        <v>2</v>
      </c>
      <c r="N406" s="13">
        <f t="shared" si="228"/>
        <v>461</v>
      </c>
      <c r="O406" s="13">
        <v>125</v>
      </c>
      <c r="P406" s="13">
        <f t="shared" si="229"/>
        <v>57625</v>
      </c>
      <c r="R406" s="8">
        <v>461</v>
      </c>
      <c r="V406" s="26" t="s">
        <v>1457</v>
      </c>
      <c r="W406" s="5">
        <v>1123</v>
      </c>
      <c r="X406" s="514" t="s">
        <v>1458</v>
      </c>
      <c r="Y406" s="4" t="s">
        <v>28</v>
      </c>
      <c r="Z406" s="4" t="s">
        <v>53</v>
      </c>
      <c r="AA406" s="16">
        <v>6</v>
      </c>
      <c r="AB406" s="16">
        <v>9</v>
      </c>
      <c r="AC406" s="16">
        <v>2</v>
      </c>
      <c r="AD406" s="8">
        <f t="shared" si="245"/>
        <v>54</v>
      </c>
      <c r="AE406" s="8">
        <v>100</v>
      </c>
      <c r="AF406" s="7">
        <f>[10]รายการ!B1</f>
        <v>6700</v>
      </c>
      <c r="AG406" s="7">
        <f t="shared" si="247"/>
        <v>361800</v>
      </c>
      <c r="AH406" s="3">
        <f t="shared" si="246"/>
        <v>54</v>
      </c>
      <c r="AJ406" s="3">
        <v>54</v>
      </c>
      <c r="AM406" s="2">
        <v>16</v>
      </c>
      <c r="AN406" s="2">
        <f>ค่าเสื่อม!Q4</f>
        <v>72</v>
      </c>
      <c r="AO406" s="95">
        <f t="shared" si="224"/>
        <v>260496</v>
      </c>
      <c r="AP406" s="95">
        <f t="shared" si="225"/>
        <v>101304</v>
      </c>
      <c r="AQ406" s="95">
        <f t="shared" si="204"/>
        <v>158929</v>
      </c>
      <c r="AR406" s="95">
        <f t="shared" si="210"/>
        <v>158929</v>
      </c>
      <c r="AT406" s="95">
        <f t="shared" si="189"/>
        <v>158929</v>
      </c>
      <c r="AW406" s="2"/>
    </row>
    <row r="407" spans="1:55" ht="16.5" customHeight="1" x14ac:dyDescent="0.25">
      <c r="C407" s="2"/>
      <c r="L407" s="616"/>
      <c r="W407" s="5">
        <v>1124</v>
      </c>
      <c r="X407" s="4"/>
      <c r="Y407" s="4" t="s">
        <v>38</v>
      </c>
      <c r="Z407" s="4" t="s">
        <v>7</v>
      </c>
      <c r="AA407" s="16">
        <v>7</v>
      </c>
      <c r="AB407" s="16">
        <v>10</v>
      </c>
      <c r="AC407" s="16">
        <v>2</v>
      </c>
      <c r="AD407" s="8">
        <f t="shared" si="245"/>
        <v>70</v>
      </c>
      <c r="AE407" s="8">
        <v>100</v>
      </c>
      <c r="AF407" s="7">
        <f>[10]รายการ!B34</f>
        <v>2050</v>
      </c>
      <c r="AG407" s="7">
        <f t="shared" si="247"/>
        <v>143500</v>
      </c>
      <c r="AH407" s="3">
        <f t="shared" si="246"/>
        <v>70</v>
      </c>
      <c r="AJ407" s="3">
        <v>70</v>
      </c>
      <c r="AM407" s="2">
        <v>21</v>
      </c>
      <c r="AN407" s="2">
        <f>ค่าเสื่อม!T4</f>
        <v>93</v>
      </c>
      <c r="AO407" s="95">
        <f t="shared" si="224"/>
        <v>133455</v>
      </c>
      <c r="AP407" s="95">
        <f t="shared" si="225"/>
        <v>10045</v>
      </c>
      <c r="AQ407" s="95">
        <f t="shared" si="204"/>
        <v>10045</v>
      </c>
      <c r="AR407" s="95">
        <f t="shared" si="210"/>
        <v>10045</v>
      </c>
      <c r="AT407" s="95">
        <f t="shared" si="189"/>
        <v>10045</v>
      </c>
      <c r="AW407" s="2" t="s">
        <v>51</v>
      </c>
    </row>
    <row r="408" spans="1:55" ht="16.5" customHeight="1" x14ac:dyDescent="0.25">
      <c r="A408" s="67" t="s">
        <v>1459</v>
      </c>
      <c r="B408" s="1">
        <v>1249</v>
      </c>
      <c r="C408" s="2" t="s">
        <v>5</v>
      </c>
      <c r="D408" s="2">
        <v>40053</v>
      </c>
      <c r="E408" s="2">
        <v>264</v>
      </c>
      <c r="F408" s="2">
        <v>2015</v>
      </c>
      <c r="G408" s="2" t="s">
        <v>214</v>
      </c>
      <c r="H408" s="2">
        <v>1</v>
      </c>
      <c r="I408" s="2">
        <v>3</v>
      </c>
      <c r="J408" s="2">
        <v>24</v>
      </c>
      <c r="K408" s="13">
        <f t="shared" ref="K408:K420" si="248">H408*400+I408*100+J408</f>
        <v>724</v>
      </c>
      <c r="L408" s="616">
        <f t="shared" si="236"/>
        <v>724</v>
      </c>
      <c r="M408" s="84">
        <v>2</v>
      </c>
      <c r="N408" s="13">
        <f t="shared" si="228"/>
        <v>724</v>
      </c>
      <c r="O408" s="13">
        <f>[11]qry_report!$L$1452</f>
        <v>125</v>
      </c>
      <c r="P408" s="13">
        <f t="shared" si="229"/>
        <v>90500</v>
      </c>
      <c r="R408" s="8">
        <v>724</v>
      </c>
      <c r="V408" s="26" t="s">
        <v>1459</v>
      </c>
      <c r="W408" s="5">
        <v>1125</v>
      </c>
      <c r="X408" s="514" t="s">
        <v>1460</v>
      </c>
      <c r="Y408" s="4" t="s">
        <v>28</v>
      </c>
      <c r="Z408" s="4" t="s">
        <v>41</v>
      </c>
      <c r="AC408" s="16">
        <v>2</v>
      </c>
      <c r="AD408" s="8">
        <v>352</v>
      </c>
      <c r="AE408" s="8">
        <v>100</v>
      </c>
      <c r="AF408" s="7">
        <f>[10]รายการ!B1</f>
        <v>6700</v>
      </c>
      <c r="AG408" s="7">
        <f t="shared" si="247"/>
        <v>2358400</v>
      </c>
      <c r="AH408" s="3">
        <v>352</v>
      </c>
      <c r="AJ408" s="3">
        <v>352</v>
      </c>
      <c r="AM408" s="2">
        <v>61</v>
      </c>
      <c r="AN408" s="2">
        <f>ค่าเสื่อม!W3</f>
        <v>85</v>
      </c>
      <c r="AO408" s="95">
        <f t="shared" si="224"/>
        <v>2004640</v>
      </c>
      <c r="AP408" s="95">
        <f t="shared" si="225"/>
        <v>353760</v>
      </c>
      <c r="AQ408" s="95">
        <f t="shared" si="204"/>
        <v>444260</v>
      </c>
      <c r="AR408" s="95">
        <f t="shared" si="210"/>
        <v>444260</v>
      </c>
      <c r="AT408" s="95">
        <f t="shared" si="189"/>
        <v>444260</v>
      </c>
      <c r="AW408" s="2"/>
    </row>
    <row r="409" spans="1:55" ht="16.5" customHeight="1" x14ac:dyDescent="0.25">
      <c r="C409" s="2"/>
      <c r="L409" s="651"/>
      <c r="X409" s="4"/>
      <c r="Z409" s="26" t="s">
        <v>42</v>
      </c>
      <c r="AA409" s="16">
        <v>8</v>
      </c>
      <c r="AB409" s="16">
        <v>22</v>
      </c>
      <c r="AC409" s="16">
        <v>2</v>
      </c>
      <c r="AD409" s="8">
        <f t="shared" ref="AD409:AD415" si="249">AA409*AB409</f>
        <v>176</v>
      </c>
      <c r="AE409" s="8">
        <v>50</v>
      </c>
      <c r="AF409" s="7">
        <f>AF406</f>
        <v>6700</v>
      </c>
      <c r="AG409" s="7">
        <f t="shared" si="247"/>
        <v>1179200</v>
      </c>
      <c r="AH409" s="3">
        <f t="shared" ref="AH409:AH415" si="250">SUM(AI409:AL409)</f>
        <v>176</v>
      </c>
      <c r="AJ409" s="3">
        <v>176</v>
      </c>
      <c r="AN409" s="2">
        <v>85</v>
      </c>
      <c r="AO409" s="95">
        <f t="shared" si="224"/>
        <v>1002320</v>
      </c>
      <c r="AP409" s="95">
        <f t="shared" si="225"/>
        <v>176880</v>
      </c>
      <c r="AQ409" s="95">
        <f t="shared" si="204"/>
        <v>176880</v>
      </c>
      <c r="AR409" s="95">
        <f t="shared" si="210"/>
        <v>176880</v>
      </c>
      <c r="AT409" s="95">
        <f>AQ409</f>
        <v>176880</v>
      </c>
      <c r="AW409" s="2"/>
    </row>
    <row r="410" spans="1:55" ht="16.5" customHeight="1" x14ac:dyDescent="0.25">
      <c r="C410" s="2"/>
      <c r="X410" s="4"/>
      <c r="Z410" s="26" t="s">
        <v>43</v>
      </c>
      <c r="AA410" s="16">
        <v>8</v>
      </c>
      <c r="AB410" s="16">
        <v>22</v>
      </c>
      <c r="AC410" s="16">
        <v>2</v>
      </c>
      <c r="AD410" s="8">
        <f t="shared" si="249"/>
        <v>176</v>
      </c>
      <c r="AE410" s="8">
        <v>50</v>
      </c>
      <c r="AF410" s="7">
        <f>AF408</f>
        <v>6700</v>
      </c>
      <c r="AG410" s="7">
        <f t="shared" si="247"/>
        <v>1179200</v>
      </c>
      <c r="AH410" s="3">
        <f t="shared" si="250"/>
        <v>176</v>
      </c>
      <c r="AJ410" s="3">
        <v>176</v>
      </c>
      <c r="AN410" s="2">
        <v>85</v>
      </c>
      <c r="AO410" s="95">
        <f t="shared" si="224"/>
        <v>1002320</v>
      </c>
      <c r="AP410" s="95">
        <f t="shared" si="225"/>
        <v>176880</v>
      </c>
      <c r="AQ410" s="95">
        <f t="shared" si="204"/>
        <v>176880</v>
      </c>
      <c r="AR410" s="95">
        <f t="shared" si="210"/>
        <v>176880</v>
      </c>
      <c r="AT410" s="95">
        <f t="shared" si="189"/>
        <v>176880</v>
      </c>
      <c r="AW410" s="2"/>
    </row>
    <row r="411" spans="1:55" ht="16.5" customHeight="1" x14ac:dyDescent="0.25">
      <c r="C411" s="2"/>
      <c r="V411" s="26" t="s">
        <v>1461</v>
      </c>
      <c r="W411" s="5">
        <v>1126</v>
      </c>
      <c r="X411" s="4" t="s">
        <v>1462</v>
      </c>
      <c r="Y411" s="4" t="s">
        <v>28</v>
      </c>
      <c r="Z411" s="4" t="s">
        <v>41</v>
      </c>
      <c r="AC411" s="16">
        <v>2</v>
      </c>
      <c r="AD411" s="8">
        <v>168</v>
      </c>
      <c r="AE411" s="8">
        <v>100</v>
      </c>
      <c r="AF411" s="7">
        <f>[10]รายการ!B1</f>
        <v>6700</v>
      </c>
      <c r="AG411" s="7">
        <f t="shared" si="247"/>
        <v>1125600</v>
      </c>
      <c r="AH411" s="3">
        <v>168</v>
      </c>
      <c r="AJ411" s="3">
        <v>168</v>
      </c>
      <c r="AM411" s="2">
        <v>21</v>
      </c>
      <c r="AN411" s="2">
        <f>ค่าเสื่อม!V3</f>
        <v>80</v>
      </c>
      <c r="AO411" s="95">
        <f t="shared" si="224"/>
        <v>900480</v>
      </c>
      <c r="AP411" s="95">
        <f t="shared" si="225"/>
        <v>225120</v>
      </c>
      <c r="AQ411" s="95">
        <f t="shared" si="204"/>
        <v>225120</v>
      </c>
      <c r="AR411" s="95">
        <f t="shared" si="210"/>
        <v>225120</v>
      </c>
      <c r="AT411" s="95">
        <f t="shared" si="189"/>
        <v>225120</v>
      </c>
      <c r="AW411" s="2"/>
    </row>
    <row r="412" spans="1:55" ht="16.5" customHeight="1" x14ac:dyDescent="0.25">
      <c r="C412" s="2"/>
      <c r="X412" s="4"/>
      <c r="Z412" s="26" t="s">
        <v>42</v>
      </c>
      <c r="AA412" s="16">
        <v>6</v>
      </c>
      <c r="AB412" s="16">
        <v>14</v>
      </c>
      <c r="AC412" s="16">
        <v>2</v>
      </c>
      <c r="AD412" s="8">
        <f t="shared" si="249"/>
        <v>84</v>
      </c>
      <c r="AE412" s="8">
        <v>50</v>
      </c>
      <c r="AF412" s="7">
        <f>AF410</f>
        <v>6700</v>
      </c>
      <c r="AG412" s="7">
        <f t="shared" si="247"/>
        <v>562800</v>
      </c>
      <c r="AH412" s="3">
        <f t="shared" si="250"/>
        <v>84</v>
      </c>
      <c r="AJ412" s="3">
        <v>84</v>
      </c>
      <c r="AN412" s="2">
        <v>80</v>
      </c>
      <c r="AO412" s="95">
        <f t="shared" si="224"/>
        <v>450240</v>
      </c>
      <c r="AP412" s="95">
        <f t="shared" si="225"/>
        <v>112560</v>
      </c>
      <c r="AQ412" s="95">
        <f t="shared" si="204"/>
        <v>112560</v>
      </c>
      <c r="AR412" s="95">
        <f t="shared" si="210"/>
        <v>112560</v>
      </c>
      <c r="AT412" s="95">
        <f t="shared" ref="AT412:AT471" si="251">AQ412</f>
        <v>112560</v>
      </c>
      <c r="AW412" s="2"/>
    </row>
    <row r="413" spans="1:55" ht="16.5" customHeight="1" x14ac:dyDescent="0.25">
      <c r="C413" s="2"/>
      <c r="X413" s="4"/>
      <c r="Z413" s="26" t="s">
        <v>43</v>
      </c>
      <c r="AA413" s="16">
        <v>6</v>
      </c>
      <c r="AB413" s="16">
        <v>14</v>
      </c>
      <c r="AC413" s="16">
        <v>2</v>
      </c>
      <c r="AD413" s="8">
        <f t="shared" si="249"/>
        <v>84</v>
      </c>
      <c r="AE413" s="8">
        <v>50</v>
      </c>
      <c r="AF413" s="7">
        <f>AF411</f>
        <v>6700</v>
      </c>
      <c r="AG413" s="7">
        <f t="shared" si="247"/>
        <v>562800</v>
      </c>
      <c r="AH413" s="3">
        <f t="shared" si="250"/>
        <v>84</v>
      </c>
      <c r="AJ413" s="3">
        <v>84</v>
      </c>
      <c r="AN413" s="2">
        <v>80</v>
      </c>
      <c r="AO413" s="95">
        <f t="shared" si="224"/>
        <v>450240</v>
      </c>
      <c r="AP413" s="95">
        <f t="shared" si="225"/>
        <v>112560</v>
      </c>
      <c r="AQ413" s="95">
        <f t="shared" si="204"/>
        <v>112560</v>
      </c>
      <c r="AR413" s="95">
        <f t="shared" si="210"/>
        <v>112560</v>
      </c>
      <c r="AT413" s="95">
        <f t="shared" si="251"/>
        <v>112560</v>
      </c>
      <c r="AW413" s="2"/>
    </row>
    <row r="414" spans="1:55" ht="16.5" customHeight="1" x14ac:dyDescent="0.25">
      <c r="C414" s="2"/>
      <c r="W414" s="5">
        <v>1127</v>
      </c>
      <c r="X414" s="4"/>
      <c r="Y414" s="4" t="s">
        <v>38</v>
      </c>
      <c r="Z414" s="4" t="s">
        <v>7</v>
      </c>
      <c r="AA414" s="16">
        <v>9</v>
      </c>
      <c r="AB414" s="16">
        <v>26</v>
      </c>
      <c r="AC414" s="16">
        <v>2</v>
      </c>
      <c r="AD414" s="8">
        <f t="shared" si="249"/>
        <v>234</v>
      </c>
      <c r="AE414" s="8">
        <v>50</v>
      </c>
      <c r="AF414" s="7">
        <f>[10]รายการ!B34</f>
        <v>2050</v>
      </c>
      <c r="AG414" s="7">
        <f t="shared" si="247"/>
        <v>479700</v>
      </c>
      <c r="AH414" s="3">
        <f t="shared" si="250"/>
        <v>234</v>
      </c>
      <c r="AJ414" s="3">
        <v>234</v>
      </c>
      <c r="AM414" s="2">
        <v>21</v>
      </c>
      <c r="AN414" s="2">
        <f>ค่าเสื่อม!T4</f>
        <v>93</v>
      </c>
      <c r="AO414" s="95">
        <f t="shared" si="224"/>
        <v>446121</v>
      </c>
      <c r="AP414" s="95">
        <f t="shared" si="225"/>
        <v>33579</v>
      </c>
      <c r="AQ414" s="95">
        <f t="shared" si="204"/>
        <v>33579</v>
      </c>
      <c r="AR414" s="95">
        <f t="shared" si="210"/>
        <v>33579</v>
      </c>
      <c r="AT414" s="95">
        <f t="shared" si="251"/>
        <v>33579</v>
      </c>
      <c r="AW414" s="2" t="s">
        <v>51</v>
      </c>
    </row>
    <row r="415" spans="1:55" ht="16.5" customHeight="1" x14ac:dyDescent="0.25">
      <c r="C415" s="2"/>
      <c r="W415" s="5">
        <v>1128</v>
      </c>
      <c r="X415" s="4"/>
      <c r="Y415" s="4" t="s">
        <v>34</v>
      </c>
      <c r="Z415" s="4" t="s">
        <v>7</v>
      </c>
      <c r="AA415" s="16">
        <v>4</v>
      </c>
      <c r="AB415" s="16">
        <v>6</v>
      </c>
      <c r="AC415" s="16">
        <v>2</v>
      </c>
      <c r="AD415" s="8">
        <f t="shared" si="249"/>
        <v>24</v>
      </c>
      <c r="AE415" s="8">
        <v>50</v>
      </c>
      <c r="AF415" s="7">
        <f>[10]รายการ!B8</f>
        <v>2600</v>
      </c>
      <c r="AG415" s="7">
        <f t="shared" si="247"/>
        <v>62400</v>
      </c>
      <c r="AH415" s="3">
        <f t="shared" si="250"/>
        <v>24</v>
      </c>
      <c r="AJ415" s="3">
        <v>24</v>
      </c>
      <c r="AM415" s="2">
        <v>11</v>
      </c>
      <c r="AN415" s="2">
        <f>ค่าเสื่อม!L4</f>
        <v>45</v>
      </c>
      <c r="AO415" s="95">
        <f t="shared" si="224"/>
        <v>28080</v>
      </c>
      <c r="AP415" s="95">
        <f t="shared" si="225"/>
        <v>34320</v>
      </c>
      <c r="AQ415" s="95">
        <f t="shared" si="204"/>
        <v>34320</v>
      </c>
      <c r="AR415" s="95">
        <f t="shared" si="210"/>
        <v>34320</v>
      </c>
      <c r="AT415" s="95">
        <f t="shared" si="251"/>
        <v>34320</v>
      </c>
      <c r="AW415" s="2"/>
    </row>
    <row r="416" spans="1:55" ht="16.5" customHeight="1" x14ac:dyDescent="0.25">
      <c r="B416" s="1">
        <v>1250</v>
      </c>
      <c r="C416" s="2" t="s">
        <v>5</v>
      </c>
      <c r="D416" s="2">
        <v>40054</v>
      </c>
      <c r="E416" s="2">
        <v>263</v>
      </c>
      <c r="F416" s="2">
        <v>2016</v>
      </c>
      <c r="G416" s="2" t="s">
        <v>214</v>
      </c>
      <c r="H416" s="2">
        <v>0</v>
      </c>
      <c r="I416" s="2">
        <v>1</v>
      </c>
      <c r="J416" s="2">
        <v>48</v>
      </c>
      <c r="K416" s="13">
        <f t="shared" si="248"/>
        <v>148</v>
      </c>
      <c r="L416" s="13">
        <f t="shared" ref="L416:L420" si="252">SUM(Q416:U416)</f>
        <v>148</v>
      </c>
      <c r="M416" s="84">
        <v>1</v>
      </c>
      <c r="N416" s="13">
        <f t="shared" si="228"/>
        <v>148</v>
      </c>
      <c r="O416" s="13">
        <v>100</v>
      </c>
      <c r="P416" s="13">
        <f t="shared" si="229"/>
        <v>14800</v>
      </c>
      <c r="Q416" s="3">
        <v>148</v>
      </c>
      <c r="X416" s="4"/>
      <c r="AH416" s="3"/>
      <c r="AO416" s="95"/>
      <c r="AP416" s="95"/>
      <c r="AQ416" s="95">
        <f t="shared" si="204"/>
        <v>14800</v>
      </c>
      <c r="AR416" s="95">
        <f t="shared" si="210"/>
        <v>14800</v>
      </c>
      <c r="AT416" s="95">
        <f t="shared" si="251"/>
        <v>14800</v>
      </c>
      <c r="AW416" s="2"/>
    </row>
    <row r="417" spans="1:51" ht="16.5" customHeight="1" x14ac:dyDescent="0.25">
      <c r="B417" s="1">
        <v>1251</v>
      </c>
      <c r="C417" s="2" t="s">
        <v>5</v>
      </c>
      <c r="D417" s="2">
        <v>25700</v>
      </c>
      <c r="E417" s="2">
        <v>138</v>
      </c>
      <c r="F417" s="2">
        <v>1158</v>
      </c>
      <c r="G417" s="2" t="s">
        <v>214</v>
      </c>
      <c r="H417" s="2">
        <v>5</v>
      </c>
      <c r="I417" s="2">
        <v>1</v>
      </c>
      <c r="J417" s="2">
        <v>70</v>
      </c>
      <c r="K417" s="13">
        <f t="shared" si="248"/>
        <v>2170</v>
      </c>
      <c r="L417" s="13">
        <f t="shared" si="252"/>
        <v>2170</v>
      </c>
      <c r="M417" s="84">
        <v>1</v>
      </c>
      <c r="N417" s="13">
        <f t="shared" si="228"/>
        <v>2170</v>
      </c>
      <c r="O417" s="13">
        <f>100</f>
        <v>100</v>
      </c>
      <c r="P417" s="13">
        <f t="shared" si="229"/>
        <v>217000</v>
      </c>
      <c r="Q417" s="3">
        <v>2170</v>
      </c>
      <c r="X417" s="4"/>
      <c r="AO417" s="95"/>
      <c r="AP417" s="95"/>
      <c r="AQ417" s="95">
        <f t="shared" si="204"/>
        <v>217000</v>
      </c>
      <c r="AR417" s="95">
        <f t="shared" si="210"/>
        <v>217000</v>
      </c>
      <c r="AT417" s="95">
        <f t="shared" si="251"/>
        <v>217000</v>
      </c>
      <c r="AW417" s="2"/>
    </row>
    <row r="418" spans="1:51" s="56" customFormat="1" ht="16.5" customHeight="1" x14ac:dyDescent="0.25">
      <c r="A418" s="69" t="s">
        <v>1461</v>
      </c>
      <c r="B418" s="1">
        <v>1252</v>
      </c>
      <c r="C418" s="32" t="s">
        <v>5</v>
      </c>
      <c r="D418" s="32">
        <v>44456</v>
      </c>
      <c r="E418" s="32">
        <v>837</v>
      </c>
      <c r="F418" s="32">
        <v>2472</v>
      </c>
      <c r="G418" s="2" t="s">
        <v>214</v>
      </c>
      <c r="H418" s="32">
        <v>1</v>
      </c>
      <c r="I418" s="32">
        <v>2</v>
      </c>
      <c r="J418" s="32">
        <v>53</v>
      </c>
      <c r="K418" s="37">
        <f t="shared" si="248"/>
        <v>653</v>
      </c>
      <c r="L418" s="37">
        <f t="shared" si="252"/>
        <v>653</v>
      </c>
      <c r="M418" s="86">
        <v>1</v>
      </c>
      <c r="N418" s="13">
        <f t="shared" si="228"/>
        <v>653</v>
      </c>
      <c r="O418" s="37">
        <v>125</v>
      </c>
      <c r="P418" s="13">
        <f t="shared" si="229"/>
        <v>81625</v>
      </c>
      <c r="Q418" s="34">
        <v>653</v>
      </c>
      <c r="R418" s="43"/>
      <c r="S418" s="43"/>
      <c r="T418" s="32"/>
      <c r="U418" s="35"/>
      <c r="V418" s="39"/>
      <c r="W418" s="33"/>
      <c r="X418" s="32"/>
      <c r="Y418" s="32"/>
      <c r="Z418" s="32"/>
      <c r="AA418" s="36"/>
      <c r="AB418" s="36"/>
      <c r="AC418" s="16"/>
      <c r="AD418" s="43"/>
      <c r="AE418" s="43"/>
      <c r="AF418" s="37"/>
      <c r="AG418" s="7"/>
      <c r="AH418" s="32"/>
      <c r="AI418" s="34"/>
      <c r="AJ418" s="34"/>
      <c r="AK418" s="34"/>
      <c r="AL418" s="34"/>
      <c r="AM418" s="32"/>
      <c r="AN418" s="32"/>
      <c r="AO418" s="95"/>
      <c r="AP418" s="95"/>
      <c r="AQ418" s="95">
        <f t="shared" si="204"/>
        <v>81625</v>
      </c>
      <c r="AR418" s="95">
        <f t="shared" si="210"/>
        <v>81625</v>
      </c>
      <c r="AS418" s="32"/>
      <c r="AT418" s="95">
        <f t="shared" si="251"/>
        <v>81625</v>
      </c>
      <c r="AU418" s="32"/>
      <c r="AV418" s="32"/>
      <c r="AW418" s="32"/>
      <c r="AX418" s="32"/>
      <c r="AY418" s="32"/>
    </row>
    <row r="419" spans="1:51" s="56" customFormat="1" ht="16.5" customHeight="1" x14ac:dyDescent="0.25">
      <c r="A419" s="69"/>
      <c r="B419" s="1">
        <v>1253</v>
      </c>
      <c r="C419" s="32" t="s">
        <v>5</v>
      </c>
      <c r="D419" s="32">
        <v>14577</v>
      </c>
      <c r="E419" s="32">
        <v>5</v>
      </c>
      <c r="F419" s="32">
        <v>200</v>
      </c>
      <c r="G419" s="2" t="s">
        <v>214</v>
      </c>
      <c r="H419" s="32">
        <v>0</v>
      </c>
      <c r="I419" s="32">
        <v>1</v>
      </c>
      <c r="J419" s="32">
        <v>48</v>
      </c>
      <c r="K419" s="37">
        <f t="shared" si="248"/>
        <v>148</v>
      </c>
      <c r="L419" s="37">
        <f t="shared" si="252"/>
        <v>148</v>
      </c>
      <c r="M419" s="86">
        <v>1</v>
      </c>
      <c r="N419" s="13">
        <f t="shared" si="228"/>
        <v>148</v>
      </c>
      <c r="O419" s="37">
        <v>175</v>
      </c>
      <c r="P419" s="13">
        <f t="shared" si="229"/>
        <v>25900</v>
      </c>
      <c r="Q419" s="34">
        <v>148</v>
      </c>
      <c r="R419" s="43"/>
      <c r="S419" s="43"/>
      <c r="T419" s="32"/>
      <c r="U419" s="35"/>
      <c r="V419" s="39"/>
      <c r="W419" s="33"/>
      <c r="X419" s="32"/>
      <c r="Y419" s="32"/>
      <c r="Z419" s="32"/>
      <c r="AA419" s="36"/>
      <c r="AB419" s="36"/>
      <c r="AC419" s="16"/>
      <c r="AD419" s="43"/>
      <c r="AE419" s="43"/>
      <c r="AF419" s="37"/>
      <c r="AG419" s="7"/>
      <c r="AH419" s="32"/>
      <c r="AI419" s="34"/>
      <c r="AJ419" s="34"/>
      <c r="AK419" s="34"/>
      <c r="AL419" s="34"/>
      <c r="AM419" s="32"/>
      <c r="AN419" s="32"/>
      <c r="AO419" s="95"/>
      <c r="AP419" s="95"/>
      <c r="AQ419" s="95">
        <f t="shared" si="204"/>
        <v>25900</v>
      </c>
      <c r="AR419" s="95">
        <f t="shared" si="210"/>
        <v>25900</v>
      </c>
      <c r="AS419" s="32"/>
      <c r="AT419" s="95">
        <f t="shared" si="251"/>
        <v>25900</v>
      </c>
      <c r="AU419" s="32"/>
      <c r="AV419" s="32"/>
      <c r="AW419" s="32"/>
      <c r="AX419" s="32"/>
      <c r="AY419" s="32"/>
    </row>
    <row r="420" spans="1:51" ht="16.5" customHeight="1" x14ac:dyDescent="0.25">
      <c r="A420" s="67" t="s">
        <v>1463</v>
      </c>
      <c r="B420" s="1">
        <v>1254</v>
      </c>
      <c r="C420" s="2" t="s">
        <v>5</v>
      </c>
      <c r="D420" s="2">
        <v>44442</v>
      </c>
      <c r="E420" s="2">
        <v>833</v>
      </c>
      <c r="F420" s="2">
        <v>2471</v>
      </c>
      <c r="G420" s="2" t="s">
        <v>214</v>
      </c>
      <c r="H420" s="2">
        <v>3</v>
      </c>
      <c r="I420" s="2">
        <v>3</v>
      </c>
      <c r="J420" s="2">
        <v>28</v>
      </c>
      <c r="K420" s="13">
        <f t="shared" si="248"/>
        <v>1528</v>
      </c>
      <c r="L420" s="13">
        <f t="shared" si="252"/>
        <v>1528</v>
      </c>
      <c r="M420" s="84">
        <v>1</v>
      </c>
      <c r="N420" s="13">
        <f t="shared" si="228"/>
        <v>1528</v>
      </c>
      <c r="O420" s="13">
        <v>125</v>
      </c>
      <c r="P420" s="13">
        <f t="shared" si="229"/>
        <v>191000</v>
      </c>
      <c r="Q420" s="3">
        <v>1528</v>
      </c>
      <c r="X420" s="4"/>
      <c r="AO420" s="95"/>
      <c r="AP420" s="95"/>
      <c r="AQ420" s="95">
        <f t="shared" si="204"/>
        <v>191000</v>
      </c>
      <c r="AR420" s="95">
        <f t="shared" si="210"/>
        <v>191000</v>
      </c>
      <c r="AT420" s="95">
        <f t="shared" si="251"/>
        <v>191000</v>
      </c>
      <c r="AW420" s="2"/>
    </row>
    <row r="421" spans="1:51" ht="16.5" customHeight="1" x14ac:dyDescent="0.25">
      <c r="A421" s="67" t="s">
        <v>1464</v>
      </c>
      <c r="B421" s="1">
        <v>1255</v>
      </c>
      <c r="C421" s="2" t="s">
        <v>35</v>
      </c>
      <c r="V421" s="26" t="s">
        <v>1464</v>
      </c>
      <c r="W421" s="5">
        <v>1129</v>
      </c>
      <c r="X421" s="514" t="s">
        <v>1465</v>
      </c>
      <c r="Y421" s="4" t="s">
        <v>28</v>
      </c>
      <c r="Z421" s="4" t="s">
        <v>37</v>
      </c>
      <c r="AA421" s="16">
        <v>6</v>
      </c>
      <c r="AB421" s="16">
        <v>6</v>
      </c>
      <c r="AC421" s="16">
        <v>2</v>
      </c>
      <c r="AD421" s="8">
        <f>AA421*AB421</f>
        <v>36</v>
      </c>
      <c r="AE421" s="8">
        <v>100</v>
      </c>
      <c r="AF421" s="7">
        <f>[10]รายการ!B1</f>
        <v>6700</v>
      </c>
      <c r="AG421" s="7">
        <f t="shared" si="247"/>
        <v>241200</v>
      </c>
      <c r="AH421" s="3">
        <f>SUM(AI421:AL421)</f>
        <v>36</v>
      </c>
      <c r="AJ421" s="3">
        <v>36</v>
      </c>
      <c r="AM421" s="2">
        <v>7</v>
      </c>
      <c r="AN421" s="2">
        <f>ค่าเสื่อม!H2</f>
        <v>7</v>
      </c>
      <c r="AO421" s="95">
        <f t="shared" si="224"/>
        <v>16884</v>
      </c>
      <c r="AP421" s="95">
        <f t="shared" si="225"/>
        <v>224316</v>
      </c>
      <c r="AQ421" s="95">
        <f t="shared" si="204"/>
        <v>224316</v>
      </c>
      <c r="AR421" s="95">
        <f t="shared" si="210"/>
        <v>224316</v>
      </c>
      <c r="AT421" s="95">
        <f t="shared" si="251"/>
        <v>224316</v>
      </c>
      <c r="AW421" s="2"/>
    </row>
    <row r="422" spans="1:51" ht="16.5" customHeight="1" x14ac:dyDescent="0.25">
      <c r="C422" s="2"/>
      <c r="W422" s="5">
        <v>1130</v>
      </c>
      <c r="X422" s="4"/>
      <c r="Y422" s="4" t="s">
        <v>38</v>
      </c>
      <c r="Z422" s="4" t="s">
        <v>7</v>
      </c>
      <c r="AA422" s="16">
        <v>6</v>
      </c>
      <c r="AB422" s="16">
        <v>12</v>
      </c>
      <c r="AC422" s="16">
        <v>2</v>
      </c>
      <c r="AD422" s="8">
        <f>AA422*AB422</f>
        <v>72</v>
      </c>
      <c r="AE422" s="8">
        <v>100</v>
      </c>
      <c r="AF422" s="7">
        <f>[10]รายการ!B34</f>
        <v>2050</v>
      </c>
      <c r="AG422" s="7">
        <f t="shared" si="247"/>
        <v>147600</v>
      </c>
      <c r="AH422" s="3">
        <f>SUM(AI422:AL422)</f>
        <v>72</v>
      </c>
      <c r="AJ422" s="3">
        <v>72</v>
      </c>
      <c r="AM422" s="2">
        <v>10</v>
      </c>
      <c r="AN422" s="2">
        <f>ค่าเสื่อม!K4</f>
        <v>40</v>
      </c>
      <c r="AO422" s="95">
        <f t="shared" si="224"/>
        <v>59040</v>
      </c>
      <c r="AP422" s="95">
        <f t="shared" si="225"/>
        <v>88560</v>
      </c>
      <c r="AQ422" s="95">
        <f t="shared" si="204"/>
        <v>88560</v>
      </c>
      <c r="AR422" s="95">
        <f t="shared" si="210"/>
        <v>88560</v>
      </c>
      <c r="AT422" s="95">
        <f t="shared" si="251"/>
        <v>88560</v>
      </c>
      <c r="AW422" s="2" t="s">
        <v>51</v>
      </c>
    </row>
    <row r="423" spans="1:51" ht="16.5" customHeight="1" x14ac:dyDescent="0.25">
      <c r="B423" s="1">
        <v>1256</v>
      </c>
      <c r="C423" s="2" t="s">
        <v>5</v>
      </c>
      <c r="D423" s="2">
        <v>21097</v>
      </c>
      <c r="E423" s="2">
        <v>30</v>
      </c>
      <c r="F423" s="2">
        <v>752</v>
      </c>
      <c r="G423" s="2" t="s">
        <v>214</v>
      </c>
      <c r="H423" s="2">
        <v>1</v>
      </c>
      <c r="I423" s="2">
        <v>3</v>
      </c>
      <c r="J423" s="2">
        <v>3</v>
      </c>
      <c r="K423" s="13">
        <f>H423*400+I423*100+J423</f>
        <v>703</v>
      </c>
      <c r="L423" s="13">
        <f>SUM(Q423:U423)</f>
        <v>703</v>
      </c>
      <c r="M423" s="84">
        <v>1</v>
      </c>
      <c r="N423" s="13">
        <f t="shared" si="228"/>
        <v>703</v>
      </c>
      <c r="O423" s="13">
        <v>125</v>
      </c>
      <c r="P423" s="13">
        <f t="shared" si="229"/>
        <v>87875</v>
      </c>
      <c r="Q423" s="3">
        <v>703</v>
      </c>
      <c r="X423" s="4"/>
      <c r="AH423" s="3"/>
      <c r="AO423" s="95"/>
      <c r="AP423" s="95"/>
      <c r="AQ423" s="95">
        <f t="shared" si="204"/>
        <v>87875</v>
      </c>
      <c r="AR423" s="95">
        <f t="shared" si="210"/>
        <v>87875</v>
      </c>
      <c r="AT423" s="95">
        <f t="shared" si="251"/>
        <v>87875</v>
      </c>
      <c r="AW423" s="2"/>
    </row>
    <row r="424" spans="1:51" ht="16.5" customHeight="1" x14ac:dyDescent="0.25">
      <c r="A424" s="67" t="s">
        <v>1466</v>
      </c>
      <c r="B424" s="1">
        <v>1257</v>
      </c>
      <c r="C424" s="2" t="s">
        <v>5</v>
      </c>
      <c r="D424" s="2">
        <v>21096</v>
      </c>
      <c r="E424" s="2">
        <v>29</v>
      </c>
      <c r="F424" s="2">
        <v>751</v>
      </c>
      <c r="G424" s="2" t="s">
        <v>214</v>
      </c>
      <c r="H424" s="2">
        <v>1</v>
      </c>
      <c r="I424" s="2">
        <v>3</v>
      </c>
      <c r="J424" s="2">
        <v>9</v>
      </c>
      <c r="K424" s="13">
        <f>H424*400+I424*100+J424</f>
        <v>709</v>
      </c>
      <c r="L424" s="13">
        <f>SUM(Q424:U424)</f>
        <v>709</v>
      </c>
      <c r="M424" s="84">
        <v>1</v>
      </c>
      <c r="N424" s="13">
        <f t="shared" si="228"/>
        <v>709</v>
      </c>
      <c r="O424" s="13">
        <v>125</v>
      </c>
      <c r="P424" s="13">
        <f t="shared" si="229"/>
        <v>88625</v>
      </c>
      <c r="Q424" s="3">
        <v>709</v>
      </c>
      <c r="X424" s="4"/>
      <c r="AO424" s="95"/>
      <c r="AP424" s="95"/>
      <c r="AQ424" s="95">
        <f t="shared" si="204"/>
        <v>88625</v>
      </c>
      <c r="AR424" s="95">
        <f t="shared" si="210"/>
        <v>88625</v>
      </c>
      <c r="AT424" s="95">
        <f t="shared" si="251"/>
        <v>88625</v>
      </c>
      <c r="AW424" s="2"/>
    </row>
    <row r="425" spans="1:51" ht="16.5" customHeight="1" x14ac:dyDescent="0.25">
      <c r="A425" s="67" t="s">
        <v>1467</v>
      </c>
      <c r="B425" s="1">
        <v>1258</v>
      </c>
      <c r="C425" s="2" t="s">
        <v>5</v>
      </c>
      <c r="D425" s="2">
        <v>40055</v>
      </c>
      <c r="E425" s="2">
        <v>257</v>
      </c>
      <c r="F425" s="2">
        <v>2017</v>
      </c>
      <c r="G425" s="2" t="s">
        <v>214</v>
      </c>
      <c r="H425" s="2">
        <v>0</v>
      </c>
      <c r="I425" s="2">
        <v>1</v>
      </c>
      <c r="J425" s="2">
        <v>8</v>
      </c>
      <c r="K425" s="13">
        <f>H425*400+I425*100+J425</f>
        <v>108</v>
      </c>
      <c r="L425" s="13">
        <f>SUM(Q425:U425)</f>
        <v>108</v>
      </c>
      <c r="M425" s="84">
        <v>2</v>
      </c>
      <c r="N425" s="13">
        <f t="shared" si="228"/>
        <v>108</v>
      </c>
      <c r="O425" s="13">
        <v>175</v>
      </c>
      <c r="P425" s="13">
        <f t="shared" si="229"/>
        <v>18900</v>
      </c>
      <c r="R425" s="8">
        <v>108</v>
      </c>
      <c r="V425" s="26" t="s">
        <v>1467</v>
      </c>
      <c r="W425" s="5">
        <v>1131</v>
      </c>
      <c r="X425" s="514" t="s">
        <v>1468</v>
      </c>
      <c r="Y425" s="4" t="s">
        <v>28</v>
      </c>
      <c r="Z425" s="4" t="s">
        <v>53</v>
      </c>
      <c r="AA425" s="16">
        <v>9</v>
      </c>
      <c r="AB425" s="16">
        <v>15</v>
      </c>
      <c r="AC425" s="16">
        <v>2</v>
      </c>
      <c r="AD425" s="8">
        <f>AA425*AB425</f>
        <v>135</v>
      </c>
      <c r="AE425" s="8">
        <v>100</v>
      </c>
      <c r="AF425" s="7">
        <f>[10]รายการ!B1</f>
        <v>6700</v>
      </c>
      <c r="AG425" s="7">
        <f t="shared" si="247"/>
        <v>904500</v>
      </c>
      <c r="AH425" s="3">
        <f t="shared" ref="AH425:AH431" si="253">SUM(AI425:AL425)</f>
        <v>135</v>
      </c>
      <c r="AJ425" s="3">
        <v>135</v>
      </c>
      <c r="AM425" s="2">
        <v>33</v>
      </c>
      <c r="AN425" s="2">
        <f>ค่าเสื่อม!T4</f>
        <v>93</v>
      </c>
      <c r="AO425" s="95">
        <f t="shared" si="224"/>
        <v>841185</v>
      </c>
      <c r="AP425" s="95">
        <f t="shared" si="225"/>
        <v>63315</v>
      </c>
      <c r="AQ425" s="95">
        <f t="shared" si="204"/>
        <v>82215</v>
      </c>
      <c r="AR425" s="95">
        <f t="shared" si="210"/>
        <v>82215</v>
      </c>
      <c r="AT425" s="95">
        <f t="shared" si="251"/>
        <v>82215</v>
      </c>
      <c r="AW425" s="2"/>
    </row>
    <row r="426" spans="1:51" ht="16.5" customHeight="1" x14ac:dyDescent="0.25">
      <c r="C426" s="2"/>
      <c r="W426" s="5">
        <v>1132</v>
      </c>
      <c r="X426" s="4"/>
      <c r="Y426" s="4" t="s">
        <v>38</v>
      </c>
      <c r="Z426" s="4" t="s">
        <v>7</v>
      </c>
      <c r="AA426" s="16">
        <v>9</v>
      </c>
      <c r="AB426" s="16">
        <v>12</v>
      </c>
      <c r="AC426" s="16">
        <v>2</v>
      </c>
      <c r="AD426" s="8">
        <f>AA426*AB426</f>
        <v>108</v>
      </c>
      <c r="AE426" s="8">
        <v>100</v>
      </c>
      <c r="AF426" s="7">
        <f>[10]รายการ!B34</f>
        <v>2050</v>
      </c>
      <c r="AG426" s="7">
        <f t="shared" si="247"/>
        <v>221400</v>
      </c>
      <c r="AH426" s="3">
        <f t="shared" si="253"/>
        <v>108</v>
      </c>
      <c r="AJ426" s="3">
        <v>108</v>
      </c>
      <c r="AM426" s="2">
        <v>16</v>
      </c>
      <c r="AN426" s="2">
        <f>ค่าเสื่อม!Q4</f>
        <v>72</v>
      </c>
      <c r="AO426" s="95">
        <f t="shared" si="224"/>
        <v>159408</v>
      </c>
      <c r="AP426" s="95">
        <f t="shared" si="225"/>
        <v>61992</v>
      </c>
      <c r="AQ426" s="95">
        <f t="shared" si="204"/>
        <v>61992</v>
      </c>
      <c r="AR426" s="95">
        <f t="shared" si="210"/>
        <v>61992</v>
      </c>
      <c r="AT426" s="95">
        <f t="shared" si="251"/>
        <v>61992</v>
      </c>
      <c r="AW426" s="2" t="s">
        <v>51</v>
      </c>
    </row>
    <row r="427" spans="1:51" ht="16.5" customHeight="1" x14ac:dyDescent="0.25">
      <c r="A427" s="67" t="s">
        <v>1469</v>
      </c>
      <c r="B427" s="1">
        <v>1259</v>
      </c>
      <c r="C427" s="2" t="s">
        <v>5</v>
      </c>
      <c r="D427" s="2">
        <v>40057</v>
      </c>
      <c r="E427" s="2">
        <v>254</v>
      </c>
      <c r="F427" s="2">
        <v>2019</v>
      </c>
      <c r="G427" s="2" t="s">
        <v>214</v>
      </c>
      <c r="H427" s="2">
        <v>0</v>
      </c>
      <c r="I427" s="2">
        <v>0</v>
      </c>
      <c r="J427" s="2">
        <v>37</v>
      </c>
      <c r="K427" s="13">
        <f>H427*400+I427*100+J427</f>
        <v>37</v>
      </c>
      <c r="L427" s="13">
        <f>SUM(Q427:U427)</f>
        <v>37</v>
      </c>
      <c r="M427" s="84">
        <v>2</v>
      </c>
      <c r="N427" s="13">
        <f t="shared" si="228"/>
        <v>37</v>
      </c>
      <c r="O427" s="13">
        <v>175</v>
      </c>
      <c r="P427" s="13">
        <f t="shared" si="229"/>
        <v>6475</v>
      </c>
      <c r="R427" s="8">
        <v>37</v>
      </c>
      <c r="V427" s="26" t="s">
        <v>1469</v>
      </c>
      <c r="W427" s="5">
        <v>1133</v>
      </c>
      <c r="X427" s="4">
        <v>10</v>
      </c>
      <c r="Y427" s="4" t="s">
        <v>28</v>
      </c>
      <c r="Z427" s="4" t="s">
        <v>41</v>
      </c>
      <c r="AC427" s="16">
        <v>2</v>
      </c>
      <c r="AD427" s="8">
        <v>330</v>
      </c>
      <c r="AE427" s="8">
        <v>100</v>
      </c>
      <c r="AF427" s="7">
        <f>[10]รายการ!B1</f>
        <v>6700</v>
      </c>
      <c r="AG427" s="7">
        <f t="shared" si="247"/>
        <v>2211000</v>
      </c>
      <c r="AH427" s="4">
        <f t="shared" si="253"/>
        <v>330</v>
      </c>
      <c r="AJ427" s="3">
        <v>330</v>
      </c>
      <c r="AM427" s="2">
        <v>29</v>
      </c>
      <c r="AN427" s="2">
        <f>ค่าเสื่อม!W3</f>
        <v>85</v>
      </c>
      <c r="AO427" s="95">
        <f t="shared" si="224"/>
        <v>1879350</v>
      </c>
      <c r="AP427" s="95">
        <f t="shared" si="225"/>
        <v>331650</v>
      </c>
      <c r="AQ427" s="95">
        <f t="shared" si="204"/>
        <v>338125</v>
      </c>
      <c r="AR427" s="95">
        <f t="shared" si="210"/>
        <v>338125</v>
      </c>
      <c r="AT427" s="95">
        <f t="shared" si="251"/>
        <v>338125</v>
      </c>
      <c r="AW427" s="2"/>
    </row>
    <row r="428" spans="1:51" ht="16.5" customHeight="1" x14ac:dyDescent="0.25">
      <c r="C428" s="2"/>
      <c r="X428" s="4"/>
      <c r="Z428" s="26" t="s">
        <v>42</v>
      </c>
      <c r="AA428" s="16">
        <v>11</v>
      </c>
      <c r="AB428" s="16">
        <v>15</v>
      </c>
      <c r="AC428" s="16">
        <v>2</v>
      </c>
      <c r="AD428" s="8">
        <f>AA428*AB428</f>
        <v>165</v>
      </c>
      <c r="AE428" s="8">
        <v>50</v>
      </c>
      <c r="AF428" s="7">
        <f>AF425</f>
        <v>6700</v>
      </c>
      <c r="AG428" s="7">
        <f t="shared" si="247"/>
        <v>1105500</v>
      </c>
      <c r="AH428" s="3">
        <f t="shared" si="253"/>
        <v>165</v>
      </c>
      <c r="AJ428" s="3">
        <v>165</v>
      </c>
      <c r="AN428" s="2">
        <v>85</v>
      </c>
      <c r="AO428" s="95">
        <f t="shared" si="224"/>
        <v>939675</v>
      </c>
      <c r="AP428" s="95">
        <f t="shared" si="225"/>
        <v>165825</v>
      </c>
      <c r="AQ428" s="95">
        <f t="shared" si="204"/>
        <v>165825</v>
      </c>
      <c r="AR428" s="95">
        <f t="shared" si="210"/>
        <v>165825</v>
      </c>
      <c r="AT428" s="95">
        <f t="shared" si="251"/>
        <v>165825</v>
      </c>
      <c r="AW428" s="2"/>
    </row>
    <row r="429" spans="1:51" ht="16.5" customHeight="1" x14ac:dyDescent="0.25">
      <c r="C429" s="2"/>
      <c r="X429" s="4"/>
      <c r="Z429" s="26" t="s">
        <v>43</v>
      </c>
      <c r="AA429" s="16">
        <v>11</v>
      </c>
      <c r="AB429" s="16">
        <v>15</v>
      </c>
      <c r="AC429" s="16">
        <v>2</v>
      </c>
      <c r="AD429" s="8">
        <f>AA429*AB429</f>
        <v>165</v>
      </c>
      <c r="AE429" s="8">
        <v>50</v>
      </c>
      <c r="AF429" s="7">
        <f>AF425</f>
        <v>6700</v>
      </c>
      <c r="AG429" s="7">
        <f t="shared" si="247"/>
        <v>1105500</v>
      </c>
      <c r="AH429" s="3">
        <f t="shared" si="253"/>
        <v>165</v>
      </c>
      <c r="AJ429" s="3">
        <v>165</v>
      </c>
      <c r="AN429" s="2">
        <v>85</v>
      </c>
      <c r="AO429" s="95">
        <f t="shared" si="224"/>
        <v>939675</v>
      </c>
      <c r="AP429" s="95">
        <f t="shared" si="225"/>
        <v>165825</v>
      </c>
      <c r="AQ429" s="95">
        <f t="shared" si="204"/>
        <v>165825</v>
      </c>
      <c r="AR429" s="95">
        <f t="shared" si="210"/>
        <v>165825</v>
      </c>
      <c r="AT429" s="95">
        <f t="shared" si="251"/>
        <v>165825</v>
      </c>
      <c r="AW429" s="2"/>
    </row>
    <row r="430" spans="1:51" ht="16.5" customHeight="1" x14ac:dyDescent="0.25">
      <c r="C430" s="2"/>
      <c r="W430" s="5">
        <v>1134</v>
      </c>
      <c r="X430" s="4"/>
      <c r="Y430" s="4" t="s">
        <v>38</v>
      </c>
      <c r="Z430" s="4" t="s">
        <v>7</v>
      </c>
      <c r="AA430" s="16">
        <v>11</v>
      </c>
      <c r="AB430" s="16">
        <v>12</v>
      </c>
      <c r="AC430" s="16">
        <v>2</v>
      </c>
      <c r="AD430" s="8">
        <f>AA430*AB430</f>
        <v>132</v>
      </c>
      <c r="AE430" s="8">
        <v>100</v>
      </c>
      <c r="AF430" s="7">
        <f>[10]รายการ!B34</f>
        <v>2050</v>
      </c>
      <c r="AG430" s="7">
        <f t="shared" si="247"/>
        <v>270600</v>
      </c>
      <c r="AH430" s="3">
        <f t="shared" si="253"/>
        <v>132</v>
      </c>
      <c r="AJ430" s="3">
        <v>132</v>
      </c>
      <c r="AM430" s="2">
        <v>11</v>
      </c>
      <c r="AN430" s="2">
        <f>ค่าเสื่อม!L4</f>
        <v>45</v>
      </c>
      <c r="AO430" s="95">
        <f t="shared" si="224"/>
        <v>121770</v>
      </c>
      <c r="AP430" s="95">
        <f t="shared" si="225"/>
        <v>148830</v>
      </c>
      <c r="AQ430" s="95">
        <f t="shared" si="204"/>
        <v>148830</v>
      </c>
      <c r="AR430" s="95">
        <f t="shared" si="210"/>
        <v>148830</v>
      </c>
      <c r="AT430" s="95">
        <f t="shared" si="251"/>
        <v>148830</v>
      </c>
      <c r="AW430" s="2" t="s">
        <v>51</v>
      </c>
    </row>
    <row r="431" spans="1:51" ht="16.5" customHeight="1" x14ac:dyDescent="0.25">
      <c r="C431" s="2"/>
      <c r="W431" s="5">
        <v>1135</v>
      </c>
      <c r="X431" s="4"/>
      <c r="Y431" s="4" t="s">
        <v>38</v>
      </c>
      <c r="Z431" s="4" t="s">
        <v>7</v>
      </c>
      <c r="AA431" s="16">
        <v>6</v>
      </c>
      <c r="AB431" s="16">
        <v>14</v>
      </c>
      <c r="AC431" s="16">
        <v>2</v>
      </c>
      <c r="AD431" s="8">
        <f>AA431*AB431</f>
        <v>84</v>
      </c>
      <c r="AE431" s="8">
        <v>100</v>
      </c>
      <c r="AF431" s="7">
        <f>[10]รายการ!B34</f>
        <v>2050</v>
      </c>
      <c r="AG431" s="7">
        <f t="shared" si="247"/>
        <v>172200</v>
      </c>
      <c r="AH431" s="3">
        <f t="shared" si="253"/>
        <v>84</v>
      </c>
      <c r="AJ431" s="3">
        <v>84</v>
      </c>
      <c r="AM431" s="2">
        <v>3</v>
      </c>
      <c r="AN431" s="2">
        <f>ค่าเสื่อม!D4</f>
        <v>9</v>
      </c>
      <c r="AO431" s="95">
        <f t="shared" si="224"/>
        <v>15498</v>
      </c>
      <c r="AP431" s="95">
        <f t="shared" si="225"/>
        <v>156702</v>
      </c>
      <c r="AQ431" s="95">
        <f t="shared" si="204"/>
        <v>156702</v>
      </c>
      <c r="AR431" s="95">
        <f t="shared" si="210"/>
        <v>156702</v>
      </c>
      <c r="AT431" s="95">
        <f t="shared" si="251"/>
        <v>156702</v>
      </c>
      <c r="AW431" s="2" t="s">
        <v>51</v>
      </c>
    </row>
    <row r="432" spans="1:51" ht="16.5" customHeight="1" x14ac:dyDescent="0.25">
      <c r="A432" s="67" t="s">
        <v>1470</v>
      </c>
      <c r="B432" s="1">
        <v>1260</v>
      </c>
      <c r="C432" s="2" t="s">
        <v>5</v>
      </c>
      <c r="D432" s="2">
        <v>21094</v>
      </c>
      <c r="E432" s="2">
        <v>27</v>
      </c>
      <c r="F432" s="2">
        <v>749</v>
      </c>
      <c r="G432" s="2" t="s">
        <v>214</v>
      </c>
      <c r="H432" s="2">
        <v>5</v>
      </c>
      <c r="I432" s="2">
        <v>2</v>
      </c>
      <c r="J432" s="2">
        <v>11</v>
      </c>
      <c r="K432" s="13">
        <f t="shared" ref="K432:K446" si="254">H432*400+I432*100+J432</f>
        <v>2211</v>
      </c>
      <c r="L432" s="13">
        <f t="shared" ref="L432:L446" si="255">SUM(Q432:U432)</f>
        <v>2211</v>
      </c>
      <c r="M432" s="84">
        <v>1</v>
      </c>
      <c r="N432" s="13">
        <f t="shared" si="228"/>
        <v>2211</v>
      </c>
      <c r="O432" s="13">
        <v>125</v>
      </c>
      <c r="P432" s="13">
        <f t="shared" si="229"/>
        <v>276375</v>
      </c>
      <c r="Q432" s="3">
        <v>2211</v>
      </c>
      <c r="X432" s="4"/>
      <c r="AO432" s="95"/>
      <c r="AP432" s="95"/>
      <c r="AQ432" s="95">
        <f t="shared" ref="AQ432:AQ489" si="256">P432+AP432</f>
        <v>276375</v>
      </c>
      <c r="AR432" s="95">
        <f t="shared" si="210"/>
        <v>276375</v>
      </c>
      <c r="AT432" s="95">
        <f t="shared" si="251"/>
        <v>276375</v>
      </c>
      <c r="AW432" s="2"/>
    </row>
    <row r="433" spans="1:49" ht="16.5" customHeight="1" x14ac:dyDescent="0.25">
      <c r="A433" s="67" t="s">
        <v>1471</v>
      </c>
      <c r="B433" s="1">
        <v>1261</v>
      </c>
      <c r="C433" s="2" t="s">
        <v>5</v>
      </c>
      <c r="D433" s="2">
        <v>21095</v>
      </c>
      <c r="E433" s="2">
        <v>529</v>
      </c>
      <c r="F433" s="2">
        <v>750</v>
      </c>
      <c r="G433" s="2" t="s">
        <v>214</v>
      </c>
      <c r="H433" s="2">
        <v>1</v>
      </c>
      <c r="I433" s="2">
        <v>3</v>
      </c>
      <c r="J433" s="2">
        <v>0</v>
      </c>
      <c r="K433" s="13">
        <f t="shared" si="254"/>
        <v>700</v>
      </c>
      <c r="L433" s="13">
        <f t="shared" si="255"/>
        <v>700</v>
      </c>
      <c r="M433" s="84">
        <v>1</v>
      </c>
      <c r="N433" s="13">
        <f>K433</f>
        <v>700</v>
      </c>
      <c r="O433" s="13">
        <v>125</v>
      </c>
      <c r="P433" s="13">
        <f t="shared" si="229"/>
        <v>87500</v>
      </c>
      <c r="Q433" s="3">
        <v>700</v>
      </c>
      <c r="X433" s="4"/>
      <c r="AO433" s="95"/>
      <c r="AP433" s="95"/>
      <c r="AQ433" s="95">
        <f t="shared" si="256"/>
        <v>87500</v>
      </c>
      <c r="AR433" s="95">
        <f t="shared" ref="AR433:AR489" si="257">AQ433</f>
        <v>87500</v>
      </c>
      <c r="AT433" s="95">
        <f t="shared" si="251"/>
        <v>87500</v>
      </c>
      <c r="AW433" s="2"/>
    </row>
    <row r="434" spans="1:49" ht="16.5" customHeight="1" x14ac:dyDescent="0.25">
      <c r="A434" s="67" t="s">
        <v>1472</v>
      </c>
      <c r="B434" s="1">
        <v>1262</v>
      </c>
      <c r="C434" s="2" t="s">
        <v>5</v>
      </c>
      <c r="D434" s="2">
        <v>44323</v>
      </c>
      <c r="E434" s="2">
        <v>337</v>
      </c>
      <c r="F434" s="2">
        <v>2453</v>
      </c>
      <c r="G434" s="2" t="s">
        <v>214</v>
      </c>
      <c r="H434" s="2">
        <v>4</v>
      </c>
      <c r="I434" s="2">
        <v>0</v>
      </c>
      <c r="J434" s="2">
        <v>85</v>
      </c>
      <c r="K434" s="13">
        <f t="shared" si="254"/>
        <v>1685</v>
      </c>
      <c r="L434" s="13">
        <f t="shared" si="255"/>
        <v>1685</v>
      </c>
      <c r="M434" s="84">
        <v>2</v>
      </c>
      <c r="N434" s="13">
        <f t="shared" si="228"/>
        <v>1685</v>
      </c>
      <c r="O434" s="13">
        <v>125</v>
      </c>
      <c r="P434" s="13">
        <f t="shared" si="229"/>
        <v>210625</v>
      </c>
      <c r="Q434" s="3">
        <v>1000</v>
      </c>
      <c r="R434" s="8">
        <v>685</v>
      </c>
      <c r="V434" s="26" t="s">
        <v>1473</v>
      </c>
      <c r="W434" s="5">
        <v>1136</v>
      </c>
      <c r="X434" s="4">
        <v>12</v>
      </c>
      <c r="Y434" s="4" t="s">
        <v>28</v>
      </c>
      <c r="Z434" s="4" t="s">
        <v>41</v>
      </c>
      <c r="AC434" s="16">
        <v>2</v>
      </c>
      <c r="AD434" s="8">
        <v>364</v>
      </c>
      <c r="AE434" s="8">
        <v>100</v>
      </c>
      <c r="AF434" s="7">
        <f>[10]รายการ!B1</f>
        <v>6700</v>
      </c>
      <c r="AG434" s="7">
        <f t="shared" si="247"/>
        <v>2438800</v>
      </c>
      <c r="AH434" s="4">
        <v>364</v>
      </c>
      <c r="AJ434" s="3">
        <v>364</v>
      </c>
      <c r="AM434" s="2">
        <v>47</v>
      </c>
      <c r="AN434" s="2">
        <f>ค่าเสื่อม!W3</f>
        <v>85</v>
      </c>
      <c r="AO434" s="95">
        <f t="shared" si="224"/>
        <v>2072980</v>
      </c>
      <c r="AP434" s="95">
        <f t="shared" si="225"/>
        <v>365820</v>
      </c>
      <c r="AQ434" s="95">
        <f t="shared" si="256"/>
        <v>576445</v>
      </c>
      <c r="AR434" s="95">
        <f t="shared" si="257"/>
        <v>576445</v>
      </c>
      <c r="AT434" s="95">
        <f t="shared" si="251"/>
        <v>576445</v>
      </c>
      <c r="AW434" s="2"/>
    </row>
    <row r="435" spans="1:49" ht="16.5" customHeight="1" x14ac:dyDescent="0.25">
      <c r="C435" s="2"/>
      <c r="X435" s="4"/>
      <c r="Z435" s="26" t="s">
        <v>42</v>
      </c>
      <c r="AA435" s="16">
        <v>13</v>
      </c>
      <c r="AB435" s="16">
        <v>14</v>
      </c>
      <c r="AC435" s="16">
        <v>2</v>
      </c>
      <c r="AD435" s="8">
        <f>AA435*AB435</f>
        <v>182</v>
      </c>
      <c r="AE435" s="8">
        <v>50</v>
      </c>
      <c r="AF435" s="7">
        <f>AF429</f>
        <v>6700</v>
      </c>
      <c r="AG435" s="7">
        <f t="shared" si="247"/>
        <v>1219400</v>
      </c>
      <c r="AH435" s="3">
        <f>SUM(AI435:AL435)</f>
        <v>182</v>
      </c>
      <c r="AJ435" s="3">
        <v>182</v>
      </c>
      <c r="AN435" s="2">
        <v>85</v>
      </c>
      <c r="AO435" s="95">
        <f t="shared" si="224"/>
        <v>1036490</v>
      </c>
      <c r="AP435" s="95">
        <f t="shared" si="225"/>
        <v>182910</v>
      </c>
      <c r="AQ435" s="95">
        <f t="shared" si="256"/>
        <v>182910</v>
      </c>
      <c r="AR435" s="95">
        <f t="shared" si="257"/>
        <v>182910</v>
      </c>
      <c r="AT435" s="95">
        <f t="shared" si="251"/>
        <v>182910</v>
      </c>
      <c r="AW435" s="2"/>
    </row>
    <row r="436" spans="1:49" ht="16.5" customHeight="1" x14ac:dyDescent="0.25">
      <c r="C436" s="2"/>
      <c r="X436" s="4"/>
      <c r="Z436" s="26" t="s">
        <v>43</v>
      </c>
      <c r="AA436" s="16">
        <v>13</v>
      </c>
      <c r="AB436" s="16">
        <v>14</v>
      </c>
      <c r="AC436" s="16">
        <v>2</v>
      </c>
      <c r="AD436" s="8">
        <f>AA436*AB436</f>
        <v>182</v>
      </c>
      <c r="AE436" s="8">
        <v>50</v>
      </c>
      <c r="AF436" s="7">
        <f>AF434</f>
        <v>6700</v>
      </c>
      <c r="AG436" s="7">
        <f t="shared" ref="AG436:AG453" si="258">AF436*AD436</f>
        <v>1219400</v>
      </c>
      <c r="AH436" s="3">
        <f>SUM(AI436:AL436)</f>
        <v>182</v>
      </c>
      <c r="AJ436" s="3">
        <v>182</v>
      </c>
      <c r="AN436" s="2">
        <v>85</v>
      </c>
      <c r="AO436" s="95">
        <f t="shared" si="224"/>
        <v>1036490</v>
      </c>
      <c r="AP436" s="95">
        <f t="shared" si="225"/>
        <v>182910</v>
      </c>
      <c r="AQ436" s="95">
        <f t="shared" si="256"/>
        <v>182910</v>
      </c>
      <c r="AR436" s="95">
        <f t="shared" si="257"/>
        <v>182910</v>
      </c>
      <c r="AT436" s="95">
        <f t="shared" si="251"/>
        <v>182910</v>
      </c>
      <c r="AW436" s="2"/>
    </row>
    <row r="437" spans="1:49" ht="16.5" customHeight="1" x14ac:dyDescent="0.25">
      <c r="C437" s="2"/>
      <c r="W437" s="5">
        <v>1137</v>
      </c>
      <c r="X437" s="4"/>
      <c r="Y437" s="4" t="s">
        <v>38</v>
      </c>
      <c r="Z437" s="4" t="s">
        <v>7</v>
      </c>
      <c r="AA437" s="16">
        <v>10</v>
      </c>
      <c r="AB437" s="16">
        <v>13</v>
      </c>
      <c r="AC437" s="16">
        <v>2</v>
      </c>
      <c r="AD437" s="8">
        <f>AA437*AB437</f>
        <v>130</v>
      </c>
      <c r="AE437" s="8">
        <v>100</v>
      </c>
      <c r="AF437" s="7">
        <f>[10]รายการ!B34</f>
        <v>2050</v>
      </c>
      <c r="AG437" s="7">
        <f t="shared" si="258"/>
        <v>266500</v>
      </c>
      <c r="AH437" s="3">
        <f>SUM(AI437:AL437)</f>
        <v>130</v>
      </c>
      <c r="AJ437" s="3">
        <v>130</v>
      </c>
      <c r="AM437" s="2">
        <v>21</v>
      </c>
      <c r="AN437" s="2">
        <f>ค่าเสื่อม!T4</f>
        <v>93</v>
      </c>
      <c r="AO437" s="95">
        <f t="shared" si="224"/>
        <v>247845</v>
      </c>
      <c r="AP437" s="95">
        <f t="shared" si="225"/>
        <v>18655</v>
      </c>
      <c r="AQ437" s="95">
        <f t="shared" si="256"/>
        <v>18655</v>
      </c>
      <c r="AR437" s="95">
        <f t="shared" si="257"/>
        <v>18655</v>
      </c>
      <c r="AT437" s="95">
        <f t="shared" si="251"/>
        <v>18655</v>
      </c>
      <c r="AW437" s="2" t="s">
        <v>51</v>
      </c>
    </row>
    <row r="438" spans="1:49" ht="16.5" customHeight="1" x14ac:dyDescent="0.25">
      <c r="C438" s="2"/>
      <c r="W438" s="5">
        <v>1138</v>
      </c>
      <c r="X438" s="4"/>
      <c r="Y438" s="4" t="s">
        <v>38</v>
      </c>
      <c r="Z438" s="4" t="s">
        <v>7</v>
      </c>
      <c r="AA438" s="16">
        <v>12</v>
      </c>
      <c r="AB438" s="16">
        <v>14</v>
      </c>
      <c r="AC438" s="16">
        <v>2</v>
      </c>
      <c r="AD438" s="8">
        <f>AA438*AB438</f>
        <v>168</v>
      </c>
      <c r="AE438" s="8">
        <v>100</v>
      </c>
      <c r="AF438" s="7">
        <f>[10]รายการ!B34</f>
        <v>2050</v>
      </c>
      <c r="AG438" s="7">
        <f t="shared" si="258"/>
        <v>344400</v>
      </c>
      <c r="AH438" s="3">
        <f>SUM(AI438:AL438)</f>
        <v>168</v>
      </c>
      <c r="AJ438" s="3">
        <v>168</v>
      </c>
      <c r="AM438" s="2">
        <v>21</v>
      </c>
      <c r="AN438" s="2">
        <f>ค่าเสื่อม!T4</f>
        <v>93</v>
      </c>
      <c r="AO438" s="95">
        <f t="shared" si="224"/>
        <v>320292</v>
      </c>
      <c r="AP438" s="95">
        <f t="shared" si="225"/>
        <v>24108</v>
      </c>
      <c r="AQ438" s="95">
        <f t="shared" si="256"/>
        <v>24108</v>
      </c>
      <c r="AR438" s="95">
        <f t="shared" si="257"/>
        <v>24108</v>
      </c>
      <c r="AT438" s="95">
        <f t="shared" si="251"/>
        <v>24108</v>
      </c>
      <c r="AW438" s="2" t="s">
        <v>51</v>
      </c>
    </row>
    <row r="439" spans="1:49" ht="16.5" customHeight="1" x14ac:dyDescent="0.25">
      <c r="B439" s="1">
        <v>1263</v>
      </c>
      <c r="C439" s="2" t="s">
        <v>5</v>
      </c>
      <c r="D439" s="2">
        <v>44373</v>
      </c>
      <c r="E439" s="2">
        <v>338</v>
      </c>
      <c r="F439" s="2">
        <v>2460</v>
      </c>
      <c r="G439" s="2" t="s">
        <v>214</v>
      </c>
      <c r="H439" s="2">
        <v>3</v>
      </c>
      <c r="I439" s="2">
        <v>2</v>
      </c>
      <c r="J439" s="2">
        <v>70</v>
      </c>
      <c r="K439" s="13">
        <f t="shared" si="254"/>
        <v>1470</v>
      </c>
      <c r="L439" s="13">
        <f t="shared" si="255"/>
        <v>1470</v>
      </c>
      <c r="M439" s="84">
        <v>1</v>
      </c>
      <c r="N439" s="13">
        <f t="shared" si="228"/>
        <v>1470</v>
      </c>
      <c r="O439" s="13">
        <v>175</v>
      </c>
      <c r="P439" s="13">
        <f t="shared" si="229"/>
        <v>257250</v>
      </c>
      <c r="Q439" s="3">
        <v>1470</v>
      </c>
      <c r="X439" s="4"/>
      <c r="AH439" s="3"/>
      <c r="AO439" s="95"/>
      <c r="AP439" s="95"/>
      <c r="AQ439" s="95">
        <f t="shared" si="256"/>
        <v>257250</v>
      </c>
      <c r="AR439" s="95">
        <f t="shared" si="257"/>
        <v>257250</v>
      </c>
      <c r="AT439" s="95">
        <f t="shared" si="251"/>
        <v>257250</v>
      </c>
      <c r="AW439" s="2"/>
    </row>
    <row r="440" spans="1:49" ht="16.5" customHeight="1" x14ac:dyDescent="0.25">
      <c r="B440" s="1">
        <v>1264</v>
      </c>
      <c r="C440" s="2" t="s">
        <v>5</v>
      </c>
      <c r="D440" s="2">
        <v>25697</v>
      </c>
      <c r="E440" s="2">
        <v>62</v>
      </c>
      <c r="F440" s="2">
        <v>1155</v>
      </c>
      <c r="G440" s="2" t="s">
        <v>214</v>
      </c>
      <c r="H440" s="2">
        <v>9</v>
      </c>
      <c r="I440" s="2">
        <v>1</v>
      </c>
      <c r="J440" s="2">
        <v>73</v>
      </c>
      <c r="K440" s="13">
        <f t="shared" si="254"/>
        <v>3773</v>
      </c>
      <c r="L440" s="13">
        <f t="shared" si="255"/>
        <v>3773</v>
      </c>
      <c r="M440" s="84">
        <v>1</v>
      </c>
      <c r="N440" s="13">
        <f t="shared" si="228"/>
        <v>3773</v>
      </c>
      <c r="O440" s="13">
        <v>125</v>
      </c>
      <c r="P440" s="13">
        <f t="shared" si="229"/>
        <v>471625</v>
      </c>
      <c r="Q440" s="3">
        <v>3773</v>
      </c>
      <c r="X440" s="4"/>
      <c r="AO440" s="95"/>
      <c r="AP440" s="95"/>
      <c r="AQ440" s="95">
        <f t="shared" si="256"/>
        <v>471625</v>
      </c>
      <c r="AR440" s="95">
        <f t="shared" si="257"/>
        <v>471625</v>
      </c>
      <c r="AT440" s="95">
        <f t="shared" si="251"/>
        <v>471625</v>
      </c>
      <c r="AW440" s="2"/>
    </row>
    <row r="441" spans="1:49" ht="16.5" customHeight="1" x14ac:dyDescent="0.25">
      <c r="A441" s="67" t="s">
        <v>1474</v>
      </c>
      <c r="B441" s="1">
        <v>1265</v>
      </c>
      <c r="C441" s="2" t="s">
        <v>5</v>
      </c>
      <c r="D441" s="2">
        <v>1541</v>
      </c>
      <c r="E441" s="2">
        <v>537</v>
      </c>
      <c r="G441" s="2" t="s">
        <v>214</v>
      </c>
      <c r="H441" s="2">
        <v>4</v>
      </c>
      <c r="I441" s="2">
        <v>1</v>
      </c>
      <c r="J441" s="2">
        <v>95</v>
      </c>
      <c r="K441" s="13">
        <f t="shared" si="254"/>
        <v>1795</v>
      </c>
      <c r="L441" s="13">
        <f t="shared" si="255"/>
        <v>1795</v>
      </c>
      <c r="M441" s="84">
        <v>1</v>
      </c>
      <c r="N441" s="13">
        <f t="shared" si="228"/>
        <v>1795</v>
      </c>
      <c r="O441" s="13">
        <v>650</v>
      </c>
      <c r="P441" s="13">
        <f t="shared" si="229"/>
        <v>1166750</v>
      </c>
      <c r="Q441" s="3">
        <v>1795</v>
      </c>
      <c r="X441" s="4"/>
      <c r="AO441" s="95"/>
      <c r="AP441" s="95"/>
      <c r="AQ441" s="95">
        <f t="shared" si="256"/>
        <v>1166750</v>
      </c>
      <c r="AR441" s="95">
        <f t="shared" si="257"/>
        <v>1166750</v>
      </c>
      <c r="AT441" s="95">
        <f t="shared" si="251"/>
        <v>1166750</v>
      </c>
      <c r="AW441" s="2"/>
    </row>
    <row r="442" spans="1:49" ht="16.5" customHeight="1" x14ac:dyDescent="0.25">
      <c r="A442" s="67" t="s">
        <v>1475</v>
      </c>
      <c r="B442" s="1">
        <v>1266</v>
      </c>
      <c r="C442" s="2" t="s">
        <v>5</v>
      </c>
      <c r="D442" s="2">
        <v>40058</v>
      </c>
      <c r="E442" s="2">
        <v>253</v>
      </c>
      <c r="F442" s="2">
        <v>2020</v>
      </c>
      <c r="G442" s="2" t="s">
        <v>214</v>
      </c>
      <c r="H442" s="2">
        <v>0</v>
      </c>
      <c r="I442" s="2">
        <v>1</v>
      </c>
      <c r="J442" s="2">
        <v>24</v>
      </c>
      <c r="K442" s="13">
        <f t="shared" si="254"/>
        <v>124</v>
      </c>
      <c r="L442" s="13">
        <f t="shared" si="255"/>
        <v>124</v>
      </c>
      <c r="M442" s="84">
        <v>2</v>
      </c>
      <c r="N442" s="13">
        <f t="shared" si="228"/>
        <v>124</v>
      </c>
      <c r="O442" s="13">
        <v>175</v>
      </c>
      <c r="P442" s="13">
        <f t="shared" si="229"/>
        <v>21700</v>
      </c>
      <c r="R442" s="8">
        <v>124</v>
      </c>
      <c r="V442" s="26" t="s">
        <v>1475</v>
      </c>
      <c r="W442" s="5">
        <v>1139</v>
      </c>
      <c r="X442" s="4">
        <v>72</v>
      </c>
      <c r="Y442" s="4" t="s">
        <v>28</v>
      </c>
      <c r="Z442" s="4" t="s">
        <v>41</v>
      </c>
      <c r="AC442" s="16">
        <v>2</v>
      </c>
      <c r="AD442" s="8">
        <v>324</v>
      </c>
      <c r="AE442" s="8">
        <v>100</v>
      </c>
      <c r="AF442" s="7">
        <f>[10]รายการ!B1</f>
        <v>6700</v>
      </c>
      <c r="AG442" s="7">
        <f t="shared" si="258"/>
        <v>2170800</v>
      </c>
      <c r="AH442" s="4">
        <v>324</v>
      </c>
      <c r="AJ442" s="3">
        <v>324</v>
      </c>
      <c r="AM442" s="2">
        <v>29</v>
      </c>
      <c r="AN442" s="2">
        <f>ค่าเสื่อม!W3</f>
        <v>85</v>
      </c>
      <c r="AO442" s="95">
        <f t="shared" si="224"/>
        <v>1845180</v>
      </c>
      <c r="AP442" s="95">
        <f t="shared" si="225"/>
        <v>325620</v>
      </c>
      <c r="AQ442" s="95">
        <f t="shared" si="256"/>
        <v>347320</v>
      </c>
      <c r="AR442" s="95">
        <f t="shared" si="257"/>
        <v>347320</v>
      </c>
      <c r="AT442" s="95">
        <f t="shared" si="251"/>
        <v>347320</v>
      </c>
      <c r="AW442" s="2"/>
    </row>
    <row r="443" spans="1:49" ht="16.5" customHeight="1" x14ac:dyDescent="0.25">
      <c r="C443" s="2"/>
      <c r="X443" s="4"/>
      <c r="Z443" s="26" t="s">
        <v>42</v>
      </c>
      <c r="AA443" s="16">
        <v>9</v>
      </c>
      <c r="AB443" s="16">
        <v>18</v>
      </c>
      <c r="AC443" s="16">
        <v>2</v>
      </c>
      <c r="AD443" s="8">
        <f>AA443*AB443</f>
        <v>162</v>
      </c>
      <c r="AE443" s="8">
        <v>50</v>
      </c>
      <c r="AF443" s="7">
        <f>AF435</f>
        <v>6700</v>
      </c>
      <c r="AG443" s="7">
        <f t="shared" si="258"/>
        <v>1085400</v>
      </c>
      <c r="AH443" s="3">
        <f>SUM(AI443:AL443)</f>
        <v>162</v>
      </c>
      <c r="AJ443" s="3">
        <v>162</v>
      </c>
      <c r="AN443" s="2">
        <v>85</v>
      </c>
      <c r="AO443" s="95">
        <f t="shared" si="224"/>
        <v>922590</v>
      </c>
      <c r="AP443" s="95">
        <f t="shared" si="225"/>
        <v>162810</v>
      </c>
      <c r="AQ443" s="95">
        <f t="shared" si="256"/>
        <v>162810</v>
      </c>
      <c r="AR443" s="95">
        <f t="shared" si="257"/>
        <v>162810</v>
      </c>
      <c r="AT443" s="95">
        <f t="shared" si="251"/>
        <v>162810</v>
      </c>
      <c r="AW443" s="2"/>
    </row>
    <row r="444" spans="1:49" ht="16.5" customHeight="1" x14ac:dyDescent="0.25">
      <c r="C444" s="2"/>
      <c r="X444" s="4"/>
      <c r="Z444" s="26" t="s">
        <v>43</v>
      </c>
      <c r="AA444" s="16">
        <v>9</v>
      </c>
      <c r="AB444" s="16">
        <v>18</v>
      </c>
      <c r="AC444" s="16">
        <v>2</v>
      </c>
      <c r="AD444" s="8">
        <f>AA444*AB444</f>
        <v>162</v>
      </c>
      <c r="AE444" s="8">
        <v>50</v>
      </c>
      <c r="AF444" s="7">
        <f>AF442</f>
        <v>6700</v>
      </c>
      <c r="AG444" s="7">
        <f t="shared" si="258"/>
        <v>1085400</v>
      </c>
      <c r="AH444" s="3">
        <f>SUM(AI444:AL444)</f>
        <v>162</v>
      </c>
      <c r="AJ444" s="3">
        <v>162</v>
      </c>
      <c r="AN444" s="2">
        <v>85</v>
      </c>
      <c r="AO444" s="95">
        <f t="shared" si="224"/>
        <v>922590</v>
      </c>
      <c r="AP444" s="95">
        <f t="shared" si="225"/>
        <v>162810</v>
      </c>
      <c r="AQ444" s="95">
        <f t="shared" si="256"/>
        <v>162810</v>
      </c>
      <c r="AR444" s="95">
        <f t="shared" si="257"/>
        <v>162810</v>
      </c>
      <c r="AT444" s="95">
        <f t="shared" si="251"/>
        <v>162810</v>
      </c>
      <c r="AW444" s="2"/>
    </row>
    <row r="445" spans="1:49" ht="16.5" customHeight="1" x14ac:dyDescent="0.25">
      <c r="C445" s="2"/>
      <c r="W445" s="5">
        <v>1140</v>
      </c>
      <c r="X445" s="4"/>
      <c r="Y445" s="4" t="s">
        <v>38</v>
      </c>
      <c r="Z445" s="4" t="s">
        <v>7</v>
      </c>
      <c r="AA445" s="16">
        <v>7</v>
      </c>
      <c r="AB445" s="16">
        <v>19</v>
      </c>
      <c r="AC445" s="16">
        <v>2</v>
      </c>
      <c r="AD445" s="8">
        <f>AA445*AB445</f>
        <v>133</v>
      </c>
      <c r="AE445" s="8">
        <v>100</v>
      </c>
      <c r="AF445" s="7">
        <f>[10]รายการ!B34</f>
        <v>2050</v>
      </c>
      <c r="AG445" s="7">
        <f t="shared" si="258"/>
        <v>272650</v>
      </c>
      <c r="AH445" s="3">
        <f>SUM(AI445:AL445)</f>
        <v>133</v>
      </c>
      <c r="AJ445" s="3">
        <v>133</v>
      </c>
      <c r="AM445" s="2">
        <v>29</v>
      </c>
      <c r="AN445" s="2">
        <f>ค่าเสื่อม!T4</f>
        <v>93</v>
      </c>
      <c r="AO445" s="95">
        <f t="shared" ref="AO445:AO466" si="259">AG445*AN445/100</f>
        <v>253564.5</v>
      </c>
      <c r="AP445" s="95">
        <f t="shared" ref="AP445:AP466" si="260">AG445-AO445</f>
        <v>19085.5</v>
      </c>
      <c r="AQ445" s="95">
        <f t="shared" si="256"/>
        <v>19085.5</v>
      </c>
      <c r="AR445" s="95">
        <f t="shared" si="257"/>
        <v>19085.5</v>
      </c>
      <c r="AT445" s="95">
        <f t="shared" si="251"/>
        <v>19085.5</v>
      </c>
      <c r="AW445" s="2" t="s">
        <v>51</v>
      </c>
    </row>
    <row r="446" spans="1:49" ht="16.5" customHeight="1" x14ac:dyDescent="0.25">
      <c r="B446" s="1">
        <v>1267</v>
      </c>
      <c r="C446" s="2" t="s">
        <v>5</v>
      </c>
      <c r="D446" s="2">
        <v>14598</v>
      </c>
      <c r="E446" s="2">
        <v>3</v>
      </c>
      <c r="F446" s="2">
        <v>221</v>
      </c>
      <c r="G446" s="2" t="s">
        <v>214</v>
      </c>
      <c r="H446" s="2">
        <v>1</v>
      </c>
      <c r="I446" s="2">
        <v>2</v>
      </c>
      <c r="J446" s="2">
        <v>58</v>
      </c>
      <c r="K446" s="13">
        <f t="shared" si="254"/>
        <v>658</v>
      </c>
      <c r="L446" s="13">
        <f t="shared" si="255"/>
        <v>658</v>
      </c>
      <c r="M446" s="84">
        <v>1</v>
      </c>
      <c r="N446" s="13">
        <f t="shared" si="228"/>
        <v>658</v>
      </c>
      <c r="O446" s="13">
        <v>100</v>
      </c>
      <c r="P446" s="13">
        <f t="shared" si="229"/>
        <v>65800</v>
      </c>
      <c r="Q446" s="3">
        <v>658</v>
      </c>
      <c r="X446" s="4"/>
      <c r="AC446" s="16">
        <v>2</v>
      </c>
      <c r="AH446" s="3"/>
      <c r="AO446" s="95"/>
      <c r="AP446" s="95"/>
      <c r="AQ446" s="95">
        <f t="shared" si="256"/>
        <v>65800</v>
      </c>
      <c r="AR446" s="95">
        <f t="shared" si="257"/>
        <v>65800</v>
      </c>
      <c r="AT446" s="95">
        <f t="shared" si="251"/>
        <v>65800</v>
      </c>
      <c r="AW446" s="2"/>
    </row>
    <row r="447" spans="1:49" ht="16.5" customHeight="1" x14ac:dyDescent="0.25">
      <c r="B447" s="1">
        <v>1268</v>
      </c>
      <c r="C447" s="2" t="s">
        <v>35</v>
      </c>
      <c r="W447" s="5">
        <v>1141</v>
      </c>
      <c r="X447" s="4"/>
      <c r="Y447" s="4" t="s">
        <v>38</v>
      </c>
      <c r="Z447" s="4" t="s">
        <v>7</v>
      </c>
      <c r="AA447" s="16">
        <v>7</v>
      </c>
      <c r="AB447" s="16">
        <v>12</v>
      </c>
      <c r="AC447" s="16">
        <v>2</v>
      </c>
      <c r="AD447" s="8">
        <f>AA447*AB447</f>
        <v>84</v>
      </c>
      <c r="AE447" s="8">
        <v>100</v>
      </c>
      <c r="AF447" s="7">
        <f>[10]รายการ!B34</f>
        <v>2050</v>
      </c>
      <c r="AG447" s="7">
        <f t="shared" si="258"/>
        <v>172200</v>
      </c>
      <c r="AH447" s="3">
        <f>SUM(AI447:AL447)</f>
        <v>84</v>
      </c>
      <c r="AJ447" s="3">
        <v>84</v>
      </c>
      <c r="AM447" s="2">
        <v>10</v>
      </c>
      <c r="AN447" s="2">
        <f>ค่าเสื่อม!K4</f>
        <v>40</v>
      </c>
      <c r="AO447" s="95">
        <f t="shared" si="259"/>
        <v>68880</v>
      </c>
      <c r="AP447" s="95">
        <f t="shared" si="260"/>
        <v>103320</v>
      </c>
      <c r="AQ447" s="95">
        <f t="shared" si="256"/>
        <v>103320</v>
      </c>
      <c r="AR447" s="95">
        <f t="shared" si="257"/>
        <v>103320</v>
      </c>
      <c r="AT447" s="95">
        <f t="shared" si="251"/>
        <v>103320</v>
      </c>
      <c r="AW447" s="2" t="s">
        <v>51</v>
      </c>
    </row>
    <row r="448" spans="1:49" ht="16.5" customHeight="1" x14ac:dyDescent="0.25">
      <c r="A448" s="67" t="s">
        <v>1476</v>
      </c>
      <c r="B448" s="1">
        <v>1269</v>
      </c>
      <c r="C448" s="2" t="s">
        <v>5</v>
      </c>
      <c r="D448" s="2">
        <v>3045</v>
      </c>
      <c r="E448" s="2">
        <v>6</v>
      </c>
      <c r="F448" s="2">
        <v>21</v>
      </c>
      <c r="G448" s="2" t="s">
        <v>214</v>
      </c>
      <c r="H448" s="2">
        <v>6</v>
      </c>
      <c r="I448" s="2">
        <v>1</v>
      </c>
      <c r="J448" s="2">
        <v>40</v>
      </c>
      <c r="K448" s="13">
        <f>H448*400+I448*100+J448</f>
        <v>2540</v>
      </c>
      <c r="L448" s="13">
        <f>SUM(Q448:U448)</f>
        <v>2540</v>
      </c>
      <c r="M448" s="84">
        <v>1</v>
      </c>
      <c r="N448" s="13">
        <f t="shared" si="228"/>
        <v>2540</v>
      </c>
      <c r="O448" s="13">
        <v>100</v>
      </c>
      <c r="P448" s="13">
        <f t="shared" si="229"/>
        <v>254000</v>
      </c>
      <c r="Q448" s="3">
        <v>2540</v>
      </c>
      <c r="X448" s="4"/>
      <c r="AO448" s="95"/>
      <c r="AP448" s="95"/>
      <c r="AQ448" s="95">
        <f t="shared" si="256"/>
        <v>254000</v>
      </c>
      <c r="AR448" s="95">
        <f t="shared" si="257"/>
        <v>254000</v>
      </c>
      <c r="AT448" s="95">
        <f t="shared" si="251"/>
        <v>254000</v>
      </c>
      <c r="AW448" s="2"/>
    </row>
    <row r="449" spans="1:52" ht="16.5" customHeight="1" x14ac:dyDescent="0.25">
      <c r="A449" s="67" t="s">
        <v>1306</v>
      </c>
      <c r="B449" s="1">
        <v>1270</v>
      </c>
      <c r="C449" s="2" t="s">
        <v>5</v>
      </c>
      <c r="D449" s="2">
        <v>31140</v>
      </c>
      <c r="E449" s="2">
        <v>439</v>
      </c>
      <c r="F449" s="2">
        <v>1534</v>
      </c>
      <c r="G449" s="2" t="s">
        <v>214</v>
      </c>
      <c r="H449" s="2">
        <v>1</v>
      </c>
      <c r="I449" s="2">
        <v>2</v>
      </c>
      <c r="J449" s="2">
        <v>42</v>
      </c>
      <c r="K449" s="13">
        <f>H449*400+I449*100+J449</f>
        <v>642</v>
      </c>
      <c r="L449" s="13">
        <f>SUM(Q449:U449)</f>
        <v>642</v>
      </c>
      <c r="M449" s="84">
        <v>1</v>
      </c>
      <c r="N449" s="13">
        <f t="shared" si="228"/>
        <v>642</v>
      </c>
      <c r="O449" s="13">
        <v>100</v>
      </c>
      <c r="P449" s="13">
        <f t="shared" si="229"/>
        <v>64200</v>
      </c>
      <c r="Q449" s="3">
        <v>642</v>
      </c>
      <c r="X449" s="4"/>
      <c r="AO449" s="95"/>
      <c r="AP449" s="95"/>
      <c r="AQ449" s="95">
        <f t="shared" si="256"/>
        <v>64200</v>
      </c>
      <c r="AR449" s="95">
        <f t="shared" si="257"/>
        <v>64200</v>
      </c>
      <c r="AT449" s="95">
        <f t="shared" si="251"/>
        <v>64200</v>
      </c>
      <c r="AW449" s="2"/>
    </row>
    <row r="450" spans="1:52" ht="16.5" customHeight="1" x14ac:dyDescent="0.25">
      <c r="B450" s="1">
        <v>1271</v>
      </c>
      <c r="C450" s="2" t="s">
        <v>5</v>
      </c>
      <c r="D450" s="2">
        <v>14599</v>
      </c>
      <c r="E450" s="2">
        <v>2</v>
      </c>
      <c r="F450" s="2">
        <v>222</v>
      </c>
      <c r="G450" s="2" t="s">
        <v>214</v>
      </c>
      <c r="H450" s="2">
        <v>1</v>
      </c>
      <c r="I450" s="2">
        <v>2</v>
      </c>
      <c r="J450" s="2">
        <v>3</v>
      </c>
      <c r="K450" s="13">
        <f>H450*400+I450*100+J450</f>
        <v>603</v>
      </c>
      <c r="L450" s="13">
        <f>SUM(Q450:U450)</f>
        <v>603</v>
      </c>
      <c r="M450" s="84">
        <v>1</v>
      </c>
      <c r="N450" s="13">
        <f t="shared" si="228"/>
        <v>603</v>
      </c>
      <c r="O450" s="13">
        <v>100</v>
      </c>
      <c r="P450" s="13">
        <f t="shared" si="229"/>
        <v>60300</v>
      </c>
      <c r="Q450" s="3">
        <v>603</v>
      </c>
      <c r="X450" s="4"/>
      <c r="AO450" s="95"/>
      <c r="AP450" s="95"/>
      <c r="AQ450" s="95">
        <f t="shared" si="256"/>
        <v>60300</v>
      </c>
      <c r="AR450" s="95">
        <f t="shared" si="257"/>
        <v>60300</v>
      </c>
      <c r="AT450" s="95">
        <f t="shared" si="251"/>
        <v>60300</v>
      </c>
      <c r="AW450" s="2"/>
    </row>
    <row r="451" spans="1:52" ht="16.5" customHeight="1" x14ac:dyDescent="0.25">
      <c r="A451" s="67" t="s">
        <v>1477</v>
      </c>
      <c r="B451" s="1">
        <v>1272</v>
      </c>
      <c r="C451" s="2" t="s">
        <v>5</v>
      </c>
      <c r="D451" s="2">
        <v>29838</v>
      </c>
      <c r="E451" s="2">
        <v>413</v>
      </c>
      <c r="F451" s="2">
        <v>1427</v>
      </c>
      <c r="G451" s="2" t="s">
        <v>214</v>
      </c>
      <c r="H451" s="2">
        <v>0</v>
      </c>
      <c r="I451" s="2">
        <v>0</v>
      </c>
      <c r="J451" s="2">
        <v>80</v>
      </c>
      <c r="K451" s="13">
        <f>H451*400+I451*100+J451</f>
        <v>80</v>
      </c>
      <c r="L451" s="13">
        <f>SUM(Q451:U451)</f>
        <v>80</v>
      </c>
      <c r="M451" s="84">
        <v>2</v>
      </c>
      <c r="N451" s="13">
        <f t="shared" ref="N451:N472" si="261">L451</f>
        <v>80</v>
      </c>
      <c r="O451" s="13">
        <v>175</v>
      </c>
      <c r="P451" s="13">
        <f t="shared" ref="P451:P472" si="262">N451*O451</f>
        <v>14000</v>
      </c>
      <c r="R451" s="8">
        <v>80</v>
      </c>
      <c r="V451" s="26" t="s">
        <v>1477</v>
      </c>
      <c r="W451" s="5">
        <v>1142</v>
      </c>
      <c r="X451" s="4" t="s">
        <v>1478</v>
      </c>
      <c r="Y451" s="4" t="s">
        <v>28</v>
      </c>
      <c r="Z451" s="4" t="s">
        <v>41</v>
      </c>
      <c r="AC451" s="16">
        <v>2</v>
      </c>
      <c r="AD451" s="8">
        <v>540</v>
      </c>
      <c r="AE451" s="8">
        <v>100</v>
      </c>
      <c r="AF451" s="7">
        <f>[10]รายการ!B1</f>
        <v>6700</v>
      </c>
      <c r="AG451" s="7">
        <f t="shared" si="258"/>
        <v>3618000</v>
      </c>
      <c r="AH451" s="4">
        <v>540</v>
      </c>
      <c r="AJ451" s="3">
        <v>540</v>
      </c>
      <c r="AM451" s="2">
        <v>6</v>
      </c>
      <c r="AN451" s="2">
        <f>ค่าเสื่อม!G4</f>
        <v>20</v>
      </c>
      <c r="AO451" s="95">
        <f t="shared" si="259"/>
        <v>723600</v>
      </c>
      <c r="AP451" s="95">
        <f t="shared" si="260"/>
        <v>2894400</v>
      </c>
      <c r="AQ451" s="95">
        <f t="shared" si="256"/>
        <v>2908400</v>
      </c>
      <c r="AR451" s="95">
        <f t="shared" si="257"/>
        <v>2908400</v>
      </c>
      <c r="AT451" s="95">
        <f t="shared" si="251"/>
        <v>2908400</v>
      </c>
      <c r="AW451" s="2"/>
    </row>
    <row r="452" spans="1:52" ht="16.5" customHeight="1" x14ac:dyDescent="0.25">
      <c r="C452" s="2"/>
      <c r="X452" s="4"/>
      <c r="Z452" s="26" t="s">
        <v>42</v>
      </c>
      <c r="AA452" s="16">
        <v>15</v>
      </c>
      <c r="AB452" s="16">
        <v>18</v>
      </c>
      <c r="AC452" s="16">
        <v>2</v>
      </c>
      <c r="AD452" s="8">
        <f t="shared" ref="AD452:AD458" si="263">AA452*AB452</f>
        <v>270</v>
      </c>
      <c r="AE452" s="8">
        <v>50</v>
      </c>
      <c r="AF452" s="7">
        <f>AF444</f>
        <v>6700</v>
      </c>
      <c r="AG452" s="7">
        <f t="shared" si="258"/>
        <v>1809000</v>
      </c>
      <c r="AH452" s="3">
        <f t="shared" ref="AH452:AH458" si="264">SUM(AI452:AL452)</f>
        <v>270</v>
      </c>
      <c r="AJ452" s="3">
        <v>270</v>
      </c>
      <c r="AN452" s="2">
        <v>20</v>
      </c>
      <c r="AO452" s="95">
        <f t="shared" si="259"/>
        <v>361800</v>
      </c>
      <c r="AP452" s="95">
        <f t="shared" si="260"/>
        <v>1447200</v>
      </c>
      <c r="AQ452" s="95">
        <f t="shared" si="256"/>
        <v>1447200</v>
      </c>
      <c r="AR452" s="95">
        <f t="shared" si="257"/>
        <v>1447200</v>
      </c>
      <c r="AT452" s="95">
        <f t="shared" si="251"/>
        <v>1447200</v>
      </c>
      <c r="AW452" s="2"/>
    </row>
    <row r="453" spans="1:52" ht="16.5" customHeight="1" x14ac:dyDescent="0.25">
      <c r="C453" s="2"/>
      <c r="X453" s="4"/>
      <c r="Z453" s="26" t="s">
        <v>43</v>
      </c>
      <c r="AA453" s="16">
        <v>15</v>
      </c>
      <c r="AB453" s="16">
        <v>18</v>
      </c>
      <c r="AC453" s="16">
        <v>2</v>
      </c>
      <c r="AD453" s="8">
        <f t="shared" si="263"/>
        <v>270</v>
      </c>
      <c r="AE453" s="8">
        <v>50</v>
      </c>
      <c r="AF453" s="7">
        <f>AF451</f>
        <v>6700</v>
      </c>
      <c r="AG453" s="7">
        <f t="shared" si="258"/>
        <v>1809000</v>
      </c>
      <c r="AH453" s="3">
        <f t="shared" si="264"/>
        <v>270</v>
      </c>
      <c r="AJ453" s="3">
        <v>270</v>
      </c>
      <c r="AN453" s="2">
        <v>20</v>
      </c>
      <c r="AO453" s="95">
        <f t="shared" si="259"/>
        <v>361800</v>
      </c>
      <c r="AP453" s="95">
        <f t="shared" si="260"/>
        <v>1447200</v>
      </c>
      <c r="AQ453" s="95">
        <f t="shared" si="256"/>
        <v>1447200</v>
      </c>
      <c r="AR453" s="95">
        <f t="shared" si="257"/>
        <v>1447200</v>
      </c>
      <c r="AT453" s="95">
        <f t="shared" si="251"/>
        <v>1447200</v>
      </c>
      <c r="AW453" s="2"/>
    </row>
    <row r="454" spans="1:52" ht="16.5" customHeight="1" x14ac:dyDescent="0.25">
      <c r="A454" s="113" t="s">
        <v>1479</v>
      </c>
      <c r="B454" s="1">
        <v>1273</v>
      </c>
      <c r="C454" s="2" t="s">
        <v>5</v>
      </c>
      <c r="D454" s="2">
        <v>10057</v>
      </c>
      <c r="E454" s="2">
        <v>259</v>
      </c>
      <c r="F454" s="2">
        <v>937</v>
      </c>
      <c r="G454" s="2" t="s">
        <v>214</v>
      </c>
      <c r="H454" s="2">
        <v>1</v>
      </c>
      <c r="I454" s="2">
        <v>1</v>
      </c>
      <c r="J454" s="2">
        <v>86</v>
      </c>
      <c r="K454" s="13">
        <f>H454*400+I454*100+J454</f>
        <v>586</v>
      </c>
      <c r="L454" s="13">
        <f>SUM(Q454:U454)</f>
        <v>586</v>
      </c>
      <c r="M454" s="84">
        <v>2</v>
      </c>
      <c r="N454" s="13">
        <f>L454</f>
        <v>586</v>
      </c>
      <c r="O454" s="13">
        <v>175</v>
      </c>
      <c r="P454" s="13">
        <f>N454*O454</f>
        <v>102550</v>
      </c>
      <c r="R454" s="8">
        <v>586</v>
      </c>
      <c r="X454" s="4"/>
      <c r="Z454" s="26"/>
      <c r="AH454" s="3"/>
      <c r="AO454" s="95"/>
      <c r="AP454" s="95"/>
      <c r="AQ454" s="95">
        <f t="shared" si="256"/>
        <v>102550</v>
      </c>
      <c r="AR454" s="95">
        <f t="shared" si="257"/>
        <v>102550</v>
      </c>
      <c r="AT454" s="95">
        <f t="shared" si="251"/>
        <v>102550</v>
      </c>
      <c r="AW454" s="2"/>
    </row>
    <row r="455" spans="1:52" s="2" customFormat="1" ht="16.5" customHeight="1" x14ac:dyDescent="0.25">
      <c r="A455" s="28" t="s">
        <v>1306</v>
      </c>
      <c r="S455" s="8"/>
      <c r="T455" s="4"/>
      <c r="U455" s="11"/>
      <c r="V455" s="26" t="s">
        <v>1480</v>
      </c>
      <c r="W455" s="5">
        <v>1143</v>
      </c>
      <c r="X455" s="4">
        <v>74</v>
      </c>
      <c r="Y455" s="4" t="s">
        <v>28</v>
      </c>
      <c r="Z455" s="4" t="s">
        <v>53</v>
      </c>
      <c r="AA455" s="16">
        <v>10</v>
      </c>
      <c r="AB455" s="16">
        <v>23</v>
      </c>
      <c r="AC455" s="16">
        <v>2</v>
      </c>
      <c r="AD455" s="8">
        <f t="shared" si="263"/>
        <v>230</v>
      </c>
      <c r="AE455" s="8">
        <v>100</v>
      </c>
      <c r="AF455" s="7">
        <f>[10]รายการ!B1</f>
        <v>6700</v>
      </c>
      <c r="AG455" s="7">
        <f t="shared" ref="AG455:AG466" si="265">AF455*AD455</f>
        <v>1541000</v>
      </c>
      <c r="AH455" s="3">
        <f t="shared" si="264"/>
        <v>230</v>
      </c>
      <c r="AI455" s="3"/>
      <c r="AJ455" s="3">
        <v>230</v>
      </c>
      <c r="AK455" s="3"/>
      <c r="AL455" s="3"/>
      <c r="AM455" s="2">
        <v>41</v>
      </c>
      <c r="AN455" s="2">
        <f>ค่าเสื่อม!T4</f>
        <v>93</v>
      </c>
      <c r="AO455" s="95">
        <f t="shared" si="259"/>
        <v>1433130</v>
      </c>
      <c r="AP455" s="95">
        <f t="shared" si="260"/>
        <v>107870</v>
      </c>
      <c r="AQ455" s="95">
        <f t="shared" si="256"/>
        <v>107870</v>
      </c>
      <c r="AR455" s="95">
        <f t="shared" si="257"/>
        <v>107870</v>
      </c>
      <c r="AT455" s="95">
        <f t="shared" si="251"/>
        <v>107870</v>
      </c>
      <c r="AZ455" s="66"/>
    </row>
    <row r="456" spans="1:52" ht="16.5" customHeight="1" x14ac:dyDescent="0.25">
      <c r="A456" s="6"/>
      <c r="C456" s="2"/>
      <c r="W456" s="5">
        <v>1144</v>
      </c>
      <c r="X456" s="4"/>
      <c r="Y456" s="4" t="s">
        <v>38</v>
      </c>
      <c r="Z456" s="4" t="s">
        <v>7</v>
      </c>
      <c r="AA456" s="16">
        <v>10</v>
      </c>
      <c r="AB456" s="16">
        <v>19</v>
      </c>
      <c r="AC456" s="16">
        <v>2</v>
      </c>
      <c r="AD456" s="8">
        <f t="shared" si="263"/>
        <v>190</v>
      </c>
      <c r="AE456" s="8">
        <v>100</v>
      </c>
      <c r="AF456" s="7">
        <f>[10]รายการ!B34</f>
        <v>2050</v>
      </c>
      <c r="AG456" s="7">
        <f t="shared" si="265"/>
        <v>389500</v>
      </c>
      <c r="AH456" s="3">
        <f t="shared" si="264"/>
        <v>190</v>
      </c>
      <c r="AJ456" s="3">
        <v>190</v>
      </c>
      <c r="AM456" s="2">
        <v>13</v>
      </c>
      <c r="AN456" s="2">
        <f>ค่าเสื่อม!N4</f>
        <v>55</v>
      </c>
      <c r="AO456" s="95">
        <f t="shared" si="259"/>
        <v>214225</v>
      </c>
      <c r="AP456" s="95">
        <f t="shared" si="260"/>
        <v>175275</v>
      </c>
      <c r="AQ456" s="95">
        <f t="shared" si="256"/>
        <v>175275</v>
      </c>
      <c r="AR456" s="95">
        <f t="shared" si="257"/>
        <v>175275</v>
      </c>
      <c r="AT456" s="95">
        <f t="shared" si="251"/>
        <v>175275</v>
      </c>
      <c r="AW456" s="2" t="s">
        <v>51</v>
      </c>
    </row>
    <row r="457" spans="1:52" ht="16.5" customHeight="1" x14ac:dyDescent="0.25">
      <c r="C457" s="2"/>
      <c r="W457" s="5">
        <v>1145</v>
      </c>
      <c r="X457" s="4"/>
      <c r="Y457" s="4" t="s">
        <v>38</v>
      </c>
      <c r="Z457" s="4" t="s">
        <v>7</v>
      </c>
      <c r="AA457" s="16">
        <v>8</v>
      </c>
      <c r="AB457" s="16">
        <v>18</v>
      </c>
      <c r="AC457" s="16">
        <v>2</v>
      </c>
      <c r="AD457" s="8">
        <f t="shared" si="263"/>
        <v>144</v>
      </c>
      <c r="AE457" s="8">
        <v>100</v>
      </c>
      <c r="AF457" s="7">
        <f>[10]รายการ!B34</f>
        <v>2050</v>
      </c>
      <c r="AG457" s="7">
        <f t="shared" si="265"/>
        <v>295200</v>
      </c>
      <c r="AH457" s="3">
        <f t="shared" si="264"/>
        <v>144</v>
      </c>
      <c r="AJ457" s="3">
        <v>144</v>
      </c>
      <c r="AM457" s="2">
        <v>26</v>
      </c>
      <c r="AN457" s="2">
        <f>ค่าเสื่อม!T4</f>
        <v>93</v>
      </c>
      <c r="AO457" s="95">
        <f t="shared" si="259"/>
        <v>274536</v>
      </c>
      <c r="AP457" s="95">
        <f t="shared" si="260"/>
        <v>20664</v>
      </c>
      <c r="AQ457" s="95">
        <f t="shared" si="256"/>
        <v>20664</v>
      </c>
      <c r="AR457" s="95">
        <f t="shared" si="257"/>
        <v>20664</v>
      </c>
      <c r="AT457" s="95">
        <f t="shared" si="251"/>
        <v>20664</v>
      </c>
      <c r="AW457" s="2" t="s">
        <v>51</v>
      </c>
    </row>
    <row r="458" spans="1:52" ht="16.5" customHeight="1" x14ac:dyDescent="0.25">
      <c r="C458" s="2"/>
      <c r="V458" s="26" t="s">
        <v>1481</v>
      </c>
      <c r="W458" s="5">
        <v>1146</v>
      </c>
      <c r="X458" s="4">
        <v>7</v>
      </c>
      <c r="Y458" s="4" t="s">
        <v>28</v>
      </c>
      <c r="Z458" s="4" t="s">
        <v>37</v>
      </c>
      <c r="AA458" s="16">
        <v>7</v>
      </c>
      <c r="AB458" s="16">
        <v>16</v>
      </c>
      <c r="AC458" s="16">
        <v>2</v>
      </c>
      <c r="AD458" s="8">
        <f t="shared" si="263"/>
        <v>112</v>
      </c>
      <c r="AE458" s="8">
        <v>100</v>
      </c>
      <c r="AF458" s="7">
        <f>[10]รายการ!B1</f>
        <v>6700</v>
      </c>
      <c r="AG458" s="7">
        <f t="shared" si="265"/>
        <v>750400</v>
      </c>
      <c r="AH458" s="3">
        <f t="shared" si="264"/>
        <v>112</v>
      </c>
      <c r="AJ458" s="3">
        <v>112</v>
      </c>
      <c r="AM458" s="2">
        <v>26</v>
      </c>
      <c r="AN458" s="2">
        <f>ค่าเสื่อม!AA2</f>
        <v>42</v>
      </c>
      <c r="AO458" s="95">
        <f t="shared" si="259"/>
        <v>315168</v>
      </c>
      <c r="AP458" s="95">
        <f t="shared" si="260"/>
        <v>435232</v>
      </c>
      <c r="AQ458" s="95">
        <f t="shared" si="256"/>
        <v>435232</v>
      </c>
      <c r="AR458" s="95">
        <f t="shared" si="257"/>
        <v>435232</v>
      </c>
      <c r="AT458" s="95">
        <f t="shared" si="251"/>
        <v>435232</v>
      </c>
      <c r="AW458" s="2"/>
    </row>
    <row r="459" spans="1:52" ht="16.5" customHeight="1" x14ac:dyDescent="0.25">
      <c r="B459" s="1">
        <v>1274</v>
      </c>
      <c r="C459" s="2" t="s">
        <v>5</v>
      </c>
      <c r="D459" s="2">
        <v>29041</v>
      </c>
      <c r="E459" s="2">
        <v>416</v>
      </c>
      <c r="F459" s="2">
        <v>1430</v>
      </c>
      <c r="G459" s="2" t="s">
        <v>214</v>
      </c>
      <c r="H459" s="2">
        <v>0</v>
      </c>
      <c r="I459" s="2">
        <v>0</v>
      </c>
      <c r="J459" s="2">
        <v>52</v>
      </c>
      <c r="K459" s="13">
        <f t="shared" ref="K459:K472" si="266">H459*400+I459*100+J459</f>
        <v>52</v>
      </c>
      <c r="L459" s="13">
        <f t="shared" ref="L459:L471" si="267">SUM(Q459:U459)</f>
        <v>52</v>
      </c>
      <c r="M459" s="84">
        <v>1</v>
      </c>
      <c r="N459" s="13">
        <f t="shared" si="261"/>
        <v>52</v>
      </c>
      <c r="O459" s="13">
        <v>125</v>
      </c>
      <c r="P459" s="13">
        <f t="shared" si="262"/>
        <v>6500</v>
      </c>
      <c r="Q459" s="3">
        <v>52</v>
      </c>
      <c r="X459" s="4"/>
      <c r="AO459" s="95"/>
      <c r="AP459" s="95"/>
      <c r="AQ459" s="95">
        <f t="shared" si="256"/>
        <v>6500</v>
      </c>
      <c r="AR459" s="95">
        <f t="shared" si="257"/>
        <v>6500</v>
      </c>
      <c r="AT459" s="95">
        <f t="shared" si="251"/>
        <v>6500</v>
      </c>
      <c r="AW459" s="2"/>
    </row>
    <row r="460" spans="1:52" s="597" customFormat="1" ht="16.5" customHeight="1" x14ac:dyDescent="0.25">
      <c r="A460" s="580"/>
      <c r="B460" s="581">
        <v>1275</v>
      </c>
      <c r="C460" s="583" t="s">
        <v>44</v>
      </c>
      <c r="D460" s="583">
        <v>428</v>
      </c>
      <c r="E460" s="583">
        <v>145</v>
      </c>
      <c r="F460" s="583"/>
      <c r="G460" s="583" t="s">
        <v>214</v>
      </c>
      <c r="H460" s="583">
        <v>1</v>
      </c>
      <c r="I460" s="583">
        <v>3</v>
      </c>
      <c r="J460" s="583">
        <v>71</v>
      </c>
      <c r="K460" s="594">
        <f t="shared" si="266"/>
        <v>771</v>
      </c>
      <c r="L460" s="594">
        <f t="shared" si="267"/>
        <v>771</v>
      </c>
      <c r="M460" s="586">
        <v>1</v>
      </c>
      <c r="N460" s="594">
        <f t="shared" si="261"/>
        <v>771</v>
      </c>
      <c r="O460" s="594">
        <v>125</v>
      </c>
      <c r="P460" s="594">
        <f t="shared" si="262"/>
        <v>96375</v>
      </c>
      <c r="Q460" s="588">
        <v>771</v>
      </c>
      <c r="R460" s="589"/>
      <c r="S460" s="589"/>
      <c r="T460" s="583"/>
      <c r="U460" s="590"/>
      <c r="V460" s="591"/>
      <c r="W460" s="581"/>
      <c r="X460" s="583"/>
      <c r="Y460" s="583"/>
      <c r="Z460" s="583"/>
      <c r="AA460" s="593"/>
      <c r="AB460" s="593"/>
      <c r="AC460" s="593"/>
      <c r="AD460" s="589"/>
      <c r="AE460" s="589"/>
      <c r="AF460" s="594"/>
      <c r="AG460" s="594"/>
      <c r="AH460" s="583"/>
      <c r="AI460" s="588"/>
      <c r="AJ460" s="588"/>
      <c r="AK460" s="588"/>
      <c r="AL460" s="588"/>
      <c r="AM460" s="583"/>
      <c r="AN460" s="583"/>
      <c r="AO460" s="595"/>
      <c r="AP460" s="595"/>
      <c r="AQ460" s="601">
        <f t="shared" si="256"/>
        <v>96375</v>
      </c>
      <c r="AR460" s="601">
        <f t="shared" si="257"/>
        <v>96375</v>
      </c>
      <c r="AS460" s="595">
        <f t="shared" ref="AS460" si="268">P460</f>
        <v>96375</v>
      </c>
      <c r="AT460" s="595">
        <f t="shared" ref="AT460" si="269">AQ460-AS460</f>
        <v>0</v>
      </c>
      <c r="AU460" s="595">
        <f t="shared" ref="AU460" si="270">AS460</f>
        <v>96375</v>
      </c>
      <c r="AV460" s="583">
        <f>'อัตราภาษี 1'!B5</f>
        <v>0.01</v>
      </c>
      <c r="AW460" s="591" t="s">
        <v>1995</v>
      </c>
      <c r="AX460" s="603">
        <f t="shared" ref="AX460" si="271">AU460*AV460/100</f>
        <v>9.6374999999999993</v>
      </c>
      <c r="AY460" s="595">
        <f t="shared" ref="AY460" si="272">AX460*10/100</f>
        <v>0.96375</v>
      </c>
    </row>
    <row r="461" spans="1:52" ht="16.5" customHeight="1" x14ac:dyDescent="0.25">
      <c r="A461" s="67" t="s">
        <v>1480</v>
      </c>
      <c r="B461" s="1">
        <v>1276</v>
      </c>
      <c r="C461" s="2" t="s">
        <v>5</v>
      </c>
      <c r="D461" s="2">
        <v>17631</v>
      </c>
      <c r="E461" s="2">
        <v>64</v>
      </c>
      <c r="F461" s="2">
        <v>440</v>
      </c>
      <c r="G461" s="2" t="s">
        <v>214</v>
      </c>
      <c r="H461" s="2">
        <v>12</v>
      </c>
      <c r="I461" s="2">
        <v>0</v>
      </c>
      <c r="J461" s="2">
        <v>0</v>
      </c>
      <c r="K461" s="13">
        <f t="shared" si="266"/>
        <v>4800</v>
      </c>
      <c r="L461" s="13">
        <f t="shared" si="267"/>
        <v>4800</v>
      </c>
      <c r="M461" s="84">
        <v>1</v>
      </c>
      <c r="N461" s="13">
        <f t="shared" si="261"/>
        <v>4800</v>
      </c>
      <c r="O461" s="13">
        <v>125</v>
      </c>
      <c r="P461" s="13">
        <f t="shared" si="262"/>
        <v>600000</v>
      </c>
      <c r="Q461" s="3">
        <v>4800</v>
      </c>
      <c r="X461" s="4"/>
      <c r="AO461" s="95"/>
      <c r="AP461" s="95"/>
      <c r="AQ461" s="95">
        <f t="shared" si="256"/>
        <v>600000</v>
      </c>
      <c r="AR461" s="95">
        <f t="shared" si="257"/>
        <v>600000</v>
      </c>
      <c r="AT461" s="95">
        <f t="shared" si="251"/>
        <v>600000</v>
      </c>
      <c r="AW461" s="2"/>
    </row>
    <row r="462" spans="1:52" ht="16.5" customHeight="1" x14ac:dyDescent="0.25">
      <c r="B462" s="1">
        <v>1277</v>
      </c>
      <c r="C462" s="2" t="s">
        <v>5</v>
      </c>
      <c r="D462" s="2">
        <v>25705</v>
      </c>
      <c r="E462" s="2">
        <v>143</v>
      </c>
      <c r="F462" s="2">
        <v>1163</v>
      </c>
      <c r="G462" s="2" t="s">
        <v>214</v>
      </c>
      <c r="H462" s="2">
        <v>5</v>
      </c>
      <c r="I462" s="2">
        <v>3</v>
      </c>
      <c r="J462" s="2">
        <v>95</v>
      </c>
      <c r="K462" s="13">
        <f t="shared" si="266"/>
        <v>2395</v>
      </c>
      <c r="L462" s="13">
        <f t="shared" si="267"/>
        <v>2395</v>
      </c>
      <c r="M462" s="84">
        <v>1</v>
      </c>
      <c r="N462" s="13">
        <f t="shared" si="261"/>
        <v>2395</v>
      </c>
      <c r="O462" s="13">
        <v>125</v>
      </c>
      <c r="P462" s="13">
        <f t="shared" si="262"/>
        <v>299375</v>
      </c>
      <c r="Q462" s="3">
        <v>2395</v>
      </c>
      <c r="X462" s="4"/>
      <c r="AO462" s="95"/>
      <c r="AP462" s="95"/>
      <c r="AQ462" s="95">
        <f t="shared" si="256"/>
        <v>299375</v>
      </c>
      <c r="AR462" s="95">
        <f t="shared" si="257"/>
        <v>299375</v>
      </c>
      <c r="AT462" s="95">
        <f t="shared" si="251"/>
        <v>299375</v>
      </c>
      <c r="AW462" s="2"/>
    </row>
    <row r="463" spans="1:52" ht="16.5" customHeight="1" x14ac:dyDescent="0.25">
      <c r="A463" s="67" t="s">
        <v>1482</v>
      </c>
      <c r="B463" s="1">
        <v>1278</v>
      </c>
      <c r="C463" s="2" t="s">
        <v>5</v>
      </c>
      <c r="D463" s="2">
        <v>29839</v>
      </c>
      <c r="E463" s="2">
        <v>414</v>
      </c>
      <c r="F463" s="2">
        <v>1428</v>
      </c>
      <c r="G463" s="2" t="s">
        <v>214</v>
      </c>
      <c r="H463" s="2">
        <v>0</v>
      </c>
      <c r="I463" s="2">
        <v>1</v>
      </c>
      <c r="J463" s="2">
        <v>52</v>
      </c>
      <c r="K463" s="13">
        <f t="shared" si="266"/>
        <v>152</v>
      </c>
      <c r="L463" s="13">
        <f t="shared" si="267"/>
        <v>152</v>
      </c>
      <c r="M463" s="84">
        <v>2</v>
      </c>
      <c r="N463" s="13">
        <f t="shared" si="261"/>
        <v>152</v>
      </c>
      <c r="O463" s="13">
        <v>175</v>
      </c>
      <c r="P463" s="13">
        <f t="shared" si="262"/>
        <v>26600</v>
      </c>
      <c r="R463" s="8">
        <v>152</v>
      </c>
      <c r="V463" s="26" t="s">
        <v>1482</v>
      </c>
      <c r="W463" s="5">
        <v>1147</v>
      </c>
      <c r="X463" s="4">
        <v>67</v>
      </c>
      <c r="Y463" s="4" t="s">
        <v>28</v>
      </c>
      <c r="Z463" s="4" t="s">
        <v>41</v>
      </c>
      <c r="AC463" s="16">
        <v>2</v>
      </c>
      <c r="AD463" s="8">
        <v>432</v>
      </c>
      <c r="AE463" s="8">
        <v>100</v>
      </c>
      <c r="AF463" s="7">
        <f>[10]รายการ!B1</f>
        <v>6700</v>
      </c>
      <c r="AG463" s="7">
        <f t="shared" si="265"/>
        <v>2894400</v>
      </c>
      <c r="AH463" s="4">
        <v>432</v>
      </c>
      <c r="AJ463" s="3">
        <v>432</v>
      </c>
      <c r="AM463" s="2">
        <v>38</v>
      </c>
      <c r="AN463" s="2">
        <f>ค่าเสื่อม!W3</f>
        <v>85</v>
      </c>
      <c r="AO463" s="95">
        <f t="shared" si="259"/>
        <v>2460240</v>
      </c>
      <c r="AP463" s="95">
        <f t="shared" si="260"/>
        <v>434160</v>
      </c>
      <c r="AQ463" s="95">
        <f t="shared" si="256"/>
        <v>460760</v>
      </c>
      <c r="AR463" s="95">
        <f t="shared" si="257"/>
        <v>460760</v>
      </c>
      <c r="AT463" s="95">
        <f t="shared" si="251"/>
        <v>460760</v>
      </c>
      <c r="AW463" s="2"/>
    </row>
    <row r="464" spans="1:52" ht="16.5" customHeight="1" x14ac:dyDescent="0.25">
      <c r="C464" s="2"/>
      <c r="X464" s="4"/>
      <c r="Z464" s="26" t="s">
        <v>42</v>
      </c>
      <c r="AA464" s="16">
        <v>12</v>
      </c>
      <c r="AB464" s="16">
        <v>18</v>
      </c>
      <c r="AC464" s="16">
        <v>2</v>
      </c>
      <c r="AD464" s="8">
        <f>AA464*AB464</f>
        <v>216</v>
      </c>
      <c r="AE464" s="8">
        <v>50</v>
      </c>
      <c r="AF464" s="7">
        <f>AF455</f>
        <v>6700</v>
      </c>
      <c r="AG464" s="7">
        <f t="shared" si="265"/>
        <v>1447200</v>
      </c>
      <c r="AH464" s="3">
        <f>SUM(AI464:AL464)</f>
        <v>216</v>
      </c>
      <c r="AJ464" s="3">
        <v>216</v>
      </c>
      <c r="AN464" s="2">
        <v>85</v>
      </c>
      <c r="AO464" s="95">
        <f t="shared" si="259"/>
        <v>1230120</v>
      </c>
      <c r="AP464" s="95">
        <f t="shared" si="260"/>
        <v>217080</v>
      </c>
      <c r="AQ464" s="95">
        <f t="shared" si="256"/>
        <v>217080</v>
      </c>
      <c r="AR464" s="95">
        <f t="shared" si="257"/>
        <v>217080</v>
      </c>
      <c r="AT464" s="95">
        <f t="shared" si="251"/>
        <v>217080</v>
      </c>
      <c r="AW464" s="2"/>
    </row>
    <row r="465" spans="1:53" ht="16.5" customHeight="1" x14ac:dyDescent="0.25">
      <c r="C465" s="2"/>
      <c r="X465" s="4"/>
      <c r="Z465" s="26" t="s">
        <v>43</v>
      </c>
      <c r="AA465" s="16">
        <v>12</v>
      </c>
      <c r="AB465" s="16">
        <v>18</v>
      </c>
      <c r="AC465" s="16">
        <v>2</v>
      </c>
      <c r="AD465" s="8">
        <f>AA465*AB465</f>
        <v>216</v>
      </c>
      <c r="AE465" s="8">
        <v>50</v>
      </c>
      <c r="AF465" s="7">
        <f>AF463</f>
        <v>6700</v>
      </c>
      <c r="AG465" s="7">
        <f t="shared" si="265"/>
        <v>1447200</v>
      </c>
      <c r="AH465" s="3">
        <f>SUM(AI465:AL465)</f>
        <v>216</v>
      </c>
      <c r="AJ465" s="3">
        <v>216</v>
      </c>
      <c r="AN465" s="2">
        <v>85</v>
      </c>
      <c r="AO465" s="95">
        <f t="shared" si="259"/>
        <v>1230120</v>
      </c>
      <c r="AP465" s="95">
        <f t="shared" si="260"/>
        <v>217080</v>
      </c>
      <c r="AQ465" s="95">
        <f t="shared" si="256"/>
        <v>217080</v>
      </c>
      <c r="AR465" s="95">
        <f t="shared" si="257"/>
        <v>217080</v>
      </c>
      <c r="AT465" s="95">
        <f t="shared" si="251"/>
        <v>217080</v>
      </c>
      <c r="AW465" s="2"/>
    </row>
    <row r="466" spans="1:53" ht="16.5" customHeight="1" x14ac:dyDescent="0.25">
      <c r="C466" s="2"/>
      <c r="W466" s="5">
        <v>1148</v>
      </c>
      <c r="X466" s="4"/>
      <c r="Y466" s="4" t="s">
        <v>38</v>
      </c>
      <c r="Z466" s="4" t="s">
        <v>7</v>
      </c>
      <c r="AA466" s="16">
        <v>8</v>
      </c>
      <c r="AB466" s="16">
        <v>11</v>
      </c>
      <c r="AC466" s="16">
        <v>2</v>
      </c>
      <c r="AD466" s="8">
        <f>AA466*AB466</f>
        <v>88</v>
      </c>
      <c r="AE466" s="8">
        <v>100</v>
      </c>
      <c r="AF466" s="7">
        <f>[10]รายการ!B34</f>
        <v>2050</v>
      </c>
      <c r="AG466" s="7">
        <f t="shared" si="265"/>
        <v>180400</v>
      </c>
      <c r="AH466" s="3">
        <f>SUM(AI466:AL466)</f>
        <v>88</v>
      </c>
      <c r="AJ466" s="3">
        <v>88</v>
      </c>
      <c r="AM466" s="2">
        <v>38</v>
      </c>
      <c r="AN466" s="2">
        <f>ค่าเสื่อม!T4</f>
        <v>93</v>
      </c>
      <c r="AO466" s="95">
        <f t="shared" si="259"/>
        <v>167772</v>
      </c>
      <c r="AP466" s="95">
        <f t="shared" si="260"/>
        <v>12628</v>
      </c>
      <c r="AQ466" s="95">
        <f t="shared" si="256"/>
        <v>12628</v>
      </c>
      <c r="AR466" s="95">
        <f t="shared" si="257"/>
        <v>12628</v>
      </c>
      <c r="AT466" s="95">
        <f t="shared" si="251"/>
        <v>12628</v>
      </c>
      <c r="AW466" s="2" t="s">
        <v>51</v>
      </c>
    </row>
    <row r="467" spans="1:53" ht="16.5" customHeight="1" x14ac:dyDescent="0.25">
      <c r="B467" s="1">
        <v>1279</v>
      </c>
      <c r="C467" s="2" t="s">
        <v>5</v>
      </c>
      <c r="D467" s="2">
        <v>17630</v>
      </c>
      <c r="E467" s="2">
        <v>63</v>
      </c>
      <c r="F467" s="2">
        <v>439</v>
      </c>
      <c r="G467" s="2" t="s">
        <v>214</v>
      </c>
      <c r="H467" s="2">
        <v>5</v>
      </c>
      <c r="I467" s="2">
        <v>0</v>
      </c>
      <c r="J467" s="2">
        <v>87</v>
      </c>
      <c r="K467" s="13">
        <f t="shared" si="266"/>
        <v>2087</v>
      </c>
      <c r="L467" s="13">
        <f t="shared" si="267"/>
        <v>2008</v>
      </c>
      <c r="M467" s="84">
        <v>1</v>
      </c>
      <c r="N467" s="13">
        <v>2087</v>
      </c>
      <c r="O467" s="13">
        <v>100</v>
      </c>
      <c r="P467" s="13">
        <f t="shared" si="262"/>
        <v>208700</v>
      </c>
      <c r="Q467" s="3">
        <v>2008</v>
      </c>
      <c r="X467" s="4"/>
      <c r="AH467" s="3"/>
      <c r="AO467" s="95"/>
      <c r="AP467" s="95"/>
      <c r="AQ467" s="95">
        <f t="shared" si="256"/>
        <v>208700</v>
      </c>
      <c r="AR467" s="95">
        <f t="shared" si="257"/>
        <v>208700</v>
      </c>
      <c r="AT467" s="95">
        <f t="shared" si="251"/>
        <v>208700</v>
      </c>
      <c r="AW467" s="2"/>
    </row>
    <row r="468" spans="1:53" ht="16.5" customHeight="1" x14ac:dyDescent="0.25">
      <c r="A468" s="67" t="s">
        <v>1483</v>
      </c>
      <c r="B468" s="1">
        <v>1280</v>
      </c>
      <c r="C468" s="2" t="s">
        <v>5</v>
      </c>
      <c r="D468" s="2">
        <v>17628</v>
      </c>
      <c r="E468" s="2">
        <v>60</v>
      </c>
      <c r="F468" s="2">
        <v>437</v>
      </c>
      <c r="G468" s="2" t="s">
        <v>214</v>
      </c>
      <c r="H468" s="2">
        <v>5</v>
      </c>
      <c r="I468" s="2">
        <v>0</v>
      </c>
      <c r="J468" s="2">
        <v>30</v>
      </c>
      <c r="K468" s="13">
        <f t="shared" si="266"/>
        <v>2030</v>
      </c>
      <c r="L468" s="13">
        <f t="shared" si="267"/>
        <v>2030</v>
      </c>
      <c r="M468" s="84">
        <v>1</v>
      </c>
      <c r="N468" s="13">
        <f t="shared" si="261"/>
        <v>2030</v>
      </c>
      <c r="O468" s="13">
        <v>100</v>
      </c>
      <c r="P468" s="13">
        <f t="shared" si="262"/>
        <v>203000</v>
      </c>
      <c r="Q468" s="3">
        <v>2030</v>
      </c>
      <c r="X468" s="4"/>
      <c r="AQ468" s="95">
        <f t="shared" si="256"/>
        <v>203000</v>
      </c>
      <c r="AR468" s="95">
        <f t="shared" si="257"/>
        <v>203000</v>
      </c>
      <c r="AT468" s="95">
        <f t="shared" si="251"/>
        <v>203000</v>
      </c>
      <c r="AW468" s="2"/>
    </row>
    <row r="469" spans="1:53" s="56" customFormat="1" ht="16.5" customHeight="1" x14ac:dyDescent="0.25">
      <c r="A469" s="69" t="s">
        <v>1484</v>
      </c>
      <c r="B469" s="1">
        <v>1281</v>
      </c>
      <c r="C469" s="32" t="s">
        <v>5</v>
      </c>
      <c r="D469" s="32">
        <v>10293</v>
      </c>
      <c r="E469" s="32">
        <v>14</v>
      </c>
      <c r="F469" s="32">
        <v>33</v>
      </c>
      <c r="G469" s="32" t="s">
        <v>214</v>
      </c>
      <c r="H469" s="32">
        <v>2</v>
      </c>
      <c r="I469" s="32">
        <v>1</v>
      </c>
      <c r="J469" s="32">
        <v>6</v>
      </c>
      <c r="K469" s="37">
        <f t="shared" si="266"/>
        <v>906</v>
      </c>
      <c r="L469" s="37">
        <f t="shared" si="267"/>
        <v>906</v>
      </c>
      <c r="M469" s="86">
        <v>1</v>
      </c>
      <c r="N469" s="37">
        <f t="shared" si="261"/>
        <v>906</v>
      </c>
      <c r="O469" s="37">
        <v>550</v>
      </c>
      <c r="P469" s="37">
        <f t="shared" si="262"/>
        <v>498300</v>
      </c>
      <c r="Q469" s="34">
        <v>906</v>
      </c>
      <c r="R469" s="43"/>
      <c r="S469" s="43"/>
      <c r="T469" s="32"/>
      <c r="U469" s="35"/>
      <c r="V469" s="39" t="s">
        <v>91</v>
      </c>
      <c r="W469" s="33"/>
      <c r="X469" s="32"/>
      <c r="Y469" s="32"/>
      <c r="Z469" s="32"/>
      <c r="AA469" s="36"/>
      <c r="AB469" s="36"/>
      <c r="AC469" s="16"/>
      <c r="AD469" s="43"/>
      <c r="AE469" s="43"/>
      <c r="AF469" s="37"/>
      <c r="AG469" s="37"/>
      <c r="AH469" s="32"/>
      <c r="AI469" s="34"/>
      <c r="AJ469" s="34"/>
      <c r="AK469" s="34"/>
      <c r="AL469" s="34"/>
      <c r="AM469" s="32"/>
      <c r="AN469" s="32"/>
      <c r="AO469" s="32"/>
      <c r="AP469" s="32"/>
      <c r="AQ469" s="111">
        <f t="shared" si="256"/>
        <v>498300</v>
      </c>
      <c r="AR469" s="95">
        <f t="shared" si="257"/>
        <v>498300</v>
      </c>
      <c r="AS469" s="32"/>
      <c r="AT469" s="111">
        <f t="shared" si="251"/>
        <v>498300</v>
      </c>
      <c r="AU469" s="32"/>
      <c r="AV469" s="32"/>
      <c r="AW469" s="32"/>
      <c r="AX469" s="32"/>
      <c r="AY469" s="32"/>
    </row>
    <row r="470" spans="1:53" ht="16.5" customHeight="1" x14ac:dyDescent="0.25">
      <c r="A470" s="113" t="s">
        <v>1485</v>
      </c>
      <c r="B470" s="1">
        <v>1282</v>
      </c>
      <c r="C470" s="2" t="s">
        <v>5</v>
      </c>
      <c r="D470" s="2">
        <v>24362</v>
      </c>
      <c r="E470" s="2">
        <v>125</v>
      </c>
      <c r="F470" s="2">
        <v>1054</v>
      </c>
      <c r="G470" s="2" t="s">
        <v>214</v>
      </c>
      <c r="H470" s="2">
        <v>19</v>
      </c>
      <c r="I470" s="2">
        <v>1</v>
      </c>
      <c r="J470" s="2">
        <v>53</v>
      </c>
      <c r="K470" s="13">
        <f t="shared" si="266"/>
        <v>7753</v>
      </c>
      <c r="L470" s="13">
        <f t="shared" si="267"/>
        <v>7753</v>
      </c>
      <c r="M470" s="84">
        <v>1</v>
      </c>
      <c r="N470" s="13">
        <f t="shared" si="261"/>
        <v>7753</v>
      </c>
      <c r="O470" s="13">
        <v>125</v>
      </c>
      <c r="P470" s="13">
        <f t="shared" si="262"/>
        <v>969125</v>
      </c>
      <c r="Q470" s="3">
        <v>7753</v>
      </c>
      <c r="X470" s="4"/>
      <c r="AQ470" s="95">
        <f t="shared" si="256"/>
        <v>969125</v>
      </c>
      <c r="AR470" s="95">
        <f t="shared" si="257"/>
        <v>969125</v>
      </c>
      <c r="AT470" s="95">
        <f t="shared" si="251"/>
        <v>969125</v>
      </c>
      <c r="AW470" s="2"/>
    </row>
    <row r="471" spans="1:53" s="2" customFormat="1" ht="16.5" customHeight="1" x14ac:dyDescent="0.25">
      <c r="A471" s="28" t="s">
        <v>1486</v>
      </c>
      <c r="B471" s="1">
        <v>1283</v>
      </c>
      <c r="C471" s="2" t="s">
        <v>5</v>
      </c>
      <c r="D471" s="2">
        <v>25608</v>
      </c>
      <c r="E471" s="2">
        <v>102</v>
      </c>
      <c r="F471" s="2">
        <v>1080</v>
      </c>
      <c r="G471" s="2" t="s">
        <v>214</v>
      </c>
      <c r="H471" s="2">
        <v>11</v>
      </c>
      <c r="I471" s="2">
        <v>3</v>
      </c>
      <c r="J471" s="2">
        <v>73</v>
      </c>
      <c r="K471" s="13">
        <f t="shared" si="266"/>
        <v>4773</v>
      </c>
      <c r="L471" s="13">
        <f t="shared" si="267"/>
        <v>4773</v>
      </c>
      <c r="M471" s="84">
        <v>1</v>
      </c>
      <c r="N471" s="13">
        <f t="shared" si="261"/>
        <v>4773</v>
      </c>
      <c r="O471" s="13">
        <v>125</v>
      </c>
      <c r="P471" s="13">
        <f t="shared" si="262"/>
        <v>596625</v>
      </c>
      <c r="Q471" s="3">
        <v>4773</v>
      </c>
      <c r="R471" s="8"/>
      <c r="S471" s="8"/>
      <c r="T471" s="4"/>
      <c r="U471" s="11"/>
      <c r="V471" s="26"/>
      <c r="W471" s="5"/>
      <c r="X471" s="4"/>
      <c r="Y471" s="4"/>
      <c r="Z471" s="4"/>
      <c r="AA471" s="16"/>
      <c r="AB471" s="16"/>
      <c r="AC471" s="16"/>
      <c r="AD471" s="8"/>
      <c r="AE471" s="8"/>
      <c r="AF471" s="7"/>
      <c r="AG471" s="7"/>
      <c r="AH471" s="4"/>
      <c r="AI471" s="3"/>
      <c r="AJ471" s="3"/>
      <c r="AK471" s="3"/>
      <c r="AL471" s="3"/>
      <c r="AQ471" s="95">
        <f t="shared" si="256"/>
        <v>596625</v>
      </c>
      <c r="AR471" s="95">
        <f t="shared" si="257"/>
        <v>596625</v>
      </c>
      <c r="AT471" s="95">
        <f t="shared" si="251"/>
        <v>596625</v>
      </c>
      <c r="AZ471" s="66"/>
    </row>
    <row r="472" spans="1:53" s="524" customFormat="1" ht="17.25" customHeight="1" x14ac:dyDescent="0.25">
      <c r="A472" s="28" t="s">
        <v>1965</v>
      </c>
      <c r="B472" s="524">
        <v>1284</v>
      </c>
      <c r="C472" s="2" t="s">
        <v>5</v>
      </c>
      <c r="D472" s="524">
        <v>14576</v>
      </c>
      <c r="E472" s="524">
        <v>1</v>
      </c>
      <c r="F472" s="524">
        <v>199</v>
      </c>
      <c r="G472" s="524" t="s">
        <v>1966</v>
      </c>
      <c r="H472" s="524">
        <v>2</v>
      </c>
      <c r="I472" s="524">
        <v>0</v>
      </c>
      <c r="J472" s="524">
        <v>93</v>
      </c>
      <c r="K472" s="13">
        <f t="shared" si="266"/>
        <v>893</v>
      </c>
      <c r="L472" s="13">
        <f t="shared" ref="L472" si="273">K472</f>
        <v>893</v>
      </c>
      <c r="M472" s="524">
        <v>1</v>
      </c>
      <c r="N472" s="13">
        <f t="shared" si="261"/>
        <v>893</v>
      </c>
      <c r="O472" s="577">
        <v>125</v>
      </c>
      <c r="P472" s="13">
        <f t="shared" si="262"/>
        <v>111625</v>
      </c>
      <c r="Q472" s="536"/>
      <c r="R472" s="524">
        <v>893</v>
      </c>
      <c r="V472" s="28" t="s">
        <v>1965</v>
      </c>
      <c r="W472" s="524">
        <v>1149</v>
      </c>
      <c r="X472" s="523">
        <v>14</v>
      </c>
      <c r="Y472" s="4" t="s">
        <v>28</v>
      </c>
      <c r="Z472" s="4" t="s">
        <v>53</v>
      </c>
      <c r="AA472" s="531">
        <v>6</v>
      </c>
      <c r="AB472" s="531">
        <v>18</v>
      </c>
      <c r="AC472" s="36">
        <v>2</v>
      </c>
      <c r="AD472" s="43">
        <f t="shared" ref="AD472:AD479" si="274">AA472*AB472</f>
        <v>108</v>
      </c>
      <c r="AE472" s="528">
        <v>100</v>
      </c>
      <c r="AF472" s="525">
        <f>รายการ!B1</f>
        <v>6700</v>
      </c>
      <c r="AG472" s="37">
        <f t="shared" ref="AG472:AG479" si="275">AF472*AD472</f>
        <v>723600</v>
      </c>
      <c r="AH472" s="527">
        <v>108</v>
      </c>
      <c r="AJ472" s="527">
        <v>108</v>
      </c>
      <c r="AK472" s="527"/>
      <c r="AL472" s="527"/>
      <c r="AM472" s="524">
        <v>40</v>
      </c>
      <c r="AN472" s="524">
        <f>ค่าเสื่อม!T470</f>
        <v>0</v>
      </c>
      <c r="AO472" s="111">
        <f t="shared" ref="AO472:AO479" si="276">AG472*AN472/100</f>
        <v>0</v>
      </c>
      <c r="AP472" s="111">
        <f t="shared" ref="AP472:AP479" si="277">AG472-AO472</f>
        <v>723600</v>
      </c>
      <c r="AQ472" s="111">
        <f t="shared" si="256"/>
        <v>835225</v>
      </c>
      <c r="AR472" s="111">
        <f t="shared" si="257"/>
        <v>835225</v>
      </c>
      <c r="AS472" s="95"/>
      <c r="AT472" s="166">
        <f>AQ472</f>
        <v>835225</v>
      </c>
      <c r="AU472" s="95"/>
      <c r="AW472" s="535"/>
      <c r="AX472" s="166"/>
      <c r="AY472" s="166"/>
      <c r="BA472" s="533"/>
    </row>
    <row r="473" spans="1:53" s="2" customFormat="1" ht="17.25" customHeight="1" x14ac:dyDescent="0.25">
      <c r="B473" s="1"/>
      <c r="G473" s="522"/>
      <c r="K473" s="13"/>
      <c r="L473" s="13"/>
      <c r="M473" s="84"/>
      <c r="N473" s="13"/>
      <c r="O473" s="13"/>
      <c r="P473" s="13"/>
      <c r="Q473" s="536"/>
      <c r="R473" s="8"/>
      <c r="S473" s="8"/>
      <c r="T473" s="4"/>
      <c r="U473" s="11"/>
      <c r="V473" s="26"/>
      <c r="W473" s="5">
        <v>1150</v>
      </c>
      <c r="X473" s="17"/>
      <c r="Y473" s="4" t="s">
        <v>38</v>
      </c>
      <c r="Z473" s="4" t="s">
        <v>7</v>
      </c>
      <c r="AA473" s="531">
        <v>11</v>
      </c>
      <c r="AB473" s="16">
        <v>21</v>
      </c>
      <c r="AC473" s="36">
        <v>2</v>
      </c>
      <c r="AD473" s="43">
        <f t="shared" si="274"/>
        <v>231</v>
      </c>
      <c r="AE473" s="8">
        <v>100</v>
      </c>
      <c r="AF473" s="525">
        <f>รายการ!B34</f>
        <v>2050</v>
      </c>
      <c r="AG473" s="37">
        <f t="shared" si="275"/>
        <v>473550</v>
      </c>
      <c r="AH473" s="37">
        <v>288</v>
      </c>
      <c r="AI473" s="3"/>
      <c r="AJ473" s="527">
        <v>231</v>
      </c>
      <c r="AK473" s="3"/>
      <c r="AL473" s="3"/>
      <c r="AM473" s="2">
        <v>32</v>
      </c>
      <c r="AN473" s="2">
        <v>93</v>
      </c>
      <c r="AO473" s="111">
        <f t="shared" si="276"/>
        <v>440401.5</v>
      </c>
      <c r="AP473" s="111">
        <f t="shared" si="277"/>
        <v>33148.5</v>
      </c>
      <c r="AQ473" s="111">
        <f t="shared" si="256"/>
        <v>33148.5</v>
      </c>
      <c r="AR473" s="111">
        <f t="shared" si="257"/>
        <v>33148.5</v>
      </c>
      <c r="AS473" s="95"/>
      <c r="AT473" s="166">
        <f>AQ473</f>
        <v>33148.5</v>
      </c>
      <c r="AU473" s="95"/>
      <c r="AW473" s="95"/>
      <c r="AX473" s="95"/>
      <c r="AZ473" s="66"/>
    </row>
    <row r="474" spans="1:53" s="2" customFormat="1" ht="17.25" customHeight="1" x14ac:dyDescent="0.25">
      <c r="B474" s="1"/>
      <c r="G474" s="522"/>
      <c r="K474" s="13"/>
      <c r="L474" s="13"/>
      <c r="M474" s="84"/>
      <c r="N474" s="13"/>
      <c r="O474" s="13"/>
      <c r="P474" s="13"/>
      <c r="Q474" s="536"/>
      <c r="R474" s="8"/>
      <c r="S474" s="8"/>
      <c r="T474" s="4"/>
      <c r="U474" s="11"/>
      <c r="V474" s="26" t="s">
        <v>1967</v>
      </c>
      <c r="W474" s="5">
        <v>1151</v>
      </c>
      <c r="X474" s="17" t="s">
        <v>633</v>
      </c>
      <c r="Y474" s="4" t="s">
        <v>28</v>
      </c>
      <c r="Z474" s="4" t="s">
        <v>41</v>
      </c>
      <c r="AA474" s="531"/>
      <c r="AB474" s="16"/>
      <c r="AC474" s="36">
        <v>2</v>
      </c>
      <c r="AD474" s="43">
        <v>288</v>
      </c>
      <c r="AE474" s="8">
        <v>100</v>
      </c>
      <c r="AF474" s="525">
        <f>รายการ!B1</f>
        <v>6700</v>
      </c>
      <c r="AG474" s="37">
        <f t="shared" si="275"/>
        <v>1929600</v>
      </c>
      <c r="AH474" s="37">
        <v>288</v>
      </c>
      <c r="AI474" s="3"/>
      <c r="AJ474" s="527">
        <v>288</v>
      </c>
      <c r="AK474" s="3"/>
      <c r="AL474" s="3"/>
      <c r="AM474" s="2">
        <v>30</v>
      </c>
      <c r="AN474" s="2">
        <f>ค่าเสื่อม!W3</f>
        <v>85</v>
      </c>
      <c r="AO474" s="111">
        <f t="shared" si="276"/>
        <v>1640160</v>
      </c>
      <c r="AP474" s="111">
        <f t="shared" si="277"/>
        <v>289440</v>
      </c>
      <c r="AQ474" s="111">
        <f t="shared" si="256"/>
        <v>289440</v>
      </c>
      <c r="AR474" s="111">
        <f t="shared" si="257"/>
        <v>289440</v>
      </c>
      <c r="AS474" s="95"/>
      <c r="AT474" s="166">
        <f>AQ474</f>
        <v>289440</v>
      </c>
      <c r="AU474" s="95"/>
      <c r="AW474" s="95"/>
      <c r="AX474" s="95"/>
    </row>
    <row r="475" spans="1:53" s="2" customFormat="1" ht="17.25" customHeight="1" x14ac:dyDescent="0.25">
      <c r="B475" s="1"/>
      <c r="G475" s="522"/>
      <c r="K475" s="13"/>
      <c r="L475" s="13"/>
      <c r="M475" s="84"/>
      <c r="N475" s="13"/>
      <c r="O475" s="13"/>
      <c r="P475" s="13"/>
      <c r="Q475" s="536"/>
      <c r="R475" s="8"/>
      <c r="S475" s="8"/>
      <c r="T475" s="4"/>
      <c r="U475" s="11"/>
      <c r="V475" s="26"/>
      <c r="W475" s="5"/>
      <c r="X475" s="17"/>
      <c r="Y475" s="4"/>
      <c r="Z475" s="4" t="s">
        <v>42</v>
      </c>
      <c r="AA475" s="531">
        <v>12</v>
      </c>
      <c r="AB475" s="16">
        <v>12</v>
      </c>
      <c r="AC475" s="36">
        <v>2</v>
      </c>
      <c r="AD475" s="43">
        <f t="shared" si="274"/>
        <v>144</v>
      </c>
      <c r="AE475" s="8">
        <v>50</v>
      </c>
      <c r="AF475" s="525">
        <f>AF474</f>
        <v>6700</v>
      </c>
      <c r="AG475" s="37">
        <f t="shared" si="275"/>
        <v>964800</v>
      </c>
      <c r="AH475" s="37">
        <v>144</v>
      </c>
      <c r="AI475" s="3"/>
      <c r="AJ475" s="3">
        <v>144</v>
      </c>
      <c r="AK475" s="3"/>
      <c r="AL475" s="3"/>
      <c r="AN475" s="2">
        <v>85</v>
      </c>
      <c r="AO475" s="111">
        <f t="shared" si="276"/>
        <v>820080</v>
      </c>
      <c r="AP475" s="111">
        <f t="shared" si="277"/>
        <v>144720</v>
      </c>
      <c r="AQ475" s="111">
        <f t="shared" si="256"/>
        <v>144720</v>
      </c>
      <c r="AR475" s="111">
        <f t="shared" si="257"/>
        <v>144720</v>
      </c>
      <c r="AS475" s="95"/>
      <c r="AT475" s="166">
        <f t="shared" ref="AT475:AT481" si="278">AQ475</f>
        <v>144720</v>
      </c>
      <c r="AU475" s="95"/>
      <c r="AW475" s="95"/>
      <c r="AX475" s="540"/>
      <c r="AZ475" s="66"/>
    </row>
    <row r="476" spans="1:53" s="2" customFormat="1" ht="17.25" customHeight="1" x14ac:dyDescent="0.25">
      <c r="B476" s="1"/>
      <c r="G476" s="522"/>
      <c r="K476" s="13"/>
      <c r="L476" s="13"/>
      <c r="M476" s="84"/>
      <c r="N476" s="13"/>
      <c r="O476" s="13"/>
      <c r="P476" s="13"/>
      <c r="Q476" s="536"/>
      <c r="R476" s="8"/>
      <c r="S476" s="8"/>
      <c r="T476" s="4"/>
      <c r="U476" s="11"/>
      <c r="V476" s="26"/>
      <c r="W476" s="5"/>
      <c r="X476" s="17"/>
      <c r="Y476" s="4"/>
      <c r="Z476" s="4" t="s">
        <v>43</v>
      </c>
      <c r="AA476" s="531">
        <v>12</v>
      </c>
      <c r="AB476" s="16">
        <v>12</v>
      </c>
      <c r="AC476" s="36">
        <v>2</v>
      </c>
      <c r="AD476" s="43">
        <f t="shared" si="274"/>
        <v>144</v>
      </c>
      <c r="AE476" s="8">
        <v>50</v>
      </c>
      <c r="AF476" s="525">
        <f>AF475</f>
        <v>6700</v>
      </c>
      <c r="AG476" s="37">
        <f t="shared" si="275"/>
        <v>964800</v>
      </c>
      <c r="AH476" s="37">
        <v>144</v>
      </c>
      <c r="AI476" s="3"/>
      <c r="AJ476" s="3">
        <v>144</v>
      </c>
      <c r="AK476" s="3"/>
      <c r="AL476" s="3"/>
      <c r="AN476" s="2">
        <v>85</v>
      </c>
      <c r="AO476" s="111">
        <f t="shared" si="276"/>
        <v>820080</v>
      </c>
      <c r="AP476" s="111">
        <f t="shared" si="277"/>
        <v>144720</v>
      </c>
      <c r="AQ476" s="111">
        <f t="shared" si="256"/>
        <v>144720</v>
      </c>
      <c r="AR476" s="111">
        <f t="shared" si="257"/>
        <v>144720</v>
      </c>
      <c r="AS476" s="95"/>
      <c r="AT476" s="166">
        <f t="shared" si="278"/>
        <v>144720</v>
      </c>
      <c r="AU476" s="95"/>
      <c r="AW476" s="95"/>
      <c r="AX476" s="540"/>
      <c r="AZ476" s="66"/>
    </row>
    <row r="477" spans="1:53" s="2" customFormat="1" ht="17.25" customHeight="1" x14ac:dyDescent="0.25">
      <c r="B477" s="1"/>
      <c r="G477" s="522"/>
      <c r="K477" s="13"/>
      <c r="L477" s="13"/>
      <c r="M477" s="84"/>
      <c r="N477" s="13"/>
      <c r="O477" s="13"/>
      <c r="P477" s="13"/>
      <c r="Q477" s="536"/>
      <c r="R477" s="8"/>
      <c r="S477" s="8"/>
      <c r="T477" s="4"/>
      <c r="U477" s="11"/>
      <c r="V477" s="26" t="s">
        <v>1968</v>
      </c>
      <c r="W477" s="5">
        <v>1152</v>
      </c>
      <c r="X477" s="17" t="s">
        <v>467</v>
      </c>
      <c r="Y477" s="4" t="s">
        <v>28</v>
      </c>
      <c r="Z477" s="4" t="s">
        <v>41</v>
      </c>
      <c r="AA477" s="16"/>
      <c r="AB477" s="16"/>
      <c r="AC477" s="36">
        <v>2</v>
      </c>
      <c r="AD477" s="43">
        <v>192</v>
      </c>
      <c r="AE477" s="8">
        <v>100</v>
      </c>
      <c r="AF477" s="525">
        <f>รายการ!B1</f>
        <v>6700</v>
      </c>
      <c r="AG477" s="37">
        <f t="shared" si="275"/>
        <v>1286400</v>
      </c>
      <c r="AH477" s="37">
        <v>192</v>
      </c>
      <c r="AI477" s="3"/>
      <c r="AJ477" s="3">
        <v>192</v>
      </c>
      <c r="AK477" s="3"/>
      <c r="AL477" s="3"/>
      <c r="AM477" s="2">
        <v>15</v>
      </c>
      <c r="AN477" s="2">
        <f>ค่าเสื่อม!P3</f>
        <v>50</v>
      </c>
      <c r="AO477" s="111">
        <f t="shared" si="276"/>
        <v>643200</v>
      </c>
      <c r="AP477" s="111">
        <f t="shared" si="277"/>
        <v>643200</v>
      </c>
      <c r="AQ477" s="111">
        <f t="shared" si="256"/>
        <v>643200</v>
      </c>
      <c r="AR477" s="111">
        <f t="shared" si="257"/>
        <v>643200</v>
      </c>
      <c r="AS477" s="95"/>
      <c r="AT477" s="166">
        <f t="shared" si="278"/>
        <v>643200</v>
      </c>
      <c r="AU477" s="95"/>
      <c r="AW477" s="95"/>
      <c r="AX477" s="540"/>
      <c r="AZ477" s="66"/>
    </row>
    <row r="478" spans="1:53" s="524" customFormat="1" ht="17.25" customHeight="1" x14ac:dyDescent="0.25">
      <c r="A478" s="28"/>
      <c r="C478" s="2"/>
      <c r="K478" s="13"/>
      <c r="L478" s="13"/>
      <c r="N478" s="13"/>
      <c r="P478" s="13"/>
      <c r="Q478" s="536"/>
      <c r="V478" s="530"/>
      <c r="W478" s="523"/>
      <c r="Y478" s="4"/>
      <c r="Z478" s="4" t="s">
        <v>42</v>
      </c>
      <c r="AA478" s="531">
        <v>8</v>
      </c>
      <c r="AB478" s="531">
        <v>12</v>
      </c>
      <c r="AC478" s="36">
        <v>2</v>
      </c>
      <c r="AD478" s="43">
        <f t="shared" si="274"/>
        <v>96</v>
      </c>
      <c r="AE478" s="43">
        <v>50</v>
      </c>
      <c r="AF478" s="525">
        <f>AF477</f>
        <v>6700</v>
      </c>
      <c r="AG478" s="37">
        <f t="shared" si="275"/>
        <v>643200</v>
      </c>
      <c r="AH478" s="37">
        <v>96</v>
      </c>
      <c r="AI478" s="527"/>
      <c r="AJ478" s="527">
        <v>96</v>
      </c>
      <c r="AK478" s="527"/>
      <c r="AL478" s="527"/>
      <c r="AN478" s="524">
        <v>50</v>
      </c>
      <c r="AO478" s="111">
        <f t="shared" si="276"/>
        <v>321600</v>
      </c>
      <c r="AP478" s="111">
        <f t="shared" si="277"/>
        <v>321600</v>
      </c>
      <c r="AQ478" s="111">
        <f t="shared" si="256"/>
        <v>321600</v>
      </c>
      <c r="AR478" s="111">
        <f t="shared" si="257"/>
        <v>321600</v>
      </c>
      <c r="AS478" s="95"/>
      <c r="AT478" s="166">
        <f t="shared" si="278"/>
        <v>321600</v>
      </c>
      <c r="AU478" s="95"/>
      <c r="AW478" s="535"/>
      <c r="AX478" s="544"/>
      <c r="AZ478" s="533"/>
    </row>
    <row r="479" spans="1:53" s="2" customFormat="1" ht="17.25" customHeight="1" x14ac:dyDescent="0.25">
      <c r="B479" s="1"/>
      <c r="G479" s="522"/>
      <c r="K479" s="13"/>
      <c r="L479" s="13"/>
      <c r="M479" s="84"/>
      <c r="N479" s="13"/>
      <c r="O479" s="13"/>
      <c r="P479" s="13"/>
      <c r="Q479" s="536"/>
      <c r="R479" s="8"/>
      <c r="S479" s="8"/>
      <c r="T479" s="4"/>
      <c r="U479" s="11"/>
      <c r="V479" s="26"/>
      <c r="W479" s="5"/>
      <c r="X479" s="17"/>
      <c r="Y479" s="524"/>
      <c r="Z479" s="4" t="s">
        <v>43</v>
      </c>
      <c r="AA479" s="16">
        <v>8</v>
      </c>
      <c r="AB479" s="16">
        <v>12</v>
      </c>
      <c r="AC479" s="36">
        <v>2</v>
      </c>
      <c r="AD479" s="43">
        <f t="shared" si="274"/>
        <v>96</v>
      </c>
      <c r="AE479" s="8">
        <v>50</v>
      </c>
      <c r="AF479" s="525">
        <f>AF477</f>
        <v>6700</v>
      </c>
      <c r="AG479" s="37">
        <f t="shared" si="275"/>
        <v>643200</v>
      </c>
      <c r="AH479" s="37">
        <v>96</v>
      </c>
      <c r="AI479" s="3"/>
      <c r="AJ479" s="3">
        <v>96</v>
      </c>
      <c r="AK479" s="3"/>
      <c r="AL479" s="3"/>
      <c r="AN479" s="2">
        <v>50</v>
      </c>
      <c r="AO479" s="111">
        <f t="shared" si="276"/>
        <v>321600</v>
      </c>
      <c r="AP479" s="111">
        <f t="shared" si="277"/>
        <v>321600</v>
      </c>
      <c r="AQ479" s="111">
        <f t="shared" si="256"/>
        <v>321600</v>
      </c>
      <c r="AR479" s="111">
        <f t="shared" si="257"/>
        <v>321600</v>
      </c>
      <c r="AS479" s="95"/>
      <c r="AT479" s="166">
        <f t="shared" si="278"/>
        <v>321600</v>
      </c>
      <c r="AU479" s="95"/>
      <c r="AW479" s="95"/>
      <c r="AX479" s="540"/>
      <c r="AZ479" s="66"/>
    </row>
    <row r="480" spans="1:53" s="2" customFormat="1" ht="17.25" customHeight="1" x14ac:dyDescent="0.25">
      <c r="B480" s="1">
        <v>1285</v>
      </c>
      <c r="C480" s="2" t="s">
        <v>5</v>
      </c>
      <c r="D480" s="2">
        <v>40063</v>
      </c>
      <c r="E480" s="2">
        <v>265</v>
      </c>
      <c r="F480" s="2">
        <v>2025</v>
      </c>
      <c r="G480" s="522" t="s">
        <v>1966</v>
      </c>
      <c r="H480" s="2">
        <v>0</v>
      </c>
      <c r="I480" s="2">
        <v>0</v>
      </c>
      <c r="J480" s="2">
        <v>80</v>
      </c>
      <c r="K480" s="13">
        <f t="shared" ref="K480:K489" si="279">H480*400+I480*100+J480</f>
        <v>80</v>
      </c>
      <c r="L480" s="13">
        <f t="shared" ref="L480:L489" si="280">K480</f>
        <v>80</v>
      </c>
      <c r="M480" s="16">
        <v>1</v>
      </c>
      <c r="N480" s="13">
        <f t="shared" ref="N480:N489" si="281">L480</f>
        <v>80</v>
      </c>
      <c r="O480" s="13">
        <v>100</v>
      </c>
      <c r="P480" s="13">
        <f t="shared" ref="P480:P489" si="282">N480*O480</f>
        <v>8000</v>
      </c>
      <c r="Q480" s="536">
        <f t="shared" ref="Q480:Q481" si="283">K480</f>
        <v>80</v>
      </c>
      <c r="R480" s="8"/>
      <c r="S480" s="8"/>
      <c r="T480" s="4"/>
      <c r="U480" s="11"/>
      <c r="V480" s="26"/>
      <c r="W480" s="5"/>
      <c r="X480" s="17"/>
      <c r="Y480" s="4"/>
      <c r="Z480" s="4"/>
      <c r="AA480" s="16"/>
      <c r="AB480" s="16"/>
      <c r="AC480" s="16"/>
      <c r="AD480" s="43"/>
      <c r="AE480" s="8"/>
      <c r="AF480" s="525"/>
      <c r="AG480" s="37"/>
      <c r="AH480" s="4"/>
      <c r="AI480" s="3"/>
      <c r="AJ480" s="3"/>
      <c r="AK480" s="3"/>
      <c r="AL480" s="3"/>
      <c r="AP480" s="111"/>
      <c r="AQ480" s="111">
        <f t="shared" si="256"/>
        <v>8000</v>
      </c>
      <c r="AR480" s="111">
        <f t="shared" si="257"/>
        <v>8000</v>
      </c>
      <c r="AS480" s="95"/>
      <c r="AT480" s="166">
        <f t="shared" si="278"/>
        <v>8000</v>
      </c>
      <c r="AU480" s="95"/>
      <c r="AW480" s="95"/>
      <c r="AX480" s="540"/>
      <c r="AZ480" s="66"/>
    </row>
    <row r="481" spans="1:52" s="2" customFormat="1" ht="17.25" customHeight="1" x14ac:dyDescent="0.25">
      <c r="B481" s="1">
        <v>1286</v>
      </c>
      <c r="C481" s="2" t="s">
        <v>5</v>
      </c>
      <c r="D481" s="2">
        <v>14544</v>
      </c>
      <c r="E481" s="2">
        <v>10</v>
      </c>
      <c r="F481" s="2">
        <v>167</v>
      </c>
      <c r="G481" s="522" t="s">
        <v>1981</v>
      </c>
      <c r="H481" s="2">
        <v>8</v>
      </c>
      <c r="I481" s="2">
        <v>1</v>
      </c>
      <c r="J481" s="2">
        <v>8</v>
      </c>
      <c r="K481" s="13">
        <f t="shared" si="279"/>
        <v>3308</v>
      </c>
      <c r="L481" s="13">
        <f t="shared" si="280"/>
        <v>3308</v>
      </c>
      <c r="M481" s="16">
        <v>2</v>
      </c>
      <c r="N481" s="13">
        <f t="shared" si="281"/>
        <v>3308</v>
      </c>
      <c r="O481" s="13">
        <v>125</v>
      </c>
      <c r="P481" s="13">
        <f t="shared" si="282"/>
        <v>413500</v>
      </c>
      <c r="Q481" s="536">
        <f t="shared" si="283"/>
        <v>3308</v>
      </c>
      <c r="R481" s="8"/>
      <c r="S481" s="8"/>
      <c r="T481" s="4"/>
      <c r="U481" s="11"/>
      <c r="V481" s="26"/>
      <c r="W481" s="5"/>
      <c r="X481" s="17"/>
      <c r="Y481" s="4"/>
      <c r="Z481" s="4"/>
      <c r="AA481" s="16"/>
      <c r="AB481" s="16"/>
      <c r="AC481" s="16"/>
      <c r="AD481" s="43"/>
      <c r="AE481" s="8"/>
      <c r="AF481" s="525"/>
      <c r="AG481" s="37"/>
      <c r="AH481" s="4"/>
      <c r="AI481" s="3"/>
      <c r="AJ481" s="3"/>
      <c r="AK481" s="3"/>
      <c r="AL481" s="3"/>
      <c r="AP481" s="111"/>
      <c r="AQ481" s="111">
        <f t="shared" si="256"/>
        <v>413500</v>
      </c>
      <c r="AR481" s="111">
        <f t="shared" si="257"/>
        <v>413500</v>
      </c>
      <c r="AS481" s="95"/>
      <c r="AT481" s="166">
        <f t="shared" si="278"/>
        <v>413500</v>
      </c>
      <c r="AU481" s="95"/>
      <c r="AW481" s="95"/>
      <c r="AX481" s="540"/>
      <c r="AZ481" s="66"/>
    </row>
    <row r="482" spans="1:52" s="2" customFormat="1" ht="17.25" customHeight="1" x14ac:dyDescent="0.25">
      <c r="A482" s="28" t="s">
        <v>1980</v>
      </c>
      <c r="B482" s="1">
        <v>1287</v>
      </c>
      <c r="C482" s="2" t="s">
        <v>5</v>
      </c>
      <c r="D482" s="2">
        <v>24623</v>
      </c>
      <c r="E482" s="2">
        <v>39</v>
      </c>
      <c r="F482" s="2">
        <v>1095</v>
      </c>
      <c r="G482" s="522" t="s">
        <v>1966</v>
      </c>
      <c r="H482" s="2">
        <v>39</v>
      </c>
      <c r="I482" s="2">
        <v>3</v>
      </c>
      <c r="J482" s="2">
        <v>88</v>
      </c>
      <c r="K482" s="13">
        <f t="shared" si="279"/>
        <v>15988</v>
      </c>
      <c r="L482" s="13">
        <f t="shared" si="280"/>
        <v>15988</v>
      </c>
      <c r="M482" s="16">
        <v>1</v>
      </c>
      <c r="N482" s="13">
        <f t="shared" si="281"/>
        <v>15988</v>
      </c>
      <c r="O482" s="13">
        <v>100</v>
      </c>
      <c r="P482" s="13">
        <f t="shared" si="282"/>
        <v>1598800</v>
      </c>
      <c r="Q482" s="536">
        <f>N482</f>
        <v>15988</v>
      </c>
      <c r="R482" s="8"/>
      <c r="S482" s="8"/>
      <c r="T482" s="4"/>
      <c r="U482" s="11"/>
      <c r="V482" s="26"/>
      <c r="W482" s="5"/>
      <c r="X482" s="17"/>
      <c r="Y482" s="4"/>
      <c r="Z482" s="4"/>
      <c r="AA482" s="16"/>
      <c r="AB482" s="16"/>
      <c r="AC482" s="16"/>
      <c r="AD482" s="8"/>
      <c r="AE482" s="8"/>
      <c r="AF482" s="7"/>
      <c r="AG482" s="7"/>
      <c r="AH482" s="37"/>
      <c r="AI482" s="3"/>
      <c r="AJ482" s="3"/>
      <c r="AK482" s="3"/>
      <c r="AL482" s="3"/>
      <c r="AQ482" s="111">
        <f t="shared" si="256"/>
        <v>1598800</v>
      </c>
      <c r="AR482" s="111">
        <f t="shared" si="257"/>
        <v>1598800</v>
      </c>
      <c r="AS482" s="95"/>
      <c r="AT482" s="111">
        <f t="shared" ref="AT482:AT489" si="284">AQ482-AS482</f>
        <v>1598800</v>
      </c>
      <c r="AU482" s="95"/>
      <c r="AW482" s="95"/>
      <c r="AX482" s="540"/>
      <c r="AZ482" s="66"/>
    </row>
    <row r="483" spans="1:52" s="2" customFormat="1" ht="17.25" customHeight="1" x14ac:dyDescent="0.25">
      <c r="A483" s="28" t="s">
        <v>1982</v>
      </c>
      <c r="B483" s="1">
        <v>1288</v>
      </c>
      <c r="C483" s="2" t="s">
        <v>5</v>
      </c>
      <c r="D483" s="2">
        <v>25701</v>
      </c>
      <c r="E483" s="2">
        <v>139</v>
      </c>
      <c r="F483" s="2">
        <v>1159</v>
      </c>
      <c r="G483" s="522" t="s">
        <v>1966</v>
      </c>
      <c r="H483" s="2">
        <v>6</v>
      </c>
      <c r="I483" s="2">
        <v>3</v>
      </c>
      <c r="J483" s="2">
        <v>41.9</v>
      </c>
      <c r="K483" s="13">
        <f t="shared" si="279"/>
        <v>2741.9</v>
      </c>
      <c r="L483" s="13">
        <f t="shared" si="280"/>
        <v>2741.9</v>
      </c>
      <c r="M483" s="16">
        <v>1</v>
      </c>
      <c r="N483" s="13">
        <f t="shared" si="281"/>
        <v>2741.9</v>
      </c>
      <c r="O483" s="13">
        <v>125</v>
      </c>
      <c r="P483" s="13">
        <f t="shared" si="282"/>
        <v>342737.5</v>
      </c>
      <c r="Q483" s="536">
        <f t="shared" ref="Q483" si="285">N483</f>
        <v>2741.9</v>
      </c>
      <c r="R483" s="8"/>
      <c r="S483" s="8"/>
      <c r="T483" s="4"/>
      <c r="U483" s="11"/>
      <c r="V483" s="26"/>
      <c r="W483" s="5"/>
      <c r="X483" s="17"/>
      <c r="Y483" s="4"/>
      <c r="Z483" s="4"/>
      <c r="AA483" s="16"/>
      <c r="AB483" s="16"/>
      <c r="AC483" s="16"/>
      <c r="AD483" s="8"/>
      <c r="AE483" s="8"/>
      <c r="AF483" s="7"/>
      <c r="AG483" s="7"/>
      <c r="AH483" s="37"/>
      <c r="AI483" s="3"/>
      <c r="AJ483" s="3"/>
      <c r="AK483" s="3"/>
      <c r="AL483" s="3"/>
      <c r="AQ483" s="111">
        <f t="shared" si="256"/>
        <v>342737.5</v>
      </c>
      <c r="AR483" s="111">
        <f t="shared" si="257"/>
        <v>342737.5</v>
      </c>
      <c r="AS483" s="95"/>
      <c r="AT483" s="111">
        <f t="shared" si="284"/>
        <v>342737.5</v>
      </c>
      <c r="AU483" s="95"/>
      <c r="AW483" s="95"/>
      <c r="AX483" s="540"/>
      <c r="AZ483" s="66"/>
    </row>
    <row r="484" spans="1:52" ht="16.5" customHeight="1" x14ac:dyDescent="0.25">
      <c r="A484" s="67" t="s">
        <v>2010</v>
      </c>
      <c r="B484" s="1">
        <v>1289</v>
      </c>
      <c r="C484" s="2" t="s">
        <v>5</v>
      </c>
      <c r="D484" s="2">
        <v>44075</v>
      </c>
      <c r="E484" s="2">
        <v>331</v>
      </c>
      <c r="F484" s="2">
        <v>2431</v>
      </c>
      <c r="G484" s="522" t="s">
        <v>1966</v>
      </c>
      <c r="H484" s="2">
        <v>4</v>
      </c>
      <c r="I484" s="2">
        <v>3</v>
      </c>
      <c r="J484" s="2">
        <v>63</v>
      </c>
      <c r="K484" s="13">
        <f t="shared" si="279"/>
        <v>1963</v>
      </c>
      <c r="L484" s="13">
        <f t="shared" si="280"/>
        <v>1963</v>
      </c>
      <c r="M484" s="16">
        <v>1</v>
      </c>
      <c r="N484" s="13">
        <f t="shared" si="281"/>
        <v>1963</v>
      </c>
      <c r="O484" s="13">
        <v>100</v>
      </c>
      <c r="P484" s="13">
        <f t="shared" si="282"/>
        <v>196300</v>
      </c>
      <c r="Q484" s="3">
        <f>N484</f>
        <v>1963</v>
      </c>
      <c r="AQ484" s="111">
        <f t="shared" si="256"/>
        <v>196300</v>
      </c>
      <c r="AR484" s="111">
        <f t="shared" si="257"/>
        <v>196300</v>
      </c>
      <c r="AT484" s="111">
        <f t="shared" si="284"/>
        <v>196300</v>
      </c>
      <c r="AW484" s="45"/>
    </row>
    <row r="485" spans="1:52" ht="16.5" customHeight="1" x14ac:dyDescent="0.25">
      <c r="A485" s="67" t="s">
        <v>2020</v>
      </c>
      <c r="B485" s="1">
        <v>1290</v>
      </c>
      <c r="C485" s="2" t="s">
        <v>5</v>
      </c>
      <c r="D485" s="2">
        <v>39022</v>
      </c>
      <c r="E485" s="2">
        <v>258</v>
      </c>
      <c r="F485" s="2">
        <v>1951</v>
      </c>
      <c r="G485" s="522" t="s">
        <v>1966</v>
      </c>
      <c r="H485" s="2">
        <v>2</v>
      </c>
      <c r="I485" s="2">
        <v>0</v>
      </c>
      <c r="J485" s="2">
        <v>36</v>
      </c>
      <c r="K485" s="13">
        <f t="shared" si="279"/>
        <v>836</v>
      </c>
      <c r="L485" s="13">
        <f t="shared" si="280"/>
        <v>836</v>
      </c>
      <c r="M485" s="16">
        <v>1</v>
      </c>
      <c r="N485" s="13">
        <f t="shared" si="281"/>
        <v>836</v>
      </c>
      <c r="O485" s="13">
        <v>100</v>
      </c>
      <c r="P485" s="13">
        <f t="shared" si="282"/>
        <v>83600</v>
      </c>
      <c r="Q485" s="3">
        <f t="shared" ref="Q485:Q489" si="286">N485</f>
        <v>836</v>
      </c>
      <c r="AQ485" s="111">
        <f t="shared" si="256"/>
        <v>83600</v>
      </c>
      <c r="AR485" s="111">
        <f t="shared" si="257"/>
        <v>83600</v>
      </c>
      <c r="AT485" s="111">
        <f t="shared" si="284"/>
        <v>83600</v>
      </c>
      <c r="AW485" s="45"/>
    </row>
    <row r="486" spans="1:52" ht="16.5" customHeight="1" x14ac:dyDescent="0.25">
      <c r="B486" s="1">
        <v>1291</v>
      </c>
      <c r="C486" s="2" t="s">
        <v>5</v>
      </c>
      <c r="D486" s="2">
        <v>17598</v>
      </c>
      <c r="E486" s="2">
        <v>32</v>
      </c>
      <c r="F486" s="2">
        <v>407</v>
      </c>
      <c r="G486" s="522" t="s">
        <v>1966</v>
      </c>
      <c r="H486" s="2">
        <v>4</v>
      </c>
      <c r="I486" s="2">
        <v>1</v>
      </c>
      <c r="J486" s="2">
        <v>30</v>
      </c>
      <c r="K486" s="13">
        <f t="shared" si="279"/>
        <v>1730</v>
      </c>
      <c r="L486" s="13">
        <f t="shared" si="280"/>
        <v>1730</v>
      </c>
      <c r="M486" s="16">
        <v>1</v>
      </c>
      <c r="N486" s="13">
        <f t="shared" si="281"/>
        <v>1730</v>
      </c>
      <c r="O486" s="13">
        <v>100</v>
      </c>
      <c r="P486" s="13">
        <f t="shared" si="282"/>
        <v>173000</v>
      </c>
      <c r="Q486" s="3">
        <f t="shared" si="286"/>
        <v>1730</v>
      </c>
      <c r="AQ486" s="111">
        <f t="shared" si="256"/>
        <v>173000</v>
      </c>
      <c r="AR486" s="111">
        <f t="shared" si="257"/>
        <v>173000</v>
      </c>
      <c r="AT486" s="111">
        <f t="shared" si="284"/>
        <v>173000</v>
      </c>
      <c r="AW486" s="45"/>
    </row>
    <row r="487" spans="1:52" ht="16.5" customHeight="1" x14ac:dyDescent="0.25">
      <c r="A487" s="67" t="s">
        <v>2021</v>
      </c>
      <c r="B487" s="1">
        <v>1292</v>
      </c>
      <c r="C487" s="2" t="s">
        <v>5</v>
      </c>
      <c r="D487" s="2">
        <v>29610</v>
      </c>
      <c r="E487" s="2">
        <v>31</v>
      </c>
      <c r="F487" s="2">
        <v>1362</v>
      </c>
      <c r="G487" s="522" t="s">
        <v>1966</v>
      </c>
      <c r="H487" s="2">
        <v>4</v>
      </c>
      <c r="I487" s="2">
        <v>3</v>
      </c>
      <c r="J487" s="2">
        <v>16</v>
      </c>
      <c r="K487" s="13">
        <f t="shared" si="279"/>
        <v>1916</v>
      </c>
      <c r="L487" s="13">
        <f t="shared" si="280"/>
        <v>1916</v>
      </c>
      <c r="M487" s="16">
        <v>1</v>
      </c>
      <c r="N487" s="13">
        <f t="shared" si="281"/>
        <v>1916</v>
      </c>
      <c r="O487" s="13">
        <v>100</v>
      </c>
      <c r="P487" s="13">
        <f t="shared" si="282"/>
        <v>191600</v>
      </c>
      <c r="Q487" s="3">
        <f t="shared" si="286"/>
        <v>1916</v>
      </c>
      <c r="AQ487" s="111">
        <f t="shared" si="256"/>
        <v>191600</v>
      </c>
      <c r="AR487" s="111">
        <f t="shared" si="257"/>
        <v>191600</v>
      </c>
      <c r="AT487" s="111">
        <f t="shared" si="284"/>
        <v>191600</v>
      </c>
      <c r="AW487" s="45"/>
    </row>
    <row r="488" spans="1:52" ht="16.5" customHeight="1" x14ac:dyDescent="0.25">
      <c r="A488" s="67" t="s">
        <v>2022</v>
      </c>
      <c r="B488" s="1">
        <v>1293</v>
      </c>
      <c r="C488" s="2" t="s">
        <v>5</v>
      </c>
      <c r="D488" s="2">
        <v>14615</v>
      </c>
      <c r="E488" s="2">
        <v>6</v>
      </c>
      <c r="F488" s="2">
        <v>238</v>
      </c>
      <c r="G488" s="522" t="s">
        <v>1966</v>
      </c>
      <c r="H488" s="2">
        <v>1</v>
      </c>
      <c r="I488" s="2">
        <v>0</v>
      </c>
      <c r="J488" s="2">
        <v>36</v>
      </c>
      <c r="K488" s="13">
        <f t="shared" si="279"/>
        <v>436</v>
      </c>
      <c r="L488" s="13">
        <f t="shared" si="280"/>
        <v>436</v>
      </c>
      <c r="M488" s="16">
        <v>1</v>
      </c>
      <c r="N488" s="13">
        <f t="shared" si="281"/>
        <v>436</v>
      </c>
      <c r="O488" s="13">
        <v>175</v>
      </c>
      <c r="P488" s="13">
        <f t="shared" si="282"/>
        <v>76300</v>
      </c>
      <c r="Q488" s="3">
        <f t="shared" si="286"/>
        <v>436</v>
      </c>
      <c r="AQ488" s="111">
        <f t="shared" si="256"/>
        <v>76300</v>
      </c>
      <c r="AR488" s="111">
        <f t="shared" si="257"/>
        <v>76300</v>
      </c>
      <c r="AT488" s="111">
        <f t="shared" si="284"/>
        <v>76300</v>
      </c>
      <c r="AW488" s="45"/>
    </row>
    <row r="489" spans="1:52" ht="16.5" customHeight="1" x14ac:dyDescent="0.25">
      <c r="B489" s="1">
        <v>1294</v>
      </c>
      <c r="C489" s="2" t="s">
        <v>5</v>
      </c>
      <c r="D489" s="2">
        <v>29609</v>
      </c>
      <c r="E489" s="2">
        <v>32</v>
      </c>
      <c r="F489" s="2">
        <v>1361</v>
      </c>
      <c r="G489" s="522" t="s">
        <v>1966</v>
      </c>
      <c r="H489" s="2">
        <v>3</v>
      </c>
      <c r="I489" s="2">
        <v>0</v>
      </c>
      <c r="J489" s="2">
        <v>18</v>
      </c>
      <c r="K489" s="13">
        <f t="shared" si="279"/>
        <v>1218</v>
      </c>
      <c r="L489" s="13">
        <f t="shared" si="280"/>
        <v>1218</v>
      </c>
      <c r="M489" s="16">
        <v>1</v>
      </c>
      <c r="N489" s="13">
        <f t="shared" si="281"/>
        <v>1218</v>
      </c>
      <c r="O489" s="13">
        <v>125</v>
      </c>
      <c r="P489" s="13">
        <f t="shared" si="282"/>
        <v>152250</v>
      </c>
      <c r="Q489" s="3">
        <f t="shared" si="286"/>
        <v>1218</v>
      </c>
      <c r="AQ489" s="111">
        <f t="shared" si="256"/>
        <v>152250</v>
      </c>
      <c r="AR489" s="111">
        <f t="shared" si="257"/>
        <v>152250</v>
      </c>
      <c r="AT489" s="111">
        <f t="shared" si="284"/>
        <v>152250</v>
      </c>
      <c r="AW489" s="45"/>
    </row>
    <row r="490" spans="1:52" ht="16.5" customHeight="1" x14ac:dyDescent="0.25">
      <c r="A490" s="113" t="s">
        <v>1300</v>
      </c>
      <c r="B490" s="1">
        <v>1295</v>
      </c>
      <c r="C490" s="2" t="s">
        <v>5</v>
      </c>
      <c r="D490" s="2">
        <v>44868</v>
      </c>
      <c r="E490" s="2">
        <v>613</v>
      </c>
      <c r="F490" s="2">
        <v>2529</v>
      </c>
      <c r="G490" s="2" t="s">
        <v>139</v>
      </c>
      <c r="H490" s="2">
        <v>0</v>
      </c>
      <c r="I490" s="2">
        <v>1</v>
      </c>
      <c r="J490" s="2">
        <v>0</v>
      </c>
      <c r="K490" s="12">
        <f>H490*400+I490*100+J490</f>
        <v>100</v>
      </c>
      <c r="L490" s="14">
        <f>SUM(Q490:U490)</f>
        <v>100</v>
      </c>
      <c r="M490" s="62">
        <v>2</v>
      </c>
      <c r="N490" s="14">
        <f>L490</f>
        <v>100</v>
      </c>
      <c r="O490" s="14">
        <v>125</v>
      </c>
      <c r="P490" s="14">
        <f>N490*O490</f>
        <v>12500</v>
      </c>
      <c r="R490" s="8">
        <v>100</v>
      </c>
      <c r="X490" s="4"/>
      <c r="AH490" s="8"/>
      <c r="AO490" s="95"/>
      <c r="AP490" s="95"/>
      <c r="AQ490" s="95">
        <f>P490+AP490</f>
        <v>12500</v>
      </c>
      <c r="AR490" s="95">
        <f>AQ490</f>
        <v>12500</v>
      </c>
      <c r="AS490" s="166"/>
      <c r="AT490" s="95">
        <f>AR490-AS490</f>
        <v>12500</v>
      </c>
      <c r="AU490" s="166"/>
      <c r="AW490" s="143"/>
      <c r="AX490" s="767"/>
      <c r="AY490" s="511"/>
    </row>
    <row r="491" spans="1:52" s="60" customFormat="1" ht="16.5" customHeight="1" x14ac:dyDescent="0.25">
      <c r="S491" s="78"/>
      <c r="U491" s="573"/>
      <c r="V491" s="574" t="s">
        <v>1926</v>
      </c>
      <c r="W491" s="575">
        <v>1153</v>
      </c>
      <c r="X491" s="60" t="s">
        <v>1301</v>
      </c>
      <c r="Y491" s="60" t="s">
        <v>28</v>
      </c>
      <c r="Z491" s="60" t="s">
        <v>37</v>
      </c>
      <c r="AA491" s="576">
        <v>8</v>
      </c>
      <c r="AB491" s="576">
        <v>12</v>
      </c>
      <c r="AC491" s="576">
        <v>2</v>
      </c>
      <c r="AD491" s="78">
        <v>96</v>
      </c>
      <c r="AE491" s="78">
        <v>87.5</v>
      </c>
      <c r="AF491" s="577">
        <f>[10]รายการ!B1</f>
        <v>6700</v>
      </c>
      <c r="AG491" s="577">
        <f>AF491*AD491</f>
        <v>643200</v>
      </c>
      <c r="AH491" s="78">
        <f>AD491</f>
        <v>96</v>
      </c>
      <c r="AI491" s="572"/>
      <c r="AJ491" s="572">
        <v>100</v>
      </c>
      <c r="AK491" s="572"/>
      <c r="AL491" s="572"/>
      <c r="AM491" s="60">
        <v>17</v>
      </c>
      <c r="AN491" s="60">
        <v>25</v>
      </c>
      <c r="AO491" s="578">
        <f>AG491*AN491/100</f>
        <v>160800</v>
      </c>
      <c r="AP491" s="578">
        <f>AG491-AO491</f>
        <v>482400</v>
      </c>
      <c r="AQ491" s="578">
        <f>P491+AP491</f>
        <v>482400</v>
      </c>
      <c r="AR491" s="578">
        <f>AQ491</f>
        <v>482400</v>
      </c>
      <c r="AS491" s="578"/>
      <c r="AT491" s="578">
        <f>AR491-AS491</f>
        <v>482400</v>
      </c>
      <c r="AU491" s="578"/>
      <c r="AW491" s="748"/>
      <c r="AX491" s="697"/>
      <c r="AY491" s="578"/>
    </row>
    <row r="492" spans="1:52" s="698" customFormat="1" ht="16.5" customHeight="1" x14ac:dyDescent="0.25">
      <c r="A492" s="629" t="s">
        <v>1329</v>
      </c>
      <c r="B492" s="60">
        <v>1296</v>
      </c>
      <c r="C492" s="2" t="s">
        <v>5</v>
      </c>
      <c r="D492" s="60">
        <v>29601</v>
      </c>
      <c r="E492" s="60">
        <v>40</v>
      </c>
      <c r="F492" s="60">
        <v>1353</v>
      </c>
      <c r="G492" s="522" t="s">
        <v>1966</v>
      </c>
      <c r="H492" s="60">
        <v>7</v>
      </c>
      <c r="I492" s="60">
        <v>3</v>
      </c>
      <c r="J492" s="60">
        <v>29</v>
      </c>
      <c r="K492" s="60"/>
      <c r="L492" s="60"/>
      <c r="M492" s="60"/>
      <c r="N492" s="60"/>
      <c r="O492" s="60"/>
      <c r="P492" s="60"/>
      <c r="Q492" s="3">
        <v>3129</v>
      </c>
      <c r="R492" s="60"/>
      <c r="S492" s="78"/>
      <c r="T492" s="60"/>
      <c r="U492" s="573"/>
      <c r="V492" s="574"/>
      <c r="W492" s="575"/>
      <c r="X492" s="60"/>
      <c r="Y492" s="60"/>
      <c r="Z492" s="60"/>
      <c r="AA492" s="576"/>
      <c r="AB492" s="576"/>
      <c r="AC492" s="576"/>
      <c r="AD492" s="78"/>
      <c r="AE492" s="78"/>
      <c r="AF492" s="577"/>
      <c r="AG492" s="577"/>
      <c r="AH492" s="60"/>
      <c r="AI492" s="572"/>
      <c r="AJ492" s="572"/>
      <c r="AK492" s="572"/>
      <c r="AL492" s="572"/>
      <c r="AM492" s="60"/>
      <c r="AN492" s="60"/>
      <c r="AO492" s="578"/>
      <c r="AP492" s="578"/>
      <c r="AQ492" s="578"/>
      <c r="AR492" s="578"/>
      <c r="AS492" s="578"/>
      <c r="AT492" s="578"/>
      <c r="AU492" s="578"/>
      <c r="AV492" s="60"/>
      <c r="AW492" s="778"/>
      <c r="AX492" s="779"/>
      <c r="AY492" s="628"/>
    </row>
    <row r="493" spans="1:52" ht="16.5" customHeight="1" x14ac:dyDescent="0.25">
      <c r="C493" s="71"/>
      <c r="G493" s="522"/>
      <c r="M493" s="16"/>
      <c r="AQ493" s="111"/>
      <c r="AR493" s="111"/>
      <c r="AT493" s="111"/>
      <c r="AW493" s="45"/>
    </row>
    <row r="494" spans="1:52" ht="16.5" customHeight="1" x14ac:dyDescent="0.25">
      <c r="C494" s="71"/>
      <c r="G494" s="522"/>
      <c r="M494" s="16"/>
      <c r="AQ494" s="111"/>
      <c r="AR494" s="111"/>
      <c r="AT494" s="111"/>
      <c r="AW494" s="45"/>
    </row>
    <row r="495" spans="1:52" ht="16.5" customHeight="1" x14ac:dyDescent="0.25">
      <c r="C495" s="71"/>
      <c r="G495" s="522"/>
      <c r="M495" s="16"/>
      <c r="AQ495" s="111"/>
      <c r="AR495" s="111"/>
      <c r="AT495" s="111"/>
      <c r="AW495" s="45"/>
    </row>
    <row r="496" spans="1:52" ht="16.5" customHeight="1" x14ac:dyDescent="0.25">
      <c r="C496" s="71"/>
      <c r="G496" s="522"/>
      <c r="AT496" s="111"/>
      <c r="AW496" s="45"/>
    </row>
    <row r="497" spans="46:49" ht="16.5" customHeight="1" x14ac:dyDescent="0.25">
      <c r="AT497" s="111"/>
      <c r="AW497" s="45"/>
    </row>
    <row r="498" spans="46:49" ht="16.5" customHeight="1" x14ac:dyDescent="0.25">
      <c r="AW498" s="45"/>
    </row>
    <row r="499" spans="46:49" ht="16.5" customHeight="1" x14ac:dyDescent="0.25">
      <c r="AW499" s="45"/>
    </row>
    <row r="500" spans="46:49" ht="16.5" customHeight="1" x14ac:dyDescent="0.25">
      <c r="AW500" s="45"/>
    </row>
    <row r="501" spans="46:49" ht="16.5" customHeight="1" x14ac:dyDescent="0.25">
      <c r="AW501" s="45"/>
    </row>
    <row r="502" spans="46:49" ht="16.5" customHeight="1" x14ac:dyDescent="0.25">
      <c r="AW502" s="45"/>
    </row>
    <row r="503" spans="46:49" ht="16.5" customHeight="1" x14ac:dyDescent="0.25">
      <c r="AW503" s="45"/>
    </row>
    <row r="504" spans="46:49" ht="16.5" customHeight="1" x14ac:dyDescent="0.25">
      <c r="AW504" s="45"/>
    </row>
    <row r="505" spans="46:49" ht="16.5" customHeight="1" x14ac:dyDescent="0.25"/>
    <row r="506" spans="46:49" ht="16.5" customHeight="1" x14ac:dyDescent="0.25"/>
    <row r="507" spans="46:49" ht="16.5" customHeight="1" x14ac:dyDescent="0.25"/>
    <row r="508" spans="46:49" ht="16.5" customHeight="1" x14ac:dyDescent="0.25"/>
    <row r="509" spans="46:49" ht="16.5" customHeight="1" x14ac:dyDescent="0.25"/>
    <row r="510" spans="46:49" ht="16.5" customHeight="1" x14ac:dyDescent="0.25"/>
    <row r="511" spans="46:49" ht="16.5" customHeight="1" x14ac:dyDescent="0.25"/>
    <row r="512" spans="46:49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6.5" customHeight="1" x14ac:dyDescent="0.25"/>
    <row r="557" ht="16.5" customHeight="1" x14ac:dyDescent="0.25"/>
    <row r="558" ht="16.5" customHeight="1" x14ac:dyDescent="0.25"/>
    <row r="559" ht="16.5" customHeight="1" x14ac:dyDescent="0.25"/>
    <row r="560" ht="16.5" customHeight="1" x14ac:dyDescent="0.25"/>
    <row r="561" ht="16.5" customHeight="1" x14ac:dyDescent="0.25"/>
    <row r="562" ht="16.5" customHeight="1" x14ac:dyDescent="0.25"/>
    <row r="563" ht="16.5" customHeight="1" x14ac:dyDescent="0.25"/>
    <row r="564" ht="16.5" customHeight="1" x14ac:dyDescent="0.25"/>
    <row r="565" ht="16.5" customHeight="1" x14ac:dyDescent="0.25"/>
    <row r="566" ht="16.5" customHeight="1" x14ac:dyDescent="0.25"/>
    <row r="567" ht="16.5" customHeight="1" x14ac:dyDescent="0.25"/>
    <row r="568" ht="16.5" customHeight="1" x14ac:dyDescent="0.25"/>
    <row r="569" ht="16.5" customHeight="1" x14ac:dyDescent="0.25"/>
    <row r="570" ht="16.5" customHeight="1" x14ac:dyDescent="0.25"/>
    <row r="571" ht="16.5" customHeight="1" x14ac:dyDescent="0.25"/>
    <row r="572" ht="16.5" customHeight="1" x14ac:dyDescent="0.25"/>
    <row r="573" ht="16.5" customHeight="1" x14ac:dyDescent="0.25"/>
    <row r="574" ht="16.5" customHeight="1" x14ac:dyDescent="0.25"/>
    <row r="575" ht="16.5" customHeight="1" x14ac:dyDescent="0.25"/>
    <row r="576" ht="16.5" customHeight="1" x14ac:dyDescent="0.25"/>
    <row r="577" ht="16.5" customHeight="1" x14ac:dyDescent="0.25"/>
    <row r="578" ht="16.5" customHeight="1" x14ac:dyDescent="0.25"/>
    <row r="579" ht="16.5" customHeight="1" x14ac:dyDescent="0.25"/>
    <row r="580" ht="16.5" customHeight="1" x14ac:dyDescent="0.25"/>
    <row r="581" ht="16.5" customHeight="1" x14ac:dyDescent="0.25"/>
    <row r="582" ht="16.5" customHeight="1" x14ac:dyDescent="0.25"/>
    <row r="583" ht="16.5" customHeight="1" x14ac:dyDescent="0.25"/>
    <row r="584" ht="16.5" customHeight="1" x14ac:dyDescent="0.25"/>
    <row r="585" ht="16.5" customHeight="1" x14ac:dyDescent="0.25"/>
    <row r="586" ht="16.5" customHeight="1" x14ac:dyDescent="0.25"/>
    <row r="587" ht="16.5" customHeight="1" x14ac:dyDescent="0.25"/>
    <row r="588" ht="16.5" customHeight="1" x14ac:dyDescent="0.25"/>
    <row r="589" ht="16.5" customHeight="1" x14ac:dyDescent="0.25"/>
    <row r="590" ht="16.5" customHeight="1" x14ac:dyDescent="0.25"/>
    <row r="591" ht="16.5" customHeight="1" x14ac:dyDescent="0.25"/>
    <row r="592" ht="16.5" customHeight="1" x14ac:dyDescent="0.25"/>
    <row r="593" ht="16.5" customHeight="1" x14ac:dyDescent="0.25"/>
    <row r="594" ht="16.5" customHeight="1" x14ac:dyDescent="0.25"/>
    <row r="595" ht="16.5" customHeight="1" x14ac:dyDescent="0.25"/>
    <row r="596" ht="16.5" customHeight="1" x14ac:dyDescent="0.25"/>
    <row r="597" ht="16.5" customHeight="1" x14ac:dyDescent="0.25"/>
    <row r="598" ht="12" customHeight="1" x14ac:dyDescent="0.25"/>
    <row r="599" ht="12" customHeight="1" x14ac:dyDescent="0.25"/>
  </sheetData>
  <mergeCells count="59">
    <mergeCell ref="AX4:AX10"/>
    <mergeCell ref="AY4:AY10"/>
    <mergeCell ref="AH6:AH10"/>
    <mergeCell ref="AI6:AI10"/>
    <mergeCell ref="AJ6:AJ10"/>
    <mergeCell ref="AK6:AK10"/>
    <mergeCell ref="AL6:AL10"/>
    <mergeCell ref="AP5:AP10"/>
    <mergeCell ref="AU4:AU10"/>
    <mergeCell ref="AV4:AV10"/>
    <mergeCell ref="AW4:AW10"/>
    <mergeCell ref="AN6:AN10"/>
    <mergeCell ref="AM6:AM10"/>
    <mergeCell ref="AM5:AN5"/>
    <mergeCell ref="K6:K10"/>
    <mergeCell ref="L6:L10"/>
    <mergeCell ref="Q6:Q10"/>
    <mergeCell ref="R6:R10"/>
    <mergeCell ref="S6:S10"/>
    <mergeCell ref="O5:O10"/>
    <mergeCell ref="P5:P10"/>
    <mergeCell ref="AE5:AE10"/>
    <mergeCell ref="Q5:U5"/>
    <mergeCell ref="W5:W10"/>
    <mergeCell ref="X5:X10"/>
    <mergeCell ref="Y5:Y10"/>
    <mergeCell ref="U6:U10"/>
    <mergeCell ref="B2:AW2"/>
    <mergeCell ref="B3:AW3"/>
    <mergeCell ref="AR4:AR10"/>
    <mergeCell ref="AS4:AS10"/>
    <mergeCell ref="AT4:AT10"/>
    <mergeCell ref="B5:B10"/>
    <mergeCell ref="C5:C10"/>
    <mergeCell ref="D5:D10"/>
    <mergeCell ref="E5:F5"/>
    <mergeCell ref="G5:G10"/>
    <mergeCell ref="E6:E10"/>
    <mergeCell ref="F6:F10"/>
    <mergeCell ref="H6:H10"/>
    <mergeCell ref="I6:I10"/>
    <mergeCell ref="J6:J10"/>
    <mergeCell ref="T6:T10"/>
    <mergeCell ref="A4:A10"/>
    <mergeCell ref="B4:U4"/>
    <mergeCell ref="V4:V10"/>
    <mergeCell ref="W4:AP4"/>
    <mergeCell ref="AQ4:AQ10"/>
    <mergeCell ref="H5:J5"/>
    <mergeCell ref="M5:M10"/>
    <mergeCell ref="N5:N10"/>
    <mergeCell ref="AF5:AF10"/>
    <mergeCell ref="AG5:AG10"/>
    <mergeCell ref="AO5:AO10"/>
    <mergeCell ref="Z5:Z10"/>
    <mergeCell ref="AA5:AA10"/>
    <mergeCell ref="AB5:AB10"/>
    <mergeCell ref="AC5:AC10"/>
    <mergeCell ref="AD5:AD10"/>
  </mergeCells>
  <printOptions horizontalCentered="1"/>
  <pageMargins left="0" right="0" top="0" bottom="0" header="0" footer="0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[10]รายการ!#REF!</xm:f>
          </x14:formula1>
          <xm:sqref>C340:C375 C497:C1048576 C62:C65 C211:C240 C242:C259 C403 C405:C454 M5:M29 C377:C401 M340:M375 M496:M1048576 M62:M65 M211:M240 M242:M259 M403 M405:M454 C261:C338 AC5:AC10 AC20:AC29 M31:M60 C31:C60 M377:M401 C5:C29 C138:C167 M138:M167 M261:M338 M456:M471 C456:C471 Y484:Z1048576 AC484:AC489 AC493:AC1048576 C100:C136 M100:M136 Y100:Z471 C169:C209 M169:M209 M490 C490 Y5:Z98 C67:C98 M67:M98 C492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Y472:Y478 Y1</xm:sqref>
        </x14:dataValidation>
        <x14:dataValidation type="list" allowBlank="1" showInputMessage="1" showErrorMessage="1">
          <x14:formula1>
            <xm:f>รายการ!$E$1:$E$11</xm:f>
          </x14:formula1>
          <xm:sqref>Z472:Z479 Z1</xm:sqref>
        </x14:dataValidation>
        <x14:dataValidation type="list" allowBlank="1" showInputMessage="1" showErrorMessage="1">
          <x14:formula1>
            <xm:f>รายการ!$C$1:$C$5</xm:f>
          </x14:formula1>
          <xm:sqref>AC30:AC98 AC11:AC19 AC490:AC492 AC100:AC479 M480:M489 M493:M495 AC1 M4 M1</xm:sqref>
        </x14:dataValidation>
        <x14:dataValidation type="list" allowBlank="1" showInputMessage="1" showErrorMessage="1">
          <x14:formula1>
            <xm:f>[12]รายการ!#REF!</xm:f>
          </x14:formula1>
          <xm:sqref>Y479</xm:sqref>
        </x14:dataValidation>
        <x14:dataValidation type="list" allowBlank="1" showInputMessage="1" showErrorMessage="1">
          <x14:formula1>
            <xm:f>[1]รายการ!#REF!</xm:f>
          </x14:formula1>
          <xm:sqref>M479 Y480:Z483 AC480:AC483 M473:M477</xm:sqref>
        </x14:dataValidation>
        <x14:dataValidation type="list" allowBlank="1" showInputMessage="1" showErrorMessage="1">
          <x14:formula1>
            <xm:f>[4]รายการ!#REF!</xm:f>
          </x14:formula1>
          <xm:sqref>C472:C489 C493:C496</xm:sqref>
        </x14:dataValidation>
        <x14:dataValidation type="list" allowBlank="1" showInputMessage="1" showErrorMessage="1">
          <x14:formula1>
            <xm:f>[3]รายการ!#REF!</xm:f>
          </x14:formula1>
          <xm:sqref>Y99:Z99 C99 AC99 M99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254"/>
  <sheetViews>
    <sheetView view="pageBreakPreview" topLeftCell="C1" zoomScale="80" zoomScaleNormal="110" zoomScaleSheetLayoutView="80" workbookViewId="0">
      <selection activeCell="Z265" sqref="Z265"/>
    </sheetView>
  </sheetViews>
  <sheetFormatPr defaultColWidth="15.625" defaultRowHeight="15.75" x14ac:dyDescent="0.25"/>
  <cols>
    <col min="1" max="1" width="15.625" style="67" hidden="1" customWidth="1"/>
    <col min="2" max="2" width="5.125" style="1" customWidth="1"/>
    <col min="3" max="3" width="5.5" style="66" customWidth="1"/>
    <col min="4" max="4" width="5.75" style="2" customWidth="1"/>
    <col min="5" max="5" width="6.125" style="2" hidden="1" customWidth="1"/>
    <col min="6" max="7" width="6.5" style="2" hidden="1" customWidth="1"/>
    <col min="8" max="10" width="4.25" style="2" customWidth="1"/>
    <col min="11" max="11" width="8.125" style="13" hidden="1" customWidth="1"/>
    <col min="12" max="12" width="10.25" style="13" hidden="1" customWidth="1"/>
    <col min="13" max="13" width="4.75" style="84" customWidth="1"/>
    <col min="14" max="14" width="7.875" style="13" customWidth="1"/>
    <col min="15" max="15" width="6.25" style="13" customWidth="1"/>
    <col min="16" max="16" width="9.625" style="13" customWidth="1"/>
    <col min="17" max="17" width="8.125" style="3" hidden="1" customWidth="1"/>
    <col min="18" max="18" width="6.625" style="8" hidden="1" customWidth="1"/>
    <col min="19" max="19" width="5.625" style="8" hidden="1" customWidth="1"/>
    <col min="20" max="20" width="7" style="4" hidden="1" customWidth="1"/>
    <col min="21" max="21" width="6.875" style="11" hidden="1" customWidth="1"/>
    <col min="22" max="22" width="14.375" style="26" hidden="1" customWidth="1"/>
    <col min="23" max="23" width="3.875" style="5" customWidth="1"/>
    <col min="24" max="24" width="5.75" style="17" hidden="1" customWidth="1"/>
    <col min="25" max="25" width="11.75" style="4" customWidth="1"/>
    <col min="26" max="26" width="12.5" style="4" customWidth="1"/>
    <col min="27" max="28" width="5.125" style="16" hidden="1" customWidth="1"/>
    <col min="29" max="29" width="6.25" style="16" customWidth="1"/>
    <col min="30" max="30" width="7.25" style="8" customWidth="1"/>
    <col min="31" max="31" width="5.625" style="8" customWidth="1"/>
    <col min="32" max="32" width="7.875" style="7" customWidth="1"/>
    <col min="33" max="33" width="10.125" style="7" customWidth="1"/>
    <col min="34" max="34" width="8" style="4" hidden="1" customWidth="1"/>
    <col min="35" max="35" width="7.875" style="3" hidden="1" customWidth="1"/>
    <col min="36" max="36" width="7.25" style="3" hidden="1" customWidth="1"/>
    <col min="37" max="37" width="5.25" style="3" hidden="1" customWidth="1"/>
    <col min="38" max="38" width="5" style="3" hidden="1" customWidth="1"/>
    <col min="39" max="39" width="5.5" style="2" customWidth="1"/>
    <col min="40" max="40" width="4.875" style="2" customWidth="1"/>
    <col min="41" max="41" width="10.5" style="2" hidden="1" customWidth="1"/>
    <col min="42" max="42" width="9.5" style="2" customWidth="1"/>
    <col min="43" max="43" width="9.625" style="2" customWidth="1"/>
    <col min="44" max="44" width="10" style="2" customWidth="1"/>
    <col min="45" max="45" width="9" style="2" hidden="1" customWidth="1"/>
    <col min="46" max="46" width="10.625" style="2" customWidth="1"/>
    <col min="47" max="47" width="8" style="2" customWidth="1"/>
    <col min="48" max="48" width="6.375" style="550" customWidth="1"/>
    <col min="49" max="49" width="19.125" style="45" hidden="1" customWidth="1"/>
    <col min="50" max="50" width="8.25" style="66" hidden="1" customWidth="1"/>
    <col min="51" max="51" width="7.375" style="2" hidden="1" customWidth="1"/>
    <col min="52" max="16384" width="15.625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42" t="s">
        <v>1723</v>
      </c>
      <c r="AV4" s="826" t="s">
        <v>1724</v>
      </c>
      <c r="AW4" s="840" t="s">
        <v>20</v>
      </c>
      <c r="AX4" s="865" t="s">
        <v>1860</v>
      </c>
      <c r="AY4" s="840" t="s">
        <v>1861</v>
      </c>
    </row>
    <row r="5" spans="1:51" s="10" customFormat="1" ht="17.25" customHeight="1" x14ac:dyDescent="0.25">
      <c r="A5" s="870"/>
      <c r="B5" s="845" t="s">
        <v>10</v>
      </c>
      <c r="C5" s="871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661" t="s">
        <v>101</v>
      </c>
      <c r="L5" s="661" t="s">
        <v>101</v>
      </c>
      <c r="M5" s="866" t="s">
        <v>1709</v>
      </c>
      <c r="N5" s="869" t="s">
        <v>1710</v>
      </c>
      <c r="O5" s="869" t="s">
        <v>1711</v>
      </c>
      <c r="P5" s="869" t="s">
        <v>1712</v>
      </c>
      <c r="Q5" s="830" t="s">
        <v>22</v>
      </c>
      <c r="R5" s="830"/>
      <c r="S5" s="830"/>
      <c r="T5" s="830"/>
      <c r="U5" s="830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663"/>
      <c r="AI5" s="719" t="s">
        <v>23</v>
      </c>
      <c r="AJ5" s="720"/>
      <c r="AK5" s="720"/>
      <c r="AL5" s="720"/>
      <c r="AM5" s="838" t="s">
        <v>1984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843"/>
      <c r="AV5" s="910"/>
      <c r="AW5" s="840"/>
      <c r="AX5" s="865"/>
      <c r="AY5" s="840"/>
    </row>
    <row r="6" spans="1:51" s="10" customFormat="1" ht="17.25" customHeight="1" x14ac:dyDescent="0.25">
      <c r="A6" s="870"/>
      <c r="B6" s="845"/>
      <c r="C6" s="871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67"/>
      <c r="N6" s="843"/>
      <c r="O6" s="843"/>
      <c r="P6" s="843"/>
      <c r="Q6" s="832" t="s">
        <v>15</v>
      </c>
      <c r="R6" s="833" t="s">
        <v>16</v>
      </c>
      <c r="S6" s="833" t="s">
        <v>9</v>
      </c>
      <c r="T6" s="907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843"/>
      <c r="AV6" s="910"/>
      <c r="AW6" s="840"/>
      <c r="AX6" s="865"/>
      <c r="AY6" s="840"/>
    </row>
    <row r="7" spans="1:51" s="10" customFormat="1" ht="17.25" customHeight="1" x14ac:dyDescent="0.25">
      <c r="A7" s="870"/>
      <c r="B7" s="845"/>
      <c r="C7" s="871"/>
      <c r="D7" s="830"/>
      <c r="E7" s="830"/>
      <c r="F7" s="830"/>
      <c r="G7" s="830"/>
      <c r="H7" s="830"/>
      <c r="I7" s="830"/>
      <c r="J7" s="830"/>
      <c r="K7" s="831"/>
      <c r="L7" s="831"/>
      <c r="M7" s="867"/>
      <c r="N7" s="843"/>
      <c r="O7" s="843"/>
      <c r="P7" s="843"/>
      <c r="Q7" s="832"/>
      <c r="R7" s="833"/>
      <c r="S7" s="833"/>
      <c r="T7" s="908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843"/>
      <c r="AV7" s="910"/>
      <c r="AW7" s="840"/>
      <c r="AX7" s="865"/>
      <c r="AY7" s="840"/>
    </row>
    <row r="8" spans="1:51" s="10" customFormat="1" ht="17.25" customHeight="1" x14ac:dyDescent="0.25">
      <c r="A8" s="870"/>
      <c r="B8" s="845"/>
      <c r="C8" s="871"/>
      <c r="D8" s="830"/>
      <c r="E8" s="830"/>
      <c r="F8" s="830"/>
      <c r="G8" s="830"/>
      <c r="H8" s="830"/>
      <c r="I8" s="830"/>
      <c r="J8" s="830"/>
      <c r="K8" s="831"/>
      <c r="L8" s="831"/>
      <c r="M8" s="867"/>
      <c r="N8" s="843"/>
      <c r="O8" s="843"/>
      <c r="P8" s="843"/>
      <c r="Q8" s="832"/>
      <c r="R8" s="833"/>
      <c r="S8" s="833"/>
      <c r="T8" s="908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843"/>
      <c r="AV8" s="910"/>
      <c r="AW8" s="840"/>
      <c r="AX8" s="865"/>
      <c r="AY8" s="840"/>
    </row>
    <row r="9" spans="1:51" s="10" customFormat="1" ht="17.25" customHeight="1" x14ac:dyDescent="0.25">
      <c r="A9" s="870"/>
      <c r="B9" s="845"/>
      <c r="C9" s="871"/>
      <c r="D9" s="830"/>
      <c r="E9" s="830"/>
      <c r="F9" s="830"/>
      <c r="G9" s="830"/>
      <c r="H9" s="830"/>
      <c r="I9" s="830"/>
      <c r="J9" s="830"/>
      <c r="K9" s="831"/>
      <c r="L9" s="831"/>
      <c r="M9" s="867"/>
      <c r="N9" s="843"/>
      <c r="O9" s="843"/>
      <c r="P9" s="843"/>
      <c r="Q9" s="832"/>
      <c r="R9" s="833"/>
      <c r="S9" s="833"/>
      <c r="T9" s="908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843"/>
      <c r="AV9" s="910"/>
      <c r="AW9" s="840"/>
      <c r="AX9" s="865"/>
      <c r="AY9" s="840"/>
    </row>
    <row r="10" spans="1:51" s="10" customFormat="1" ht="17.25" customHeight="1" x14ac:dyDescent="0.25">
      <c r="A10" s="870"/>
      <c r="B10" s="845"/>
      <c r="C10" s="871"/>
      <c r="D10" s="830"/>
      <c r="E10" s="830"/>
      <c r="F10" s="830"/>
      <c r="G10" s="830"/>
      <c r="H10" s="830"/>
      <c r="I10" s="830"/>
      <c r="J10" s="830"/>
      <c r="K10" s="831"/>
      <c r="L10" s="831"/>
      <c r="M10" s="868"/>
      <c r="N10" s="844"/>
      <c r="O10" s="844"/>
      <c r="P10" s="844"/>
      <c r="Q10" s="832"/>
      <c r="R10" s="833"/>
      <c r="S10" s="833"/>
      <c r="T10" s="909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844"/>
      <c r="AV10" s="911"/>
      <c r="AW10" s="840"/>
      <c r="AX10" s="865"/>
      <c r="AY10" s="840"/>
    </row>
    <row r="11" spans="1:51" s="2" customFormat="1" ht="16.5" customHeight="1" x14ac:dyDescent="0.25">
      <c r="A11" s="614" t="s">
        <v>1150</v>
      </c>
      <c r="B11" s="1">
        <v>863</v>
      </c>
      <c r="C11" s="2" t="s">
        <v>5</v>
      </c>
      <c r="D11" s="2">
        <v>18846</v>
      </c>
      <c r="E11" s="2">
        <v>17</v>
      </c>
      <c r="F11" s="2">
        <v>715</v>
      </c>
      <c r="G11" s="2" t="s">
        <v>191</v>
      </c>
      <c r="H11" s="2">
        <v>15</v>
      </c>
      <c r="I11" s="2">
        <v>2</v>
      </c>
      <c r="J11" s="2">
        <v>98</v>
      </c>
      <c r="K11" s="12">
        <f>H11*400+I11*100+J11</f>
        <v>6298</v>
      </c>
      <c r="L11" s="14">
        <v>6298</v>
      </c>
      <c r="M11" s="62">
        <v>5</v>
      </c>
      <c r="N11" s="14">
        <v>6298</v>
      </c>
      <c r="O11" s="14">
        <f>[13]qry_report!$L$487</f>
        <v>125</v>
      </c>
      <c r="P11" s="14">
        <f t="shared" ref="P11:P16" si="0">N11*O11</f>
        <v>787250</v>
      </c>
      <c r="Q11" s="3">
        <v>6098</v>
      </c>
      <c r="R11" s="8">
        <v>200</v>
      </c>
      <c r="S11" s="8"/>
      <c r="T11" s="4"/>
      <c r="U11" s="11"/>
      <c r="V11" s="26" t="s">
        <v>1150</v>
      </c>
      <c r="W11" s="5">
        <v>858</v>
      </c>
      <c r="X11" s="4" t="s">
        <v>479</v>
      </c>
      <c r="Y11" s="4" t="s">
        <v>28</v>
      </c>
      <c r="Z11" s="4" t="s">
        <v>37</v>
      </c>
      <c r="AA11" s="16">
        <v>12</v>
      </c>
      <c r="AB11" s="16">
        <v>15</v>
      </c>
      <c r="AC11" s="16">
        <v>2</v>
      </c>
      <c r="AD11" s="8">
        <f t="shared" ref="AD11:AD17" si="1">AA11*AB11</f>
        <v>180</v>
      </c>
      <c r="AE11" s="8">
        <v>100</v>
      </c>
      <c r="AF11" s="7">
        <f>[14]รายการ!B1</f>
        <v>6700</v>
      </c>
      <c r="AG11" s="7">
        <f>AF11*AD11</f>
        <v>1206000</v>
      </c>
      <c r="AH11" s="3">
        <f t="shared" ref="AH11:AH17" si="2">SUM(AI11:AL11)</f>
        <v>180</v>
      </c>
      <c r="AI11" s="3"/>
      <c r="AJ11" s="3">
        <v>180</v>
      </c>
      <c r="AK11" s="3"/>
      <c r="AL11" s="3"/>
      <c r="AM11" s="2">
        <v>16</v>
      </c>
      <c r="AN11" s="2">
        <f>ค่าเสื่อม!Q2</f>
        <v>22</v>
      </c>
      <c r="AO11" s="95">
        <f>AG11*AN11/100</f>
        <v>265320</v>
      </c>
      <c r="AP11" s="95">
        <f>AG11-AO11</f>
        <v>940680</v>
      </c>
      <c r="AQ11" s="95">
        <f>AR11</f>
        <v>1727930</v>
      </c>
      <c r="AR11" s="95">
        <f t="shared" ref="AR11:AR21" si="3">P11+AP11</f>
        <v>1727930</v>
      </c>
      <c r="AT11" s="95">
        <f t="shared" ref="AT11:AT21" si="4">AR11</f>
        <v>1727930</v>
      </c>
    </row>
    <row r="12" spans="1:51" s="2" customFormat="1" ht="16.5" customHeight="1" x14ac:dyDescent="0.25">
      <c r="A12" s="28"/>
      <c r="B12" s="1"/>
      <c r="K12" s="13"/>
      <c r="L12" s="14"/>
      <c r="M12" s="62"/>
      <c r="N12" s="14"/>
      <c r="O12" s="14"/>
      <c r="P12" s="14"/>
      <c r="Q12" s="3"/>
      <c r="R12" s="8"/>
      <c r="S12" s="8"/>
      <c r="T12" s="4"/>
      <c r="U12" s="11"/>
      <c r="V12" s="26"/>
      <c r="W12" s="5">
        <v>859</v>
      </c>
      <c r="X12" s="4"/>
      <c r="Y12" s="4" t="s">
        <v>38</v>
      </c>
      <c r="Z12" s="4" t="s">
        <v>7</v>
      </c>
      <c r="AA12" s="16">
        <v>4</v>
      </c>
      <c r="AB12" s="16">
        <v>9</v>
      </c>
      <c r="AC12" s="16">
        <v>2</v>
      </c>
      <c r="AD12" s="8">
        <f t="shared" si="1"/>
        <v>36</v>
      </c>
      <c r="AE12" s="8">
        <v>100</v>
      </c>
      <c r="AF12" s="7">
        <f>[14]รายการ!B34</f>
        <v>2050</v>
      </c>
      <c r="AG12" s="7">
        <f t="shared" ref="AG12:AG89" si="5">AF12*AD12</f>
        <v>73800</v>
      </c>
      <c r="AH12" s="3">
        <f t="shared" si="2"/>
        <v>36</v>
      </c>
      <c r="AI12" s="3"/>
      <c r="AJ12" s="3">
        <v>36</v>
      </c>
      <c r="AK12" s="3"/>
      <c r="AL12" s="3"/>
      <c r="AM12" s="2">
        <v>16</v>
      </c>
      <c r="AN12" s="2">
        <f>ค่าเสื่อม!Q4</f>
        <v>72</v>
      </c>
      <c r="AO12" s="95">
        <f xml:space="preserve"> AG12*AN12/100</f>
        <v>53136</v>
      </c>
      <c r="AP12" s="95">
        <f>AG12-AO12</f>
        <v>20664</v>
      </c>
      <c r="AQ12" s="95">
        <f t="shared" ref="AQ12:AQ82" si="6">AR12</f>
        <v>20664</v>
      </c>
      <c r="AR12" s="95">
        <f t="shared" si="3"/>
        <v>20664</v>
      </c>
      <c r="AT12" s="95">
        <f t="shared" si="4"/>
        <v>20664</v>
      </c>
    </row>
    <row r="13" spans="1:51" s="2" customFormat="1" ht="16.5" customHeight="1" x14ac:dyDescent="0.25">
      <c r="A13" s="28"/>
      <c r="B13" s="1"/>
      <c r="K13" s="13"/>
      <c r="L13" s="14"/>
      <c r="M13" s="62"/>
      <c r="N13" s="14"/>
      <c r="O13" s="14"/>
      <c r="P13" s="14"/>
      <c r="Q13" s="3"/>
      <c r="R13" s="8"/>
      <c r="S13" s="8"/>
      <c r="T13" s="4"/>
      <c r="U13" s="11"/>
      <c r="V13" s="26"/>
      <c r="W13" s="5">
        <v>860</v>
      </c>
      <c r="X13" s="4"/>
      <c r="Y13" s="4" t="s">
        <v>38</v>
      </c>
      <c r="Z13" s="4" t="s">
        <v>7</v>
      </c>
      <c r="AA13" s="16">
        <v>7</v>
      </c>
      <c r="AB13" s="16">
        <v>7</v>
      </c>
      <c r="AC13" s="16">
        <v>2</v>
      </c>
      <c r="AD13" s="8">
        <f t="shared" si="1"/>
        <v>49</v>
      </c>
      <c r="AE13" s="8">
        <v>100</v>
      </c>
      <c r="AF13" s="7">
        <f>[14]รายการ!B34</f>
        <v>2050</v>
      </c>
      <c r="AG13" s="7">
        <f t="shared" si="5"/>
        <v>100450</v>
      </c>
      <c r="AH13" s="3">
        <f t="shared" si="2"/>
        <v>49</v>
      </c>
      <c r="AI13" s="3"/>
      <c r="AJ13" s="3">
        <v>49</v>
      </c>
      <c r="AK13" s="3"/>
      <c r="AL13" s="3"/>
      <c r="AM13" s="2">
        <v>16</v>
      </c>
      <c r="AN13" s="2">
        <f>ค่าเสื่อม!Q4</f>
        <v>72</v>
      </c>
      <c r="AO13" s="95">
        <f xml:space="preserve"> AG13*AN13/100</f>
        <v>72324</v>
      </c>
      <c r="AP13" s="95">
        <f>AG13-AO13</f>
        <v>28126</v>
      </c>
      <c r="AQ13" s="95">
        <f t="shared" si="6"/>
        <v>28126</v>
      </c>
      <c r="AR13" s="95">
        <f t="shared" si="3"/>
        <v>28126</v>
      </c>
      <c r="AT13" s="95">
        <f t="shared" si="4"/>
        <v>28126</v>
      </c>
      <c r="AW13" s="2" t="s">
        <v>1151</v>
      </c>
    </row>
    <row r="14" spans="1:51" s="2" customFormat="1" ht="16.5" customHeight="1" x14ac:dyDescent="0.25">
      <c r="A14" s="28" t="s">
        <v>1152</v>
      </c>
      <c r="B14" s="1">
        <v>864</v>
      </c>
      <c r="C14" s="2" t="s">
        <v>5</v>
      </c>
      <c r="D14" s="2">
        <v>33173</v>
      </c>
      <c r="E14" s="2">
        <v>123</v>
      </c>
      <c r="F14" s="2">
        <v>1617</v>
      </c>
      <c r="G14" s="2" t="s">
        <v>191</v>
      </c>
      <c r="H14" s="2">
        <v>12</v>
      </c>
      <c r="I14" s="2">
        <v>0</v>
      </c>
      <c r="J14" s="2">
        <v>0</v>
      </c>
      <c r="K14" s="12">
        <f>H14*400+I14*100+J14</f>
        <v>4800</v>
      </c>
      <c r="L14" s="14">
        <f>SUM(Q14:U14)</f>
        <v>4800</v>
      </c>
      <c r="M14" s="62">
        <v>5</v>
      </c>
      <c r="N14" s="14">
        <f>L14</f>
        <v>4800</v>
      </c>
      <c r="O14" s="14">
        <f>[13]qry_report!$L$487</f>
        <v>125</v>
      </c>
      <c r="P14" s="14">
        <f t="shared" si="0"/>
        <v>600000</v>
      </c>
      <c r="Q14" s="3">
        <v>4700</v>
      </c>
      <c r="R14" s="8">
        <v>100</v>
      </c>
      <c r="S14" s="8"/>
      <c r="T14" s="4"/>
      <c r="U14" s="11"/>
      <c r="V14" s="26"/>
      <c r="W14" s="5"/>
      <c r="X14" s="4"/>
      <c r="Y14" s="4"/>
      <c r="Z14" s="4"/>
      <c r="AA14" s="16"/>
      <c r="AB14" s="16"/>
      <c r="AC14" s="16"/>
      <c r="AD14" s="8"/>
      <c r="AE14" s="8"/>
      <c r="AF14" s="7"/>
      <c r="AG14" s="7"/>
      <c r="AH14" s="3"/>
      <c r="AI14" s="3"/>
      <c r="AJ14" s="3"/>
      <c r="AK14" s="3"/>
      <c r="AL14" s="3"/>
      <c r="AO14" s="95"/>
      <c r="AP14" s="95"/>
      <c r="AQ14" s="95">
        <f t="shared" si="6"/>
        <v>600000</v>
      </c>
      <c r="AR14" s="95">
        <f t="shared" si="3"/>
        <v>600000</v>
      </c>
      <c r="AT14" s="95">
        <f t="shared" si="4"/>
        <v>600000</v>
      </c>
    </row>
    <row r="15" spans="1:51" s="2" customFormat="1" ht="16.5" customHeight="1" x14ac:dyDescent="0.25">
      <c r="P15" s="14"/>
      <c r="Q15" s="3"/>
      <c r="S15" s="8"/>
      <c r="T15" s="4"/>
      <c r="U15" s="11"/>
      <c r="V15" s="26" t="s">
        <v>1153</v>
      </c>
      <c r="W15" s="5">
        <v>861</v>
      </c>
      <c r="X15" s="4">
        <v>37</v>
      </c>
      <c r="Y15" s="4" t="s">
        <v>28</v>
      </c>
      <c r="Z15" s="4" t="s">
        <v>37</v>
      </c>
      <c r="AA15" s="16">
        <v>6</v>
      </c>
      <c r="AB15" s="16">
        <v>6</v>
      </c>
      <c r="AC15" s="16">
        <v>2</v>
      </c>
      <c r="AD15" s="8">
        <f t="shared" si="1"/>
        <v>36</v>
      </c>
      <c r="AE15" s="8">
        <v>100</v>
      </c>
      <c r="AF15" s="7">
        <f>[14]รายการ!B1</f>
        <v>6700</v>
      </c>
      <c r="AG15" s="7">
        <f t="shared" si="5"/>
        <v>241200</v>
      </c>
      <c r="AH15" s="3">
        <v>36</v>
      </c>
      <c r="AI15" s="3"/>
      <c r="AJ15" s="3">
        <v>36</v>
      </c>
      <c r="AK15" s="3"/>
      <c r="AL15" s="3"/>
      <c r="AM15" s="2">
        <v>7</v>
      </c>
      <c r="AN15" s="2">
        <f>ค่าเสื่อม!H2</f>
        <v>7</v>
      </c>
      <c r="AO15" s="95">
        <f xml:space="preserve"> AG15*AN15/100</f>
        <v>16884</v>
      </c>
      <c r="AP15" s="95">
        <f>AG15-AO15</f>
        <v>224316</v>
      </c>
      <c r="AQ15" s="95">
        <f t="shared" si="6"/>
        <v>224316</v>
      </c>
      <c r="AR15" s="95">
        <f t="shared" si="3"/>
        <v>224316</v>
      </c>
      <c r="AT15" s="95">
        <f t="shared" si="4"/>
        <v>224316</v>
      </c>
    </row>
    <row r="16" spans="1:51" s="4" customFormat="1" ht="16.5" customHeight="1" x14ac:dyDescent="0.25">
      <c r="A16" s="26" t="s">
        <v>1154</v>
      </c>
      <c r="B16" s="5">
        <v>865</v>
      </c>
      <c r="C16" s="4" t="s">
        <v>5</v>
      </c>
      <c r="D16" s="4">
        <v>25638</v>
      </c>
      <c r="E16" s="4">
        <v>122</v>
      </c>
      <c r="F16" s="4">
        <v>1110</v>
      </c>
      <c r="G16" s="4" t="s">
        <v>191</v>
      </c>
      <c r="H16" s="4">
        <v>0</v>
      </c>
      <c r="I16" s="4">
        <v>2</v>
      </c>
      <c r="J16" s="4">
        <v>27</v>
      </c>
      <c r="K16" s="12">
        <f>H16*400+I16*100+J16</f>
        <v>227</v>
      </c>
      <c r="L16" s="14">
        <f>SUM(Q16:U16)</f>
        <v>227</v>
      </c>
      <c r="M16" s="62">
        <v>5</v>
      </c>
      <c r="N16" s="14">
        <v>227</v>
      </c>
      <c r="O16" s="14">
        <v>125</v>
      </c>
      <c r="P16" s="14">
        <f t="shared" si="0"/>
        <v>28375</v>
      </c>
      <c r="Q16" s="3"/>
      <c r="R16" s="8">
        <v>227</v>
      </c>
      <c r="S16" s="8"/>
      <c r="U16" s="11"/>
      <c r="V16" s="26"/>
      <c r="W16" s="5"/>
      <c r="AA16" s="16"/>
      <c r="AB16" s="16"/>
      <c r="AC16" s="16"/>
      <c r="AD16" s="8"/>
      <c r="AE16" s="8"/>
      <c r="AF16" s="7"/>
      <c r="AG16" s="7"/>
      <c r="AH16" s="3"/>
      <c r="AI16" s="3"/>
      <c r="AJ16" s="3"/>
      <c r="AK16" s="3"/>
      <c r="AL16" s="3"/>
      <c r="AO16" s="166"/>
      <c r="AP16" s="166"/>
      <c r="AQ16" s="95">
        <f t="shared" si="6"/>
        <v>28375</v>
      </c>
      <c r="AR16" s="95">
        <f t="shared" si="3"/>
        <v>28375</v>
      </c>
      <c r="AT16" s="95">
        <f t="shared" si="4"/>
        <v>28375</v>
      </c>
    </row>
    <row r="17" spans="1:49" s="4" customFormat="1" ht="16.5" customHeight="1" x14ac:dyDescent="0.25">
      <c r="A17" s="26"/>
      <c r="B17" s="5"/>
      <c r="K17" s="12"/>
      <c r="L17" s="14"/>
      <c r="M17" s="62"/>
      <c r="N17" s="14"/>
      <c r="O17" s="14"/>
      <c r="P17" s="14"/>
      <c r="Q17" s="3"/>
      <c r="R17" s="8"/>
      <c r="S17" s="8"/>
      <c r="U17" s="11"/>
      <c r="V17" s="26" t="s">
        <v>1155</v>
      </c>
      <c r="W17" s="5">
        <v>862</v>
      </c>
      <c r="X17" s="47" t="s">
        <v>1156</v>
      </c>
      <c r="Y17" s="4" t="s">
        <v>28</v>
      </c>
      <c r="Z17" s="4" t="s">
        <v>53</v>
      </c>
      <c r="AA17" s="16">
        <v>6</v>
      </c>
      <c r="AB17" s="16">
        <v>16</v>
      </c>
      <c r="AC17" s="16">
        <v>2</v>
      </c>
      <c r="AD17" s="8">
        <f t="shared" si="1"/>
        <v>96</v>
      </c>
      <c r="AE17" s="8">
        <v>100</v>
      </c>
      <c r="AF17" s="7">
        <f>[14]รายการ!B1</f>
        <v>6700</v>
      </c>
      <c r="AG17" s="7">
        <f t="shared" si="5"/>
        <v>643200</v>
      </c>
      <c r="AH17" s="3">
        <f t="shared" si="2"/>
        <v>96</v>
      </c>
      <c r="AI17" s="3"/>
      <c r="AJ17" s="3">
        <v>96</v>
      </c>
      <c r="AK17" s="3"/>
      <c r="AL17" s="3"/>
      <c r="AM17" s="4">
        <v>31</v>
      </c>
      <c r="AN17" s="4">
        <f>ค่าเสื่อม!T4</f>
        <v>93</v>
      </c>
      <c r="AO17" s="166">
        <f xml:space="preserve"> AG17*AN17/100</f>
        <v>598176</v>
      </c>
      <c r="AP17" s="166">
        <f>AG17-AO17</f>
        <v>45024</v>
      </c>
      <c r="AQ17" s="166">
        <f t="shared" si="6"/>
        <v>45024</v>
      </c>
      <c r="AR17" s="166">
        <f t="shared" si="3"/>
        <v>45024</v>
      </c>
      <c r="AT17" s="166">
        <f t="shared" si="4"/>
        <v>45024</v>
      </c>
    </row>
    <row r="18" spans="1:49" s="2" customFormat="1" ht="16.5" customHeight="1" x14ac:dyDescent="0.25">
      <c r="A18" s="28"/>
      <c r="B18" s="1">
        <v>866</v>
      </c>
      <c r="C18" s="2" t="s">
        <v>5</v>
      </c>
      <c r="D18" s="2">
        <v>18687</v>
      </c>
      <c r="E18" s="2">
        <v>88</v>
      </c>
      <c r="F18" s="2">
        <v>556</v>
      </c>
      <c r="G18" s="2" t="s">
        <v>191</v>
      </c>
      <c r="H18" s="2">
        <v>13</v>
      </c>
      <c r="I18" s="2">
        <v>2</v>
      </c>
      <c r="J18" s="2">
        <v>80</v>
      </c>
      <c r="K18" s="12">
        <f>H18*400+I18*100+J18</f>
        <v>5480</v>
      </c>
      <c r="L18" s="14">
        <f>SUM(Q18:U18)</f>
        <v>5480</v>
      </c>
      <c r="M18" s="62">
        <v>1</v>
      </c>
      <c r="N18" s="14">
        <f>L18</f>
        <v>5480</v>
      </c>
      <c r="O18" s="14">
        <v>125</v>
      </c>
      <c r="P18" s="14">
        <f>N18*O18</f>
        <v>685000</v>
      </c>
      <c r="Q18" s="3">
        <v>5480</v>
      </c>
      <c r="R18" s="8"/>
      <c r="S18" s="8"/>
      <c r="T18" s="4"/>
      <c r="U18" s="11"/>
      <c r="V18" s="26"/>
      <c r="W18" s="5"/>
      <c r="X18" s="47"/>
      <c r="Y18" s="4"/>
      <c r="Z18" s="4"/>
      <c r="AA18" s="16"/>
      <c r="AB18" s="16"/>
      <c r="AC18" s="16"/>
      <c r="AD18" s="8"/>
      <c r="AE18" s="8"/>
      <c r="AF18" s="7"/>
      <c r="AG18" s="7"/>
      <c r="AH18" s="4"/>
      <c r="AI18" s="3"/>
      <c r="AJ18" s="3"/>
      <c r="AK18" s="3"/>
      <c r="AL18" s="3"/>
      <c r="AO18" s="95"/>
      <c r="AP18" s="95"/>
      <c r="AQ18" s="95">
        <f t="shared" si="6"/>
        <v>685000</v>
      </c>
      <c r="AR18" s="95">
        <f t="shared" si="3"/>
        <v>685000</v>
      </c>
      <c r="AT18" s="95">
        <f t="shared" si="4"/>
        <v>685000</v>
      </c>
    </row>
    <row r="19" spans="1:49" s="2" customFormat="1" ht="16.5" customHeight="1" x14ac:dyDescent="0.25">
      <c r="A19" s="28" t="s">
        <v>1157</v>
      </c>
      <c r="B19" s="1">
        <v>867</v>
      </c>
      <c r="C19" s="2" t="s">
        <v>5</v>
      </c>
      <c r="D19" s="2">
        <v>18709</v>
      </c>
      <c r="E19" s="2">
        <v>22</v>
      </c>
      <c r="F19" s="2">
        <v>578</v>
      </c>
      <c r="G19" s="2" t="s">
        <v>191</v>
      </c>
      <c r="H19" s="2">
        <v>11</v>
      </c>
      <c r="I19" s="2">
        <v>2</v>
      </c>
      <c r="J19" s="2">
        <v>40</v>
      </c>
      <c r="K19" s="12">
        <f>H19*400+I19*100+J19</f>
        <v>4640</v>
      </c>
      <c r="L19" s="14">
        <f>SUM(Q19:U19)</f>
        <v>4640</v>
      </c>
      <c r="M19" s="62">
        <v>5</v>
      </c>
      <c r="N19" s="14">
        <f t="shared" ref="N19:N35" si="7">L19</f>
        <v>4640</v>
      </c>
      <c r="O19" s="14">
        <v>100</v>
      </c>
      <c r="P19" s="14">
        <f t="shared" ref="P19:P93" si="8">N19*O19</f>
        <v>464000</v>
      </c>
      <c r="Q19" s="3">
        <v>4540</v>
      </c>
      <c r="R19" s="8">
        <v>100</v>
      </c>
      <c r="S19" s="8"/>
      <c r="T19" s="4"/>
      <c r="U19" s="11"/>
      <c r="V19" s="26" t="s">
        <v>1157</v>
      </c>
      <c r="W19" s="5">
        <v>863</v>
      </c>
      <c r="X19" s="4">
        <v>32</v>
      </c>
      <c r="Y19" s="4" t="s">
        <v>28</v>
      </c>
      <c r="Z19" s="4" t="s">
        <v>53</v>
      </c>
      <c r="AA19" s="16">
        <v>9</v>
      </c>
      <c r="AB19" s="16">
        <v>12</v>
      </c>
      <c r="AC19" s="16">
        <v>2</v>
      </c>
      <c r="AD19" s="8">
        <f>AA19*AB19</f>
        <v>108</v>
      </c>
      <c r="AE19" s="8">
        <v>100</v>
      </c>
      <c r="AF19" s="7">
        <f>[14]รายการ!B1</f>
        <v>6700</v>
      </c>
      <c r="AG19" s="7">
        <f t="shared" si="5"/>
        <v>723600</v>
      </c>
      <c r="AH19" s="3">
        <f>SUM(AI19:AL19)</f>
        <v>108</v>
      </c>
      <c r="AI19" s="3"/>
      <c r="AJ19" s="3">
        <v>108</v>
      </c>
      <c r="AK19" s="3"/>
      <c r="AL19" s="3"/>
      <c r="AM19" s="2">
        <v>21</v>
      </c>
      <c r="AN19" s="2">
        <v>93</v>
      </c>
      <c r="AO19" s="95">
        <f xml:space="preserve"> AG19*AN19/100</f>
        <v>672948</v>
      </c>
      <c r="AP19" s="95">
        <f>AG19-AO19</f>
        <v>50652</v>
      </c>
      <c r="AQ19" s="95">
        <f t="shared" si="6"/>
        <v>514652</v>
      </c>
      <c r="AR19" s="95">
        <f t="shared" si="3"/>
        <v>514652</v>
      </c>
      <c r="AT19" s="95">
        <f t="shared" si="4"/>
        <v>514652</v>
      </c>
    </row>
    <row r="20" spans="1:49" s="2" customFormat="1" ht="16.5" customHeight="1" x14ac:dyDescent="0.25">
      <c r="A20" s="28" t="s">
        <v>1158</v>
      </c>
      <c r="B20" s="1">
        <v>868</v>
      </c>
      <c r="C20" s="2" t="s">
        <v>5</v>
      </c>
      <c r="D20" s="2">
        <v>18707</v>
      </c>
      <c r="E20" s="2">
        <v>20</v>
      </c>
      <c r="F20" s="2">
        <v>576</v>
      </c>
      <c r="G20" s="2" t="s">
        <v>191</v>
      </c>
      <c r="H20" s="2">
        <v>20</v>
      </c>
      <c r="I20" s="2">
        <v>2</v>
      </c>
      <c r="J20" s="2">
        <v>30</v>
      </c>
      <c r="K20" s="12">
        <f>H20*400+I20*100+J20</f>
        <v>8230</v>
      </c>
      <c r="L20" s="14">
        <f>SUM(Q20:U20)</f>
        <v>8230</v>
      </c>
      <c r="M20" s="62">
        <v>5</v>
      </c>
      <c r="N20" s="14">
        <f t="shared" si="7"/>
        <v>8230</v>
      </c>
      <c r="O20" s="14">
        <v>100</v>
      </c>
      <c r="P20" s="14">
        <f t="shared" si="8"/>
        <v>823000</v>
      </c>
      <c r="Q20" s="3">
        <v>8030</v>
      </c>
      <c r="R20" s="8">
        <v>200</v>
      </c>
      <c r="S20" s="8"/>
      <c r="T20" s="4"/>
      <c r="U20" s="11"/>
      <c r="V20" s="26" t="s">
        <v>1158</v>
      </c>
      <c r="W20" s="5">
        <v>864</v>
      </c>
      <c r="X20" s="4">
        <v>58</v>
      </c>
      <c r="Y20" s="4" t="s">
        <v>28</v>
      </c>
      <c r="Z20" s="4" t="s">
        <v>53</v>
      </c>
      <c r="AA20" s="16">
        <v>12</v>
      </c>
      <c r="AB20" s="16">
        <v>18</v>
      </c>
      <c r="AC20" s="16">
        <v>2</v>
      </c>
      <c r="AD20" s="8">
        <f>AA20*AB20</f>
        <v>216</v>
      </c>
      <c r="AE20" s="8">
        <v>100</v>
      </c>
      <c r="AF20" s="7">
        <f>[14]รายการ!B1</f>
        <v>6700</v>
      </c>
      <c r="AG20" s="7">
        <f t="shared" si="5"/>
        <v>1447200</v>
      </c>
      <c r="AH20" s="3">
        <f>SUM(AI20:AL20)</f>
        <v>216</v>
      </c>
      <c r="AI20" s="3"/>
      <c r="AJ20" s="3">
        <v>216</v>
      </c>
      <c r="AK20" s="3"/>
      <c r="AL20" s="3"/>
      <c r="AM20" s="2">
        <v>61</v>
      </c>
      <c r="AN20" s="2">
        <v>93</v>
      </c>
      <c r="AO20" s="95">
        <f xml:space="preserve"> AG20*AN20/100</f>
        <v>1345896</v>
      </c>
      <c r="AP20" s="95">
        <f>AG20-AO20</f>
        <v>101304</v>
      </c>
      <c r="AQ20" s="95">
        <f t="shared" si="6"/>
        <v>924304</v>
      </c>
      <c r="AR20" s="95">
        <f t="shared" si="3"/>
        <v>924304</v>
      </c>
      <c r="AT20" s="95">
        <f t="shared" si="4"/>
        <v>924304</v>
      </c>
    </row>
    <row r="21" spans="1:49" s="2" customFormat="1" ht="16.5" customHeight="1" x14ac:dyDescent="0.25">
      <c r="A21" s="28" t="s">
        <v>1159</v>
      </c>
      <c r="B21" s="1">
        <v>869</v>
      </c>
      <c r="C21" s="2" t="s">
        <v>5</v>
      </c>
      <c r="D21" s="2">
        <v>24621</v>
      </c>
      <c r="E21" s="2">
        <v>54</v>
      </c>
      <c r="F21" s="2">
        <v>1093</v>
      </c>
      <c r="G21" s="2" t="s">
        <v>191</v>
      </c>
      <c r="H21" s="2">
        <v>0</v>
      </c>
      <c r="I21" s="2">
        <v>1</v>
      </c>
      <c r="J21" s="2">
        <v>26</v>
      </c>
      <c r="K21" s="12">
        <f>H21*400+I21*100+J21</f>
        <v>126</v>
      </c>
      <c r="L21" s="14">
        <f>SUM(Q21:U21)</f>
        <v>126</v>
      </c>
      <c r="M21" s="62">
        <v>2</v>
      </c>
      <c r="N21" s="14">
        <f>L21</f>
        <v>126</v>
      </c>
      <c r="O21" s="14">
        <f>150</f>
        <v>150</v>
      </c>
      <c r="P21" s="14">
        <f>N21*O21</f>
        <v>18900</v>
      </c>
      <c r="Q21" s="3"/>
      <c r="R21" s="8">
        <v>126</v>
      </c>
      <c r="S21" s="8"/>
      <c r="T21" s="4"/>
      <c r="U21" s="11"/>
      <c r="V21" s="26"/>
      <c r="W21" s="5"/>
      <c r="X21" s="4"/>
      <c r="Y21" s="4"/>
      <c r="Z21" s="4"/>
      <c r="AA21" s="16"/>
      <c r="AB21" s="16"/>
      <c r="AC21" s="16"/>
      <c r="AD21" s="8"/>
      <c r="AE21" s="8"/>
      <c r="AF21" s="7"/>
      <c r="AG21" s="7"/>
      <c r="AH21" s="3"/>
      <c r="AI21" s="3"/>
      <c r="AJ21" s="3"/>
      <c r="AK21" s="3"/>
      <c r="AL21" s="3"/>
      <c r="AO21" s="95"/>
      <c r="AP21" s="95"/>
      <c r="AQ21" s="95">
        <f t="shared" si="6"/>
        <v>18900</v>
      </c>
      <c r="AR21" s="95">
        <f t="shared" si="3"/>
        <v>18900</v>
      </c>
      <c r="AT21" s="95">
        <f t="shared" si="4"/>
        <v>18900</v>
      </c>
    </row>
    <row r="22" spans="1:49" s="2" customFormat="1" ht="16.5" customHeight="1" x14ac:dyDescent="0.25">
      <c r="S22" s="8"/>
      <c r="T22" s="4"/>
      <c r="U22" s="11"/>
      <c r="V22" s="26" t="s">
        <v>1160</v>
      </c>
      <c r="W22" s="5">
        <v>865</v>
      </c>
      <c r="X22" s="4">
        <v>42</v>
      </c>
      <c r="Y22" s="4" t="s">
        <v>28</v>
      </c>
      <c r="Z22" s="4" t="s">
        <v>41</v>
      </c>
      <c r="AA22" s="16"/>
      <c r="AB22" s="16"/>
      <c r="AC22" s="16">
        <v>2</v>
      </c>
      <c r="AD22" s="8">
        <v>192</v>
      </c>
      <c r="AE22" s="8">
        <v>100</v>
      </c>
      <c r="AF22" s="7">
        <f>[14]รายการ!B1</f>
        <v>6700</v>
      </c>
      <c r="AG22" s="7">
        <f t="shared" si="5"/>
        <v>1286400</v>
      </c>
      <c r="AH22" s="3">
        <v>192</v>
      </c>
      <c r="AI22" s="3"/>
      <c r="AJ22" s="3">
        <v>192</v>
      </c>
      <c r="AK22" s="3"/>
      <c r="AL22" s="3"/>
      <c r="AM22" s="2">
        <v>22</v>
      </c>
      <c r="AN22" s="2">
        <f>ค่าเสื่อม!W3</f>
        <v>85</v>
      </c>
      <c r="AO22" s="95">
        <f t="shared" ref="AO22:AO29" si="9" xml:space="preserve"> AG22*AN22/100</f>
        <v>1093440</v>
      </c>
      <c r="AP22" s="95">
        <f t="shared" ref="AP22:AP27" si="10">AG22-AO22</f>
        <v>192960</v>
      </c>
      <c r="AQ22" s="95">
        <f t="shared" si="6"/>
        <v>211860</v>
      </c>
      <c r="AR22" s="95">
        <f>P21+AP22</f>
        <v>211860</v>
      </c>
      <c r="AT22" s="95">
        <f t="shared" ref="AT22:AT98" si="11">AR22</f>
        <v>211860</v>
      </c>
    </row>
    <row r="23" spans="1:49" s="2" customFormat="1" ht="16.5" customHeight="1" x14ac:dyDescent="0.25">
      <c r="A23" s="28"/>
      <c r="B23" s="1"/>
      <c r="K23" s="13"/>
      <c r="L23" s="13"/>
      <c r="M23" s="84"/>
      <c r="N23" s="14"/>
      <c r="O23" s="13"/>
      <c r="P23" s="14"/>
      <c r="Q23" s="3"/>
      <c r="R23" s="8"/>
      <c r="S23" s="8"/>
      <c r="T23" s="4"/>
      <c r="U23" s="11"/>
      <c r="V23" s="26"/>
      <c r="W23" s="5"/>
      <c r="X23" s="4"/>
      <c r="Y23" s="4"/>
      <c r="Z23" s="26" t="s">
        <v>42</v>
      </c>
      <c r="AA23" s="16">
        <v>8</v>
      </c>
      <c r="AB23" s="16">
        <v>12</v>
      </c>
      <c r="AC23" s="16">
        <v>2</v>
      </c>
      <c r="AD23" s="8">
        <f t="shared" ref="AD23:AD29" si="12">AA23*AB23</f>
        <v>96</v>
      </c>
      <c r="AE23" s="8">
        <v>50</v>
      </c>
      <c r="AF23" s="7">
        <f>AF22</f>
        <v>6700</v>
      </c>
      <c r="AG23" s="7">
        <f t="shared" si="5"/>
        <v>643200</v>
      </c>
      <c r="AH23" s="3">
        <f t="shared" ref="AH23:AH29" si="13">SUM(AI23:AL23)</f>
        <v>96</v>
      </c>
      <c r="AI23" s="3"/>
      <c r="AJ23" s="3">
        <v>96</v>
      </c>
      <c r="AK23" s="3"/>
      <c r="AL23" s="3"/>
      <c r="AN23" s="2">
        <v>85</v>
      </c>
      <c r="AO23" s="95">
        <f t="shared" si="9"/>
        <v>546720</v>
      </c>
      <c r="AP23" s="95">
        <f t="shared" si="10"/>
        <v>96480</v>
      </c>
      <c r="AQ23" s="95">
        <f t="shared" si="6"/>
        <v>96480</v>
      </c>
      <c r="AR23" s="95">
        <f t="shared" ref="AR23:AR35" si="14">P23+AP23</f>
        <v>96480</v>
      </c>
      <c r="AT23" s="95">
        <f t="shared" si="11"/>
        <v>96480</v>
      </c>
    </row>
    <row r="24" spans="1:49" s="2" customFormat="1" ht="16.5" customHeight="1" x14ac:dyDescent="0.25">
      <c r="A24" s="28"/>
      <c r="B24" s="1"/>
      <c r="K24" s="13"/>
      <c r="L24" s="13"/>
      <c r="M24" s="84"/>
      <c r="N24" s="14"/>
      <c r="O24" s="13"/>
      <c r="P24" s="14"/>
      <c r="Q24" s="3"/>
      <c r="R24" s="8"/>
      <c r="S24" s="8"/>
      <c r="T24" s="4"/>
      <c r="U24" s="11"/>
      <c r="V24" s="26"/>
      <c r="W24" s="5"/>
      <c r="X24" s="4"/>
      <c r="Y24" s="4"/>
      <c r="Z24" s="26" t="s">
        <v>43</v>
      </c>
      <c r="AA24" s="16">
        <v>8</v>
      </c>
      <c r="AB24" s="16">
        <v>12</v>
      </c>
      <c r="AC24" s="16">
        <v>2</v>
      </c>
      <c r="AD24" s="8">
        <f t="shared" si="12"/>
        <v>96</v>
      </c>
      <c r="AE24" s="8">
        <v>50</v>
      </c>
      <c r="AF24" s="7">
        <f>AF23</f>
        <v>6700</v>
      </c>
      <c r="AG24" s="7">
        <f t="shared" si="5"/>
        <v>643200</v>
      </c>
      <c r="AH24" s="3">
        <f t="shared" si="13"/>
        <v>96</v>
      </c>
      <c r="AI24" s="3"/>
      <c r="AJ24" s="3">
        <v>96</v>
      </c>
      <c r="AK24" s="3"/>
      <c r="AL24" s="3"/>
      <c r="AN24" s="2">
        <v>85</v>
      </c>
      <c r="AO24" s="95">
        <f t="shared" si="9"/>
        <v>546720</v>
      </c>
      <c r="AP24" s="95">
        <f t="shared" si="10"/>
        <v>96480</v>
      </c>
      <c r="AQ24" s="95">
        <f t="shared" si="6"/>
        <v>96480</v>
      </c>
      <c r="AR24" s="95">
        <f t="shared" si="14"/>
        <v>96480</v>
      </c>
      <c r="AT24" s="95">
        <f t="shared" si="11"/>
        <v>96480</v>
      </c>
    </row>
    <row r="25" spans="1:49" s="2" customFormat="1" ht="16.5" customHeight="1" x14ac:dyDescent="0.25">
      <c r="A25" s="28"/>
      <c r="B25" s="1">
        <v>870</v>
      </c>
      <c r="C25" s="2" t="s">
        <v>5</v>
      </c>
      <c r="D25" s="2">
        <v>24618</v>
      </c>
      <c r="E25" s="2">
        <v>52</v>
      </c>
      <c r="F25" s="2">
        <v>1090</v>
      </c>
      <c r="G25" s="2" t="s">
        <v>191</v>
      </c>
      <c r="H25" s="2">
        <v>0</v>
      </c>
      <c r="I25" s="2">
        <v>2</v>
      </c>
      <c r="J25" s="2">
        <v>69</v>
      </c>
      <c r="K25" s="12">
        <f>H25*400+I25*100+J25</f>
        <v>269</v>
      </c>
      <c r="L25" s="14">
        <f>SUM(Q25:U25)</f>
        <v>269</v>
      </c>
      <c r="M25" s="62">
        <v>2</v>
      </c>
      <c r="N25" s="14">
        <f>L25</f>
        <v>269</v>
      </c>
      <c r="O25" s="14">
        <f>[13]qry_report!$L$770</f>
        <v>125</v>
      </c>
      <c r="P25" s="14">
        <f>N25*O25</f>
        <v>33625</v>
      </c>
      <c r="Q25" s="3"/>
      <c r="R25" s="8">
        <v>269</v>
      </c>
      <c r="S25" s="8"/>
      <c r="T25" s="4"/>
      <c r="U25" s="11"/>
      <c r="V25" s="26" t="s">
        <v>1159</v>
      </c>
      <c r="W25" s="5">
        <v>866</v>
      </c>
      <c r="X25" s="4"/>
      <c r="Y25" s="4" t="s">
        <v>28</v>
      </c>
      <c r="Z25" s="4" t="s">
        <v>53</v>
      </c>
      <c r="AA25" s="16">
        <v>8</v>
      </c>
      <c r="AB25" s="16">
        <v>9</v>
      </c>
      <c r="AC25" s="16">
        <v>2</v>
      </c>
      <c r="AD25" s="8">
        <f t="shared" si="12"/>
        <v>72</v>
      </c>
      <c r="AE25" s="8">
        <v>100</v>
      </c>
      <c r="AF25" s="7">
        <f>[14]รายการ!B1</f>
        <v>6700</v>
      </c>
      <c r="AG25" s="7">
        <f t="shared" si="5"/>
        <v>482400</v>
      </c>
      <c r="AH25" s="3">
        <f t="shared" si="13"/>
        <v>72</v>
      </c>
      <c r="AI25" s="3"/>
      <c r="AJ25" s="3">
        <v>72</v>
      </c>
      <c r="AK25" s="3"/>
      <c r="AL25" s="3"/>
      <c r="AM25" s="2">
        <v>22</v>
      </c>
      <c r="AN25" s="2">
        <v>93</v>
      </c>
      <c r="AO25" s="95">
        <f t="shared" si="9"/>
        <v>448632</v>
      </c>
      <c r="AP25" s="95">
        <f t="shared" si="10"/>
        <v>33768</v>
      </c>
      <c r="AQ25" s="95">
        <f t="shared" si="6"/>
        <v>67393</v>
      </c>
      <c r="AR25" s="95">
        <f t="shared" si="14"/>
        <v>67393</v>
      </c>
      <c r="AT25" s="95">
        <f t="shared" si="11"/>
        <v>67393</v>
      </c>
    </row>
    <row r="26" spans="1:49" s="2" customFormat="1" ht="16.5" customHeight="1" x14ac:dyDescent="0.25">
      <c r="A26" s="28"/>
      <c r="B26" s="1"/>
      <c r="K26" s="13"/>
      <c r="L26" s="13"/>
      <c r="M26" s="62"/>
      <c r="N26" s="14"/>
      <c r="O26" s="13"/>
      <c r="P26" s="14"/>
      <c r="Q26" s="3"/>
      <c r="R26" s="8"/>
      <c r="S26" s="8"/>
      <c r="T26" s="4"/>
      <c r="U26" s="11"/>
      <c r="V26" s="26"/>
      <c r="W26" s="5">
        <v>867</v>
      </c>
      <c r="X26" s="4"/>
      <c r="Y26" s="4" t="s">
        <v>34</v>
      </c>
      <c r="Z26" s="4" t="s">
        <v>7</v>
      </c>
      <c r="AA26" s="16">
        <v>6</v>
      </c>
      <c r="AB26" s="16">
        <v>6</v>
      </c>
      <c r="AC26" s="16">
        <v>2</v>
      </c>
      <c r="AD26" s="8">
        <f t="shared" si="12"/>
        <v>36</v>
      </c>
      <c r="AE26" s="8">
        <v>100</v>
      </c>
      <c r="AF26" s="7">
        <f>[14]รายการ!B8</f>
        <v>2600</v>
      </c>
      <c r="AG26" s="7">
        <f t="shared" si="5"/>
        <v>93600</v>
      </c>
      <c r="AH26" s="3">
        <f t="shared" si="13"/>
        <v>36</v>
      </c>
      <c r="AI26" s="3"/>
      <c r="AJ26" s="3">
        <v>36</v>
      </c>
      <c r="AK26" s="3"/>
      <c r="AL26" s="3"/>
      <c r="AM26" s="2">
        <v>6</v>
      </c>
      <c r="AN26" s="2">
        <f>ค่าเสื่อม!G4</f>
        <v>20</v>
      </c>
      <c r="AO26" s="95">
        <f t="shared" si="9"/>
        <v>18720</v>
      </c>
      <c r="AP26" s="95">
        <f t="shared" si="10"/>
        <v>74880</v>
      </c>
      <c r="AQ26" s="95">
        <f t="shared" si="6"/>
        <v>74880</v>
      </c>
      <c r="AR26" s="95">
        <f t="shared" si="14"/>
        <v>74880</v>
      </c>
      <c r="AT26" s="95">
        <f t="shared" si="11"/>
        <v>74880</v>
      </c>
    </row>
    <row r="27" spans="1:49" s="2" customFormat="1" ht="16.5" customHeight="1" x14ac:dyDescent="0.25">
      <c r="A27" s="28"/>
      <c r="B27" s="1"/>
      <c r="K27" s="13"/>
      <c r="L27" s="13"/>
      <c r="M27" s="62"/>
      <c r="N27" s="14"/>
      <c r="O27" s="13"/>
      <c r="P27" s="14"/>
      <c r="Q27" s="3"/>
      <c r="R27" s="8"/>
      <c r="S27" s="8"/>
      <c r="T27" s="4"/>
      <c r="U27" s="11"/>
      <c r="V27" s="26"/>
      <c r="W27" s="5">
        <v>868</v>
      </c>
      <c r="X27" s="4"/>
      <c r="Y27" s="4" t="s">
        <v>38</v>
      </c>
      <c r="Z27" s="4" t="s">
        <v>7</v>
      </c>
      <c r="AA27" s="16">
        <v>3</v>
      </c>
      <c r="AB27" s="16">
        <v>6</v>
      </c>
      <c r="AC27" s="16">
        <v>2</v>
      </c>
      <c r="AD27" s="8">
        <f t="shared" si="12"/>
        <v>18</v>
      </c>
      <c r="AE27" s="8">
        <v>100</v>
      </c>
      <c r="AF27" s="7">
        <f>[14]รายการ!B34</f>
        <v>2050</v>
      </c>
      <c r="AG27" s="7">
        <f t="shared" si="5"/>
        <v>36900</v>
      </c>
      <c r="AH27" s="3">
        <f t="shared" si="13"/>
        <v>18</v>
      </c>
      <c r="AI27" s="3"/>
      <c r="AJ27" s="3">
        <v>18</v>
      </c>
      <c r="AK27" s="3"/>
      <c r="AL27" s="3"/>
      <c r="AM27" s="2">
        <v>22</v>
      </c>
      <c r="AN27" s="2">
        <v>93</v>
      </c>
      <c r="AO27" s="95">
        <f t="shared" si="9"/>
        <v>34317</v>
      </c>
      <c r="AP27" s="95">
        <f t="shared" si="10"/>
        <v>2583</v>
      </c>
      <c r="AQ27" s="95">
        <f t="shared" si="6"/>
        <v>2583</v>
      </c>
      <c r="AR27" s="95">
        <f t="shared" si="14"/>
        <v>2583</v>
      </c>
      <c r="AT27" s="95">
        <f t="shared" si="11"/>
        <v>2583</v>
      </c>
      <c r="AW27" s="2" t="s">
        <v>315</v>
      </c>
    </row>
    <row r="28" spans="1:49" s="2" customFormat="1" ht="16.5" customHeight="1" x14ac:dyDescent="0.25">
      <c r="A28" s="28" t="s">
        <v>1161</v>
      </c>
      <c r="B28" s="1">
        <v>871</v>
      </c>
      <c r="C28" s="2" t="s">
        <v>5</v>
      </c>
      <c r="D28" s="2">
        <v>41704</v>
      </c>
      <c r="E28" s="2">
        <v>133</v>
      </c>
      <c r="F28" s="2">
        <v>2162</v>
      </c>
      <c r="G28" s="2" t="s">
        <v>191</v>
      </c>
      <c r="H28" s="2">
        <v>0</v>
      </c>
      <c r="I28" s="2">
        <v>1</v>
      </c>
      <c r="J28" s="2">
        <v>2</v>
      </c>
      <c r="K28" s="12">
        <f>H28*400+I28*100+J28</f>
        <v>102</v>
      </c>
      <c r="L28" s="14">
        <f t="shared" ref="L28:L44" si="15">SUM(Q28:U28)</f>
        <v>102</v>
      </c>
      <c r="M28" s="62">
        <v>2</v>
      </c>
      <c r="N28" s="14">
        <f>L28</f>
        <v>102</v>
      </c>
      <c r="O28" s="14">
        <v>125</v>
      </c>
      <c r="P28" s="14">
        <f t="shared" si="8"/>
        <v>12750</v>
      </c>
      <c r="Q28" s="3"/>
      <c r="R28" s="8">
        <v>102</v>
      </c>
      <c r="S28" s="8"/>
      <c r="T28" s="4"/>
      <c r="U28" s="11"/>
      <c r="V28" s="26" t="s">
        <v>1161</v>
      </c>
      <c r="W28" s="5">
        <v>869</v>
      </c>
      <c r="X28" s="47" t="s">
        <v>1162</v>
      </c>
      <c r="Y28" s="4" t="s">
        <v>28</v>
      </c>
      <c r="Z28" s="4" t="s">
        <v>53</v>
      </c>
      <c r="AA28" s="16">
        <v>11</v>
      </c>
      <c r="AB28" s="16">
        <v>12</v>
      </c>
      <c r="AC28" s="16">
        <v>2</v>
      </c>
      <c r="AD28" s="8">
        <f t="shared" si="12"/>
        <v>132</v>
      </c>
      <c r="AE28" s="8">
        <v>100</v>
      </c>
      <c r="AF28" s="7">
        <f>[14]รายการ!B1</f>
        <v>6700</v>
      </c>
      <c r="AG28" s="7">
        <f t="shared" si="5"/>
        <v>884400</v>
      </c>
      <c r="AH28" s="3">
        <f t="shared" si="13"/>
        <v>132</v>
      </c>
      <c r="AI28" s="3"/>
      <c r="AJ28" s="3">
        <v>132</v>
      </c>
      <c r="AK28" s="3"/>
      <c r="AL28" s="3"/>
      <c r="AM28" s="2">
        <v>24</v>
      </c>
      <c r="AN28" s="2">
        <v>93</v>
      </c>
      <c r="AO28" s="95">
        <f t="shared" si="9"/>
        <v>822492</v>
      </c>
      <c r="AP28" s="95">
        <f>AG28-AO28</f>
        <v>61908</v>
      </c>
      <c r="AQ28" s="95">
        <f t="shared" si="6"/>
        <v>74658</v>
      </c>
      <c r="AR28" s="95">
        <f t="shared" si="14"/>
        <v>74658</v>
      </c>
      <c r="AT28" s="95">
        <f t="shared" si="11"/>
        <v>74658</v>
      </c>
    </row>
    <row r="29" spans="1:49" s="2" customFormat="1" ht="16.5" customHeight="1" x14ac:dyDescent="0.25">
      <c r="A29" s="28"/>
      <c r="B29" s="1"/>
      <c r="K29" s="12"/>
      <c r="L29" s="14"/>
      <c r="M29" s="62"/>
      <c r="N29" s="14"/>
      <c r="O29" s="14"/>
      <c r="P29" s="14"/>
      <c r="Q29" s="3"/>
      <c r="R29" s="8"/>
      <c r="S29" s="8"/>
      <c r="T29" s="4"/>
      <c r="U29" s="11"/>
      <c r="V29" s="26" t="s">
        <v>1163</v>
      </c>
      <c r="W29" s="5">
        <v>870</v>
      </c>
      <c r="X29" s="47" t="s">
        <v>1164</v>
      </c>
      <c r="Y29" s="4" t="s">
        <v>28</v>
      </c>
      <c r="Z29" s="4" t="s">
        <v>37</v>
      </c>
      <c r="AA29" s="16">
        <v>8</v>
      </c>
      <c r="AB29" s="16">
        <v>9</v>
      </c>
      <c r="AC29" s="16">
        <v>2</v>
      </c>
      <c r="AD29" s="8">
        <f t="shared" si="12"/>
        <v>72</v>
      </c>
      <c r="AE29" s="8">
        <v>100</v>
      </c>
      <c r="AF29" s="7">
        <f>[14]รายการ!B1</f>
        <v>6700</v>
      </c>
      <c r="AG29" s="7">
        <f t="shared" si="5"/>
        <v>482400</v>
      </c>
      <c r="AH29" s="3">
        <f t="shared" si="13"/>
        <v>72</v>
      </c>
      <c r="AI29" s="3"/>
      <c r="AJ29" s="3">
        <v>72</v>
      </c>
      <c r="AK29" s="3"/>
      <c r="AL29" s="3"/>
      <c r="AM29" s="2">
        <v>7</v>
      </c>
      <c r="AN29" s="2">
        <f>ค่าเสื่อม!H2</f>
        <v>7</v>
      </c>
      <c r="AO29" s="95">
        <f t="shared" si="9"/>
        <v>33768</v>
      </c>
      <c r="AP29" s="95">
        <f>AG29-AO29</f>
        <v>448632</v>
      </c>
      <c r="AQ29" s="95">
        <f t="shared" si="6"/>
        <v>448632</v>
      </c>
      <c r="AR29" s="95">
        <f t="shared" si="14"/>
        <v>448632</v>
      </c>
      <c r="AT29" s="95">
        <f t="shared" si="11"/>
        <v>448632</v>
      </c>
    </row>
    <row r="30" spans="1:49" s="2" customFormat="1" ht="16.5" customHeight="1" x14ac:dyDescent="0.25">
      <c r="A30" s="28"/>
      <c r="B30" s="1">
        <v>872</v>
      </c>
      <c r="C30" s="2" t="s">
        <v>5</v>
      </c>
      <c r="D30" s="2">
        <v>25773</v>
      </c>
      <c r="E30" s="2">
        <v>58</v>
      </c>
      <c r="F30" s="2">
        <v>1219</v>
      </c>
      <c r="G30" s="2" t="s">
        <v>191</v>
      </c>
      <c r="H30" s="2">
        <v>10</v>
      </c>
      <c r="I30" s="2">
        <v>3</v>
      </c>
      <c r="J30" s="2">
        <v>95</v>
      </c>
      <c r="K30" s="12">
        <f>H30*400+I30*100+J30</f>
        <v>4395</v>
      </c>
      <c r="L30" s="14">
        <f t="shared" si="15"/>
        <v>4395</v>
      </c>
      <c r="M30" s="62">
        <v>1</v>
      </c>
      <c r="N30" s="14">
        <f t="shared" si="7"/>
        <v>4395</v>
      </c>
      <c r="O30" s="14">
        <f>[13]qry_report!$L$841</f>
        <v>100</v>
      </c>
      <c r="P30" s="14">
        <f t="shared" si="8"/>
        <v>439500</v>
      </c>
      <c r="Q30" s="3">
        <v>4395</v>
      </c>
      <c r="R30" s="8"/>
      <c r="S30" s="8"/>
      <c r="T30" s="4"/>
      <c r="U30" s="11"/>
      <c r="V30" s="26"/>
      <c r="W30" s="5"/>
      <c r="X30" s="4"/>
      <c r="Y30" s="4"/>
      <c r="Z30" s="4"/>
      <c r="AA30" s="16"/>
      <c r="AB30" s="16"/>
      <c r="AC30" s="16"/>
      <c r="AD30" s="8"/>
      <c r="AE30" s="8"/>
      <c r="AF30" s="7"/>
      <c r="AG30" s="7"/>
      <c r="AH30" s="3"/>
      <c r="AI30" s="3"/>
      <c r="AJ30" s="3"/>
      <c r="AK30" s="3"/>
      <c r="AL30" s="3"/>
      <c r="AQ30" s="95">
        <f t="shared" si="6"/>
        <v>439500</v>
      </c>
      <c r="AR30" s="95">
        <f t="shared" si="14"/>
        <v>439500</v>
      </c>
      <c r="AT30" s="95">
        <f t="shared" si="11"/>
        <v>439500</v>
      </c>
    </row>
    <row r="31" spans="1:49" s="2" customFormat="1" ht="16.5" customHeight="1" x14ac:dyDescent="0.25">
      <c r="A31" s="28"/>
      <c r="B31" s="1">
        <v>873</v>
      </c>
      <c r="C31" s="2" t="s">
        <v>5</v>
      </c>
      <c r="D31" s="2">
        <v>18849</v>
      </c>
      <c r="E31" s="2">
        <v>20</v>
      </c>
      <c r="F31" s="2">
        <v>718</v>
      </c>
      <c r="G31" s="2" t="s">
        <v>191</v>
      </c>
      <c r="H31" s="2">
        <v>19</v>
      </c>
      <c r="I31" s="2">
        <v>2</v>
      </c>
      <c r="J31" s="2">
        <v>50</v>
      </c>
      <c r="K31" s="12">
        <f>H31*400+I31*100+J31</f>
        <v>7850</v>
      </c>
      <c r="L31" s="14">
        <f t="shared" si="15"/>
        <v>7850</v>
      </c>
      <c r="M31" s="62">
        <v>1</v>
      </c>
      <c r="N31" s="14">
        <f t="shared" si="7"/>
        <v>7850</v>
      </c>
      <c r="O31" s="14">
        <v>100</v>
      </c>
      <c r="P31" s="14">
        <f t="shared" si="8"/>
        <v>785000</v>
      </c>
      <c r="Q31" s="3">
        <v>7850</v>
      </c>
      <c r="R31" s="8"/>
      <c r="S31" s="8"/>
      <c r="T31" s="4"/>
      <c r="U31" s="11"/>
      <c r="V31" s="26"/>
      <c r="W31" s="5"/>
      <c r="X31" s="47"/>
      <c r="Y31" s="4"/>
      <c r="Z31" s="4"/>
      <c r="AA31" s="16"/>
      <c r="AB31" s="16"/>
      <c r="AC31" s="16"/>
      <c r="AD31" s="8"/>
      <c r="AE31" s="8"/>
      <c r="AF31" s="7"/>
      <c r="AG31" s="7"/>
      <c r="AH31" s="3"/>
      <c r="AI31" s="3"/>
      <c r="AJ31" s="3"/>
      <c r="AK31" s="3"/>
      <c r="AL31" s="3"/>
      <c r="AQ31" s="95">
        <f t="shared" si="6"/>
        <v>785000</v>
      </c>
      <c r="AR31" s="95">
        <f t="shared" si="14"/>
        <v>785000</v>
      </c>
      <c r="AT31" s="95">
        <f t="shared" si="11"/>
        <v>785000</v>
      </c>
    </row>
    <row r="32" spans="1:49" s="2" customFormat="1" ht="16.5" customHeight="1" x14ac:dyDescent="0.25">
      <c r="A32" s="28" t="s">
        <v>1165</v>
      </c>
      <c r="B32" s="1">
        <v>874</v>
      </c>
      <c r="C32" s="2" t="s">
        <v>5</v>
      </c>
      <c r="D32" s="2">
        <v>24617</v>
      </c>
      <c r="E32" s="2">
        <v>51</v>
      </c>
      <c r="F32" s="2">
        <v>1089</v>
      </c>
      <c r="G32" s="2" t="s">
        <v>191</v>
      </c>
      <c r="H32" s="2">
        <v>0</v>
      </c>
      <c r="I32" s="2">
        <v>0</v>
      </c>
      <c r="J32" s="2">
        <v>88</v>
      </c>
      <c r="K32" s="12">
        <f>H32*400+I32*100+J32</f>
        <v>88</v>
      </c>
      <c r="L32" s="14">
        <f t="shared" si="15"/>
        <v>88</v>
      </c>
      <c r="M32" s="62">
        <v>2</v>
      </c>
      <c r="N32" s="14">
        <f t="shared" si="7"/>
        <v>88</v>
      </c>
      <c r="O32" s="14">
        <v>125</v>
      </c>
      <c r="P32" s="14">
        <f t="shared" si="8"/>
        <v>11000</v>
      </c>
      <c r="Q32" s="3"/>
      <c r="R32" s="8">
        <v>88</v>
      </c>
      <c r="S32" s="8"/>
      <c r="T32" s="4"/>
      <c r="U32" s="11"/>
      <c r="V32" s="26" t="s">
        <v>1165</v>
      </c>
      <c r="W32" s="5">
        <v>871</v>
      </c>
      <c r="X32" s="4">
        <v>35</v>
      </c>
      <c r="Y32" s="4" t="s">
        <v>28</v>
      </c>
      <c r="Z32" s="4" t="s">
        <v>41</v>
      </c>
      <c r="AA32" s="16"/>
      <c r="AB32" s="16"/>
      <c r="AC32" s="16">
        <v>2</v>
      </c>
      <c r="AD32" s="8">
        <v>144</v>
      </c>
      <c r="AE32" s="8">
        <v>100</v>
      </c>
      <c r="AF32" s="7">
        <f>[14]รายการ!B1</f>
        <v>6700</v>
      </c>
      <c r="AG32" s="7">
        <f t="shared" si="5"/>
        <v>964800</v>
      </c>
      <c r="AH32" s="3">
        <f t="shared" ref="AH32:AH49" si="16">SUM(AI32:AL32)</f>
        <v>144</v>
      </c>
      <c r="AI32" s="3"/>
      <c r="AJ32" s="3">
        <v>144</v>
      </c>
      <c r="AK32" s="3"/>
      <c r="AL32" s="3"/>
      <c r="AM32" s="2">
        <v>21</v>
      </c>
      <c r="AN32" s="2">
        <f>ค่าเสื่อม!V3</f>
        <v>80</v>
      </c>
      <c r="AO32" s="95">
        <f t="shared" ref="AO32:AO108" si="17" xml:space="preserve"> AG32*AN32/100</f>
        <v>771840</v>
      </c>
      <c r="AP32" s="95">
        <f t="shared" ref="AP32:AP108" si="18">AG32-AO32</f>
        <v>192960</v>
      </c>
      <c r="AQ32" s="95">
        <f t="shared" si="6"/>
        <v>203960</v>
      </c>
      <c r="AR32" s="95">
        <f t="shared" si="14"/>
        <v>203960</v>
      </c>
      <c r="AT32" s="95">
        <f t="shared" si="11"/>
        <v>203960</v>
      </c>
    </row>
    <row r="33" spans="1:49" s="2" customFormat="1" ht="16.5" customHeight="1" x14ac:dyDescent="0.25">
      <c r="A33" s="28"/>
      <c r="B33" s="1"/>
      <c r="K33" s="13"/>
      <c r="L33" s="14"/>
      <c r="M33" s="84"/>
      <c r="N33" s="14"/>
      <c r="O33" s="14"/>
      <c r="P33" s="14"/>
      <c r="Q33" s="3"/>
      <c r="R33" s="8"/>
      <c r="S33" s="8"/>
      <c r="T33" s="4"/>
      <c r="U33" s="11"/>
      <c r="V33" s="26"/>
      <c r="W33" s="5"/>
      <c r="X33" s="4"/>
      <c r="Y33" s="4"/>
      <c r="Z33" s="26" t="s">
        <v>42</v>
      </c>
      <c r="AA33" s="16">
        <v>8</v>
      </c>
      <c r="AB33" s="16">
        <v>9</v>
      </c>
      <c r="AC33" s="16">
        <v>2</v>
      </c>
      <c r="AD33" s="8">
        <f>AA33*AB33</f>
        <v>72</v>
      </c>
      <c r="AE33" s="8">
        <v>50</v>
      </c>
      <c r="AF33" s="7">
        <f>AF32</f>
        <v>6700</v>
      </c>
      <c r="AG33" s="7">
        <f t="shared" si="5"/>
        <v>482400</v>
      </c>
      <c r="AH33" s="3">
        <f t="shared" si="16"/>
        <v>72</v>
      </c>
      <c r="AI33" s="3"/>
      <c r="AJ33" s="3">
        <v>72</v>
      </c>
      <c r="AK33" s="3"/>
      <c r="AL33" s="3"/>
      <c r="AN33" s="2">
        <v>80</v>
      </c>
      <c r="AO33" s="95">
        <f t="shared" si="17"/>
        <v>385920</v>
      </c>
      <c r="AP33" s="95">
        <f t="shared" si="18"/>
        <v>96480</v>
      </c>
      <c r="AQ33" s="95">
        <f t="shared" si="6"/>
        <v>96480</v>
      </c>
      <c r="AR33" s="95">
        <f t="shared" si="14"/>
        <v>96480</v>
      </c>
      <c r="AT33" s="95">
        <f t="shared" si="11"/>
        <v>96480</v>
      </c>
    </row>
    <row r="34" spans="1:49" s="2" customFormat="1" ht="16.5" customHeight="1" x14ac:dyDescent="0.25">
      <c r="A34" s="28"/>
      <c r="B34" s="1"/>
      <c r="K34" s="13"/>
      <c r="L34" s="14"/>
      <c r="M34" s="84"/>
      <c r="N34" s="14"/>
      <c r="O34" s="14"/>
      <c r="P34" s="14"/>
      <c r="Q34" s="3"/>
      <c r="R34" s="8"/>
      <c r="S34" s="8"/>
      <c r="T34" s="4"/>
      <c r="U34" s="11"/>
      <c r="V34" s="26"/>
      <c r="W34" s="5"/>
      <c r="X34" s="4"/>
      <c r="Y34" s="4"/>
      <c r="Z34" s="26" t="s">
        <v>43</v>
      </c>
      <c r="AA34" s="16">
        <v>8</v>
      </c>
      <c r="AB34" s="16">
        <v>9</v>
      </c>
      <c r="AC34" s="16">
        <v>2</v>
      </c>
      <c r="AD34" s="8">
        <f>AA34*AB34</f>
        <v>72</v>
      </c>
      <c r="AE34" s="8">
        <v>50</v>
      </c>
      <c r="AF34" s="7">
        <f>AF33</f>
        <v>6700</v>
      </c>
      <c r="AG34" s="7">
        <f t="shared" si="5"/>
        <v>482400</v>
      </c>
      <c r="AH34" s="3">
        <f t="shared" si="16"/>
        <v>72</v>
      </c>
      <c r="AI34" s="3"/>
      <c r="AJ34" s="3">
        <v>72</v>
      </c>
      <c r="AK34" s="3"/>
      <c r="AL34" s="3"/>
      <c r="AN34" s="2">
        <v>80</v>
      </c>
      <c r="AO34" s="95">
        <f t="shared" si="17"/>
        <v>385920</v>
      </c>
      <c r="AP34" s="95">
        <f t="shared" si="18"/>
        <v>96480</v>
      </c>
      <c r="AQ34" s="95">
        <f t="shared" si="6"/>
        <v>96480</v>
      </c>
      <c r="AR34" s="95">
        <f t="shared" si="14"/>
        <v>96480</v>
      </c>
      <c r="AT34" s="95">
        <f t="shared" si="11"/>
        <v>96480</v>
      </c>
    </row>
    <row r="35" spans="1:49" s="2" customFormat="1" ht="16.5" customHeight="1" x14ac:dyDescent="0.25">
      <c r="A35" s="614" t="s">
        <v>1166</v>
      </c>
      <c r="B35" s="1">
        <v>875</v>
      </c>
      <c r="C35" s="2" t="s">
        <v>5</v>
      </c>
      <c r="D35" s="2">
        <v>25818</v>
      </c>
      <c r="E35" s="2">
        <v>23</v>
      </c>
      <c r="F35" s="2">
        <v>1115</v>
      </c>
      <c r="G35" s="2" t="s">
        <v>191</v>
      </c>
      <c r="H35" s="2">
        <v>8</v>
      </c>
      <c r="I35" s="2">
        <v>0</v>
      </c>
      <c r="J35" s="2">
        <v>68</v>
      </c>
      <c r="K35" s="12">
        <f>H35*400+I35*100+J35</f>
        <v>3268</v>
      </c>
      <c r="L35" s="14">
        <f t="shared" si="15"/>
        <v>3268</v>
      </c>
      <c r="M35" s="62">
        <v>2</v>
      </c>
      <c r="N35" s="14">
        <f t="shared" si="7"/>
        <v>3268</v>
      </c>
      <c r="O35" s="14">
        <v>125</v>
      </c>
      <c r="P35" s="14">
        <f t="shared" si="8"/>
        <v>408500</v>
      </c>
      <c r="Q35" s="3">
        <v>2868</v>
      </c>
      <c r="R35" s="8">
        <v>400</v>
      </c>
      <c r="S35" s="8"/>
      <c r="T35" s="4"/>
      <c r="U35" s="11"/>
      <c r="V35" s="26"/>
      <c r="W35" s="5"/>
      <c r="X35" s="4"/>
      <c r="Y35" s="4"/>
      <c r="Z35" s="26"/>
      <c r="AA35" s="16"/>
      <c r="AB35" s="16"/>
      <c r="AC35" s="16"/>
      <c r="AD35" s="8"/>
      <c r="AE35" s="8"/>
      <c r="AF35" s="7"/>
      <c r="AG35" s="7"/>
      <c r="AH35" s="3"/>
      <c r="AI35" s="3"/>
      <c r="AJ35" s="3"/>
      <c r="AK35" s="3"/>
      <c r="AL35" s="3"/>
      <c r="AO35" s="95"/>
      <c r="AP35" s="95"/>
      <c r="AQ35" s="95">
        <f t="shared" si="6"/>
        <v>408500</v>
      </c>
      <c r="AR35" s="95">
        <f t="shared" si="14"/>
        <v>408500</v>
      </c>
      <c r="AT35" s="95">
        <f t="shared" si="11"/>
        <v>408500</v>
      </c>
    </row>
    <row r="36" spans="1:49" s="2" customFormat="1" ht="16.5" customHeight="1" x14ac:dyDescent="0.25">
      <c r="L36" s="14"/>
      <c r="S36" s="8"/>
      <c r="T36" s="4"/>
      <c r="U36" s="11"/>
      <c r="V36" s="26" t="s">
        <v>1167</v>
      </c>
      <c r="W36" s="5">
        <v>872</v>
      </c>
      <c r="X36" s="4" t="s">
        <v>542</v>
      </c>
      <c r="Y36" s="4" t="s">
        <v>28</v>
      </c>
      <c r="Z36" s="4" t="s">
        <v>41</v>
      </c>
      <c r="AA36" s="16"/>
      <c r="AB36" s="16"/>
      <c r="AC36" s="16">
        <v>2</v>
      </c>
      <c r="AD36" s="8">
        <v>48</v>
      </c>
      <c r="AE36" s="8">
        <v>100</v>
      </c>
      <c r="AF36" s="7">
        <f>[14]รายการ!B1</f>
        <v>6700</v>
      </c>
      <c r="AG36" s="7">
        <f t="shared" si="5"/>
        <v>321600</v>
      </c>
      <c r="AH36" s="3">
        <f t="shared" si="16"/>
        <v>48</v>
      </c>
      <c r="AI36" s="3"/>
      <c r="AJ36" s="3">
        <v>48</v>
      </c>
      <c r="AK36" s="3"/>
      <c r="AL36" s="3"/>
      <c r="AM36" s="2">
        <v>21</v>
      </c>
      <c r="AN36" s="2">
        <v>80</v>
      </c>
      <c r="AO36" s="95">
        <f t="shared" si="17"/>
        <v>257280</v>
      </c>
      <c r="AP36" s="95">
        <f t="shared" si="18"/>
        <v>64320</v>
      </c>
      <c r="AQ36" s="95">
        <f t="shared" si="6"/>
        <v>472820</v>
      </c>
      <c r="AR36" s="95">
        <f>P35+AP36</f>
        <v>472820</v>
      </c>
      <c r="AT36" s="95">
        <f t="shared" si="11"/>
        <v>472820</v>
      </c>
    </row>
    <row r="37" spans="1:49" s="2" customFormat="1" ht="16.5" customHeight="1" x14ac:dyDescent="0.25">
      <c r="A37" s="28"/>
      <c r="B37" s="1"/>
      <c r="K37" s="13"/>
      <c r="L37" s="14"/>
      <c r="M37" s="84"/>
      <c r="N37" s="13"/>
      <c r="O37" s="13"/>
      <c r="P37" s="14"/>
      <c r="Q37" s="3"/>
      <c r="R37" s="8"/>
      <c r="S37" s="8"/>
      <c r="T37" s="4"/>
      <c r="U37" s="11"/>
      <c r="V37" s="26"/>
      <c r="W37" s="5"/>
      <c r="X37" s="4"/>
      <c r="Y37" s="4"/>
      <c r="Z37" s="26" t="s">
        <v>42</v>
      </c>
      <c r="AA37" s="16">
        <v>4</v>
      </c>
      <c r="AB37" s="16">
        <v>6</v>
      </c>
      <c r="AC37" s="16">
        <v>2</v>
      </c>
      <c r="AD37" s="8">
        <f t="shared" ref="AD37:AD57" si="19">AA37*AB37</f>
        <v>24</v>
      </c>
      <c r="AE37" s="8">
        <v>50</v>
      </c>
      <c r="AF37" s="7">
        <f>AF36</f>
        <v>6700</v>
      </c>
      <c r="AG37" s="7">
        <f t="shared" si="5"/>
        <v>160800</v>
      </c>
      <c r="AH37" s="3">
        <f t="shared" si="16"/>
        <v>24</v>
      </c>
      <c r="AI37" s="3"/>
      <c r="AJ37" s="3">
        <v>24</v>
      </c>
      <c r="AK37" s="3"/>
      <c r="AL37" s="3"/>
      <c r="AN37" s="2">
        <v>80</v>
      </c>
      <c r="AO37" s="95">
        <f t="shared" si="17"/>
        <v>128640</v>
      </c>
      <c r="AP37" s="95">
        <f t="shared" si="18"/>
        <v>32160</v>
      </c>
      <c r="AQ37" s="95">
        <f t="shared" si="6"/>
        <v>32160</v>
      </c>
      <c r="AR37" s="95">
        <f>P37+AP37</f>
        <v>32160</v>
      </c>
      <c r="AT37" s="95">
        <f t="shared" si="11"/>
        <v>32160</v>
      </c>
    </row>
    <row r="38" spans="1:49" s="2" customFormat="1" ht="16.5" customHeight="1" x14ac:dyDescent="0.25">
      <c r="A38" s="28"/>
      <c r="B38" s="1"/>
      <c r="K38" s="13"/>
      <c r="L38" s="14"/>
      <c r="M38" s="84"/>
      <c r="N38" s="13"/>
      <c r="O38" s="13"/>
      <c r="P38" s="14"/>
      <c r="Q38" s="3"/>
      <c r="R38" s="8"/>
      <c r="S38" s="8"/>
      <c r="T38" s="4"/>
      <c r="U38" s="11"/>
      <c r="V38" s="26"/>
      <c r="W38" s="5"/>
      <c r="X38" s="4"/>
      <c r="Y38" s="4"/>
      <c r="Z38" s="26" t="s">
        <v>43</v>
      </c>
      <c r="AA38" s="16">
        <v>4</v>
      </c>
      <c r="AB38" s="16">
        <v>6</v>
      </c>
      <c r="AC38" s="16">
        <v>2</v>
      </c>
      <c r="AD38" s="8">
        <f t="shared" si="19"/>
        <v>24</v>
      </c>
      <c r="AE38" s="8">
        <v>50</v>
      </c>
      <c r="AF38" s="7">
        <f>AF37</f>
        <v>6700</v>
      </c>
      <c r="AG38" s="7">
        <f t="shared" si="5"/>
        <v>160800</v>
      </c>
      <c r="AH38" s="3">
        <f t="shared" si="16"/>
        <v>24</v>
      </c>
      <c r="AI38" s="3"/>
      <c r="AJ38" s="3">
        <v>24</v>
      </c>
      <c r="AK38" s="3"/>
      <c r="AL38" s="3"/>
      <c r="AN38" s="2">
        <v>80</v>
      </c>
      <c r="AO38" s="95">
        <f t="shared" si="17"/>
        <v>128640</v>
      </c>
      <c r="AP38" s="95">
        <f t="shared" si="18"/>
        <v>32160</v>
      </c>
      <c r="AQ38" s="95">
        <f t="shared" si="6"/>
        <v>32160</v>
      </c>
      <c r="AR38" s="95">
        <f>P38+AP38</f>
        <v>32160</v>
      </c>
      <c r="AT38" s="95">
        <f t="shared" si="11"/>
        <v>32160</v>
      </c>
    </row>
    <row r="39" spans="1:49" s="2" customFormat="1" ht="16.5" customHeight="1" x14ac:dyDescent="0.25">
      <c r="A39" s="28"/>
      <c r="B39" s="1"/>
      <c r="K39" s="13"/>
      <c r="L39" s="14"/>
      <c r="M39" s="84"/>
      <c r="N39" s="13"/>
      <c r="O39" s="13"/>
      <c r="P39" s="14"/>
      <c r="Q39" s="3"/>
      <c r="R39" s="8"/>
      <c r="S39" s="8"/>
      <c r="T39" s="4"/>
      <c r="U39" s="11"/>
      <c r="V39" s="26"/>
      <c r="W39" s="5">
        <v>873</v>
      </c>
      <c r="X39" s="4"/>
      <c r="Y39" s="4" t="s">
        <v>28</v>
      </c>
      <c r="Z39" s="4" t="s">
        <v>7</v>
      </c>
      <c r="AA39" s="16">
        <v>6</v>
      </c>
      <c r="AB39" s="16">
        <v>8</v>
      </c>
      <c r="AC39" s="16">
        <v>2</v>
      </c>
      <c r="AD39" s="8">
        <f t="shared" si="19"/>
        <v>48</v>
      </c>
      <c r="AE39" s="8">
        <v>100</v>
      </c>
      <c r="AF39" s="7">
        <f>รายการ!B1</f>
        <v>6700</v>
      </c>
      <c r="AG39" s="7">
        <f t="shared" si="5"/>
        <v>321600</v>
      </c>
      <c r="AH39" s="3">
        <f t="shared" si="16"/>
        <v>48</v>
      </c>
      <c r="AI39" s="3"/>
      <c r="AJ39" s="3">
        <v>48</v>
      </c>
      <c r="AK39" s="3"/>
      <c r="AL39" s="3"/>
      <c r="AM39" s="2">
        <v>21</v>
      </c>
      <c r="AN39" s="2">
        <v>93</v>
      </c>
      <c r="AO39" s="95">
        <f t="shared" si="17"/>
        <v>299088</v>
      </c>
      <c r="AP39" s="95">
        <f t="shared" si="18"/>
        <v>22512</v>
      </c>
      <c r="AQ39" s="95">
        <f t="shared" si="6"/>
        <v>22512</v>
      </c>
      <c r="AR39" s="95">
        <f>P39+AP39</f>
        <v>22512</v>
      </c>
      <c r="AT39" s="95">
        <f t="shared" si="11"/>
        <v>22512</v>
      </c>
      <c r="AW39" s="2" t="s">
        <v>485</v>
      </c>
    </row>
    <row r="40" spans="1:49" s="4" customFormat="1" ht="16.5" customHeight="1" x14ac:dyDescent="0.25">
      <c r="A40" s="26"/>
      <c r="B40" s="5">
        <v>876</v>
      </c>
      <c r="C40" s="4" t="s">
        <v>5</v>
      </c>
      <c r="D40" s="4">
        <v>27867</v>
      </c>
      <c r="E40" s="4">
        <v>43</v>
      </c>
      <c r="F40" s="4">
        <v>1175</v>
      </c>
      <c r="G40" s="4" t="s">
        <v>191</v>
      </c>
      <c r="H40" s="4">
        <v>7</v>
      </c>
      <c r="I40" s="4">
        <v>0</v>
      </c>
      <c r="J40" s="4">
        <v>16</v>
      </c>
      <c r="K40" s="12">
        <f t="shared" ref="K40:K43" si="20">H40*400+I40*100+J40</f>
        <v>2816</v>
      </c>
      <c r="L40" s="14">
        <f>K40</f>
        <v>2816</v>
      </c>
      <c r="M40" s="62">
        <v>1</v>
      </c>
      <c r="N40" s="14">
        <f t="shared" ref="N40:N41" si="21">L40</f>
        <v>2816</v>
      </c>
      <c r="O40" s="14">
        <v>125</v>
      </c>
      <c r="P40" s="14">
        <f t="shared" ref="P40:P43" si="22">N40*O40</f>
        <v>352000</v>
      </c>
      <c r="Q40" s="3">
        <v>2868</v>
      </c>
      <c r="R40" s="8"/>
      <c r="S40" s="8"/>
      <c r="U40" s="11"/>
      <c r="V40" s="26"/>
      <c r="W40" s="5"/>
      <c r="AA40" s="16"/>
      <c r="AB40" s="16"/>
      <c r="AC40" s="16"/>
      <c r="AD40" s="8"/>
      <c r="AE40" s="8"/>
      <c r="AF40" s="7"/>
      <c r="AG40" s="7"/>
      <c r="AH40" s="3"/>
      <c r="AI40" s="3"/>
      <c r="AJ40" s="3"/>
      <c r="AK40" s="3"/>
      <c r="AL40" s="3"/>
      <c r="AO40" s="166"/>
      <c r="AP40" s="166"/>
      <c r="AQ40" s="166">
        <f t="shared" si="6"/>
        <v>352000</v>
      </c>
      <c r="AR40" s="166">
        <f t="shared" ref="AR40:AR44" si="23">P40+AP40</f>
        <v>352000</v>
      </c>
      <c r="AT40" s="166">
        <f t="shared" si="11"/>
        <v>352000</v>
      </c>
    </row>
    <row r="41" spans="1:49" s="4" customFormat="1" ht="16.5" customHeight="1" x14ac:dyDescent="0.25">
      <c r="A41" s="26"/>
      <c r="B41" s="5">
        <v>877</v>
      </c>
      <c r="C41" s="4" t="s">
        <v>5</v>
      </c>
      <c r="D41" s="4">
        <v>27869</v>
      </c>
      <c r="E41" s="4">
        <v>5</v>
      </c>
      <c r="F41" s="4">
        <v>1177</v>
      </c>
      <c r="G41" s="4" t="s">
        <v>191</v>
      </c>
      <c r="H41" s="4">
        <v>8</v>
      </c>
      <c r="I41" s="4">
        <v>2</v>
      </c>
      <c r="J41" s="4">
        <v>1</v>
      </c>
      <c r="K41" s="12">
        <f t="shared" si="20"/>
        <v>3401</v>
      </c>
      <c r="L41" s="14">
        <f>K41</f>
        <v>3401</v>
      </c>
      <c r="M41" s="62">
        <v>1</v>
      </c>
      <c r="N41" s="14">
        <f t="shared" si="21"/>
        <v>3401</v>
      </c>
      <c r="O41" s="14">
        <v>125</v>
      </c>
      <c r="P41" s="14">
        <f t="shared" si="22"/>
        <v>425125</v>
      </c>
      <c r="Q41" s="3">
        <v>2868</v>
      </c>
      <c r="R41" s="8"/>
      <c r="S41" s="8"/>
      <c r="U41" s="11"/>
      <c r="V41" s="26"/>
      <c r="W41" s="5"/>
      <c r="AA41" s="16"/>
      <c r="AB41" s="16"/>
      <c r="AC41" s="16"/>
      <c r="AD41" s="8"/>
      <c r="AE41" s="8"/>
      <c r="AF41" s="7"/>
      <c r="AG41" s="7"/>
      <c r="AH41" s="3"/>
      <c r="AI41" s="3"/>
      <c r="AJ41" s="3"/>
      <c r="AK41" s="3"/>
      <c r="AL41" s="3"/>
      <c r="AO41" s="166"/>
      <c r="AP41" s="166"/>
      <c r="AQ41" s="166">
        <f t="shared" si="6"/>
        <v>425125</v>
      </c>
      <c r="AR41" s="166">
        <f t="shared" si="23"/>
        <v>425125</v>
      </c>
      <c r="AT41" s="166">
        <f t="shared" si="11"/>
        <v>425125</v>
      </c>
    </row>
    <row r="42" spans="1:49" s="4" customFormat="1" ht="16.5" customHeight="1" x14ac:dyDescent="0.25">
      <c r="A42" s="26" t="s">
        <v>1167</v>
      </c>
      <c r="B42" s="5">
        <v>878</v>
      </c>
      <c r="C42" s="4" t="s">
        <v>5</v>
      </c>
      <c r="D42" s="4">
        <v>25756</v>
      </c>
      <c r="E42" s="4">
        <v>120</v>
      </c>
      <c r="F42" s="4">
        <v>172</v>
      </c>
      <c r="G42" s="4" t="s">
        <v>191</v>
      </c>
      <c r="H42" s="4">
        <v>26</v>
      </c>
      <c r="I42" s="4">
        <v>2</v>
      </c>
      <c r="J42" s="4">
        <v>37</v>
      </c>
      <c r="K42" s="12">
        <f t="shared" si="20"/>
        <v>10637</v>
      </c>
      <c r="L42" s="14">
        <f t="shared" ref="L42:L43" si="24">K42</f>
        <v>10637</v>
      </c>
      <c r="M42" s="62">
        <v>1</v>
      </c>
      <c r="N42" s="14">
        <f>L42</f>
        <v>10637</v>
      </c>
      <c r="O42" s="14">
        <v>98</v>
      </c>
      <c r="P42" s="14">
        <f t="shared" si="22"/>
        <v>1042426</v>
      </c>
      <c r="Q42" s="3">
        <f>L42</f>
        <v>10637</v>
      </c>
      <c r="R42" s="8"/>
      <c r="S42" s="8"/>
      <c r="U42" s="11"/>
      <c r="V42" s="26"/>
      <c r="W42" s="5"/>
      <c r="AA42" s="16"/>
      <c r="AB42" s="16"/>
      <c r="AC42" s="16"/>
      <c r="AD42" s="8"/>
      <c r="AE42" s="8"/>
      <c r="AF42" s="7"/>
      <c r="AG42" s="7"/>
      <c r="AH42" s="3"/>
      <c r="AI42" s="3"/>
      <c r="AJ42" s="3"/>
      <c r="AK42" s="3"/>
      <c r="AL42" s="3"/>
      <c r="AO42" s="166"/>
      <c r="AP42" s="166"/>
      <c r="AQ42" s="166">
        <f t="shared" si="6"/>
        <v>1042426</v>
      </c>
      <c r="AR42" s="166">
        <f t="shared" si="23"/>
        <v>1042426</v>
      </c>
      <c r="AT42" s="166">
        <f t="shared" si="11"/>
        <v>1042426</v>
      </c>
    </row>
    <row r="43" spans="1:49" s="4" customFormat="1" ht="16.5" customHeight="1" x14ac:dyDescent="0.25">
      <c r="A43" s="26"/>
      <c r="B43" s="5">
        <v>879</v>
      </c>
      <c r="C43" s="4" t="s">
        <v>5</v>
      </c>
      <c r="D43" s="4">
        <v>18714</v>
      </c>
      <c r="E43" s="4">
        <v>53</v>
      </c>
      <c r="F43" s="4">
        <v>583</v>
      </c>
      <c r="G43" s="4" t="s">
        <v>191</v>
      </c>
      <c r="H43" s="4">
        <v>16</v>
      </c>
      <c r="I43" s="4">
        <v>0</v>
      </c>
      <c r="J43" s="4">
        <v>33</v>
      </c>
      <c r="K43" s="12">
        <f t="shared" si="20"/>
        <v>6433</v>
      </c>
      <c r="L43" s="14">
        <f t="shared" si="24"/>
        <v>6433</v>
      </c>
      <c r="M43" s="62">
        <v>1</v>
      </c>
      <c r="N43" s="14">
        <f>L43</f>
        <v>6433</v>
      </c>
      <c r="O43" s="14">
        <v>125</v>
      </c>
      <c r="P43" s="14">
        <f t="shared" si="22"/>
        <v>804125</v>
      </c>
      <c r="Q43" s="3">
        <f>L43</f>
        <v>6433</v>
      </c>
      <c r="R43" s="8"/>
      <c r="S43" s="8"/>
      <c r="U43" s="11"/>
      <c r="V43" s="26"/>
      <c r="W43" s="5"/>
      <c r="AA43" s="16"/>
      <c r="AB43" s="16"/>
      <c r="AC43" s="16"/>
      <c r="AD43" s="8"/>
      <c r="AE43" s="8"/>
      <c r="AF43" s="7"/>
      <c r="AG43" s="7"/>
      <c r="AH43" s="3"/>
      <c r="AI43" s="3"/>
      <c r="AJ43" s="3"/>
      <c r="AK43" s="3"/>
      <c r="AL43" s="3"/>
      <c r="AO43" s="166"/>
      <c r="AP43" s="166"/>
      <c r="AQ43" s="166">
        <f t="shared" si="6"/>
        <v>804125</v>
      </c>
      <c r="AR43" s="166">
        <f t="shared" si="23"/>
        <v>804125</v>
      </c>
      <c r="AT43" s="166">
        <f t="shared" si="11"/>
        <v>804125</v>
      </c>
    </row>
    <row r="44" spans="1:49" s="2" customFormat="1" ht="16.5" customHeight="1" x14ac:dyDescent="0.25">
      <c r="A44" s="28" t="s">
        <v>1168</v>
      </c>
      <c r="B44" s="1">
        <v>880</v>
      </c>
      <c r="C44" s="2" t="s">
        <v>5</v>
      </c>
      <c r="D44" s="2">
        <v>42658</v>
      </c>
      <c r="E44" s="2">
        <v>138</v>
      </c>
      <c r="F44" s="2">
        <v>2191</v>
      </c>
      <c r="G44" s="2" t="s">
        <v>191</v>
      </c>
      <c r="H44" s="2">
        <v>23</v>
      </c>
      <c r="I44" s="2">
        <v>3</v>
      </c>
      <c r="J44" s="2">
        <v>10</v>
      </c>
      <c r="K44" s="12">
        <f>H44*400+I44*100+J44</f>
        <v>9510</v>
      </c>
      <c r="L44" s="14">
        <f t="shared" si="15"/>
        <v>9510</v>
      </c>
      <c r="M44" s="62">
        <v>5</v>
      </c>
      <c r="N44" s="14">
        <f>L44</f>
        <v>9510</v>
      </c>
      <c r="O44" s="14">
        <v>125</v>
      </c>
      <c r="P44" s="14">
        <f>N44*O44</f>
        <v>1188750</v>
      </c>
      <c r="Q44" s="3">
        <v>9110</v>
      </c>
      <c r="R44" s="8">
        <v>400</v>
      </c>
      <c r="S44" s="8"/>
      <c r="T44" s="4"/>
      <c r="U44" s="11"/>
      <c r="V44" s="26"/>
      <c r="W44" s="5"/>
      <c r="X44" s="4"/>
      <c r="Y44" s="4"/>
      <c r="Z44" s="4"/>
      <c r="AA44" s="16"/>
      <c r="AB44" s="16"/>
      <c r="AC44" s="16"/>
      <c r="AD44" s="8"/>
      <c r="AE44" s="8"/>
      <c r="AF44" s="7"/>
      <c r="AG44" s="7"/>
      <c r="AH44" s="3"/>
      <c r="AI44" s="3"/>
      <c r="AJ44" s="3"/>
      <c r="AK44" s="3"/>
      <c r="AL44" s="3"/>
      <c r="AO44" s="95"/>
      <c r="AP44" s="95"/>
      <c r="AQ44" s="166">
        <f t="shared" si="6"/>
        <v>1188750</v>
      </c>
      <c r="AR44" s="166">
        <f t="shared" si="23"/>
        <v>1188750</v>
      </c>
      <c r="AT44" s="95">
        <f t="shared" si="11"/>
        <v>1188750</v>
      </c>
    </row>
    <row r="45" spans="1:49" s="2" customFormat="1" ht="16.5" customHeight="1" x14ac:dyDescent="0.25">
      <c r="L45" s="14"/>
      <c r="S45" s="8"/>
      <c r="T45" s="4"/>
      <c r="U45" s="11"/>
      <c r="V45" s="26" t="s">
        <v>1169</v>
      </c>
      <c r="W45" s="5">
        <v>874</v>
      </c>
      <c r="X45" s="514" t="s">
        <v>1170</v>
      </c>
      <c r="Y45" s="4" t="s">
        <v>28</v>
      </c>
      <c r="Z45" s="4" t="s">
        <v>53</v>
      </c>
      <c r="AA45" s="16">
        <v>7</v>
      </c>
      <c r="AB45" s="16">
        <v>14</v>
      </c>
      <c r="AC45" s="16">
        <v>2</v>
      </c>
      <c r="AD45" s="8">
        <f t="shared" si="19"/>
        <v>98</v>
      </c>
      <c r="AE45" s="8">
        <v>100</v>
      </c>
      <c r="AF45" s="7">
        <f>[14]รายการ!B1</f>
        <v>6700</v>
      </c>
      <c r="AG45" s="7">
        <f t="shared" si="5"/>
        <v>656600</v>
      </c>
      <c r="AH45" s="3">
        <f t="shared" si="16"/>
        <v>98</v>
      </c>
      <c r="AI45" s="3"/>
      <c r="AJ45" s="3">
        <v>98</v>
      </c>
      <c r="AK45" s="3"/>
      <c r="AL45" s="3"/>
      <c r="AM45" s="2">
        <v>16</v>
      </c>
      <c r="AN45" s="2">
        <f>ค่าเสื่อม!Q4</f>
        <v>72</v>
      </c>
      <c r="AO45" s="95">
        <f t="shared" si="17"/>
        <v>472752</v>
      </c>
      <c r="AP45" s="95">
        <f t="shared" si="18"/>
        <v>183848</v>
      </c>
      <c r="AQ45" s="95">
        <f t="shared" si="6"/>
        <v>1372598</v>
      </c>
      <c r="AR45" s="95">
        <f>P44+AP45</f>
        <v>1372598</v>
      </c>
      <c r="AT45" s="95">
        <f t="shared" si="11"/>
        <v>1372598</v>
      </c>
    </row>
    <row r="46" spans="1:49" s="2" customFormat="1" ht="16.5" customHeight="1" x14ac:dyDescent="0.25">
      <c r="A46" s="28"/>
      <c r="B46" s="1"/>
      <c r="K46" s="13"/>
      <c r="L46" s="14"/>
      <c r="M46" s="84"/>
      <c r="N46" s="13"/>
      <c r="O46" s="13"/>
      <c r="P46" s="14"/>
      <c r="Q46" s="3"/>
      <c r="R46" s="8"/>
      <c r="S46" s="8"/>
      <c r="T46" s="4"/>
      <c r="U46" s="11"/>
      <c r="V46" s="26" t="s">
        <v>1171</v>
      </c>
      <c r="W46" s="5">
        <v>875</v>
      </c>
      <c r="X46" s="514" t="s">
        <v>1172</v>
      </c>
      <c r="Y46" s="4" t="s">
        <v>28</v>
      </c>
      <c r="Z46" s="4" t="s">
        <v>53</v>
      </c>
      <c r="AA46" s="16">
        <v>10</v>
      </c>
      <c r="AB46" s="16">
        <v>10</v>
      </c>
      <c r="AC46" s="16">
        <v>2</v>
      </c>
      <c r="AD46" s="8">
        <f t="shared" si="19"/>
        <v>100</v>
      </c>
      <c r="AE46" s="8">
        <v>100</v>
      </c>
      <c r="AF46" s="7">
        <f>[14]รายการ!B1</f>
        <v>6700</v>
      </c>
      <c r="AG46" s="7">
        <f t="shared" si="5"/>
        <v>670000</v>
      </c>
      <c r="AH46" s="3">
        <f t="shared" si="16"/>
        <v>100</v>
      </c>
      <c r="AI46" s="3"/>
      <c r="AJ46" s="3">
        <v>100</v>
      </c>
      <c r="AK46" s="3"/>
      <c r="AL46" s="3"/>
      <c r="AM46" s="2">
        <v>16</v>
      </c>
      <c r="AN46" s="2">
        <f>ค่าเสื่อม!Q4</f>
        <v>72</v>
      </c>
      <c r="AO46" s="95">
        <f t="shared" si="17"/>
        <v>482400</v>
      </c>
      <c r="AP46" s="95">
        <f t="shared" si="18"/>
        <v>187600</v>
      </c>
      <c r="AQ46" s="95">
        <f t="shared" si="6"/>
        <v>187600</v>
      </c>
      <c r="AR46" s="95">
        <f t="shared" ref="AR46:AR52" si="25">P46+AP46</f>
        <v>187600</v>
      </c>
      <c r="AT46" s="95">
        <f t="shared" si="11"/>
        <v>187600</v>
      </c>
    </row>
    <row r="47" spans="1:49" s="2" customFormat="1" ht="16.5" customHeight="1" x14ac:dyDescent="0.25">
      <c r="A47" s="28"/>
      <c r="B47" s="1"/>
      <c r="K47" s="13"/>
      <c r="L47" s="13"/>
      <c r="M47" s="84"/>
      <c r="N47" s="13"/>
      <c r="O47" s="13"/>
      <c r="P47" s="14"/>
      <c r="Q47" s="3"/>
      <c r="R47" s="8"/>
      <c r="S47" s="8"/>
      <c r="T47" s="4"/>
      <c r="U47" s="11"/>
      <c r="V47" s="26"/>
      <c r="W47" s="5">
        <v>876</v>
      </c>
      <c r="X47" s="4"/>
      <c r="Y47" s="4" t="s">
        <v>38</v>
      </c>
      <c r="Z47" s="4" t="s">
        <v>7</v>
      </c>
      <c r="AA47" s="16">
        <v>3</v>
      </c>
      <c r="AB47" s="16">
        <v>8</v>
      </c>
      <c r="AC47" s="16">
        <v>2</v>
      </c>
      <c r="AD47" s="8">
        <f t="shared" si="19"/>
        <v>24</v>
      </c>
      <c r="AE47" s="8">
        <v>100</v>
      </c>
      <c r="AF47" s="7">
        <f>[14]รายการ!B34</f>
        <v>2050</v>
      </c>
      <c r="AG47" s="7">
        <f t="shared" si="5"/>
        <v>49200</v>
      </c>
      <c r="AH47" s="3">
        <f t="shared" si="16"/>
        <v>24</v>
      </c>
      <c r="AI47" s="3"/>
      <c r="AJ47" s="3">
        <v>24</v>
      </c>
      <c r="AK47" s="3"/>
      <c r="AL47" s="3"/>
      <c r="AM47" s="2">
        <v>3</v>
      </c>
      <c r="AN47" s="2">
        <f>ค่าเสื่อม!D4</f>
        <v>9</v>
      </c>
      <c r="AO47" s="95">
        <f t="shared" si="17"/>
        <v>4428</v>
      </c>
      <c r="AP47" s="95">
        <f t="shared" si="18"/>
        <v>44772</v>
      </c>
      <c r="AQ47" s="95">
        <f t="shared" si="6"/>
        <v>44772</v>
      </c>
      <c r="AR47" s="95">
        <f t="shared" si="25"/>
        <v>44772</v>
      </c>
      <c r="AT47" s="95">
        <f t="shared" si="11"/>
        <v>44772</v>
      </c>
      <c r="AW47" s="2" t="s">
        <v>211</v>
      </c>
    </row>
    <row r="48" spans="1:49" s="2" customFormat="1" ht="16.5" customHeight="1" x14ac:dyDescent="0.25">
      <c r="A48" s="28" t="s">
        <v>1173</v>
      </c>
      <c r="B48" s="1">
        <v>881</v>
      </c>
      <c r="C48" s="2" t="s">
        <v>5</v>
      </c>
      <c r="D48" s="2">
        <v>24346</v>
      </c>
      <c r="E48" s="2">
        <v>134</v>
      </c>
      <c r="F48" s="2">
        <v>1038</v>
      </c>
      <c r="G48" s="2" t="s">
        <v>191</v>
      </c>
      <c r="H48" s="2">
        <v>0</v>
      </c>
      <c r="I48" s="2">
        <v>3</v>
      </c>
      <c r="J48" s="2">
        <v>0</v>
      </c>
      <c r="K48" s="12">
        <f>H48*400+I48*100+J48</f>
        <v>300</v>
      </c>
      <c r="L48" s="14">
        <f>SUM(Q48:U48)</f>
        <v>300</v>
      </c>
      <c r="M48" s="62">
        <v>2</v>
      </c>
      <c r="N48" s="14">
        <f>L48</f>
        <v>300</v>
      </c>
      <c r="O48" s="14">
        <v>150</v>
      </c>
      <c r="P48" s="14">
        <f t="shared" si="8"/>
        <v>45000</v>
      </c>
      <c r="Q48" s="3"/>
      <c r="R48" s="8">
        <v>300</v>
      </c>
      <c r="S48" s="8"/>
      <c r="T48" s="4"/>
      <c r="U48" s="11"/>
      <c r="V48" s="26" t="s">
        <v>1173</v>
      </c>
      <c r="W48" s="5">
        <v>877</v>
      </c>
      <c r="X48" s="4">
        <v>15</v>
      </c>
      <c r="Y48" s="4" t="s">
        <v>28</v>
      </c>
      <c r="Z48" s="4" t="s">
        <v>53</v>
      </c>
      <c r="AA48" s="16">
        <v>9</v>
      </c>
      <c r="AB48" s="16">
        <v>9</v>
      </c>
      <c r="AC48" s="16">
        <v>2</v>
      </c>
      <c r="AD48" s="8">
        <f t="shared" si="19"/>
        <v>81</v>
      </c>
      <c r="AE48" s="8">
        <v>100</v>
      </c>
      <c r="AF48" s="7">
        <f>[14]รายการ!B1</f>
        <v>6700</v>
      </c>
      <c r="AG48" s="7">
        <f t="shared" si="5"/>
        <v>542700</v>
      </c>
      <c r="AH48" s="3">
        <f t="shared" si="16"/>
        <v>81</v>
      </c>
      <c r="AI48" s="3"/>
      <c r="AJ48" s="3">
        <v>81</v>
      </c>
      <c r="AK48" s="3"/>
      <c r="AL48" s="3"/>
      <c r="AM48" s="2">
        <v>36</v>
      </c>
      <c r="AN48" s="2">
        <f>ค่าเสื่อม!T4</f>
        <v>93</v>
      </c>
      <c r="AO48" s="95">
        <f t="shared" si="17"/>
        <v>504711</v>
      </c>
      <c r="AP48" s="95">
        <f t="shared" si="18"/>
        <v>37989</v>
      </c>
      <c r="AQ48" s="95">
        <f t="shared" si="6"/>
        <v>82989</v>
      </c>
      <c r="AR48" s="95">
        <f t="shared" si="25"/>
        <v>82989</v>
      </c>
      <c r="AT48" s="95">
        <f t="shared" si="11"/>
        <v>82989</v>
      </c>
    </row>
    <row r="49" spans="1:49" s="2" customFormat="1" ht="16.5" customHeight="1" x14ac:dyDescent="0.25">
      <c r="A49" s="28"/>
      <c r="B49" s="1"/>
      <c r="K49" s="13"/>
      <c r="L49" s="14"/>
      <c r="M49" s="84"/>
      <c r="N49" s="13"/>
      <c r="O49" s="13"/>
      <c r="P49" s="14"/>
      <c r="Q49" s="3"/>
      <c r="R49" s="8"/>
      <c r="S49" s="8"/>
      <c r="T49" s="4"/>
      <c r="U49" s="11"/>
      <c r="V49" s="26"/>
      <c r="W49" s="5">
        <v>878</v>
      </c>
      <c r="X49" s="4"/>
      <c r="Y49" s="4" t="s">
        <v>38</v>
      </c>
      <c r="Z49" s="4" t="s">
        <v>7</v>
      </c>
      <c r="AA49" s="16">
        <v>3</v>
      </c>
      <c r="AB49" s="16">
        <v>4</v>
      </c>
      <c r="AC49" s="16">
        <v>2</v>
      </c>
      <c r="AD49" s="8">
        <f t="shared" si="19"/>
        <v>12</v>
      </c>
      <c r="AE49" s="8">
        <v>100</v>
      </c>
      <c r="AF49" s="7">
        <f>[14]รายการ!B34</f>
        <v>2050</v>
      </c>
      <c r="AG49" s="7">
        <f t="shared" si="5"/>
        <v>24600</v>
      </c>
      <c r="AH49" s="3">
        <f t="shared" si="16"/>
        <v>12</v>
      </c>
      <c r="AI49" s="3"/>
      <c r="AJ49" s="3">
        <v>12</v>
      </c>
      <c r="AK49" s="3"/>
      <c r="AL49" s="3"/>
      <c r="AM49" s="2">
        <v>36</v>
      </c>
      <c r="AN49" s="2">
        <f>ค่าเสื่อม!T4</f>
        <v>93</v>
      </c>
      <c r="AO49" s="95">
        <f t="shared" si="17"/>
        <v>22878</v>
      </c>
      <c r="AP49" s="95">
        <f t="shared" si="18"/>
        <v>1722</v>
      </c>
      <c r="AQ49" s="95">
        <f t="shared" si="6"/>
        <v>1722</v>
      </c>
      <c r="AR49" s="95">
        <f t="shared" si="25"/>
        <v>1722</v>
      </c>
      <c r="AT49" s="95">
        <f t="shared" si="11"/>
        <v>1722</v>
      </c>
      <c r="AW49" s="2" t="s">
        <v>1174</v>
      </c>
    </row>
    <row r="50" spans="1:49" s="2" customFormat="1" ht="16.5" customHeight="1" x14ac:dyDescent="0.25">
      <c r="A50" s="28" t="s">
        <v>1175</v>
      </c>
      <c r="B50" s="1">
        <v>882</v>
      </c>
      <c r="C50" s="2" t="s">
        <v>35</v>
      </c>
      <c r="G50" s="2" t="s">
        <v>191</v>
      </c>
      <c r="K50" s="12"/>
      <c r="L50" s="14"/>
      <c r="M50" s="62"/>
      <c r="N50" s="14"/>
      <c r="O50" s="14"/>
      <c r="P50" s="14"/>
      <c r="Q50" s="3"/>
      <c r="R50" s="8"/>
      <c r="S50" s="8"/>
      <c r="T50" s="4"/>
      <c r="U50" s="11"/>
      <c r="V50" s="26" t="s">
        <v>1175</v>
      </c>
      <c r="W50" s="5">
        <v>879</v>
      </c>
      <c r="X50" s="4">
        <v>47</v>
      </c>
      <c r="Y50" s="4" t="s">
        <v>28</v>
      </c>
      <c r="Z50" s="4" t="s">
        <v>53</v>
      </c>
      <c r="AA50" s="16">
        <v>6</v>
      </c>
      <c r="AB50" s="16">
        <v>15</v>
      </c>
      <c r="AC50" s="16">
        <v>2</v>
      </c>
      <c r="AD50" s="8">
        <f t="shared" si="19"/>
        <v>90</v>
      </c>
      <c r="AE50" s="8">
        <v>100</v>
      </c>
      <c r="AF50" s="7">
        <f>[14]รายการ!B1</f>
        <v>6700</v>
      </c>
      <c r="AG50" s="7">
        <f t="shared" si="5"/>
        <v>603000</v>
      </c>
      <c r="AH50" s="3">
        <f>SUM(AI50:AL50)</f>
        <v>135</v>
      </c>
      <c r="AI50" s="3"/>
      <c r="AJ50" s="3">
        <v>135</v>
      </c>
      <c r="AK50" s="3"/>
      <c r="AL50" s="3"/>
      <c r="AM50" s="2">
        <v>3</v>
      </c>
      <c r="AN50" s="2">
        <f>ค่าเสื่อม!D4</f>
        <v>9</v>
      </c>
      <c r="AO50" s="95">
        <f t="shared" si="17"/>
        <v>54270</v>
      </c>
      <c r="AP50" s="95">
        <f t="shared" si="18"/>
        <v>548730</v>
      </c>
      <c r="AQ50" s="95">
        <f t="shared" si="6"/>
        <v>548730</v>
      </c>
      <c r="AR50" s="95">
        <f t="shared" si="25"/>
        <v>548730</v>
      </c>
      <c r="AT50" s="95">
        <f t="shared" si="11"/>
        <v>548730</v>
      </c>
    </row>
    <row r="51" spans="1:49" s="2" customFormat="1" ht="18.75" customHeight="1" x14ac:dyDescent="0.25">
      <c r="A51" s="28" t="s">
        <v>1176</v>
      </c>
      <c r="B51" s="1">
        <v>883</v>
      </c>
      <c r="C51" s="2" t="s">
        <v>35</v>
      </c>
      <c r="G51" s="2" t="s">
        <v>191</v>
      </c>
      <c r="K51" s="12"/>
      <c r="L51" s="14"/>
      <c r="M51" s="84"/>
      <c r="N51" s="13"/>
      <c r="O51" s="13"/>
      <c r="P51" s="14"/>
      <c r="Q51" s="3"/>
      <c r="R51" s="8"/>
      <c r="S51" s="8"/>
      <c r="T51" s="4"/>
      <c r="U51" s="11"/>
      <c r="V51" s="26" t="s">
        <v>1176</v>
      </c>
      <c r="W51" s="5">
        <v>880</v>
      </c>
      <c r="X51" s="4">
        <v>46</v>
      </c>
      <c r="Y51" s="4" t="s">
        <v>28</v>
      </c>
      <c r="Z51" s="4" t="s">
        <v>53</v>
      </c>
      <c r="AA51" s="16">
        <v>6</v>
      </c>
      <c r="AB51" s="16">
        <v>10</v>
      </c>
      <c r="AC51" s="16">
        <v>2</v>
      </c>
      <c r="AD51" s="8">
        <f t="shared" si="19"/>
        <v>60</v>
      </c>
      <c r="AE51" s="8">
        <v>100</v>
      </c>
      <c r="AF51" s="7">
        <f>[14]รายการ!B1</f>
        <v>6700</v>
      </c>
      <c r="AG51" s="7">
        <f t="shared" si="5"/>
        <v>402000</v>
      </c>
      <c r="AH51" s="3">
        <f>SUM(AI51:AL51)</f>
        <v>60</v>
      </c>
      <c r="AI51" s="3"/>
      <c r="AJ51" s="3">
        <v>60</v>
      </c>
      <c r="AK51" s="3"/>
      <c r="AL51" s="3"/>
      <c r="AM51" s="2">
        <v>31</v>
      </c>
      <c r="AN51" s="2">
        <f>ค่าเสื่อม!T4</f>
        <v>93</v>
      </c>
      <c r="AO51" s="95">
        <f t="shared" si="17"/>
        <v>373860</v>
      </c>
      <c r="AP51" s="95">
        <f t="shared" si="18"/>
        <v>28140</v>
      </c>
      <c r="AQ51" s="95">
        <f t="shared" si="6"/>
        <v>28140</v>
      </c>
      <c r="AR51" s="95">
        <f t="shared" si="25"/>
        <v>28140</v>
      </c>
      <c r="AT51" s="95">
        <f t="shared" si="11"/>
        <v>28140</v>
      </c>
    </row>
    <row r="52" spans="1:49" s="2" customFormat="1" ht="18.75" customHeight="1" x14ac:dyDescent="0.25">
      <c r="A52" s="28" t="s">
        <v>1177</v>
      </c>
      <c r="B52" s="1">
        <v>884</v>
      </c>
      <c r="C52" s="2" t="s">
        <v>5</v>
      </c>
      <c r="D52" s="2">
        <v>18706</v>
      </c>
      <c r="E52" s="2">
        <v>19</v>
      </c>
      <c r="F52" s="2">
        <v>575</v>
      </c>
      <c r="G52" s="2" t="s">
        <v>191</v>
      </c>
      <c r="H52" s="2">
        <v>11</v>
      </c>
      <c r="I52" s="2">
        <v>1</v>
      </c>
      <c r="J52" s="2">
        <v>30</v>
      </c>
      <c r="K52" s="12">
        <f>H52*400+I52*100+J52</f>
        <v>4530</v>
      </c>
      <c r="L52" s="14">
        <f>SUM(Q52:U52)</f>
        <v>4530</v>
      </c>
      <c r="M52" s="62">
        <v>5</v>
      </c>
      <c r="N52" s="14">
        <f>L52</f>
        <v>4530</v>
      </c>
      <c r="O52" s="14">
        <v>100</v>
      </c>
      <c r="P52" s="14">
        <f>N52*O52</f>
        <v>453000</v>
      </c>
      <c r="Q52" s="3">
        <v>4130</v>
      </c>
      <c r="R52" s="8">
        <v>400</v>
      </c>
      <c r="S52" s="8"/>
      <c r="T52" s="4"/>
      <c r="U52" s="11"/>
      <c r="V52" s="26"/>
      <c r="W52" s="5"/>
      <c r="X52" s="4"/>
      <c r="Y52" s="4"/>
      <c r="Z52" s="4"/>
      <c r="AA52" s="16"/>
      <c r="AB52" s="16"/>
      <c r="AC52" s="16"/>
      <c r="AD52" s="8"/>
      <c r="AE52" s="8"/>
      <c r="AF52" s="7"/>
      <c r="AG52" s="7"/>
      <c r="AH52" s="3"/>
      <c r="AI52" s="3"/>
      <c r="AJ52" s="3"/>
      <c r="AK52" s="3"/>
      <c r="AL52" s="3"/>
      <c r="AO52" s="95"/>
      <c r="AP52" s="95"/>
      <c r="AQ52" s="95">
        <f t="shared" si="6"/>
        <v>453000</v>
      </c>
      <c r="AR52" s="95">
        <f t="shared" si="25"/>
        <v>453000</v>
      </c>
      <c r="AT52" s="95">
        <f t="shared" si="11"/>
        <v>453000</v>
      </c>
    </row>
    <row r="53" spans="1:49" s="2" customFormat="1" ht="16.5" customHeight="1" x14ac:dyDescent="0.25">
      <c r="A53" s="28" t="s">
        <v>299</v>
      </c>
      <c r="S53" s="8"/>
      <c r="T53" s="4"/>
      <c r="U53" s="11"/>
      <c r="V53" s="26" t="s">
        <v>1178</v>
      </c>
      <c r="W53" s="5">
        <v>881</v>
      </c>
      <c r="X53" s="4" t="s">
        <v>1179</v>
      </c>
      <c r="Y53" s="4" t="s">
        <v>28</v>
      </c>
      <c r="Z53" s="4" t="s">
        <v>37</v>
      </c>
      <c r="AA53" s="16">
        <v>11</v>
      </c>
      <c r="AB53" s="16">
        <v>12</v>
      </c>
      <c r="AC53" s="16">
        <v>2</v>
      </c>
      <c r="AD53" s="8">
        <f t="shared" si="19"/>
        <v>132</v>
      </c>
      <c r="AE53" s="8">
        <v>100</v>
      </c>
      <c r="AF53" s="7">
        <f>[14]รายการ!B1</f>
        <v>6700</v>
      </c>
      <c r="AG53" s="7">
        <f t="shared" si="5"/>
        <v>884400</v>
      </c>
      <c r="AH53" s="3">
        <f>SUM(AI53:AL53)</f>
        <v>132</v>
      </c>
      <c r="AI53" s="3"/>
      <c r="AJ53" s="3">
        <v>132</v>
      </c>
      <c r="AK53" s="3"/>
      <c r="AL53" s="3"/>
      <c r="AM53" s="2">
        <v>18</v>
      </c>
      <c r="AN53" s="2">
        <f>ค่าเสื่อม!S2</f>
        <v>26</v>
      </c>
      <c r="AO53" s="95">
        <f t="shared" si="17"/>
        <v>229944</v>
      </c>
      <c r="AP53" s="95">
        <f t="shared" si="18"/>
        <v>654456</v>
      </c>
      <c r="AQ53" s="95">
        <f t="shared" si="6"/>
        <v>1107456</v>
      </c>
      <c r="AR53" s="95">
        <f>P52+AP53</f>
        <v>1107456</v>
      </c>
      <c r="AT53" s="95">
        <f t="shared" si="11"/>
        <v>1107456</v>
      </c>
    </row>
    <row r="54" spans="1:49" s="2" customFormat="1" ht="16.5" customHeight="1" x14ac:dyDescent="0.25">
      <c r="B54" s="1"/>
      <c r="K54" s="12"/>
      <c r="L54" s="14"/>
      <c r="M54" s="62"/>
      <c r="N54" s="14"/>
      <c r="O54" s="14"/>
      <c r="P54" s="14"/>
      <c r="Q54" s="3"/>
      <c r="R54" s="8"/>
      <c r="S54" s="8"/>
      <c r="T54" s="4"/>
      <c r="U54" s="11"/>
      <c r="V54" s="26"/>
      <c r="W54" s="5">
        <v>882</v>
      </c>
      <c r="X54" s="4"/>
      <c r="Y54" s="4" t="s">
        <v>38</v>
      </c>
      <c r="Z54" s="4" t="s">
        <v>7</v>
      </c>
      <c r="AA54" s="16">
        <v>4</v>
      </c>
      <c r="AB54" s="16">
        <v>10</v>
      </c>
      <c r="AC54" s="16">
        <v>2</v>
      </c>
      <c r="AD54" s="8">
        <f t="shared" si="19"/>
        <v>40</v>
      </c>
      <c r="AE54" s="8">
        <v>100</v>
      </c>
      <c r="AF54" s="7">
        <f>[14]รายการ!B34</f>
        <v>2050</v>
      </c>
      <c r="AG54" s="7">
        <f t="shared" si="5"/>
        <v>82000</v>
      </c>
      <c r="AH54" s="3">
        <f>SUM(AI54:AL54)</f>
        <v>40</v>
      </c>
      <c r="AI54" s="3"/>
      <c r="AJ54" s="3">
        <v>40</v>
      </c>
      <c r="AK54" s="3"/>
      <c r="AL54" s="3"/>
      <c r="AM54" s="2">
        <v>4</v>
      </c>
      <c r="AN54" s="2">
        <f>ค่าเสื่อม!E4</f>
        <v>12</v>
      </c>
      <c r="AO54" s="95">
        <f t="shared" si="17"/>
        <v>9840</v>
      </c>
      <c r="AP54" s="95">
        <f t="shared" si="18"/>
        <v>72160</v>
      </c>
      <c r="AQ54" s="95">
        <f t="shared" si="6"/>
        <v>72160</v>
      </c>
      <c r="AR54" s="95">
        <f t="shared" ref="AR54:AR63" si="26">P54+AP54</f>
        <v>72160</v>
      </c>
      <c r="AT54" s="95">
        <f t="shared" si="11"/>
        <v>72160</v>
      </c>
    </row>
    <row r="55" spans="1:49" s="2" customFormat="1" ht="16.5" customHeight="1" x14ac:dyDescent="0.25">
      <c r="A55" s="28"/>
      <c r="B55" s="1"/>
      <c r="K55" s="13"/>
      <c r="L55" s="13"/>
      <c r="M55" s="84"/>
      <c r="N55" s="13"/>
      <c r="O55" s="13"/>
      <c r="P55" s="14"/>
      <c r="Q55" s="3"/>
      <c r="R55" s="8"/>
      <c r="S55" s="8"/>
      <c r="T55" s="4"/>
      <c r="U55" s="11"/>
      <c r="V55" s="26" t="s">
        <v>1180</v>
      </c>
      <c r="W55" s="5">
        <v>883</v>
      </c>
      <c r="X55" s="47">
        <v>65</v>
      </c>
      <c r="Y55" s="4" t="s">
        <v>28</v>
      </c>
      <c r="Z55" s="4" t="s">
        <v>53</v>
      </c>
      <c r="AA55" s="16">
        <v>9</v>
      </c>
      <c r="AB55" s="16">
        <v>12</v>
      </c>
      <c r="AC55" s="16">
        <v>2</v>
      </c>
      <c r="AD55" s="8">
        <f t="shared" si="19"/>
        <v>108</v>
      </c>
      <c r="AE55" s="8">
        <v>100</v>
      </c>
      <c r="AF55" s="7">
        <f>[14]รายการ!B1</f>
        <v>6700</v>
      </c>
      <c r="AG55" s="7">
        <f t="shared" si="5"/>
        <v>723600</v>
      </c>
      <c r="AH55" s="3">
        <f>SUM(AI55:AL55)</f>
        <v>108</v>
      </c>
      <c r="AI55" s="3"/>
      <c r="AJ55" s="3">
        <v>108</v>
      </c>
      <c r="AK55" s="3"/>
      <c r="AL55" s="3"/>
      <c r="AM55" s="2">
        <v>31</v>
      </c>
      <c r="AN55" s="2">
        <f>ค่าเสื่อม!T4</f>
        <v>93</v>
      </c>
      <c r="AO55" s="95">
        <f t="shared" si="17"/>
        <v>672948</v>
      </c>
      <c r="AP55" s="95">
        <f t="shared" si="18"/>
        <v>50652</v>
      </c>
      <c r="AQ55" s="95">
        <f t="shared" si="6"/>
        <v>50652</v>
      </c>
      <c r="AR55" s="95">
        <f t="shared" si="26"/>
        <v>50652</v>
      </c>
      <c r="AT55" s="95">
        <f t="shared" si="11"/>
        <v>50652</v>
      </c>
    </row>
    <row r="56" spans="1:49" s="2" customFormat="1" ht="16.5" customHeight="1" x14ac:dyDescent="0.25">
      <c r="A56" s="28"/>
      <c r="B56" s="1"/>
      <c r="K56" s="13"/>
      <c r="L56" s="13"/>
      <c r="M56" s="84"/>
      <c r="N56" s="13"/>
      <c r="O56" s="13"/>
      <c r="P56" s="14"/>
      <c r="Q56" s="3"/>
      <c r="R56" s="8"/>
      <c r="S56" s="8"/>
      <c r="T56" s="4"/>
      <c r="U56" s="11"/>
      <c r="V56" s="26" t="s">
        <v>1181</v>
      </c>
      <c r="W56" s="5">
        <v>884</v>
      </c>
      <c r="X56" s="4" t="s">
        <v>1182</v>
      </c>
      <c r="Y56" s="4" t="s">
        <v>28</v>
      </c>
      <c r="Z56" s="4" t="s">
        <v>37</v>
      </c>
      <c r="AA56" s="16">
        <v>6</v>
      </c>
      <c r="AB56" s="16">
        <v>12</v>
      </c>
      <c r="AC56" s="16">
        <v>2</v>
      </c>
      <c r="AD56" s="8">
        <f t="shared" si="19"/>
        <v>72</v>
      </c>
      <c r="AE56" s="8">
        <v>100</v>
      </c>
      <c r="AF56" s="7">
        <f>[14]รายการ!B1</f>
        <v>6700</v>
      </c>
      <c r="AG56" s="7">
        <f t="shared" si="5"/>
        <v>482400</v>
      </c>
      <c r="AH56" s="3">
        <f>SUM(AI56:AL56)</f>
        <v>72</v>
      </c>
      <c r="AI56" s="3"/>
      <c r="AJ56" s="3">
        <v>72</v>
      </c>
      <c r="AK56" s="3"/>
      <c r="AL56" s="3"/>
      <c r="AM56" s="2">
        <v>3</v>
      </c>
      <c r="AN56" s="2">
        <f>ค่าเสื่อม!D2</f>
        <v>3</v>
      </c>
      <c r="AO56" s="95">
        <f t="shared" si="17"/>
        <v>14472</v>
      </c>
      <c r="AP56" s="95">
        <f t="shared" si="18"/>
        <v>467928</v>
      </c>
      <c r="AQ56" s="95">
        <f t="shared" si="6"/>
        <v>467928</v>
      </c>
      <c r="AR56" s="95">
        <f t="shared" si="26"/>
        <v>467928</v>
      </c>
      <c r="AT56" s="95">
        <f t="shared" si="11"/>
        <v>467928</v>
      </c>
    </row>
    <row r="57" spans="1:49" s="4" customFormat="1" ht="16.5" customHeight="1" x14ac:dyDescent="0.25">
      <c r="A57" s="26"/>
      <c r="B57" s="5"/>
      <c r="K57" s="7"/>
      <c r="L57" s="7"/>
      <c r="M57" s="62"/>
      <c r="N57" s="7"/>
      <c r="O57" s="7"/>
      <c r="P57" s="14"/>
      <c r="Q57" s="3"/>
      <c r="R57" s="8"/>
      <c r="S57" s="8"/>
      <c r="U57" s="11"/>
      <c r="V57" s="26"/>
      <c r="W57" s="5">
        <v>885</v>
      </c>
      <c r="Y57" s="4" t="s">
        <v>38</v>
      </c>
      <c r="Z57" s="4" t="s">
        <v>7</v>
      </c>
      <c r="AA57" s="16">
        <v>4</v>
      </c>
      <c r="AB57" s="16">
        <v>10</v>
      </c>
      <c r="AC57" s="16">
        <v>2</v>
      </c>
      <c r="AD57" s="8">
        <f t="shared" si="19"/>
        <v>40</v>
      </c>
      <c r="AE57" s="8">
        <v>100</v>
      </c>
      <c r="AF57" s="7">
        <f>[14]รายการ!B34</f>
        <v>2050</v>
      </c>
      <c r="AG57" s="7">
        <f t="shared" si="5"/>
        <v>82000</v>
      </c>
      <c r="AH57" s="3">
        <f>SUM(AI57:AL57)</f>
        <v>40</v>
      </c>
      <c r="AI57" s="3"/>
      <c r="AJ57" s="3">
        <v>40</v>
      </c>
      <c r="AK57" s="3"/>
      <c r="AL57" s="3"/>
      <c r="AM57" s="4">
        <v>4</v>
      </c>
      <c r="AN57" s="4">
        <f>ค่าเสื่อม!E4</f>
        <v>12</v>
      </c>
      <c r="AO57" s="95">
        <f t="shared" si="17"/>
        <v>9840</v>
      </c>
      <c r="AP57" s="95">
        <f t="shared" si="18"/>
        <v>72160</v>
      </c>
      <c r="AQ57" s="95">
        <f t="shared" si="6"/>
        <v>72160</v>
      </c>
      <c r="AR57" s="95">
        <f t="shared" si="26"/>
        <v>72160</v>
      </c>
      <c r="AT57" s="95">
        <f t="shared" si="11"/>
        <v>72160</v>
      </c>
    </row>
    <row r="58" spans="1:49" s="2" customFormat="1" ht="16.5" customHeight="1" x14ac:dyDescent="0.25">
      <c r="A58" s="28" t="s">
        <v>1183</v>
      </c>
      <c r="B58" s="1">
        <v>885</v>
      </c>
      <c r="C58" s="2" t="s">
        <v>5</v>
      </c>
      <c r="D58" s="2">
        <v>24344</v>
      </c>
      <c r="E58" s="2">
        <v>137</v>
      </c>
      <c r="F58" s="2">
        <v>1036</v>
      </c>
      <c r="G58" s="2" t="s">
        <v>199</v>
      </c>
      <c r="H58" s="2">
        <v>0</v>
      </c>
      <c r="I58" s="2">
        <v>3</v>
      </c>
      <c r="J58" s="2">
        <v>87</v>
      </c>
      <c r="K58" s="12">
        <f>H58*400+I58*100+J58</f>
        <v>387</v>
      </c>
      <c r="L58" s="14">
        <f t="shared" ref="L58:L63" si="27">SUM(Q58:U58)</f>
        <v>387</v>
      </c>
      <c r="M58" s="62">
        <v>2</v>
      </c>
      <c r="N58" s="14">
        <f>L58</f>
        <v>387</v>
      </c>
      <c r="O58" s="14">
        <v>150</v>
      </c>
      <c r="P58" s="14">
        <f t="shared" si="8"/>
        <v>58050</v>
      </c>
      <c r="Q58" s="3"/>
      <c r="R58" s="8">
        <v>387</v>
      </c>
      <c r="S58" s="8"/>
      <c r="T58" s="4"/>
      <c r="U58" s="11"/>
      <c r="V58" s="26" t="s">
        <v>1183</v>
      </c>
      <c r="W58" s="5">
        <v>886</v>
      </c>
      <c r="X58" s="514" t="s">
        <v>1184</v>
      </c>
      <c r="Y58" s="4" t="s">
        <v>28</v>
      </c>
      <c r="Z58" s="4" t="s">
        <v>41</v>
      </c>
      <c r="AA58" s="16"/>
      <c r="AB58" s="16"/>
      <c r="AC58" s="16">
        <v>2</v>
      </c>
      <c r="AD58" s="8">
        <v>216</v>
      </c>
      <c r="AE58" s="8">
        <v>100</v>
      </c>
      <c r="AF58" s="7">
        <f>[14]รายการ!B1</f>
        <v>6700</v>
      </c>
      <c r="AG58" s="7">
        <f t="shared" si="5"/>
        <v>1447200</v>
      </c>
      <c r="AH58" s="3">
        <v>316</v>
      </c>
      <c r="AI58" s="3"/>
      <c r="AJ58" s="3">
        <v>216</v>
      </c>
      <c r="AK58" s="3"/>
      <c r="AL58" s="3"/>
      <c r="AM58" s="2">
        <v>17</v>
      </c>
      <c r="AN58" s="2">
        <f>ค่าเสื่อม!R3</f>
        <v>60</v>
      </c>
      <c r="AO58" s="95">
        <f t="shared" si="17"/>
        <v>868320</v>
      </c>
      <c r="AP58" s="95">
        <f t="shared" si="18"/>
        <v>578880</v>
      </c>
      <c r="AQ58" s="95">
        <f t="shared" si="6"/>
        <v>636930</v>
      </c>
      <c r="AR58" s="95">
        <f t="shared" si="26"/>
        <v>636930</v>
      </c>
      <c r="AT58" s="95">
        <f t="shared" si="11"/>
        <v>636930</v>
      </c>
    </row>
    <row r="59" spans="1:49" s="2" customFormat="1" ht="16.5" customHeight="1" x14ac:dyDescent="0.25">
      <c r="A59" s="28"/>
      <c r="B59" s="1"/>
      <c r="K59" s="13"/>
      <c r="L59" s="14"/>
      <c r="M59" s="84"/>
      <c r="N59" s="13"/>
      <c r="O59" s="13"/>
      <c r="P59" s="14"/>
      <c r="Q59" s="3"/>
      <c r="R59" s="8"/>
      <c r="S59" s="8"/>
      <c r="T59" s="4"/>
      <c r="U59" s="11"/>
      <c r="V59" s="26"/>
      <c r="W59" s="5"/>
      <c r="X59" s="4"/>
      <c r="Y59" s="4"/>
      <c r="Z59" s="26" t="s">
        <v>42</v>
      </c>
      <c r="AA59" s="16">
        <v>9</v>
      </c>
      <c r="AB59" s="16">
        <v>12</v>
      </c>
      <c r="AC59" s="16">
        <v>2</v>
      </c>
      <c r="AD59" s="8">
        <f t="shared" ref="AD59:AD69" si="28">AA59*AB59</f>
        <v>108</v>
      </c>
      <c r="AE59" s="8">
        <v>50</v>
      </c>
      <c r="AF59" s="7">
        <f>AF58</f>
        <v>6700</v>
      </c>
      <c r="AG59" s="7">
        <f t="shared" si="5"/>
        <v>723600</v>
      </c>
      <c r="AH59" s="3">
        <f t="shared" ref="AH59:AH69" si="29">SUM(AI59:AL59)</f>
        <v>108</v>
      </c>
      <c r="AI59" s="3"/>
      <c r="AJ59" s="3">
        <v>108</v>
      </c>
      <c r="AK59" s="3"/>
      <c r="AL59" s="3"/>
      <c r="AN59" s="2">
        <v>60</v>
      </c>
      <c r="AO59" s="95">
        <f t="shared" si="17"/>
        <v>434160</v>
      </c>
      <c r="AP59" s="95">
        <f t="shared" ref="AP59:AP60" si="30">AG59-AO59</f>
        <v>289440</v>
      </c>
      <c r="AQ59" s="95">
        <f t="shared" ref="AQ59:AQ60" si="31">AR59</f>
        <v>289440</v>
      </c>
      <c r="AR59" s="95">
        <f t="shared" ref="AR59:AR60" si="32">P59+AP59</f>
        <v>289440</v>
      </c>
      <c r="AT59" s="95">
        <f t="shared" ref="AT59:AT60" si="33">AR59</f>
        <v>289440</v>
      </c>
    </row>
    <row r="60" spans="1:49" s="2" customFormat="1" ht="16.5" customHeight="1" x14ac:dyDescent="0.25">
      <c r="A60" s="28"/>
      <c r="B60" s="1"/>
      <c r="K60" s="13"/>
      <c r="L60" s="14"/>
      <c r="M60" s="84"/>
      <c r="N60" s="13"/>
      <c r="O60" s="13"/>
      <c r="P60" s="14"/>
      <c r="Q60" s="3"/>
      <c r="R60" s="8"/>
      <c r="S60" s="8"/>
      <c r="T60" s="4"/>
      <c r="U60" s="11"/>
      <c r="V60" s="26"/>
      <c r="W60" s="5"/>
      <c r="X60" s="4"/>
      <c r="Y60" s="4"/>
      <c r="Z60" s="26" t="s">
        <v>43</v>
      </c>
      <c r="AA60" s="16">
        <v>9</v>
      </c>
      <c r="AB60" s="16">
        <v>12</v>
      </c>
      <c r="AC60" s="16">
        <v>2</v>
      </c>
      <c r="AD60" s="8">
        <f t="shared" si="28"/>
        <v>108</v>
      </c>
      <c r="AE60" s="8">
        <v>50</v>
      </c>
      <c r="AF60" s="7">
        <f>AF59</f>
        <v>6700</v>
      </c>
      <c r="AG60" s="7">
        <f t="shared" si="5"/>
        <v>723600</v>
      </c>
      <c r="AH60" s="3">
        <f t="shared" si="29"/>
        <v>108</v>
      </c>
      <c r="AI60" s="3"/>
      <c r="AJ60" s="3">
        <v>108</v>
      </c>
      <c r="AK60" s="3"/>
      <c r="AL60" s="3"/>
      <c r="AN60" s="2">
        <v>60</v>
      </c>
      <c r="AO60" s="95">
        <f t="shared" si="17"/>
        <v>434160</v>
      </c>
      <c r="AP60" s="95">
        <f t="shared" si="30"/>
        <v>289440</v>
      </c>
      <c r="AQ60" s="95">
        <f t="shared" si="31"/>
        <v>289440</v>
      </c>
      <c r="AR60" s="95">
        <f t="shared" si="32"/>
        <v>289440</v>
      </c>
      <c r="AT60" s="95">
        <f t="shared" si="33"/>
        <v>289440</v>
      </c>
    </row>
    <row r="61" spans="1:49" s="2" customFormat="1" ht="16.5" customHeight="1" x14ac:dyDescent="0.25">
      <c r="A61" s="28"/>
      <c r="B61" s="1"/>
      <c r="K61" s="13"/>
      <c r="L61" s="14"/>
      <c r="M61" s="84"/>
      <c r="N61" s="13"/>
      <c r="O61" s="13"/>
      <c r="P61" s="14"/>
      <c r="Q61" s="3"/>
      <c r="R61" s="8"/>
      <c r="S61" s="8"/>
      <c r="T61" s="4"/>
      <c r="U61" s="11"/>
      <c r="V61" s="26"/>
      <c r="W61" s="5">
        <v>887</v>
      </c>
      <c r="X61" s="4"/>
      <c r="Y61" s="4" t="s">
        <v>38</v>
      </c>
      <c r="Z61" s="4" t="s">
        <v>7</v>
      </c>
      <c r="AA61" s="16">
        <v>8</v>
      </c>
      <c r="AB61" s="16">
        <v>8</v>
      </c>
      <c r="AC61" s="16">
        <v>2</v>
      </c>
      <c r="AD61" s="8">
        <f t="shared" si="28"/>
        <v>64</v>
      </c>
      <c r="AE61" s="8">
        <v>100</v>
      </c>
      <c r="AF61" s="7">
        <f>[14]รายการ!B34</f>
        <v>2050</v>
      </c>
      <c r="AG61" s="7">
        <f t="shared" si="5"/>
        <v>131200</v>
      </c>
      <c r="AH61" s="3">
        <f t="shared" si="29"/>
        <v>64</v>
      </c>
      <c r="AI61" s="3"/>
      <c r="AJ61" s="3">
        <v>64</v>
      </c>
      <c r="AK61" s="3"/>
      <c r="AL61" s="3"/>
      <c r="AM61" s="2">
        <v>3</v>
      </c>
      <c r="AN61" s="2">
        <f>ค่าเสื่อม!D4</f>
        <v>9</v>
      </c>
      <c r="AO61" s="95">
        <f t="shared" si="17"/>
        <v>11808</v>
      </c>
      <c r="AP61" s="95">
        <f t="shared" si="18"/>
        <v>119392</v>
      </c>
      <c r="AQ61" s="95">
        <f t="shared" si="6"/>
        <v>119392</v>
      </c>
      <c r="AR61" s="95">
        <f t="shared" si="26"/>
        <v>119392</v>
      </c>
      <c r="AT61" s="95">
        <f t="shared" si="11"/>
        <v>119392</v>
      </c>
      <c r="AW61" s="2" t="s">
        <v>315</v>
      </c>
    </row>
    <row r="62" spans="1:49" s="2" customFormat="1" ht="16.5" customHeight="1" x14ac:dyDescent="0.25">
      <c r="A62" s="28"/>
      <c r="B62" s="1"/>
      <c r="K62" s="13"/>
      <c r="L62" s="14"/>
      <c r="M62" s="84"/>
      <c r="N62" s="13"/>
      <c r="O62" s="13"/>
      <c r="P62" s="14"/>
      <c r="Q62" s="3"/>
      <c r="R62" s="8"/>
      <c r="S62" s="8"/>
      <c r="T62" s="4"/>
      <c r="U62" s="11"/>
      <c r="V62" s="26"/>
      <c r="W62" s="5">
        <v>888</v>
      </c>
      <c r="X62" s="47"/>
      <c r="Y62" s="4" t="s">
        <v>38</v>
      </c>
      <c r="Z62" s="4" t="s">
        <v>7</v>
      </c>
      <c r="AA62" s="16">
        <v>6</v>
      </c>
      <c r="AB62" s="16">
        <v>7</v>
      </c>
      <c r="AC62" s="16">
        <v>2</v>
      </c>
      <c r="AD62" s="8">
        <f t="shared" si="28"/>
        <v>42</v>
      </c>
      <c r="AE62" s="8">
        <v>100</v>
      </c>
      <c r="AF62" s="7">
        <f>[14]รายการ!B34</f>
        <v>2050</v>
      </c>
      <c r="AG62" s="7">
        <f t="shared" si="5"/>
        <v>86100</v>
      </c>
      <c r="AH62" s="3">
        <f t="shared" si="29"/>
        <v>42</v>
      </c>
      <c r="AI62" s="3"/>
      <c r="AJ62" s="3">
        <v>42</v>
      </c>
      <c r="AK62" s="3"/>
      <c r="AL62" s="3"/>
      <c r="AM62" s="2">
        <v>3</v>
      </c>
      <c r="AN62" s="2">
        <f>ค่าเสื่อม!D4</f>
        <v>9</v>
      </c>
      <c r="AO62" s="95">
        <f t="shared" si="17"/>
        <v>7749</v>
      </c>
      <c r="AP62" s="95">
        <f t="shared" si="18"/>
        <v>78351</v>
      </c>
      <c r="AQ62" s="95">
        <f t="shared" si="6"/>
        <v>78351</v>
      </c>
      <c r="AR62" s="95">
        <f t="shared" si="26"/>
        <v>78351</v>
      </c>
      <c r="AT62" s="95">
        <f t="shared" si="11"/>
        <v>78351</v>
      </c>
      <c r="AW62" s="2" t="s">
        <v>315</v>
      </c>
    </row>
    <row r="63" spans="1:49" s="2" customFormat="1" ht="16.5" customHeight="1" x14ac:dyDescent="0.25">
      <c r="A63" s="28" t="s">
        <v>1185</v>
      </c>
      <c r="B63" s="1">
        <v>886</v>
      </c>
      <c r="C63" s="2" t="s">
        <v>5</v>
      </c>
      <c r="D63" s="2">
        <v>37468</v>
      </c>
      <c r="E63" s="2">
        <v>214</v>
      </c>
      <c r="F63" s="2">
        <v>2388</v>
      </c>
      <c r="G63" s="2" t="s">
        <v>191</v>
      </c>
      <c r="H63" s="2">
        <v>0</v>
      </c>
      <c r="I63" s="2">
        <v>3</v>
      </c>
      <c r="J63" s="2">
        <v>23</v>
      </c>
      <c r="K63" s="12">
        <f>H63*400+I63*100+J63</f>
        <v>323</v>
      </c>
      <c r="L63" s="14">
        <f t="shared" si="27"/>
        <v>323</v>
      </c>
      <c r="M63" s="62">
        <v>2</v>
      </c>
      <c r="N63" s="14">
        <f>K63</f>
        <v>323</v>
      </c>
      <c r="O63" s="14">
        <v>150</v>
      </c>
      <c r="P63" s="14">
        <f>N63*O63</f>
        <v>48450</v>
      </c>
      <c r="Q63" s="3"/>
      <c r="R63" s="8">
        <v>323</v>
      </c>
      <c r="S63" s="8"/>
      <c r="T63" s="4"/>
      <c r="U63" s="11"/>
      <c r="V63" s="26"/>
      <c r="W63" s="5"/>
      <c r="X63" s="47"/>
      <c r="Y63" s="4"/>
      <c r="Z63" s="4"/>
      <c r="AA63" s="16"/>
      <c r="AB63" s="16"/>
      <c r="AC63" s="16"/>
      <c r="AD63" s="8"/>
      <c r="AE63" s="8"/>
      <c r="AF63" s="7"/>
      <c r="AG63" s="7"/>
      <c r="AH63" s="3"/>
      <c r="AI63" s="3"/>
      <c r="AJ63" s="3"/>
      <c r="AK63" s="3"/>
      <c r="AL63" s="3"/>
      <c r="AO63" s="95"/>
      <c r="AP63" s="95"/>
      <c r="AQ63" s="95">
        <f t="shared" si="6"/>
        <v>48450</v>
      </c>
      <c r="AR63" s="95">
        <f t="shared" si="26"/>
        <v>48450</v>
      </c>
      <c r="AT63" s="95">
        <f t="shared" si="11"/>
        <v>48450</v>
      </c>
    </row>
    <row r="64" spans="1:49" s="2" customFormat="1" ht="16.5" customHeight="1" x14ac:dyDescent="0.25">
      <c r="M64" s="62"/>
      <c r="N64" s="14"/>
      <c r="S64" s="8"/>
      <c r="T64" s="4"/>
      <c r="U64" s="11"/>
      <c r="V64" s="26" t="s">
        <v>1186</v>
      </c>
      <c r="W64" s="5">
        <v>889</v>
      </c>
      <c r="X64" s="514" t="s">
        <v>1187</v>
      </c>
      <c r="Y64" s="4" t="s">
        <v>28</v>
      </c>
      <c r="Z64" s="4" t="s">
        <v>53</v>
      </c>
      <c r="AA64" s="16">
        <v>6</v>
      </c>
      <c r="AB64" s="16">
        <v>10</v>
      </c>
      <c r="AC64" s="16">
        <v>2</v>
      </c>
      <c r="AD64" s="8">
        <f t="shared" si="28"/>
        <v>60</v>
      </c>
      <c r="AE64" s="8">
        <v>100</v>
      </c>
      <c r="AF64" s="7">
        <f>[14]รายการ!B1</f>
        <v>6700</v>
      </c>
      <c r="AG64" s="7">
        <f t="shared" si="5"/>
        <v>402000</v>
      </c>
      <c r="AH64" s="3">
        <f t="shared" si="29"/>
        <v>60</v>
      </c>
      <c r="AI64" s="3"/>
      <c r="AJ64" s="3">
        <v>60</v>
      </c>
      <c r="AK64" s="3"/>
      <c r="AL64" s="3"/>
      <c r="AM64" s="2">
        <v>20</v>
      </c>
      <c r="AN64" s="2">
        <f>ค่าเสื่อม!T4</f>
        <v>93</v>
      </c>
      <c r="AO64" s="95">
        <f t="shared" si="17"/>
        <v>373860</v>
      </c>
      <c r="AP64" s="95">
        <f t="shared" si="18"/>
        <v>28140</v>
      </c>
      <c r="AQ64" s="95">
        <f t="shared" si="6"/>
        <v>76590</v>
      </c>
      <c r="AR64" s="95">
        <f>P63+AP64</f>
        <v>76590</v>
      </c>
      <c r="AT64" s="95">
        <f t="shared" si="11"/>
        <v>76590</v>
      </c>
    </row>
    <row r="65" spans="1:49" s="2" customFormat="1" ht="16.5" customHeight="1" x14ac:dyDescent="0.25">
      <c r="A65" s="28"/>
      <c r="B65" s="1">
        <v>887</v>
      </c>
      <c r="C65" s="2" t="s">
        <v>5</v>
      </c>
      <c r="D65" s="2">
        <v>37469</v>
      </c>
      <c r="E65" s="2">
        <v>215</v>
      </c>
      <c r="F65" s="2">
        <v>2389</v>
      </c>
      <c r="G65" s="2" t="s">
        <v>191</v>
      </c>
      <c r="H65" s="2">
        <v>0</v>
      </c>
      <c r="I65" s="2">
        <v>3</v>
      </c>
      <c r="J65" s="2">
        <v>79</v>
      </c>
      <c r="K65" s="12">
        <f>H65*400+I65*100+J65</f>
        <v>379</v>
      </c>
      <c r="L65" s="14">
        <f>SUM(Q65:U65)</f>
        <v>379</v>
      </c>
      <c r="M65" s="62">
        <v>2</v>
      </c>
      <c r="N65" s="14">
        <f>K65</f>
        <v>379</v>
      </c>
      <c r="O65" s="14">
        <v>150</v>
      </c>
      <c r="P65" s="14">
        <f t="shared" si="8"/>
        <v>56850</v>
      </c>
      <c r="Q65" s="3"/>
      <c r="R65" s="8">
        <v>379</v>
      </c>
      <c r="S65" s="8"/>
      <c r="T65" s="4"/>
      <c r="U65" s="11"/>
      <c r="V65" s="26" t="s">
        <v>1185</v>
      </c>
      <c r="W65" s="5">
        <v>890</v>
      </c>
      <c r="X65" s="4">
        <v>10</v>
      </c>
      <c r="Y65" s="4" t="s">
        <v>28</v>
      </c>
      <c r="Z65" s="4" t="s">
        <v>41</v>
      </c>
      <c r="AA65" s="16"/>
      <c r="AB65" s="16"/>
      <c r="AC65" s="16">
        <v>2</v>
      </c>
      <c r="AD65" s="8">
        <v>504</v>
      </c>
      <c r="AE65" s="8">
        <v>100</v>
      </c>
      <c r="AF65" s="7">
        <f>[14]รายการ!B1</f>
        <v>6700</v>
      </c>
      <c r="AG65" s="7">
        <f t="shared" si="5"/>
        <v>3376800</v>
      </c>
      <c r="AH65" s="3">
        <f t="shared" si="29"/>
        <v>504</v>
      </c>
      <c r="AI65" s="3"/>
      <c r="AJ65" s="3">
        <v>504</v>
      </c>
      <c r="AK65" s="3"/>
      <c r="AL65" s="3"/>
      <c r="AM65" s="2">
        <v>13</v>
      </c>
      <c r="AN65" s="2">
        <f>ค่าเสื่อม!N3</f>
        <v>42</v>
      </c>
      <c r="AO65" s="95">
        <f t="shared" si="17"/>
        <v>1418256</v>
      </c>
      <c r="AP65" s="95">
        <f t="shared" si="18"/>
        <v>1958544</v>
      </c>
      <c r="AQ65" s="95">
        <f t="shared" si="6"/>
        <v>2015394</v>
      </c>
      <c r="AR65" s="95">
        <f t="shared" ref="AR65:AR71" si="34">P65+AP65</f>
        <v>2015394</v>
      </c>
      <c r="AT65" s="95">
        <f t="shared" si="11"/>
        <v>2015394</v>
      </c>
    </row>
    <row r="66" spans="1:49" s="2" customFormat="1" ht="16.5" customHeight="1" x14ac:dyDescent="0.25">
      <c r="A66" s="28"/>
      <c r="B66" s="1"/>
      <c r="K66" s="13"/>
      <c r="L66" s="13"/>
      <c r="M66" s="84"/>
      <c r="N66" s="13"/>
      <c r="O66" s="13"/>
      <c r="P66" s="14"/>
      <c r="Q66" s="3"/>
      <c r="R66" s="8"/>
      <c r="S66" s="8"/>
      <c r="T66" s="4"/>
      <c r="U66" s="11"/>
      <c r="V66" s="26"/>
      <c r="W66" s="5"/>
      <c r="X66" s="4"/>
      <c r="Y66" s="4"/>
      <c r="Z66" s="26" t="s">
        <v>42</v>
      </c>
      <c r="AA66" s="16">
        <v>14</v>
      </c>
      <c r="AB66" s="16">
        <v>18</v>
      </c>
      <c r="AC66" s="16">
        <v>2</v>
      </c>
      <c r="AD66" s="8">
        <f t="shared" si="28"/>
        <v>252</v>
      </c>
      <c r="AE66" s="8">
        <v>50</v>
      </c>
      <c r="AF66" s="7">
        <f>AF65</f>
        <v>6700</v>
      </c>
      <c r="AG66" s="7">
        <f t="shared" si="5"/>
        <v>1688400</v>
      </c>
      <c r="AH66" s="3">
        <f t="shared" si="29"/>
        <v>252</v>
      </c>
      <c r="AI66" s="3"/>
      <c r="AJ66" s="3">
        <v>252</v>
      </c>
      <c r="AK66" s="3"/>
      <c r="AL66" s="3"/>
      <c r="AN66" s="2">
        <v>42</v>
      </c>
      <c r="AO66" s="95">
        <f t="shared" si="17"/>
        <v>709128</v>
      </c>
      <c r="AP66" s="95">
        <f t="shared" si="18"/>
        <v>979272</v>
      </c>
      <c r="AQ66" s="95">
        <f t="shared" si="6"/>
        <v>979272</v>
      </c>
      <c r="AR66" s="95">
        <f t="shared" si="34"/>
        <v>979272</v>
      </c>
      <c r="AT66" s="95">
        <f t="shared" si="11"/>
        <v>979272</v>
      </c>
    </row>
    <row r="67" spans="1:49" s="2" customFormat="1" ht="16.5" customHeight="1" x14ac:dyDescent="0.25">
      <c r="A67" s="28"/>
      <c r="B67" s="1"/>
      <c r="K67" s="13"/>
      <c r="L67" s="13"/>
      <c r="M67" s="84"/>
      <c r="N67" s="13"/>
      <c r="O67" s="13"/>
      <c r="P67" s="14"/>
      <c r="Q67" s="3"/>
      <c r="R67" s="8"/>
      <c r="S67" s="8"/>
      <c r="T67" s="4"/>
      <c r="U67" s="11"/>
      <c r="V67" s="26"/>
      <c r="W67" s="5"/>
      <c r="X67" s="4"/>
      <c r="Y67" s="4"/>
      <c r="Z67" s="26" t="s">
        <v>43</v>
      </c>
      <c r="AA67" s="16">
        <v>14</v>
      </c>
      <c r="AB67" s="16">
        <v>18</v>
      </c>
      <c r="AC67" s="16">
        <v>2</v>
      </c>
      <c r="AD67" s="8">
        <f t="shared" si="28"/>
        <v>252</v>
      </c>
      <c r="AE67" s="8">
        <v>50</v>
      </c>
      <c r="AF67" s="7">
        <f>AF66</f>
        <v>6700</v>
      </c>
      <c r="AG67" s="7">
        <f t="shared" si="5"/>
        <v>1688400</v>
      </c>
      <c r="AH67" s="3">
        <f t="shared" si="29"/>
        <v>252</v>
      </c>
      <c r="AI67" s="3"/>
      <c r="AJ67" s="3">
        <v>252</v>
      </c>
      <c r="AK67" s="3"/>
      <c r="AL67" s="3"/>
      <c r="AN67" s="2">
        <v>42</v>
      </c>
      <c r="AO67" s="95">
        <f t="shared" si="17"/>
        <v>709128</v>
      </c>
      <c r="AP67" s="95">
        <f t="shared" si="18"/>
        <v>979272</v>
      </c>
      <c r="AQ67" s="95">
        <f t="shared" si="6"/>
        <v>979272</v>
      </c>
      <c r="AR67" s="95">
        <f t="shared" si="34"/>
        <v>979272</v>
      </c>
      <c r="AT67" s="95">
        <f t="shared" si="11"/>
        <v>979272</v>
      </c>
    </row>
    <row r="68" spans="1:49" s="2" customFormat="1" ht="16.5" customHeight="1" x14ac:dyDescent="0.25">
      <c r="A68" s="28"/>
      <c r="B68" s="1"/>
      <c r="K68" s="13"/>
      <c r="L68" s="13"/>
      <c r="M68" s="84"/>
      <c r="N68" s="13"/>
      <c r="O68" s="13"/>
      <c r="P68" s="14"/>
      <c r="Q68" s="3"/>
      <c r="R68" s="8"/>
      <c r="S68" s="8"/>
      <c r="T68" s="4"/>
      <c r="U68" s="11"/>
      <c r="V68" s="26"/>
      <c r="W68" s="5">
        <v>891</v>
      </c>
      <c r="X68" s="4"/>
      <c r="Y68" s="4" t="s">
        <v>34</v>
      </c>
      <c r="Z68" s="4" t="s">
        <v>7</v>
      </c>
      <c r="AA68" s="16">
        <v>6</v>
      </c>
      <c r="AB68" s="16">
        <v>15</v>
      </c>
      <c r="AC68" s="16">
        <v>2</v>
      </c>
      <c r="AD68" s="8">
        <f t="shared" si="28"/>
        <v>90</v>
      </c>
      <c r="AE68" s="8">
        <v>100</v>
      </c>
      <c r="AF68" s="7">
        <f>[14]รายการ!B8</f>
        <v>2600</v>
      </c>
      <c r="AG68" s="7">
        <f t="shared" si="5"/>
        <v>234000</v>
      </c>
      <c r="AH68" s="3">
        <f t="shared" si="29"/>
        <v>90</v>
      </c>
      <c r="AI68" s="3"/>
      <c r="AJ68" s="3">
        <v>90</v>
      </c>
      <c r="AK68" s="3"/>
      <c r="AL68" s="3"/>
      <c r="AM68" s="2">
        <v>13</v>
      </c>
      <c r="AN68" s="2">
        <f>ค่าเสื่อม!N4</f>
        <v>55</v>
      </c>
      <c r="AO68" s="95">
        <f t="shared" si="17"/>
        <v>128700</v>
      </c>
      <c r="AP68" s="95">
        <f t="shared" si="18"/>
        <v>105300</v>
      </c>
      <c r="AQ68" s="95">
        <f t="shared" si="6"/>
        <v>105300</v>
      </c>
      <c r="AR68" s="95">
        <f t="shared" si="34"/>
        <v>105300</v>
      </c>
      <c r="AT68" s="95">
        <f t="shared" si="11"/>
        <v>105300</v>
      </c>
      <c r="AW68" s="2" t="s">
        <v>315</v>
      </c>
    </row>
    <row r="69" spans="1:49" s="2" customFormat="1" ht="16.5" customHeight="1" x14ac:dyDescent="0.25">
      <c r="A69" s="28"/>
      <c r="B69" s="1"/>
      <c r="K69" s="13"/>
      <c r="L69" s="13"/>
      <c r="M69" s="84"/>
      <c r="N69" s="13"/>
      <c r="O69" s="13"/>
      <c r="P69" s="14"/>
      <c r="Q69" s="3"/>
      <c r="R69" s="8"/>
      <c r="S69" s="8"/>
      <c r="T69" s="4"/>
      <c r="U69" s="11"/>
      <c r="V69" s="26"/>
      <c r="W69" s="5">
        <v>892</v>
      </c>
      <c r="X69" s="4"/>
      <c r="Y69" s="4" t="s">
        <v>34</v>
      </c>
      <c r="Z69" s="4" t="s">
        <v>7</v>
      </c>
      <c r="AA69" s="16">
        <v>3</v>
      </c>
      <c r="AB69" s="16">
        <v>7</v>
      </c>
      <c r="AC69" s="16">
        <v>2</v>
      </c>
      <c r="AD69" s="8">
        <f t="shared" si="28"/>
        <v>21</v>
      </c>
      <c r="AE69" s="8">
        <v>100</v>
      </c>
      <c r="AF69" s="7">
        <f>[14]รายการ!B8</f>
        <v>2600</v>
      </c>
      <c r="AG69" s="7">
        <f t="shared" si="5"/>
        <v>54600</v>
      </c>
      <c r="AH69" s="3">
        <f t="shared" si="29"/>
        <v>21</v>
      </c>
      <c r="AI69" s="3"/>
      <c r="AJ69" s="3">
        <v>21</v>
      </c>
      <c r="AK69" s="3"/>
      <c r="AL69" s="3"/>
      <c r="AM69" s="2">
        <v>13</v>
      </c>
      <c r="AN69" s="2">
        <f>ค่าเสื่อม!N4</f>
        <v>55</v>
      </c>
      <c r="AO69" s="95">
        <f t="shared" si="17"/>
        <v>30030</v>
      </c>
      <c r="AP69" s="95">
        <f t="shared" si="18"/>
        <v>24570</v>
      </c>
      <c r="AQ69" s="95">
        <f t="shared" si="6"/>
        <v>24570</v>
      </c>
      <c r="AR69" s="95">
        <f t="shared" si="34"/>
        <v>24570</v>
      </c>
      <c r="AT69" s="95">
        <f t="shared" si="11"/>
        <v>24570</v>
      </c>
    </row>
    <row r="70" spans="1:49" s="2" customFormat="1" ht="16.5" customHeight="1" x14ac:dyDescent="0.25">
      <c r="A70" s="28"/>
      <c r="B70" s="1">
        <v>888</v>
      </c>
      <c r="C70" s="2" t="s">
        <v>5</v>
      </c>
      <c r="D70" s="2">
        <v>18704</v>
      </c>
      <c r="E70" s="2">
        <v>13</v>
      </c>
      <c r="F70" s="2">
        <v>573</v>
      </c>
      <c r="G70" s="2" t="s">
        <v>191</v>
      </c>
      <c r="H70" s="2">
        <v>31</v>
      </c>
      <c r="I70" s="2">
        <v>1</v>
      </c>
      <c r="J70" s="2">
        <v>78</v>
      </c>
      <c r="K70" s="12">
        <f t="shared" ref="K70:K79" si="35">H70*400+I70*100+J70</f>
        <v>12578</v>
      </c>
      <c r="L70" s="14">
        <f>SUM(Q70:U70)</f>
        <v>12578</v>
      </c>
      <c r="M70" s="62">
        <v>1</v>
      </c>
      <c r="N70" s="14">
        <f>L70</f>
        <v>12578</v>
      </c>
      <c r="O70" s="14">
        <v>125</v>
      </c>
      <c r="P70" s="14">
        <f t="shared" si="8"/>
        <v>1572250</v>
      </c>
      <c r="Q70" s="3">
        <v>12578</v>
      </c>
      <c r="R70" s="8"/>
      <c r="S70" s="8"/>
      <c r="T70" s="4"/>
      <c r="U70" s="11"/>
      <c r="V70" s="26"/>
      <c r="W70" s="5"/>
      <c r="X70" s="4"/>
      <c r="Y70" s="4"/>
      <c r="Z70" s="4"/>
      <c r="AA70" s="16"/>
      <c r="AB70" s="16"/>
      <c r="AC70" s="16"/>
      <c r="AD70" s="8"/>
      <c r="AE70" s="8"/>
      <c r="AF70" s="7"/>
      <c r="AG70" s="7"/>
      <c r="AH70" s="3"/>
      <c r="AI70" s="3"/>
      <c r="AJ70" s="3"/>
      <c r="AK70" s="3"/>
      <c r="AL70" s="3"/>
      <c r="AO70" s="95"/>
      <c r="AP70" s="95"/>
      <c r="AQ70" s="95">
        <f t="shared" si="6"/>
        <v>1572250</v>
      </c>
      <c r="AR70" s="95">
        <f t="shared" si="34"/>
        <v>1572250</v>
      </c>
      <c r="AT70" s="95">
        <f t="shared" si="11"/>
        <v>1572250</v>
      </c>
    </row>
    <row r="71" spans="1:49" s="2" customFormat="1" ht="16.5" customHeight="1" x14ac:dyDescent="0.25">
      <c r="A71" s="28" t="s">
        <v>275</v>
      </c>
      <c r="B71" s="1">
        <v>889</v>
      </c>
      <c r="C71" s="2" t="s">
        <v>5</v>
      </c>
      <c r="D71" s="2">
        <v>18713</v>
      </c>
      <c r="E71" s="2">
        <v>52</v>
      </c>
      <c r="F71" s="2">
        <v>582</v>
      </c>
      <c r="G71" s="2" t="s">
        <v>191</v>
      </c>
      <c r="H71" s="2">
        <v>37</v>
      </c>
      <c r="I71" s="2">
        <v>1</v>
      </c>
      <c r="J71" s="2">
        <v>30</v>
      </c>
      <c r="K71" s="12">
        <f>H71*400+I71*100+J71</f>
        <v>14930</v>
      </c>
      <c r="L71" s="14">
        <f>SUM(Q71:U71)</f>
        <v>14930</v>
      </c>
      <c r="M71" s="62">
        <v>5</v>
      </c>
      <c r="N71" s="14">
        <f>L71</f>
        <v>14930</v>
      </c>
      <c r="O71" s="14">
        <v>125</v>
      </c>
      <c r="P71" s="14">
        <f>N71*O71</f>
        <v>1866250</v>
      </c>
      <c r="Q71" s="3">
        <v>14830</v>
      </c>
      <c r="R71" s="8">
        <v>100</v>
      </c>
      <c r="S71" s="8"/>
      <c r="T71" s="4"/>
      <c r="U71" s="11"/>
      <c r="V71" s="26"/>
      <c r="W71" s="5"/>
      <c r="X71" s="4"/>
      <c r="Y71" s="4"/>
      <c r="Z71" s="4"/>
      <c r="AA71" s="16"/>
      <c r="AB71" s="16"/>
      <c r="AC71" s="16"/>
      <c r="AD71" s="8"/>
      <c r="AE71" s="8"/>
      <c r="AF71" s="7"/>
      <c r="AG71" s="7"/>
      <c r="AH71" s="3"/>
      <c r="AI71" s="3"/>
      <c r="AJ71" s="3"/>
      <c r="AK71" s="3"/>
      <c r="AL71" s="3"/>
      <c r="AO71" s="95"/>
      <c r="AP71" s="95"/>
      <c r="AQ71" s="95">
        <f t="shared" si="6"/>
        <v>1866250</v>
      </c>
      <c r="AR71" s="95">
        <f t="shared" si="34"/>
        <v>1866250</v>
      </c>
      <c r="AT71" s="95">
        <f t="shared" si="11"/>
        <v>1866250</v>
      </c>
    </row>
    <row r="72" spans="1:49" s="2" customFormat="1" ht="16.5" customHeight="1" x14ac:dyDescent="0.25">
      <c r="K72" s="12"/>
      <c r="L72" s="14"/>
      <c r="N72" s="14"/>
      <c r="P72" s="14">
        <f t="shared" ref="P72:P75" si="36">N72*O72</f>
        <v>0</v>
      </c>
      <c r="Q72" s="3">
        <v>14830</v>
      </c>
      <c r="S72" s="8"/>
      <c r="T72" s="4"/>
      <c r="U72" s="11"/>
      <c r="V72" s="26" t="s">
        <v>1188</v>
      </c>
      <c r="W72" s="5">
        <v>893</v>
      </c>
      <c r="X72" s="4" t="s">
        <v>1115</v>
      </c>
      <c r="Y72" s="4" t="s">
        <v>28</v>
      </c>
      <c r="Z72" s="4" t="s">
        <v>53</v>
      </c>
      <c r="AA72" s="16">
        <v>6</v>
      </c>
      <c r="AB72" s="16">
        <v>18</v>
      </c>
      <c r="AC72" s="16">
        <v>2</v>
      </c>
      <c r="AD72" s="8">
        <f t="shared" ref="AD72:AD100" si="37">AA72*AB72</f>
        <v>108</v>
      </c>
      <c r="AE72" s="8">
        <v>100</v>
      </c>
      <c r="AF72" s="7">
        <f>[14]รายการ!B1</f>
        <v>6700</v>
      </c>
      <c r="AG72" s="7">
        <f t="shared" si="5"/>
        <v>723600</v>
      </c>
      <c r="AH72" s="3">
        <f t="shared" ref="AH72:AH83" si="38">SUM(AI72:AL72)</f>
        <v>108</v>
      </c>
      <c r="AI72" s="3"/>
      <c r="AJ72" s="3">
        <v>108</v>
      </c>
      <c r="AK72" s="3"/>
      <c r="AL72" s="3"/>
      <c r="AM72" s="2">
        <v>31</v>
      </c>
      <c r="AN72" s="2">
        <f>ค่าเสื่อม!T4</f>
        <v>93</v>
      </c>
      <c r="AO72" s="95">
        <f t="shared" si="17"/>
        <v>672948</v>
      </c>
      <c r="AP72" s="95">
        <f t="shared" si="18"/>
        <v>50652</v>
      </c>
      <c r="AQ72" s="95">
        <f t="shared" si="6"/>
        <v>1916902</v>
      </c>
      <c r="AR72" s="95">
        <f>P71+AP72</f>
        <v>1916902</v>
      </c>
      <c r="AT72" s="95">
        <f t="shared" si="11"/>
        <v>1916902</v>
      </c>
    </row>
    <row r="73" spans="1:49" s="4" customFormat="1" ht="16.5" customHeight="1" x14ac:dyDescent="0.25">
      <c r="A73" s="26" t="s">
        <v>1188</v>
      </c>
      <c r="B73" s="4">
        <v>890</v>
      </c>
      <c r="C73" s="4" t="s">
        <v>5</v>
      </c>
      <c r="D73" s="4">
        <v>18845</v>
      </c>
      <c r="E73" s="4">
        <v>16</v>
      </c>
      <c r="F73" s="4">
        <v>714</v>
      </c>
      <c r="G73" s="4" t="s">
        <v>191</v>
      </c>
      <c r="H73" s="4">
        <v>12</v>
      </c>
      <c r="I73" s="4">
        <v>1</v>
      </c>
      <c r="J73" s="4">
        <v>33</v>
      </c>
      <c r="K73" s="12">
        <f t="shared" ref="K73:K75" si="39">H73*400+I73*100+J73</f>
        <v>4933</v>
      </c>
      <c r="L73" s="14">
        <f t="shared" ref="L73:L75" si="40">SUM(Q73:U73)</f>
        <v>14830</v>
      </c>
      <c r="M73" s="4">
        <v>1</v>
      </c>
      <c r="N73" s="14">
        <f t="shared" ref="N73:N75" si="41">L73</f>
        <v>14830</v>
      </c>
      <c r="O73" s="4">
        <v>125</v>
      </c>
      <c r="P73" s="14">
        <f t="shared" si="36"/>
        <v>1853750</v>
      </c>
      <c r="Q73" s="3">
        <v>14830</v>
      </c>
      <c r="S73" s="8"/>
      <c r="U73" s="11"/>
      <c r="V73" s="26"/>
      <c r="W73" s="5"/>
      <c r="AA73" s="16"/>
      <c r="AB73" s="16"/>
      <c r="AC73" s="16"/>
      <c r="AD73" s="8"/>
      <c r="AE73" s="8"/>
      <c r="AF73" s="7"/>
      <c r="AG73" s="7"/>
      <c r="AH73" s="3"/>
      <c r="AI73" s="3"/>
      <c r="AJ73" s="3"/>
      <c r="AK73" s="3"/>
      <c r="AL73" s="3"/>
      <c r="AO73" s="166"/>
      <c r="AP73" s="166"/>
      <c r="AQ73" s="166">
        <f t="shared" si="6"/>
        <v>1853750</v>
      </c>
      <c r="AR73" s="166">
        <f>P73</f>
        <v>1853750</v>
      </c>
      <c r="AT73" s="166">
        <f t="shared" si="11"/>
        <v>1853750</v>
      </c>
    </row>
    <row r="74" spans="1:49" s="4" customFormat="1" ht="16.5" customHeight="1" x14ac:dyDescent="0.25">
      <c r="B74" s="4">
        <v>891</v>
      </c>
      <c r="C74" s="4" t="s">
        <v>5</v>
      </c>
      <c r="D74" s="4">
        <v>18708</v>
      </c>
      <c r="E74" s="4">
        <v>21</v>
      </c>
      <c r="F74" s="4">
        <v>577</v>
      </c>
      <c r="G74" s="4" t="s">
        <v>191</v>
      </c>
      <c r="H74" s="4">
        <v>9</v>
      </c>
      <c r="I74" s="4">
        <v>0</v>
      </c>
      <c r="J74" s="4">
        <v>33</v>
      </c>
      <c r="K74" s="12">
        <f t="shared" si="39"/>
        <v>3633</v>
      </c>
      <c r="L74" s="14">
        <f t="shared" si="40"/>
        <v>14830</v>
      </c>
      <c r="M74" s="4">
        <v>1</v>
      </c>
      <c r="N74" s="14">
        <f t="shared" si="41"/>
        <v>14830</v>
      </c>
      <c r="O74" s="4">
        <v>100</v>
      </c>
      <c r="P74" s="14">
        <f t="shared" si="36"/>
        <v>1483000</v>
      </c>
      <c r="Q74" s="3">
        <v>14830</v>
      </c>
      <c r="S74" s="8"/>
      <c r="U74" s="11"/>
      <c r="V74" s="26"/>
      <c r="W74" s="5"/>
      <c r="AA74" s="16"/>
      <c r="AB74" s="16"/>
      <c r="AC74" s="16"/>
      <c r="AD74" s="8"/>
      <c r="AE74" s="8"/>
      <c r="AF74" s="7"/>
      <c r="AG74" s="7"/>
      <c r="AH74" s="3"/>
      <c r="AI74" s="3"/>
      <c r="AJ74" s="3"/>
      <c r="AK74" s="3"/>
      <c r="AL74" s="3"/>
      <c r="AO74" s="166"/>
      <c r="AP74" s="166"/>
      <c r="AQ74" s="166">
        <f t="shared" si="6"/>
        <v>1853750</v>
      </c>
      <c r="AR74" s="166">
        <f t="shared" ref="AR74:AR75" si="42">P73+AP74</f>
        <v>1853750</v>
      </c>
      <c r="AT74" s="166">
        <f t="shared" si="11"/>
        <v>1853750</v>
      </c>
    </row>
    <row r="75" spans="1:49" s="4" customFormat="1" ht="16.5" customHeight="1" x14ac:dyDescent="0.25">
      <c r="B75" s="4">
        <v>892</v>
      </c>
      <c r="C75" s="4" t="s">
        <v>5</v>
      </c>
      <c r="D75" s="4">
        <v>17687</v>
      </c>
      <c r="E75" s="4">
        <v>4</v>
      </c>
      <c r="F75" s="4">
        <v>496</v>
      </c>
      <c r="G75" s="4" t="s">
        <v>191</v>
      </c>
      <c r="H75" s="4">
        <v>10</v>
      </c>
      <c r="I75" s="4">
        <v>2</v>
      </c>
      <c r="J75" s="4">
        <v>90</v>
      </c>
      <c r="K75" s="12">
        <f t="shared" si="39"/>
        <v>4290</v>
      </c>
      <c r="L75" s="14">
        <f t="shared" si="40"/>
        <v>14830</v>
      </c>
      <c r="M75" s="4">
        <v>1</v>
      </c>
      <c r="N75" s="14">
        <f t="shared" si="41"/>
        <v>14830</v>
      </c>
      <c r="O75" s="4">
        <v>125</v>
      </c>
      <c r="P75" s="14">
        <f t="shared" si="36"/>
        <v>1853750</v>
      </c>
      <c r="Q75" s="3">
        <v>14830</v>
      </c>
      <c r="S75" s="8"/>
      <c r="U75" s="11"/>
      <c r="V75" s="26"/>
      <c r="W75" s="5"/>
      <c r="AA75" s="16"/>
      <c r="AB75" s="16"/>
      <c r="AC75" s="16"/>
      <c r="AD75" s="8"/>
      <c r="AE75" s="8"/>
      <c r="AF75" s="7"/>
      <c r="AG75" s="7"/>
      <c r="AH75" s="3"/>
      <c r="AI75" s="3"/>
      <c r="AJ75" s="3"/>
      <c r="AK75" s="3"/>
      <c r="AL75" s="3"/>
      <c r="AO75" s="166"/>
      <c r="AP75" s="166"/>
      <c r="AQ75" s="166">
        <f t="shared" si="6"/>
        <v>1483000</v>
      </c>
      <c r="AR75" s="166">
        <f t="shared" si="42"/>
        <v>1483000</v>
      </c>
      <c r="AT75" s="166">
        <f t="shared" si="11"/>
        <v>1483000</v>
      </c>
    </row>
    <row r="76" spans="1:49" s="2" customFormat="1" ht="16.5" customHeight="1" x14ac:dyDescent="0.25">
      <c r="A76" s="28" t="s">
        <v>1189</v>
      </c>
      <c r="B76" s="1">
        <v>893</v>
      </c>
      <c r="C76" s="2" t="s">
        <v>5</v>
      </c>
      <c r="D76" s="2">
        <v>24347</v>
      </c>
      <c r="E76" s="2">
        <v>135</v>
      </c>
      <c r="F76" s="2">
        <v>1039</v>
      </c>
      <c r="G76" s="2" t="s">
        <v>191</v>
      </c>
      <c r="H76" s="2">
        <v>0</v>
      </c>
      <c r="I76" s="2">
        <v>0</v>
      </c>
      <c r="J76" s="2">
        <v>73</v>
      </c>
      <c r="K76" s="12">
        <f t="shared" si="35"/>
        <v>73</v>
      </c>
      <c r="L76" s="14">
        <f>SUM(Q76:U76)</f>
        <v>73</v>
      </c>
      <c r="M76" s="62">
        <v>2</v>
      </c>
      <c r="N76" s="14">
        <f t="shared" ref="N76:N93" si="43">L76</f>
        <v>73</v>
      </c>
      <c r="O76" s="14">
        <v>150</v>
      </c>
      <c r="P76" s="14">
        <f t="shared" si="8"/>
        <v>10950</v>
      </c>
      <c r="Q76" s="3"/>
      <c r="R76" s="8">
        <v>73</v>
      </c>
      <c r="S76" s="8"/>
      <c r="T76" s="4"/>
      <c r="U76" s="11"/>
      <c r="V76" s="26" t="s">
        <v>1189</v>
      </c>
      <c r="W76" s="5">
        <v>894</v>
      </c>
      <c r="X76" s="4">
        <v>19</v>
      </c>
      <c r="Y76" s="4" t="s">
        <v>28</v>
      </c>
      <c r="Z76" s="4" t="s">
        <v>37</v>
      </c>
      <c r="AA76" s="16">
        <v>7</v>
      </c>
      <c r="AB76" s="16">
        <v>9</v>
      </c>
      <c r="AC76" s="16">
        <v>2</v>
      </c>
      <c r="AD76" s="8">
        <f t="shared" si="37"/>
        <v>63</v>
      </c>
      <c r="AE76" s="8">
        <v>100</v>
      </c>
      <c r="AF76" s="7">
        <f>[14]รายการ!B1</f>
        <v>6700</v>
      </c>
      <c r="AG76" s="7">
        <f t="shared" si="5"/>
        <v>422100</v>
      </c>
      <c r="AH76" s="3">
        <f t="shared" si="38"/>
        <v>63</v>
      </c>
      <c r="AI76" s="3"/>
      <c r="AJ76" s="3">
        <v>63</v>
      </c>
      <c r="AK76" s="3"/>
      <c r="AL76" s="3"/>
      <c r="AM76" s="2">
        <v>21</v>
      </c>
      <c r="AN76" s="2">
        <f>ค่าเสื่อม!V2</f>
        <v>32</v>
      </c>
      <c r="AO76" s="95">
        <f t="shared" si="17"/>
        <v>135072</v>
      </c>
      <c r="AP76" s="95">
        <f t="shared" si="18"/>
        <v>287028</v>
      </c>
      <c r="AQ76" s="95">
        <f t="shared" si="6"/>
        <v>297978</v>
      </c>
      <c r="AR76" s="95">
        <f t="shared" ref="AR76:AR90" si="44">P76+AP76</f>
        <v>297978</v>
      </c>
      <c r="AT76" s="95">
        <f t="shared" si="11"/>
        <v>297978</v>
      </c>
    </row>
    <row r="77" spans="1:49" s="2" customFormat="1" ht="16.5" customHeight="1" x14ac:dyDescent="0.25">
      <c r="A77" s="28"/>
      <c r="B77" s="1"/>
      <c r="K77" s="12"/>
      <c r="L77" s="14"/>
      <c r="M77" s="62"/>
      <c r="N77" s="14"/>
      <c r="O77" s="14"/>
      <c r="P77" s="14"/>
      <c r="Q77" s="3"/>
      <c r="R77" s="8"/>
      <c r="S77" s="8"/>
      <c r="T77" s="4"/>
      <c r="U77" s="11"/>
      <c r="V77" s="26" t="s">
        <v>1190</v>
      </c>
      <c r="W77" s="5">
        <v>895</v>
      </c>
      <c r="X77" s="4">
        <v>52</v>
      </c>
      <c r="Y77" s="4" t="s">
        <v>28</v>
      </c>
      <c r="Z77" s="4" t="s">
        <v>37</v>
      </c>
      <c r="AA77" s="16">
        <v>9</v>
      </c>
      <c r="AB77" s="16">
        <v>12</v>
      </c>
      <c r="AC77" s="16">
        <v>2</v>
      </c>
      <c r="AD77" s="8">
        <f t="shared" si="37"/>
        <v>108</v>
      </c>
      <c r="AE77" s="8">
        <v>100</v>
      </c>
      <c r="AF77" s="7">
        <f>[14]รายการ!B1</f>
        <v>6700</v>
      </c>
      <c r="AG77" s="7">
        <f t="shared" si="5"/>
        <v>723600</v>
      </c>
      <c r="AH77" s="3">
        <f t="shared" si="38"/>
        <v>108</v>
      </c>
      <c r="AI77" s="3"/>
      <c r="AJ77" s="3">
        <v>108</v>
      </c>
      <c r="AK77" s="3"/>
      <c r="AL77" s="3"/>
      <c r="AM77" s="2">
        <v>21</v>
      </c>
      <c r="AN77" s="2">
        <f>ค่าเสื่อม!V2</f>
        <v>32</v>
      </c>
      <c r="AO77" s="95">
        <f t="shared" si="17"/>
        <v>231552</v>
      </c>
      <c r="AP77" s="95">
        <f t="shared" si="18"/>
        <v>492048</v>
      </c>
      <c r="AQ77" s="95">
        <f t="shared" si="6"/>
        <v>492048</v>
      </c>
      <c r="AR77" s="95">
        <f t="shared" si="44"/>
        <v>492048</v>
      </c>
      <c r="AT77" s="95">
        <f t="shared" si="11"/>
        <v>492048</v>
      </c>
    </row>
    <row r="78" spans="1:49" s="2" customFormat="1" ht="16.5" customHeight="1" x14ac:dyDescent="0.25">
      <c r="A78" s="28"/>
      <c r="B78" s="1">
        <v>894</v>
      </c>
      <c r="C78" s="2" t="s">
        <v>5</v>
      </c>
      <c r="D78" s="2">
        <v>24345</v>
      </c>
      <c r="E78" s="2">
        <v>136</v>
      </c>
      <c r="F78" s="2">
        <v>1037</v>
      </c>
      <c r="G78" s="2" t="s">
        <v>199</v>
      </c>
      <c r="H78" s="2">
        <v>1</v>
      </c>
      <c r="I78" s="2">
        <v>0</v>
      </c>
      <c r="J78" s="2">
        <v>72</v>
      </c>
      <c r="K78" s="12">
        <f t="shared" si="35"/>
        <v>472</v>
      </c>
      <c r="L78" s="14">
        <f>SUM(Q78:U78)</f>
        <v>472</v>
      </c>
      <c r="M78" s="62">
        <v>2</v>
      </c>
      <c r="N78" s="14">
        <f t="shared" si="43"/>
        <v>472</v>
      </c>
      <c r="O78" s="14">
        <v>150</v>
      </c>
      <c r="P78" s="14">
        <f t="shared" si="8"/>
        <v>70800</v>
      </c>
      <c r="Q78" s="3"/>
      <c r="R78" s="8">
        <v>472</v>
      </c>
      <c r="S78" s="8"/>
      <c r="T78" s="4"/>
      <c r="U78" s="11"/>
      <c r="V78" s="26" t="s">
        <v>1191</v>
      </c>
      <c r="W78" s="5">
        <v>896</v>
      </c>
      <c r="X78" s="4" t="s">
        <v>144</v>
      </c>
      <c r="Y78" s="4" t="s">
        <v>28</v>
      </c>
      <c r="Z78" s="4" t="s">
        <v>37</v>
      </c>
      <c r="AA78" s="16">
        <v>6</v>
      </c>
      <c r="AB78" s="16">
        <v>9</v>
      </c>
      <c r="AC78" s="16">
        <v>2</v>
      </c>
      <c r="AD78" s="8">
        <f t="shared" si="37"/>
        <v>54</v>
      </c>
      <c r="AE78" s="8">
        <v>100</v>
      </c>
      <c r="AF78" s="7">
        <f>[14]รายการ!B1</f>
        <v>6700</v>
      </c>
      <c r="AG78" s="7">
        <f t="shared" si="5"/>
        <v>361800</v>
      </c>
      <c r="AH78" s="3">
        <f t="shared" si="38"/>
        <v>54</v>
      </c>
      <c r="AI78" s="3"/>
      <c r="AJ78" s="3">
        <v>54</v>
      </c>
      <c r="AK78" s="3"/>
      <c r="AL78" s="3"/>
      <c r="AM78" s="2">
        <v>16</v>
      </c>
      <c r="AN78" s="2">
        <f>ค่าเสื่อม!Q2</f>
        <v>22</v>
      </c>
      <c r="AO78" s="95">
        <f t="shared" si="17"/>
        <v>79596</v>
      </c>
      <c r="AP78" s="95">
        <f t="shared" si="18"/>
        <v>282204</v>
      </c>
      <c r="AQ78" s="95">
        <f t="shared" si="6"/>
        <v>353004</v>
      </c>
      <c r="AR78" s="95">
        <f t="shared" si="44"/>
        <v>353004</v>
      </c>
      <c r="AT78" s="95">
        <f t="shared" si="11"/>
        <v>353004</v>
      </c>
    </row>
    <row r="79" spans="1:49" s="4" customFormat="1" ht="16.5" customHeight="1" x14ac:dyDescent="0.25">
      <c r="A79" s="26" t="s">
        <v>1192</v>
      </c>
      <c r="B79" s="1">
        <v>895</v>
      </c>
      <c r="C79" s="4" t="s">
        <v>5</v>
      </c>
      <c r="D79" s="4">
        <v>35523</v>
      </c>
      <c r="E79" s="4">
        <v>185</v>
      </c>
      <c r="F79" s="4">
        <v>1698</v>
      </c>
      <c r="G79" s="4" t="s">
        <v>191</v>
      </c>
      <c r="H79" s="4">
        <v>17</v>
      </c>
      <c r="I79" s="4">
        <v>3</v>
      </c>
      <c r="J79" s="4">
        <v>57</v>
      </c>
      <c r="K79" s="12">
        <f t="shared" si="35"/>
        <v>7157</v>
      </c>
      <c r="L79" s="14">
        <f>SUM(Q79:U79)</f>
        <v>7157</v>
      </c>
      <c r="M79" s="62">
        <v>5</v>
      </c>
      <c r="N79" s="14">
        <f t="shared" si="43"/>
        <v>7157</v>
      </c>
      <c r="O79" s="14">
        <v>125</v>
      </c>
      <c r="P79" s="14">
        <f t="shared" si="8"/>
        <v>894625</v>
      </c>
      <c r="Q79" s="3">
        <v>6757</v>
      </c>
      <c r="R79" s="8">
        <v>400</v>
      </c>
      <c r="S79" s="8"/>
      <c r="U79" s="11"/>
      <c r="V79" s="26" t="s">
        <v>1192</v>
      </c>
      <c r="W79" s="5">
        <v>897</v>
      </c>
      <c r="X79" s="514" t="s">
        <v>1193</v>
      </c>
      <c r="Y79" s="4" t="s">
        <v>28</v>
      </c>
      <c r="Z79" s="4" t="s">
        <v>53</v>
      </c>
      <c r="AA79" s="16">
        <v>6</v>
      </c>
      <c r="AB79" s="16">
        <v>13</v>
      </c>
      <c r="AC79" s="16">
        <v>2</v>
      </c>
      <c r="AD79" s="8">
        <f t="shared" si="37"/>
        <v>78</v>
      </c>
      <c r="AE79" s="8">
        <v>100</v>
      </c>
      <c r="AF79" s="7">
        <f>[14]รายการ!B1</f>
        <v>6700</v>
      </c>
      <c r="AG79" s="7">
        <f t="shared" si="5"/>
        <v>522600</v>
      </c>
      <c r="AH79" s="3">
        <f t="shared" si="38"/>
        <v>78</v>
      </c>
      <c r="AI79" s="3"/>
      <c r="AJ79" s="3">
        <v>78</v>
      </c>
      <c r="AK79" s="3"/>
      <c r="AL79" s="3"/>
      <c r="AM79" s="4">
        <v>31</v>
      </c>
      <c r="AN79" s="4">
        <f>ค่าเสื่อม!T4</f>
        <v>93</v>
      </c>
      <c r="AO79" s="166">
        <f t="shared" si="17"/>
        <v>486018</v>
      </c>
      <c r="AP79" s="166">
        <f t="shared" si="18"/>
        <v>36582</v>
      </c>
      <c r="AQ79" s="166">
        <f t="shared" si="6"/>
        <v>931207</v>
      </c>
      <c r="AR79" s="166">
        <f t="shared" si="44"/>
        <v>931207</v>
      </c>
      <c r="AT79" s="166">
        <f t="shared" si="11"/>
        <v>931207</v>
      </c>
    </row>
    <row r="80" spans="1:49" s="4" customFormat="1" ht="16.5" customHeight="1" x14ac:dyDescent="0.25">
      <c r="A80" s="26"/>
      <c r="B80" s="5"/>
      <c r="K80" s="7"/>
      <c r="L80" s="7"/>
      <c r="M80" s="62"/>
      <c r="N80" s="14"/>
      <c r="O80" s="7"/>
      <c r="P80" s="14"/>
      <c r="Q80" s="3"/>
      <c r="R80" s="8"/>
      <c r="S80" s="8"/>
      <c r="U80" s="11"/>
      <c r="V80" s="26" t="s">
        <v>1194</v>
      </c>
      <c r="W80" s="5">
        <v>898</v>
      </c>
      <c r="X80" s="47" t="s">
        <v>1195</v>
      </c>
      <c r="Y80" s="4" t="s">
        <v>28</v>
      </c>
      <c r="Z80" s="4" t="s">
        <v>41</v>
      </c>
      <c r="AA80" s="16"/>
      <c r="AB80" s="16"/>
      <c r="AC80" s="16">
        <v>2</v>
      </c>
      <c r="AD80" s="8">
        <v>216</v>
      </c>
      <c r="AE80" s="8">
        <v>100</v>
      </c>
      <c r="AF80" s="7">
        <f>[14]รายการ!B1</f>
        <v>6700</v>
      </c>
      <c r="AG80" s="7">
        <f t="shared" si="5"/>
        <v>1447200</v>
      </c>
      <c r="AH80" s="3">
        <f t="shared" si="38"/>
        <v>216</v>
      </c>
      <c r="AI80" s="3"/>
      <c r="AJ80" s="3">
        <v>216</v>
      </c>
      <c r="AK80" s="3"/>
      <c r="AL80" s="3"/>
      <c r="AM80" s="4">
        <v>25</v>
      </c>
      <c r="AN80" s="4">
        <f>ค่าเสื่อม!W3</f>
        <v>85</v>
      </c>
      <c r="AO80" s="166">
        <f t="shared" si="17"/>
        <v>1230120</v>
      </c>
      <c r="AP80" s="166">
        <f t="shared" si="18"/>
        <v>217080</v>
      </c>
      <c r="AQ80" s="166">
        <f t="shared" si="6"/>
        <v>217080</v>
      </c>
      <c r="AR80" s="166">
        <f t="shared" si="44"/>
        <v>217080</v>
      </c>
      <c r="AT80" s="166">
        <f t="shared" si="11"/>
        <v>217080</v>
      </c>
    </row>
    <row r="81" spans="1:49" s="4" customFormat="1" ht="16.5" customHeight="1" x14ac:dyDescent="0.25">
      <c r="A81" s="26"/>
      <c r="B81" s="5"/>
      <c r="K81" s="7"/>
      <c r="L81" s="7"/>
      <c r="M81" s="62"/>
      <c r="N81" s="14"/>
      <c r="O81" s="7"/>
      <c r="P81" s="14"/>
      <c r="Q81" s="3"/>
      <c r="R81" s="8"/>
      <c r="S81" s="8"/>
      <c r="U81" s="11"/>
      <c r="V81" s="26"/>
      <c r="W81" s="5"/>
      <c r="X81" s="47"/>
      <c r="Z81" s="26" t="s">
        <v>42</v>
      </c>
      <c r="AA81" s="16">
        <v>9</v>
      </c>
      <c r="AB81" s="16">
        <v>12</v>
      </c>
      <c r="AC81" s="16">
        <v>2</v>
      </c>
      <c r="AD81" s="8">
        <f t="shared" si="37"/>
        <v>108</v>
      </c>
      <c r="AE81" s="8">
        <v>50</v>
      </c>
      <c r="AF81" s="7">
        <f>AF80</f>
        <v>6700</v>
      </c>
      <c r="AG81" s="7">
        <f t="shared" si="5"/>
        <v>723600</v>
      </c>
      <c r="AH81" s="3">
        <f t="shared" si="38"/>
        <v>108</v>
      </c>
      <c r="AI81" s="3"/>
      <c r="AJ81" s="3">
        <v>108</v>
      </c>
      <c r="AK81" s="3"/>
      <c r="AL81" s="3"/>
      <c r="AN81" s="4">
        <v>85</v>
      </c>
      <c r="AO81" s="166">
        <f t="shared" si="17"/>
        <v>615060</v>
      </c>
      <c r="AP81" s="166">
        <f t="shared" si="18"/>
        <v>108540</v>
      </c>
      <c r="AQ81" s="166">
        <f t="shared" si="6"/>
        <v>108540</v>
      </c>
      <c r="AR81" s="166">
        <f t="shared" si="44"/>
        <v>108540</v>
      </c>
      <c r="AT81" s="166">
        <f t="shared" si="11"/>
        <v>108540</v>
      </c>
    </row>
    <row r="82" spans="1:49" s="4" customFormat="1" ht="16.5" customHeight="1" x14ac:dyDescent="0.25">
      <c r="A82" s="26"/>
      <c r="B82" s="5"/>
      <c r="K82" s="7"/>
      <c r="L82" s="7"/>
      <c r="M82" s="62"/>
      <c r="N82" s="14"/>
      <c r="O82" s="7"/>
      <c r="P82" s="14"/>
      <c r="Q82" s="3"/>
      <c r="R82" s="8"/>
      <c r="S82" s="8"/>
      <c r="U82" s="11"/>
      <c r="V82" s="26"/>
      <c r="W82" s="5"/>
      <c r="Z82" s="26" t="s">
        <v>43</v>
      </c>
      <c r="AA82" s="16">
        <v>9</v>
      </c>
      <c r="AB82" s="16">
        <v>12</v>
      </c>
      <c r="AC82" s="16">
        <v>2</v>
      </c>
      <c r="AD82" s="8">
        <f t="shared" si="37"/>
        <v>108</v>
      </c>
      <c r="AE82" s="8">
        <v>50</v>
      </c>
      <c r="AF82" s="7">
        <f>AF81</f>
        <v>6700</v>
      </c>
      <c r="AG82" s="7">
        <f t="shared" si="5"/>
        <v>723600</v>
      </c>
      <c r="AH82" s="3">
        <f t="shared" si="38"/>
        <v>108</v>
      </c>
      <c r="AI82" s="3"/>
      <c r="AJ82" s="3">
        <v>108</v>
      </c>
      <c r="AK82" s="3"/>
      <c r="AL82" s="3"/>
      <c r="AN82" s="4">
        <v>85</v>
      </c>
      <c r="AO82" s="166">
        <f t="shared" si="17"/>
        <v>615060</v>
      </c>
      <c r="AP82" s="166">
        <f t="shared" si="18"/>
        <v>108540</v>
      </c>
      <c r="AQ82" s="166">
        <f t="shared" si="6"/>
        <v>108540</v>
      </c>
      <c r="AR82" s="166">
        <f t="shared" si="44"/>
        <v>108540</v>
      </c>
      <c r="AT82" s="166">
        <f t="shared" si="11"/>
        <v>108540</v>
      </c>
    </row>
    <row r="83" spans="1:49" s="4" customFormat="1" ht="16.5" customHeight="1" x14ac:dyDescent="0.25">
      <c r="A83" s="26"/>
      <c r="B83" s="5"/>
      <c r="K83" s="12"/>
      <c r="L83" s="14"/>
      <c r="M83" s="62"/>
      <c r="N83" s="14"/>
      <c r="O83" s="14"/>
      <c r="P83" s="14"/>
      <c r="Q83" s="3"/>
      <c r="R83" s="8"/>
      <c r="S83" s="8"/>
      <c r="U83" s="11"/>
      <c r="V83" s="26" t="s">
        <v>1196</v>
      </c>
      <c r="W83" s="5">
        <v>899</v>
      </c>
      <c r="X83" s="47" t="s">
        <v>1197</v>
      </c>
      <c r="Y83" s="4" t="s">
        <v>28</v>
      </c>
      <c r="Z83" s="4" t="s">
        <v>37</v>
      </c>
      <c r="AA83" s="16">
        <v>6</v>
      </c>
      <c r="AB83" s="16">
        <v>11</v>
      </c>
      <c r="AC83" s="16">
        <v>2</v>
      </c>
      <c r="AD83" s="8">
        <f t="shared" si="37"/>
        <v>66</v>
      </c>
      <c r="AE83" s="8">
        <v>100</v>
      </c>
      <c r="AF83" s="7">
        <f>[14]รายการ!B1</f>
        <v>6700</v>
      </c>
      <c r="AG83" s="7">
        <f t="shared" si="5"/>
        <v>442200</v>
      </c>
      <c r="AH83" s="3">
        <f t="shared" si="38"/>
        <v>66</v>
      </c>
      <c r="AI83" s="3"/>
      <c r="AJ83" s="3">
        <v>66</v>
      </c>
      <c r="AK83" s="3"/>
      <c r="AL83" s="3"/>
      <c r="AM83" s="4">
        <v>6</v>
      </c>
      <c r="AN83" s="4">
        <f>ค่าเสื่อม!G2</f>
        <v>6</v>
      </c>
      <c r="AO83" s="166">
        <f t="shared" si="17"/>
        <v>26532</v>
      </c>
      <c r="AP83" s="166">
        <f t="shared" si="18"/>
        <v>415668</v>
      </c>
      <c r="AQ83" s="166">
        <f t="shared" ref="AQ83:AQ143" si="45">AR83</f>
        <v>415668</v>
      </c>
      <c r="AR83" s="166">
        <f t="shared" si="44"/>
        <v>415668</v>
      </c>
      <c r="AT83" s="166">
        <f t="shared" si="11"/>
        <v>415668</v>
      </c>
    </row>
    <row r="84" spans="1:49" s="2" customFormat="1" ht="16.5" customHeight="1" x14ac:dyDescent="0.25">
      <c r="A84" s="530" t="s">
        <v>1198</v>
      </c>
      <c r="B84" s="33">
        <v>896</v>
      </c>
      <c r="C84" s="2" t="s">
        <v>5</v>
      </c>
      <c r="D84" s="2">
        <v>35522</v>
      </c>
      <c r="E84" s="2">
        <v>184</v>
      </c>
      <c r="F84" s="2">
        <v>1697</v>
      </c>
      <c r="G84" s="32" t="s">
        <v>191</v>
      </c>
      <c r="H84" s="2">
        <v>0</v>
      </c>
      <c r="I84" s="2">
        <v>2</v>
      </c>
      <c r="J84" s="2">
        <v>25</v>
      </c>
      <c r="K84" s="12">
        <f>H84*400+I84*100+J84</f>
        <v>225</v>
      </c>
      <c r="L84" s="14">
        <f t="shared" ref="L84:L90" si="46">SUM(Q84:U84)</f>
        <v>225</v>
      </c>
      <c r="M84" s="62">
        <v>2</v>
      </c>
      <c r="N84" s="14">
        <f t="shared" si="43"/>
        <v>225</v>
      </c>
      <c r="O84" s="14">
        <v>150</v>
      </c>
      <c r="P84" s="14">
        <f t="shared" si="8"/>
        <v>33750</v>
      </c>
      <c r="Q84" s="3"/>
      <c r="R84" s="8">
        <v>225</v>
      </c>
      <c r="S84" s="8"/>
      <c r="T84" s="4"/>
      <c r="U84" s="11"/>
      <c r="V84" s="26" t="s">
        <v>91</v>
      </c>
      <c r="W84" s="33">
        <v>900</v>
      </c>
      <c r="X84" s="4" t="s">
        <v>1199</v>
      </c>
      <c r="Y84" s="4" t="s">
        <v>28</v>
      </c>
      <c r="Z84" s="32" t="s">
        <v>53</v>
      </c>
      <c r="AA84" s="16">
        <v>6</v>
      </c>
      <c r="AB84" s="16">
        <v>15</v>
      </c>
      <c r="AC84" s="16">
        <v>2</v>
      </c>
      <c r="AD84" s="8">
        <f t="shared" si="37"/>
        <v>90</v>
      </c>
      <c r="AE84" s="43">
        <v>100</v>
      </c>
      <c r="AF84" s="7">
        <f>[14]รายการ!B1</f>
        <v>6700</v>
      </c>
      <c r="AG84" s="7">
        <f t="shared" si="5"/>
        <v>603000</v>
      </c>
      <c r="AH84" s="3">
        <f>SUM(AI84:AL84)</f>
        <v>90</v>
      </c>
      <c r="AI84" s="3"/>
      <c r="AJ84" s="3">
        <v>90</v>
      </c>
      <c r="AK84" s="3"/>
      <c r="AL84" s="3"/>
      <c r="AM84" s="32">
        <v>31</v>
      </c>
      <c r="AN84" s="32">
        <f>ค่าเสื่อม!T4</f>
        <v>93</v>
      </c>
      <c r="AO84" s="95">
        <f t="shared" si="17"/>
        <v>560790</v>
      </c>
      <c r="AP84" s="95">
        <f t="shared" si="18"/>
        <v>42210</v>
      </c>
      <c r="AQ84" s="95">
        <f t="shared" si="45"/>
        <v>75960</v>
      </c>
      <c r="AR84" s="95">
        <f t="shared" si="44"/>
        <v>75960</v>
      </c>
      <c r="AS84" s="32"/>
      <c r="AT84" s="95">
        <f t="shared" si="11"/>
        <v>75960</v>
      </c>
      <c r="AU84" s="32"/>
      <c r="AV84" s="32"/>
    </row>
    <row r="85" spans="1:49" s="2" customFormat="1" ht="16.5" customHeight="1" x14ac:dyDescent="0.25">
      <c r="A85" s="28"/>
      <c r="B85" s="1">
        <v>897</v>
      </c>
      <c r="C85" s="2" t="s">
        <v>5</v>
      </c>
      <c r="D85" s="2">
        <v>24351</v>
      </c>
      <c r="E85" s="2">
        <v>106</v>
      </c>
      <c r="F85" s="2">
        <v>1043</v>
      </c>
      <c r="G85" s="32" t="s">
        <v>191</v>
      </c>
      <c r="H85" s="2">
        <v>16</v>
      </c>
      <c r="I85" s="2">
        <v>2</v>
      </c>
      <c r="J85" s="2">
        <v>40</v>
      </c>
      <c r="K85" s="13">
        <v>6640</v>
      </c>
      <c r="L85" s="14">
        <v>6640</v>
      </c>
      <c r="M85" s="62">
        <v>1</v>
      </c>
      <c r="N85" s="14">
        <f>L85</f>
        <v>6640</v>
      </c>
      <c r="O85" s="13">
        <v>150</v>
      </c>
      <c r="P85" s="14">
        <f>N85*O85</f>
        <v>996000</v>
      </c>
      <c r="Q85" s="3">
        <f>K85</f>
        <v>6640</v>
      </c>
      <c r="R85" s="8"/>
      <c r="S85" s="8"/>
      <c r="T85" s="4"/>
      <c r="U85" s="11"/>
      <c r="V85" s="26"/>
      <c r="W85" s="33"/>
      <c r="X85" s="4"/>
      <c r="Y85" s="4"/>
      <c r="Z85" s="4"/>
      <c r="AA85" s="16"/>
      <c r="AB85" s="16"/>
      <c r="AC85" s="16"/>
      <c r="AD85" s="8"/>
      <c r="AE85" s="43"/>
      <c r="AF85" s="7"/>
      <c r="AG85" s="7"/>
      <c r="AH85" s="3"/>
      <c r="AI85" s="3"/>
      <c r="AJ85" s="3"/>
      <c r="AK85" s="3"/>
      <c r="AL85" s="3"/>
      <c r="AO85" s="95"/>
      <c r="AP85" s="95"/>
      <c r="AQ85" s="95">
        <f>AR85</f>
        <v>996000</v>
      </c>
      <c r="AR85" s="95">
        <f>P85+AP85</f>
        <v>996000</v>
      </c>
      <c r="AT85" s="95">
        <f>AR85</f>
        <v>996000</v>
      </c>
    </row>
    <row r="86" spans="1:49" s="2" customFormat="1" ht="16.5" customHeight="1" x14ac:dyDescent="0.25">
      <c r="A86" s="28" t="s">
        <v>1200</v>
      </c>
      <c r="B86" s="1">
        <v>898</v>
      </c>
      <c r="C86" s="2" t="s">
        <v>5</v>
      </c>
      <c r="D86" s="2">
        <v>41931</v>
      </c>
      <c r="E86" s="2">
        <v>205</v>
      </c>
      <c r="F86" s="2">
        <v>2174</v>
      </c>
      <c r="G86" s="32" t="s">
        <v>191</v>
      </c>
      <c r="H86" s="2">
        <v>0</v>
      </c>
      <c r="I86" s="2">
        <v>1</v>
      </c>
      <c r="J86" s="2">
        <v>92</v>
      </c>
      <c r="K86" s="13"/>
      <c r="L86" s="14"/>
      <c r="M86" s="62"/>
      <c r="N86" s="14"/>
      <c r="O86" s="13"/>
      <c r="P86" s="14"/>
      <c r="Q86" s="3"/>
      <c r="R86" s="8">
        <v>192</v>
      </c>
      <c r="S86" s="8"/>
      <c r="T86" s="4"/>
      <c r="U86" s="11"/>
      <c r="V86" s="28" t="s">
        <v>1200</v>
      </c>
      <c r="W86" s="33">
        <v>901</v>
      </c>
      <c r="X86" s="4" t="s">
        <v>1959</v>
      </c>
      <c r="Y86" s="4" t="s">
        <v>28</v>
      </c>
      <c r="Z86" s="32" t="s">
        <v>53</v>
      </c>
      <c r="AA86" s="16">
        <v>6</v>
      </c>
      <c r="AB86" s="16">
        <v>12</v>
      </c>
      <c r="AC86" s="16">
        <v>2</v>
      </c>
      <c r="AD86" s="8">
        <v>72</v>
      </c>
      <c r="AE86" s="43">
        <v>100</v>
      </c>
      <c r="AF86" s="7">
        <f>AF84</f>
        <v>6700</v>
      </c>
      <c r="AG86" s="7">
        <f t="shared" si="5"/>
        <v>482400</v>
      </c>
      <c r="AH86" s="3">
        <v>72</v>
      </c>
      <c r="AI86" s="3"/>
      <c r="AJ86" s="3">
        <v>72</v>
      </c>
      <c r="AK86" s="3"/>
      <c r="AL86" s="3"/>
      <c r="AM86" s="2">
        <v>41</v>
      </c>
      <c r="AN86" s="2">
        <f>ค่าเสื่อม!T4</f>
        <v>93</v>
      </c>
      <c r="AO86" s="95">
        <f t="shared" si="17"/>
        <v>448632</v>
      </c>
      <c r="AP86" s="95">
        <f t="shared" si="18"/>
        <v>33768</v>
      </c>
      <c r="AQ86" s="95">
        <f>AR86</f>
        <v>33768</v>
      </c>
      <c r="AR86" s="95">
        <f>P86+AP86</f>
        <v>33768</v>
      </c>
      <c r="AT86" s="95">
        <f>AR86</f>
        <v>33768</v>
      </c>
    </row>
    <row r="87" spans="1:49" s="2" customFormat="1" ht="16.5" customHeight="1" x14ac:dyDescent="0.25">
      <c r="A87" s="28"/>
      <c r="B87" s="1"/>
      <c r="K87" s="13"/>
      <c r="L87" s="14"/>
      <c r="M87" s="84"/>
      <c r="N87" s="14"/>
      <c r="O87" s="13"/>
      <c r="P87" s="14"/>
      <c r="Q87" s="3"/>
      <c r="R87" s="8"/>
      <c r="S87" s="8"/>
      <c r="T87" s="4"/>
      <c r="U87" s="11"/>
      <c r="V87" s="26"/>
      <c r="W87" s="33">
        <v>902</v>
      </c>
      <c r="X87" s="47"/>
      <c r="Y87" s="4" t="s">
        <v>34</v>
      </c>
      <c r="Z87" s="4" t="s">
        <v>7</v>
      </c>
      <c r="AA87" s="16">
        <v>3</v>
      </c>
      <c r="AB87" s="16">
        <v>6</v>
      </c>
      <c r="AC87" s="16">
        <v>2</v>
      </c>
      <c r="AD87" s="8">
        <f t="shared" si="37"/>
        <v>18</v>
      </c>
      <c r="AE87" s="43">
        <v>100</v>
      </c>
      <c r="AF87" s="7">
        <f>[14]รายการ!B8</f>
        <v>2600</v>
      </c>
      <c r="AG87" s="7">
        <f t="shared" si="5"/>
        <v>46800</v>
      </c>
      <c r="AH87" s="3">
        <f t="shared" ref="AH87:AH100" si="47">SUM(AI87:AL87)</f>
        <v>18</v>
      </c>
      <c r="AI87" s="3"/>
      <c r="AJ87" s="3">
        <v>18</v>
      </c>
      <c r="AK87" s="3"/>
      <c r="AL87" s="3"/>
      <c r="AM87" s="2">
        <v>41</v>
      </c>
      <c r="AN87" s="2">
        <f>ค่าเสื่อม!T4</f>
        <v>93</v>
      </c>
      <c r="AO87" s="95">
        <f t="shared" si="17"/>
        <v>43524</v>
      </c>
      <c r="AP87" s="95">
        <f t="shared" si="18"/>
        <v>3276</v>
      </c>
      <c r="AQ87" s="95">
        <f t="shared" si="45"/>
        <v>3276</v>
      </c>
      <c r="AR87" s="95">
        <f t="shared" si="44"/>
        <v>3276</v>
      </c>
      <c r="AT87" s="95">
        <f t="shared" si="11"/>
        <v>3276</v>
      </c>
      <c r="AW87" s="2" t="s">
        <v>1201</v>
      </c>
    </row>
    <row r="88" spans="1:49" s="2" customFormat="1" ht="16.5" customHeight="1" x14ac:dyDescent="0.25">
      <c r="A88" s="28"/>
      <c r="B88" s="1"/>
      <c r="K88" s="13"/>
      <c r="L88" s="14"/>
      <c r="M88" s="84"/>
      <c r="N88" s="14"/>
      <c r="O88" s="13"/>
      <c r="P88" s="14"/>
      <c r="Q88" s="3"/>
      <c r="R88" s="8"/>
      <c r="S88" s="8"/>
      <c r="T88" s="4"/>
      <c r="U88" s="11"/>
      <c r="V88" s="26"/>
      <c r="W88" s="33">
        <v>903</v>
      </c>
      <c r="X88" s="47"/>
      <c r="Y88" s="4" t="s">
        <v>38</v>
      </c>
      <c r="Z88" s="4" t="s">
        <v>7</v>
      </c>
      <c r="AA88" s="16">
        <v>4</v>
      </c>
      <c r="AB88" s="16">
        <v>9</v>
      </c>
      <c r="AC88" s="16">
        <v>2</v>
      </c>
      <c r="AD88" s="8">
        <f t="shared" si="37"/>
        <v>36</v>
      </c>
      <c r="AE88" s="43">
        <v>100</v>
      </c>
      <c r="AF88" s="7">
        <f>[14]รายการ!B34</f>
        <v>2050</v>
      </c>
      <c r="AG88" s="7">
        <f t="shared" si="5"/>
        <v>73800</v>
      </c>
      <c r="AH88" s="3">
        <f t="shared" si="47"/>
        <v>36</v>
      </c>
      <c r="AI88" s="3"/>
      <c r="AJ88" s="3">
        <v>36</v>
      </c>
      <c r="AK88" s="3"/>
      <c r="AL88" s="3"/>
      <c r="AM88" s="2">
        <v>5</v>
      </c>
      <c r="AN88" s="2">
        <f>ค่าเสื่อม!F4</f>
        <v>15</v>
      </c>
      <c r="AO88" s="95">
        <f t="shared" si="17"/>
        <v>11070</v>
      </c>
      <c r="AP88" s="95">
        <f t="shared" si="18"/>
        <v>62730</v>
      </c>
      <c r="AQ88" s="95">
        <f t="shared" si="45"/>
        <v>62730</v>
      </c>
      <c r="AR88" s="95">
        <f t="shared" si="44"/>
        <v>62730</v>
      </c>
      <c r="AT88" s="95">
        <f t="shared" si="11"/>
        <v>62730</v>
      </c>
    </row>
    <row r="89" spans="1:49" s="2" customFormat="1" ht="16.5" customHeight="1" x14ac:dyDescent="0.25">
      <c r="A89" s="28"/>
      <c r="B89" s="1"/>
      <c r="K89" s="13"/>
      <c r="L89" s="14"/>
      <c r="M89" s="84"/>
      <c r="N89" s="14"/>
      <c r="O89" s="13"/>
      <c r="P89" s="14"/>
      <c r="Q89" s="3"/>
      <c r="R89" s="8"/>
      <c r="S89" s="8"/>
      <c r="T89" s="4"/>
      <c r="U89" s="11"/>
      <c r="V89" s="26"/>
      <c r="W89" s="33">
        <v>904</v>
      </c>
      <c r="X89" s="4"/>
      <c r="Y89" s="4" t="s">
        <v>28</v>
      </c>
      <c r="Z89" s="4" t="s">
        <v>6</v>
      </c>
      <c r="AA89" s="16">
        <v>7</v>
      </c>
      <c r="AB89" s="16">
        <v>10</v>
      </c>
      <c r="AC89" s="16">
        <v>2</v>
      </c>
      <c r="AD89" s="8">
        <f t="shared" si="37"/>
        <v>70</v>
      </c>
      <c r="AE89" s="43">
        <v>100</v>
      </c>
      <c r="AF89" s="7">
        <f>[14]รายการ!B1</f>
        <v>6700</v>
      </c>
      <c r="AG89" s="7">
        <f t="shared" si="5"/>
        <v>469000</v>
      </c>
      <c r="AH89" s="3">
        <f t="shared" si="47"/>
        <v>70</v>
      </c>
      <c r="AI89" s="3"/>
      <c r="AJ89" s="3">
        <v>70</v>
      </c>
      <c r="AK89" s="3"/>
      <c r="AL89" s="3"/>
      <c r="AM89" s="2">
        <v>5</v>
      </c>
      <c r="AN89" s="2">
        <f>ค่าเสื่อม!F2</f>
        <v>5</v>
      </c>
      <c r="AO89" s="95">
        <f t="shared" si="17"/>
        <v>23450</v>
      </c>
      <c r="AP89" s="95">
        <f t="shared" si="18"/>
        <v>445550</v>
      </c>
      <c r="AQ89" s="95">
        <f t="shared" si="45"/>
        <v>445550</v>
      </c>
      <c r="AR89" s="95">
        <f t="shared" si="44"/>
        <v>445550</v>
      </c>
      <c r="AT89" s="95">
        <f t="shared" si="11"/>
        <v>445550</v>
      </c>
      <c r="AW89" s="2" t="s">
        <v>1202</v>
      </c>
    </row>
    <row r="90" spans="1:49" s="2" customFormat="1" ht="16.5" customHeight="1" x14ac:dyDescent="0.25">
      <c r="A90" s="28" t="s">
        <v>1203</v>
      </c>
      <c r="B90" s="1">
        <v>899</v>
      </c>
      <c r="C90" s="2" t="s">
        <v>5</v>
      </c>
      <c r="D90" s="2">
        <v>18848</v>
      </c>
      <c r="E90" s="2">
        <v>22</v>
      </c>
      <c r="F90" s="2">
        <v>717</v>
      </c>
      <c r="G90" s="32" t="s">
        <v>191</v>
      </c>
      <c r="H90" s="2">
        <v>12</v>
      </c>
      <c r="I90" s="2">
        <v>0</v>
      </c>
      <c r="J90" s="2">
        <v>1</v>
      </c>
      <c r="K90" s="12">
        <f>H90*400+I90*100+J90</f>
        <v>4801</v>
      </c>
      <c r="L90" s="14">
        <f t="shared" si="46"/>
        <v>4801</v>
      </c>
      <c r="M90" s="62">
        <v>5</v>
      </c>
      <c r="N90" s="14">
        <f>L90</f>
        <v>4801</v>
      </c>
      <c r="O90" s="14">
        <v>125</v>
      </c>
      <c r="P90" s="14">
        <f>N90*O90</f>
        <v>600125</v>
      </c>
      <c r="Q90" s="3">
        <v>4601</v>
      </c>
      <c r="R90" s="8">
        <v>200</v>
      </c>
      <c r="S90" s="8"/>
      <c r="T90" s="4"/>
      <c r="U90" s="11"/>
      <c r="V90" s="26"/>
      <c r="W90" s="33"/>
      <c r="X90" s="4"/>
      <c r="Y90" s="4"/>
      <c r="Z90" s="4"/>
      <c r="AA90" s="16"/>
      <c r="AB90" s="16"/>
      <c r="AC90" s="16"/>
      <c r="AD90" s="8"/>
      <c r="AE90" s="8"/>
      <c r="AF90" s="7"/>
      <c r="AG90" s="7"/>
      <c r="AH90" s="3"/>
      <c r="AI90" s="3"/>
      <c r="AJ90" s="3"/>
      <c r="AK90" s="3"/>
      <c r="AL90" s="3"/>
      <c r="AO90" s="95"/>
      <c r="AP90" s="95"/>
      <c r="AQ90" s="95">
        <f t="shared" si="45"/>
        <v>600125</v>
      </c>
      <c r="AR90" s="95">
        <f t="shared" si="44"/>
        <v>600125</v>
      </c>
      <c r="AT90" s="95">
        <f t="shared" si="11"/>
        <v>600125</v>
      </c>
    </row>
    <row r="91" spans="1:49" s="2" customFormat="1" ht="16.5" customHeight="1" x14ac:dyDescent="0.25">
      <c r="S91" s="8"/>
      <c r="T91" s="4"/>
      <c r="U91" s="11"/>
      <c r="V91" s="26" t="s">
        <v>1204</v>
      </c>
      <c r="W91" s="33">
        <v>905</v>
      </c>
      <c r="X91" s="4" t="s">
        <v>1205</v>
      </c>
      <c r="Y91" s="4" t="s">
        <v>28</v>
      </c>
      <c r="Z91" s="4" t="s">
        <v>53</v>
      </c>
      <c r="AA91" s="16">
        <v>10</v>
      </c>
      <c r="AB91" s="16">
        <v>12</v>
      </c>
      <c r="AC91" s="16">
        <v>2</v>
      </c>
      <c r="AD91" s="8">
        <f t="shared" si="37"/>
        <v>120</v>
      </c>
      <c r="AE91" s="8">
        <v>100</v>
      </c>
      <c r="AF91" s="7">
        <f>[14]รายการ!B1</f>
        <v>6700</v>
      </c>
      <c r="AG91" s="7">
        <f t="shared" ref="AG91:AG150" si="48">AF91*AD91</f>
        <v>804000</v>
      </c>
      <c r="AH91" s="3">
        <f t="shared" si="47"/>
        <v>120</v>
      </c>
      <c r="AI91" s="3"/>
      <c r="AJ91" s="3">
        <v>120</v>
      </c>
      <c r="AK91" s="3"/>
      <c r="AL91" s="3"/>
      <c r="AM91" s="2">
        <v>31</v>
      </c>
      <c r="AN91" s="2">
        <f>ค่าเสื่อม!T4</f>
        <v>93</v>
      </c>
      <c r="AO91" s="95">
        <f t="shared" si="17"/>
        <v>747720</v>
      </c>
      <c r="AP91" s="95">
        <f t="shared" si="18"/>
        <v>56280</v>
      </c>
      <c r="AQ91" s="95">
        <f t="shared" si="45"/>
        <v>656405</v>
      </c>
      <c r="AR91" s="95">
        <f>P90+AP91</f>
        <v>656405</v>
      </c>
      <c r="AT91" s="95">
        <f t="shared" si="11"/>
        <v>656405</v>
      </c>
    </row>
    <row r="92" spans="1:49" s="2" customFormat="1" ht="16.5" customHeight="1" x14ac:dyDescent="0.25">
      <c r="A92" s="28"/>
      <c r="B92" s="1"/>
      <c r="K92" s="13"/>
      <c r="L92" s="13"/>
      <c r="M92" s="84"/>
      <c r="N92" s="14"/>
      <c r="O92" s="13"/>
      <c r="P92" s="14"/>
      <c r="Q92" s="3"/>
      <c r="R92" s="8"/>
      <c r="S92" s="8"/>
      <c r="T92" s="4"/>
      <c r="U92" s="11"/>
      <c r="V92" s="26"/>
      <c r="W92" s="33">
        <v>906</v>
      </c>
      <c r="X92" s="47"/>
      <c r="Y92" s="4" t="s">
        <v>38</v>
      </c>
      <c r="Z92" s="4" t="s">
        <v>7</v>
      </c>
      <c r="AA92" s="16">
        <v>6</v>
      </c>
      <c r="AB92" s="16">
        <v>12</v>
      </c>
      <c r="AC92" s="16">
        <v>2</v>
      </c>
      <c r="AD92" s="8">
        <f t="shared" si="37"/>
        <v>72</v>
      </c>
      <c r="AE92" s="8">
        <v>100</v>
      </c>
      <c r="AF92" s="7">
        <f>[14]รายการ!B34</f>
        <v>2050</v>
      </c>
      <c r="AG92" s="7">
        <f t="shared" si="48"/>
        <v>147600</v>
      </c>
      <c r="AH92" s="3">
        <f t="shared" si="47"/>
        <v>72</v>
      </c>
      <c r="AI92" s="3"/>
      <c r="AJ92" s="3">
        <v>72</v>
      </c>
      <c r="AK92" s="3"/>
      <c r="AL92" s="3"/>
      <c r="AM92" s="2">
        <v>7</v>
      </c>
      <c r="AN92" s="2">
        <f>ค่าเสื่อม!H4</f>
        <v>25</v>
      </c>
      <c r="AO92" s="95">
        <f t="shared" si="17"/>
        <v>36900</v>
      </c>
      <c r="AP92" s="95">
        <f t="shared" si="18"/>
        <v>110700</v>
      </c>
      <c r="AQ92" s="95">
        <f t="shared" si="45"/>
        <v>110700</v>
      </c>
      <c r="AR92" s="95">
        <f t="shared" ref="AR92:AR123" si="49">P92+AP92</f>
        <v>110700</v>
      </c>
      <c r="AT92" s="95">
        <f t="shared" si="11"/>
        <v>110700</v>
      </c>
    </row>
    <row r="93" spans="1:49" s="2" customFormat="1" ht="16.5" customHeight="1" x14ac:dyDescent="0.25">
      <c r="A93" s="28" t="s">
        <v>1206</v>
      </c>
      <c r="B93" s="1">
        <v>900</v>
      </c>
      <c r="C93" s="2" t="s">
        <v>5</v>
      </c>
      <c r="D93" s="2">
        <v>24337</v>
      </c>
      <c r="E93" s="2">
        <v>132</v>
      </c>
      <c r="F93" s="2">
        <v>1029</v>
      </c>
      <c r="G93" s="32" t="s">
        <v>191</v>
      </c>
      <c r="H93" s="2">
        <v>31</v>
      </c>
      <c r="I93" s="2">
        <v>2</v>
      </c>
      <c r="J93" s="2">
        <v>33</v>
      </c>
      <c r="K93" s="12">
        <f>H93*400+I93*100+J93</f>
        <v>12633</v>
      </c>
      <c r="L93" s="14">
        <f>SUM(Q93:U93)</f>
        <v>12633</v>
      </c>
      <c r="M93" s="62">
        <v>5</v>
      </c>
      <c r="N93" s="14">
        <f t="shared" si="43"/>
        <v>12633</v>
      </c>
      <c r="O93" s="14">
        <v>125</v>
      </c>
      <c r="P93" s="14">
        <f t="shared" si="8"/>
        <v>1579125</v>
      </c>
      <c r="Q93" s="3">
        <v>10633</v>
      </c>
      <c r="R93" s="8">
        <v>2000</v>
      </c>
      <c r="S93" s="8"/>
      <c r="T93" s="4"/>
      <c r="U93" s="11"/>
      <c r="V93" s="26" t="s">
        <v>1206</v>
      </c>
      <c r="W93" s="33">
        <v>907</v>
      </c>
      <c r="X93" s="47" t="s">
        <v>1207</v>
      </c>
      <c r="Y93" s="4" t="s">
        <v>28</v>
      </c>
      <c r="Z93" s="4" t="s">
        <v>53</v>
      </c>
      <c r="AA93" s="16">
        <v>12</v>
      </c>
      <c r="AB93" s="16">
        <v>12</v>
      </c>
      <c r="AC93" s="16">
        <v>2</v>
      </c>
      <c r="AD93" s="8">
        <f t="shared" si="37"/>
        <v>144</v>
      </c>
      <c r="AE93" s="8">
        <v>100</v>
      </c>
      <c r="AF93" s="7">
        <f>[14]รายการ!B1</f>
        <v>6700</v>
      </c>
      <c r="AG93" s="7">
        <f t="shared" si="48"/>
        <v>964800</v>
      </c>
      <c r="AH93" s="3">
        <f t="shared" si="47"/>
        <v>144</v>
      </c>
      <c r="AI93" s="3"/>
      <c r="AJ93" s="3">
        <v>144</v>
      </c>
      <c r="AK93" s="3"/>
      <c r="AL93" s="3"/>
      <c r="AM93" s="2">
        <v>46</v>
      </c>
      <c r="AN93" s="2">
        <f>ค่าเสื่อม!T4</f>
        <v>93</v>
      </c>
      <c r="AO93" s="95">
        <f t="shared" si="17"/>
        <v>897264</v>
      </c>
      <c r="AP93" s="95">
        <f t="shared" si="18"/>
        <v>67536</v>
      </c>
      <c r="AQ93" s="95">
        <f t="shared" si="45"/>
        <v>1646661</v>
      </c>
      <c r="AR93" s="95">
        <f t="shared" si="49"/>
        <v>1646661</v>
      </c>
      <c r="AT93" s="95">
        <f t="shared" si="11"/>
        <v>1646661</v>
      </c>
    </row>
    <row r="94" spans="1:49" s="2" customFormat="1" ht="16.5" customHeight="1" x14ac:dyDescent="0.25">
      <c r="A94" s="28"/>
      <c r="B94" s="1"/>
      <c r="K94" s="13"/>
      <c r="L94" s="13"/>
      <c r="M94" s="84"/>
      <c r="N94" s="13"/>
      <c r="O94" s="13"/>
      <c r="P94" s="14"/>
      <c r="Q94" s="3"/>
      <c r="R94" s="8"/>
      <c r="S94" s="8"/>
      <c r="T94" s="4"/>
      <c r="U94" s="11"/>
      <c r="V94" s="26" t="s">
        <v>1208</v>
      </c>
      <c r="W94" s="33">
        <v>908</v>
      </c>
      <c r="X94" s="47" t="s">
        <v>1209</v>
      </c>
      <c r="Y94" s="4" t="s">
        <v>28</v>
      </c>
      <c r="Z94" s="4" t="s">
        <v>53</v>
      </c>
      <c r="AA94" s="16">
        <v>12</v>
      </c>
      <c r="AB94" s="16">
        <v>15</v>
      </c>
      <c r="AC94" s="16">
        <v>2</v>
      </c>
      <c r="AD94" s="8">
        <f t="shared" si="37"/>
        <v>180</v>
      </c>
      <c r="AE94" s="8">
        <v>100</v>
      </c>
      <c r="AF94" s="7">
        <f>[14]รายการ!B1</f>
        <v>6700</v>
      </c>
      <c r="AG94" s="7">
        <f t="shared" si="48"/>
        <v>1206000</v>
      </c>
      <c r="AH94" s="3">
        <f t="shared" si="47"/>
        <v>180</v>
      </c>
      <c r="AI94" s="3"/>
      <c r="AJ94" s="3">
        <v>180</v>
      </c>
      <c r="AK94" s="3"/>
      <c r="AL94" s="3"/>
      <c r="AM94" s="2">
        <v>21</v>
      </c>
      <c r="AN94" s="2">
        <f>ค่าเสื่อม!T4</f>
        <v>93</v>
      </c>
      <c r="AO94" s="95">
        <f t="shared" si="17"/>
        <v>1121580</v>
      </c>
      <c r="AP94" s="95">
        <f t="shared" si="18"/>
        <v>84420</v>
      </c>
      <c r="AQ94" s="95">
        <f t="shared" si="45"/>
        <v>84420</v>
      </c>
      <c r="AR94" s="95">
        <f t="shared" si="49"/>
        <v>84420</v>
      </c>
      <c r="AT94" s="95">
        <f t="shared" si="11"/>
        <v>84420</v>
      </c>
    </row>
    <row r="95" spans="1:49" s="2" customFormat="1" ht="16.5" customHeight="1" x14ac:dyDescent="0.25">
      <c r="A95" s="28"/>
      <c r="B95" s="1"/>
      <c r="K95" s="13"/>
      <c r="L95" s="13"/>
      <c r="M95" s="84"/>
      <c r="N95" s="13"/>
      <c r="O95" s="13"/>
      <c r="P95" s="14"/>
      <c r="Q95" s="3"/>
      <c r="R95" s="8"/>
      <c r="S95" s="8"/>
      <c r="T95" s="4"/>
      <c r="U95" s="11"/>
      <c r="V95" s="26" t="s">
        <v>1210</v>
      </c>
      <c r="W95" s="33">
        <v>909</v>
      </c>
      <c r="X95" s="4" t="s">
        <v>1187</v>
      </c>
      <c r="Y95" s="4" t="s">
        <v>28</v>
      </c>
      <c r="Z95" s="4" t="s">
        <v>53</v>
      </c>
      <c r="AA95" s="16">
        <v>8</v>
      </c>
      <c r="AB95" s="16">
        <v>12</v>
      </c>
      <c r="AC95" s="16">
        <v>2</v>
      </c>
      <c r="AD95" s="8">
        <f t="shared" si="37"/>
        <v>96</v>
      </c>
      <c r="AE95" s="8">
        <v>100</v>
      </c>
      <c r="AF95" s="7">
        <f>[14]รายการ!B1</f>
        <v>6700</v>
      </c>
      <c r="AG95" s="7">
        <f t="shared" si="48"/>
        <v>643200</v>
      </c>
      <c r="AH95" s="3">
        <f t="shared" si="47"/>
        <v>96</v>
      </c>
      <c r="AI95" s="3"/>
      <c r="AJ95" s="3">
        <v>96</v>
      </c>
      <c r="AK95" s="3"/>
      <c r="AL95" s="3"/>
      <c r="AM95" s="2">
        <v>41</v>
      </c>
      <c r="AN95" s="2">
        <f>ค่าเสื่อม!T4</f>
        <v>93</v>
      </c>
      <c r="AO95" s="95">
        <f t="shared" si="17"/>
        <v>598176</v>
      </c>
      <c r="AP95" s="95">
        <f t="shared" si="18"/>
        <v>45024</v>
      </c>
      <c r="AQ95" s="95">
        <f t="shared" si="45"/>
        <v>45024</v>
      </c>
      <c r="AR95" s="95">
        <f t="shared" si="49"/>
        <v>45024</v>
      </c>
      <c r="AT95" s="95">
        <f t="shared" si="11"/>
        <v>45024</v>
      </c>
    </row>
    <row r="96" spans="1:49" s="2" customFormat="1" ht="16.5" customHeight="1" x14ac:dyDescent="0.25">
      <c r="A96" s="28"/>
      <c r="B96" s="1"/>
      <c r="K96" s="13"/>
      <c r="L96" s="13"/>
      <c r="M96" s="84"/>
      <c r="N96" s="13"/>
      <c r="O96" s="13"/>
      <c r="P96" s="14"/>
      <c r="Q96" s="3"/>
      <c r="R96" s="8"/>
      <c r="S96" s="8"/>
      <c r="T96" s="4"/>
      <c r="U96" s="11"/>
      <c r="V96" s="26"/>
      <c r="W96" s="33">
        <v>910</v>
      </c>
      <c r="X96" s="4"/>
      <c r="Y96" s="4" t="s">
        <v>38</v>
      </c>
      <c r="Z96" s="4" t="s">
        <v>7</v>
      </c>
      <c r="AA96" s="16">
        <v>4</v>
      </c>
      <c r="AB96" s="16">
        <v>4</v>
      </c>
      <c r="AC96" s="16">
        <v>2</v>
      </c>
      <c r="AD96" s="8">
        <f t="shared" si="37"/>
        <v>16</v>
      </c>
      <c r="AE96" s="8">
        <v>100</v>
      </c>
      <c r="AF96" s="7">
        <f>[14]รายการ!B34</f>
        <v>2050</v>
      </c>
      <c r="AG96" s="7">
        <f t="shared" si="48"/>
        <v>32800</v>
      </c>
      <c r="AH96" s="3">
        <f t="shared" si="47"/>
        <v>16</v>
      </c>
      <c r="AI96" s="3"/>
      <c r="AJ96" s="3">
        <v>16</v>
      </c>
      <c r="AK96" s="3"/>
      <c r="AL96" s="3"/>
      <c r="AM96" s="2">
        <v>16</v>
      </c>
      <c r="AN96" s="2">
        <f>ค่าเสื่อม!Q4</f>
        <v>72</v>
      </c>
      <c r="AO96" s="95">
        <f t="shared" si="17"/>
        <v>23616</v>
      </c>
      <c r="AP96" s="95">
        <f t="shared" si="18"/>
        <v>9184</v>
      </c>
      <c r="AQ96" s="95">
        <f t="shared" si="45"/>
        <v>9184</v>
      </c>
      <c r="AR96" s="95">
        <f t="shared" si="49"/>
        <v>9184</v>
      </c>
      <c r="AT96" s="95">
        <f t="shared" si="11"/>
        <v>9184</v>
      </c>
    </row>
    <row r="97" spans="1:49" s="2" customFormat="1" ht="16.5" customHeight="1" x14ac:dyDescent="0.25">
      <c r="A97" s="28"/>
      <c r="B97" s="1"/>
      <c r="K97" s="13"/>
      <c r="L97" s="13"/>
      <c r="M97" s="84"/>
      <c r="N97" s="13"/>
      <c r="O97" s="13"/>
      <c r="P97" s="14"/>
      <c r="Q97" s="3"/>
      <c r="R97" s="8"/>
      <c r="S97" s="8"/>
      <c r="T97" s="4"/>
      <c r="U97" s="11"/>
      <c r="V97" s="26" t="s">
        <v>1211</v>
      </c>
      <c r="W97" s="33">
        <v>911</v>
      </c>
      <c r="X97" s="4" t="s">
        <v>1212</v>
      </c>
      <c r="Y97" s="4" t="s">
        <v>28</v>
      </c>
      <c r="Z97" s="4" t="s">
        <v>53</v>
      </c>
      <c r="AA97" s="16">
        <v>9</v>
      </c>
      <c r="AB97" s="16">
        <v>17</v>
      </c>
      <c r="AC97" s="16">
        <v>2</v>
      </c>
      <c r="AD97" s="8">
        <f t="shared" si="37"/>
        <v>153</v>
      </c>
      <c r="AE97" s="8">
        <v>100</v>
      </c>
      <c r="AF97" s="7">
        <f>[14]รายการ!B1</f>
        <v>6700</v>
      </c>
      <c r="AG97" s="7">
        <f t="shared" si="48"/>
        <v>1025100</v>
      </c>
      <c r="AH97" s="3">
        <f t="shared" si="47"/>
        <v>153</v>
      </c>
      <c r="AI97" s="3"/>
      <c r="AJ97" s="3">
        <v>153</v>
      </c>
      <c r="AK97" s="3"/>
      <c r="AL97" s="3"/>
      <c r="AM97" s="2">
        <v>31</v>
      </c>
      <c r="AN97" s="2">
        <f>ค่าเสื่อม!T4</f>
        <v>93</v>
      </c>
      <c r="AO97" s="95">
        <f t="shared" si="17"/>
        <v>953343</v>
      </c>
      <c r="AP97" s="95">
        <f t="shared" si="18"/>
        <v>71757</v>
      </c>
      <c r="AQ97" s="95">
        <f t="shared" si="45"/>
        <v>71757</v>
      </c>
      <c r="AR97" s="95">
        <f t="shared" si="49"/>
        <v>71757</v>
      </c>
      <c r="AT97" s="95">
        <f t="shared" si="11"/>
        <v>71757</v>
      </c>
    </row>
    <row r="98" spans="1:49" s="2" customFormat="1" ht="16.5" customHeight="1" x14ac:dyDescent="0.25">
      <c r="A98" s="28"/>
      <c r="B98" s="1"/>
      <c r="K98" s="13"/>
      <c r="L98" s="13"/>
      <c r="M98" s="84"/>
      <c r="N98" s="13"/>
      <c r="O98" s="13"/>
      <c r="P98" s="14"/>
      <c r="Q98" s="3"/>
      <c r="R98" s="8"/>
      <c r="S98" s="8"/>
      <c r="T98" s="4"/>
      <c r="U98" s="11"/>
      <c r="V98" s="26" t="s">
        <v>1213</v>
      </c>
      <c r="W98" s="33">
        <v>912</v>
      </c>
      <c r="X98" s="4">
        <v>7</v>
      </c>
      <c r="Y98" s="4" t="s">
        <v>28</v>
      </c>
      <c r="Z98" s="4" t="s">
        <v>53</v>
      </c>
      <c r="AA98" s="16">
        <v>9</v>
      </c>
      <c r="AB98" s="16">
        <v>9</v>
      </c>
      <c r="AC98" s="16">
        <v>2</v>
      </c>
      <c r="AD98" s="8">
        <f t="shared" si="37"/>
        <v>81</v>
      </c>
      <c r="AE98" s="8">
        <v>100</v>
      </c>
      <c r="AF98" s="7">
        <f>[14]รายการ!B1</f>
        <v>6700</v>
      </c>
      <c r="AG98" s="7">
        <f t="shared" si="48"/>
        <v>542700</v>
      </c>
      <c r="AH98" s="3">
        <f t="shared" si="47"/>
        <v>81</v>
      </c>
      <c r="AI98" s="3"/>
      <c r="AJ98" s="3">
        <v>81</v>
      </c>
      <c r="AK98" s="3"/>
      <c r="AL98" s="3"/>
      <c r="AM98" s="2">
        <v>24</v>
      </c>
      <c r="AN98" s="2">
        <f>ค่าเสื่อม!T4</f>
        <v>93</v>
      </c>
      <c r="AO98" s="95">
        <f t="shared" si="17"/>
        <v>504711</v>
      </c>
      <c r="AP98" s="95">
        <f t="shared" si="18"/>
        <v>37989</v>
      </c>
      <c r="AQ98" s="95">
        <f t="shared" si="45"/>
        <v>37989</v>
      </c>
      <c r="AR98" s="95">
        <f t="shared" si="49"/>
        <v>37989</v>
      </c>
      <c r="AT98" s="95">
        <f t="shared" si="11"/>
        <v>37989</v>
      </c>
    </row>
    <row r="99" spans="1:49" s="2" customFormat="1" ht="16.5" customHeight="1" x14ac:dyDescent="0.25">
      <c r="A99" s="28"/>
      <c r="B99" s="1"/>
      <c r="K99" s="13"/>
      <c r="L99" s="13"/>
      <c r="M99" s="84"/>
      <c r="N99" s="13"/>
      <c r="O99" s="13"/>
      <c r="P99" s="14"/>
      <c r="Q99" s="3"/>
      <c r="R99" s="8"/>
      <c r="S99" s="8"/>
      <c r="T99" s="4"/>
      <c r="U99" s="11"/>
      <c r="V99" s="26" t="s">
        <v>1214</v>
      </c>
      <c r="W99" s="33">
        <v>913</v>
      </c>
      <c r="X99" s="4" t="s">
        <v>1215</v>
      </c>
      <c r="Y99" s="4" t="s">
        <v>28</v>
      </c>
      <c r="Z99" s="4" t="s">
        <v>53</v>
      </c>
      <c r="AA99" s="16">
        <v>6</v>
      </c>
      <c r="AB99" s="16">
        <v>17</v>
      </c>
      <c r="AC99" s="16">
        <v>2</v>
      </c>
      <c r="AD99" s="8">
        <f t="shared" si="37"/>
        <v>102</v>
      </c>
      <c r="AE99" s="8">
        <v>100</v>
      </c>
      <c r="AF99" s="7">
        <f>[14]รายการ!B1</f>
        <v>6700</v>
      </c>
      <c r="AG99" s="7">
        <f t="shared" si="48"/>
        <v>683400</v>
      </c>
      <c r="AH99" s="3">
        <f t="shared" si="47"/>
        <v>102</v>
      </c>
      <c r="AI99" s="3"/>
      <c r="AJ99" s="3">
        <v>102</v>
      </c>
      <c r="AK99" s="3"/>
      <c r="AL99" s="3"/>
      <c r="AM99" s="2">
        <v>31</v>
      </c>
      <c r="AN99" s="2">
        <f>ค่าเสื่อม!T4</f>
        <v>93</v>
      </c>
      <c r="AO99" s="95">
        <f t="shared" si="17"/>
        <v>635562</v>
      </c>
      <c r="AP99" s="95">
        <f t="shared" si="18"/>
        <v>47838</v>
      </c>
      <c r="AQ99" s="95">
        <f t="shared" si="45"/>
        <v>47838</v>
      </c>
      <c r="AR99" s="95">
        <f t="shared" si="49"/>
        <v>47838</v>
      </c>
      <c r="AT99" s="95">
        <f t="shared" ref="AT99:AT159" si="50">AR99</f>
        <v>47838</v>
      </c>
    </row>
    <row r="100" spans="1:49" s="2" customFormat="1" ht="16.5" customHeight="1" x14ac:dyDescent="0.25">
      <c r="A100" s="28"/>
      <c r="B100" s="1"/>
      <c r="K100" s="13"/>
      <c r="L100" s="13"/>
      <c r="M100" s="84"/>
      <c r="N100" s="13"/>
      <c r="O100" s="13"/>
      <c r="P100" s="14"/>
      <c r="Q100" s="3"/>
      <c r="R100" s="8"/>
      <c r="S100" s="8"/>
      <c r="T100" s="4"/>
      <c r="U100" s="11"/>
      <c r="V100" s="26"/>
      <c r="W100" s="33">
        <v>914</v>
      </c>
      <c r="X100" s="4"/>
      <c r="Y100" s="4" t="s">
        <v>28</v>
      </c>
      <c r="Z100" s="4" t="s">
        <v>37</v>
      </c>
      <c r="AA100" s="16">
        <v>6</v>
      </c>
      <c r="AB100" s="16">
        <v>9</v>
      </c>
      <c r="AC100" s="16">
        <v>2</v>
      </c>
      <c r="AD100" s="8">
        <f t="shared" si="37"/>
        <v>54</v>
      </c>
      <c r="AE100" s="8">
        <v>100</v>
      </c>
      <c r="AF100" s="7">
        <f>[14]รายการ!B1</f>
        <v>6700</v>
      </c>
      <c r="AG100" s="7">
        <f t="shared" si="48"/>
        <v>361800</v>
      </c>
      <c r="AH100" s="3">
        <f t="shared" si="47"/>
        <v>54</v>
      </c>
      <c r="AI100" s="3"/>
      <c r="AJ100" s="3">
        <v>54</v>
      </c>
      <c r="AK100" s="3"/>
      <c r="AL100" s="3"/>
      <c r="AM100" s="2">
        <v>4</v>
      </c>
      <c r="AN100" s="2">
        <f>ค่าเสื่อม!E2</f>
        <v>4</v>
      </c>
      <c r="AO100" s="95">
        <f t="shared" si="17"/>
        <v>14472</v>
      </c>
      <c r="AP100" s="95">
        <f t="shared" si="18"/>
        <v>347328</v>
      </c>
      <c r="AQ100" s="95">
        <f t="shared" si="45"/>
        <v>347328</v>
      </c>
      <c r="AR100" s="95">
        <f t="shared" si="49"/>
        <v>347328</v>
      </c>
      <c r="AT100" s="95">
        <f t="shared" si="50"/>
        <v>347328</v>
      </c>
      <c r="AW100" s="2" t="s">
        <v>1216</v>
      </c>
    </row>
    <row r="101" spans="1:49" s="32" customFormat="1" ht="16.5" customHeight="1" x14ac:dyDescent="0.25">
      <c r="A101" s="39" t="s">
        <v>1217</v>
      </c>
      <c r="B101" s="33">
        <v>901</v>
      </c>
      <c r="C101" s="32" t="s">
        <v>5</v>
      </c>
      <c r="D101" s="32">
        <v>18691</v>
      </c>
      <c r="E101" s="32">
        <v>16</v>
      </c>
      <c r="F101" s="32">
        <v>560</v>
      </c>
      <c r="G101" s="32" t="s">
        <v>191</v>
      </c>
      <c r="H101" s="32">
        <v>33</v>
      </c>
      <c r="I101" s="32">
        <v>1</v>
      </c>
      <c r="J101" s="32">
        <v>0</v>
      </c>
      <c r="K101" s="63">
        <f>H101*400+I101*100+J101</f>
        <v>13300</v>
      </c>
      <c r="L101" s="65">
        <f t="shared" ref="L101:L108" si="51">SUM(Q101:U101)</f>
        <v>13300</v>
      </c>
      <c r="M101" s="86">
        <v>1</v>
      </c>
      <c r="N101" s="65">
        <f t="shared" ref="N101:N108" si="52">L101</f>
        <v>13300</v>
      </c>
      <c r="O101" s="65">
        <v>100</v>
      </c>
      <c r="P101" s="14">
        <f t="shared" ref="P101:P157" si="53">N101*O101</f>
        <v>1330000</v>
      </c>
      <c r="Q101" s="34">
        <v>13300</v>
      </c>
      <c r="R101" s="43"/>
      <c r="S101" s="43"/>
      <c r="U101" s="35"/>
      <c r="V101" s="39"/>
      <c r="W101" s="33"/>
      <c r="AA101" s="36"/>
      <c r="AB101" s="36"/>
      <c r="AC101" s="16"/>
      <c r="AD101" s="43"/>
      <c r="AE101" s="43"/>
      <c r="AF101" s="37"/>
      <c r="AG101" s="7"/>
      <c r="AI101" s="34"/>
      <c r="AJ101" s="34"/>
      <c r="AK101" s="34"/>
      <c r="AL101" s="34"/>
      <c r="AO101" s="95">
        <f t="shared" si="17"/>
        <v>0</v>
      </c>
      <c r="AP101" s="95">
        <f t="shared" si="18"/>
        <v>0</v>
      </c>
      <c r="AQ101" s="95">
        <f t="shared" si="45"/>
        <v>1330000</v>
      </c>
      <c r="AR101" s="95">
        <f t="shared" si="49"/>
        <v>1330000</v>
      </c>
      <c r="AT101" s="95">
        <f t="shared" si="50"/>
        <v>1330000</v>
      </c>
    </row>
    <row r="102" spans="1:49" s="32" customFormat="1" ht="16.5" customHeight="1" x14ac:dyDescent="0.25">
      <c r="A102" s="39"/>
      <c r="B102" s="33">
        <v>902</v>
      </c>
      <c r="C102" s="32" t="s">
        <v>5</v>
      </c>
      <c r="D102" s="32">
        <v>25736</v>
      </c>
      <c r="E102" s="32">
        <v>140</v>
      </c>
      <c r="F102" s="32">
        <v>1182</v>
      </c>
      <c r="G102" s="32" t="s">
        <v>191</v>
      </c>
      <c r="H102" s="32">
        <v>13</v>
      </c>
      <c r="I102" s="32">
        <v>1</v>
      </c>
      <c r="J102" s="32">
        <v>47</v>
      </c>
      <c r="K102" s="63">
        <f>H102*400+I102*100+J102</f>
        <v>5347</v>
      </c>
      <c r="L102" s="65">
        <f t="shared" si="51"/>
        <v>5347</v>
      </c>
      <c r="M102" s="86">
        <v>1</v>
      </c>
      <c r="N102" s="65">
        <f t="shared" si="52"/>
        <v>5347</v>
      </c>
      <c r="O102" s="65">
        <v>125</v>
      </c>
      <c r="P102" s="14">
        <f t="shared" si="53"/>
        <v>668375</v>
      </c>
      <c r="Q102" s="34">
        <v>5347</v>
      </c>
      <c r="R102" s="43"/>
      <c r="S102" s="43"/>
      <c r="U102" s="35"/>
      <c r="V102" s="39"/>
      <c r="W102" s="33"/>
      <c r="AA102" s="36"/>
      <c r="AB102" s="36"/>
      <c r="AC102" s="16"/>
      <c r="AD102" s="43"/>
      <c r="AE102" s="43"/>
      <c r="AF102" s="37"/>
      <c r="AG102" s="7"/>
      <c r="AI102" s="34"/>
      <c r="AJ102" s="34"/>
      <c r="AK102" s="34"/>
      <c r="AL102" s="34"/>
      <c r="AO102" s="95">
        <f t="shared" si="17"/>
        <v>0</v>
      </c>
      <c r="AP102" s="95">
        <f t="shared" si="18"/>
        <v>0</v>
      </c>
      <c r="AQ102" s="95">
        <f t="shared" si="45"/>
        <v>668375</v>
      </c>
      <c r="AR102" s="95">
        <f t="shared" si="49"/>
        <v>668375</v>
      </c>
      <c r="AT102" s="95">
        <f t="shared" si="50"/>
        <v>668375</v>
      </c>
    </row>
    <row r="103" spans="1:49" s="32" customFormat="1" ht="16.5" customHeight="1" x14ac:dyDescent="0.25">
      <c r="A103" s="39"/>
      <c r="B103" s="33">
        <v>903</v>
      </c>
      <c r="C103" s="32" t="s">
        <v>5</v>
      </c>
      <c r="D103" s="32">
        <v>29518</v>
      </c>
      <c r="E103" s="32">
        <v>157</v>
      </c>
      <c r="F103" s="32">
        <v>1294</v>
      </c>
      <c r="G103" s="32" t="s">
        <v>191</v>
      </c>
      <c r="H103" s="32">
        <v>4</v>
      </c>
      <c r="I103" s="32">
        <v>3</v>
      </c>
      <c r="J103" s="32">
        <v>52</v>
      </c>
      <c r="K103" s="63">
        <f t="shared" ref="K103:K108" si="54">H103*400+I103*100+J103</f>
        <v>1952</v>
      </c>
      <c r="L103" s="65">
        <f t="shared" si="51"/>
        <v>1952</v>
      </c>
      <c r="M103" s="86">
        <v>1</v>
      </c>
      <c r="N103" s="65">
        <f t="shared" si="52"/>
        <v>1952</v>
      </c>
      <c r="O103" s="65">
        <v>125</v>
      </c>
      <c r="P103" s="14">
        <f t="shared" si="53"/>
        <v>244000</v>
      </c>
      <c r="Q103" s="34">
        <v>1952</v>
      </c>
      <c r="R103" s="43"/>
      <c r="S103" s="43"/>
      <c r="U103" s="35"/>
      <c r="V103" s="39"/>
      <c r="W103" s="33"/>
      <c r="X103" s="59"/>
      <c r="AA103" s="36"/>
      <c r="AB103" s="36"/>
      <c r="AC103" s="16"/>
      <c r="AD103" s="43"/>
      <c r="AE103" s="43"/>
      <c r="AF103" s="37"/>
      <c r="AG103" s="7"/>
      <c r="AI103" s="34"/>
      <c r="AJ103" s="34"/>
      <c r="AK103" s="34"/>
      <c r="AL103" s="34"/>
      <c r="AO103" s="95">
        <f t="shared" si="17"/>
        <v>0</v>
      </c>
      <c r="AP103" s="95">
        <f t="shared" si="18"/>
        <v>0</v>
      </c>
      <c r="AQ103" s="95">
        <f t="shared" si="45"/>
        <v>244000</v>
      </c>
      <c r="AR103" s="95">
        <f t="shared" si="49"/>
        <v>244000</v>
      </c>
      <c r="AT103" s="95">
        <f t="shared" si="50"/>
        <v>244000</v>
      </c>
    </row>
    <row r="104" spans="1:49" s="32" customFormat="1" ht="16.5" customHeight="1" x14ac:dyDescent="0.25">
      <c r="A104" s="39"/>
      <c r="B104" s="33">
        <v>904</v>
      </c>
      <c r="C104" s="32" t="s">
        <v>5</v>
      </c>
      <c r="D104" s="32">
        <v>25737</v>
      </c>
      <c r="E104" s="32">
        <v>143</v>
      </c>
      <c r="F104" s="32">
        <v>1183</v>
      </c>
      <c r="G104" s="32" t="s">
        <v>191</v>
      </c>
      <c r="H104" s="32">
        <v>9</v>
      </c>
      <c r="I104" s="32">
        <v>1</v>
      </c>
      <c r="J104" s="32">
        <v>7</v>
      </c>
      <c r="K104" s="63">
        <f t="shared" si="54"/>
        <v>3707</v>
      </c>
      <c r="L104" s="65">
        <f t="shared" si="51"/>
        <v>3707</v>
      </c>
      <c r="M104" s="86">
        <v>1</v>
      </c>
      <c r="N104" s="65">
        <f t="shared" si="52"/>
        <v>3707</v>
      </c>
      <c r="O104" s="65">
        <v>125</v>
      </c>
      <c r="P104" s="14">
        <f t="shared" si="53"/>
        <v>463375</v>
      </c>
      <c r="Q104" s="34">
        <v>3707</v>
      </c>
      <c r="R104" s="43"/>
      <c r="S104" s="43"/>
      <c r="U104" s="35"/>
      <c r="V104" s="39"/>
      <c r="W104" s="33"/>
      <c r="AA104" s="36"/>
      <c r="AB104" s="36"/>
      <c r="AC104" s="16"/>
      <c r="AD104" s="43"/>
      <c r="AE104" s="43"/>
      <c r="AF104" s="37"/>
      <c r="AG104" s="7"/>
      <c r="AI104" s="34"/>
      <c r="AJ104" s="34"/>
      <c r="AK104" s="34"/>
      <c r="AL104" s="34"/>
      <c r="AO104" s="95">
        <f t="shared" si="17"/>
        <v>0</v>
      </c>
      <c r="AP104" s="95">
        <f t="shared" si="18"/>
        <v>0</v>
      </c>
      <c r="AQ104" s="95">
        <f t="shared" si="45"/>
        <v>463375</v>
      </c>
      <c r="AR104" s="95">
        <f t="shared" si="49"/>
        <v>463375</v>
      </c>
      <c r="AT104" s="95">
        <f t="shared" si="50"/>
        <v>463375</v>
      </c>
    </row>
    <row r="105" spans="1:49" s="32" customFormat="1" ht="16.5" customHeight="1" x14ac:dyDescent="0.25">
      <c r="A105" s="39" t="s">
        <v>1155</v>
      </c>
      <c r="B105" s="33">
        <v>905</v>
      </c>
      <c r="C105" s="32" t="s">
        <v>5</v>
      </c>
      <c r="D105" s="32">
        <v>24639</v>
      </c>
      <c r="E105" s="32">
        <v>121</v>
      </c>
      <c r="F105" s="32">
        <v>1111</v>
      </c>
      <c r="G105" s="32" t="s">
        <v>191</v>
      </c>
      <c r="H105" s="32">
        <v>18</v>
      </c>
      <c r="I105" s="32">
        <v>0</v>
      </c>
      <c r="J105" s="32">
        <v>80</v>
      </c>
      <c r="K105" s="63">
        <f t="shared" si="54"/>
        <v>7280</v>
      </c>
      <c r="L105" s="65">
        <f t="shared" si="51"/>
        <v>7280</v>
      </c>
      <c r="M105" s="86">
        <v>1</v>
      </c>
      <c r="N105" s="65">
        <f t="shared" si="52"/>
        <v>7280</v>
      </c>
      <c r="O105" s="65">
        <v>125</v>
      </c>
      <c r="P105" s="14">
        <f t="shared" si="53"/>
        <v>910000</v>
      </c>
      <c r="Q105" s="34">
        <v>7280</v>
      </c>
      <c r="R105" s="43"/>
      <c r="S105" s="43"/>
      <c r="U105" s="35"/>
      <c r="V105" s="39"/>
      <c r="W105" s="33"/>
      <c r="X105" s="59"/>
      <c r="AA105" s="36"/>
      <c r="AB105" s="36"/>
      <c r="AC105" s="16"/>
      <c r="AD105" s="43"/>
      <c r="AE105" s="43"/>
      <c r="AF105" s="37"/>
      <c r="AG105" s="7"/>
      <c r="AI105" s="34"/>
      <c r="AJ105" s="34"/>
      <c r="AK105" s="34"/>
      <c r="AL105" s="34"/>
      <c r="AO105" s="95">
        <f t="shared" si="17"/>
        <v>0</v>
      </c>
      <c r="AP105" s="95">
        <f t="shared" si="18"/>
        <v>0</v>
      </c>
      <c r="AQ105" s="95">
        <f t="shared" si="45"/>
        <v>910000</v>
      </c>
      <c r="AR105" s="95">
        <f t="shared" si="49"/>
        <v>910000</v>
      </c>
      <c r="AT105" s="95">
        <f t="shared" si="50"/>
        <v>910000</v>
      </c>
    </row>
    <row r="106" spans="1:49" s="2" customFormat="1" ht="16.5" customHeight="1" x14ac:dyDescent="0.25">
      <c r="A106" s="28" t="s">
        <v>1218</v>
      </c>
      <c r="B106" s="33">
        <v>906</v>
      </c>
      <c r="C106" s="2" t="s">
        <v>5</v>
      </c>
      <c r="D106" s="2">
        <v>24342</v>
      </c>
      <c r="E106" s="2">
        <v>126</v>
      </c>
      <c r="F106" s="2">
        <v>1034</v>
      </c>
      <c r="G106" s="32" t="s">
        <v>191</v>
      </c>
      <c r="H106" s="2">
        <v>13</v>
      </c>
      <c r="I106" s="2">
        <v>1</v>
      </c>
      <c r="J106" s="2">
        <v>92</v>
      </c>
      <c r="K106" s="12">
        <f t="shared" si="54"/>
        <v>5392</v>
      </c>
      <c r="L106" s="14">
        <f t="shared" si="51"/>
        <v>5392</v>
      </c>
      <c r="M106" s="62">
        <v>1</v>
      </c>
      <c r="N106" s="65">
        <f t="shared" si="52"/>
        <v>5392</v>
      </c>
      <c r="O106" s="14">
        <v>125</v>
      </c>
      <c r="P106" s="14">
        <f t="shared" si="53"/>
        <v>674000</v>
      </c>
      <c r="Q106" s="3">
        <v>5392</v>
      </c>
      <c r="R106" s="8"/>
      <c r="S106" s="8"/>
      <c r="T106" s="4"/>
      <c r="U106" s="11"/>
      <c r="V106" s="26"/>
      <c r="W106" s="5"/>
      <c r="X106" s="47"/>
      <c r="Y106" s="4"/>
      <c r="Z106" s="4"/>
      <c r="AA106" s="16"/>
      <c r="AB106" s="16"/>
      <c r="AC106" s="16"/>
      <c r="AD106" s="8"/>
      <c r="AE106" s="8"/>
      <c r="AF106" s="7"/>
      <c r="AG106" s="7"/>
      <c r="AH106" s="4"/>
      <c r="AI106" s="3"/>
      <c r="AJ106" s="3"/>
      <c r="AK106" s="3"/>
      <c r="AL106" s="3"/>
      <c r="AO106" s="95">
        <f t="shared" si="17"/>
        <v>0</v>
      </c>
      <c r="AP106" s="95">
        <f t="shared" si="18"/>
        <v>0</v>
      </c>
      <c r="AQ106" s="95">
        <f t="shared" si="45"/>
        <v>674000</v>
      </c>
      <c r="AR106" s="95">
        <f t="shared" si="49"/>
        <v>674000</v>
      </c>
      <c r="AT106" s="95">
        <f t="shared" si="50"/>
        <v>674000</v>
      </c>
    </row>
    <row r="107" spans="1:49" s="2" customFormat="1" ht="16.5" customHeight="1" x14ac:dyDescent="0.25">
      <c r="A107" s="28"/>
      <c r="B107" s="33">
        <v>907</v>
      </c>
      <c r="C107" s="2" t="s">
        <v>5</v>
      </c>
      <c r="D107" s="2">
        <v>24341</v>
      </c>
      <c r="E107" s="2">
        <v>127</v>
      </c>
      <c r="F107" s="2">
        <v>1033</v>
      </c>
      <c r="G107" s="32" t="s">
        <v>191</v>
      </c>
      <c r="H107" s="2">
        <v>26</v>
      </c>
      <c r="I107" s="2">
        <v>1</v>
      </c>
      <c r="J107" s="2">
        <v>68</v>
      </c>
      <c r="K107" s="12">
        <f t="shared" si="54"/>
        <v>10568</v>
      </c>
      <c r="L107" s="14">
        <f t="shared" si="51"/>
        <v>10586</v>
      </c>
      <c r="M107" s="62">
        <v>1</v>
      </c>
      <c r="N107" s="14">
        <f t="shared" si="52"/>
        <v>10586</v>
      </c>
      <c r="O107" s="14">
        <v>125</v>
      </c>
      <c r="P107" s="14">
        <f t="shared" si="53"/>
        <v>1323250</v>
      </c>
      <c r="Q107" s="3">
        <v>10586</v>
      </c>
      <c r="R107" s="8"/>
      <c r="S107" s="8"/>
      <c r="T107" s="4"/>
      <c r="U107" s="11"/>
      <c r="V107" s="26"/>
      <c r="W107" s="5"/>
      <c r="X107" s="47"/>
      <c r="Y107" s="4"/>
      <c r="Z107" s="4"/>
      <c r="AA107" s="16"/>
      <c r="AB107" s="16"/>
      <c r="AC107" s="16"/>
      <c r="AD107" s="8"/>
      <c r="AE107" s="8"/>
      <c r="AF107" s="7"/>
      <c r="AG107" s="7"/>
      <c r="AH107" s="4"/>
      <c r="AI107" s="3"/>
      <c r="AJ107" s="3"/>
      <c r="AK107" s="3"/>
      <c r="AL107" s="3"/>
      <c r="AO107" s="95">
        <f t="shared" si="17"/>
        <v>0</v>
      </c>
      <c r="AP107" s="95">
        <f t="shared" si="18"/>
        <v>0</v>
      </c>
      <c r="AQ107" s="95">
        <f t="shared" si="45"/>
        <v>1323250</v>
      </c>
      <c r="AR107" s="95">
        <f t="shared" si="49"/>
        <v>1323250</v>
      </c>
      <c r="AT107" s="95">
        <f t="shared" si="50"/>
        <v>1323250</v>
      </c>
    </row>
    <row r="108" spans="1:49" s="2" customFormat="1" ht="16.5" customHeight="1" x14ac:dyDescent="0.25">
      <c r="A108" s="28" t="s">
        <v>1219</v>
      </c>
      <c r="B108" s="33">
        <v>908</v>
      </c>
      <c r="C108" s="2" t="s">
        <v>5</v>
      </c>
      <c r="D108" s="2">
        <v>18730</v>
      </c>
      <c r="E108" s="2">
        <v>63</v>
      </c>
      <c r="F108" s="2">
        <v>599</v>
      </c>
      <c r="G108" s="32" t="s">
        <v>191</v>
      </c>
      <c r="H108" s="2">
        <v>2</v>
      </c>
      <c r="I108" s="2">
        <v>0</v>
      </c>
      <c r="J108" s="2">
        <v>30</v>
      </c>
      <c r="K108" s="12">
        <f t="shared" si="54"/>
        <v>830</v>
      </c>
      <c r="L108" s="14">
        <f t="shared" si="51"/>
        <v>830</v>
      </c>
      <c r="M108" s="62">
        <v>2</v>
      </c>
      <c r="N108" s="14">
        <f t="shared" si="52"/>
        <v>830</v>
      </c>
      <c r="O108" s="14">
        <v>150</v>
      </c>
      <c r="P108" s="14">
        <f t="shared" si="53"/>
        <v>124500</v>
      </c>
      <c r="Q108" s="3"/>
      <c r="R108" s="8">
        <v>830</v>
      </c>
      <c r="S108" s="8"/>
      <c r="T108" s="4"/>
      <c r="U108" s="11"/>
      <c r="V108" s="26" t="s">
        <v>1219</v>
      </c>
      <c r="W108" s="5">
        <v>915</v>
      </c>
      <c r="X108" s="47" t="s">
        <v>1220</v>
      </c>
      <c r="Y108" s="4" t="s">
        <v>28</v>
      </c>
      <c r="Z108" s="4" t="s">
        <v>37</v>
      </c>
      <c r="AA108" s="16">
        <v>9</v>
      </c>
      <c r="AB108" s="16">
        <v>15</v>
      </c>
      <c r="AC108" s="16">
        <v>2</v>
      </c>
      <c r="AD108" s="8">
        <f>AA108*AB108</f>
        <v>135</v>
      </c>
      <c r="AE108" s="8">
        <v>100</v>
      </c>
      <c r="AF108" s="7">
        <f>[14]รายการ!B1</f>
        <v>6700</v>
      </c>
      <c r="AG108" s="7">
        <f t="shared" si="48"/>
        <v>904500</v>
      </c>
      <c r="AH108" s="3">
        <f>SUM(AI108:AL108)</f>
        <v>108</v>
      </c>
      <c r="AI108" s="3"/>
      <c r="AJ108" s="3">
        <v>108</v>
      </c>
      <c r="AK108" s="3"/>
      <c r="AL108" s="3"/>
      <c r="AM108" s="2">
        <v>31</v>
      </c>
      <c r="AN108" s="2">
        <f>ค่าเสื่อม!AF2</f>
        <v>52</v>
      </c>
      <c r="AO108" s="95">
        <f t="shared" si="17"/>
        <v>470340</v>
      </c>
      <c r="AP108" s="95">
        <f t="shared" si="18"/>
        <v>434160</v>
      </c>
      <c r="AQ108" s="95">
        <f t="shared" si="45"/>
        <v>558660</v>
      </c>
      <c r="AR108" s="95">
        <f t="shared" si="49"/>
        <v>558660</v>
      </c>
      <c r="AT108" s="95">
        <f t="shared" si="50"/>
        <v>558660</v>
      </c>
    </row>
    <row r="109" spans="1:49" s="2" customFormat="1" ht="16.5" customHeight="1" x14ac:dyDescent="0.25">
      <c r="A109" s="28"/>
      <c r="B109" s="1"/>
      <c r="K109" s="13"/>
      <c r="L109" s="13"/>
      <c r="M109" s="84"/>
      <c r="N109" s="13"/>
      <c r="O109" s="13"/>
      <c r="P109" s="14"/>
      <c r="Q109" s="3"/>
      <c r="R109" s="8"/>
      <c r="S109" s="8"/>
      <c r="T109" s="4"/>
      <c r="U109" s="11"/>
      <c r="V109" s="26" t="s">
        <v>1221</v>
      </c>
      <c r="W109" s="5">
        <v>916</v>
      </c>
      <c r="X109" s="47" t="s">
        <v>844</v>
      </c>
      <c r="Y109" s="4" t="s">
        <v>28</v>
      </c>
      <c r="Z109" s="4" t="s">
        <v>37</v>
      </c>
      <c r="AA109" s="16">
        <v>9</v>
      </c>
      <c r="AB109" s="16">
        <v>10</v>
      </c>
      <c r="AC109" s="16">
        <v>2</v>
      </c>
      <c r="AD109" s="8">
        <f>AA109*AB109</f>
        <v>90</v>
      </c>
      <c r="AE109" s="8">
        <v>100</v>
      </c>
      <c r="AF109" s="7">
        <f>[14]รายการ!B1</f>
        <v>6700</v>
      </c>
      <c r="AG109" s="7">
        <f t="shared" si="48"/>
        <v>603000</v>
      </c>
      <c r="AH109" s="3">
        <f>SUM(AI109:AL109)</f>
        <v>90</v>
      </c>
      <c r="AI109" s="3"/>
      <c r="AJ109" s="3">
        <v>90</v>
      </c>
      <c r="AK109" s="3"/>
      <c r="AL109" s="3"/>
      <c r="AM109" s="2">
        <v>31</v>
      </c>
      <c r="AN109" s="2">
        <f>ค่าเสื่อม!AF2</f>
        <v>52</v>
      </c>
      <c r="AO109" s="95">
        <f t="shared" ref="AO109:AO171" si="55" xml:space="preserve"> AG109*AN109/100</f>
        <v>313560</v>
      </c>
      <c r="AP109" s="95">
        <f t="shared" ref="AP109:AP171" si="56">AG109-AO109</f>
        <v>289440</v>
      </c>
      <c r="AQ109" s="95">
        <f t="shared" si="45"/>
        <v>289440</v>
      </c>
      <c r="AR109" s="95">
        <f t="shared" si="49"/>
        <v>289440</v>
      </c>
      <c r="AT109" s="95">
        <f t="shared" si="50"/>
        <v>289440</v>
      </c>
    </row>
    <row r="110" spans="1:49" s="2" customFormat="1" ht="16.5" customHeight="1" x14ac:dyDescent="0.25">
      <c r="A110" s="28"/>
      <c r="B110" s="1"/>
      <c r="K110" s="13"/>
      <c r="L110" s="13"/>
      <c r="M110" s="84"/>
      <c r="N110" s="13"/>
      <c r="O110" s="13"/>
      <c r="P110" s="14"/>
      <c r="Q110" s="3"/>
      <c r="R110" s="8"/>
      <c r="S110" s="8"/>
      <c r="T110" s="4"/>
      <c r="U110" s="11"/>
      <c r="V110" s="26"/>
      <c r="W110" s="5">
        <v>917</v>
      </c>
      <c r="X110" s="47"/>
      <c r="Y110" s="4" t="s">
        <v>38</v>
      </c>
      <c r="Z110" s="4" t="s">
        <v>7</v>
      </c>
      <c r="AA110" s="16">
        <v>3</v>
      </c>
      <c r="AB110" s="16">
        <v>12</v>
      </c>
      <c r="AC110" s="16">
        <v>2</v>
      </c>
      <c r="AD110" s="8">
        <f>AA110*AB110</f>
        <v>36</v>
      </c>
      <c r="AE110" s="8">
        <v>100</v>
      </c>
      <c r="AF110" s="7">
        <f>[14]รายการ!B34</f>
        <v>2050</v>
      </c>
      <c r="AG110" s="7">
        <f t="shared" si="48"/>
        <v>73800</v>
      </c>
      <c r="AH110" s="3">
        <f>SUM(AI110:AL110)</f>
        <v>36</v>
      </c>
      <c r="AI110" s="3"/>
      <c r="AJ110" s="3">
        <v>36</v>
      </c>
      <c r="AK110" s="3"/>
      <c r="AL110" s="3"/>
      <c r="AM110" s="2">
        <v>21</v>
      </c>
      <c r="AN110" s="2">
        <f>ค่าเสื่อม!T4</f>
        <v>93</v>
      </c>
      <c r="AO110" s="95">
        <f t="shared" si="55"/>
        <v>68634</v>
      </c>
      <c r="AP110" s="95">
        <f t="shared" si="56"/>
        <v>5166</v>
      </c>
      <c r="AQ110" s="95">
        <f t="shared" si="45"/>
        <v>5166</v>
      </c>
      <c r="AR110" s="95">
        <f t="shared" si="49"/>
        <v>5166</v>
      </c>
      <c r="AT110" s="95">
        <f t="shared" si="50"/>
        <v>5166</v>
      </c>
    </row>
    <row r="111" spans="1:49" s="2" customFormat="1" ht="16.5" customHeight="1" x14ac:dyDescent="0.25">
      <c r="A111" s="28"/>
      <c r="B111" s="1"/>
      <c r="K111" s="13"/>
      <c r="L111" s="13"/>
      <c r="M111" s="84"/>
      <c r="N111" s="13"/>
      <c r="O111" s="13"/>
      <c r="P111" s="14"/>
      <c r="Q111" s="3"/>
      <c r="R111" s="8"/>
      <c r="S111" s="8"/>
      <c r="T111" s="4"/>
      <c r="U111" s="11"/>
      <c r="V111" s="26" t="s">
        <v>1222</v>
      </c>
      <c r="W111" s="5">
        <v>918</v>
      </c>
      <c r="X111" s="4">
        <v>72</v>
      </c>
      <c r="Y111" s="4" t="s">
        <v>28</v>
      </c>
      <c r="Z111" s="4" t="s">
        <v>53</v>
      </c>
      <c r="AA111" s="16">
        <v>9</v>
      </c>
      <c r="AB111" s="16">
        <v>12</v>
      </c>
      <c r="AC111" s="16">
        <v>2</v>
      </c>
      <c r="AD111" s="8">
        <f>AA111*AB111</f>
        <v>108</v>
      </c>
      <c r="AE111" s="8">
        <v>100</v>
      </c>
      <c r="AF111" s="7">
        <f>[14]รายการ!B1</f>
        <v>6700</v>
      </c>
      <c r="AG111" s="7">
        <f t="shared" si="48"/>
        <v>723600</v>
      </c>
      <c r="AH111" s="3">
        <f>SUM(AI111:AL111)</f>
        <v>108</v>
      </c>
      <c r="AI111" s="3"/>
      <c r="AJ111" s="3">
        <v>108</v>
      </c>
      <c r="AK111" s="3"/>
      <c r="AL111" s="3"/>
      <c r="AM111" s="2">
        <v>36</v>
      </c>
      <c r="AN111" s="2">
        <f>ค่าเสื่อม!T4</f>
        <v>93</v>
      </c>
      <c r="AO111" s="95">
        <f t="shared" si="55"/>
        <v>672948</v>
      </c>
      <c r="AP111" s="95">
        <f t="shared" si="56"/>
        <v>50652</v>
      </c>
      <c r="AQ111" s="95">
        <f t="shared" si="45"/>
        <v>50652</v>
      </c>
      <c r="AR111" s="95">
        <f t="shared" si="49"/>
        <v>50652</v>
      </c>
      <c r="AT111" s="95">
        <f t="shared" si="50"/>
        <v>50652</v>
      </c>
    </row>
    <row r="112" spans="1:49" s="2" customFormat="1" ht="16.5" customHeight="1" x14ac:dyDescent="0.25">
      <c r="A112" s="28" t="s">
        <v>1223</v>
      </c>
      <c r="B112" s="1">
        <v>909</v>
      </c>
      <c r="C112" s="2" t="s">
        <v>5</v>
      </c>
      <c r="D112" s="2">
        <v>18844</v>
      </c>
      <c r="E112" s="2">
        <v>15</v>
      </c>
      <c r="F112" s="2">
        <v>713</v>
      </c>
      <c r="G112" s="32" t="s">
        <v>191</v>
      </c>
      <c r="H112" s="2">
        <v>41</v>
      </c>
      <c r="I112" s="2">
        <v>2</v>
      </c>
      <c r="J112" s="2">
        <v>30</v>
      </c>
      <c r="K112" s="12">
        <f>H112*400+I112*100+J112</f>
        <v>16630</v>
      </c>
      <c r="L112" s="14">
        <f>SUM(Q112:U112)</f>
        <v>16630</v>
      </c>
      <c r="M112" s="62">
        <v>1</v>
      </c>
      <c r="N112" s="14">
        <f>L112</f>
        <v>16630</v>
      </c>
      <c r="O112" s="14">
        <v>125</v>
      </c>
      <c r="P112" s="14">
        <f t="shared" si="53"/>
        <v>2078750</v>
      </c>
      <c r="Q112" s="3">
        <v>16630</v>
      </c>
      <c r="R112" s="8"/>
      <c r="S112" s="8"/>
      <c r="T112" s="4"/>
      <c r="U112" s="11"/>
      <c r="V112" s="26"/>
      <c r="W112" s="5"/>
      <c r="X112" s="47"/>
      <c r="Y112" s="4"/>
      <c r="Z112" s="4"/>
      <c r="AA112" s="16"/>
      <c r="AB112" s="16"/>
      <c r="AC112" s="16"/>
      <c r="AD112" s="8"/>
      <c r="AE112" s="8"/>
      <c r="AF112" s="7"/>
      <c r="AG112" s="7"/>
      <c r="AH112" s="4"/>
      <c r="AI112" s="3"/>
      <c r="AJ112" s="3"/>
      <c r="AK112" s="3"/>
      <c r="AL112" s="3"/>
      <c r="AO112" s="95">
        <f t="shared" si="55"/>
        <v>0</v>
      </c>
      <c r="AP112" s="95">
        <f t="shared" si="56"/>
        <v>0</v>
      </c>
      <c r="AQ112" s="95">
        <f t="shared" si="45"/>
        <v>2078750</v>
      </c>
      <c r="AR112" s="95">
        <f t="shared" si="49"/>
        <v>2078750</v>
      </c>
      <c r="AT112" s="95">
        <f t="shared" si="50"/>
        <v>2078750</v>
      </c>
    </row>
    <row r="113" spans="1:49" s="2" customFormat="1" ht="16.5" customHeight="1" x14ac:dyDescent="0.25">
      <c r="A113" s="28" t="s">
        <v>1186</v>
      </c>
      <c r="B113" s="1">
        <v>910</v>
      </c>
      <c r="C113" s="2" t="s">
        <v>5</v>
      </c>
      <c r="D113" s="2">
        <v>18700</v>
      </c>
      <c r="E113" s="2">
        <v>9</v>
      </c>
      <c r="F113" s="2">
        <v>569</v>
      </c>
      <c r="G113" s="32" t="s">
        <v>191</v>
      </c>
      <c r="H113" s="2">
        <v>16</v>
      </c>
      <c r="I113" s="2">
        <v>1</v>
      </c>
      <c r="J113" s="2">
        <v>30</v>
      </c>
      <c r="K113" s="12">
        <f>H113*400+I113*100+J113</f>
        <v>6530</v>
      </c>
      <c r="L113" s="14">
        <f>SUM(Q113:U113)</f>
        <v>6530</v>
      </c>
      <c r="M113" s="62">
        <v>1</v>
      </c>
      <c r="N113" s="14">
        <f t="shared" ref="N113:N120" si="57">L113</f>
        <v>6530</v>
      </c>
      <c r="O113" s="14">
        <v>125</v>
      </c>
      <c r="P113" s="14">
        <f t="shared" si="53"/>
        <v>816250</v>
      </c>
      <c r="Q113" s="3">
        <v>6530</v>
      </c>
      <c r="R113" s="8"/>
      <c r="S113" s="8"/>
      <c r="T113" s="4"/>
      <c r="U113" s="11"/>
      <c r="V113" s="26"/>
      <c r="W113" s="5"/>
      <c r="X113" s="47"/>
      <c r="Y113" s="4"/>
      <c r="Z113" s="4"/>
      <c r="AA113" s="16"/>
      <c r="AB113" s="16"/>
      <c r="AC113" s="16"/>
      <c r="AD113" s="8"/>
      <c r="AE113" s="8"/>
      <c r="AF113" s="7"/>
      <c r="AG113" s="7"/>
      <c r="AH113" s="4"/>
      <c r="AI113" s="3"/>
      <c r="AJ113" s="3"/>
      <c r="AK113" s="3"/>
      <c r="AL113" s="3"/>
      <c r="AO113" s="95"/>
      <c r="AP113" s="95"/>
      <c r="AQ113" s="95">
        <f t="shared" si="45"/>
        <v>816250</v>
      </c>
      <c r="AR113" s="95">
        <f t="shared" si="49"/>
        <v>816250</v>
      </c>
      <c r="AT113" s="95">
        <f t="shared" si="50"/>
        <v>816250</v>
      </c>
    </row>
    <row r="114" spans="1:49" s="4" customFormat="1" ht="16.5" customHeight="1" x14ac:dyDescent="0.25">
      <c r="A114" s="26"/>
      <c r="B114" s="1">
        <v>911</v>
      </c>
      <c r="C114" s="4" t="s">
        <v>5</v>
      </c>
      <c r="D114" s="4">
        <v>24363</v>
      </c>
      <c r="E114" s="4">
        <v>124</v>
      </c>
      <c r="F114" s="4">
        <v>1055</v>
      </c>
      <c r="G114" s="4" t="s">
        <v>191</v>
      </c>
      <c r="H114" s="4">
        <v>3</v>
      </c>
      <c r="I114" s="4">
        <v>2</v>
      </c>
      <c r="J114" s="4">
        <v>14</v>
      </c>
      <c r="K114" s="12">
        <f>H114*400+I114*100+J114</f>
        <v>1414</v>
      </c>
      <c r="L114" s="14">
        <f>SUM(Q114:U114)</f>
        <v>1414</v>
      </c>
      <c r="M114" s="62">
        <v>1</v>
      </c>
      <c r="N114" s="14">
        <f>L114</f>
        <v>1414</v>
      </c>
      <c r="O114" s="14">
        <v>150</v>
      </c>
      <c r="P114" s="14">
        <f t="shared" si="53"/>
        <v>212100</v>
      </c>
      <c r="Q114" s="3">
        <v>1414</v>
      </c>
      <c r="R114" s="8"/>
      <c r="S114" s="8"/>
      <c r="U114" s="11"/>
      <c r="V114" s="26"/>
      <c r="W114" s="5"/>
      <c r="AA114" s="16"/>
      <c r="AB114" s="16"/>
      <c r="AC114" s="16"/>
      <c r="AD114" s="8"/>
      <c r="AE114" s="8"/>
      <c r="AF114" s="7"/>
      <c r="AG114" s="7"/>
      <c r="AH114" s="3"/>
      <c r="AI114" s="3"/>
      <c r="AJ114" s="3"/>
      <c r="AK114" s="3"/>
      <c r="AL114" s="3"/>
      <c r="AO114" s="166"/>
      <c r="AP114" s="166"/>
      <c r="AQ114" s="166">
        <f t="shared" si="45"/>
        <v>212100</v>
      </c>
      <c r="AR114" s="166">
        <f t="shared" si="49"/>
        <v>212100</v>
      </c>
      <c r="AT114" s="166">
        <f t="shared" si="50"/>
        <v>212100</v>
      </c>
    </row>
    <row r="115" spans="1:49" s="2" customFormat="1" ht="16.5" customHeight="1" x14ac:dyDescent="0.25">
      <c r="A115" s="39" t="s">
        <v>1224</v>
      </c>
      <c r="B115" s="1">
        <v>912</v>
      </c>
      <c r="C115" s="32" t="s">
        <v>5</v>
      </c>
      <c r="D115" s="32">
        <v>24620</v>
      </c>
      <c r="E115" s="32">
        <v>53</v>
      </c>
      <c r="F115" s="32">
        <v>1092</v>
      </c>
      <c r="G115" s="32" t="s">
        <v>191</v>
      </c>
      <c r="H115" s="32">
        <v>0</v>
      </c>
      <c r="I115" s="32">
        <v>1</v>
      </c>
      <c r="J115" s="32">
        <v>28</v>
      </c>
      <c r="K115" s="12">
        <f>H115*400+I115*100+J115</f>
        <v>128</v>
      </c>
      <c r="L115" s="14">
        <f>SUM(Q115:U115)</f>
        <v>128</v>
      </c>
      <c r="M115" s="62">
        <v>2</v>
      </c>
      <c r="N115" s="14">
        <f t="shared" si="57"/>
        <v>128</v>
      </c>
      <c r="O115" s="14">
        <v>100</v>
      </c>
      <c r="P115" s="14">
        <f t="shared" si="53"/>
        <v>12800</v>
      </c>
      <c r="Q115" s="34"/>
      <c r="R115" s="43">
        <v>128</v>
      </c>
      <c r="S115" s="43"/>
      <c r="T115" s="32"/>
      <c r="U115" s="35"/>
      <c r="V115" s="39" t="s">
        <v>1224</v>
      </c>
      <c r="W115" s="33">
        <v>919</v>
      </c>
      <c r="X115" s="59" t="s">
        <v>1225</v>
      </c>
      <c r="Y115" s="32" t="s">
        <v>28</v>
      </c>
      <c r="Z115" s="32" t="s">
        <v>53</v>
      </c>
      <c r="AA115" s="36">
        <v>9</v>
      </c>
      <c r="AB115" s="36">
        <v>13</v>
      </c>
      <c r="AC115" s="16">
        <v>2</v>
      </c>
      <c r="AD115" s="43">
        <f>AA115*AB115</f>
        <v>117</v>
      </c>
      <c r="AE115" s="43">
        <v>100</v>
      </c>
      <c r="AF115" s="37">
        <f>[14]รายการ!B1</f>
        <v>6700</v>
      </c>
      <c r="AG115" s="7">
        <f t="shared" si="48"/>
        <v>783900</v>
      </c>
      <c r="AH115" s="34">
        <f>SUM(AI115:AL115)</f>
        <v>117</v>
      </c>
      <c r="AI115" s="34"/>
      <c r="AJ115" s="34">
        <v>117</v>
      </c>
      <c r="AK115" s="34"/>
      <c r="AL115" s="34"/>
      <c r="AM115" s="32">
        <v>31</v>
      </c>
      <c r="AN115" s="32">
        <f>ค่าเสื่อม!T4</f>
        <v>93</v>
      </c>
      <c r="AO115" s="95">
        <f t="shared" si="55"/>
        <v>729027</v>
      </c>
      <c r="AP115" s="95">
        <f t="shared" si="56"/>
        <v>54873</v>
      </c>
      <c r="AQ115" s="95">
        <f t="shared" si="45"/>
        <v>67673</v>
      </c>
      <c r="AR115" s="95">
        <f t="shared" si="49"/>
        <v>67673</v>
      </c>
      <c r="AS115" s="32"/>
      <c r="AT115" s="95">
        <f t="shared" si="50"/>
        <v>67673</v>
      </c>
      <c r="AU115" s="32"/>
      <c r="AV115" s="32"/>
      <c r="AW115" s="32"/>
    </row>
    <row r="116" spans="1:49" s="2" customFormat="1" ht="16.5" customHeight="1" x14ac:dyDescent="0.25">
      <c r="A116" s="39"/>
      <c r="B116" s="33"/>
      <c r="C116" s="32"/>
      <c r="D116" s="32"/>
      <c r="E116" s="32"/>
      <c r="F116" s="32"/>
      <c r="G116" s="32"/>
      <c r="H116" s="32"/>
      <c r="I116" s="32"/>
      <c r="J116" s="32"/>
      <c r="K116" s="12"/>
      <c r="L116" s="14"/>
      <c r="M116" s="62"/>
      <c r="N116" s="14"/>
      <c r="O116" s="14"/>
      <c r="P116" s="14"/>
      <c r="Q116" s="34"/>
      <c r="R116" s="43"/>
      <c r="S116" s="43"/>
      <c r="T116" s="32"/>
      <c r="U116" s="35"/>
      <c r="V116" s="39" t="s">
        <v>1226</v>
      </c>
      <c r="W116" s="33">
        <v>920</v>
      </c>
      <c r="X116" s="59" t="s">
        <v>1061</v>
      </c>
      <c r="Y116" s="32" t="s">
        <v>28</v>
      </c>
      <c r="Z116" s="32" t="s">
        <v>53</v>
      </c>
      <c r="AA116" s="36">
        <v>4</v>
      </c>
      <c r="AB116" s="36">
        <v>9</v>
      </c>
      <c r="AC116" s="16">
        <v>2</v>
      </c>
      <c r="AD116" s="43">
        <f>AA116*AB116</f>
        <v>36</v>
      </c>
      <c r="AE116" s="43">
        <v>100</v>
      </c>
      <c r="AF116" s="37">
        <f>[14]รายการ!B1</f>
        <v>6700</v>
      </c>
      <c r="AG116" s="7">
        <f t="shared" si="48"/>
        <v>241200</v>
      </c>
      <c r="AH116" s="34">
        <f>SUM(AI116:AL116)</f>
        <v>36</v>
      </c>
      <c r="AI116" s="34"/>
      <c r="AJ116" s="34">
        <v>36</v>
      </c>
      <c r="AK116" s="34"/>
      <c r="AL116" s="34"/>
      <c r="AM116" s="32">
        <v>3</v>
      </c>
      <c r="AN116" s="32">
        <f>ค่าเสื่อม!D4</f>
        <v>9</v>
      </c>
      <c r="AO116" s="95">
        <f t="shared" si="55"/>
        <v>21708</v>
      </c>
      <c r="AP116" s="95">
        <f t="shared" si="56"/>
        <v>219492</v>
      </c>
      <c r="AQ116" s="95">
        <f t="shared" si="45"/>
        <v>219492</v>
      </c>
      <c r="AR116" s="95">
        <f t="shared" si="49"/>
        <v>219492</v>
      </c>
      <c r="AS116" s="32"/>
      <c r="AT116" s="95">
        <f t="shared" si="50"/>
        <v>219492</v>
      </c>
      <c r="AU116" s="32"/>
      <c r="AV116" s="32"/>
      <c r="AW116" s="32"/>
    </row>
    <row r="117" spans="1:49" s="2" customFormat="1" ht="16.5" customHeight="1" x14ac:dyDescent="0.25">
      <c r="A117" s="28"/>
      <c r="B117" s="1">
        <v>913</v>
      </c>
      <c r="C117" s="32" t="s">
        <v>5</v>
      </c>
      <c r="D117" s="32">
        <v>18836</v>
      </c>
      <c r="E117" s="32">
        <v>2</v>
      </c>
      <c r="F117" s="32">
        <v>705</v>
      </c>
      <c r="G117" s="32" t="s">
        <v>191</v>
      </c>
      <c r="H117" s="32">
        <v>7</v>
      </c>
      <c r="I117" s="32">
        <v>1</v>
      </c>
      <c r="J117" s="32">
        <v>92</v>
      </c>
      <c r="K117" s="12">
        <f>H117*400+I117*100+J117</f>
        <v>2992</v>
      </c>
      <c r="L117" s="14">
        <f>SUM(Q117:U117)</f>
        <v>2992</v>
      </c>
      <c r="M117" s="62">
        <v>1</v>
      </c>
      <c r="N117" s="14">
        <f t="shared" si="57"/>
        <v>2992</v>
      </c>
      <c r="O117" s="14">
        <v>125</v>
      </c>
      <c r="P117" s="14">
        <f t="shared" si="53"/>
        <v>374000</v>
      </c>
      <c r="Q117" s="34">
        <v>2992</v>
      </c>
      <c r="R117" s="8"/>
      <c r="S117" s="8"/>
      <c r="T117" s="4"/>
      <c r="U117" s="11"/>
      <c r="V117" s="26"/>
      <c r="W117" s="5"/>
      <c r="X117" s="47"/>
      <c r="Y117" s="4"/>
      <c r="Z117" s="4"/>
      <c r="AA117" s="16"/>
      <c r="AB117" s="16"/>
      <c r="AC117" s="16"/>
      <c r="AD117" s="8"/>
      <c r="AE117" s="8"/>
      <c r="AF117" s="7"/>
      <c r="AG117" s="7"/>
      <c r="AH117" s="4"/>
      <c r="AI117" s="3"/>
      <c r="AJ117" s="3"/>
      <c r="AK117" s="3"/>
      <c r="AL117" s="3"/>
      <c r="AO117" s="95"/>
      <c r="AP117" s="95"/>
      <c r="AQ117" s="95">
        <f t="shared" si="45"/>
        <v>374000</v>
      </c>
      <c r="AR117" s="95">
        <f t="shared" si="49"/>
        <v>374000</v>
      </c>
      <c r="AT117" s="95">
        <f t="shared" si="50"/>
        <v>374000</v>
      </c>
    </row>
    <row r="118" spans="1:49" s="2" customFormat="1" ht="16.5" customHeight="1" x14ac:dyDescent="0.25">
      <c r="A118" s="28"/>
      <c r="B118" s="1">
        <v>914</v>
      </c>
      <c r="C118" s="2" t="s">
        <v>5</v>
      </c>
      <c r="D118" s="2">
        <v>18685</v>
      </c>
      <c r="E118" s="2">
        <v>11</v>
      </c>
      <c r="F118" s="2">
        <v>554</v>
      </c>
      <c r="G118" s="32" t="s">
        <v>191</v>
      </c>
      <c r="H118" s="2">
        <v>1</v>
      </c>
      <c r="I118" s="2">
        <v>2</v>
      </c>
      <c r="J118" s="2">
        <v>13</v>
      </c>
      <c r="K118" s="12">
        <f>H118*400+I118*100+J118</f>
        <v>613</v>
      </c>
      <c r="L118" s="14">
        <f>SUM(Q118:U118)</f>
        <v>613</v>
      </c>
      <c r="M118" s="62">
        <v>1</v>
      </c>
      <c r="N118" s="14">
        <f t="shared" si="57"/>
        <v>613</v>
      </c>
      <c r="O118" s="14">
        <v>125</v>
      </c>
      <c r="P118" s="14">
        <f t="shared" si="53"/>
        <v>76625</v>
      </c>
      <c r="Q118" s="3">
        <v>613</v>
      </c>
      <c r="R118" s="8"/>
      <c r="S118" s="8"/>
      <c r="T118" s="4"/>
      <c r="U118" s="11"/>
      <c r="V118" s="26"/>
      <c r="W118" s="5"/>
      <c r="X118" s="47"/>
      <c r="Y118" s="4"/>
      <c r="Z118" s="4"/>
      <c r="AA118" s="16"/>
      <c r="AB118" s="16"/>
      <c r="AC118" s="16"/>
      <c r="AD118" s="8"/>
      <c r="AE118" s="8"/>
      <c r="AF118" s="7"/>
      <c r="AG118" s="7"/>
      <c r="AH118" s="4"/>
      <c r="AI118" s="3"/>
      <c r="AJ118" s="3"/>
      <c r="AK118" s="3"/>
      <c r="AL118" s="3"/>
      <c r="AO118" s="95"/>
      <c r="AP118" s="95"/>
      <c r="AQ118" s="95">
        <f t="shared" si="45"/>
        <v>76625</v>
      </c>
      <c r="AR118" s="95">
        <f t="shared" si="49"/>
        <v>76625</v>
      </c>
      <c r="AT118" s="95">
        <f t="shared" si="50"/>
        <v>76625</v>
      </c>
    </row>
    <row r="119" spans="1:49" s="4" customFormat="1" ht="16.5" customHeight="1" x14ac:dyDescent="0.25">
      <c r="A119" s="26" t="s">
        <v>1227</v>
      </c>
      <c r="B119" s="5">
        <v>915</v>
      </c>
      <c r="C119" s="4" t="s">
        <v>5</v>
      </c>
      <c r="D119" s="4">
        <v>18745</v>
      </c>
      <c r="E119" s="4">
        <v>31</v>
      </c>
      <c r="F119" s="4">
        <v>614</v>
      </c>
      <c r="G119" s="4" t="s">
        <v>191</v>
      </c>
      <c r="H119" s="4">
        <v>2</v>
      </c>
      <c r="I119" s="4">
        <v>0</v>
      </c>
      <c r="J119" s="4">
        <v>0</v>
      </c>
      <c r="K119" s="12">
        <f>H119*400+I119*100+J119</f>
        <v>800</v>
      </c>
      <c r="L119" s="14">
        <f>SUM(Q119:U119)</f>
        <v>800</v>
      </c>
      <c r="M119" s="62">
        <v>2</v>
      </c>
      <c r="N119" s="14">
        <f t="shared" si="57"/>
        <v>800</v>
      </c>
      <c r="O119" s="14">
        <v>150</v>
      </c>
      <c r="P119" s="14">
        <f t="shared" si="53"/>
        <v>120000</v>
      </c>
      <c r="Q119" s="3"/>
      <c r="R119" s="8">
        <v>800</v>
      </c>
      <c r="S119" s="8"/>
      <c r="U119" s="11"/>
      <c r="V119" s="26" t="s">
        <v>1228</v>
      </c>
      <c r="W119" s="5">
        <v>921</v>
      </c>
      <c r="X119" s="47">
        <v>26</v>
      </c>
      <c r="Y119" s="4" t="s">
        <v>28</v>
      </c>
      <c r="Z119" s="4" t="s">
        <v>53</v>
      </c>
      <c r="AA119" s="16">
        <v>9</v>
      </c>
      <c r="AB119" s="16">
        <v>18</v>
      </c>
      <c r="AC119" s="16">
        <v>2</v>
      </c>
      <c r="AD119" s="8">
        <f>AA119*AB119</f>
        <v>162</v>
      </c>
      <c r="AE119" s="8">
        <v>100</v>
      </c>
      <c r="AF119" s="7">
        <f>[14]รายการ!B1</f>
        <v>6700</v>
      </c>
      <c r="AG119" s="7">
        <f t="shared" si="48"/>
        <v>1085400</v>
      </c>
      <c r="AH119" s="3">
        <f>SUM(AI119:AL119)</f>
        <v>162</v>
      </c>
      <c r="AI119" s="3"/>
      <c r="AJ119" s="3">
        <v>162</v>
      </c>
      <c r="AK119" s="3"/>
      <c r="AL119" s="3"/>
      <c r="AM119" s="4">
        <v>8</v>
      </c>
      <c r="AN119" s="4">
        <f>ค่าเสื่อม!I4</f>
        <v>30</v>
      </c>
      <c r="AO119" s="166">
        <f t="shared" si="55"/>
        <v>325620</v>
      </c>
      <c r="AP119" s="166">
        <f t="shared" si="56"/>
        <v>759780</v>
      </c>
      <c r="AQ119" s="166">
        <f t="shared" si="45"/>
        <v>879780</v>
      </c>
      <c r="AR119" s="166">
        <f t="shared" si="49"/>
        <v>879780</v>
      </c>
      <c r="AT119" s="166">
        <f t="shared" si="50"/>
        <v>879780</v>
      </c>
    </row>
    <row r="120" spans="1:49" s="2" customFormat="1" ht="16.5" customHeight="1" x14ac:dyDescent="0.25">
      <c r="A120" s="28" t="s">
        <v>1229</v>
      </c>
      <c r="B120" s="1">
        <v>916</v>
      </c>
      <c r="C120" s="2" t="s">
        <v>5</v>
      </c>
      <c r="D120" s="2">
        <v>31083</v>
      </c>
      <c r="E120" s="2">
        <v>169</v>
      </c>
      <c r="F120" s="2">
        <v>1526</v>
      </c>
      <c r="G120" s="32" t="s">
        <v>191</v>
      </c>
      <c r="H120" s="2">
        <v>0</v>
      </c>
      <c r="I120" s="2">
        <v>1</v>
      </c>
      <c r="J120" s="2">
        <v>35</v>
      </c>
      <c r="K120" s="12">
        <f>H120*400+I120*100+J120</f>
        <v>135</v>
      </c>
      <c r="L120" s="14">
        <f>SUM(Q120:U120)</f>
        <v>135</v>
      </c>
      <c r="M120" s="62">
        <v>2</v>
      </c>
      <c r="N120" s="14">
        <f t="shared" si="57"/>
        <v>135</v>
      </c>
      <c r="O120" s="14">
        <v>150</v>
      </c>
      <c r="P120" s="14">
        <f t="shared" si="53"/>
        <v>20250</v>
      </c>
      <c r="Q120" s="3"/>
      <c r="R120" s="8">
        <v>135</v>
      </c>
      <c r="S120" s="8"/>
      <c r="T120" s="4"/>
      <c r="U120" s="11"/>
      <c r="V120" s="26" t="s">
        <v>1229</v>
      </c>
      <c r="W120" s="5">
        <v>922</v>
      </c>
      <c r="X120" s="47" t="s">
        <v>1230</v>
      </c>
      <c r="Y120" s="4" t="s">
        <v>28</v>
      </c>
      <c r="Z120" s="4" t="s">
        <v>41</v>
      </c>
      <c r="AA120" s="16"/>
      <c r="AB120" s="16"/>
      <c r="AC120" s="16">
        <v>2</v>
      </c>
      <c r="AD120" s="8">
        <v>270</v>
      </c>
      <c r="AE120" s="8">
        <v>100</v>
      </c>
      <c r="AF120" s="7">
        <f>[14]รายการ!B1</f>
        <v>6700</v>
      </c>
      <c r="AG120" s="7">
        <f t="shared" si="48"/>
        <v>1809000</v>
      </c>
      <c r="AH120" s="3">
        <f>SUM(AI120:AL120)</f>
        <v>270</v>
      </c>
      <c r="AI120" s="3"/>
      <c r="AJ120" s="3">
        <v>270</v>
      </c>
      <c r="AK120" s="3"/>
      <c r="AL120" s="3"/>
      <c r="AM120" s="2">
        <v>11</v>
      </c>
      <c r="AN120" s="2">
        <f>ค่าเสื่อม!L3</f>
        <v>34</v>
      </c>
      <c r="AO120" s="95">
        <f t="shared" si="55"/>
        <v>615060</v>
      </c>
      <c r="AP120" s="95">
        <f t="shared" si="56"/>
        <v>1193940</v>
      </c>
      <c r="AQ120" s="95">
        <f t="shared" si="45"/>
        <v>1214190</v>
      </c>
      <c r="AR120" s="95">
        <f t="shared" si="49"/>
        <v>1214190</v>
      </c>
      <c r="AT120" s="95">
        <f t="shared" si="50"/>
        <v>1214190</v>
      </c>
    </row>
    <row r="121" spans="1:49" s="2" customFormat="1" ht="16.5" customHeight="1" x14ac:dyDescent="0.25">
      <c r="A121" s="28"/>
      <c r="B121" s="1"/>
      <c r="K121" s="13"/>
      <c r="L121" s="13"/>
      <c r="M121" s="84"/>
      <c r="N121" s="13"/>
      <c r="O121" s="13"/>
      <c r="P121" s="14"/>
      <c r="Q121" s="3"/>
      <c r="R121" s="8"/>
      <c r="S121" s="8"/>
      <c r="T121" s="4"/>
      <c r="U121" s="11"/>
      <c r="V121" s="26"/>
      <c r="W121" s="5"/>
      <c r="X121" s="47"/>
      <c r="Y121" s="4"/>
      <c r="Z121" s="26" t="s">
        <v>42</v>
      </c>
      <c r="AA121" s="16">
        <v>9</v>
      </c>
      <c r="AB121" s="16">
        <v>15</v>
      </c>
      <c r="AC121" s="16">
        <v>2</v>
      </c>
      <c r="AD121" s="43">
        <f>AA121*AB121</f>
        <v>135</v>
      </c>
      <c r="AE121" s="43">
        <v>50</v>
      </c>
      <c r="AF121" s="37">
        <f>AF120</f>
        <v>6700</v>
      </c>
      <c r="AG121" s="7">
        <f t="shared" si="48"/>
        <v>904500</v>
      </c>
      <c r="AH121" s="34">
        <f>SUM(AI121:AL121)</f>
        <v>135</v>
      </c>
      <c r="AI121" s="3"/>
      <c r="AJ121" s="3">
        <v>135</v>
      </c>
      <c r="AK121" s="3"/>
      <c r="AL121" s="3"/>
      <c r="AN121" s="2">
        <v>34</v>
      </c>
      <c r="AO121" s="95">
        <f t="shared" si="55"/>
        <v>307530</v>
      </c>
      <c r="AP121" s="95">
        <f t="shared" si="56"/>
        <v>596970</v>
      </c>
      <c r="AQ121" s="95">
        <f t="shared" si="45"/>
        <v>596970</v>
      </c>
      <c r="AR121" s="95">
        <f t="shared" si="49"/>
        <v>596970</v>
      </c>
      <c r="AT121" s="95">
        <f t="shared" si="50"/>
        <v>596970</v>
      </c>
    </row>
    <row r="122" spans="1:49" s="2" customFormat="1" ht="16.5" customHeight="1" x14ac:dyDescent="0.25">
      <c r="A122" s="28"/>
      <c r="B122" s="1"/>
      <c r="K122" s="13"/>
      <c r="L122" s="13"/>
      <c r="M122" s="84"/>
      <c r="N122" s="13"/>
      <c r="O122" s="13"/>
      <c r="P122" s="14"/>
      <c r="Q122" s="3"/>
      <c r="R122" s="8"/>
      <c r="S122" s="8"/>
      <c r="T122" s="4"/>
      <c r="U122" s="11"/>
      <c r="V122" s="26"/>
      <c r="W122" s="5"/>
      <c r="X122" s="47"/>
      <c r="Y122" s="4"/>
      <c r="Z122" s="26" t="s">
        <v>43</v>
      </c>
      <c r="AA122" s="16">
        <v>9</v>
      </c>
      <c r="AB122" s="16">
        <v>15</v>
      </c>
      <c r="AC122" s="16">
        <v>2</v>
      </c>
      <c r="AD122" s="43">
        <f>AA122*AB122</f>
        <v>135</v>
      </c>
      <c r="AE122" s="43">
        <v>50</v>
      </c>
      <c r="AF122" s="37">
        <f>AF121</f>
        <v>6700</v>
      </c>
      <c r="AG122" s="7">
        <f t="shared" si="48"/>
        <v>904500</v>
      </c>
      <c r="AH122" s="34">
        <f>SUM(AI122:AL122)</f>
        <v>135</v>
      </c>
      <c r="AI122" s="3"/>
      <c r="AJ122" s="3">
        <v>135</v>
      </c>
      <c r="AK122" s="3"/>
      <c r="AL122" s="3"/>
      <c r="AN122" s="2">
        <v>34</v>
      </c>
      <c r="AO122" s="95">
        <f t="shared" si="55"/>
        <v>307530</v>
      </c>
      <c r="AP122" s="95">
        <f t="shared" si="56"/>
        <v>596970</v>
      </c>
      <c r="AQ122" s="95">
        <f t="shared" si="45"/>
        <v>596970</v>
      </c>
      <c r="AR122" s="95">
        <f t="shared" si="49"/>
        <v>596970</v>
      </c>
      <c r="AT122" s="95">
        <f t="shared" si="50"/>
        <v>596970</v>
      </c>
    </row>
    <row r="123" spans="1:49" s="2" customFormat="1" ht="16.5" customHeight="1" x14ac:dyDescent="0.25">
      <c r="A123" s="28"/>
      <c r="B123" s="1"/>
      <c r="K123" s="13"/>
      <c r="L123" s="13"/>
      <c r="M123" s="84"/>
      <c r="N123" s="13"/>
      <c r="O123" s="13"/>
      <c r="P123" s="14"/>
      <c r="Q123" s="3"/>
      <c r="R123" s="8"/>
      <c r="S123" s="8"/>
      <c r="T123" s="4"/>
      <c r="U123" s="11"/>
      <c r="V123" s="26"/>
      <c r="W123" s="5">
        <v>923</v>
      </c>
      <c r="X123" s="47"/>
      <c r="Y123" s="4" t="s">
        <v>38</v>
      </c>
      <c r="Z123" s="4" t="s">
        <v>7</v>
      </c>
      <c r="AA123" s="16">
        <v>3</v>
      </c>
      <c r="AB123" s="16">
        <v>10</v>
      </c>
      <c r="AC123" s="16">
        <v>2</v>
      </c>
      <c r="AD123" s="43">
        <f>AA123*AB123</f>
        <v>30</v>
      </c>
      <c r="AE123" s="43">
        <v>100</v>
      </c>
      <c r="AF123" s="37">
        <f>[14]รายการ!B34</f>
        <v>2050</v>
      </c>
      <c r="AG123" s="7">
        <f t="shared" si="48"/>
        <v>61500</v>
      </c>
      <c r="AH123" s="34">
        <f>SUM(AI123:AL123)</f>
        <v>30</v>
      </c>
      <c r="AI123" s="3"/>
      <c r="AJ123" s="3">
        <v>30</v>
      </c>
      <c r="AK123" s="3"/>
      <c r="AL123" s="3"/>
      <c r="AM123" s="2">
        <v>2</v>
      </c>
      <c r="AN123" s="2">
        <f>ค่าเสื่อม!C4</f>
        <v>6</v>
      </c>
      <c r="AO123" s="95">
        <f t="shared" si="55"/>
        <v>3690</v>
      </c>
      <c r="AP123" s="95">
        <f t="shared" si="56"/>
        <v>57810</v>
      </c>
      <c r="AQ123" s="95">
        <f t="shared" si="45"/>
        <v>57810</v>
      </c>
      <c r="AR123" s="95">
        <f t="shared" si="49"/>
        <v>57810</v>
      </c>
      <c r="AT123" s="95">
        <f t="shared" si="50"/>
        <v>57810</v>
      </c>
    </row>
    <row r="124" spans="1:49" s="2" customFormat="1" ht="16.5" customHeight="1" x14ac:dyDescent="0.25">
      <c r="A124" s="28"/>
      <c r="B124" s="1">
        <v>917</v>
      </c>
      <c r="C124" s="2" t="s">
        <v>5</v>
      </c>
      <c r="D124" s="2">
        <v>24606</v>
      </c>
      <c r="E124" s="2">
        <v>104</v>
      </c>
      <c r="F124" s="2">
        <v>1078</v>
      </c>
      <c r="G124" s="32" t="s">
        <v>191</v>
      </c>
      <c r="H124" s="2">
        <v>6</v>
      </c>
      <c r="I124" s="2">
        <v>0</v>
      </c>
      <c r="J124" s="2">
        <v>71</v>
      </c>
      <c r="K124" s="12">
        <f>H124*400+I124*100+J124</f>
        <v>2471</v>
      </c>
      <c r="L124" s="14">
        <f>SUM(Q124:U124)</f>
        <v>2471</v>
      </c>
      <c r="M124" s="62">
        <v>1</v>
      </c>
      <c r="N124" s="14">
        <f>L124</f>
        <v>2471</v>
      </c>
      <c r="O124" s="14">
        <v>125</v>
      </c>
      <c r="P124" s="14">
        <f t="shared" si="53"/>
        <v>308875</v>
      </c>
      <c r="Q124" s="3">
        <v>2471</v>
      </c>
      <c r="R124" s="8"/>
      <c r="S124" s="8"/>
      <c r="T124" s="4"/>
      <c r="U124" s="11"/>
      <c r="V124" s="26"/>
      <c r="W124" s="5"/>
      <c r="X124" s="47"/>
      <c r="Y124" s="4"/>
      <c r="Z124" s="4"/>
      <c r="AA124" s="16"/>
      <c r="AB124" s="16"/>
      <c r="AC124" s="16"/>
      <c r="AD124" s="43"/>
      <c r="AE124" s="43"/>
      <c r="AF124" s="37"/>
      <c r="AG124" s="7"/>
      <c r="AH124" s="34"/>
      <c r="AI124" s="3"/>
      <c r="AJ124" s="3"/>
      <c r="AK124" s="3"/>
      <c r="AL124" s="3"/>
      <c r="AO124" s="95"/>
      <c r="AP124" s="95"/>
      <c r="AQ124" s="95">
        <f t="shared" si="45"/>
        <v>308875</v>
      </c>
      <c r="AR124" s="95">
        <f t="shared" ref="AR124:AR153" si="58">P124+AP124</f>
        <v>308875</v>
      </c>
      <c r="AT124" s="95">
        <f t="shared" si="50"/>
        <v>308875</v>
      </c>
    </row>
    <row r="125" spans="1:49" s="2" customFormat="1" ht="16.5" customHeight="1" x14ac:dyDescent="0.25">
      <c r="A125" s="28"/>
      <c r="B125" s="1">
        <v>918</v>
      </c>
      <c r="C125" s="2" t="s">
        <v>5</v>
      </c>
      <c r="D125" s="2">
        <v>34251</v>
      </c>
      <c r="E125" s="2">
        <v>124</v>
      </c>
      <c r="F125" s="2">
        <v>1646</v>
      </c>
      <c r="G125" s="32" t="s">
        <v>191</v>
      </c>
      <c r="H125" s="2">
        <v>20</v>
      </c>
      <c r="I125" s="2">
        <v>0</v>
      </c>
      <c r="J125" s="2">
        <v>0</v>
      </c>
      <c r="K125" s="12">
        <f>H125*400+I125*100+J125</f>
        <v>8000</v>
      </c>
      <c r="L125" s="14">
        <f>SUM(Q125:U125)</f>
        <v>8000</v>
      </c>
      <c r="M125" s="62">
        <v>1</v>
      </c>
      <c r="N125" s="14">
        <f>L125</f>
        <v>8000</v>
      </c>
      <c r="O125" s="14">
        <v>125</v>
      </c>
      <c r="P125" s="14">
        <f t="shared" si="53"/>
        <v>1000000</v>
      </c>
      <c r="Q125" s="3">
        <v>8000</v>
      </c>
      <c r="R125" s="8"/>
      <c r="S125" s="8"/>
      <c r="T125" s="4"/>
      <c r="U125" s="11"/>
      <c r="V125" s="26"/>
      <c r="W125" s="5"/>
      <c r="X125" s="47"/>
      <c r="Y125" s="4"/>
      <c r="Z125" s="4"/>
      <c r="AA125" s="16"/>
      <c r="AB125" s="16"/>
      <c r="AC125" s="16"/>
      <c r="AD125" s="43"/>
      <c r="AE125" s="43"/>
      <c r="AF125" s="37"/>
      <c r="AG125" s="7"/>
      <c r="AH125" s="34"/>
      <c r="AI125" s="3"/>
      <c r="AJ125" s="3"/>
      <c r="AK125" s="3"/>
      <c r="AL125" s="3"/>
      <c r="AO125" s="95"/>
      <c r="AP125" s="95"/>
      <c r="AQ125" s="95">
        <f t="shared" si="45"/>
        <v>1000000</v>
      </c>
      <c r="AR125" s="95">
        <f t="shared" si="58"/>
        <v>1000000</v>
      </c>
      <c r="AT125" s="95">
        <f t="shared" si="50"/>
        <v>1000000</v>
      </c>
    </row>
    <row r="126" spans="1:49" s="2" customFormat="1" ht="16.5" customHeight="1" x14ac:dyDescent="0.25">
      <c r="A126" s="28"/>
      <c r="B126" s="1">
        <v>919</v>
      </c>
      <c r="C126" s="2" t="s">
        <v>5</v>
      </c>
      <c r="D126" s="2">
        <v>18695</v>
      </c>
      <c r="E126" s="2">
        <v>15</v>
      </c>
      <c r="F126" s="2">
        <v>564</v>
      </c>
      <c r="G126" s="32" t="s">
        <v>191</v>
      </c>
      <c r="H126" s="2">
        <v>12</v>
      </c>
      <c r="I126" s="2">
        <v>1</v>
      </c>
      <c r="J126" s="2">
        <v>50</v>
      </c>
      <c r="K126" s="12">
        <f>H126*400+I126*100+J126</f>
        <v>4950</v>
      </c>
      <c r="L126" s="14">
        <f>SUM(Q126:U126)</f>
        <v>495000</v>
      </c>
      <c r="M126" s="62">
        <v>1</v>
      </c>
      <c r="N126" s="14">
        <f>K126</f>
        <v>4950</v>
      </c>
      <c r="O126" s="14">
        <v>100</v>
      </c>
      <c r="P126" s="14">
        <f t="shared" si="53"/>
        <v>495000</v>
      </c>
      <c r="Q126" s="3">
        <f>P126</f>
        <v>495000</v>
      </c>
      <c r="R126" s="8"/>
      <c r="S126" s="8"/>
      <c r="T126" s="4"/>
      <c r="U126" s="11"/>
      <c r="V126" s="26"/>
      <c r="W126" s="5"/>
      <c r="X126" s="47"/>
      <c r="Y126" s="4"/>
      <c r="Z126" s="4"/>
      <c r="AA126" s="16"/>
      <c r="AB126" s="16"/>
      <c r="AC126" s="16"/>
      <c r="AD126" s="43"/>
      <c r="AE126" s="43"/>
      <c r="AF126" s="37"/>
      <c r="AG126" s="7"/>
      <c r="AH126" s="34"/>
      <c r="AI126" s="3"/>
      <c r="AJ126" s="3"/>
      <c r="AK126" s="3"/>
      <c r="AL126" s="3"/>
      <c r="AO126" s="95"/>
      <c r="AP126" s="95"/>
      <c r="AQ126" s="95">
        <f t="shared" si="45"/>
        <v>495000</v>
      </c>
      <c r="AR126" s="95">
        <f t="shared" si="58"/>
        <v>495000</v>
      </c>
      <c r="AT126" s="95">
        <f t="shared" si="50"/>
        <v>495000</v>
      </c>
    </row>
    <row r="127" spans="1:49" s="2" customFormat="1" ht="16.5" customHeight="1" x14ac:dyDescent="0.25">
      <c r="A127" s="28"/>
      <c r="B127" s="1">
        <v>920</v>
      </c>
      <c r="C127" s="2" t="s">
        <v>5</v>
      </c>
      <c r="D127" s="2">
        <v>43120</v>
      </c>
      <c r="E127" s="2">
        <v>210</v>
      </c>
      <c r="F127" s="2">
        <v>2300</v>
      </c>
      <c r="G127" s="32" t="s">
        <v>191</v>
      </c>
      <c r="H127" s="2">
        <v>10</v>
      </c>
      <c r="I127" s="2">
        <v>1</v>
      </c>
      <c r="J127" s="2">
        <v>36</v>
      </c>
      <c r="K127" s="12">
        <f>H127*400+I127*100+J127</f>
        <v>4136</v>
      </c>
      <c r="L127" s="14">
        <f>SUM(Q127:U127)</f>
        <v>4136</v>
      </c>
      <c r="M127" s="62">
        <v>1</v>
      </c>
      <c r="N127" s="14">
        <f>L127</f>
        <v>4136</v>
      </c>
      <c r="O127" s="14">
        <v>100</v>
      </c>
      <c r="P127" s="14">
        <f t="shared" si="53"/>
        <v>413600</v>
      </c>
      <c r="Q127" s="3">
        <v>4136</v>
      </c>
      <c r="R127" s="8"/>
      <c r="S127" s="8"/>
      <c r="T127" s="4"/>
      <c r="U127" s="11"/>
      <c r="V127" s="26"/>
      <c r="W127" s="5"/>
      <c r="X127" s="47"/>
      <c r="Y127" s="4"/>
      <c r="Z127" s="4"/>
      <c r="AA127" s="16"/>
      <c r="AB127" s="16"/>
      <c r="AC127" s="16"/>
      <c r="AD127" s="8"/>
      <c r="AE127" s="8"/>
      <c r="AF127" s="7"/>
      <c r="AG127" s="7"/>
      <c r="AH127" s="4"/>
      <c r="AI127" s="3"/>
      <c r="AJ127" s="3"/>
      <c r="AK127" s="3"/>
      <c r="AL127" s="3"/>
      <c r="AO127" s="95"/>
      <c r="AP127" s="95"/>
      <c r="AQ127" s="95">
        <f t="shared" si="45"/>
        <v>413600</v>
      </c>
      <c r="AR127" s="95">
        <f t="shared" si="58"/>
        <v>413600</v>
      </c>
      <c r="AT127" s="95">
        <f t="shared" si="50"/>
        <v>413600</v>
      </c>
    </row>
    <row r="128" spans="1:49" s="2" customFormat="1" ht="16.5" customHeight="1" x14ac:dyDescent="0.25">
      <c r="A128" s="28" t="s">
        <v>1232</v>
      </c>
      <c r="B128" s="1">
        <v>921</v>
      </c>
      <c r="C128" s="2" t="s">
        <v>5</v>
      </c>
      <c r="D128" s="2">
        <v>18751</v>
      </c>
      <c r="E128" s="2">
        <v>37</v>
      </c>
      <c r="F128" s="2">
        <v>620</v>
      </c>
      <c r="G128" s="32" t="s">
        <v>191</v>
      </c>
      <c r="H128" s="2">
        <v>10</v>
      </c>
      <c r="I128" s="2">
        <v>1</v>
      </c>
      <c r="J128" s="2">
        <v>37</v>
      </c>
      <c r="K128" s="12">
        <f>H128*400+I128*100+J128</f>
        <v>4137</v>
      </c>
      <c r="L128" s="14">
        <f>SUM(Q128:U128)</f>
        <v>4137</v>
      </c>
      <c r="M128" s="62">
        <v>2</v>
      </c>
      <c r="N128" s="14">
        <f>L128</f>
        <v>4137</v>
      </c>
      <c r="O128" s="14">
        <v>100</v>
      </c>
      <c r="P128" s="14">
        <f t="shared" si="53"/>
        <v>413700</v>
      </c>
      <c r="Q128" s="3"/>
      <c r="R128" s="8">
        <v>4137</v>
      </c>
      <c r="S128" s="8"/>
      <c r="T128" s="4"/>
      <c r="U128" s="11"/>
      <c r="V128" s="26" t="s">
        <v>1232</v>
      </c>
      <c r="W128" s="5">
        <v>924</v>
      </c>
      <c r="X128" s="47" t="s">
        <v>1233</v>
      </c>
      <c r="Y128" s="4" t="s">
        <v>28</v>
      </c>
      <c r="Z128" s="4" t="s">
        <v>41</v>
      </c>
      <c r="AA128" s="16"/>
      <c r="AB128" s="16"/>
      <c r="AC128" s="16">
        <v>2</v>
      </c>
      <c r="AD128" s="43">
        <v>270</v>
      </c>
      <c r="AE128" s="43">
        <v>100</v>
      </c>
      <c r="AF128" s="37">
        <f>[14]รายการ!B1</f>
        <v>6700</v>
      </c>
      <c r="AG128" s="7">
        <f t="shared" si="48"/>
        <v>1809000</v>
      </c>
      <c r="AH128" s="34">
        <v>270</v>
      </c>
      <c r="AI128" s="3"/>
      <c r="AJ128" s="3">
        <v>270</v>
      </c>
      <c r="AK128" s="3"/>
      <c r="AL128" s="3"/>
      <c r="AM128" s="2">
        <v>7</v>
      </c>
      <c r="AN128" s="2">
        <f>ค่าเสื่อม!H3</f>
        <v>18</v>
      </c>
      <c r="AO128" s="95">
        <f t="shared" si="55"/>
        <v>325620</v>
      </c>
      <c r="AP128" s="95">
        <f t="shared" si="56"/>
        <v>1483380</v>
      </c>
      <c r="AQ128" s="95">
        <f t="shared" si="45"/>
        <v>1897080</v>
      </c>
      <c r="AR128" s="95">
        <f t="shared" si="58"/>
        <v>1897080</v>
      </c>
      <c r="AT128" s="95">
        <f t="shared" si="50"/>
        <v>1897080</v>
      </c>
    </row>
    <row r="129" spans="1:49" s="2" customFormat="1" ht="16.5" customHeight="1" x14ac:dyDescent="0.25">
      <c r="A129" s="28"/>
      <c r="B129" s="1"/>
      <c r="K129" s="13"/>
      <c r="L129" s="13"/>
      <c r="M129" s="84"/>
      <c r="N129" s="13"/>
      <c r="O129" s="13"/>
      <c r="P129" s="14"/>
      <c r="Q129" s="3"/>
      <c r="R129" s="8"/>
      <c r="S129" s="8"/>
      <c r="T129" s="4"/>
      <c r="U129" s="11"/>
      <c r="V129" s="26"/>
      <c r="W129" s="5"/>
      <c r="X129" s="47"/>
      <c r="Y129" s="4"/>
      <c r="Z129" s="26" t="s">
        <v>42</v>
      </c>
      <c r="AA129" s="16">
        <v>9</v>
      </c>
      <c r="AB129" s="16">
        <v>15</v>
      </c>
      <c r="AC129" s="16">
        <v>2</v>
      </c>
      <c r="AD129" s="43">
        <f>AA129*AB129</f>
        <v>135</v>
      </c>
      <c r="AE129" s="43">
        <v>50</v>
      </c>
      <c r="AF129" s="37">
        <f>AF128</f>
        <v>6700</v>
      </c>
      <c r="AG129" s="7">
        <f t="shared" si="48"/>
        <v>904500</v>
      </c>
      <c r="AH129" s="34">
        <f>SUM(AI129:AL129)</f>
        <v>135</v>
      </c>
      <c r="AI129" s="3"/>
      <c r="AJ129" s="3">
        <v>135</v>
      </c>
      <c r="AK129" s="3"/>
      <c r="AL129" s="3"/>
      <c r="AN129" s="2">
        <v>18</v>
      </c>
      <c r="AO129" s="95">
        <f t="shared" si="55"/>
        <v>162810</v>
      </c>
      <c r="AP129" s="95">
        <f t="shared" si="56"/>
        <v>741690</v>
      </c>
      <c r="AQ129" s="95">
        <f t="shared" si="45"/>
        <v>741690</v>
      </c>
      <c r="AR129" s="95">
        <f t="shared" si="58"/>
        <v>741690</v>
      </c>
      <c r="AT129" s="95">
        <f t="shared" si="50"/>
        <v>741690</v>
      </c>
    </row>
    <row r="130" spans="1:49" s="2" customFormat="1" ht="16.5" customHeight="1" x14ac:dyDescent="0.25">
      <c r="A130" s="28"/>
      <c r="B130" s="1"/>
      <c r="K130" s="13"/>
      <c r="L130" s="13"/>
      <c r="M130" s="84"/>
      <c r="N130" s="13"/>
      <c r="O130" s="13"/>
      <c r="P130" s="14"/>
      <c r="Q130" s="3"/>
      <c r="R130" s="8"/>
      <c r="S130" s="8"/>
      <c r="T130" s="4"/>
      <c r="U130" s="11"/>
      <c r="V130" s="26"/>
      <c r="W130" s="5"/>
      <c r="X130" s="47"/>
      <c r="Y130" s="4"/>
      <c r="Z130" s="26" t="s">
        <v>43</v>
      </c>
      <c r="AA130" s="16">
        <v>9</v>
      </c>
      <c r="AB130" s="16">
        <v>15</v>
      </c>
      <c r="AC130" s="16">
        <v>2</v>
      </c>
      <c r="AD130" s="43">
        <f>AA130*AB130</f>
        <v>135</v>
      </c>
      <c r="AE130" s="43">
        <v>50</v>
      </c>
      <c r="AF130" s="37">
        <f>AF129</f>
        <v>6700</v>
      </c>
      <c r="AG130" s="7">
        <f t="shared" si="48"/>
        <v>904500</v>
      </c>
      <c r="AH130" s="34">
        <f>SUM(AI130:AL130)</f>
        <v>135</v>
      </c>
      <c r="AI130" s="3"/>
      <c r="AJ130" s="3">
        <v>135</v>
      </c>
      <c r="AK130" s="3"/>
      <c r="AL130" s="3"/>
      <c r="AN130" s="2">
        <v>18</v>
      </c>
      <c r="AO130" s="95">
        <f t="shared" si="55"/>
        <v>162810</v>
      </c>
      <c r="AP130" s="95">
        <f t="shared" si="56"/>
        <v>741690</v>
      </c>
      <c r="AQ130" s="95">
        <f t="shared" si="45"/>
        <v>741690</v>
      </c>
      <c r="AR130" s="95">
        <f t="shared" si="58"/>
        <v>741690</v>
      </c>
      <c r="AT130" s="95">
        <f t="shared" si="50"/>
        <v>741690</v>
      </c>
    </row>
    <row r="131" spans="1:49" s="2" customFormat="1" ht="16.5" customHeight="1" x14ac:dyDescent="0.25">
      <c r="A131" s="28"/>
      <c r="B131" s="1"/>
      <c r="K131" s="13"/>
      <c r="L131" s="13"/>
      <c r="M131" s="84"/>
      <c r="N131" s="13"/>
      <c r="O131" s="13"/>
      <c r="P131" s="14"/>
      <c r="Q131" s="3"/>
      <c r="R131" s="8"/>
      <c r="S131" s="8"/>
      <c r="T131" s="4"/>
      <c r="U131" s="11"/>
      <c r="V131" s="26"/>
      <c r="W131" s="5">
        <v>925</v>
      </c>
      <c r="X131" s="47"/>
      <c r="Y131" s="4" t="s">
        <v>34</v>
      </c>
      <c r="Z131" s="4" t="s">
        <v>7</v>
      </c>
      <c r="AA131" s="16">
        <v>5</v>
      </c>
      <c r="AB131" s="16">
        <v>6</v>
      </c>
      <c r="AC131" s="16">
        <v>2</v>
      </c>
      <c r="AD131" s="43">
        <f>AA131*AB131</f>
        <v>30</v>
      </c>
      <c r="AE131" s="43">
        <v>100</v>
      </c>
      <c r="AF131" s="37">
        <f>[14]รายการ!B8</f>
        <v>2600</v>
      </c>
      <c r="AG131" s="7">
        <f t="shared" si="48"/>
        <v>78000</v>
      </c>
      <c r="AH131" s="34">
        <f>SUM(AI131:AL131)</f>
        <v>30</v>
      </c>
      <c r="AI131" s="3"/>
      <c r="AJ131" s="3">
        <v>30</v>
      </c>
      <c r="AK131" s="3"/>
      <c r="AL131" s="3"/>
      <c r="AM131" s="2">
        <v>7</v>
      </c>
      <c r="AN131" s="2">
        <f>ค่าเสื่อม!H4</f>
        <v>25</v>
      </c>
      <c r="AO131" s="95">
        <f t="shared" si="55"/>
        <v>19500</v>
      </c>
      <c r="AP131" s="95">
        <f t="shared" si="56"/>
        <v>58500</v>
      </c>
      <c r="AQ131" s="95">
        <f t="shared" si="45"/>
        <v>58500</v>
      </c>
      <c r="AR131" s="95">
        <f t="shared" si="58"/>
        <v>58500</v>
      </c>
      <c r="AS131" s="95"/>
      <c r="AT131" s="95">
        <f t="shared" si="50"/>
        <v>58500</v>
      </c>
    </row>
    <row r="132" spans="1:49" s="2" customFormat="1" ht="16.5" customHeight="1" x14ac:dyDescent="0.25">
      <c r="A132" s="28"/>
      <c r="B132" s="1"/>
      <c r="K132" s="13"/>
      <c r="L132" s="13"/>
      <c r="M132" s="84"/>
      <c r="N132" s="13"/>
      <c r="O132" s="13"/>
      <c r="P132" s="14"/>
      <c r="Q132" s="3"/>
      <c r="R132" s="8"/>
      <c r="S132" s="8"/>
      <c r="T132" s="4"/>
      <c r="U132" s="11"/>
      <c r="V132" s="26"/>
      <c r="W132" s="5">
        <v>926</v>
      </c>
      <c r="X132" s="47"/>
      <c r="Y132" s="4" t="s">
        <v>38</v>
      </c>
      <c r="Z132" s="4" t="s">
        <v>7</v>
      </c>
      <c r="AA132" s="16">
        <v>8</v>
      </c>
      <c r="AB132" s="16">
        <v>8</v>
      </c>
      <c r="AC132" s="16">
        <v>2</v>
      </c>
      <c r="AD132" s="43">
        <f>AA132*AB132</f>
        <v>64</v>
      </c>
      <c r="AE132" s="43">
        <v>100</v>
      </c>
      <c r="AF132" s="37">
        <f>[14]รายการ!B34</f>
        <v>2050</v>
      </c>
      <c r="AG132" s="7">
        <f t="shared" si="48"/>
        <v>131200</v>
      </c>
      <c r="AH132" s="34">
        <f>SUM(AI132:AL132)</f>
        <v>64</v>
      </c>
      <c r="AI132" s="3"/>
      <c r="AJ132" s="3">
        <v>64</v>
      </c>
      <c r="AK132" s="3"/>
      <c r="AL132" s="3"/>
      <c r="AM132" s="2">
        <v>7</v>
      </c>
      <c r="AN132" s="2">
        <f>ค่าเสื่อม!H4</f>
        <v>25</v>
      </c>
      <c r="AO132" s="95">
        <f t="shared" si="55"/>
        <v>32800</v>
      </c>
      <c r="AP132" s="95">
        <f t="shared" si="56"/>
        <v>98400</v>
      </c>
      <c r="AQ132" s="95">
        <f t="shared" si="45"/>
        <v>98400</v>
      </c>
      <c r="AR132" s="95">
        <f t="shared" si="58"/>
        <v>98400</v>
      </c>
      <c r="AT132" s="95">
        <f t="shared" si="50"/>
        <v>98400</v>
      </c>
    </row>
    <row r="133" spans="1:49" s="2" customFormat="1" ht="16.5" customHeight="1" x14ac:dyDescent="0.25">
      <c r="A133" s="28" t="s">
        <v>1234</v>
      </c>
      <c r="B133" s="1">
        <v>922</v>
      </c>
      <c r="C133" s="2" t="s">
        <v>5</v>
      </c>
      <c r="D133" s="2">
        <v>31082</v>
      </c>
      <c r="E133" s="2">
        <v>168</v>
      </c>
      <c r="F133" s="2">
        <v>1525</v>
      </c>
      <c r="G133" s="32" t="s">
        <v>191</v>
      </c>
      <c r="H133" s="2">
        <v>0</v>
      </c>
      <c r="I133" s="2">
        <v>3</v>
      </c>
      <c r="J133" s="2">
        <v>78</v>
      </c>
      <c r="K133" s="12">
        <f>H133*400+I133*100+J133</f>
        <v>378</v>
      </c>
      <c r="L133" s="14">
        <f>SUM(Q133:U133)</f>
        <v>378</v>
      </c>
      <c r="M133" s="62">
        <v>2</v>
      </c>
      <c r="N133" s="14">
        <f>L133</f>
        <v>378</v>
      </c>
      <c r="O133" s="14">
        <v>150</v>
      </c>
      <c r="P133" s="14">
        <f t="shared" si="53"/>
        <v>56700</v>
      </c>
      <c r="Q133" s="3"/>
      <c r="R133" s="8">
        <v>378</v>
      </c>
      <c r="S133" s="8"/>
      <c r="T133" s="4"/>
      <c r="U133" s="11"/>
      <c r="V133" s="26" t="s">
        <v>1235</v>
      </c>
      <c r="W133" s="5">
        <v>927</v>
      </c>
      <c r="X133" s="47" t="s">
        <v>217</v>
      </c>
      <c r="Y133" s="4" t="s">
        <v>28</v>
      </c>
      <c r="Z133" s="4" t="s">
        <v>30</v>
      </c>
      <c r="AA133" s="16"/>
      <c r="AB133" s="16"/>
      <c r="AC133" s="16">
        <v>2</v>
      </c>
      <c r="AD133" s="8">
        <v>300</v>
      </c>
      <c r="AE133" s="43">
        <v>100</v>
      </c>
      <c r="AF133" s="7">
        <f>[14]รายการ!B1</f>
        <v>6700</v>
      </c>
      <c r="AG133" s="7">
        <f t="shared" si="48"/>
        <v>2010000</v>
      </c>
      <c r="AH133" s="4">
        <v>300</v>
      </c>
      <c r="AI133" s="3"/>
      <c r="AJ133" s="3">
        <v>300</v>
      </c>
      <c r="AK133" s="3"/>
      <c r="AL133" s="3"/>
      <c r="AM133" s="2">
        <v>6</v>
      </c>
      <c r="AN133" s="2">
        <f>ค่าเสื่อม!G2</f>
        <v>6</v>
      </c>
      <c r="AO133" s="95">
        <f t="shared" si="55"/>
        <v>120600</v>
      </c>
      <c r="AP133" s="95">
        <f t="shared" si="56"/>
        <v>1889400</v>
      </c>
      <c r="AQ133" s="95">
        <f t="shared" si="45"/>
        <v>1946100</v>
      </c>
      <c r="AR133" s="95">
        <f t="shared" si="58"/>
        <v>1946100</v>
      </c>
      <c r="AT133" s="95">
        <f t="shared" si="50"/>
        <v>1946100</v>
      </c>
    </row>
    <row r="134" spans="1:49" s="2" customFormat="1" ht="16.5" customHeight="1" x14ac:dyDescent="0.25">
      <c r="A134" s="28"/>
      <c r="B134" s="1"/>
      <c r="K134" s="13"/>
      <c r="L134" s="13"/>
      <c r="M134" s="84"/>
      <c r="N134" s="13"/>
      <c r="O134" s="13"/>
      <c r="P134" s="14"/>
      <c r="Q134" s="3"/>
      <c r="R134" s="8"/>
      <c r="S134" s="8"/>
      <c r="T134" s="4"/>
      <c r="U134" s="11"/>
      <c r="V134" s="26"/>
      <c r="W134" s="5"/>
      <c r="X134" s="47"/>
      <c r="Y134" s="4"/>
      <c r="Z134" s="26" t="s">
        <v>31</v>
      </c>
      <c r="AA134" s="16">
        <v>10</v>
      </c>
      <c r="AB134" s="16">
        <v>15</v>
      </c>
      <c r="AC134" s="16">
        <v>2</v>
      </c>
      <c r="AD134" s="43">
        <f>AA134*AB134</f>
        <v>150</v>
      </c>
      <c r="AE134" s="43">
        <v>50</v>
      </c>
      <c r="AF134" s="37">
        <f>AF133</f>
        <v>6700</v>
      </c>
      <c r="AG134" s="7">
        <f t="shared" si="48"/>
        <v>1005000</v>
      </c>
      <c r="AH134" s="34">
        <f>SUM(AI134:AL134)</f>
        <v>150</v>
      </c>
      <c r="AI134" s="3"/>
      <c r="AJ134" s="3">
        <v>150</v>
      </c>
      <c r="AK134" s="3"/>
      <c r="AL134" s="3"/>
      <c r="AN134" s="2">
        <v>6</v>
      </c>
      <c r="AO134" s="95">
        <f t="shared" si="55"/>
        <v>60300</v>
      </c>
      <c r="AP134" s="95">
        <f t="shared" si="56"/>
        <v>944700</v>
      </c>
      <c r="AQ134" s="95">
        <f t="shared" si="45"/>
        <v>944700</v>
      </c>
      <c r="AR134" s="95">
        <f t="shared" si="58"/>
        <v>944700</v>
      </c>
      <c r="AT134" s="95">
        <f t="shared" si="50"/>
        <v>944700</v>
      </c>
    </row>
    <row r="135" spans="1:49" s="2" customFormat="1" ht="16.5" customHeight="1" x14ac:dyDescent="0.25">
      <c r="A135" s="28"/>
      <c r="B135" s="1"/>
      <c r="K135" s="13"/>
      <c r="L135" s="13"/>
      <c r="M135" s="84"/>
      <c r="N135" s="13"/>
      <c r="O135" s="13"/>
      <c r="P135" s="14"/>
      <c r="Q135" s="3"/>
      <c r="R135" s="8"/>
      <c r="S135" s="8"/>
      <c r="T135" s="4"/>
      <c r="U135" s="11"/>
      <c r="V135" s="26"/>
      <c r="W135" s="5"/>
      <c r="X135" s="4"/>
      <c r="Y135" s="4"/>
      <c r="Z135" s="26" t="s">
        <v>32</v>
      </c>
      <c r="AA135" s="16">
        <v>10</v>
      </c>
      <c r="AB135" s="16">
        <v>15</v>
      </c>
      <c r="AC135" s="16">
        <v>2</v>
      </c>
      <c r="AD135" s="43">
        <f>AA135*AB135</f>
        <v>150</v>
      </c>
      <c r="AE135" s="43">
        <v>50</v>
      </c>
      <c r="AF135" s="37">
        <f>AF134</f>
        <v>6700</v>
      </c>
      <c r="AG135" s="7">
        <f t="shared" si="48"/>
        <v>1005000</v>
      </c>
      <c r="AH135" s="34">
        <f>SUM(AI135:AL135)</f>
        <v>150</v>
      </c>
      <c r="AI135" s="3"/>
      <c r="AJ135" s="3">
        <v>150</v>
      </c>
      <c r="AK135" s="3"/>
      <c r="AL135" s="3"/>
      <c r="AN135" s="2">
        <v>6</v>
      </c>
      <c r="AO135" s="95">
        <f t="shared" si="55"/>
        <v>60300</v>
      </c>
      <c r="AP135" s="95">
        <f t="shared" si="56"/>
        <v>944700</v>
      </c>
      <c r="AQ135" s="95">
        <f t="shared" si="45"/>
        <v>944700</v>
      </c>
      <c r="AR135" s="95">
        <f t="shared" si="58"/>
        <v>944700</v>
      </c>
      <c r="AT135" s="95">
        <f t="shared" si="50"/>
        <v>944700</v>
      </c>
    </row>
    <row r="136" spans="1:49" s="2" customFormat="1" ht="16.5" customHeight="1" x14ac:dyDescent="0.25">
      <c r="A136" s="28"/>
      <c r="B136" s="1">
        <v>923</v>
      </c>
      <c r="C136" s="2" t="s">
        <v>5</v>
      </c>
      <c r="D136" s="2">
        <v>18750</v>
      </c>
      <c r="E136" s="2">
        <v>36</v>
      </c>
      <c r="F136" s="2">
        <v>619</v>
      </c>
      <c r="G136" s="32" t="s">
        <v>191</v>
      </c>
      <c r="H136" s="2">
        <v>21</v>
      </c>
      <c r="I136" s="2">
        <v>0</v>
      </c>
      <c r="J136" s="2">
        <v>0</v>
      </c>
      <c r="K136" s="12">
        <f>H136*400+I136*100+J136</f>
        <v>8400</v>
      </c>
      <c r="L136" s="14">
        <f>SUM(Q136:U136)</f>
        <v>8400</v>
      </c>
      <c r="M136" s="62">
        <v>1</v>
      </c>
      <c r="N136" s="14">
        <f>L136</f>
        <v>8400</v>
      </c>
      <c r="O136" s="14">
        <v>100</v>
      </c>
      <c r="P136" s="14">
        <f t="shared" si="53"/>
        <v>840000</v>
      </c>
      <c r="Q136" s="3">
        <v>8400</v>
      </c>
      <c r="R136" s="8"/>
      <c r="S136" s="8"/>
      <c r="T136" s="4"/>
      <c r="U136" s="11"/>
      <c r="V136" s="26"/>
      <c r="W136" s="5"/>
      <c r="X136" s="47"/>
      <c r="Y136" s="4"/>
      <c r="Z136" s="4"/>
      <c r="AA136" s="16"/>
      <c r="AB136" s="16"/>
      <c r="AC136" s="16"/>
      <c r="AD136" s="43"/>
      <c r="AE136" s="43"/>
      <c r="AF136" s="37"/>
      <c r="AG136" s="7"/>
      <c r="AH136" s="34"/>
      <c r="AI136" s="3"/>
      <c r="AJ136" s="3"/>
      <c r="AK136" s="3"/>
      <c r="AL136" s="3"/>
      <c r="AO136" s="95"/>
      <c r="AP136" s="95"/>
      <c r="AQ136" s="95">
        <f t="shared" ref="AQ136:AQ137" si="59">AR136</f>
        <v>840000</v>
      </c>
      <c r="AR136" s="95">
        <f t="shared" ref="AR136:AR137" si="60">P136+AP136</f>
        <v>840000</v>
      </c>
      <c r="AT136" s="95">
        <f t="shared" si="50"/>
        <v>840000</v>
      </c>
    </row>
    <row r="137" spans="1:49" s="2" customFormat="1" ht="16.5" customHeight="1" x14ac:dyDescent="0.25">
      <c r="A137" s="28"/>
      <c r="B137" s="1">
        <v>924</v>
      </c>
      <c r="C137" s="2" t="s">
        <v>5</v>
      </c>
      <c r="D137" s="2">
        <v>24349</v>
      </c>
      <c r="E137" s="2">
        <v>50</v>
      </c>
      <c r="F137" s="2">
        <v>1041</v>
      </c>
      <c r="G137" s="32" t="s">
        <v>191</v>
      </c>
      <c r="H137" s="2">
        <v>9</v>
      </c>
      <c r="I137" s="2">
        <v>3</v>
      </c>
      <c r="J137" s="2">
        <v>64</v>
      </c>
      <c r="K137" s="12">
        <f>H137*400+I137*100+J137</f>
        <v>3964</v>
      </c>
      <c r="L137" s="14">
        <f>SUM(Q137:U137)</f>
        <v>3964</v>
      </c>
      <c r="M137" s="62">
        <v>1</v>
      </c>
      <c r="N137" s="14">
        <f>L137</f>
        <v>3964</v>
      </c>
      <c r="O137" s="14">
        <v>100</v>
      </c>
      <c r="P137" s="14">
        <f t="shared" si="53"/>
        <v>396400</v>
      </c>
      <c r="Q137" s="3">
        <v>3964</v>
      </c>
      <c r="R137" s="8"/>
      <c r="S137" s="8"/>
      <c r="T137" s="4"/>
      <c r="U137" s="11"/>
      <c r="V137" s="26"/>
      <c r="W137" s="5"/>
      <c r="X137" s="4"/>
      <c r="Y137" s="4"/>
      <c r="Z137" s="4"/>
      <c r="AA137" s="16"/>
      <c r="AB137" s="16"/>
      <c r="AC137" s="16"/>
      <c r="AD137" s="43"/>
      <c r="AE137" s="43"/>
      <c r="AF137" s="37"/>
      <c r="AG137" s="7"/>
      <c r="AH137" s="34"/>
      <c r="AI137" s="3"/>
      <c r="AJ137" s="3"/>
      <c r="AK137" s="3"/>
      <c r="AL137" s="3"/>
      <c r="AO137" s="95"/>
      <c r="AP137" s="95"/>
      <c r="AQ137" s="95">
        <f t="shared" si="59"/>
        <v>396400</v>
      </c>
      <c r="AR137" s="95">
        <f t="shared" si="60"/>
        <v>396400</v>
      </c>
      <c r="AT137" s="95">
        <f t="shared" si="50"/>
        <v>396400</v>
      </c>
    </row>
    <row r="138" spans="1:49" s="4" customFormat="1" ht="16.5" customHeight="1" x14ac:dyDescent="0.25">
      <c r="A138" s="26" t="s">
        <v>1236</v>
      </c>
      <c r="B138" s="1">
        <v>925</v>
      </c>
      <c r="C138" s="4" t="s">
        <v>5</v>
      </c>
      <c r="D138" s="4">
        <v>18710</v>
      </c>
      <c r="E138" s="4">
        <v>23</v>
      </c>
      <c r="F138" s="4">
        <v>579</v>
      </c>
      <c r="G138" s="4" t="s">
        <v>191</v>
      </c>
      <c r="H138" s="4">
        <v>0</v>
      </c>
      <c r="I138" s="4">
        <v>2</v>
      </c>
      <c r="J138" s="4">
        <v>23</v>
      </c>
      <c r="K138" s="12">
        <f>H138*400+I138*100+J138</f>
        <v>223</v>
      </c>
      <c r="L138" s="14">
        <f>SUM(Q138:U138)</f>
        <v>223</v>
      </c>
      <c r="M138" s="62">
        <v>2</v>
      </c>
      <c r="N138" s="14">
        <v>223</v>
      </c>
      <c r="O138" s="14">
        <v>100</v>
      </c>
      <c r="P138" s="14">
        <f t="shared" si="53"/>
        <v>22300</v>
      </c>
      <c r="Q138" s="3"/>
      <c r="R138" s="8">
        <v>223</v>
      </c>
      <c r="S138" s="8"/>
      <c r="U138" s="11"/>
      <c r="V138" s="26" t="s">
        <v>1236</v>
      </c>
      <c r="W138" s="5">
        <v>928</v>
      </c>
      <c r="X138" s="47" t="s">
        <v>1237</v>
      </c>
      <c r="Y138" s="4" t="s">
        <v>28</v>
      </c>
      <c r="Z138" s="4" t="s">
        <v>53</v>
      </c>
      <c r="AA138" s="16">
        <v>6</v>
      </c>
      <c r="AB138" s="16">
        <v>14</v>
      </c>
      <c r="AC138" s="16">
        <v>2</v>
      </c>
      <c r="AD138" s="8">
        <f t="shared" ref="AD138:AD145" si="61">AA138*AB138</f>
        <v>84</v>
      </c>
      <c r="AE138" s="8">
        <v>100</v>
      </c>
      <c r="AF138" s="7">
        <f>[14]รายการ!B1</f>
        <v>6700</v>
      </c>
      <c r="AG138" s="7">
        <f t="shared" si="48"/>
        <v>562800</v>
      </c>
      <c r="AH138" s="3">
        <f t="shared" ref="AH138:AH145" si="62">SUM(AI138:AL138)</f>
        <v>84</v>
      </c>
      <c r="AI138" s="3"/>
      <c r="AJ138" s="3">
        <v>84</v>
      </c>
      <c r="AK138" s="3"/>
      <c r="AL138" s="3"/>
      <c r="AM138" s="4">
        <v>2</v>
      </c>
      <c r="AN138" s="4">
        <f>ค่าเสื่อม!C4</f>
        <v>6</v>
      </c>
      <c r="AO138" s="166">
        <f t="shared" si="55"/>
        <v>33768</v>
      </c>
      <c r="AP138" s="166">
        <f t="shared" si="56"/>
        <v>529032</v>
      </c>
      <c r="AQ138" s="166">
        <f t="shared" si="45"/>
        <v>551332</v>
      </c>
      <c r="AR138" s="166">
        <f t="shared" si="58"/>
        <v>551332</v>
      </c>
      <c r="AT138" s="166">
        <f t="shared" si="50"/>
        <v>551332</v>
      </c>
    </row>
    <row r="139" spans="1:49" s="2" customFormat="1" ht="16.5" customHeight="1" x14ac:dyDescent="0.25">
      <c r="A139" s="28"/>
      <c r="B139" s="1"/>
      <c r="K139" s="13"/>
      <c r="L139" s="13"/>
      <c r="M139" s="84"/>
      <c r="N139" s="13"/>
      <c r="O139" s="13"/>
      <c r="P139" s="14"/>
      <c r="Q139" s="3"/>
      <c r="R139" s="8"/>
      <c r="S139" s="8"/>
      <c r="T139" s="4"/>
      <c r="U139" s="11"/>
      <c r="V139" s="26"/>
      <c r="W139" s="5">
        <v>929</v>
      </c>
      <c r="X139" s="47"/>
      <c r="Y139" s="4" t="s">
        <v>38</v>
      </c>
      <c r="Z139" s="4" t="s">
        <v>7</v>
      </c>
      <c r="AA139" s="16">
        <v>6</v>
      </c>
      <c r="AB139" s="16">
        <v>9</v>
      </c>
      <c r="AC139" s="16">
        <v>2</v>
      </c>
      <c r="AD139" s="43">
        <f t="shared" si="61"/>
        <v>54</v>
      </c>
      <c r="AE139" s="43">
        <v>100</v>
      </c>
      <c r="AF139" s="37">
        <f>[14]รายการ!B34</f>
        <v>2050</v>
      </c>
      <c r="AG139" s="7">
        <f t="shared" si="48"/>
        <v>110700</v>
      </c>
      <c r="AH139" s="34">
        <f t="shared" si="62"/>
        <v>54</v>
      </c>
      <c r="AI139" s="3"/>
      <c r="AJ139" s="3">
        <v>54</v>
      </c>
      <c r="AK139" s="3"/>
      <c r="AL139" s="3"/>
      <c r="AM139" s="2">
        <v>11</v>
      </c>
      <c r="AN139" s="2">
        <f>ค่าเสื่อม!L4</f>
        <v>45</v>
      </c>
      <c r="AO139" s="95">
        <f t="shared" si="55"/>
        <v>49815</v>
      </c>
      <c r="AP139" s="95">
        <f t="shared" si="56"/>
        <v>60885</v>
      </c>
      <c r="AQ139" s="95">
        <f t="shared" si="45"/>
        <v>60885</v>
      </c>
      <c r="AR139" s="95">
        <f t="shared" si="58"/>
        <v>60885</v>
      </c>
      <c r="AT139" s="95">
        <f t="shared" si="50"/>
        <v>60885</v>
      </c>
    </row>
    <row r="140" spans="1:49" s="2" customFormat="1" ht="16.5" customHeight="1" x14ac:dyDescent="0.25">
      <c r="A140" s="28" t="s">
        <v>1238</v>
      </c>
      <c r="B140" s="1">
        <v>926</v>
      </c>
      <c r="C140" s="2" t="s">
        <v>5</v>
      </c>
      <c r="D140" s="2">
        <v>31034</v>
      </c>
      <c r="E140" s="2">
        <v>163</v>
      </c>
      <c r="F140" s="2">
        <v>1516</v>
      </c>
      <c r="G140" s="32" t="s">
        <v>191</v>
      </c>
      <c r="H140" s="2">
        <v>10</v>
      </c>
      <c r="I140" s="2">
        <v>0</v>
      </c>
      <c r="J140" s="2">
        <v>42</v>
      </c>
      <c r="K140" s="12">
        <f>H140*400+I140*100+J140</f>
        <v>4042</v>
      </c>
      <c r="L140" s="14">
        <f>SUM(Q140:U140)</f>
        <v>4042</v>
      </c>
      <c r="M140" s="62">
        <v>5</v>
      </c>
      <c r="N140" s="14">
        <f>L140</f>
        <v>4042</v>
      </c>
      <c r="O140" s="14">
        <v>125</v>
      </c>
      <c r="P140" s="14">
        <f t="shared" si="53"/>
        <v>505250</v>
      </c>
      <c r="Q140" s="3">
        <v>3800</v>
      </c>
      <c r="R140" s="8">
        <v>242</v>
      </c>
      <c r="S140" s="8"/>
      <c r="T140" s="4"/>
      <c r="U140" s="11"/>
      <c r="V140" s="26" t="s">
        <v>1238</v>
      </c>
      <c r="W140" s="5">
        <v>930</v>
      </c>
      <c r="X140" s="47" t="s">
        <v>1239</v>
      </c>
      <c r="Y140" s="4" t="s">
        <v>28</v>
      </c>
      <c r="Z140" s="4" t="s">
        <v>53</v>
      </c>
      <c r="AA140" s="16">
        <v>13</v>
      </c>
      <c r="AB140" s="16">
        <v>14</v>
      </c>
      <c r="AC140" s="16">
        <v>2</v>
      </c>
      <c r="AD140" s="43">
        <f t="shared" si="61"/>
        <v>182</v>
      </c>
      <c r="AE140" s="43">
        <v>100</v>
      </c>
      <c r="AF140" s="37">
        <f>[14]รายการ!B1</f>
        <v>6700</v>
      </c>
      <c r="AG140" s="7">
        <f t="shared" si="48"/>
        <v>1219400</v>
      </c>
      <c r="AH140" s="34">
        <f t="shared" si="62"/>
        <v>182</v>
      </c>
      <c r="AI140" s="3"/>
      <c r="AJ140" s="3">
        <v>182</v>
      </c>
      <c r="AK140" s="3"/>
      <c r="AL140" s="3"/>
      <c r="AM140" s="2">
        <v>6</v>
      </c>
      <c r="AN140" s="2">
        <f>ค่าเสื่อม!G4</f>
        <v>20</v>
      </c>
      <c r="AO140" s="95">
        <f t="shared" si="55"/>
        <v>243880</v>
      </c>
      <c r="AP140" s="95">
        <f t="shared" si="56"/>
        <v>975520</v>
      </c>
      <c r="AQ140" s="95">
        <f t="shared" si="45"/>
        <v>1480770</v>
      </c>
      <c r="AR140" s="95">
        <f t="shared" si="58"/>
        <v>1480770</v>
      </c>
      <c r="AT140" s="95">
        <f t="shared" si="50"/>
        <v>1480770</v>
      </c>
    </row>
    <row r="141" spans="1:49" s="2" customFormat="1" ht="16.5" customHeight="1" x14ac:dyDescent="0.25">
      <c r="A141" s="28"/>
      <c r="B141" s="1"/>
      <c r="K141" s="13"/>
      <c r="L141" s="13"/>
      <c r="M141" s="84"/>
      <c r="N141" s="13"/>
      <c r="O141" s="13"/>
      <c r="P141" s="14"/>
      <c r="Q141" s="3"/>
      <c r="R141" s="8"/>
      <c r="S141" s="8"/>
      <c r="T141" s="4"/>
      <c r="U141" s="11"/>
      <c r="V141" s="26"/>
      <c r="W141" s="5">
        <v>931</v>
      </c>
      <c r="X141" s="47"/>
      <c r="Y141" s="4" t="s">
        <v>28</v>
      </c>
      <c r="Z141" s="4" t="s">
        <v>7</v>
      </c>
      <c r="AA141" s="16">
        <v>5</v>
      </c>
      <c r="AB141" s="16">
        <v>8</v>
      </c>
      <c r="AC141" s="16">
        <v>2</v>
      </c>
      <c r="AD141" s="43">
        <f t="shared" si="61"/>
        <v>40</v>
      </c>
      <c r="AE141" s="43">
        <v>100</v>
      </c>
      <c r="AF141" s="37">
        <f>[14]รายการ!B1</f>
        <v>6700</v>
      </c>
      <c r="AG141" s="7">
        <f t="shared" si="48"/>
        <v>268000</v>
      </c>
      <c r="AH141" s="34">
        <f t="shared" si="62"/>
        <v>40</v>
      </c>
      <c r="AI141" s="3"/>
      <c r="AJ141" s="3">
        <v>40</v>
      </c>
      <c r="AK141" s="3"/>
      <c r="AL141" s="3"/>
      <c r="AM141" s="2">
        <v>6</v>
      </c>
      <c r="AN141" s="2">
        <f>ค่าเสื่อม!G4</f>
        <v>20</v>
      </c>
      <c r="AO141" s="95">
        <f t="shared" si="55"/>
        <v>53600</v>
      </c>
      <c r="AP141" s="95">
        <f t="shared" si="56"/>
        <v>214400</v>
      </c>
      <c r="AQ141" s="95">
        <f t="shared" si="45"/>
        <v>214400</v>
      </c>
      <c r="AR141" s="95">
        <f t="shared" si="58"/>
        <v>214400</v>
      </c>
      <c r="AT141" s="95">
        <f t="shared" si="50"/>
        <v>214400</v>
      </c>
      <c r="AW141" s="2" t="s">
        <v>315</v>
      </c>
    </row>
    <row r="142" spans="1:49" s="2" customFormat="1" ht="16.5" customHeight="1" x14ac:dyDescent="0.25">
      <c r="A142" s="28"/>
      <c r="B142" s="1"/>
      <c r="K142" s="13"/>
      <c r="L142" s="13"/>
      <c r="M142" s="84"/>
      <c r="N142" s="13"/>
      <c r="O142" s="13"/>
      <c r="P142" s="14"/>
      <c r="Q142" s="3"/>
      <c r="R142" s="8"/>
      <c r="S142" s="8"/>
      <c r="T142" s="4"/>
      <c r="U142" s="11"/>
      <c r="V142" s="26" t="s">
        <v>1240</v>
      </c>
      <c r="W142" s="5">
        <v>932</v>
      </c>
      <c r="X142" s="47">
        <v>85</v>
      </c>
      <c r="Y142" s="4" t="s">
        <v>28</v>
      </c>
      <c r="Z142" s="4" t="s">
        <v>37</v>
      </c>
      <c r="AA142" s="16">
        <v>6</v>
      </c>
      <c r="AB142" s="16">
        <v>6</v>
      </c>
      <c r="AC142" s="16">
        <v>2</v>
      </c>
      <c r="AD142" s="43">
        <f t="shared" si="61"/>
        <v>36</v>
      </c>
      <c r="AE142" s="43">
        <v>100</v>
      </c>
      <c r="AF142" s="37">
        <f>[14]รายการ!B1</f>
        <v>6700</v>
      </c>
      <c r="AG142" s="7">
        <f t="shared" si="48"/>
        <v>241200</v>
      </c>
      <c r="AH142" s="34">
        <f t="shared" si="62"/>
        <v>36</v>
      </c>
      <c r="AI142" s="3"/>
      <c r="AJ142" s="3">
        <v>36</v>
      </c>
      <c r="AK142" s="3"/>
      <c r="AL142" s="3"/>
      <c r="AM142" s="2">
        <v>7</v>
      </c>
      <c r="AN142" s="2">
        <f>ค่าเสื่อม!H2</f>
        <v>7</v>
      </c>
      <c r="AO142" s="95">
        <f t="shared" si="55"/>
        <v>16884</v>
      </c>
      <c r="AP142" s="95">
        <f t="shared" si="56"/>
        <v>224316</v>
      </c>
      <c r="AQ142" s="95">
        <f t="shared" si="45"/>
        <v>224316</v>
      </c>
      <c r="AR142" s="95">
        <f t="shared" si="58"/>
        <v>224316</v>
      </c>
      <c r="AT142" s="95">
        <f t="shared" si="50"/>
        <v>224316</v>
      </c>
    </row>
    <row r="143" spans="1:49" s="2" customFormat="1" ht="16.5" customHeight="1" x14ac:dyDescent="0.25">
      <c r="A143" s="28"/>
      <c r="B143" s="1"/>
      <c r="K143" s="13"/>
      <c r="L143" s="13"/>
      <c r="M143" s="84"/>
      <c r="N143" s="13"/>
      <c r="O143" s="13"/>
      <c r="P143" s="14"/>
      <c r="Q143" s="3"/>
      <c r="R143" s="8"/>
      <c r="S143" s="8"/>
      <c r="T143" s="4"/>
      <c r="U143" s="11"/>
      <c r="V143" s="26"/>
      <c r="W143" s="5">
        <v>933</v>
      </c>
      <c r="X143" s="47"/>
      <c r="Y143" s="4" t="s">
        <v>34</v>
      </c>
      <c r="Z143" s="4" t="s">
        <v>7</v>
      </c>
      <c r="AA143" s="16">
        <v>6</v>
      </c>
      <c r="AB143" s="16">
        <v>8</v>
      </c>
      <c r="AC143" s="16">
        <v>2</v>
      </c>
      <c r="AD143" s="43">
        <f t="shared" si="61"/>
        <v>48</v>
      </c>
      <c r="AE143" s="43">
        <v>100</v>
      </c>
      <c r="AF143" s="37">
        <f>[14]รายการ!B8</f>
        <v>2600</v>
      </c>
      <c r="AG143" s="7">
        <f t="shared" si="48"/>
        <v>124800</v>
      </c>
      <c r="AH143" s="34">
        <f t="shared" si="62"/>
        <v>48</v>
      </c>
      <c r="AI143" s="3"/>
      <c r="AJ143" s="3">
        <v>48</v>
      </c>
      <c r="AK143" s="3"/>
      <c r="AL143" s="3"/>
      <c r="AM143" s="2">
        <v>7</v>
      </c>
      <c r="AN143" s="2">
        <f>ค่าเสื่อม!H4</f>
        <v>25</v>
      </c>
      <c r="AO143" s="95">
        <f t="shared" si="55"/>
        <v>31200</v>
      </c>
      <c r="AP143" s="95">
        <f t="shared" si="56"/>
        <v>93600</v>
      </c>
      <c r="AQ143" s="95">
        <f t="shared" si="45"/>
        <v>93600</v>
      </c>
      <c r="AR143" s="95">
        <f t="shared" si="58"/>
        <v>93600</v>
      </c>
      <c r="AT143" s="95">
        <f t="shared" si="50"/>
        <v>93600</v>
      </c>
    </row>
    <row r="144" spans="1:49" s="2" customFormat="1" ht="16.5" customHeight="1" x14ac:dyDescent="0.25">
      <c r="A144" s="28" t="s">
        <v>1241</v>
      </c>
      <c r="B144" s="1">
        <v>927</v>
      </c>
      <c r="C144" s="2" t="s">
        <v>5</v>
      </c>
      <c r="D144" s="2">
        <v>34819</v>
      </c>
      <c r="E144" s="2">
        <v>180</v>
      </c>
      <c r="F144" s="2">
        <v>1681</v>
      </c>
      <c r="G144" s="32" t="s">
        <v>191</v>
      </c>
      <c r="H144" s="2">
        <v>1</v>
      </c>
      <c r="I144" s="2">
        <v>0</v>
      </c>
      <c r="J144" s="2">
        <v>58</v>
      </c>
      <c r="K144" s="12">
        <f t="shared" ref="K144:K157" si="63">H144*400+I144*100+J144</f>
        <v>458</v>
      </c>
      <c r="L144" s="14">
        <f>SUM(Q144:U144)</f>
        <v>458</v>
      </c>
      <c r="M144" s="62">
        <v>2</v>
      </c>
      <c r="N144" s="14">
        <f t="shared" ref="N144:N149" si="64">L144</f>
        <v>458</v>
      </c>
      <c r="O144" s="14">
        <v>150</v>
      </c>
      <c r="P144" s="14">
        <f t="shared" si="53"/>
        <v>68700</v>
      </c>
      <c r="Q144" s="3"/>
      <c r="R144" s="8">
        <v>458</v>
      </c>
      <c r="S144" s="8"/>
      <c r="T144" s="4"/>
      <c r="U144" s="11"/>
      <c r="V144" s="26" t="s">
        <v>1241</v>
      </c>
      <c r="W144" s="5">
        <v>934</v>
      </c>
      <c r="X144" s="47" t="s">
        <v>1242</v>
      </c>
      <c r="Y144" s="4" t="s">
        <v>28</v>
      </c>
      <c r="Z144" s="4" t="s">
        <v>37</v>
      </c>
      <c r="AA144" s="16">
        <v>9</v>
      </c>
      <c r="AB144" s="16">
        <v>26</v>
      </c>
      <c r="AC144" s="16">
        <v>2</v>
      </c>
      <c r="AD144" s="43">
        <f t="shared" si="61"/>
        <v>234</v>
      </c>
      <c r="AE144" s="43">
        <v>100</v>
      </c>
      <c r="AF144" s="37">
        <f>[14]รายการ!B1</f>
        <v>6700</v>
      </c>
      <c r="AG144" s="7">
        <f t="shared" si="48"/>
        <v>1567800</v>
      </c>
      <c r="AH144" s="34">
        <f t="shared" si="62"/>
        <v>234</v>
      </c>
      <c r="AI144" s="3"/>
      <c r="AJ144" s="3">
        <v>234</v>
      </c>
      <c r="AK144" s="3"/>
      <c r="AL144" s="3"/>
      <c r="AM144" s="2">
        <v>9</v>
      </c>
      <c r="AN144" s="2">
        <f>ค่าเสื่อม!J2</f>
        <v>9</v>
      </c>
      <c r="AO144" s="95">
        <f t="shared" si="55"/>
        <v>141102</v>
      </c>
      <c r="AP144" s="95">
        <f t="shared" si="56"/>
        <v>1426698</v>
      </c>
      <c r="AQ144" s="95">
        <f t="shared" ref="AQ144:AQ218" si="65">AR144</f>
        <v>1495398</v>
      </c>
      <c r="AR144" s="95">
        <f t="shared" si="58"/>
        <v>1495398</v>
      </c>
      <c r="AT144" s="95">
        <f t="shared" si="50"/>
        <v>1495398</v>
      </c>
    </row>
    <row r="145" spans="1:49" s="2" customFormat="1" ht="16.5" customHeight="1" x14ac:dyDescent="0.25">
      <c r="A145" s="28"/>
      <c r="B145" s="1"/>
      <c r="K145" s="13"/>
      <c r="L145" s="13"/>
      <c r="M145" s="84"/>
      <c r="N145" s="14"/>
      <c r="O145" s="13"/>
      <c r="P145" s="14"/>
      <c r="Q145" s="3"/>
      <c r="R145" s="8"/>
      <c r="S145" s="8"/>
      <c r="T145" s="4"/>
      <c r="U145" s="11"/>
      <c r="V145" s="26"/>
      <c r="W145" s="5">
        <v>935</v>
      </c>
      <c r="X145" s="47"/>
      <c r="Y145" s="4" t="s">
        <v>34</v>
      </c>
      <c r="Z145" s="4" t="s">
        <v>7</v>
      </c>
      <c r="AA145" s="16">
        <v>9</v>
      </c>
      <c r="AB145" s="16">
        <v>16</v>
      </c>
      <c r="AC145" s="16">
        <v>2</v>
      </c>
      <c r="AD145" s="43">
        <f t="shared" si="61"/>
        <v>144</v>
      </c>
      <c r="AE145" s="43">
        <v>100</v>
      </c>
      <c r="AF145" s="37">
        <f>[14]รายการ!B8</f>
        <v>2600</v>
      </c>
      <c r="AG145" s="7">
        <f t="shared" si="48"/>
        <v>374400</v>
      </c>
      <c r="AH145" s="34">
        <f t="shared" si="62"/>
        <v>144</v>
      </c>
      <c r="AI145" s="3"/>
      <c r="AJ145" s="3">
        <v>144</v>
      </c>
      <c r="AK145" s="3"/>
      <c r="AL145" s="3"/>
      <c r="AM145" s="2">
        <v>2</v>
      </c>
      <c r="AN145" s="2">
        <f>ค่าเสื่อม!C4</f>
        <v>6</v>
      </c>
      <c r="AO145" s="95">
        <f t="shared" si="55"/>
        <v>22464</v>
      </c>
      <c r="AP145" s="95">
        <f t="shared" si="56"/>
        <v>351936</v>
      </c>
      <c r="AQ145" s="95">
        <f t="shared" si="65"/>
        <v>351936</v>
      </c>
      <c r="AR145" s="95">
        <f t="shared" si="58"/>
        <v>351936</v>
      </c>
      <c r="AT145" s="95">
        <f t="shared" si="50"/>
        <v>351936</v>
      </c>
    </row>
    <row r="146" spans="1:49" s="2" customFormat="1" ht="16.5" customHeight="1" x14ac:dyDescent="0.25">
      <c r="A146" s="28"/>
      <c r="B146" s="1">
        <v>928</v>
      </c>
      <c r="C146" s="2" t="s">
        <v>5</v>
      </c>
      <c r="D146" s="2">
        <v>24612</v>
      </c>
      <c r="E146" s="2">
        <v>100</v>
      </c>
      <c r="F146" s="2">
        <v>1084</v>
      </c>
      <c r="G146" s="32" t="s">
        <v>191</v>
      </c>
      <c r="H146" s="2">
        <v>15</v>
      </c>
      <c r="I146" s="2">
        <v>3</v>
      </c>
      <c r="J146" s="2">
        <v>85</v>
      </c>
      <c r="K146" s="12">
        <f t="shared" si="63"/>
        <v>6385</v>
      </c>
      <c r="L146" s="14">
        <f>SUM(Q146:U146)</f>
        <v>6385</v>
      </c>
      <c r="M146" s="62">
        <v>1</v>
      </c>
      <c r="N146" s="14">
        <f t="shared" si="64"/>
        <v>6385</v>
      </c>
      <c r="O146" s="14">
        <v>125</v>
      </c>
      <c r="P146" s="14">
        <f t="shared" si="53"/>
        <v>798125</v>
      </c>
      <c r="Q146" s="3">
        <v>6385</v>
      </c>
      <c r="R146" s="8"/>
      <c r="S146" s="8"/>
      <c r="T146" s="4"/>
      <c r="U146" s="11"/>
      <c r="V146" s="26"/>
      <c r="W146" s="5"/>
      <c r="X146" s="47"/>
      <c r="Y146" s="4"/>
      <c r="Z146" s="4"/>
      <c r="AA146" s="16"/>
      <c r="AB146" s="16"/>
      <c r="AC146" s="16"/>
      <c r="AD146" s="8"/>
      <c r="AE146" s="8"/>
      <c r="AF146" s="7"/>
      <c r="AG146" s="7"/>
      <c r="AH146" s="4"/>
      <c r="AI146" s="3"/>
      <c r="AJ146" s="3"/>
      <c r="AK146" s="3"/>
      <c r="AL146" s="3"/>
      <c r="AO146" s="95"/>
      <c r="AP146" s="95"/>
      <c r="AQ146" s="95">
        <f t="shared" si="65"/>
        <v>798125</v>
      </c>
      <c r="AR146" s="95">
        <f t="shared" si="58"/>
        <v>798125</v>
      </c>
      <c r="AT146" s="95">
        <f t="shared" si="50"/>
        <v>798125</v>
      </c>
    </row>
    <row r="147" spans="1:49" s="2" customFormat="1" ht="16.5" customHeight="1" x14ac:dyDescent="0.25">
      <c r="A147" s="28"/>
      <c r="B147" s="1">
        <v>929</v>
      </c>
      <c r="C147" s="2" t="s">
        <v>5</v>
      </c>
      <c r="D147" s="2">
        <v>29507</v>
      </c>
      <c r="E147" s="2">
        <v>152</v>
      </c>
      <c r="F147" s="2">
        <v>1289</v>
      </c>
      <c r="G147" s="32" t="s">
        <v>191</v>
      </c>
      <c r="H147" s="2">
        <v>11</v>
      </c>
      <c r="I147" s="2">
        <v>0</v>
      </c>
      <c r="J147" s="2">
        <v>39</v>
      </c>
      <c r="K147" s="12">
        <f t="shared" si="63"/>
        <v>4439</v>
      </c>
      <c r="L147" s="14">
        <f>SUM(Q147:U147)</f>
        <v>4439</v>
      </c>
      <c r="M147" s="62">
        <v>1</v>
      </c>
      <c r="N147" s="14">
        <f t="shared" si="64"/>
        <v>4439</v>
      </c>
      <c r="O147" s="14">
        <v>125</v>
      </c>
      <c r="P147" s="14">
        <f t="shared" si="53"/>
        <v>554875</v>
      </c>
      <c r="Q147" s="3">
        <v>4439</v>
      </c>
      <c r="R147" s="8"/>
      <c r="S147" s="8"/>
      <c r="T147" s="4"/>
      <c r="U147" s="11"/>
      <c r="V147" s="26"/>
      <c r="W147" s="5"/>
      <c r="X147" s="47"/>
      <c r="Y147" s="4"/>
      <c r="Z147" s="4"/>
      <c r="AA147" s="16"/>
      <c r="AB147" s="16"/>
      <c r="AC147" s="16"/>
      <c r="AD147" s="8"/>
      <c r="AE147" s="8"/>
      <c r="AF147" s="7"/>
      <c r="AG147" s="7"/>
      <c r="AH147" s="4"/>
      <c r="AI147" s="3"/>
      <c r="AJ147" s="3"/>
      <c r="AK147" s="3"/>
      <c r="AL147" s="3"/>
      <c r="AO147" s="95"/>
      <c r="AP147" s="95"/>
      <c r="AQ147" s="95">
        <f t="shared" si="65"/>
        <v>554875</v>
      </c>
      <c r="AR147" s="95">
        <f t="shared" si="58"/>
        <v>554875</v>
      </c>
      <c r="AT147" s="95">
        <f t="shared" si="50"/>
        <v>554875</v>
      </c>
    </row>
    <row r="148" spans="1:49" s="2" customFormat="1" ht="16.5" customHeight="1" x14ac:dyDescent="0.25">
      <c r="A148" s="28"/>
      <c r="B148" s="1">
        <v>930</v>
      </c>
      <c r="C148" s="2" t="s">
        <v>5</v>
      </c>
      <c r="D148" s="2">
        <v>18711</v>
      </c>
      <c r="E148" s="2">
        <v>24</v>
      </c>
      <c r="F148" s="2">
        <v>580</v>
      </c>
      <c r="G148" s="32" t="s">
        <v>191</v>
      </c>
      <c r="H148" s="2">
        <v>8</v>
      </c>
      <c r="I148" s="2">
        <v>0</v>
      </c>
      <c r="J148" s="2">
        <v>55</v>
      </c>
      <c r="K148" s="12">
        <f t="shared" si="63"/>
        <v>3255</v>
      </c>
      <c r="L148" s="14">
        <f>SUM(Q148:U148)</f>
        <v>3255</v>
      </c>
      <c r="M148" s="62">
        <v>1</v>
      </c>
      <c r="N148" s="14">
        <f t="shared" si="64"/>
        <v>3255</v>
      </c>
      <c r="O148" s="14">
        <v>100</v>
      </c>
      <c r="P148" s="14">
        <f t="shared" si="53"/>
        <v>325500</v>
      </c>
      <c r="Q148" s="3">
        <v>3255</v>
      </c>
      <c r="R148" s="8"/>
      <c r="S148" s="8"/>
      <c r="T148" s="4"/>
      <c r="U148" s="11"/>
      <c r="V148" s="26"/>
      <c r="W148" s="5"/>
      <c r="X148" s="47"/>
      <c r="Y148" s="4"/>
      <c r="Z148" s="4"/>
      <c r="AA148" s="16"/>
      <c r="AB148" s="16"/>
      <c r="AC148" s="16"/>
      <c r="AD148" s="8"/>
      <c r="AE148" s="8"/>
      <c r="AF148" s="7"/>
      <c r="AG148" s="7"/>
      <c r="AH148" s="4"/>
      <c r="AI148" s="3"/>
      <c r="AJ148" s="3"/>
      <c r="AK148" s="3"/>
      <c r="AL148" s="3"/>
      <c r="AO148" s="95"/>
      <c r="AP148" s="95"/>
      <c r="AQ148" s="95">
        <f t="shared" si="65"/>
        <v>325500</v>
      </c>
      <c r="AR148" s="95">
        <f t="shared" si="58"/>
        <v>325500</v>
      </c>
      <c r="AT148" s="95">
        <f t="shared" si="50"/>
        <v>325500</v>
      </c>
    </row>
    <row r="149" spans="1:49" s="4" customFormat="1" ht="16.5" customHeight="1" x14ac:dyDescent="0.25">
      <c r="A149" s="26" t="s">
        <v>1243</v>
      </c>
      <c r="B149" s="1">
        <v>931</v>
      </c>
      <c r="C149" s="4" t="s">
        <v>5</v>
      </c>
      <c r="D149" s="4">
        <v>18722</v>
      </c>
      <c r="E149" s="4">
        <v>57</v>
      </c>
      <c r="F149" s="4">
        <v>591</v>
      </c>
      <c r="G149" s="4" t="s">
        <v>191</v>
      </c>
      <c r="H149" s="4">
        <v>2</v>
      </c>
      <c r="I149" s="4">
        <v>3</v>
      </c>
      <c r="J149" s="4">
        <v>50</v>
      </c>
      <c r="K149" s="12">
        <f t="shared" si="63"/>
        <v>1150</v>
      </c>
      <c r="L149" s="14">
        <f>SUM(Q149:U149)</f>
        <v>1150</v>
      </c>
      <c r="M149" s="62">
        <v>2</v>
      </c>
      <c r="N149" s="14">
        <f t="shared" si="64"/>
        <v>1150</v>
      </c>
      <c r="O149" s="14">
        <v>125</v>
      </c>
      <c r="P149" s="14">
        <f t="shared" si="53"/>
        <v>143750</v>
      </c>
      <c r="Q149" s="3"/>
      <c r="R149" s="8">
        <v>1150</v>
      </c>
      <c r="S149" s="8"/>
      <c r="U149" s="11"/>
      <c r="V149" s="26" t="s">
        <v>1243</v>
      </c>
      <c r="W149" s="5">
        <v>936</v>
      </c>
      <c r="X149" s="47">
        <v>30</v>
      </c>
      <c r="Y149" s="4" t="s">
        <v>28</v>
      </c>
      <c r="Z149" s="4" t="s">
        <v>53</v>
      </c>
      <c r="AA149" s="16">
        <v>14</v>
      </c>
      <c r="AB149" s="16">
        <v>15</v>
      </c>
      <c r="AC149" s="16">
        <v>2</v>
      </c>
      <c r="AD149" s="8">
        <f>AA149*AB149</f>
        <v>210</v>
      </c>
      <c r="AE149" s="8">
        <v>100</v>
      </c>
      <c r="AF149" s="7">
        <f>[14]รายการ!B1</f>
        <v>6700</v>
      </c>
      <c r="AG149" s="7">
        <f t="shared" si="48"/>
        <v>1407000</v>
      </c>
      <c r="AH149" s="3">
        <f>SUM(AI149:AL149)</f>
        <v>210</v>
      </c>
      <c r="AI149" s="3"/>
      <c r="AJ149" s="3">
        <v>210</v>
      </c>
      <c r="AK149" s="3"/>
      <c r="AL149" s="3"/>
      <c r="AM149" s="4">
        <v>31</v>
      </c>
      <c r="AN149" s="4">
        <f>ค่าเสื่อม!T4</f>
        <v>93</v>
      </c>
      <c r="AO149" s="166">
        <f t="shared" si="55"/>
        <v>1308510</v>
      </c>
      <c r="AP149" s="166">
        <f t="shared" si="56"/>
        <v>98490</v>
      </c>
      <c r="AQ149" s="166">
        <f t="shared" si="65"/>
        <v>242240</v>
      </c>
      <c r="AR149" s="166">
        <f t="shared" si="58"/>
        <v>242240</v>
      </c>
      <c r="AT149" s="166">
        <f t="shared" si="50"/>
        <v>242240</v>
      </c>
    </row>
    <row r="150" spans="1:49" s="2" customFormat="1" ht="16.5" customHeight="1" x14ac:dyDescent="0.25">
      <c r="A150" s="28"/>
      <c r="B150" s="1"/>
      <c r="K150" s="13"/>
      <c r="L150" s="13"/>
      <c r="M150" s="84"/>
      <c r="N150" s="13"/>
      <c r="O150" s="13"/>
      <c r="P150" s="14"/>
      <c r="Q150" s="3"/>
      <c r="R150" s="8"/>
      <c r="S150" s="8"/>
      <c r="T150" s="4"/>
      <c r="U150" s="11"/>
      <c r="V150" s="26" t="s">
        <v>1244</v>
      </c>
      <c r="W150" s="5">
        <v>937</v>
      </c>
      <c r="X150" s="47" t="s">
        <v>1245</v>
      </c>
      <c r="Y150" s="4" t="s">
        <v>28</v>
      </c>
      <c r="Z150" s="4" t="s">
        <v>53</v>
      </c>
      <c r="AA150" s="16">
        <v>11</v>
      </c>
      <c r="AB150" s="16">
        <v>12</v>
      </c>
      <c r="AC150" s="16">
        <v>2</v>
      </c>
      <c r="AD150" s="43">
        <f>AA150*AB150</f>
        <v>132</v>
      </c>
      <c r="AE150" s="43">
        <v>100</v>
      </c>
      <c r="AF150" s="37">
        <f>[14]รายการ!B1</f>
        <v>6700</v>
      </c>
      <c r="AG150" s="7">
        <f t="shared" si="48"/>
        <v>884400</v>
      </c>
      <c r="AH150" s="34">
        <f>SUM(AI150:AL150)</f>
        <v>132</v>
      </c>
      <c r="AI150" s="3"/>
      <c r="AJ150" s="3">
        <v>132</v>
      </c>
      <c r="AK150" s="3"/>
      <c r="AL150" s="3"/>
      <c r="AM150" s="2">
        <v>36</v>
      </c>
      <c r="AN150" s="2">
        <f>ค่าเสื่อม!T4</f>
        <v>93</v>
      </c>
      <c r="AO150" s="95">
        <f t="shared" si="55"/>
        <v>822492</v>
      </c>
      <c r="AP150" s="95">
        <f t="shared" si="56"/>
        <v>61908</v>
      </c>
      <c r="AQ150" s="95">
        <f t="shared" si="65"/>
        <v>61908</v>
      </c>
      <c r="AR150" s="95">
        <f t="shared" si="58"/>
        <v>61908</v>
      </c>
      <c r="AT150" s="95">
        <f t="shared" si="50"/>
        <v>61908</v>
      </c>
    </row>
    <row r="151" spans="1:49" s="2" customFormat="1" ht="16.5" customHeight="1" x14ac:dyDescent="0.25">
      <c r="A151" s="28"/>
      <c r="B151" s="1">
        <v>932</v>
      </c>
      <c r="C151" s="2" t="s">
        <v>5</v>
      </c>
      <c r="D151" s="2">
        <v>18818</v>
      </c>
      <c r="E151" s="2">
        <v>34</v>
      </c>
      <c r="F151" s="2">
        <v>687</v>
      </c>
      <c r="G151" s="2" t="s">
        <v>1704</v>
      </c>
      <c r="H151" s="2">
        <v>4</v>
      </c>
      <c r="I151" s="2">
        <v>1</v>
      </c>
      <c r="J151" s="2">
        <v>30</v>
      </c>
      <c r="K151" s="12">
        <f t="shared" si="63"/>
        <v>1730</v>
      </c>
      <c r="L151" s="14">
        <f>SUM(Q151:U151)</f>
        <v>1730</v>
      </c>
      <c r="M151" s="62">
        <v>1</v>
      </c>
      <c r="N151" s="14">
        <f t="shared" ref="N151:N157" si="66">L151</f>
        <v>1730</v>
      </c>
      <c r="O151" s="14">
        <v>150</v>
      </c>
      <c r="P151" s="14">
        <f t="shared" si="53"/>
        <v>259500</v>
      </c>
      <c r="Q151" s="3">
        <v>1730</v>
      </c>
      <c r="R151" s="8"/>
      <c r="S151" s="8"/>
      <c r="T151" s="4"/>
      <c r="U151" s="11"/>
      <c r="V151" s="26"/>
      <c r="W151" s="5"/>
      <c r="X151" s="47"/>
      <c r="Y151" s="4"/>
      <c r="Z151" s="4"/>
      <c r="AA151" s="16"/>
      <c r="AB151" s="16"/>
      <c r="AC151" s="16"/>
      <c r="AD151" s="8"/>
      <c r="AE151" s="8"/>
      <c r="AF151" s="7"/>
      <c r="AG151" s="7"/>
      <c r="AH151" s="4"/>
      <c r="AI151" s="3"/>
      <c r="AJ151" s="3"/>
      <c r="AK151" s="3"/>
      <c r="AL151" s="3"/>
      <c r="AO151" s="95"/>
      <c r="AP151" s="95"/>
      <c r="AQ151" s="95">
        <f t="shared" si="65"/>
        <v>259500</v>
      </c>
      <c r="AR151" s="95">
        <f t="shared" si="58"/>
        <v>259500</v>
      </c>
      <c r="AT151" s="95">
        <f t="shared" si="50"/>
        <v>259500</v>
      </c>
    </row>
    <row r="152" spans="1:49" s="2" customFormat="1" ht="16.5" customHeight="1" x14ac:dyDescent="0.25">
      <c r="A152" s="28"/>
      <c r="B152" s="1">
        <v>933</v>
      </c>
      <c r="C152" s="2" t="s">
        <v>5</v>
      </c>
      <c r="D152" s="2">
        <v>18768</v>
      </c>
      <c r="E152" s="2">
        <v>82</v>
      </c>
      <c r="F152" s="2">
        <v>637</v>
      </c>
      <c r="G152" s="2" t="s">
        <v>245</v>
      </c>
      <c r="H152" s="2">
        <v>22</v>
      </c>
      <c r="I152" s="2">
        <v>0</v>
      </c>
      <c r="J152" s="2">
        <v>23</v>
      </c>
      <c r="K152" s="12">
        <f t="shared" si="63"/>
        <v>8823</v>
      </c>
      <c r="L152" s="14">
        <f>SUM(Q152:U152)</f>
        <v>823</v>
      </c>
      <c r="M152" s="62">
        <v>1</v>
      </c>
      <c r="N152" s="14">
        <f t="shared" si="66"/>
        <v>823</v>
      </c>
      <c r="O152" s="14">
        <v>100</v>
      </c>
      <c r="P152" s="14">
        <f t="shared" si="53"/>
        <v>82300</v>
      </c>
      <c r="Q152" s="3">
        <v>823</v>
      </c>
      <c r="R152" s="8"/>
      <c r="S152" s="8"/>
      <c r="T152" s="4"/>
      <c r="U152" s="11"/>
      <c r="V152" s="26"/>
      <c r="W152" s="5"/>
      <c r="X152" s="47"/>
      <c r="Y152" s="4"/>
      <c r="Z152" s="4"/>
      <c r="AA152" s="16"/>
      <c r="AB152" s="16"/>
      <c r="AC152" s="16"/>
      <c r="AD152" s="8"/>
      <c r="AE152" s="8"/>
      <c r="AF152" s="7"/>
      <c r="AG152" s="7"/>
      <c r="AH152" s="4"/>
      <c r="AI152" s="3"/>
      <c r="AJ152" s="3"/>
      <c r="AK152" s="3"/>
      <c r="AL152" s="3"/>
      <c r="AO152" s="95"/>
      <c r="AP152" s="95"/>
      <c r="AQ152" s="95">
        <f t="shared" si="65"/>
        <v>82300</v>
      </c>
      <c r="AR152" s="95">
        <f t="shared" si="58"/>
        <v>82300</v>
      </c>
      <c r="AT152" s="95">
        <f t="shared" si="50"/>
        <v>82300</v>
      </c>
    </row>
    <row r="153" spans="1:49" s="2" customFormat="1" ht="16.5" customHeight="1" x14ac:dyDescent="0.25">
      <c r="A153" s="28" t="s">
        <v>1246</v>
      </c>
      <c r="B153" s="1">
        <v>934</v>
      </c>
      <c r="C153" s="2" t="s">
        <v>5</v>
      </c>
      <c r="D153" s="2">
        <v>24610</v>
      </c>
      <c r="E153" s="2">
        <v>104</v>
      </c>
      <c r="F153" s="2">
        <v>1082</v>
      </c>
      <c r="G153" s="2" t="s">
        <v>191</v>
      </c>
      <c r="H153" s="2">
        <v>0</v>
      </c>
      <c r="I153" s="2">
        <v>2</v>
      </c>
      <c r="J153" s="2">
        <v>44</v>
      </c>
      <c r="K153" s="12">
        <f>H153*400+I153*100+J153</f>
        <v>244</v>
      </c>
      <c r="L153" s="14">
        <f>SUM(Q153:U153)</f>
        <v>244</v>
      </c>
      <c r="M153" s="62">
        <v>2</v>
      </c>
      <c r="N153" s="14">
        <f>L153</f>
        <v>244</v>
      </c>
      <c r="O153" s="14">
        <v>125</v>
      </c>
      <c r="P153" s="14">
        <f>N153*O153</f>
        <v>30500</v>
      </c>
      <c r="Q153" s="3"/>
      <c r="R153" s="8">
        <v>244</v>
      </c>
      <c r="S153" s="8"/>
      <c r="T153" s="4"/>
      <c r="U153" s="11"/>
      <c r="V153" s="26"/>
      <c r="W153" s="5"/>
      <c r="X153" s="47"/>
      <c r="Y153" s="4"/>
      <c r="Z153" s="4"/>
      <c r="AA153" s="16"/>
      <c r="AB153" s="16"/>
      <c r="AC153" s="16"/>
      <c r="AD153" s="8"/>
      <c r="AE153" s="8"/>
      <c r="AF153" s="7"/>
      <c r="AG153" s="7"/>
      <c r="AH153" s="4"/>
      <c r="AI153" s="3"/>
      <c r="AJ153" s="3"/>
      <c r="AK153" s="3"/>
      <c r="AL153" s="3"/>
      <c r="AO153" s="95"/>
      <c r="AP153" s="95"/>
      <c r="AQ153" s="95">
        <f t="shared" si="65"/>
        <v>30500</v>
      </c>
      <c r="AR153" s="95">
        <f t="shared" si="58"/>
        <v>30500</v>
      </c>
      <c r="AT153" s="95">
        <f t="shared" si="50"/>
        <v>30500</v>
      </c>
    </row>
    <row r="154" spans="1:49" s="2" customFormat="1" ht="16.5" customHeight="1" x14ac:dyDescent="0.25">
      <c r="S154" s="8"/>
      <c r="T154" s="4"/>
      <c r="U154" s="11"/>
      <c r="V154" s="26" t="s">
        <v>1247</v>
      </c>
      <c r="W154" s="5">
        <v>938</v>
      </c>
      <c r="X154" s="47">
        <v>79</v>
      </c>
      <c r="Y154" s="4" t="s">
        <v>28</v>
      </c>
      <c r="Z154" s="4" t="s">
        <v>53</v>
      </c>
      <c r="AA154" s="16">
        <v>14</v>
      </c>
      <c r="AB154" s="16">
        <v>18</v>
      </c>
      <c r="AC154" s="16">
        <v>2</v>
      </c>
      <c r="AD154" s="43">
        <f>AA154*AB154</f>
        <v>252</v>
      </c>
      <c r="AE154" s="43">
        <v>100</v>
      </c>
      <c r="AF154" s="37">
        <f>[14]รายการ!B1</f>
        <v>6700</v>
      </c>
      <c r="AG154" s="7">
        <f t="shared" ref="AG154:AG176" si="67">AF154*AD154</f>
        <v>1688400</v>
      </c>
      <c r="AH154" s="34">
        <f>SUM(AI154:AL154)</f>
        <v>252</v>
      </c>
      <c r="AI154" s="3"/>
      <c r="AJ154" s="3">
        <v>252</v>
      </c>
      <c r="AK154" s="3"/>
      <c r="AL154" s="3"/>
      <c r="AM154" s="2">
        <v>28</v>
      </c>
      <c r="AN154" s="2">
        <f>ค่าเสื่อม!T4</f>
        <v>93</v>
      </c>
      <c r="AO154" s="95">
        <f t="shared" si="55"/>
        <v>1570212</v>
      </c>
      <c r="AP154" s="95">
        <f t="shared" si="56"/>
        <v>118188</v>
      </c>
      <c r="AQ154" s="95">
        <f t="shared" si="65"/>
        <v>148688</v>
      </c>
      <c r="AR154" s="95">
        <f>P153+AP154</f>
        <v>148688</v>
      </c>
      <c r="AT154" s="95">
        <f t="shared" si="50"/>
        <v>148688</v>
      </c>
    </row>
    <row r="155" spans="1:49" s="2" customFormat="1" ht="16.5" customHeight="1" x14ac:dyDescent="0.25">
      <c r="A155" s="28"/>
      <c r="B155" s="1">
        <v>935</v>
      </c>
      <c r="C155" s="2" t="s">
        <v>5</v>
      </c>
      <c r="D155" s="2">
        <v>29747</v>
      </c>
      <c r="E155" s="2">
        <v>90</v>
      </c>
      <c r="F155" s="2">
        <v>1433</v>
      </c>
      <c r="G155" s="2" t="s">
        <v>191</v>
      </c>
      <c r="H155" s="2">
        <v>4</v>
      </c>
      <c r="I155" s="2">
        <v>3</v>
      </c>
      <c r="J155" s="2">
        <v>2</v>
      </c>
      <c r="K155" s="12">
        <f t="shared" si="63"/>
        <v>1902</v>
      </c>
      <c r="L155" s="14">
        <f>SUM(Q155:U155)</f>
        <v>1902</v>
      </c>
      <c r="M155" s="62">
        <v>1</v>
      </c>
      <c r="N155" s="14">
        <f t="shared" si="66"/>
        <v>1902</v>
      </c>
      <c r="O155" s="14">
        <v>125</v>
      </c>
      <c r="P155" s="14">
        <f t="shared" si="53"/>
        <v>237750</v>
      </c>
      <c r="Q155" s="3">
        <v>1902</v>
      </c>
      <c r="R155" s="8"/>
      <c r="S155" s="8"/>
      <c r="T155" s="4"/>
      <c r="U155" s="11"/>
      <c r="V155" s="26"/>
      <c r="W155" s="5"/>
      <c r="X155" s="47"/>
      <c r="Y155" s="4"/>
      <c r="Z155" s="4"/>
      <c r="AA155" s="16"/>
      <c r="AB155" s="16"/>
      <c r="AC155" s="16"/>
      <c r="AD155" s="8"/>
      <c r="AE155" s="8"/>
      <c r="AF155" s="7"/>
      <c r="AG155" s="7"/>
      <c r="AH155" s="4"/>
      <c r="AI155" s="3"/>
      <c r="AJ155" s="3"/>
      <c r="AK155" s="3"/>
      <c r="AL155" s="3"/>
      <c r="AO155" s="95"/>
      <c r="AP155" s="95"/>
      <c r="AQ155" s="95">
        <f t="shared" si="65"/>
        <v>237750</v>
      </c>
      <c r="AR155" s="95">
        <f t="shared" ref="AR155:AR168" si="68">P155+AP155</f>
        <v>237750</v>
      </c>
      <c r="AT155" s="95">
        <f t="shared" si="50"/>
        <v>237750</v>
      </c>
    </row>
    <row r="156" spans="1:49" s="2" customFormat="1" ht="16.5" customHeight="1" x14ac:dyDescent="0.25">
      <c r="A156" s="28"/>
      <c r="B156" s="1">
        <v>936</v>
      </c>
      <c r="C156" s="2" t="s">
        <v>5</v>
      </c>
      <c r="D156" s="2">
        <v>24348</v>
      </c>
      <c r="E156" s="2">
        <v>107</v>
      </c>
      <c r="F156" s="2">
        <v>1040</v>
      </c>
      <c r="G156" s="2" t="s">
        <v>191</v>
      </c>
      <c r="H156" s="2">
        <v>21</v>
      </c>
      <c r="I156" s="2">
        <v>3</v>
      </c>
      <c r="J156" s="2">
        <v>14</v>
      </c>
      <c r="K156" s="12">
        <f t="shared" si="63"/>
        <v>8714</v>
      </c>
      <c r="L156" s="14">
        <f>SUM(Q156:U156)</f>
        <v>8714</v>
      </c>
      <c r="M156" s="62">
        <v>1</v>
      </c>
      <c r="N156" s="14">
        <f t="shared" si="66"/>
        <v>8714</v>
      </c>
      <c r="O156" s="14">
        <v>100</v>
      </c>
      <c r="P156" s="14">
        <f t="shared" si="53"/>
        <v>871400</v>
      </c>
      <c r="Q156" s="3">
        <v>8714</v>
      </c>
      <c r="R156" s="8"/>
      <c r="S156" s="8"/>
      <c r="T156" s="4"/>
      <c r="U156" s="11"/>
      <c r="V156" s="26"/>
      <c r="W156" s="5"/>
      <c r="X156" s="47"/>
      <c r="Y156" s="4"/>
      <c r="Z156" s="4"/>
      <c r="AA156" s="16"/>
      <c r="AB156" s="16"/>
      <c r="AC156" s="16"/>
      <c r="AD156" s="8"/>
      <c r="AE156" s="8"/>
      <c r="AF156" s="7"/>
      <c r="AG156" s="7"/>
      <c r="AH156" s="4"/>
      <c r="AI156" s="3"/>
      <c r="AJ156" s="3"/>
      <c r="AK156" s="3"/>
      <c r="AL156" s="3"/>
      <c r="AO156" s="95"/>
      <c r="AP156" s="95"/>
      <c r="AQ156" s="95">
        <f t="shared" si="65"/>
        <v>871400</v>
      </c>
      <c r="AR156" s="95">
        <f t="shared" si="68"/>
        <v>871400</v>
      </c>
      <c r="AT156" s="95">
        <f t="shared" si="50"/>
        <v>871400</v>
      </c>
    </row>
    <row r="157" spans="1:49" s="2" customFormat="1" ht="16.5" customHeight="1" x14ac:dyDescent="0.25">
      <c r="A157" s="28" t="s">
        <v>1248</v>
      </c>
      <c r="B157" s="1">
        <v>937</v>
      </c>
      <c r="C157" s="2" t="s">
        <v>5</v>
      </c>
      <c r="D157" s="2">
        <v>18721</v>
      </c>
      <c r="E157" s="2">
        <v>45</v>
      </c>
      <c r="F157" s="2">
        <v>590</v>
      </c>
      <c r="G157" s="2" t="s">
        <v>191</v>
      </c>
      <c r="H157" s="2">
        <v>16</v>
      </c>
      <c r="I157" s="2">
        <v>1</v>
      </c>
      <c r="J157" s="2">
        <v>60</v>
      </c>
      <c r="K157" s="12">
        <f t="shared" si="63"/>
        <v>6560</v>
      </c>
      <c r="L157" s="14">
        <f>SUM(Q157:U157)</f>
        <v>6560</v>
      </c>
      <c r="M157" s="62">
        <v>1</v>
      </c>
      <c r="N157" s="14">
        <f t="shared" si="66"/>
        <v>6560</v>
      </c>
      <c r="O157" s="14">
        <v>100</v>
      </c>
      <c r="P157" s="14">
        <f t="shared" si="53"/>
        <v>656000</v>
      </c>
      <c r="Q157" s="3">
        <v>5760</v>
      </c>
      <c r="R157" s="8">
        <v>800</v>
      </c>
      <c r="S157" s="8"/>
      <c r="T157" s="4"/>
      <c r="U157" s="11"/>
      <c r="V157" s="26" t="s">
        <v>1248</v>
      </c>
      <c r="W157" s="5">
        <v>939</v>
      </c>
      <c r="X157" s="47">
        <v>29</v>
      </c>
      <c r="Y157" s="4" t="s">
        <v>28</v>
      </c>
      <c r="Z157" s="4" t="s">
        <v>53</v>
      </c>
      <c r="AA157" s="16">
        <v>11</v>
      </c>
      <c r="AB157" s="16">
        <v>15</v>
      </c>
      <c r="AC157" s="16">
        <v>2</v>
      </c>
      <c r="AD157" s="43">
        <f t="shared" ref="AD157:AD169" si="69">AA157*AB157</f>
        <v>165</v>
      </c>
      <c r="AE157" s="43">
        <v>100</v>
      </c>
      <c r="AF157" s="37">
        <f>[14]รายการ!B1</f>
        <v>6700</v>
      </c>
      <c r="AG157" s="7">
        <f t="shared" si="67"/>
        <v>1105500</v>
      </c>
      <c r="AH157" s="34">
        <f t="shared" ref="AH157:AH169" si="70">SUM(AI157:AL157)</f>
        <v>165</v>
      </c>
      <c r="AI157" s="3"/>
      <c r="AJ157" s="3">
        <v>165</v>
      </c>
      <c r="AK157" s="3"/>
      <c r="AL157" s="3"/>
      <c r="AM157" s="2">
        <v>61</v>
      </c>
      <c r="AN157" s="2">
        <f>ค่าเสื่อม!T4</f>
        <v>93</v>
      </c>
      <c r="AO157" s="95">
        <f t="shared" si="55"/>
        <v>1028115</v>
      </c>
      <c r="AP157" s="95">
        <f t="shared" si="56"/>
        <v>77385</v>
      </c>
      <c r="AQ157" s="95">
        <f t="shared" si="65"/>
        <v>733385</v>
      </c>
      <c r="AR157" s="95">
        <f t="shared" si="68"/>
        <v>733385</v>
      </c>
      <c r="AT157" s="95">
        <f t="shared" si="50"/>
        <v>733385</v>
      </c>
    </row>
    <row r="158" spans="1:49" s="2" customFormat="1" ht="16.5" customHeight="1" x14ac:dyDescent="0.25">
      <c r="A158" s="28"/>
      <c r="B158" s="1"/>
      <c r="K158" s="13"/>
      <c r="L158" s="13"/>
      <c r="M158" s="84"/>
      <c r="N158" s="13"/>
      <c r="O158" s="13"/>
      <c r="P158" s="14"/>
      <c r="Q158" s="3"/>
      <c r="R158" s="8"/>
      <c r="S158" s="8"/>
      <c r="T158" s="4"/>
      <c r="U158" s="11"/>
      <c r="V158" s="26"/>
      <c r="W158" s="5">
        <v>940</v>
      </c>
      <c r="X158" s="47"/>
      <c r="Y158" s="4" t="s">
        <v>28</v>
      </c>
      <c r="Z158" s="4" t="s">
        <v>7</v>
      </c>
      <c r="AA158" s="16">
        <v>5</v>
      </c>
      <c r="AB158" s="16">
        <v>15</v>
      </c>
      <c r="AC158" s="16">
        <v>2</v>
      </c>
      <c r="AD158" s="43">
        <f t="shared" si="69"/>
        <v>75</v>
      </c>
      <c r="AE158" s="43">
        <v>100</v>
      </c>
      <c r="AF158" s="37">
        <f>[14]รายการ!B1</f>
        <v>6700</v>
      </c>
      <c r="AG158" s="7">
        <f t="shared" si="67"/>
        <v>502500</v>
      </c>
      <c r="AH158" s="34">
        <f t="shared" si="70"/>
        <v>75</v>
      </c>
      <c r="AI158" s="3"/>
      <c r="AJ158" s="3">
        <v>75</v>
      </c>
      <c r="AK158" s="3"/>
      <c r="AL158" s="3"/>
      <c r="AM158" s="2">
        <v>21</v>
      </c>
      <c r="AN158" s="2">
        <f>ค่าเสื่อม!T4</f>
        <v>93</v>
      </c>
      <c r="AO158" s="95">
        <f t="shared" si="55"/>
        <v>467325</v>
      </c>
      <c r="AP158" s="95">
        <f t="shared" si="56"/>
        <v>35175</v>
      </c>
      <c r="AQ158" s="95">
        <f t="shared" si="65"/>
        <v>35175</v>
      </c>
      <c r="AR158" s="95">
        <f t="shared" si="68"/>
        <v>35175</v>
      </c>
      <c r="AT158" s="95">
        <f t="shared" si="50"/>
        <v>35175</v>
      </c>
      <c r="AW158" s="2" t="s">
        <v>315</v>
      </c>
    </row>
    <row r="159" spans="1:49" s="2" customFormat="1" ht="16.5" customHeight="1" x14ac:dyDescent="0.25">
      <c r="A159" s="28"/>
      <c r="B159" s="1"/>
      <c r="K159" s="13"/>
      <c r="L159" s="13"/>
      <c r="M159" s="84"/>
      <c r="N159" s="13"/>
      <c r="O159" s="13"/>
      <c r="P159" s="14"/>
      <c r="Q159" s="3"/>
      <c r="R159" s="8"/>
      <c r="S159" s="8"/>
      <c r="T159" s="4"/>
      <c r="U159" s="11"/>
      <c r="V159" s="26"/>
      <c r="W159" s="5">
        <v>941</v>
      </c>
      <c r="X159" s="47"/>
      <c r="Y159" s="4" t="s">
        <v>38</v>
      </c>
      <c r="Z159" s="4" t="s">
        <v>7</v>
      </c>
      <c r="AA159" s="16">
        <v>6</v>
      </c>
      <c r="AB159" s="16">
        <v>11</v>
      </c>
      <c r="AC159" s="16">
        <v>2</v>
      </c>
      <c r="AD159" s="43">
        <f t="shared" si="69"/>
        <v>66</v>
      </c>
      <c r="AE159" s="43">
        <v>100</v>
      </c>
      <c r="AF159" s="37">
        <f>[14]รายการ!B34</f>
        <v>2050</v>
      </c>
      <c r="AG159" s="7">
        <f t="shared" si="67"/>
        <v>135300</v>
      </c>
      <c r="AH159" s="34">
        <f t="shared" si="70"/>
        <v>66</v>
      </c>
      <c r="AI159" s="3"/>
      <c r="AJ159" s="3">
        <v>66</v>
      </c>
      <c r="AK159" s="3"/>
      <c r="AL159" s="3"/>
      <c r="AM159" s="2">
        <v>21</v>
      </c>
      <c r="AN159" s="2">
        <f>ค่าเสื่อม!T4</f>
        <v>93</v>
      </c>
      <c r="AO159" s="95">
        <f t="shared" si="55"/>
        <v>125829</v>
      </c>
      <c r="AP159" s="95">
        <f t="shared" si="56"/>
        <v>9471</v>
      </c>
      <c r="AQ159" s="95">
        <f t="shared" si="65"/>
        <v>9471</v>
      </c>
      <c r="AR159" s="95">
        <f t="shared" si="68"/>
        <v>9471</v>
      </c>
      <c r="AT159" s="95">
        <f t="shared" si="50"/>
        <v>9471</v>
      </c>
    </row>
    <row r="160" spans="1:49" s="2" customFormat="1" ht="16.5" customHeight="1" x14ac:dyDescent="0.25">
      <c r="A160" s="28"/>
      <c r="B160" s="1"/>
      <c r="K160" s="13"/>
      <c r="L160" s="13"/>
      <c r="M160" s="84"/>
      <c r="N160" s="13"/>
      <c r="O160" s="13"/>
      <c r="P160" s="14"/>
      <c r="Q160" s="3"/>
      <c r="R160" s="8"/>
      <c r="S160" s="8"/>
      <c r="T160" s="4"/>
      <c r="U160" s="11"/>
      <c r="V160" s="26" t="s">
        <v>1249</v>
      </c>
      <c r="W160" s="5">
        <v>942</v>
      </c>
      <c r="X160" s="47" t="s">
        <v>161</v>
      </c>
      <c r="Y160" s="4" t="s">
        <v>28</v>
      </c>
      <c r="Z160" s="4" t="s">
        <v>53</v>
      </c>
      <c r="AA160" s="16">
        <v>5</v>
      </c>
      <c r="AB160" s="16">
        <v>6</v>
      </c>
      <c r="AC160" s="16">
        <v>2</v>
      </c>
      <c r="AD160" s="43">
        <f t="shared" si="69"/>
        <v>30</v>
      </c>
      <c r="AE160" s="43">
        <v>100</v>
      </c>
      <c r="AF160" s="37">
        <f>[14]รายการ!B1</f>
        <v>6700</v>
      </c>
      <c r="AG160" s="7">
        <f t="shared" si="67"/>
        <v>201000</v>
      </c>
      <c r="AH160" s="34">
        <f t="shared" si="70"/>
        <v>30</v>
      </c>
      <c r="AI160" s="3"/>
      <c r="AJ160" s="3">
        <v>30</v>
      </c>
      <c r="AK160" s="3"/>
      <c r="AL160" s="3"/>
      <c r="AM160" s="2">
        <v>26</v>
      </c>
      <c r="AN160" s="2">
        <f>ค่าเสื่อม!T4</f>
        <v>93</v>
      </c>
      <c r="AO160" s="95">
        <f t="shared" si="55"/>
        <v>186930</v>
      </c>
      <c r="AP160" s="95">
        <f t="shared" si="56"/>
        <v>14070</v>
      </c>
      <c r="AQ160" s="95">
        <f t="shared" si="65"/>
        <v>14070</v>
      </c>
      <c r="AR160" s="95">
        <f t="shared" si="68"/>
        <v>14070</v>
      </c>
      <c r="AT160" s="95">
        <f t="shared" ref="AT160:AT233" si="71">AR160</f>
        <v>14070</v>
      </c>
    </row>
    <row r="161" spans="1:49" s="2" customFormat="1" ht="16.5" customHeight="1" x14ac:dyDescent="0.25">
      <c r="A161" s="28"/>
      <c r="B161" s="1"/>
      <c r="K161" s="13"/>
      <c r="L161" s="13"/>
      <c r="M161" s="84"/>
      <c r="N161" s="13"/>
      <c r="O161" s="13"/>
      <c r="P161" s="14"/>
      <c r="Q161" s="3"/>
      <c r="R161" s="8"/>
      <c r="S161" s="8"/>
      <c r="T161" s="4"/>
      <c r="U161" s="11"/>
      <c r="V161" s="26" t="s">
        <v>1250</v>
      </c>
      <c r="W161" s="5">
        <v>943</v>
      </c>
      <c r="X161" s="47">
        <v>40</v>
      </c>
      <c r="Y161" s="4" t="s">
        <v>28</v>
      </c>
      <c r="Z161" s="4" t="s">
        <v>53</v>
      </c>
      <c r="AA161" s="16">
        <v>6</v>
      </c>
      <c r="AB161" s="16">
        <v>9</v>
      </c>
      <c r="AC161" s="16">
        <v>2</v>
      </c>
      <c r="AD161" s="43">
        <f t="shared" si="69"/>
        <v>54</v>
      </c>
      <c r="AE161" s="43">
        <v>100</v>
      </c>
      <c r="AF161" s="37">
        <f>[14]รายการ!B1</f>
        <v>6700</v>
      </c>
      <c r="AG161" s="7">
        <f t="shared" si="67"/>
        <v>361800</v>
      </c>
      <c r="AH161" s="34">
        <v>54</v>
      </c>
      <c r="AI161" s="3"/>
      <c r="AJ161" s="3">
        <v>54</v>
      </c>
      <c r="AK161" s="3"/>
      <c r="AL161" s="3"/>
      <c r="AM161" s="2">
        <v>21</v>
      </c>
      <c r="AN161" s="2">
        <f>ค่าเสื่อม!T4</f>
        <v>93</v>
      </c>
      <c r="AO161" s="95">
        <f t="shared" si="55"/>
        <v>336474</v>
      </c>
      <c r="AP161" s="95">
        <f t="shared" si="56"/>
        <v>25326</v>
      </c>
      <c r="AQ161" s="95">
        <f t="shared" si="65"/>
        <v>25326</v>
      </c>
      <c r="AR161" s="95">
        <f t="shared" si="68"/>
        <v>25326</v>
      </c>
      <c r="AT161" s="95">
        <f t="shared" si="71"/>
        <v>25326</v>
      </c>
    </row>
    <row r="162" spans="1:49" s="2" customFormat="1" ht="16.5" customHeight="1" x14ac:dyDescent="0.25">
      <c r="A162" s="28"/>
      <c r="B162" s="1"/>
      <c r="K162" s="13"/>
      <c r="L162" s="13"/>
      <c r="M162" s="84"/>
      <c r="N162" s="13"/>
      <c r="O162" s="13"/>
      <c r="P162" s="14"/>
      <c r="Q162" s="3"/>
      <c r="R162" s="8"/>
      <c r="S162" s="8"/>
      <c r="T162" s="4"/>
      <c r="U162" s="11"/>
      <c r="V162" s="26" t="s">
        <v>1251</v>
      </c>
      <c r="W162" s="5">
        <v>944</v>
      </c>
      <c r="X162" s="515" t="s">
        <v>1252</v>
      </c>
      <c r="Y162" s="4" t="s">
        <v>28</v>
      </c>
      <c r="Z162" s="4" t="s">
        <v>53</v>
      </c>
      <c r="AA162" s="16">
        <v>6</v>
      </c>
      <c r="AB162" s="16">
        <v>7</v>
      </c>
      <c r="AC162" s="16">
        <v>2</v>
      </c>
      <c r="AD162" s="43">
        <f t="shared" si="69"/>
        <v>42</v>
      </c>
      <c r="AE162" s="43">
        <v>100</v>
      </c>
      <c r="AF162" s="37">
        <f>[14]รายการ!B1</f>
        <v>6700</v>
      </c>
      <c r="AG162" s="7">
        <f t="shared" si="67"/>
        <v>281400</v>
      </c>
      <c r="AH162" s="34">
        <f t="shared" si="70"/>
        <v>42</v>
      </c>
      <c r="AI162" s="3"/>
      <c r="AJ162" s="3">
        <v>42</v>
      </c>
      <c r="AK162" s="3"/>
      <c r="AL162" s="3"/>
      <c r="AM162" s="2">
        <v>6</v>
      </c>
      <c r="AN162" s="2">
        <f>ค่าเสื่อม!G4</f>
        <v>20</v>
      </c>
      <c r="AO162" s="95">
        <f t="shared" si="55"/>
        <v>56280</v>
      </c>
      <c r="AP162" s="95">
        <f t="shared" si="56"/>
        <v>225120</v>
      </c>
      <c r="AQ162" s="95">
        <f t="shared" si="65"/>
        <v>225120</v>
      </c>
      <c r="AR162" s="95">
        <f t="shared" si="68"/>
        <v>225120</v>
      </c>
      <c r="AT162" s="95">
        <f t="shared" si="71"/>
        <v>225120</v>
      </c>
    </row>
    <row r="163" spans="1:49" s="2" customFormat="1" ht="16.5" customHeight="1" x14ac:dyDescent="0.25">
      <c r="A163" s="28"/>
      <c r="B163" s="1"/>
      <c r="K163" s="13"/>
      <c r="L163" s="13"/>
      <c r="M163" s="84"/>
      <c r="N163" s="13"/>
      <c r="O163" s="13"/>
      <c r="P163" s="14"/>
      <c r="Q163" s="3"/>
      <c r="R163" s="8"/>
      <c r="S163" s="8"/>
      <c r="T163" s="4"/>
      <c r="U163" s="11"/>
      <c r="V163" s="26" t="s">
        <v>1253</v>
      </c>
      <c r="W163" s="5">
        <v>945</v>
      </c>
      <c r="X163" s="4">
        <v>20</v>
      </c>
      <c r="Y163" s="4" t="s">
        <v>28</v>
      </c>
      <c r="Z163" s="4" t="s">
        <v>53</v>
      </c>
      <c r="AA163" s="16">
        <v>8</v>
      </c>
      <c r="AB163" s="16">
        <v>16</v>
      </c>
      <c r="AC163" s="16">
        <v>2</v>
      </c>
      <c r="AD163" s="43">
        <f t="shared" si="69"/>
        <v>128</v>
      </c>
      <c r="AE163" s="43">
        <v>100</v>
      </c>
      <c r="AF163" s="37">
        <f>[14]รายการ!B1</f>
        <v>6700</v>
      </c>
      <c r="AG163" s="7">
        <f t="shared" si="67"/>
        <v>857600</v>
      </c>
      <c r="AH163" s="34">
        <f t="shared" si="70"/>
        <v>128</v>
      </c>
      <c r="AI163" s="3"/>
      <c r="AJ163" s="3">
        <v>128</v>
      </c>
      <c r="AK163" s="3"/>
      <c r="AL163" s="3"/>
      <c r="AM163" s="2">
        <v>36</v>
      </c>
      <c r="AN163" s="2">
        <f>ค่าเสื่อม!T4</f>
        <v>93</v>
      </c>
      <c r="AO163" s="95">
        <f t="shared" si="55"/>
        <v>797568</v>
      </c>
      <c r="AP163" s="95">
        <f t="shared" si="56"/>
        <v>60032</v>
      </c>
      <c r="AQ163" s="95">
        <f t="shared" si="65"/>
        <v>60032</v>
      </c>
      <c r="AR163" s="95">
        <f t="shared" si="68"/>
        <v>60032</v>
      </c>
      <c r="AT163" s="95">
        <f t="shared" si="71"/>
        <v>60032</v>
      </c>
    </row>
    <row r="164" spans="1:49" s="2" customFormat="1" ht="16.5" customHeight="1" x14ac:dyDescent="0.25">
      <c r="A164" s="28" t="s">
        <v>1254</v>
      </c>
      <c r="B164" s="1">
        <v>938</v>
      </c>
      <c r="C164" s="2" t="s">
        <v>5</v>
      </c>
      <c r="D164" s="2">
        <v>24609</v>
      </c>
      <c r="E164" s="2">
        <v>103</v>
      </c>
      <c r="F164" s="2">
        <v>1081</v>
      </c>
      <c r="G164" s="2" t="s">
        <v>191</v>
      </c>
      <c r="H164" s="2">
        <v>0</v>
      </c>
      <c r="I164" s="2">
        <v>1</v>
      </c>
      <c r="J164" s="2">
        <v>98</v>
      </c>
      <c r="K164" s="12">
        <f>H164*400+I164*100+J164</f>
        <v>198</v>
      </c>
      <c r="L164" s="14">
        <f>SUM(Q164:U164)</f>
        <v>198</v>
      </c>
      <c r="M164" s="62">
        <v>2</v>
      </c>
      <c r="N164" s="14">
        <f>L164</f>
        <v>198</v>
      </c>
      <c r="O164" s="14">
        <v>150</v>
      </c>
      <c r="P164" s="14">
        <f t="shared" ref="P164:P233" si="72">N164*O164</f>
        <v>29700</v>
      </c>
      <c r="Q164" s="3"/>
      <c r="R164" s="8">
        <v>198</v>
      </c>
      <c r="S164" s="8"/>
      <c r="T164" s="4"/>
      <c r="U164" s="11"/>
      <c r="V164" s="26" t="s">
        <v>1254</v>
      </c>
      <c r="W164" s="5">
        <v>946</v>
      </c>
      <c r="X164" s="4">
        <v>9</v>
      </c>
      <c r="Y164" s="4" t="s">
        <v>28</v>
      </c>
      <c r="Z164" s="4" t="s">
        <v>53</v>
      </c>
      <c r="AA164" s="16">
        <v>4</v>
      </c>
      <c r="AB164" s="16">
        <v>9</v>
      </c>
      <c r="AC164" s="16">
        <v>2</v>
      </c>
      <c r="AD164" s="43">
        <f t="shared" si="69"/>
        <v>36</v>
      </c>
      <c r="AE164" s="43">
        <v>100</v>
      </c>
      <c r="AF164" s="37">
        <f>[14]รายการ!B1</f>
        <v>6700</v>
      </c>
      <c r="AG164" s="7">
        <f t="shared" si="67"/>
        <v>241200</v>
      </c>
      <c r="AH164" s="34">
        <f t="shared" si="70"/>
        <v>36</v>
      </c>
      <c r="AI164" s="3"/>
      <c r="AJ164" s="3">
        <v>36</v>
      </c>
      <c r="AK164" s="3"/>
      <c r="AL164" s="3"/>
      <c r="AM164" s="2">
        <v>21</v>
      </c>
      <c r="AN164" s="2">
        <f>ค่าเสื่อม!T4</f>
        <v>93</v>
      </c>
      <c r="AO164" s="95">
        <f t="shared" si="55"/>
        <v>224316</v>
      </c>
      <c r="AP164" s="95">
        <f t="shared" si="56"/>
        <v>16884</v>
      </c>
      <c r="AQ164" s="95">
        <f t="shared" si="65"/>
        <v>46584</v>
      </c>
      <c r="AR164" s="95">
        <f t="shared" si="68"/>
        <v>46584</v>
      </c>
      <c r="AT164" s="95">
        <f>AR164</f>
        <v>46584</v>
      </c>
    </row>
    <row r="165" spans="1:49" s="2" customFormat="1" ht="16.5" customHeight="1" x14ac:dyDescent="0.25">
      <c r="A165" s="28"/>
      <c r="B165" s="1"/>
      <c r="K165" s="13"/>
      <c r="L165" s="14"/>
      <c r="M165" s="84"/>
      <c r="N165" s="13"/>
      <c r="O165" s="13"/>
      <c r="P165" s="14"/>
      <c r="Q165" s="3"/>
      <c r="R165" s="8"/>
      <c r="S165" s="8"/>
      <c r="T165" s="4"/>
      <c r="U165" s="11"/>
      <c r="V165" s="26" t="s">
        <v>1255</v>
      </c>
      <c r="W165" s="5">
        <v>947</v>
      </c>
      <c r="X165" s="4" t="s">
        <v>1256</v>
      </c>
      <c r="Y165" s="4" t="s">
        <v>28</v>
      </c>
      <c r="Z165" s="4" t="s">
        <v>37</v>
      </c>
      <c r="AA165" s="16">
        <v>6</v>
      </c>
      <c r="AB165" s="16">
        <v>10</v>
      </c>
      <c r="AC165" s="16">
        <v>2</v>
      </c>
      <c r="AD165" s="43">
        <f t="shared" si="69"/>
        <v>60</v>
      </c>
      <c r="AE165" s="43">
        <v>100</v>
      </c>
      <c r="AF165" s="37">
        <f>[14]รายการ!B1</f>
        <v>6700</v>
      </c>
      <c r="AG165" s="7">
        <f t="shared" si="67"/>
        <v>402000</v>
      </c>
      <c r="AH165" s="34">
        <f t="shared" si="70"/>
        <v>60</v>
      </c>
      <c r="AI165" s="3"/>
      <c r="AJ165" s="3">
        <v>60</v>
      </c>
      <c r="AK165" s="3"/>
      <c r="AL165" s="3"/>
      <c r="AM165" s="2">
        <v>21</v>
      </c>
      <c r="AN165" s="2">
        <f>ค่าเสื่อม!T4</f>
        <v>93</v>
      </c>
      <c r="AO165" s="95">
        <f t="shared" si="55"/>
        <v>373860</v>
      </c>
      <c r="AP165" s="95">
        <f t="shared" si="56"/>
        <v>28140</v>
      </c>
      <c r="AQ165" s="95">
        <f t="shared" si="65"/>
        <v>28140</v>
      </c>
      <c r="AR165" s="95">
        <f t="shared" si="68"/>
        <v>28140</v>
      </c>
      <c r="AT165" s="95">
        <f>AR165</f>
        <v>28140</v>
      </c>
    </row>
    <row r="166" spans="1:49" s="2" customFormat="1" ht="16.5" customHeight="1" x14ac:dyDescent="0.25">
      <c r="A166" s="28"/>
      <c r="B166" s="1"/>
      <c r="K166" s="13"/>
      <c r="L166" s="14"/>
      <c r="M166" s="84"/>
      <c r="N166" s="13"/>
      <c r="O166" s="13"/>
      <c r="P166" s="14"/>
      <c r="Q166" s="3"/>
      <c r="R166" s="8"/>
      <c r="S166" s="8"/>
      <c r="T166" s="4"/>
      <c r="U166" s="11"/>
      <c r="V166" s="26" t="s">
        <v>1257</v>
      </c>
      <c r="W166" s="5">
        <v>948</v>
      </c>
      <c r="X166" s="4" t="s">
        <v>1258</v>
      </c>
      <c r="Y166" s="4" t="s">
        <v>28</v>
      </c>
      <c r="Z166" s="4" t="s">
        <v>53</v>
      </c>
      <c r="AA166" s="16">
        <v>5</v>
      </c>
      <c r="AB166" s="16">
        <v>6</v>
      </c>
      <c r="AC166" s="16">
        <v>2</v>
      </c>
      <c r="AD166" s="43">
        <f t="shared" si="69"/>
        <v>30</v>
      </c>
      <c r="AE166" s="43">
        <v>100</v>
      </c>
      <c r="AF166" s="37">
        <f>[14]รายการ!B1</f>
        <v>6700</v>
      </c>
      <c r="AG166" s="7">
        <f t="shared" si="67"/>
        <v>201000</v>
      </c>
      <c r="AH166" s="34">
        <f t="shared" si="70"/>
        <v>30</v>
      </c>
      <c r="AI166" s="3"/>
      <c r="AJ166" s="3">
        <v>30</v>
      </c>
      <c r="AK166" s="3"/>
      <c r="AL166" s="3"/>
      <c r="AM166" s="2">
        <v>21</v>
      </c>
      <c r="AN166" s="2">
        <f>ค่าเสื่อม!T4</f>
        <v>93</v>
      </c>
      <c r="AO166" s="95">
        <f t="shared" si="55"/>
        <v>186930</v>
      </c>
      <c r="AP166" s="95">
        <f t="shared" si="56"/>
        <v>14070</v>
      </c>
      <c r="AQ166" s="95">
        <f t="shared" si="65"/>
        <v>14070</v>
      </c>
      <c r="AR166" s="95">
        <f t="shared" si="68"/>
        <v>14070</v>
      </c>
      <c r="AT166" s="95">
        <f>AR166</f>
        <v>14070</v>
      </c>
    </row>
    <row r="167" spans="1:49" s="2" customFormat="1" ht="16.5" customHeight="1" x14ac:dyDescent="0.25">
      <c r="A167" s="28"/>
      <c r="B167" s="1"/>
      <c r="K167" s="13"/>
      <c r="L167" s="14"/>
      <c r="M167" s="84"/>
      <c r="N167" s="13"/>
      <c r="O167" s="13"/>
      <c r="P167" s="14"/>
      <c r="Q167" s="3"/>
      <c r="R167" s="8"/>
      <c r="S167" s="8"/>
      <c r="T167" s="4"/>
      <c r="U167" s="11"/>
      <c r="V167" s="26" t="s">
        <v>1259</v>
      </c>
      <c r="W167" s="5">
        <v>949</v>
      </c>
      <c r="X167" s="4" t="s">
        <v>1260</v>
      </c>
      <c r="Y167" s="4" t="s">
        <v>28</v>
      </c>
      <c r="Z167" s="4" t="s">
        <v>37</v>
      </c>
      <c r="AA167" s="16">
        <v>6</v>
      </c>
      <c r="AB167" s="16">
        <v>11</v>
      </c>
      <c r="AC167" s="16">
        <v>2</v>
      </c>
      <c r="AD167" s="43">
        <f t="shared" si="69"/>
        <v>66</v>
      </c>
      <c r="AE167" s="43">
        <v>100</v>
      </c>
      <c r="AF167" s="37">
        <f>[14]รายการ!B1</f>
        <v>6700</v>
      </c>
      <c r="AG167" s="7">
        <f t="shared" si="67"/>
        <v>442200</v>
      </c>
      <c r="AH167" s="34">
        <f t="shared" si="70"/>
        <v>66</v>
      </c>
      <c r="AI167" s="3"/>
      <c r="AJ167" s="3">
        <v>66</v>
      </c>
      <c r="AK167" s="3"/>
      <c r="AL167" s="3"/>
      <c r="AM167" s="2">
        <v>16</v>
      </c>
      <c r="AN167" s="2">
        <f>ค่าเสื่อม!Q2</f>
        <v>22</v>
      </c>
      <c r="AO167" s="95">
        <f t="shared" si="55"/>
        <v>97284</v>
      </c>
      <c r="AP167" s="95">
        <f t="shared" si="56"/>
        <v>344916</v>
      </c>
      <c r="AQ167" s="95">
        <f t="shared" si="65"/>
        <v>344916</v>
      </c>
      <c r="AR167" s="95">
        <f t="shared" si="68"/>
        <v>344916</v>
      </c>
      <c r="AT167" s="95">
        <f t="shared" si="71"/>
        <v>344916</v>
      </c>
    </row>
    <row r="168" spans="1:49" s="2" customFormat="1" ht="16.5" customHeight="1" x14ac:dyDescent="0.25">
      <c r="A168" s="28" t="s">
        <v>1261</v>
      </c>
      <c r="B168" s="1">
        <v>939</v>
      </c>
      <c r="C168" s="2" t="s">
        <v>5</v>
      </c>
      <c r="D168" s="2">
        <v>41930</v>
      </c>
      <c r="E168" s="2">
        <v>204</v>
      </c>
      <c r="F168" s="2">
        <v>2173</v>
      </c>
      <c r="G168" s="2" t="s">
        <v>191</v>
      </c>
      <c r="H168" s="2">
        <v>0</v>
      </c>
      <c r="I168" s="2">
        <v>0</v>
      </c>
      <c r="J168" s="2">
        <v>96</v>
      </c>
      <c r="K168" s="12">
        <f>H168*400+I168*100+J168</f>
        <v>96</v>
      </c>
      <c r="L168" s="14">
        <f>SUM(Q168:U168)</f>
        <v>96</v>
      </c>
      <c r="M168" s="62">
        <v>2</v>
      </c>
      <c r="N168" s="14">
        <f>L168</f>
        <v>96</v>
      </c>
      <c r="O168" s="14">
        <v>150</v>
      </c>
      <c r="P168" s="14">
        <f>N168*O168</f>
        <v>14400</v>
      </c>
      <c r="Q168" s="3"/>
      <c r="R168" s="8">
        <v>96</v>
      </c>
      <c r="S168" s="8"/>
      <c r="T168" s="4"/>
      <c r="U168" s="11"/>
      <c r="V168" s="26"/>
      <c r="W168" s="5"/>
      <c r="X168" s="4"/>
      <c r="Y168" s="4"/>
      <c r="Z168" s="4"/>
      <c r="AA168" s="16"/>
      <c r="AB168" s="16"/>
      <c r="AC168" s="16"/>
      <c r="AD168" s="43"/>
      <c r="AE168" s="43"/>
      <c r="AF168" s="37"/>
      <c r="AG168" s="7"/>
      <c r="AH168" s="34"/>
      <c r="AI168" s="3"/>
      <c r="AJ168" s="3"/>
      <c r="AK168" s="3"/>
      <c r="AL168" s="3"/>
      <c r="AO168" s="95"/>
      <c r="AP168" s="95"/>
      <c r="AQ168" s="95">
        <f t="shared" si="65"/>
        <v>14400</v>
      </c>
      <c r="AR168" s="95">
        <f t="shared" si="68"/>
        <v>14400</v>
      </c>
      <c r="AT168" s="95">
        <f t="shared" si="71"/>
        <v>14400</v>
      </c>
    </row>
    <row r="169" spans="1:49" s="2" customFormat="1" ht="16.5" customHeight="1" x14ac:dyDescent="0.25">
      <c r="S169" s="8"/>
      <c r="T169" s="4"/>
      <c r="U169" s="11"/>
      <c r="V169" s="26" t="s">
        <v>1262</v>
      </c>
      <c r="W169" s="5">
        <v>950</v>
      </c>
      <c r="X169" s="4" t="s">
        <v>171</v>
      </c>
      <c r="Y169" s="4" t="s">
        <v>28</v>
      </c>
      <c r="Z169" s="4" t="s">
        <v>37</v>
      </c>
      <c r="AA169" s="16">
        <v>9</v>
      </c>
      <c r="AB169" s="16">
        <v>10</v>
      </c>
      <c r="AC169" s="16">
        <v>2</v>
      </c>
      <c r="AD169" s="43">
        <f t="shared" si="69"/>
        <v>90</v>
      </c>
      <c r="AE169" s="43">
        <v>100</v>
      </c>
      <c r="AF169" s="37">
        <f>[14]รายการ!B1</f>
        <v>6700</v>
      </c>
      <c r="AG169" s="7">
        <f t="shared" si="67"/>
        <v>603000</v>
      </c>
      <c r="AH169" s="34">
        <f t="shared" si="70"/>
        <v>90</v>
      </c>
      <c r="AI169" s="3"/>
      <c r="AJ169" s="3">
        <v>90</v>
      </c>
      <c r="AK169" s="3"/>
      <c r="AL169" s="3"/>
      <c r="AM169" s="2">
        <v>41</v>
      </c>
      <c r="AN169" s="2">
        <f>ค่าเสื่อม!AP2</f>
        <v>72</v>
      </c>
      <c r="AO169" s="95">
        <f t="shared" si="55"/>
        <v>434160</v>
      </c>
      <c r="AP169" s="95">
        <f t="shared" si="56"/>
        <v>168840</v>
      </c>
      <c r="AQ169" s="95">
        <f t="shared" si="65"/>
        <v>183240</v>
      </c>
      <c r="AR169" s="95">
        <f>P168+AP169</f>
        <v>183240</v>
      </c>
      <c r="AT169" s="95">
        <f t="shared" si="71"/>
        <v>183240</v>
      </c>
    </row>
    <row r="170" spans="1:49" s="2" customFormat="1" ht="16.5" customHeight="1" x14ac:dyDescent="0.25">
      <c r="A170" s="28" t="s">
        <v>1263</v>
      </c>
      <c r="B170" s="1">
        <v>940</v>
      </c>
      <c r="C170" s="2" t="s">
        <v>5</v>
      </c>
      <c r="D170" s="2">
        <v>18743</v>
      </c>
      <c r="E170" s="2">
        <v>30</v>
      </c>
      <c r="F170" s="2">
        <v>612</v>
      </c>
      <c r="G170" s="2" t="s">
        <v>191</v>
      </c>
      <c r="H170" s="2">
        <v>19</v>
      </c>
      <c r="I170" s="2">
        <v>2</v>
      </c>
      <c r="J170" s="2">
        <v>45</v>
      </c>
      <c r="K170" s="12">
        <f>H170*400+I170*100+J170</f>
        <v>7845</v>
      </c>
      <c r="L170" s="14">
        <f>SUM(Q170:U170)</f>
        <v>7845</v>
      </c>
      <c r="M170" s="62">
        <v>5</v>
      </c>
      <c r="N170" s="14">
        <f>L170</f>
        <v>7845</v>
      </c>
      <c r="O170" s="14">
        <v>125</v>
      </c>
      <c r="P170" s="14">
        <f t="shared" si="72"/>
        <v>980625</v>
      </c>
      <c r="Q170" s="3">
        <v>6645</v>
      </c>
      <c r="R170" s="8">
        <v>1200</v>
      </c>
      <c r="S170" s="8"/>
      <c r="T170" s="4"/>
      <c r="U170" s="11"/>
      <c r="V170" s="26" t="s">
        <v>1263</v>
      </c>
      <c r="W170" s="5">
        <v>951</v>
      </c>
      <c r="X170" s="4" t="s">
        <v>1264</v>
      </c>
      <c r="Y170" s="4" t="s">
        <v>28</v>
      </c>
      <c r="Z170" s="4" t="s">
        <v>41</v>
      </c>
      <c r="AA170" s="16"/>
      <c r="AB170" s="16"/>
      <c r="AC170" s="16">
        <v>2</v>
      </c>
      <c r="AD170" s="43">
        <v>324</v>
      </c>
      <c r="AE170" s="43">
        <v>100</v>
      </c>
      <c r="AF170" s="37">
        <f>[14]รายการ!B1</f>
        <v>6700</v>
      </c>
      <c r="AG170" s="7">
        <f t="shared" si="67"/>
        <v>2170800</v>
      </c>
      <c r="AH170" s="34">
        <v>324</v>
      </c>
      <c r="AI170" s="3"/>
      <c r="AJ170" s="3">
        <v>324</v>
      </c>
      <c r="AK170" s="3"/>
      <c r="AL170" s="3"/>
      <c r="AM170" s="2">
        <v>21</v>
      </c>
      <c r="AN170" s="2">
        <f>ค่าเสื่อม!V3</f>
        <v>80</v>
      </c>
      <c r="AO170" s="95">
        <f t="shared" si="55"/>
        <v>1736640</v>
      </c>
      <c r="AP170" s="95">
        <f t="shared" si="56"/>
        <v>434160</v>
      </c>
      <c r="AQ170" s="95">
        <f t="shared" si="65"/>
        <v>1414785</v>
      </c>
      <c r="AR170" s="95">
        <f t="shared" ref="AR170:AR207" si="73">P170+AP170</f>
        <v>1414785</v>
      </c>
      <c r="AT170" s="95">
        <f t="shared" si="71"/>
        <v>1414785</v>
      </c>
    </row>
    <row r="171" spans="1:49" s="2" customFormat="1" ht="16.5" customHeight="1" x14ac:dyDescent="0.25">
      <c r="A171" s="28"/>
      <c r="B171" s="1"/>
      <c r="K171" s="13"/>
      <c r="L171" s="13"/>
      <c r="M171" s="84"/>
      <c r="N171" s="13"/>
      <c r="O171" s="13"/>
      <c r="P171" s="14"/>
      <c r="Q171" s="3"/>
      <c r="R171" s="8"/>
      <c r="S171" s="8"/>
      <c r="T171" s="4"/>
      <c r="U171" s="11"/>
      <c r="V171" s="26"/>
      <c r="W171" s="5"/>
      <c r="X171" s="47"/>
      <c r="Y171" s="4"/>
      <c r="Z171" s="26" t="s">
        <v>42</v>
      </c>
      <c r="AA171" s="16">
        <v>9</v>
      </c>
      <c r="AB171" s="16">
        <v>18</v>
      </c>
      <c r="AC171" s="16">
        <v>2</v>
      </c>
      <c r="AD171" s="43">
        <f t="shared" ref="AD171:AD176" si="74">AA171*AB171</f>
        <v>162</v>
      </c>
      <c r="AE171" s="43">
        <v>50</v>
      </c>
      <c r="AF171" s="37">
        <f>AF170</f>
        <v>6700</v>
      </c>
      <c r="AG171" s="7">
        <f t="shared" si="67"/>
        <v>1085400</v>
      </c>
      <c r="AH171" s="34">
        <f t="shared" ref="AH171:AH176" si="75">SUM(AI171:AL171)</f>
        <v>162</v>
      </c>
      <c r="AI171" s="3"/>
      <c r="AJ171" s="3">
        <v>162</v>
      </c>
      <c r="AK171" s="3"/>
      <c r="AL171" s="3"/>
      <c r="AN171" s="2">
        <v>80</v>
      </c>
      <c r="AO171" s="95">
        <f t="shared" si="55"/>
        <v>868320</v>
      </c>
      <c r="AP171" s="95">
        <f t="shared" si="56"/>
        <v>217080</v>
      </c>
      <c r="AQ171" s="95">
        <f t="shared" si="65"/>
        <v>217080</v>
      </c>
      <c r="AR171" s="95">
        <f t="shared" si="73"/>
        <v>217080</v>
      </c>
      <c r="AT171" s="95">
        <f t="shared" si="71"/>
        <v>217080</v>
      </c>
    </row>
    <row r="172" spans="1:49" s="2" customFormat="1" ht="16.5" customHeight="1" x14ac:dyDescent="0.25">
      <c r="A172" s="28"/>
      <c r="B172" s="1"/>
      <c r="K172" s="13"/>
      <c r="L172" s="13"/>
      <c r="M172" s="84"/>
      <c r="N172" s="13"/>
      <c r="O172" s="13"/>
      <c r="P172" s="14"/>
      <c r="Q172" s="3"/>
      <c r="R172" s="8"/>
      <c r="S172" s="8"/>
      <c r="T172" s="4"/>
      <c r="U172" s="11"/>
      <c r="V172" s="26"/>
      <c r="W172" s="5"/>
      <c r="X172" s="4"/>
      <c r="Y172" s="4"/>
      <c r="Z172" s="26" t="s">
        <v>43</v>
      </c>
      <c r="AA172" s="16">
        <v>9</v>
      </c>
      <c r="AB172" s="16">
        <v>18</v>
      </c>
      <c r="AC172" s="16">
        <v>2</v>
      </c>
      <c r="AD172" s="43">
        <f t="shared" si="74"/>
        <v>162</v>
      </c>
      <c r="AE172" s="43">
        <v>50</v>
      </c>
      <c r="AF172" s="37">
        <f>AF171</f>
        <v>6700</v>
      </c>
      <c r="AG172" s="7">
        <f t="shared" si="67"/>
        <v>1085400</v>
      </c>
      <c r="AH172" s="34">
        <v>162</v>
      </c>
      <c r="AI172" s="3"/>
      <c r="AJ172" s="3">
        <v>162</v>
      </c>
      <c r="AK172" s="3"/>
      <c r="AL172" s="3"/>
      <c r="AN172" s="2">
        <v>80</v>
      </c>
      <c r="AO172" s="95">
        <f xml:space="preserve"> AG172*AN172/100</f>
        <v>868320</v>
      </c>
      <c r="AP172" s="95">
        <f>AG172-AO172</f>
        <v>217080</v>
      </c>
      <c r="AQ172" s="95">
        <f t="shared" si="65"/>
        <v>217080</v>
      </c>
      <c r="AR172" s="95">
        <f t="shared" si="73"/>
        <v>217080</v>
      </c>
      <c r="AT172" s="95">
        <f t="shared" si="71"/>
        <v>217080</v>
      </c>
    </row>
    <row r="173" spans="1:49" s="2" customFormat="1" ht="16.5" customHeight="1" x14ac:dyDescent="0.25">
      <c r="A173" s="28"/>
      <c r="B173" s="1"/>
      <c r="K173" s="13"/>
      <c r="L173" s="13"/>
      <c r="M173" s="84"/>
      <c r="N173" s="13"/>
      <c r="O173" s="13"/>
      <c r="P173" s="14"/>
      <c r="Q173" s="3"/>
      <c r="R173" s="8"/>
      <c r="S173" s="8"/>
      <c r="T173" s="4"/>
      <c r="U173" s="11"/>
      <c r="V173" s="26"/>
      <c r="W173" s="5">
        <v>952</v>
      </c>
      <c r="X173" s="4"/>
      <c r="Y173" s="4" t="s">
        <v>34</v>
      </c>
      <c r="Z173" s="4" t="s">
        <v>7</v>
      </c>
      <c r="AA173" s="16">
        <v>6</v>
      </c>
      <c r="AB173" s="16">
        <v>9</v>
      </c>
      <c r="AC173" s="16">
        <v>2</v>
      </c>
      <c r="AD173" s="43">
        <f t="shared" si="74"/>
        <v>54</v>
      </c>
      <c r="AE173" s="43">
        <v>100</v>
      </c>
      <c r="AF173" s="37">
        <f>[14]รายการ!B8</f>
        <v>2600</v>
      </c>
      <c r="AG173" s="7">
        <f t="shared" si="67"/>
        <v>140400</v>
      </c>
      <c r="AH173" s="34">
        <f t="shared" si="75"/>
        <v>54</v>
      </c>
      <c r="AI173" s="3"/>
      <c r="AJ173" s="3">
        <v>54</v>
      </c>
      <c r="AK173" s="3"/>
      <c r="AL173" s="3"/>
      <c r="AM173" s="2">
        <v>7</v>
      </c>
      <c r="AN173" s="2">
        <f>ค่าเสื่อม!H4</f>
        <v>25</v>
      </c>
      <c r="AO173" s="95">
        <f xml:space="preserve"> AG173*AN173/100</f>
        <v>35100</v>
      </c>
      <c r="AP173" s="95">
        <f>AG173-AO173</f>
        <v>105300</v>
      </c>
      <c r="AQ173" s="95">
        <f t="shared" si="65"/>
        <v>105300</v>
      </c>
      <c r="AR173" s="95">
        <f t="shared" si="73"/>
        <v>105300</v>
      </c>
      <c r="AT173" s="95">
        <f t="shared" si="71"/>
        <v>105300</v>
      </c>
    </row>
    <row r="174" spans="1:49" s="2" customFormat="1" ht="16.5" customHeight="1" x14ac:dyDescent="0.25">
      <c r="A174" s="28"/>
      <c r="B174" s="1"/>
      <c r="K174" s="13"/>
      <c r="L174" s="13"/>
      <c r="M174" s="84"/>
      <c r="N174" s="13"/>
      <c r="O174" s="13"/>
      <c r="P174" s="14"/>
      <c r="Q174" s="3"/>
      <c r="R174" s="8"/>
      <c r="S174" s="8"/>
      <c r="T174" s="4"/>
      <c r="U174" s="11"/>
      <c r="V174" s="26"/>
      <c r="W174" s="5">
        <v>953</v>
      </c>
      <c r="X174" s="4"/>
      <c r="Y174" s="4" t="s">
        <v>28</v>
      </c>
      <c r="Z174" s="4" t="s">
        <v>37</v>
      </c>
      <c r="AA174" s="16">
        <v>5</v>
      </c>
      <c r="AB174" s="16">
        <v>5</v>
      </c>
      <c r="AC174" s="16">
        <v>2</v>
      </c>
      <c r="AD174" s="43">
        <f t="shared" si="74"/>
        <v>25</v>
      </c>
      <c r="AE174" s="43">
        <v>100</v>
      </c>
      <c r="AF174" s="37">
        <f>[14]รายการ!B1</f>
        <v>6700</v>
      </c>
      <c r="AG174" s="7">
        <f t="shared" si="67"/>
        <v>167500</v>
      </c>
      <c r="AH174" s="34">
        <f t="shared" si="75"/>
        <v>25</v>
      </c>
      <c r="AI174" s="3"/>
      <c r="AJ174" s="3">
        <v>25</v>
      </c>
      <c r="AK174" s="3"/>
      <c r="AL174" s="3"/>
      <c r="AM174" s="2">
        <v>31</v>
      </c>
      <c r="AN174" s="2">
        <f>ค่าเสื่อม!AF2</f>
        <v>52</v>
      </c>
      <c r="AO174" s="95">
        <f xml:space="preserve"> AG174*AN174/100</f>
        <v>87100</v>
      </c>
      <c r="AP174" s="95">
        <f>AG174-AO174</f>
        <v>80400</v>
      </c>
      <c r="AQ174" s="95">
        <f t="shared" si="65"/>
        <v>80400</v>
      </c>
      <c r="AR174" s="95">
        <f t="shared" si="73"/>
        <v>80400</v>
      </c>
      <c r="AT174" s="95">
        <f t="shared" si="71"/>
        <v>80400</v>
      </c>
      <c r="AW174" s="2" t="s">
        <v>315</v>
      </c>
    </row>
    <row r="175" spans="1:49" s="2" customFormat="1" ht="16.5" customHeight="1" x14ac:dyDescent="0.25">
      <c r="A175" s="28"/>
      <c r="B175" s="1"/>
      <c r="K175" s="13"/>
      <c r="L175" s="13"/>
      <c r="M175" s="84"/>
      <c r="N175" s="13"/>
      <c r="O175" s="13"/>
      <c r="P175" s="14"/>
      <c r="Q175" s="3"/>
      <c r="R175" s="8"/>
      <c r="S175" s="8"/>
      <c r="T175" s="4"/>
      <c r="U175" s="11"/>
      <c r="V175" s="26" t="s">
        <v>1265</v>
      </c>
      <c r="W175" s="5">
        <v>954</v>
      </c>
      <c r="X175" s="47" t="s">
        <v>1266</v>
      </c>
      <c r="Y175" s="4" t="s">
        <v>28</v>
      </c>
      <c r="Z175" s="4" t="s">
        <v>37</v>
      </c>
      <c r="AA175" s="16">
        <v>4</v>
      </c>
      <c r="AB175" s="16">
        <v>14</v>
      </c>
      <c r="AC175" s="16">
        <v>2</v>
      </c>
      <c r="AD175" s="43">
        <f t="shared" si="74"/>
        <v>56</v>
      </c>
      <c r="AE175" s="43">
        <v>100</v>
      </c>
      <c r="AF175" s="37">
        <f>[14]รายการ!B1</f>
        <v>6700</v>
      </c>
      <c r="AG175" s="7">
        <f t="shared" si="67"/>
        <v>375200</v>
      </c>
      <c r="AH175" s="34">
        <f t="shared" si="75"/>
        <v>56</v>
      </c>
      <c r="AI175" s="3"/>
      <c r="AJ175" s="3">
        <v>56</v>
      </c>
      <c r="AK175" s="3"/>
      <c r="AL175" s="3"/>
      <c r="AM175" s="2">
        <v>17</v>
      </c>
      <c r="AN175" s="2">
        <f>ค่าเสื่อม!R2</f>
        <v>24</v>
      </c>
      <c r="AO175" s="95">
        <f xml:space="preserve"> AG175*AN175/100</f>
        <v>90048</v>
      </c>
      <c r="AP175" s="95">
        <f>AG175-AO175</f>
        <v>285152</v>
      </c>
      <c r="AQ175" s="95">
        <f t="shared" si="65"/>
        <v>285152</v>
      </c>
      <c r="AR175" s="95">
        <f t="shared" si="73"/>
        <v>285152</v>
      </c>
      <c r="AT175" s="95">
        <f t="shared" si="71"/>
        <v>285152</v>
      </c>
    </row>
    <row r="176" spans="1:49" s="2" customFormat="1" ht="16.5" customHeight="1" x14ac:dyDescent="0.25">
      <c r="A176" s="28"/>
      <c r="B176" s="1"/>
      <c r="K176" s="13"/>
      <c r="L176" s="13"/>
      <c r="M176" s="84"/>
      <c r="N176" s="13"/>
      <c r="O176" s="13"/>
      <c r="P176" s="14"/>
      <c r="Q176" s="3"/>
      <c r="R176" s="8"/>
      <c r="S176" s="8"/>
      <c r="T176" s="4"/>
      <c r="U176" s="11"/>
      <c r="V176" s="26" t="s">
        <v>1267</v>
      </c>
      <c r="W176" s="5">
        <v>955</v>
      </c>
      <c r="X176" s="47">
        <v>56</v>
      </c>
      <c r="Y176" s="4" t="s">
        <v>28</v>
      </c>
      <c r="Z176" s="4" t="s">
        <v>53</v>
      </c>
      <c r="AA176" s="16">
        <v>8</v>
      </c>
      <c r="AB176" s="16">
        <v>15</v>
      </c>
      <c r="AC176" s="16">
        <v>2</v>
      </c>
      <c r="AD176" s="43">
        <f t="shared" si="74"/>
        <v>120</v>
      </c>
      <c r="AE176" s="43">
        <v>100</v>
      </c>
      <c r="AF176" s="37">
        <f>[14]รายการ!B1</f>
        <v>6700</v>
      </c>
      <c r="AG176" s="7">
        <f t="shared" si="67"/>
        <v>804000</v>
      </c>
      <c r="AH176" s="34">
        <f t="shared" si="75"/>
        <v>120</v>
      </c>
      <c r="AI176" s="3"/>
      <c r="AJ176" s="3">
        <v>120</v>
      </c>
      <c r="AK176" s="3"/>
      <c r="AL176" s="3"/>
      <c r="AM176" s="2">
        <v>6</v>
      </c>
      <c r="AN176" s="2">
        <f>ค่าเสื่อม!G4</f>
        <v>20</v>
      </c>
      <c r="AO176" s="95">
        <f xml:space="preserve"> AG176*AN176/100</f>
        <v>160800</v>
      </c>
      <c r="AP176" s="95">
        <f>AG176-AO176</f>
        <v>643200</v>
      </c>
      <c r="AQ176" s="95">
        <f t="shared" si="65"/>
        <v>643200</v>
      </c>
      <c r="AR176" s="95">
        <f t="shared" si="73"/>
        <v>643200</v>
      </c>
      <c r="AT176" s="95">
        <f t="shared" si="71"/>
        <v>643200</v>
      </c>
    </row>
    <row r="177" spans="1:50" s="2" customFormat="1" ht="16.5" customHeight="1" x14ac:dyDescent="0.25">
      <c r="A177" s="28"/>
      <c r="B177" s="1">
        <v>941</v>
      </c>
      <c r="C177" s="2" t="s">
        <v>5</v>
      </c>
      <c r="D177" s="2">
        <v>18741</v>
      </c>
      <c r="E177" s="2">
        <v>28</v>
      </c>
      <c r="F177" s="2">
        <v>610</v>
      </c>
      <c r="G177" s="2" t="s">
        <v>191</v>
      </c>
      <c r="H177" s="2">
        <v>1</v>
      </c>
      <c r="I177" s="2">
        <v>2</v>
      </c>
      <c r="J177" s="2">
        <v>40</v>
      </c>
      <c r="K177" s="12">
        <f t="shared" ref="K177:K205" si="76">H177*400+I177*100+J177</f>
        <v>640</v>
      </c>
      <c r="L177" s="14">
        <f>SUM(Q177:U177)</f>
        <v>640</v>
      </c>
      <c r="M177" s="62">
        <v>1</v>
      </c>
      <c r="N177" s="14">
        <f t="shared" ref="N177:N201" si="77">L177</f>
        <v>640</v>
      </c>
      <c r="O177" s="14">
        <v>100</v>
      </c>
      <c r="P177" s="14">
        <f t="shared" si="72"/>
        <v>64000</v>
      </c>
      <c r="Q177" s="3">
        <v>640</v>
      </c>
      <c r="R177" s="8"/>
      <c r="S177" s="8"/>
      <c r="T177" s="4"/>
      <c r="U177" s="11"/>
      <c r="V177" s="26"/>
      <c r="W177" s="5"/>
      <c r="X177" s="4"/>
      <c r="Y177" s="4"/>
      <c r="Z177" s="4"/>
      <c r="AA177" s="16"/>
      <c r="AB177" s="16"/>
      <c r="AC177" s="16"/>
      <c r="AD177" s="8"/>
      <c r="AE177" s="8"/>
      <c r="AF177" s="7"/>
      <c r="AG177" s="7"/>
      <c r="AH177" s="4"/>
      <c r="AI177" s="3"/>
      <c r="AJ177" s="3"/>
      <c r="AK177" s="3"/>
      <c r="AL177" s="3"/>
      <c r="AQ177" s="95">
        <f t="shared" si="65"/>
        <v>64000</v>
      </c>
      <c r="AR177" s="95">
        <f t="shared" si="73"/>
        <v>64000</v>
      </c>
      <c r="AT177" s="95">
        <f t="shared" si="71"/>
        <v>64000</v>
      </c>
    </row>
    <row r="178" spans="1:50" s="2" customFormat="1" ht="16.5" customHeight="1" x14ac:dyDescent="0.25">
      <c r="A178" s="28" t="s">
        <v>1231</v>
      </c>
      <c r="B178" s="1">
        <v>942</v>
      </c>
      <c r="C178" s="2" t="s">
        <v>5</v>
      </c>
      <c r="D178" s="2">
        <v>31084</v>
      </c>
      <c r="E178" s="2">
        <v>170</v>
      </c>
      <c r="F178" s="2">
        <v>1527</v>
      </c>
      <c r="G178" s="32" t="s">
        <v>191</v>
      </c>
      <c r="H178" s="2">
        <v>0</v>
      </c>
      <c r="I178" s="2">
        <v>1</v>
      </c>
      <c r="J178" s="2">
        <v>61</v>
      </c>
      <c r="K178" s="12">
        <f>H178*400+I178*100+J178</f>
        <v>161</v>
      </c>
      <c r="L178" s="14">
        <f>SUM(Q178:U178)</f>
        <v>161</v>
      </c>
      <c r="M178" s="62">
        <v>2</v>
      </c>
      <c r="N178" s="14">
        <f>L178</f>
        <v>161</v>
      </c>
      <c r="O178" s="14">
        <v>150</v>
      </c>
      <c r="P178" s="14">
        <f>N178*O178</f>
        <v>24150</v>
      </c>
      <c r="Q178" s="3"/>
      <c r="R178" s="8">
        <v>161</v>
      </c>
      <c r="S178" s="8"/>
      <c r="T178" s="4"/>
      <c r="U178" s="11"/>
      <c r="V178" s="26" t="s">
        <v>1231</v>
      </c>
      <c r="W178" s="5">
        <v>956</v>
      </c>
      <c r="X178" s="47" t="s">
        <v>763</v>
      </c>
      <c r="Y178" s="4" t="s">
        <v>28</v>
      </c>
      <c r="Z178" s="4" t="s">
        <v>41</v>
      </c>
      <c r="AA178" s="16"/>
      <c r="AB178" s="16"/>
      <c r="AC178" s="16">
        <v>2</v>
      </c>
      <c r="AD178" s="43">
        <v>270</v>
      </c>
      <c r="AE178" s="43">
        <v>100</v>
      </c>
      <c r="AF178" s="37">
        <f>[14]รายการ!B1</f>
        <v>6700</v>
      </c>
      <c r="AG178" s="7">
        <f>AF178*AD178</f>
        <v>1809000</v>
      </c>
      <c r="AH178" s="34">
        <v>270</v>
      </c>
      <c r="AI178" s="3"/>
      <c r="AJ178" s="3">
        <v>270</v>
      </c>
      <c r="AK178" s="3"/>
      <c r="AL178" s="3"/>
      <c r="AM178" s="2">
        <v>21</v>
      </c>
      <c r="AN178" s="2">
        <f>ค่าเสื่อม!V3</f>
        <v>80</v>
      </c>
      <c r="AO178" s="95">
        <f xml:space="preserve"> AG178*AN178/100</f>
        <v>1447200</v>
      </c>
      <c r="AP178" s="95">
        <f>AG178-AO178</f>
        <v>361800</v>
      </c>
      <c r="AQ178" s="95">
        <f>AR178</f>
        <v>385950</v>
      </c>
      <c r="AR178" s="95">
        <f t="shared" si="73"/>
        <v>385950</v>
      </c>
      <c r="AT178" s="95">
        <f>AR178</f>
        <v>385950</v>
      </c>
    </row>
    <row r="179" spans="1:50" s="2" customFormat="1" ht="16.5" customHeight="1" x14ac:dyDescent="0.25">
      <c r="A179" s="28"/>
      <c r="B179" s="1"/>
      <c r="K179" s="13"/>
      <c r="L179" s="13"/>
      <c r="M179" s="84"/>
      <c r="N179" s="13"/>
      <c r="O179" s="13"/>
      <c r="P179" s="14"/>
      <c r="Q179" s="3"/>
      <c r="R179" s="8"/>
      <c r="S179" s="8"/>
      <c r="T179" s="4"/>
      <c r="U179" s="11"/>
      <c r="V179" s="26"/>
      <c r="W179" s="5"/>
      <c r="X179" s="47"/>
      <c r="Y179" s="4"/>
      <c r="Z179" s="26" t="s">
        <v>42</v>
      </c>
      <c r="AA179" s="16">
        <v>9</v>
      </c>
      <c r="AB179" s="16">
        <v>15</v>
      </c>
      <c r="AC179" s="16">
        <v>2</v>
      </c>
      <c r="AD179" s="43">
        <f>AA179*AB179</f>
        <v>135</v>
      </c>
      <c r="AE179" s="43">
        <v>50</v>
      </c>
      <c r="AF179" s="37">
        <f>AF178</f>
        <v>6700</v>
      </c>
      <c r="AG179" s="7">
        <f>AF179*AD179</f>
        <v>904500</v>
      </c>
      <c r="AH179" s="34">
        <f>SUM(AI179:AL179)</f>
        <v>135</v>
      </c>
      <c r="AI179" s="3"/>
      <c r="AJ179" s="3">
        <v>135</v>
      </c>
      <c r="AK179" s="3"/>
      <c r="AL179" s="3"/>
      <c r="AN179" s="2">
        <v>80</v>
      </c>
      <c r="AO179" s="95">
        <f t="shared" ref="AO179:AO180" si="78" xml:space="preserve"> AG179*AN179/100</f>
        <v>723600</v>
      </c>
      <c r="AP179" s="95">
        <f>AG179-AO179</f>
        <v>180900</v>
      </c>
      <c r="AQ179" s="95">
        <f>AR179</f>
        <v>180900</v>
      </c>
      <c r="AR179" s="95">
        <f t="shared" si="73"/>
        <v>180900</v>
      </c>
      <c r="AT179" s="95">
        <f>AR179</f>
        <v>180900</v>
      </c>
    </row>
    <row r="180" spans="1:50" s="2" customFormat="1" ht="16.5" customHeight="1" x14ac:dyDescent="0.25">
      <c r="A180" s="28"/>
      <c r="B180" s="1"/>
      <c r="K180" s="13"/>
      <c r="L180" s="13"/>
      <c r="M180" s="84"/>
      <c r="N180" s="13"/>
      <c r="O180" s="13"/>
      <c r="P180" s="14"/>
      <c r="Q180" s="3"/>
      <c r="R180" s="8"/>
      <c r="S180" s="8"/>
      <c r="T180" s="4"/>
      <c r="U180" s="11"/>
      <c r="V180" s="26"/>
      <c r="W180" s="5"/>
      <c r="X180" s="47"/>
      <c r="Y180" s="4"/>
      <c r="Z180" s="26" t="s">
        <v>43</v>
      </c>
      <c r="AA180" s="16">
        <v>9</v>
      </c>
      <c r="AB180" s="16">
        <v>15</v>
      </c>
      <c r="AC180" s="16">
        <v>2</v>
      </c>
      <c r="AD180" s="43">
        <f>AA180*AB180</f>
        <v>135</v>
      </c>
      <c r="AE180" s="43">
        <v>50</v>
      </c>
      <c r="AF180" s="37">
        <f>AF179</f>
        <v>6700</v>
      </c>
      <c r="AG180" s="7">
        <f>AF180*AD180</f>
        <v>904500</v>
      </c>
      <c r="AH180" s="34">
        <f>SUM(AI180:AL180)</f>
        <v>135</v>
      </c>
      <c r="AI180" s="3"/>
      <c r="AJ180" s="3">
        <v>135</v>
      </c>
      <c r="AK180" s="3"/>
      <c r="AL180" s="3"/>
      <c r="AN180" s="2">
        <v>80</v>
      </c>
      <c r="AO180" s="95">
        <f t="shared" si="78"/>
        <v>723600</v>
      </c>
      <c r="AP180" s="95">
        <f>AG180-AO180</f>
        <v>180900</v>
      </c>
      <c r="AQ180" s="95">
        <f>AR180</f>
        <v>180900</v>
      </c>
      <c r="AR180" s="95">
        <f t="shared" si="73"/>
        <v>180900</v>
      </c>
      <c r="AT180" s="95">
        <f>AR180</f>
        <v>180900</v>
      </c>
    </row>
    <row r="181" spans="1:50" s="2" customFormat="1" ht="16.5" customHeight="1" x14ac:dyDescent="0.25">
      <c r="A181" s="28"/>
      <c r="B181" s="1"/>
      <c r="K181" s="13"/>
      <c r="L181" s="13"/>
      <c r="M181" s="84"/>
      <c r="N181" s="13"/>
      <c r="O181" s="13"/>
      <c r="P181" s="14"/>
      <c r="Q181" s="3"/>
      <c r="R181" s="8"/>
      <c r="S181" s="8"/>
      <c r="T181" s="4"/>
      <c r="U181" s="11"/>
      <c r="V181" s="26"/>
      <c r="W181" s="5">
        <v>957</v>
      </c>
      <c r="X181" s="47"/>
      <c r="Y181" s="4" t="s">
        <v>34</v>
      </c>
      <c r="Z181" s="4" t="s">
        <v>7</v>
      </c>
      <c r="AA181" s="16">
        <v>4</v>
      </c>
      <c r="AB181" s="16">
        <v>9</v>
      </c>
      <c r="AC181" s="16">
        <v>2</v>
      </c>
      <c r="AD181" s="43">
        <f>AA181*AB181</f>
        <v>36</v>
      </c>
      <c r="AE181" s="43">
        <v>100</v>
      </c>
      <c r="AF181" s="37">
        <f>[14]รายการ!B8</f>
        <v>2600</v>
      </c>
      <c r="AG181" s="7">
        <f>AF181*AD181</f>
        <v>93600</v>
      </c>
      <c r="AH181" s="34">
        <f>SUM(AI181:AL181)</f>
        <v>36</v>
      </c>
      <c r="AI181" s="3"/>
      <c r="AJ181" s="3">
        <v>36</v>
      </c>
      <c r="AK181" s="3"/>
      <c r="AL181" s="3"/>
      <c r="AM181" s="2">
        <v>6</v>
      </c>
      <c r="AN181" s="2">
        <f>ค่าเสื่อม!G4</f>
        <v>20</v>
      </c>
      <c r="AO181" s="95">
        <f xml:space="preserve"> AG181*AN181/100</f>
        <v>18720</v>
      </c>
      <c r="AP181" s="95">
        <f>AG181-AO181</f>
        <v>74880</v>
      </c>
      <c r="AQ181" s="95">
        <f>AR181</f>
        <v>74880</v>
      </c>
      <c r="AR181" s="95">
        <f t="shared" si="73"/>
        <v>74880</v>
      </c>
      <c r="AT181" s="95">
        <f>AR181</f>
        <v>74880</v>
      </c>
    </row>
    <row r="182" spans="1:50" s="2" customFormat="1" ht="17.25" customHeight="1" x14ac:dyDescent="0.25">
      <c r="A182" s="28" t="s">
        <v>1975</v>
      </c>
      <c r="B182" s="1">
        <v>943</v>
      </c>
      <c r="C182" s="2" t="s">
        <v>5</v>
      </c>
      <c r="D182" s="2">
        <v>24635</v>
      </c>
      <c r="E182" s="2">
        <v>31</v>
      </c>
      <c r="F182" s="2">
        <v>1107</v>
      </c>
      <c r="G182" s="522" t="s">
        <v>1970</v>
      </c>
      <c r="H182" s="2">
        <v>43</v>
      </c>
      <c r="I182" s="2">
        <v>1</v>
      </c>
      <c r="J182" s="2">
        <v>46</v>
      </c>
      <c r="K182" s="13">
        <f>H182*400+I182*100+J182</f>
        <v>17346</v>
      </c>
      <c r="L182" s="13">
        <f>K182</f>
        <v>17346</v>
      </c>
      <c r="M182" s="16">
        <v>5</v>
      </c>
      <c r="N182" s="13">
        <f>L182</f>
        <v>17346</v>
      </c>
      <c r="O182" s="13">
        <v>100</v>
      </c>
      <c r="P182" s="13">
        <f>N182*O182</f>
        <v>1734600</v>
      </c>
      <c r="Q182" s="536">
        <v>17292</v>
      </c>
      <c r="R182" s="8">
        <v>54</v>
      </c>
      <c r="S182" s="8"/>
      <c r="T182" s="4"/>
      <c r="U182" s="11"/>
      <c r="V182" s="26" t="s">
        <v>1975</v>
      </c>
      <c r="W182" s="5">
        <v>958</v>
      </c>
      <c r="X182" s="17" t="s">
        <v>1977</v>
      </c>
      <c r="Y182" s="4" t="s">
        <v>28</v>
      </c>
      <c r="Z182" s="4" t="s">
        <v>6</v>
      </c>
      <c r="AA182" s="16">
        <v>12</v>
      </c>
      <c r="AB182" s="16">
        <v>12</v>
      </c>
      <c r="AC182" s="36">
        <v>2</v>
      </c>
      <c r="AD182" s="43">
        <f t="shared" ref="AD182:AD186" si="79">AA182*AB182</f>
        <v>144</v>
      </c>
      <c r="AE182" s="8">
        <v>100</v>
      </c>
      <c r="AF182" s="7">
        <f>รายการ!B1</f>
        <v>6700</v>
      </c>
      <c r="AG182" s="37">
        <f t="shared" ref="AG182:AG186" si="80">AF182*AD182</f>
        <v>964800</v>
      </c>
      <c r="AH182" s="37">
        <v>144</v>
      </c>
      <c r="AI182" s="3"/>
      <c r="AJ182" s="3">
        <v>144</v>
      </c>
      <c r="AK182" s="3"/>
      <c r="AL182" s="3"/>
      <c r="AM182" s="2">
        <v>33</v>
      </c>
      <c r="AN182" s="2">
        <f>ค่าเสื่อม!AH215</f>
        <v>0</v>
      </c>
      <c r="AO182" s="111">
        <f t="shared" ref="AO182:AO186" si="81">AG182*AN182/100</f>
        <v>0</v>
      </c>
      <c r="AP182" s="111">
        <f t="shared" ref="AP182:AP186" si="82">AG182-AO182</f>
        <v>964800</v>
      </c>
      <c r="AQ182" s="111">
        <f>P182+AP182</f>
        <v>2699400</v>
      </c>
      <c r="AR182" s="111">
        <f>AQ182</f>
        <v>2699400</v>
      </c>
      <c r="AS182" s="95"/>
      <c r="AT182" s="111">
        <f t="shared" ref="AT182:AT187" si="83">AQ182-AS182</f>
        <v>2699400</v>
      </c>
      <c r="AU182" s="95"/>
      <c r="AW182" s="95"/>
      <c r="AX182" s="95"/>
    </row>
    <row r="183" spans="1:50" s="2" customFormat="1" ht="17.25" customHeight="1" x14ac:dyDescent="0.25">
      <c r="A183" s="28"/>
      <c r="B183" s="1"/>
      <c r="G183" s="522"/>
      <c r="K183" s="13"/>
      <c r="L183" s="13"/>
      <c r="M183" s="84"/>
      <c r="N183" s="13"/>
      <c r="O183" s="13"/>
      <c r="P183" s="13"/>
      <c r="Q183" s="536"/>
      <c r="R183" s="8"/>
      <c r="S183" s="8"/>
      <c r="T183" s="4"/>
      <c r="U183" s="11"/>
      <c r="V183" s="26"/>
      <c r="W183" s="5">
        <v>959</v>
      </c>
      <c r="X183" s="17"/>
      <c r="Y183" s="4" t="s">
        <v>34</v>
      </c>
      <c r="Z183" s="4" t="s">
        <v>7</v>
      </c>
      <c r="AA183" s="16">
        <v>6</v>
      </c>
      <c r="AB183" s="16">
        <v>12</v>
      </c>
      <c r="AC183" s="36">
        <v>2</v>
      </c>
      <c r="AD183" s="43">
        <f t="shared" si="79"/>
        <v>72</v>
      </c>
      <c r="AE183" s="8">
        <v>100</v>
      </c>
      <c r="AF183" s="7">
        <f>รายการ!B8</f>
        <v>2600</v>
      </c>
      <c r="AG183" s="37">
        <f t="shared" si="80"/>
        <v>187200</v>
      </c>
      <c r="AH183" s="747">
        <v>72</v>
      </c>
      <c r="AI183" s="3"/>
      <c r="AJ183" s="3">
        <v>72</v>
      </c>
      <c r="AK183" s="3"/>
      <c r="AL183" s="3"/>
      <c r="AM183" s="2">
        <v>33</v>
      </c>
      <c r="AN183" s="2">
        <v>93</v>
      </c>
      <c r="AO183" s="111">
        <f t="shared" si="81"/>
        <v>174096</v>
      </c>
      <c r="AP183" s="111">
        <f t="shared" si="82"/>
        <v>13104</v>
      </c>
      <c r="AQ183" s="111">
        <f>P183+AP183</f>
        <v>13104</v>
      </c>
      <c r="AR183" s="111">
        <f>AQ183</f>
        <v>13104</v>
      </c>
      <c r="AS183" s="95"/>
      <c r="AT183" s="111">
        <f t="shared" si="83"/>
        <v>13104</v>
      </c>
      <c r="AU183" s="95"/>
      <c r="AW183" s="95"/>
      <c r="AX183" s="95"/>
    </row>
    <row r="184" spans="1:50" s="2" customFormat="1" ht="17.25" customHeight="1" x14ac:dyDescent="0.25">
      <c r="A184" s="28" t="s">
        <v>1978</v>
      </c>
      <c r="B184" s="1">
        <v>944</v>
      </c>
      <c r="C184" s="2" t="s">
        <v>5</v>
      </c>
      <c r="D184" s="2">
        <v>24624</v>
      </c>
      <c r="E184" s="2">
        <v>40</v>
      </c>
      <c r="F184" s="2">
        <v>1096</v>
      </c>
      <c r="G184" s="522" t="s">
        <v>1970</v>
      </c>
      <c r="H184" s="2">
        <v>2</v>
      </c>
      <c r="I184" s="2">
        <v>0</v>
      </c>
      <c r="J184" s="2">
        <v>36</v>
      </c>
      <c r="K184" s="13">
        <f>H184*400+I184*100+J184</f>
        <v>836</v>
      </c>
      <c r="L184" s="13">
        <f>K184</f>
        <v>836</v>
      </c>
      <c r="M184" s="16">
        <v>2</v>
      </c>
      <c r="N184" s="13">
        <f>L184</f>
        <v>836</v>
      </c>
      <c r="O184" s="13">
        <v>125</v>
      </c>
      <c r="P184" s="13">
        <f>N184*O184</f>
        <v>104500</v>
      </c>
      <c r="Q184" s="536"/>
      <c r="R184" s="8">
        <v>836</v>
      </c>
      <c r="S184" s="8"/>
      <c r="T184" s="4"/>
      <c r="U184" s="11"/>
      <c r="V184" s="26" t="s">
        <v>1978</v>
      </c>
      <c r="W184" s="5">
        <v>960</v>
      </c>
      <c r="X184" s="17" t="s">
        <v>1979</v>
      </c>
      <c r="Y184" s="4" t="s">
        <v>28</v>
      </c>
      <c r="Z184" s="4" t="s">
        <v>7</v>
      </c>
      <c r="AA184" s="16">
        <v>6</v>
      </c>
      <c r="AB184" s="16">
        <v>12</v>
      </c>
      <c r="AC184" s="36">
        <v>2</v>
      </c>
      <c r="AD184" s="43">
        <f t="shared" si="79"/>
        <v>72</v>
      </c>
      <c r="AE184" s="8">
        <v>100</v>
      </c>
      <c r="AF184" s="7">
        <f>รายการ!B1</f>
        <v>6700</v>
      </c>
      <c r="AG184" s="37">
        <f t="shared" si="80"/>
        <v>482400</v>
      </c>
      <c r="AH184" s="37">
        <v>72</v>
      </c>
      <c r="AI184" s="3"/>
      <c r="AJ184" s="3">
        <v>72</v>
      </c>
      <c r="AK184" s="3"/>
      <c r="AL184" s="3"/>
      <c r="AM184" s="2">
        <v>1</v>
      </c>
      <c r="AN184" s="2">
        <v>3</v>
      </c>
      <c r="AO184" s="111">
        <f t="shared" si="81"/>
        <v>14472</v>
      </c>
      <c r="AP184" s="111">
        <f t="shared" si="82"/>
        <v>467928</v>
      </c>
      <c r="AQ184" s="111">
        <f>P184+AP184</f>
        <v>572428</v>
      </c>
      <c r="AR184" s="111">
        <f>AQ184</f>
        <v>572428</v>
      </c>
      <c r="AS184" s="95"/>
      <c r="AT184" s="111">
        <f t="shared" si="83"/>
        <v>572428</v>
      </c>
      <c r="AU184" s="95"/>
      <c r="AW184" s="95"/>
      <c r="AX184" s="95"/>
    </row>
    <row r="185" spans="1:50" s="4" customFormat="1" ht="17.25" customHeight="1" x14ac:dyDescent="0.25">
      <c r="A185" s="26" t="s">
        <v>2023</v>
      </c>
      <c r="B185" s="5">
        <v>945</v>
      </c>
      <c r="C185" s="4" t="s">
        <v>5</v>
      </c>
      <c r="D185" s="4">
        <v>18723</v>
      </c>
      <c r="E185" s="4">
        <v>56</v>
      </c>
      <c r="F185" s="4">
        <v>582</v>
      </c>
      <c r="G185" s="60" t="s">
        <v>1970</v>
      </c>
      <c r="H185" s="4">
        <v>0</v>
      </c>
      <c r="I185" s="4">
        <v>1</v>
      </c>
      <c r="J185" s="4">
        <v>44</v>
      </c>
      <c r="K185" s="7">
        <f t="shared" ref="K185:K187" si="84">H185*400+I185*100+J185</f>
        <v>144</v>
      </c>
      <c r="L185" s="7">
        <f t="shared" ref="L185:L187" si="85">K185</f>
        <v>144</v>
      </c>
      <c r="M185" s="16">
        <v>2</v>
      </c>
      <c r="N185" s="7">
        <f t="shared" ref="N185:N187" si="86">L185</f>
        <v>144</v>
      </c>
      <c r="O185" s="7">
        <v>125</v>
      </c>
      <c r="P185" s="7">
        <f t="shared" ref="P185:P187" si="87">N185*O185</f>
        <v>18000</v>
      </c>
      <c r="Q185" s="536"/>
      <c r="R185" s="8">
        <v>144</v>
      </c>
      <c r="S185" s="8"/>
      <c r="U185" s="11"/>
      <c r="V185" s="26" t="s">
        <v>2023</v>
      </c>
      <c r="W185" s="5">
        <v>961</v>
      </c>
      <c r="X185" s="17" t="s">
        <v>2024</v>
      </c>
      <c r="Y185" s="4" t="s">
        <v>28</v>
      </c>
      <c r="Z185" s="4" t="s">
        <v>7</v>
      </c>
      <c r="AA185" s="16">
        <v>12</v>
      </c>
      <c r="AB185" s="16">
        <v>12</v>
      </c>
      <c r="AC185" s="16">
        <v>2</v>
      </c>
      <c r="AD185" s="8">
        <f t="shared" si="79"/>
        <v>144</v>
      </c>
      <c r="AE185" s="8">
        <v>100</v>
      </c>
      <c r="AF185" s="7">
        <f>รายการ!B1</f>
        <v>6700</v>
      </c>
      <c r="AG185" s="7">
        <f t="shared" si="80"/>
        <v>964800</v>
      </c>
      <c r="AH185" s="7">
        <v>144</v>
      </c>
      <c r="AI185" s="3"/>
      <c r="AJ185" s="3">
        <v>144</v>
      </c>
      <c r="AK185" s="3"/>
      <c r="AL185" s="3"/>
      <c r="AM185" s="4">
        <v>30</v>
      </c>
      <c r="AN185" s="4">
        <f>ค่าเสื่อม!T4</f>
        <v>93</v>
      </c>
      <c r="AO185" s="166">
        <f t="shared" si="81"/>
        <v>897264</v>
      </c>
      <c r="AP185" s="166">
        <f t="shared" si="82"/>
        <v>67536</v>
      </c>
      <c r="AQ185" s="166">
        <f t="shared" ref="AQ185:AQ187" si="88">P185+AP185</f>
        <v>85536</v>
      </c>
      <c r="AR185" s="166">
        <f t="shared" ref="AR185:AR187" si="89">AQ185</f>
        <v>85536</v>
      </c>
      <c r="AS185" s="166"/>
      <c r="AT185" s="166">
        <f t="shared" si="83"/>
        <v>85536</v>
      </c>
      <c r="AU185" s="166"/>
      <c r="AW185" s="166"/>
      <c r="AX185" s="166"/>
    </row>
    <row r="186" spans="1:50" s="4" customFormat="1" ht="17.25" customHeight="1" x14ac:dyDescent="0.25">
      <c r="A186" s="26"/>
      <c r="B186" s="5"/>
      <c r="G186" s="60"/>
      <c r="K186" s="7"/>
      <c r="L186" s="7"/>
      <c r="M186" s="16"/>
      <c r="N186" s="7"/>
      <c r="O186" s="7"/>
      <c r="P186" s="7"/>
      <c r="Q186" s="536"/>
      <c r="R186" s="8"/>
      <c r="S186" s="8"/>
      <c r="U186" s="11"/>
      <c r="V186" s="26"/>
      <c r="W186" s="5">
        <v>962</v>
      </c>
      <c r="X186" s="17"/>
      <c r="Y186" s="4" t="s">
        <v>38</v>
      </c>
      <c r="Z186" s="4" t="s">
        <v>7</v>
      </c>
      <c r="AA186" s="16">
        <v>3</v>
      </c>
      <c r="AB186" s="16">
        <v>6</v>
      </c>
      <c r="AC186" s="16">
        <v>2</v>
      </c>
      <c r="AD186" s="8">
        <f t="shared" si="79"/>
        <v>18</v>
      </c>
      <c r="AE186" s="8">
        <v>100</v>
      </c>
      <c r="AF186" s="7">
        <f>รายการ!B34</f>
        <v>2050</v>
      </c>
      <c r="AG186" s="7">
        <f t="shared" si="80"/>
        <v>36900</v>
      </c>
      <c r="AH186" s="7">
        <v>18</v>
      </c>
      <c r="AI186" s="3"/>
      <c r="AJ186" s="3">
        <v>18</v>
      </c>
      <c r="AK186" s="3"/>
      <c r="AL186" s="3"/>
      <c r="AM186" s="4">
        <v>30</v>
      </c>
      <c r="AN186" s="4">
        <f>AN185</f>
        <v>93</v>
      </c>
      <c r="AO186" s="166">
        <f t="shared" si="81"/>
        <v>34317</v>
      </c>
      <c r="AP186" s="166">
        <f t="shared" si="82"/>
        <v>2583</v>
      </c>
      <c r="AQ186" s="166">
        <f t="shared" si="88"/>
        <v>2583</v>
      </c>
      <c r="AR186" s="166">
        <f t="shared" si="89"/>
        <v>2583</v>
      </c>
      <c r="AS186" s="166"/>
      <c r="AT186" s="166">
        <f t="shared" si="83"/>
        <v>2583</v>
      </c>
      <c r="AU186" s="166"/>
      <c r="AW186" s="166"/>
      <c r="AX186" s="166"/>
    </row>
    <row r="187" spans="1:50" s="4" customFormat="1" ht="17.25" customHeight="1" x14ac:dyDescent="0.25">
      <c r="A187" s="26"/>
      <c r="B187" s="5">
        <v>946</v>
      </c>
      <c r="C187" s="4" t="s">
        <v>5</v>
      </c>
      <c r="D187" s="4">
        <v>29506</v>
      </c>
      <c r="E187" s="4">
        <v>151</v>
      </c>
      <c r="F187" s="4">
        <v>1288</v>
      </c>
      <c r="G187" s="60" t="s">
        <v>1970</v>
      </c>
      <c r="H187" s="4">
        <v>3</v>
      </c>
      <c r="I187" s="4">
        <v>3</v>
      </c>
      <c r="J187" s="4">
        <v>88</v>
      </c>
      <c r="K187" s="7">
        <f t="shared" si="84"/>
        <v>1588</v>
      </c>
      <c r="L187" s="7">
        <f t="shared" si="85"/>
        <v>1588</v>
      </c>
      <c r="M187" s="16">
        <v>1</v>
      </c>
      <c r="N187" s="7">
        <f t="shared" si="86"/>
        <v>1588</v>
      </c>
      <c r="O187" s="7">
        <v>125</v>
      </c>
      <c r="P187" s="7">
        <f t="shared" si="87"/>
        <v>198500</v>
      </c>
      <c r="Q187" s="536">
        <f>N187</f>
        <v>1588</v>
      </c>
      <c r="R187" s="8"/>
      <c r="S187" s="8"/>
      <c r="U187" s="11"/>
      <c r="V187" s="26"/>
      <c r="W187" s="5"/>
      <c r="X187" s="17"/>
      <c r="AA187" s="16"/>
      <c r="AB187" s="16"/>
      <c r="AC187" s="16"/>
      <c r="AD187" s="8"/>
      <c r="AE187" s="8"/>
      <c r="AF187" s="7"/>
      <c r="AG187" s="7"/>
      <c r="AH187" s="7"/>
      <c r="AI187" s="3"/>
      <c r="AJ187" s="3"/>
      <c r="AK187" s="3"/>
      <c r="AL187" s="3"/>
      <c r="AO187" s="166"/>
      <c r="AP187" s="166"/>
      <c r="AQ187" s="166">
        <f t="shared" si="88"/>
        <v>198500</v>
      </c>
      <c r="AR187" s="166">
        <f t="shared" si="89"/>
        <v>198500</v>
      </c>
      <c r="AS187" s="166"/>
      <c r="AT187" s="166">
        <f t="shared" si="83"/>
        <v>198500</v>
      </c>
      <c r="AU187" s="166"/>
      <c r="AW187" s="166"/>
      <c r="AX187" s="166"/>
    </row>
    <row r="188" spans="1:50" s="2" customFormat="1" ht="16.5" customHeight="1" x14ac:dyDescent="0.25">
      <c r="A188" s="28" t="s">
        <v>1268</v>
      </c>
      <c r="B188" s="1">
        <v>947</v>
      </c>
      <c r="C188" s="2" t="s">
        <v>5</v>
      </c>
      <c r="D188" s="2">
        <v>25761</v>
      </c>
      <c r="E188" s="2">
        <v>110</v>
      </c>
      <c r="F188" s="2">
        <v>1207</v>
      </c>
      <c r="G188" s="2" t="s">
        <v>191</v>
      </c>
      <c r="H188" s="2">
        <v>1</v>
      </c>
      <c r="I188" s="2">
        <v>1</v>
      </c>
      <c r="J188" s="2">
        <v>93</v>
      </c>
      <c r="K188" s="12">
        <f t="shared" si="76"/>
        <v>593</v>
      </c>
      <c r="L188" s="14">
        <f t="shared" ref="L188:L199" si="90">SUM(Q188:U188)</f>
        <v>593</v>
      </c>
      <c r="M188" s="62">
        <v>1</v>
      </c>
      <c r="N188" s="14">
        <f t="shared" si="77"/>
        <v>593</v>
      </c>
      <c r="O188" s="14">
        <v>100</v>
      </c>
      <c r="P188" s="14">
        <f t="shared" si="72"/>
        <v>59300</v>
      </c>
      <c r="Q188" s="3">
        <v>593</v>
      </c>
      <c r="R188" s="8"/>
      <c r="S188" s="8"/>
      <c r="T188" s="4"/>
      <c r="U188" s="11"/>
      <c r="V188" s="26"/>
      <c r="W188" s="5"/>
      <c r="X188" s="4"/>
      <c r="Y188" s="4"/>
      <c r="Z188" s="4"/>
      <c r="AA188" s="16"/>
      <c r="AB188" s="16"/>
      <c r="AC188" s="16"/>
      <c r="AD188" s="8"/>
      <c r="AE188" s="8"/>
      <c r="AF188" s="7"/>
      <c r="AG188" s="7"/>
      <c r="AH188" s="4"/>
      <c r="AI188" s="3"/>
      <c r="AJ188" s="3"/>
      <c r="AK188" s="3"/>
      <c r="AL188" s="3"/>
      <c r="AQ188" s="95">
        <f t="shared" si="65"/>
        <v>59300</v>
      </c>
      <c r="AR188" s="95">
        <f t="shared" si="73"/>
        <v>59300</v>
      </c>
      <c r="AT188" s="95">
        <f t="shared" si="71"/>
        <v>59300</v>
      </c>
    </row>
    <row r="189" spans="1:50" s="2" customFormat="1" ht="16.5" customHeight="1" x14ac:dyDescent="0.25">
      <c r="A189" s="28"/>
      <c r="B189" s="1">
        <v>948</v>
      </c>
      <c r="C189" s="2" t="s">
        <v>5</v>
      </c>
      <c r="D189" s="2">
        <v>25762</v>
      </c>
      <c r="E189" s="2">
        <v>139</v>
      </c>
      <c r="F189" s="2">
        <v>1208</v>
      </c>
      <c r="G189" s="2" t="s">
        <v>191</v>
      </c>
      <c r="H189" s="2">
        <v>0</v>
      </c>
      <c r="I189" s="2">
        <v>0</v>
      </c>
      <c r="J189" s="2">
        <v>70</v>
      </c>
      <c r="K189" s="12">
        <f t="shared" si="76"/>
        <v>70</v>
      </c>
      <c r="L189" s="14">
        <f t="shared" si="90"/>
        <v>70</v>
      </c>
      <c r="M189" s="62">
        <v>1</v>
      </c>
      <c r="N189" s="14">
        <f t="shared" si="77"/>
        <v>70</v>
      </c>
      <c r="O189" s="14">
        <v>150</v>
      </c>
      <c r="P189" s="14">
        <f t="shared" si="72"/>
        <v>10500</v>
      </c>
      <c r="Q189" s="3">
        <v>70</v>
      </c>
      <c r="R189" s="8"/>
      <c r="S189" s="8"/>
      <c r="T189" s="4"/>
      <c r="U189" s="11"/>
      <c r="V189" s="26"/>
      <c r="W189" s="5"/>
      <c r="X189" s="47"/>
      <c r="Y189" s="4"/>
      <c r="Z189" s="4"/>
      <c r="AA189" s="16"/>
      <c r="AB189" s="16"/>
      <c r="AC189" s="16"/>
      <c r="AD189" s="8"/>
      <c r="AE189" s="8"/>
      <c r="AF189" s="7"/>
      <c r="AG189" s="7"/>
      <c r="AH189" s="4"/>
      <c r="AI189" s="3"/>
      <c r="AJ189" s="3"/>
      <c r="AK189" s="3"/>
      <c r="AL189" s="3"/>
      <c r="AQ189" s="95">
        <f t="shared" si="65"/>
        <v>10500</v>
      </c>
      <c r="AR189" s="95">
        <f t="shared" si="73"/>
        <v>10500</v>
      </c>
      <c r="AT189" s="95">
        <f t="shared" si="71"/>
        <v>10500</v>
      </c>
    </row>
    <row r="190" spans="1:50" s="2" customFormat="1" ht="16.5" customHeight="1" x14ac:dyDescent="0.25">
      <c r="A190" s="28" t="s">
        <v>1269</v>
      </c>
      <c r="B190" s="1">
        <v>949</v>
      </c>
      <c r="C190" s="2" t="s">
        <v>5</v>
      </c>
      <c r="D190" s="2">
        <v>18696</v>
      </c>
      <c r="E190" s="2">
        <v>14</v>
      </c>
      <c r="F190" s="2">
        <v>565</v>
      </c>
      <c r="G190" s="2" t="s">
        <v>191</v>
      </c>
      <c r="H190" s="2">
        <v>21</v>
      </c>
      <c r="I190" s="2">
        <v>1</v>
      </c>
      <c r="J190" s="2">
        <v>48</v>
      </c>
      <c r="K190" s="12">
        <f t="shared" si="76"/>
        <v>8548</v>
      </c>
      <c r="L190" s="14">
        <f t="shared" si="90"/>
        <v>8548</v>
      </c>
      <c r="M190" s="62">
        <v>1</v>
      </c>
      <c r="N190" s="14">
        <f t="shared" si="77"/>
        <v>8548</v>
      </c>
      <c r="O190" s="14">
        <f>100</f>
        <v>100</v>
      </c>
      <c r="P190" s="14">
        <f t="shared" si="72"/>
        <v>854800</v>
      </c>
      <c r="Q190" s="3">
        <v>8548</v>
      </c>
      <c r="R190" s="8"/>
      <c r="S190" s="8"/>
      <c r="T190" s="4"/>
      <c r="U190" s="11"/>
      <c r="V190" s="26"/>
      <c r="W190" s="5"/>
      <c r="X190" s="4"/>
      <c r="Y190" s="4"/>
      <c r="Z190" s="4"/>
      <c r="AA190" s="16"/>
      <c r="AB190" s="16"/>
      <c r="AC190" s="16"/>
      <c r="AD190" s="8"/>
      <c r="AE190" s="8"/>
      <c r="AF190" s="7"/>
      <c r="AG190" s="7"/>
      <c r="AH190" s="4"/>
      <c r="AI190" s="3"/>
      <c r="AJ190" s="3"/>
      <c r="AK190" s="3"/>
      <c r="AL190" s="3"/>
      <c r="AQ190" s="95">
        <f t="shared" si="65"/>
        <v>854800</v>
      </c>
      <c r="AR190" s="95">
        <f t="shared" si="73"/>
        <v>854800</v>
      </c>
      <c r="AT190" s="95">
        <f t="shared" si="71"/>
        <v>854800</v>
      </c>
    </row>
    <row r="191" spans="1:50" s="2" customFormat="1" ht="16.5" customHeight="1" x14ac:dyDescent="0.25">
      <c r="A191" s="28" t="s">
        <v>1267</v>
      </c>
      <c r="B191" s="1">
        <v>950</v>
      </c>
      <c r="C191" s="2" t="s">
        <v>5</v>
      </c>
      <c r="D191" s="2">
        <v>18693</v>
      </c>
      <c r="E191" s="2">
        <v>5</v>
      </c>
      <c r="F191" s="2">
        <v>562</v>
      </c>
      <c r="G191" s="2" t="s">
        <v>191</v>
      </c>
      <c r="H191" s="2">
        <v>21</v>
      </c>
      <c r="I191" s="2">
        <v>1</v>
      </c>
      <c r="J191" s="2">
        <v>98</v>
      </c>
      <c r="K191" s="12">
        <f t="shared" si="76"/>
        <v>8598</v>
      </c>
      <c r="L191" s="14">
        <f t="shared" si="90"/>
        <v>8598</v>
      </c>
      <c r="M191" s="62">
        <v>1</v>
      </c>
      <c r="N191" s="14">
        <f t="shared" si="77"/>
        <v>8598</v>
      </c>
      <c r="O191" s="14">
        <v>100</v>
      </c>
      <c r="P191" s="14">
        <f t="shared" si="72"/>
        <v>859800</v>
      </c>
      <c r="Q191" s="3">
        <v>8598</v>
      </c>
      <c r="R191" s="8"/>
      <c r="S191" s="8"/>
      <c r="T191" s="4"/>
      <c r="U191" s="11"/>
      <c r="V191" s="26"/>
      <c r="W191" s="5"/>
      <c r="X191" s="4"/>
      <c r="Y191" s="4"/>
      <c r="Z191" s="4"/>
      <c r="AA191" s="16"/>
      <c r="AB191" s="16"/>
      <c r="AC191" s="16"/>
      <c r="AD191" s="8"/>
      <c r="AE191" s="8"/>
      <c r="AF191" s="7"/>
      <c r="AG191" s="7"/>
      <c r="AH191" s="4"/>
      <c r="AI191" s="3"/>
      <c r="AJ191" s="3"/>
      <c r="AK191" s="3"/>
      <c r="AL191" s="3"/>
      <c r="AQ191" s="95">
        <f t="shared" si="65"/>
        <v>859800</v>
      </c>
      <c r="AR191" s="95">
        <f t="shared" si="73"/>
        <v>859800</v>
      </c>
      <c r="AT191" s="95">
        <f t="shared" si="71"/>
        <v>859800</v>
      </c>
    </row>
    <row r="192" spans="1:50" s="2" customFormat="1" ht="16.5" customHeight="1" x14ac:dyDescent="0.25">
      <c r="A192" s="28" t="s">
        <v>1244</v>
      </c>
      <c r="B192" s="1">
        <v>951</v>
      </c>
      <c r="C192" s="2" t="s">
        <v>5</v>
      </c>
      <c r="D192" s="2">
        <v>18718</v>
      </c>
      <c r="E192" s="2">
        <v>48</v>
      </c>
      <c r="F192" s="2">
        <v>587</v>
      </c>
      <c r="G192" s="2" t="s">
        <v>191</v>
      </c>
      <c r="H192" s="2">
        <v>5</v>
      </c>
      <c r="I192" s="2">
        <v>0</v>
      </c>
      <c r="J192" s="2">
        <v>10</v>
      </c>
      <c r="K192" s="12">
        <f t="shared" si="76"/>
        <v>2010</v>
      </c>
      <c r="L192" s="14">
        <f t="shared" si="90"/>
        <v>2010</v>
      </c>
      <c r="M192" s="62">
        <v>1</v>
      </c>
      <c r="N192" s="14">
        <f t="shared" si="77"/>
        <v>2010</v>
      </c>
      <c r="O192" s="14">
        <v>100</v>
      </c>
      <c r="P192" s="14">
        <f t="shared" si="72"/>
        <v>201000</v>
      </c>
      <c r="Q192" s="3">
        <v>2010</v>
      </c>
      <c r="R192" s="8"/>
      <c r="S192" s="8"/>
      <c r="T192" s="4"/>
      <c r="U192" s="11"/>
      <c r="V192" s="26"/>
      <c r="W192" s="5"/>
      <c r="Y192" s="4"/>
      <c r="Z192" s="4"/>
      <c r="AA192" s="16"/>
      <c r="AB192" s="16"/>
      <c r="AC192" s="16"/>
      <c r="AD192" s="8"/>
      <c r="AE192" s="8"/>
      <c r="AF192" s="7"/>
      <c r="AG192" s="7"/>
      <c r="AH192" s="4"/>
      <c r="AI192" s="3"/>
      <c r="AJ192" s="3"/>
      <c r="AK192" s="3"/>
      <c r="AL192" s="3"/>
      <c r="AQ192" s="95">
        <f t="shared" si="65"/>
        <v>201000</v>
      </c>
      <c r="AR192" s="95">
        <f t="shared" si="73"/>
        <v>201000</v>
      </c>
      <c r="AT192" s="95">
        <f t="shared" si="71"/>
        <v>201000</v>
      </c>
    </row>
    <row r="193" spans="1:46" s="2" customFormat="1" ht="16.5" customHeight="1" x14ac:dyDescent="0.25">
      <c r="A193" s="28" t="s">
        <v>1265</v>
      </c>
      <c r="B193" s="1">
        <v>952</v>
      </c>
      <c r="C193" s="2" t="s">
        <v>5</v>
      </c>
      <c r="D193" s="2">
        <v>18692</v>
      </c>
      <c r="E193" s="2">
        <v>4</v>
      </c>
      <c r="F193" s="2">
        <v>561</v>
      </c>
      <c r="G193" s="2" t="s">
        <v>191</v>
      </c>
      <c r="H193" s="2">
        <v>17</v>
      </c>
      <c r="I193" s="2">
        <v>1</v>
      </c>
      <c r="J193" s="2">
        <v>60</v>
      </c>
      <c r="K193" s="12">
        <f t="shared" si="76"/>
        <v>6960</v>
      </c>
      <c r="L193" s="14">
        <f t="shared" si="90"/>
        <v>6960</v>
      </c>
      <c r="M193" s="62">
        <v>1</v>
      </c>
      <c r="N193" s="14">
        <f t="shared" si="77"/>
        <v>6960</v>
      </c>
      <c r="O193" s="14">
        <v>100</v>
      </c>
      <c r="P193" s="14">
        <f t="shared" si="72"/>
        <v>696000</v>
      </c>
      <c r="Q193" s="3">
        <v>6960</v>
      </c>
      <c r="R193" s="8"/>
      <c r="S193" s="8"/>
      <c r="T193" s="4"/>
      <c r="U193" s="11"/>
      <c r="V193" s="26"/>
      <c r="W193" s="5"/>
      <c r="X193" s="4"/>
      <c r="Y193" s="4"/>
      <c r="Z193" s="4"/>
      <c r="AA193" s="16"/>
      <c r="AB193" s="16"/>
      <c r="AC193" s="16"/>
      <c r="AD193" s="8"/>
      <c r="AE193" s="8"/>
      <c r="AF193" s="7"/>
      <c r="AG193" s="7"/>
      <c r="AH193" s="4"/>
      <c r="AI193" s="3"/>
      <c r="AJ193" s="3"/>
      <c r="AK193" s="3"/>
      <c r="AL193" s="3"/>
      <c r="AQ193" s="95">
        <f t="shared" si="65"/>
        <v>696000</v>
      </c>
      <c r="AR193" s="95">
        <f t="shared" si="73"/>
        <v>696000</v>
      </c>
      <c r="AT193" s="95">
        <f t="shared" si="71"/>
        <v>696000</v>
      </c>
    </row>
    <row r="194" spans="1:46" s="2" customFormat="1" ht="16.5" customHeight="1" x14ac:dyDescent="0.25">
      <c r="A194" s="28" t="s">
        <v>1270</v>
      </c>
      <c r="B194" s="1">
        <v>953</v>
      </c>
      <c r="C194" s="2" t="s">
        <v>5</v>
      </c>
      <c r="D194" s="2">
        <v>18742</v>
      </c>
      <c r="E194" s="2">
        <v>27</v>
      </c>
      <c r="F194" s="2">
        <v>611</v>
      </c>
      <c r="G194" s="2" t="s">
        <v>191</v>
      </c>
      <c r="H194" s="2">
        <v>8</v>
      </c>
      <c r="I194" s="2">
        <v>0</v>
      </c>
      <c r="J194" s="2">
        <v>13</v>
      </c>
      <c r="K194" s="12">
        <f t="shared" si="76"/>
        <v>3213</v>
      </c>
      <c r="L194" s="14">
        <f t="shared" si="90"/>
        <v>3213</v>
      </c>
      <c r="M194" s="62">
        <v>1</v>
      </c>
      <c r="N194" s="14">
        <f t="shared" si="77"/>
        <v>3213</v>
      </c>
      <c r="O194" s="14">
        <v>100</v>
      </c>
      <c r="P194" s="14">
        <f t="shared" si="72"/>
        <v>321300</v>
      </c>
      <c r="Q194" s="3">
        <v>3213</v>
      </c>
      <c r="R194" s="8"/>
      <c r="S194" s="8"/>
      <c r="T194" s="4"/>
      <c r="U194" s="11"/>
      <c r="V194" s="26"/>
      <c r="W194" s="5"/>
      <c r="X194" s="4"/>
      <c r="Y194" s="4"/>
      <c r="Z194" s="4"/>
      <c r="AA194" s="16"/>
      <c r="AB194" s="16"/>
      <c r="AC194" s="16"/>
      <c r="AD194" s="8"/>
      <c r="AE194" s="8"/>
      <c r="AF194" s="7"/>
      <c r="AG194" s="7"/>
      <c r="AH194" s="4"/>
      <c r="AI194" s="3"/>
      <c r="AJ194" s="3"/>
      <c r="AK194" s="3"/>
      <c r="AL194" s="3"/>
      <c r="AQ194" s="95">
        <f t="shared" si="65"/>
        <v>321300</v>
      </c>
      <c r="AR194" s="95">
        <f t="shared" si="73"/>
        <v>321300</v>
      </c>
      <c r="AT194" s="95">
        <f t="shared" si="71"/>
        <v>321300</v>
      </c>
    </row>
    <row r="195" spans="1:46" s="2" customFormat="1" ht="16.5" customHeight="1" x14ac:dyDescent="0.25">
      <c r="A195" s="28" t="s">
        <v>1271</v>
      </c>
      <c r="B195" s="1">
        <v>954</v>
      </c>
      <c r="C195" s="2" t="s">
        <v>5</v>
      </c>
      <c r="D195" s="2">
        <v>24637</v>
      </c>
      <c r="E195" s="2">
        <v>30</v>
      </c>
      <c r="F195" s="2">
        <v>1109</v>
      </c>
      <c r="G195" s="2" t="s">
        <v>191</v>
      </c>
      <c r="H195" s="2">
        <v>29</v>
      </c>
      <c r="I195" s="2">
        <v>0</v>
      </c>
      <c r="J195" s="2">
        <v>76</v>
      </c>
      <c r="K195" s="12">
        <f t="shared" si="76"/>
        <v>11676</v>
      </c>
      <c r="L195" s="14">
        <f t="shared" si="90"/>
        <v>11676</v>
      </c>
      <c r="M195" s="62">
        <v>1</v>
      </c>
      <c r="N195" s="14">
        <f t="shared" si="77"/>
        <v>11676</v>
      </c>
      <c r="O195" s="14">
        <v>98</v>
      </c>
      <c r="P195" s="14">
        <f t="shared" si="72"/>
        <v>1144248</v>
      </c>
      <c r="Q195" s="3">
        <v>11676</v>
      </c>
      <c r="R195" s="8"/>
      <c r="S195" s="8"/>
      <c r="T195" s="4"/>
      <c r="U195" s="11"/>
      <c r="V195" s="26"/>
      <c r="W195" s="5"/>
      <c r="X195" s="4"/>
      <c r="Y195" s="4"/>
      <c r="Z195" s="4"/>
      <c r="AA195" s="16"/>
      <c r="AB195" s="16"/>
      <c r="AC195" s="16"/>
      <c r="AD195" s="8"/>
      <c r="AE195" s="8"/>
      <c r="AF195" s="7"/>
      <c r="AG195" s="7"/>
      <c r="AH195" s="4"/>
      <c r="AI195" s="3"/>
      <c r="AJ195" s="3"/>
      <c r="AK195" s="3"/>
      <c r="AL195" s="3"/>
      <c r="AQ195" s="95">
        <f t="shared" si="65"/>
        <v>1144248</v>
      </c>
      <c r="AR195" s="95">
        <f t="shared" si="73"/>
        <v>1144248</v>
      </c>
      <c r="AT195" s="95">
        <f t="shared" si="71"/>
        <v>1144248</v>
      </c>
    </row>
    <row r="196" spans="1:46" s="2" customFormat="1" ht="16.5" customHeight="1" x14ac:dyDescent="0.25">
      <c r="A196" s="28" t="s">
        <v>1272</v>
      </c>
      <c r="B196" s="1">
        <v>955</v>
      </c>
      <c r="C196" s="2" t="s">
        <v>5</v>
      </c>
      <c r="D196" s="2">
        <v>18756</v>
      </c>
      <c r="E196" s="2">
        <v>42</v>
      </c>
      <c r="F196" s="2">
        <v>625</v>
      </c>
      <c r="G196" s="2" t="s">
        <v>191</v>
      </c>
      <c r="H196" s="2">
        <v>3</v>
      </c>
      <c r="I196" s="2">
        <v>2</v>
      </c>
      <c r="J196" s="2">
        <v>6</v>
      </c>
      <c r="K196" s="12">
        <f t="shared" si="76"/>
        <v>1406</v>
      </c>
      <c r="L196" s="14">
        <f t="shared" si="90"/>
        <v>1406</v>
      </c>
      <c r="M196" s="62">
        <v>1</v>
      </c>
      <c r="N196" s="14">
        <f t="shared" si="77"/>
        <v>1406</v>
      </c>
      <c r="O196" s="14">
        <v>100</v>
      </c>
      <c r="P196" s="14">
        <f t="shared" si="72"/>
        <v>140600</v>
      </c>
      <c r="Q196" s="3">
        <v>1406</v>
      </c>
      <c r="R196" s="8"/>
      <c r="S196" s="8"/>
      <c r="T196" s="4"/>
      <c r="U196" s="11"/>
      <c r="V196" s="26"/>
      <c r="W196" s="5"/>
      <c r="X196" s="47"/>
      <c r="Y196" s="4"/>
      <c r="Z196" s="4"/>
      <c r="AA196" s="16"/>
      <c r="AB196" s="16"/>
      <c r="AC196" s="16"/>
      <c r="AD196" s="8"/>
      <c r="AE196" s="8"/>
      <c r="AF196" s="7"/>
      <c r="AG196" s="7"/>
      <c r="AH196" s="4"/>
      <c r="AI196" s="3"/>
      <c r="AJ196" s="3"/>
      <c r="AK196" s="3"/>
      <c r="AL196" s="3"/>
      <c r="AQ196" s="95">
        <f t="shared" si="65"/>
        <v>140600</v>
      </c>
      <c r="AR196" s="95">
        <f t="shared" si="73"/>
        <v>140600</v>
      </c>
      <c r="AT196" s="95">
        <f t="shared" si="71"/>
        <v>140600</v>
      </c>
    </row>
    <row r="197" spans="1:46" s="2" customFormat="1" ht="16.5" customHeight="1" x14ac:dyDescent="0.25">
      <c r="A197" s="28"/>
      <c r="B197" s="1">
        <v>956</v>
      </c>
      <c r="C197" s="2" t="s">
        <v>5</v>
      </c>
      <c r="D197" s="2">
        <v>18758</v>
      </c>
      <c r="E197" s="2">
        <v>44</v>
      </c>
      <c r="F197" s="2">
        <v>627</v>
      </c>
      <c r="G197" s="2" t="s">
        <v>191</v>
      </c>
      <c r="H197" s="2">
        <v>2</v>
      </c>
      <c r="I197" s="2">
        <v>0</v>
      </c>
      <c r="J197" s="2">
        <v>92</v>
      </c>
      <c r="K197" s="12">
        <f t="shared" si="76"/>
        <v>892</v>
      </c>
      <c r="L197" s="14">
        <f t="shared" si="90"/>
        <v>892</v>
      </c>
      <c r="M197" s="62">
        <v>1</v>
      </c>
      <c r="N197" s="14">
        <f t="shared" si="77"/>
        <v>892</v>
      </c>
      <c r="O197" s="14">
        <v>100</v>
      </c>
      <c r="P197" s="14">
        <f t="shared" si="72"/>
        <v>89200</v>
      </c>
      <c r="Q197" s="3">
        <v>892</v>
      </c>
      <c r="R197" s="8"/>
      <c r="S197" s="8"/>
      <c r="T197" s="4"/>
      <c r="U197" s="11"/>
      <c r="V197" s="26"/>
      <c r="W197" s="5"/>
      <c r="X197" s="4"/>
      <c r="Y197" s="4"/>
      <c r="Z197" s="4"/>
      <c r="AA197" s="16"/>
      <c r="AB197" s="16"/>
      <c r="AC197" s="16"/>
      <c r="AD197" s="8"/>
      <c r="AE197" s="8"/>
      <c r="AF197" s="7"/>
      <c r="AG197" s="7"/>
      <c r="AH197" s="4"/>
      <c r="AI197" s="3"/>
      <c r="AJ197" s="3"/>
      <c r="AK197" s="3"/>
      <c r="AL197" s="3"/>
      <c r="AQ197" s="95">
        <f t="shared" si="65"/>
        <v>89200</v>
      </c>
      <c r="AR197" s="95">
        <f t="shared" si="73"/>
        <v>89200</v>
      </c>
      <c r="AT197" s="95">
        <f t="shared" si="71"/>
        <v>89200</v>
      </c>
    </row>
    <row r="198" spans="1:46" s="2" customFormat="1" ht="16.5" customHeight="1" x14ac:dyDescent="0.25">
      <c r="A198" s="28" t="s">
        <v>1249</v>
      </c>
      <c r="B198" s="1">
        <v>957</v>
      </c>
      <c r="C198" s="2" t="s">
        <v>5</v>
      </c>
      <c r="D198" s="2">
        <v>18719</v>
      </c>
      <c r="E198" s="2">
        <v>47</v>
      </c>
      <c r="F198" s="2">
        <v>588</v>
      </c>
      <c r="G198" s="2" t="s">
        <v>191</v>
      </c>
      <c r="H198" s="2">
        <v>9</v>
      </c>
      <c r="I198" s="2">
        <v>1</v>
      </c>
      <c r="J198" s="2">
        <v>63</v>
      </c>
      <c r="K198" s="12">
        <f t="shared" si="76"/>
        <v>3763</v>
      </c>
      <c r="L198" s="14">
        <f t="shared" si="90"/>
        <v>3763</v>
      </c>
      <c r="M198" s="62">
        <v>1</v>
      </c>
      <c r="N198" s="14">
        <f t="shared" si="77"/>
        <v>3763</v>
      </c>
      <c r="O198" s="14">
        <v>100</v>
      </c>
      <c r="P198" s="14">
        <f t="shared" si="72"/>
        <v>376300</v>
      </c>
      <c r="Q198" s="3">
        <v>3763</v>
      </c>
      <c r="R198" s="8"/>
      <c r="S198" s="8"/>
      <c r="T198" s="4"/>
      <c r="U198" s="11"/>
      <c r="V198" s="26"/>
      <c r="W198" s="5"/>
      <c r="X198" s="4"/>
      <c r="Y198" s="4"/>
      <c r="Z198" s="4"/>
      <c r="AA198" s="16"/>
      <c r="AB198" s="16"/>
      <c r="AC198" s="16"/>
      <c r="AD198" s="8"/>
      <c r="AE198" s="8"/>
      <c r="AF198" s="7"/>
      <c r="AG198" s="7"/>
      <c r="AH198" s="4"/>
      <c r="AI198" s="3"/>
      <c r="AJ198" s="3"/>
      <c r="AK198" s="3"/>
      <c r="AL198" s="3"/>
      <c r="AQ198" s="95">
        <f t="shared" si="65"/>
        <v>376300</v>
      </c>
      <c r="AR198" s="95">
        <f t="shared" si="73"/>
        <v>376300</v>
      </c>
      <c r="AT198" s="95">
        <f t="shared" si="71"/>
        <v>376300</v>
      </c>
    </row>
    <row r="199" spans="1:46" s="2" customFormat="1" ht="16.5" customHeight="1" x14ac:dyDescent="0.25">
      <c r="A199" s="28"/>
      <c r="B199" s="1">
        <v>958</v>
      </c>
      <c r="C199" s="2" t="s">
        <v>5</v>
      </c>
      <c r="D199" s="2">
        <v>18819</v>
      </c>
      <c r="E199" s="2">
        <v>35</v>
      </c>
      <c r="F199" s="2">
        <v>688</v>
      </c>
      <c r="G199" s="2" t="s">
        <v>191</v>
      </c>
      <c r="H199" s="2">
        <v>5</v>
      </c>
      <c r="I199" s="2">
        <v>0</v>
      </c>
      <c r="J199" s="2">
        <v>30</v>
      </c>
      <c r="K199" s="12">
        <f t="shared" si="76"/>
        <v>2030</v>
      </c>
      <c r="L199" s="14">
        <f t="shared" si="90"/>
        <v>2030</v>
      </c>
      <c r="M199" s="62">
        <v>1</v>
      </c>
      <c r="N199" s="14">
        <f t="shared" si="77"/>
        <v>2030</v>
      </c>
      <c r="O199" s="14">
        <v>150</v>
      </c>
      <c r="P199" s="14">
        <f t="shared" si="72"/>
        <v>304500</v>
      </c>
      <c r="Q199" s="3">
        <v>2030</v>
      </c>
      <c r="R199" s="8"/>
      <c r="S199" s="8"/>
      <c r="T199" s="4"/>
      <c r="U199" s="11"/>
      <c r="V199" s="26"/>
      <c r="W199" s="5"/>
      <c r="X199" s="47"/>
      <c r="Y199" s="4"/>
      <c r="Z199" s="4"/>
      <c r="AA199" s="16"/>
      <c r="AB199" s="16"/>
      <c r="AC199" s="16"/>
      <c r="AD199" s="8"/>
      <c r="AE199" s="8"/>
      <c r="AF199" s="7"/>
      <c r="AG199" s="7"/>
      <c r="AH199" s="4"/>
      <c r="AI199" s="3"/>
      <c r="AJ199" s="3"/>
      <c r="AK199" s="3"/>
      <c r="AL199" s="3"/>
      <c r="AQ199" s="95">
        <f t="shared" si="65"/>
        <v>304500</v>
      </c>
      <c r="AR199" s="95">
        <f t="shared" si="73"/>
        <v>304500</v>
      </c>
      <c r="AT199" s="95">
        <f t="shared" si="71"/>
        <v>304500</v>
      </c>
    </row>
    <row r="200" spans="1:46" s="2" customFormat="1" ht="16.5" customHeight="1" x14ac:dyDescent="0.25">
      <c r="A200" s="28"/>
      <c r="B200" s="1">
        <v>959</v>
      </c>
      <c r="C200" s="2" t="s">
        <v>5</v>
      </c>
      <c r="D200" s="2">
        <v>18769</v>
      </c>
      <c r="E200" s="2">
        <v>83</v>
      </c>
      <c r="F200" s="2">
        <v>638</v>
      </c>
      <c r="G200" s="2" t="s">
        <v>191</v>
      </c>
      <c r="H200" s="2">
        <v>22</v>
      </c>
      <c r="I200" s="2">
        <v>1</v>
      </c>
      <c r="J200" s="2">
        <v>78</v>
      </c>
      <c r="K200" s="12">
        <f t="shared" si="76"/>
        <v>8978</v>
      </c>
      <c r="L200" s="14">
        <v>8978</v>
      </c>
      <c r="M200" s="62">
        <v>1</v>
      </c>
      <c r="N200" s="14">
        <f t="shared" si="77"/>
        <v>8978</v>
      </c>
      <c r="O200" s="14">
        <v>100</v>
      </c>
      <c r="P200" s="14">
        <f t="shared" si="72"/>
        <v>897800</v>
      </c>
      <c r="Q200" s="3">
        <v>8978</v>
      </c>
      <c r="R200" s="8"/>
      <c r="S200" s="8"/>
      <c r="T200" s="4"/>
      <c r="U200" s="11"/>
      <c r="V200" s="26"/>
      <c r="W200" s="5"/>
      <c r="X200" s="47"/>
      <c r="Y200" s="4"/>
      <c r="Z200" s="4"/>
      <c r="AA200" s="16"/>
      <c r="AB200" s="16"/>
      <c r="AC200" s="16"/>
      <c r="AD200" s="8"/>
      <c r="AE200" s="8"/>
      <c r="AF200" s="7"/>
      <c r="AG200" s="7"/>
      <c r="AH200" s="4"/>
      <c r="AI200" s="3"/>
      <c r="AJ200" s="3"/>
      <c r="AK200" s="3"/>
      <c r="AL200" s="3"/>
      <c r="AQ200" s="95">
        <f t="shared" si="65"/>
        <v>897800</v>
      </c>
      <c r="AR200" s="95">
        <f t="shared" si="73"/>
        <v>897800</v>
      </c>
      <c r="AT200" s="95">
        <f t="shared" si="71"/>
        <v>897800</v>
      </c>
    </row>
    <row r="201" spans="1:46" s="2" customFormat="1" ht="16.5" customHeight="1" x14ac:dyDescent="0.25">
      <c r="A201" s="28" t="s">
        <v>1273</v>
      </c>
      <c r="B201" s="1">
        <v>960</v>
      </c>
      <c r="C201" s="2" t="s">
        <v>5</v>
      </c>
      <c r="D201" s="2">
        <v>25738</v>
      </c>
      <c r="E201" s="2">
        <v>111</v>
      </c>
      <c r="F201" s="2">
        <v>1184</v>
      </c>
      <c r="G201" s="2" t="s">
        <v>191</v>
      </c>
      <c r="H201" s="2">
        <v>22</v>
      </c>
      <c r="I201" s="2">
        <v>3</v>
      </c>
      <c r="J201" s="2">
        <v>2</v>
      </c>
      <c r="K201" s="12">
        <f t="shared" si="76"/>
        <v>9102</v>
      </c>
      <c r="L201" s="14">
        <f t="shared" ref="L201:L216" si="91">SUM(Q201:U201)</f>
        <v>9102</v>
      </c>
      <c r="M201" s="62">
        <v>1</v>
      </c>
      <c r="N201" s="14">
        <f t="shared" si="77"/>
        <v>9102</v>
      </c>
      <c r="O201" s="14">
        <v>98</v>
      </c>
      <c r="P201" s="14">
        <f t="shared" si="72"/>
        <v>891996</v>
      </c>
      <c r="Q201" s="3">
        <v>9102</v>
      </c>
      <c r="R201" s="8"/>
      <c r="S201" s="8"/>
      <c r="T201" s="4"/>
      <c r="U201" s="11"/>
      <c r="V201" s="26"/>
      <c r="W201" s="5"/>
      <c r="X201" s="4"/>
      <c r="Y201" s="4"/>
      <c r="Z201" s="4"/>
      <c r="AA201" s="16"/>
      <c r="AB201" s="16"/>
      <c r="AC201" s="16"/>
      <c r="AD201" s="8"/>
      <c r="AE201" s="8"/>
      <c r="AF201" s="7"/>
      <c r="AG201" s="7"/>
      <c r="AH201" s="4"/>
      <c r="AI201" s="3"/>
      <c r="AJ201" s="3"/>
      <c r="AK201" s="3"/>
      <c r="AL201" s="3"/>
      <c r="AQ201" s="95">
        <f t="shared" si="65"/>
        <v>891996</v>
      </c>
      <c r="AR201" s="95">
        <f t="shared" si="73"/>
        <v>891996</v>
      </c>
      <c r="AT201" s="95">
        <f t="shared" si="71"/>
        <v>891996</v>
      </c>
    </row>
    <row r="202" spans="1:46" s="2" customFormat="1" ht="16.5" customHeight="1" x14ac:dyDescent="0.25">
      <c r="A202" s="28" t="s">
        <v>1274</v>
      </c>
      <c r="B202" s="1">
        <v>961</v>
      </c>
      <c r="C202" s="2" t="s">
        <v>5</v>
      </c>
      <c r="D202" s="2">
        <v>37474</v>
      </c>
      <c r="E202" s="2">
        <v>143</v>
      </c>
      <c r="F202" s="2">
        <v>2393</v>
      </c>
      <c r="G202" s="2" t="s">
        <v>191</v>
      </c>
      <c r="H202" s="2">
        <v>3</v>
      </c>
      <c r="I202" s="2">
        <v>3</v>
      </c>
      <c r="J202" s="2">
        <v>56</v>
      </c>
      <c r="K202" s="12">
        <f t="shared" si="76"/>
        <v>1556</v>
      </c>
      <c r="L202" s="14">
        <f t="shared" si="91"/>
        <v>1556</v>
      </c>
      <c r="M202" s="62">
        <v>1</v>
      </c>
      <c r="N202" s="14">
        <f>L11:L202</f>
        <v>1556</v>
      </c>
      <c r="O202" s="14">
        <v>125</v>
      </c>
      <c r="P202" s="14">
        <f t="shared" si="72"/>
        <v>194500</v>
      </c>
      <c r="Q202" s="3">
        <v>1556</v>
      </c>
      <c r="R202" s="8"/>
      <c r="S202" s="8"/>
      <c r="T202" s="4"/>
      <c r="U202" s="11"/>
      <c r="V202" s="26"/>
      <c r="W202" s="5"/>
      <c r="X202" s="4"/>
      <c r="Y202" s="4"/>
      <c r="Z202" s="4"/>
      <c r="AA202" s="16"/>
      <c r="AB202" s="16"/>
      <c r="AC202" s="16"/>
      <c r="AD202" s="8"/>
      <c r="AE202" s="8"/>
      <c r="AF202" s="7"/>
      <c r="AG202" s="7"/>
      <c r="AH202" s="4"/>
      <c r="AI202" s="3"/>
      <c r="AJ202" s="3"/>
      <c r="AK202" s="3"/>
      <c r="AL202" s="3"/>
      <c r="AQ202" s="95">
        <f t="shared" si="65"/>
        <v>194500</v>
      </c>
      <c r="AR202" s="95">
        <f t="shared" si="73"/>
        <v>194500</v>
      </c>
      <c r="AT202" s="95">
        <f t="shared" si="71"/>
        <v>194500</v>
      </c>
    </row>
    <row r="203" spans="1:46" s="2" customFormat="1" ht="16.5" customHeight="1" x14ac:dyDescent="0.25">
      <c r="A203" s="28"/>
      <c r="B203" s="1">
        <v>962</v>
      </c>
      <c r="C203" s="2" t="s">
        <v>5</v>
      </c>
      <c r="D203" s="2">
        <v>44077</v>
      </c>
      <c r="E203" s="2">
        <v>148</v>
      </c>
      <c r="F203" s="2">
        <v>2440</v>
      </c>
      <c r="G203" s="2" t="s">
        <v>191</v>
      </c>
      <c r="H203" s="2">
        <v>1</v>
      </c>
      <c r="I203" s="2">
        <v>2</v>
      </c>
      <c r="J203" s="2">
        <v>0</v>
      </c>
      <c r="K203" s="12">
        <f t="shared" si="76"/>
        <v>600</v>
      </c>
      <c r="L203" s="14">
        <f t="shared" si="91"/>
        <v>600</v>
      </c>
      <c r="M203" s="62">
        <v>1</v>
      </c>
      <c r="N203" s="14">
        <f>L203</f>
        <v>600</v>
      </c>
      <c r="O203" s="14">
        <v>125</v>
      </c>
      <c r="P203" s="14">
        <f t="shared" si="72"/>
        <v>75000</v>
      </c>
      <c r="Q203" s="3">
        <v>600</v>
      </c>
      <c r="R203" s="8"/>
      <c r="S203" s="8"/>
      <c r="T203" s="4"/>
      <c r="U203" s="11"/>
      <c r="V203" s="26"/>
      <c r="W203" s="5"/>
      <c r="X203" s="4"/>
      <c r="Y203" s="4"/>
      <c r="Z203" s="4"/>
      <c r="AA203" s="16"/>
      <c r="AB203" s="16"/>
      <c r="AC203" s="16"/>
      <c r="AD203" s="8"/>
      <c r="AE203" s="8"/>
      <c r="AF203" s="7"/>
      <c r="AG203" s="7"/>
      <c r="AH203" s="4"/>
      <c r="AI203" s="3"/>
      <c r="AJ203" s="3"/>
      <c r="AK203" s="3"/>
      <c r="AL203" s="3"/>
      <c r="AQ203" s="95">
        <f t="shared" si="65"/>
        <v>75000</v>
      </c>
      <c r="AR203" s="95">
        <f t="shared" si="73"/>
        <v>75000</v>
      </c>
      <c r="AT203" s="95">
        <f t="shared" si="71"/>
        <v>75000</v>
      </c>
    </row>
    <row r="204" spans="1:46" s="2" customFormat="1" ht="16.5" customHeight="1" x14ac:dyDescent="0.25">
      <c r="A204" s="28" t="s">
        <v>1275</v>
      </c>
      <c r="B204" s="1">
        <v>963</v>
      </c>
      <c r="C204" s="2" t="s">
        <v>5</v>
      </c>
      <c r="D204" s="2">
        <v>24586</v>
      </c>
      <c r="E204" s="2">
        <v>129</v>
      </c>
      <c r="F204" s="2">
        <v>1058</v>
      </c>
      <c r="G204" s="2" t="s">
        <v>191</v>
      </c>
      <c r="H204" s="2">
        <v>25</v>
      </c>
      <c r="I204" s="2">
        <v>3</v>
      </c>
      <c r="J204" s="2">
        <v>28</v>
      </c>
      <c r="K204" s="12">
        <f t="shared" si="76"/>
        <v>10328</v>
      </c>
      <c r="L204" s="14">
        <f t="shared" si="91"/>
        <v>10328</v>
      </c>
      <c r="M204" s="62">
        <v>1</v>
      </c>
      <c r="N204" s="14">
        <f>L204</f>
        <v>10328</v>
      </c>
      <c r="O204" s="14">
        <v>125</v>
      </c>
      <c r="P204" s="14">
        <f t="shared" si="72"/>
        <v>1291000</v>
      </c>
      <c r="Q204" s="3">
        <v>10328</v>
      </c>
      <c r="R204" s="8"/>
      <c r="S204" s="8"/>
      <c r="T204" s="4"/>
      <c r="U204" s="11"/>
      <c r="V204" s="26"/>
      <c r="W204" s="5"/>
      <c r="X204" s="4"/>
      <c r="Y204" s="4"/>
      <c r="Z204" s="4"/>
      <c r="AA204" s="16"/>
      <c r="AB204" s="16"/>
      <c r="AC204" s="16"/>
      <c r="AD204" s="8"/>
      <c r="AE204" s="8"/>
      <c r="AF204" s="7"/>
      <c r="AG204" s="7"/>
      <c r="AH204" s="4"/>
      <c r="AI204" s="3"/>
      <c r="AJ204" s="3"/>
      <c r="AK204" s="3"/>
      <c r="AL204" s="3"/>
      <c r="AQ204" s="95">
        <f t="shared" si="65"/>
        <v>1291000</v>
      </c>
      <c r="AR204" s="95">
        <f t="shared" si="73"/>
        <v>1291000</v>
      </c>
      <c r="AT204" s="95">
        <f t="shared" si="71"/>
        <v>1291000</v>
      </c>
    </row>
    <row r="205" spans="1:46" s="2" customFormat="1" ht="16.5" customHeight="1" x14ac:dyDescent="0.25">
      <c r="A205" s="28" t="s">
        <v>1276</v>
      </c>
      <c r="B205" s="1">
        <v>964</v>
      </c>
      <c r="C205" s="2" t="s">
        <v>5</v>
      </c>
      <c r="D205" s="2">
        <v>18755</v>
      </c>
      <c r="E205" s="2">
        <v>41</v>
      </c>
      <c r="F205" s="2">
        <v>624</v>
      </c>
      <c r="G205" s="2" t="s">
        <v>191</v>
      </c>
      <c r="H205" s="2">
        <v>13</v>
      </c>
      <c r="I205" s="2">
        <v>1</v>
      </c>
      <c r="J205" s="2">
        <v>53</v>
      </c>
      <c r="K205" s="12">
        <f t="shared" si="76"/>
        <v>5353</v>
      </c>
      <c r="L205" s="14">
        <f t="shared" si="91"/>
        <v>5353</v>
      </c>
      <c r="M205" s="62">
        <v>1</v>
      </c>
      <c r="N205" s="14">
        <f>L205</f>
        <v>5353</v>
      </c>
      <c r="O205" s="14">
        <v>100</v>
      </c>
      <c r="P205" s="14">
        <f t="shared" si="72"/>
        <v>535300</v>
      </c>
      <c r="Q205" s="3">
        <v>5353</v>
      </c>
      <c r="R205" s="8"/>
      <c r="S205" s="8"/>
      <c r="T205" s="4"/>
      <c r="U205" s="11"/>
      <c r="V205" s="26"/>
      <c r="W205" s="5"/>
      <c r="X205" s="4"/>
      <c r="Y205" s="4"/>
      <c r="Z205" s="4"/>
      <c r="AA205" s="16"/>
      <c r="AB205" s="16"/>
      <c r="AC205" s="16"/>
      <c r="AD205" s="8"/>
      <c r="AE205" s="8"/>
      <c r="AF205" s="7"/>
      <c r="AG205" s="7"/>
      <c r="AH205" s="4"/>
      <c r="AI205" s="3"/>
      <c r="AJ205" s="3"/>
      <c r="AK205" s="3"/>
      <c r="AL205" s="3"/>
      <c r="AQ205" s="95">
        <f t="shared" si="65"/>
        <v>535300</v>
      </c>
      <c r="AR205" s="95">
        <f t="shared" si="73"/>
        <v>535300</v>
      </c>
      <c r="AT205" s="95">
        <f t="shared" si="71"/>
        <v>535300</v>
      </c>
    </row>
    <row r="206" spans="1:46" s="2" customFormat="1" ht="16.5" customHeight="1" x14ac:dyDescent="0.25">
      <c r="A206" s="28" t="s">
        <v>1277</v>
      </c>
      <c r="B206" s="1">
        <v>965</v>
      </c>
      <c r="C206" s="2" t="s">
        <v>5</v>
      </c>
      <c r="D206" s="4">
        <v>96193</v>
      </c>
      <c r="E206" s="2">
        <v>125</v>
      </c>
      <c r="F206" s="2">
        <v>2275</v>
      </c>
      <c r="G206" s="2" t="s">
        <v>191</v>
      </c>
      <c r="H206" s="2">
        <v>24</v>
      </c>
      <c r="I206" s="2">
        <v>1</v>
      </c>
      <c r="J206" s="2">
        <v>98</v>
      </c>
      <c r="K206" s="12">
        <f t="shared" ref="K206:K233" si="92">H206*400+I206*100+J206</f>
        <v>9798</v>
      </c>
      <c r="L206" s="14">
        <f t="shared" si="91"/>
        <v>9798</v>
      </c>
      <c r="M206" s="62">
        <v>1</v>
      </c>
      <c r="N206" s="14">
        <f t="shared" ref="N206:N232" si="93">L206</f>
        <v>9798</v>
      </c>
      <c r="O206" s="14">
        <v>125</v>
      </c>
      <c r="P206" s="14">
        <f t="shared" si="72"/>
        <v>1224750</v>
      </c>
      <c r="Q206" s="3">
        <v>9798</v>
      </c>
      <c r="R206" s="8"/>
      <c r="S206" s="8"/>
      <c r="T206" s="4"/>
      <c r="U206" s="11"/>
      <c r="V206" s="26"/>
      <c r="W206" s="5"/>
      <c r="X206" s="4"/>
      <c r="Y206" s="4"/>
      <c r="Z206" s="4"/>
      <c r="AA206" s="16"/>
      <c r="AB206" s="16"/>
      <c r="AC206" s="16"/>
      <c r="AD206" s="8"/>
      <c r="AE206" s="8"/>
      <c r="AF206" s="7"/>
      <c r="AG206" s="7"/>
      <c r="AH206" s="4"/>
      <c r="AI206" s="3"/>
      <c r="AJ206" s="3"/>
      <c r="AK206" s="3"/>
      <c r="AL206" s="3"/>
      <c r="AQ206" s="95">
        <f t="shared" si="65"/>
        <v>1224750</v>
      </c>
      <c r="AR206" s="95">
        <f t="shared" si="73"/>
        <v>1224750</v>
      </c>
      <c r="AT206" s="95">
        <f t="shared" si="71"/>
        <v>1224750</v>
      </c>
    </row>
    <row r="207" spans="1:46" s="2" customFormat="1" ht="16.5" customHeight="1" x14ac:dyDescent="0.25">
      <c r="A207" s="28" t="s">
        <v>1278</v>
      </c>
      <c r="B207" s="1">
        <v>966</v>
      </c>
      <c r="C207" s="2" t="s">
        <v>5</v>
      </c>
      <c r="D207" s="2">
        <v>31119</v>
      </c>
      <c r="E207" s="2">
        <v>119</v>
      </c>
      <c r="F207" s="2">
        <v>1528</v>
      </c>
      <c r="G207" s="2" t="s">
        <v>191</v>
      </c>
      <c r="H207" s="2">
        <v>17</v>
      </c>
      <c r="I207" s="2">
        <v>0</v>
      </c>
      <c r="J207" s="2">
        <v>34</v>
      </c>
      <c r="K207" s="12">
        <f t="shared" si="92"/>
        <v>6834</v>
      </c>
      <c r="L207" s="14">
        <f t="shared" si="91"/>
        <v>6834</v>
      </c>
      <c r="M207" s="62">
        <v>1</v>
      </c>
      <c r="N207" s="14">
        <f t="shared" si="93"/>
        <v>6834</v>
      </c>
      <c r="O207" s="14">
        <v>100</v>
      </c>
      <c r="P207" s="14">
        <f t="shared" si="72"/>
        <v>683400</v>
      </c>
      <c r="Q207" s="3">
        <v>6834</v>
      </c>
      <c r="R207" s="8"/>
      <c r="S207" s="8"/>
      <c r="T207" s="4"/>
      <c r="U207" s="11"/>
      <c r="V207" s="26"/>
      <c r="W207" s="5"/>
      <c r="Y207" s="4"/>
      <c r="Z207" s="4"/>
      <c r="AA207" s="16"/>
      <c r="AB207" s="16"/>
      <c r="AC207" s="16"/>
      <c r="AD207" s="8"/>
      <c r="AE207" s="8"/>
      <c r="AF207" s="7"/>
      <c r="AG207" s="7"/>
      <c r="AH207" s="4"/>
      <c r="AI207" s="3"/>
      <c r="AJ207" s="3"/>
      <c r="AK207" s="3"/>
      <c r="AL207" s="3"/>
      <c r="AQ207" s="95">
        <f t="shared" si="65"/>
        <v>683400</v>
      </c>
      <c r="AR207" s="95">
        <f t="shared" si="73"/>
        <v>683400</v>
      </c>
      <c r="AT207" s="95">
        <f t="shared" si="71"/>
        <v>683400</v>
      </c>
    </row>
    <row r="208" spans="1:46" s="2" customFormat="1" ht="16.5" customHeight="1" x14ac:dyDescent="0.25">
      <c r="A208" s="28"/>
      <c r="B208" s="1">
        <v>967</v>
      </c>
      <c r="C208" s="2" t="s">
        <v>5</v>
      </c>
      <c r="D208" s="2">
        <v>28201</v>
      </c>
      <c r="E208" s="2">
        <v>83</v>
      </c>
      <c r="F208" s="2">
        <v>1278</v>
      </c>
      <c r="G208" s="2" t="s">
        <v>191</v>
      </c>
      <c r="H208" s="2">
        <v>24</v>
      </c>
      <c r="I208" s="2">
        <v>1</v>
      </c>
      <c r="J208" s="2">
        <v>98</v>
      </c>
      <c r="K208" s="12">
        <f t="shared" si="92"/>
        <v>9798</v>
      </c>
      <c r="L208" s="14">
        <f t="shared" si="91"/>
        <v>9798</v>
      </c>
      <c r="M208" s="62">
        <v>1</v>
      </c>
      <c r="N208" s="14">
        <f t="shared" si="93"/>
        <v>9798</v>
      </c>
      <c r="O208" s="14">
        <v>125</v>
      </c>
      <c r="P208" s="14">
        <f t="shared" si="72"/>
        <v>1224750</v>
      </c>
      <c r="Q208" s="3">
        <v>9798</v>
      </c>
      <c r="R208" s="8"/>
      <c r="S208" s="8"/>
      <c r="T208" s="4"/>
      <c r="U208" s="11"/>
      <c r="V208" s="26"/>
      <c r="W208" s="5"/>
      <c r="X208" s="4"/>
      <c r="Y208" s="4"/>
      <c r="Z208" s="4"/>
      <c r="AA208" s="16"/>
      <c r="AB208" s="16"/>
      <c r="AC208" s="16"/>
      <c r="AD208" s="8"/>
      <c r="AE208" s="8"/>
      <c r="AF208" s="7"/>
      <c r="AG208" s="7"/>
      <c r="AH208" s="4"/>
      <c r="AI208" s="3"/>
      <c r="AJ208" s="3"/>
      <c r="AK208" s="3"/>
      <c r="AL208" s="3"/>
      <c r="AQ208" s="95">
        <f t="shared" si="65"/>
        <v>1224750</v>
      </c>
      <c r="AR208" s="95">
        <f t="shared" ref="AR208:AR233" si="94">P208+AP208</f>
        <v>1224750</v>
      </c>
      <c r="AT208" s="95">
        <f t="shared" si="71"/>
        <v>1224750</v>
      </c>
    </row>
    <row r="209" spans="1:46" s="2" customFormat="1" ht="16.5" customHeight="1" x14ac:dyDescent="0.25">
      <c r="A209" s="28"/>
      <c r="B209" s="1">
        <v>968</v>
      </c>
      <c r="C209" s="2" t="s">
        <v>5</v>
      </c>
      <c r="D209" s="2">
        <v>24358</v>
      </c>
      <c r="E209" s="2">
        <v>77</v>
      </c>
      <c r="F209" s="2">
        <v>1050</v>
      </c>
      <c r="G209" s="2" t="s">
        <v>191</v>
      </c>
      <c r="H209" s="2">
        <v>13</v>
      </c>
      <c r="I209" s="2">
        <v>3</v>
      </c>
      <c r="J209" s="2">
        <v>93</v>
      </c>
      <c r="K209" s="12">
        <f t="shared" si="92"/>
        <v>5593</v>
      </c>
      <c r="L209" s="14">
        <f t="shared" si="91"/>
        <v>5593</v>
      </c>
      <c r="M209" s="62">
        <v>1</v>
      </c>
      <c r="N209" s="14">
        <f t="shared" si="93"/>
        <v>5593</v>
      </c>
      <c r="O209" s="14">
        <v>125</v>
      </c>
      <c r="P209" s="14">
        <f t="shared" si="72"/>
        <v>699125</v>
      </c>
      <c r="Q209" s="3">
        <v>5593</v>
      </c>
      <c r="R209" s="8"/>
      <c r="S209" s="8"/>
      <c r="T209" s="4"/>
      <c r="U209" s="11"/>
      <c r="V209" s="26"/>
      <c r="W209" s="5"/>
      <c r="X209" s="4"/>
      <c r="Y209" s="4"/>
      <c r="Z209" s="4"/>
      <c r="AA209" s="16"/>
      <c r="AB209" s="16"/>
      <c r="AC209" s="16"/>
      <c r="AD209" s="8"/>
      <c r="AE209" s="8"/>
      <c r="AF209" s="7"/>
      <c r="AG209" s="7"/>
      <c r="AH209" s="4"/>
      <c r="AI209" s="3"/>
      <c r="AJ209" s="3"/>
      <c r="AK209" s="3"/>
      <c r="AL209" s="3"/>
      <c r="AQ209" s="95">
        <f t="shared" si="65"/>
        <v>699125</v>
      </c>
      <c r="AR209" s="95">
        <f t="shared" si="94"/>
        <v>699125</v>
      </c>
      <c r="AT209" s="95">
        <f t="shared" si="71"/>
        <v>699125</v>
      </c>
    </row>
    <row r="210" spans="1:46" s="2" customFormat="1" ht="16.5" customHeight="1" x14ac:dyDescent="0.25">
      <c r="A210" s="28"/>
      <c r="B210" s="1">
        <v>969</v>
      </c>
      <c r="C210" s="2" t="s">
        <v>5</v>
      </c>
      <c r="D210" s="2">
        <v>24590</v>
      </c>
      <c r="E210" s="2">
        <v>72</v>
      </c>
      <c r="F210" s="2">
        <v>1062</v>
      </c>
      <c r="G210" s="2" t="s">
        <v>191</v>
      </c>
      <c r="H210" s="2">
        <v>0</v>
      </c>
      <c r="I210" s="2">
        <v>2</v>
      </c>
      <c r="J210" s="2">
        <v>92</v>
      </c>
      <c r="K210" s="12">
        <f t="shared" si="92"/>
        <v>292</v>
      </c>
      <c r="L210" s="14">
        <f t="shared" si="91"/>
        <v>292</v>
      </c>
      <c r="M210" s="62">
        <v>1</v>
      </c>
      <c r="N210" s="14">
        <f t="shared" si="93"/>
        <v>292</v>
      </c>
      <c r="O210" s="14">
        <v>150</v>
      </c>
      <c r="P210" s="14">
        <f t="shared" si="72"/>
        <v>43800</v>
      </c>
      <c r="Q210" s="3">
        <v>292</v>
      </c>
      <c r="R210" s="8"/>
      <c r="S210" s="8"/>
      <c r="T210" s="4"/>
      <c r="U210" s="11"/>
      <c r="V210" s="26"/>
      <c r="W210" s="5"/>
      <c r="X210" s="4"/>
      <c r="Y210" s="4"/>
      <c r="Z210" s="4"/>
      <c r="AA210" s="16"/>
      <c r="AB210" s="16"/>
      <c r="AC210" s="16"/>
      <c r="AD210" s="8"/>
      <c r="AE210" s="8"/>
      <c r="AF210" s="7"/>
      <c r="AG210" s="7"/>
      <c r="AH210" s="4"/>
      <c r="AI210" s="3"/>
      <c r="AJ210" s="3"/>
      <c r="AK210" s="3"/>
      <c r="AL210" s="3"/>
      <c r="AQ210" s="95">
        <f t="shared" si="65"/>
        <v>43800</v>
      </c>
      <c r="AR210" s="95">
        <f t="shared" si="94"/>
        <v>43800</v>
      </c>
      <c r="AT210" s="95">
        <f t="shared" si="71"/>
        <v>43800</v>
      </c>
    </row>
    <row r="211" spans="1:46" s="2" customFormat="1" ht="16.5" customHeight="1" x14ac:dyDescent="0.25">
      <c r="A211" s="28"/>
      <c r="B211" s="1">
        <v>970</v>
      </c>
      <c r="C211" s="2" t="s">
        <v>5</v>
      </c>
      <c r="D211" s="2">
        <v>24595</v>
      </c>
      <c r="E211" s="2">
        <v>76</v>
      </c>
      <c r="F211" s="2">
        <v>1067</v>
      </c>
      <c r="G211" s="2" t="s">
        <v>191</v>
      </c>
      <c r="H211" s="2">
        <v>4</v>
      </c>
      <c r="I211" s="2">
        <v>3</v>
      </c>
      <c r="J211" s="2">
        <v>53</v>
      </c>
      <c r="K211" s="12">
        <f t="shared" si="92"/>
        <v>1953</v>
      </c>
      <c r="L211" s="14">
        <f t="shared" si="91"/>
        <v>1953</v>
      </c>
      <c r="M211" s="62">
        <v>1</v>
      </c>
      <c r="N211" s="14">
        <f t="shared" si="93"/>
        <v>1953</v>
      </c>
      <c r="O211" s="14">
        <v>100</v>
      </c>
      <c r="P211" s="14">
        <f t="shared" si="72"/>
        <v>195300</v>
      </c>
      <c r="Q211" s="3">
        <v>1953</v>
      </c>
      <c r="R211" s="8"/>
      <c r="S211" s="8"/>
      <c r="T211" s="4"/>
      <c r="U211" s="11"/>
      <c r="V211" s="26"/>
      <c r="W211" s="5"/>
      <c r="X211" s="47"/>
      <c r="Y211" s="4"/>
      <c r="Z211" s="4"/>
      <c r="AA211" s="16"/>
      <c r="AB211" s="16"/>
      <c r="AC211" s="16"/>
      <c r="AD211" s="8"/>
      <c r="AE211" s="8"/>
      <c r="AF211" s="7"/>
      <c r="AG211" s="7"/>
      <c r="AH211" s="4"/>
      <c r="AI211" s="3"/>
      <c r="AJ211" s="3"/>
      <c r="AK211" s="3"/>
      <c r="AL211" s="3"/>
      <c r="AQ211" s="95">
        <f t="shared" si="65"/>
        <v>195300</v>
      </c>
      <c r="AR211" s="95">
        <f t="shared" si="94"/>
        <v>195300</v>
      </c>
      <c r="AT211" s="95">
        <f t="shared" si="71"/>
        <v>195300</v>
      </c>
    </row>
    <row r="212" spans="1:46" s="2" customFormat="1" ht="16.5" customHeight="1" x14ac:dyDescent="0.25">
      <c r="A212" s="28"/>
      <c r="B212" s="1">
        <v>971</v>
      </c>
      <c r="C212" s="2" t="s">
        <v>5</v>
      </c>
      <c r="D212" s="2">
        <v>31076</v>
      </c>
      <c r="E212" s="2">
        <v>117</v>
      </c>
      <c r="F212" s="2">
        <v>1519</v>
      </c>
      <c r="G212" s="2" t="s">
        <v>191</v>
      </c>
      <c r="H212" s="2">
        <v>7</v>
      </c>
      <c r="I212" s="2">
        <v>3</v>
      </c>
      <c r="J212" s="2">
        <v>67</v>
      </c>
      <c r="K212" s="12">
        <f t="shared" si="92"/>
        <v>3167</v>
      </c>
      <c r="L212" s="14">
        <f t="shared" si="91"/>
        <v>3167</v>
      </c>
      <c r="M212" s="62">
        <v>1</v>
      </c>
      <c r="N212" s="14">
        <f t="shared" si="93"/>
        <v>3167</v>
      </c>
      <c r="O212" s="14">
        <v>125</v>
      </c>
      <c r="P212" s="14">
        <f t="shared" si="72"/>
        <v>395875</v>
      </c>
      <c r="Q212" s="3">
        <v>3167</v>
      </c>
      <c r="R212" s="8"/>
      <c r="S212" s="8"/>
      <c r="T212" s="4"/>
      <c r="U212" s="11"/>
      <c r="V212" s="26"/>
      <c r="W212" s="5"/>
      <c r="X212" s="47"/>
      <c r="Y212" s="4"/>
      <c r="Z212" s="4"/>
      <c r="AA212" s="16"/>
      <c r="AB212" s="16"/>
      <c r="AC212" s="16"/>
      <c r="AD212" s="8"/>
      <c r="AE212" s="8"/>
      <c r="AF212" s="7"/>
      <c r="AG212" s="7"/>
      <c r="AH212" s="4"/>
      <c r="AI212" s="3"/>
      <c r="AJ212" s="3"/>
      <c r="AK212" s="3"/>
      <c r="AL212" s="3"/>
      <c r="AQ212" s="95">
        <f t="shared" si="65"/>
        <v>395875</v>
      </c>
      <c r="AR212" s="95">
        <f t="shared" si="94"/>
        <v>395875</v>
      </c>
      <c r="AT212" s="95">
        <f t="shared" si="71"/>
        <v>395875</v>
      </c>
    </row>
    <row r="213" spans="1:46" s="2" customFormat="1" ht="16.5" customHeight="1" x14ac:dyDescent="0.25">
      <c r="A213" s="28"/>
      <c r="B213" s="1">
        <v>972</v>
      </c>
      <c r="C213" s="2" t="s">
        <v>5</v>
      </c>
      <c r="D213" s="2">
        <v>31079</v>
      </c>
      <c r="E213" s="2">
        <v>165</v>
      </c>
      <c r="F213" s="2">
        <v>1522</v>
      </c>
      <c r="G213" s="2" t="s">
        <v>191</v>
      </c>
      <c r="H213" s="2">
        <v>5</v>
      </c>
      <c r="I213" s="2">
        <v>0</v>
      </c>
      <c r="J213" s="2">
        <v>87</v>
      </c>
      <c r="K213" s="12">
        <f t="shared" si="92"/>
        <v>2087</v>
      </c>
      <c r="L213" s="14">
        <f t="shared" si="91"/>
        <v>2087</v>
      </c>
      <c r="M213" s="62">
        <v>1</v>
      </c>
      <c r="N213" s="14">
        <f t="shared" si="93"/>
        <v>2087</v>
      </c>
      <c r="O213" s="14">
        <v>125</v>
      </c>
      <c r="P213" s="14">
        <f t="shared" si="72"/>
        <v>260875</v>
      </c>
      <c r="Q213" s="3">
        <v>2087</v>
      </c>
      <c r="R213" s="8"/>
      <c r="S213" s="8"/>
      <c r="T213" s="4"/>
      <c r="U213" s="11"/>
      <c r="V213" s="26"/>
      <c r="W213" s="5"/>
      <c r="X213" s="4"/>
      <c r="Y213" s="4"/>
      <c r="Z213" s="4"/>
      <c r="AA213" s="16"/>
      <c r="AB213" s="16"/>
      <c r="AC213" s="16"/>
      <c r="AD213" s="8"/>
      <c r="AE213" s="8"/>
      <c r="AF213" s="7"/>
      <c r="AG213" s="7"/>
      <c r="AH213" s="4"/>
      <c r="AI213" s="3"/>
      <c r="AJ213" s="3"/>
      <c r="AK213" s="3"/>
      <c r="AL213" s="3"/>
      <c r="AQ213" s="95">
        <f t="shared" si="65"/>
        <v>260875</v>
      </c>
      <c r="AR213" s="95">
        <f t="shared" si="94"/>
        <v>260875</v>
      </c>
      <c r="AT213" s="95">
        <f t="shared" si="71"/>
        <v>260875</v>
      </c>
    </row>
    <row r="214" spans="1:46" s="2" customFormat="1" ht="16.5" customHeight="1" x14ac:dyDescent="0.25">
      <c r="A214" s="28"/>
      <c r="B214" s="1">
        <v>973</v>
      </c>
      <c r="C214" s="2" t="s">
        <v>5</v>
      </c>
      <c r="D214" s="2">
        <v>31078</v>
      </c>
      <c r="E214" s="2">
        <v>164</v>
      </c>
      <c r="F214" s="2">
        <v>1521</v>
      </c>
      <c r="G214" s="2" t="s">
        <v>191</v>
      </c>
      <c r="H214" s="2">
        <v>5</v>
      </c>
      <c r="I214" s="2">
        <v>0</v>
      </c>
      <c r="J214" s="2">
        <v>87</v>
      </c>
      <c r="K214" s="12">
        <f t="shared" si="92"/>
        <v>2087</v>
      </c>
      <c r="L214" s="14">
        <f t="shared" si="91"/>
        <v>2087</v>
      </c>
      <c r="M214" s="62">
        <v>1</v>
      </c>
      <c r="N214" s="14">
        <f t="shared" si="93"/>
        <v>2087</v>
      </c>
      <c r="O214" s="14">
        <v>125</v>
      </c>
      <c r="P214" s="14">
        <f t="shared" si="72"/>
        <v>260875</v>
      </c>
      <c r="Q214" s="3">
        <v>2087</v>
      </c>
      <c r="R214" s="8"/>
      <c r="S214" s="8"/>
      <c r="T214" s="4"/>
      <c r="U214" s="11"/>
      <c r="V214" s="26"/>
      <c r="W214" s="5"/>
      <c r="X214" s="47"/>
      <c r="Y214" s="4"/>
      <c r="Z214" s="4"/>
      <c r="AA214" s="16"/>
      <c r="AB214" s="16"/>
      <c r="AC214" s="16"/>
      <c r="AD214" s="8"/>
      <c r="AE214" s="8"/>
      <c r="AF214" s="7"/>
      <c r="AG214" s="7"/>
      <c r="AH214" s="4"/>
      <c r="AI214" s="3"/>
      <c r="AJ214" s="3"/>
      <c r="AK214" s="3"/>
      <c r="AL214" s="3"/>
      <c r="AQ214" s="95">
        <f t="shared" si="65"/>
        <v>260875</v>
      </c>
      <c r="AR214" s="95">
        <f t="shared" si="94"/>
        <v>260875</v>
      </c>
      <c r="AT214" s="95">
        <f t="shared" si="71"/>
        <v>260875</v>
      </c>
    </row>
    <row r="215" spans="1:46" s="2" customFormat="1" ht="16.5" customHeight="1" x14ac:dyDescent="0.25">
      <c r="A215" s="28"/>
      <c r="B215" s="1">
        <v>974</v>
      </c>
      <c r="C215" s="2" t="s">
        <v>5</v>
      </c>
      <c r="D215" s="2">
        <v>25749</v>
      </c>
      <c r="E215" s="2">
        <v>82</v>
      </c>
      <c r="F215" s="2">
        <v>1195</v>
      </c>
      <c r="G215" s="2" t="s">
        <v>191</v>
      </c>
      <c r="H215" s="2">
        <v>38</v>
      </c>
      <c r="I215" s="2">
        <v>2</v>
      </c>
      <c r="J215" s="2">
        <v>66</v>
      </c>
      <c r="K215" s="13">
        <f t="shared" si="92"/>
        <v>15466</v>
      </c>
      <c r="L215" s="13">
        <f t="shared" si="91"/>
        <v>15466</v>
      </c>
      <c r="M215" s="62">
        <v>1</v>
      </c>
      <c r="N215" s="14">
        <f t="shared" si="93"/>
        <v>15466</v>
      </c>
      <c r="O215" s="13">
        <v>100</v>
      </c>
      <c r="P215" s="14">
        <f t="shared" si="72"/>
        <v>1546600</v>
      </c>
      <c r="Q215" s="3">
        <v>15466</v>
      </c>
      <c r="R215" s="8"/>
      <c r="S215" s="8"/>
      <c r="T215" s="4"/>
      <c r="U215" s="11"/>
      <c r="V215" s="26"/>
      <c r="W215" s="5"/>
      <c r="X215" s="4"/>
      <c r="Y215" s="4"/>
      <c r="Z215" s="4"/>
      <c r="AA215" s="16"/>
      <c r="AB215" s="16"/>
      <c r="AC215" s="16"/>
      <c r="AD215" s="8"/>
      <c r="AE215" s="8"/>
      <c r="AF215" s="7"/>
      <c r="AG215" s="7"/>
      <c r="AH215" s="4"/>
      <c r="AI215" s="3"/>
      <c r="AJ215" s="3"/>
      <c r="AK215" s="3"/>
      <c r="AL215" s="3"/>
      <c r="AQ215" s="95">
        <f t="shared" si="65"/>
        <v>1546600</v>
      </c>
      <c r="AR215" s="95">
        <f t="shared" si="94"/>
        <v>1546600</v>
      </c>
      <c r="AT215" s="95">
        <f t="shared" si="71"/>
        <v>1546600</v>
      </c>
    </row>
    <row r="216" spans="1:46" s="2" customFormat="1" ht="16.5" customHeight="1" x14ac:dyDescent="0.25">
      <c r="A216" s="28"/>
      <c r="B216" s="1">
        <v>975</v>
      </c>
      <c r="C216" s="2" t="s">
        <v>5</v>
      </c>
      <c r="D216" s="2">
        <v>18747</v>
      </c>
      <c r="E216" s="2">
        <v>33</v>
      </c>
      <c r="F216" s="2">
        <v>616</v>
      </c>
      <c r="G216" s="2" t="s">
        <v>191</v>
      </c>
      <c r="H216" s="2">
        <v>1</v>
      </c>
      <c r="I216" s="2">
        <v>2</v>
      </c>
      <c r="J216" s="2">
        <v>26</v>
      </c>
      <c r="K216" s="13">
        <f t="shared" si="92"/>
        <v>626</v>
      </c>
      <c r="L216" s="13">
        <f t="shared" si="91"/>
        <v>626</v>
      </c>
      <c r="M216" s="62">
        <v>1</v>
      </c>
      <c r="N216" s="14">
        <f t="shared" si="93"/>
        <v>626</v>
      </c>
      <c r="O216" s="13">
        <v>150</v>
      </c>
      <c r="P216" s="14">
        <f t="shared" si="72"/>
        <v>93900</v>
      </c>
      <c r="Q216" s="3">
        <v>626</v>
      </c>
      <c r="R216" s="8"/>
      <c r="S216" s="8"/>
      <c r="T216" s="4"/>
      <c r="U216" s="11"/>
      <c r="V216" s="26"/>
      <c r="W216" s="5"/>
      <c r="X216" s="4"/>
      <c r="Y216" s="4"/>
      <c r="Z216" s="4"/>
      <c r="AA216" s="16"/>
      <c r="AB216" s="16"/>
      <c r="AC216" s="16"/>
      <c r="AD216" s="8"/>
      <c r="AE216" s="8"/>
      <c r="AF216" s="7"/>
      <c r="AG216" s="7"/>
      <c r="AH216" s="4"/>
      <c r="AI216" s="3"/>
      <c r="AJ216" s="3"/>
      <c r="AK216" s="3"/>
      <c r="AL216" s="3"/>
      <c r="AQ216" s="95">
        <f t="shared" si="65"/>
        <v>93900</v>
      </c>
      <c r="AR216" s="95">
        <f t="shared" si="94"/>
        <v>93900</v>
      </c>
      <c r="AT216" s="95">
        <f t="shared" si="71"/>
        <v>93900</v>
      </c>
    </row>
    <row r="217" spans="1:46" s="2" customFormat="1" ht="16.5" customHeight="1" x14ac:dyDescent="0.25">
      <c r="A217" s="28"/>
      <c r="B217" s="1">
        <v>976</v>
      </c>
      <c r="C217" s="2" t="s">
        <v>5</v>
      </c>
      <c r="D217" s="2">
        <v>24356</v>
      </c>
      <c r="E217" s="2">
        <v>74</v>
      </c>
      <c r="F217" s="2">
        <v>1048</v>
      </c>
      <c r="G217" s="2" t="s">
        <v>191</v>
      </c>
      <c r="H217" s="2">
        <v>0</v>
      </c>
      <c r="I217" s="2">
        <v>1</v>
      </c>
      <c r="J217" s="2">
        <v>51</v>
      </c>
      <c r="K217" s="13">
        <f t="shared" si="92"/>
        <v>151</v>
      </c>
      <c r="L217" s="13">
        <f>K217</f>
        <v>151</v>
      </c>
      <c r="M217" s="62">
        <v>1</v>
      </c>
      <c r="N217" s="14">
        <f t="shared" si="93"/>
        <v>151</v>
      </c>
      <c r="O217" s="13">
        <v>150</v>
      </c>
      <c r="P217" s="14">
        <f t="shared" si="72"/>
        <v>22650</v>
      </c>
      <c r="Q217" s="3">
        <f>N217</f>
        <v>151</v>
      </c>
      <c r="R217" s="8"/>
      <c r="S217" s="8"/>
      <c r="T217" s="4"/>
      <c r="U217" s="11"/>
      <c r="V217" s="26"/>
      <c r="W217" s="5"/>
      <c r="X217" s="4"/>
      <c r="Y217" s="4"/>
      <c r="Z217" s="4"/>
      <c r="AA217" s="16"/>
      <c r="AB217" s="16"/>
      <c r="AC217" s="16"/>
      <c r="AD217" s="8"/>
      <c r="AE217" s="8"/>
      <c r="AF217" s="7"/>
      <c r="AG217" s="7"/>
      <c r="AH217" s="4"/>
      <c r="AI217" s="3"/>
      <c r="AJ217" s="3"/>
      <c r="AK217" s="3"/>
      <c r="AL217" s="3"/>
      <c r="AQ217" s="95">
        <f t="shared" si="65"/>
        <v>22650</v>
      </c>
      <c r="AR217" s="95">
        <f t="shared" si="94"/>
        <v>22650</v>
      </c>
      <c r="AT217" s="95">
        <f t="shared" si="71"/>
        <v>22650</v>
      </c>
    </row>
    <row r="218" spans="1:46" s="2" customFormat="1" ht="16.5" customHeight="1" x14ac:dyDescent="0.25">
      <c r="A218" s="28" t="s">
        <v>1279</v>
      </c>
      <c r="B218" s="1">
        <v>977</v>
      </c>
      <c r="C218" s="2" t="s">
        <v>5</v>
      </c>
      <c r="D218" s="2">
        <v>24359</v>
      </c>
      <c r="E218" s="2">
        <v>79</v>
      </c>
      <c r="F218" s="2">
        <v>1051</v>
      </c>
      <c r="G218" s="2" t="s">
        <v>191</v>
      </c>
      <c r="H218" s="2">
        <v>11</v>
      </c>
      <c r="I218" s="2">
        <v>3</v>
      </c>
      <c r="J218" s="2">
        <v>95</v>
      </c>
      <c r="K218" s="12">
        <f t="shared" si="92"/>
        <v>4795</v>
      </c>
      <c r="L218" s="14">
        <f t="shared" ref="L218:L232" si="95">SUM(Q218:U218)</f>
        <v>4795</v>
      </c>
      <c r="M218" s="62">
        <v>1</v>
      </c>
      <c r="N218" s="14">
        <f t="shared" si="93"/>
        <v>4795</v>
      </c>
      <c r="O218" s="14">
        <v>125</v>
      </c>
      <c r="P218" s="14">
        <f t="shared" si="72"/>
        <v>599375</v>
      </c>
      <c r="Q218" s="3">
        <v>4795</v>
      </c>
      <c r="R218" s="8"/>
      <c r="S218" s="8"/>
      <c r="T218" s="4"/>
      <c r="U218" s="11"/>
      <c r="V218" s="26"/>
      <c r="W218" s="5"/>
      <c r="X218" s="4"/>
      <c r="Y218" s="4"/>
      <c r="Z218" s="4"/>
      <c r="AA218" s="16"/>
      <c r="AB218" s="16"/>
      <c r="AC218" s="16"/>
      <c r="AD218" s="8"/>
      <c r="AE218" s="8"/>
      <c r="AF218" s="7"/>
      <c r="AG218" s="7"/>
      <c r="AH218" s="4"/>
      <c r="AI218" s="3"/>
      <c r="AJ218" s="3"/>
      <c r="AK218" s="3"/>
      <c r="AL218" s="3"/>
      <c r="AQ218" s="95">
        <f t="shared" si="65"/>
        <v>599375</v>
      </c>
      <c r="AR218" s="95">
        <f t="shared" si="94"/>
        <v>599375</v>
      </c>
      <c r="AT218" s="95">
        <f t="shared" si="71"/>
        <v>599375</v>
      </c>
    </row>
    <row r="219" spans="1:46" s="2" customFormat="1" ht="16.5" customHeight="1" x14ac:dyDescent="0.25">
      <c r="A219" s="28"/>
      <c r="B219" s="1">
        <v>978</v>
      </c>
      <c r="C219" s="2" t="s">
        <v>5</v>
      </c>
      <c r="D219" s="2">
        <v>18752</v>
      </c>
      <c r="E219" s="2">
        <v>38</v>
      </c>
      <c r="F219" s="2">
        <v>621</v>
      </c>
      <c r="G219" s="2" t="s">
        <v>191</v>
      </c>
      <c r="H219" s="2">
        <v>8</v>
      </c>
      <c r="I219" s="2">
        <v>0</v>
      </c>
      <c r="J219" s="2">
        <v>18</v>
      </c>
      <c r="K219" s="12">
        <f t="shared" si="92"/>
        <v>3218</v>
      </c>
      <c r="L219" s="14">
        <f t="shared" si="95"/>
        <v>3218</v>
      </c>
      <c r="M219" s="62">
        <v>1</v>
      </c>
      <c r="N219" s="14">
        <f t="shared" si="93"/>
        <v>3218</v>
      </c>
      <c r="O219" s="14">
        <v>100</v>
      </c>
      <c r="P219" s="14">
        <f t="shared" si="72"/>
        <v>321800</v>
      </c>
      <c r="Q219" s="3">
        <v>3218</v>
      </c>
      <c r="R219" s="8"/>
      <c r="S219" s="8"/>
      <c r="T219" s="4"/>
      <c r="U219" s="11"/>
      <c r="V219" s="26"/>
      <c r="W219" s="5"/>
      <c r="X219" s="47"/>
      <c r="Y219" s="4"/>
      <c r="Z219" s="4"/>
      <c r="AA219" s="16"/>
      <c r="AB219" s="16"/>
      <c r="AC219" s="16"/>
      <c r="AD219" s="8"/>
      <c r="AE219" s="8"/>
      <c r="AF219" s="7"/>
      <c r="AG219" s="7"/>
      <c r="AH219" s="4"/>
      <c r="AI219" s="3"/>
      <c r="AJ219" s="3"/>
      <c r="AK219" s="3"/>
      <c r="AL219" s="3"/>
      <c r="AQ219" s="95">
        <f t="shared" ref="AQ219:AQ233" si="96">AR219</f>
        <v>321800</v>
      </c>
      <c r="AR219" s="95">
        <f t="shared" si="94"/>
        <v>321800</v>
      </c>
      <c r="AT219" s="95">
        <f t="shared" si="71"/>
        <v>321800</v>
      </c>
    </row>
    <row r="220" spans="1:46" s="2" customFormat="1" ht="16.5" customHeight="1" x14ac:dyDescent="0.25">
      <c r="A220" s="28"/>
      <c r="B220" s="1">
        <v>979</v>
      </c>
      <c r="C220" s="2" t="s">
        <v>5</v>
      </c>
      <c r="D220" s="2">
        <v>24591</v>
      </c>
      <c r="E220" s="2">
        <v>65</v>
      </c>
      <c r="F220" s="2">
        <v>1063</v>
      </c>
      <c r="G220" s="2" t="s">
        <v>191</v>
      </c>
      <c r="H220" s="2">
        <v>14</v>
      </c>
      <c r="I220" s="2">
        <v>3</v>
      </c>
      <c r="J220" s="2">
        <v>14</v>
      </c>
      <c r="K220" s="12">
        <f t="shared" si="92"/>
        <v>5914</v>
      </c>
      <c r="L220" s="14">
        <f t="shared" si="95"/>
        <v>5914</v>
      </c>
      <c r="M220" s="62">
        <v>1</v>
      </c>
      <c r="N220" s="14">
        <f t="shared" si="93"/>
        <v>5914</v>
      </c>
      <c r="O220" s="14">
        <v>125</v>
      </c>
      <c r="P220" s="14">
        <f t="shared" si="72"/>
        <v>739250</v>
      </c>
      <c r="Q220" s="3">
        <v>5914</v>
      </c>
      <c r="R220" s="8"/>
      <c r="S220" s="8"/>
      <c r="T220" s="4"/>
      <c r="U220" s="11"/>
      <c r="V220" s="26"/>
      <c r="W220" s="5"/>
      <c r="X220" s="47"/>
      <c r="Y220" s="4"/>
      <c r="Z220" s="4"/>
      <c r="AA220" s="16"/>
      <c r="AB220" s="16"/>
      <c r="AC220" s="16"/>
      <c r="AD220" s="8"/>
      <c r="AE220" s="8"/>
      <c r="AF220" s="7"/>
      <c r="AG220" s="7"/>
      <c r="AH220" s="4"/>
      <c r="AI220" s="3"/>
      <c r="AJ220" s="3"/>
      <c r="AK220" s="3"/>
      <c r="AL220" s="3"/>
      <c r="AQ220" s="95">
        <f t="shared" si="96"/>
        <v>739250</v>
      </c>
      <c r="AR220" s="95">
        <f t="shared" si="94"/>
        <v>739250</v>
      </c>
      <c r="AT220" s="95">
        <f t="shared" si="71"/>
        <v>739250</v>
      </c>
    </row>
    <row r="221" spans="1:46" s="2" customFormat="1" ht="16.5" customHeight="1" x14ac:dyDescent="0.25">
      <c r="A221" s="28" t="s">
        <v>1280</v>
      </c>
      <c r="B221" s="1">
        <v>980</v>
      </c>
      <c r="C221" s="2" t="s">
        <v>5</v>
      </c>
      <c r="D221" s="2">
        <v>31080</v>
      </c>
      <c r="E221" s="2">
        <v>166</v>
      </c>
      <c r="F221" s="2">
        <v>1523</v>
      </c>
      <c r="G221" s="2" t="s">
        <v>191</v>
      </c>
      <c r="H221" s="2">
        <v>5</v>
      </c>
      <c r="I221" s="2">
        <v>0</v>
      </c>
      <c r="J221" s="2">
        <v>88</v>
      </c>
      <c r="K221" s="12">
        <f t="shared" si="92"/>
        <v>2088</v>
      </c>
      <c r="L221" s="14">
        <f t="shared" si="95"/>
        <v>2088</v>
      </c>
      <c r="M221" s="62">
        <v>1</v>
      </c>
      <c r="N221" s="14">
        <f t="shared" si="93"/>
        <v>2088</v>
      </c>
      <c r="O221" s="14">
        <v>125</v>
      </c>
      <c r="P221" s="14">
        <f t="shared" si="72"/>
        <v>261000</v>
      </c>
      <c r="Q221" s="3">
        <v>2088</v>
      </c>
      <c r="R221" s="8"/>
      <c r="S221" s="8"/>
      <c r="T221" s="4"/>
      <c r="U221" s="11"/>
      <c r="V221" s="26"/>
      <c r="W221" s="5"/>
      <c r="X221" s="4"/>
      <c r="Y221" s="4"/>
      <c r="Z221" s="4"/>
      <c r="AA221" s="16"/>
      <c r="AB221" s="16"/>
      <c r="AC221" s="16"/>
      <c r="AD221" s="8"/>
      <c r="AE221" s="8"/>
      <c r="AF221" s="7"/>
      <c r="AG221" s="7"/>
      <c r="AH221" s="4"/>
      <c r="AI221" s="3"/>
      <c r="AJ221" s="3"/>
      <c r="AK221" s="3"/>
      <c r="AL221" s="3"/>
      <c r="AQ221" s="95">
        <f t="shared" si="96"/>
        <v>261000</v>
      </c>
      <c r="AR221" s="95">
        <f t="shared" si="94"/>
        <v>261000</v>
      </c>
      <c r="AT221" s="95">
        <f t="shared" si="71"/>
        <v>261000</v>
      </c>
    </row>
    <row r="222" spans="1:46" s="2" customFormat="1" ht="16.5" customHeight="1" x14ac:dyDescent="0.25">
      <c r="A222" s="28"/>
      <c r="B222" s="1">
        <v>981</v>
      </c>
      <c r="C222" s="2" t="s">
        <v>5</v>
      </c>
      <c r="D222" s="2">
        <v>31074</v>
      </c>
      <c r="E222" s="2">
        <v>115</v>
      </c>
      <c r="F222" s="2">
        <v>1517</v>
      </c>
      <c r="G222" s="2" t="s">
        <v>191</v>
      </c>
      <c r="H222" s="2">
        <v>7</v>
      </c>
      <c r="I222" s="2">
        <v>3</v>
      </c>
      <c r="J222" s="2">
        <v>68</v>
      </c>
      <c r="K222" s="12">
        <f t="shared" si="92"/>
        <v>3168</v>
      </c>
      <c r="L222" s="14">
        <f t="shared" si="95"/>
        <v>3168</v>
      </c>
      <c r="M222" s="62">
        <v>1</v>
      </c>
      <c r="N222" s="14">
        <f t="shared" si="93"/>
        <v>3168</v>
      </c>
      <c r="O222" s="14">
        <v>125</v>
      </c>
      <c r="P222" s="14">
        <f t="shared" si="72"/>
        <v>396000</v>
      </c>
      <c r="Q222" s="3">
        <v>3168</v>
      </c>
      <c r="R222" s="8"/>
      <c r="S222" s="8"/>
      <c r="T222" s="4"/>
      <c r="U222" s="11"/>
      <c r="V222" s="26"/>
      <c r="W222" s="5"/>
      <c r="X222" s="4"/>
      <c r="Y222" s="4"/>
      <c r="Z222" s="4"/>
      <c r="AA222" s="16"/>
      <c r="AB222" s="16"/>
      <c r="AC222" s="16"/>
      <c r="AD222" s="8"/>
      <c r="AE222" s="8"/>
      <c r="AF222" s="7"/>
      <c r="AG222" s="7"/>
      <c r="AH222" s="4"/>
      <c r="AI222" s="3"/>
      <c r="AJ222" s="3"/>
      <c r="AK222" s="3"/>
      <c r="AL222" s="3"/>
      <c r="AQ222" s="95">
        <f t="shared" si="96"/>
        <v>396000</v>
      </c>
      <c r="AR222" s="95">
        <f t="shared" si="94"/>
        <v>396000</v>
      </c>
      <c r="AT222" s="95">
        <f t="shared" si="71"/>
        <v>396000</v>
      </c>
    </row>
    <row r="223" spans="1:46" s="2" customFormat="1" ht="16.5" customHeight="1" x14ac:dyDescent="0.25">
      <c r="A223" s="28"/>
      <c r="B223" s="1">
        <v>982</v>
      </c>
      <c r="C223" s="2" t="s">
        <v>5</v>
      </c>
      <c r="D223" s="2">
        <v>31120</v>
      </c>
      <c r="E223" s="2">
        <v>120</v>
      </c>
      <c r="F223" s="2">
        <v>1529</v>
      </c>
      <c r="G223" s="2" t="s">
        <v>191</v>
      </c>
      <c r="H223" s="2">
        <v>17</v>
      </c>
      <c r="I223" s="2">
        <v>3</v>
      </c>
      <c r="J223" s="2">
        <v>20</v>
      </c>
      <c r="K223" s="12">
        <f t="shared" si="92"/>
        <v>7120</v>
      </c>
      <c r="L223" s="14">
        <f t="shared" si="95"/>
        <v>7120</v>
      </c>
      <c r="M223" s="62">
        <v>1</v>
      </c>
      <c r="N223" s="14">
        <f t="shared" si="93"/>
        <v>7120</v>
      </c>
      <c r="O223" s="14">
        <v>100</v>
      </c>
      <c r="P223" s="14">
        <f t="shared" si="72"/>
        <v>712000</v>
      </c>
      <c r="Q223" s="3">
        <v>7120</v>
      </c>
      <c r="R223" s="8"/>
      <c r="S223" s="8"/>
      <c r="T223" s="4"/>
      <c r="U223" s="11"/>
      <c r="V223" s="26"/>
      <c r="W223" s="5"/>
      <c r="X223" s="4"/>
      <c r="Y223" s="4"/>
      <c r="Z223" s="4"/>
      <c r="AA223" s="16"/>
      <c r="AB223" s="16"/>
      <c r="AC223" s="16"/>
      <c r="AD223" s="8"/>
      <c r="AE223" s="8"/>
      <c r="AF223" s="7"/>
      <c r="AG223" s="7"/>
      <c r="AH223" s="4"/>
      <c r="AI223" s="3"/>
      <c r="AJ223" s="3"/>
      <c r="AK223" s="3"/>
      <c r="AL223" s="3"/>
      <c r="AQ223" s="95">
        <f t="shared" si="96"/>
        <v>712000</v>
      </c>
      <c r="AR223" s="95">
        <f t="shared" si="94"/>
        <v>712000</v>
      </c>
      <c r="AT223" s="95">
        <f t="shared" si="71"/>
        <v>712000</v>
      </c>
    </row>
    <row r="224" spans="1:46" s="2" customFormat="1" ht="16.5" customHeight="1" x14ac:dyDescent="0.25">
      <c r="A224" s="28" t="s">
        <v>312</v>
      </c>
      <c r="B224" s="1">
        <v>983</v>
      </c>
      <c r="C224" s="2" t="s">
        <v>5</v>
      </c>
      <c r="D224" s="2">
        <v>18851</v>
      </c>
      <c r="E224" s="2">
        <v>19</v>
      </c>
      <c r="F224" s="2">
        <v>720</v>
      </c>
      <c r="G224" s="2" t="s">
        <v>191</v>
      </c>
      <c r="H224" s="2">
        <v>12</v>
      </c>
      <c r="I224" s="2">
        <v>0</v>
      </c>
      <c r="J224" s="2">
        <v>69</v>
      </c>
      <c r="K224" s="12">
        <f t="shared" si="92"/>
        <v>4869</v>
      </c>
      <c r="L224" s="14">
        <f t="shared" si="95"/>
        <v>4869</v>
      </c>
      <c r="M224" s="62">
        <v>1</v>
      </c>
      <c r="N224" s="14">
        <f t="shared" si="93"/>
        <v>4869</v>
      </c>
      <c r="O224" s="14">
        <v>100</v>
      </c>
      <c r="P224" s="14">
        <f t="shared" si="72"/>
        <v>486900</v>
      </c>
      <c r="Q224" s="3">
        <v>4869</v>
      </c>
      <c r="R224" s="8"/>
      <c r="S224" s="8"/>
      <c r="T224" s="4"/>
      <c r="U224" s="11"/>
      <c r="V224" s="26"/>
      <c r="W224" s="5"/>
      <c r="X224" s="4"/>
      <c r="Y224" s="4"/>
      <c r="Z224" s="4"/>
      <c r="AA224" s="16"/>
      <c r="AB224" s="16"/>
      <c r="AC224" s="16"/>
      <c r="AD224" s="8"/>
      <c r="AE224" s="8"/>
      <c r="AF224" s="7"/>
      <c r="AG224" s="7"/>
      <c r="AH224" s="4"/>
      <c r="AI224" s="3"/>
      <c r="AJ224" s="3"/>
      <c r="AK224" s="3"/>
      <c r="AL224" s="3"/>
      <c r="AQ224" s="95">
        <f t="shared" si="96"/>
        <v>486900</v>
      </c>
      <c r="AR224" s="95">
        <f t="shared" si="94"/>
        <v>486900</v>
      </c>
      <c r="AT224" s="95">
        <f t="shared" si="71"/>
        <v>486900</v>
      </c>
    </row>
    <row r="225" spans="1:51" s="2" customFormat="1" ht="16.5" customHeight="1" x14ac:dyDescent="0.25">
      <c r="A225" s="28"/>
      <c r="B225" s="1">
        <v>984</v>
      </c>
      <c r="C225" s="2" t="s">
        <v>5</v>
      </c>
      <c r="D225" s="2">
        <v>24616</v>
      </c>
      <c r="E225" s="2">
        <v>37</v>
      </c>
      <c r="F225" s="2">
        <v>1088</v>
      </c>
      <c r="G225" s="2" t="s">
        <v>191</v>
      </c>
      <c r="H225" s="2">
        <v>11</v>
      </c>
      <c r="I225" s="2">
        <v>3</v>
      </c>
      <c r="J225" s="2">
        <v>71</v>
      </c>
      <c r="K225" s="12">
        <f t="shared" si="92"/>
        <v>4771</v>
      </c>
      <c r="L225" s="14">
        <f t="shared" si="95"/>
        <v>4771</v>
      </c>
      <c r="M225" s="62">
        <v>1</v>
      </c>
      <c r="N225" s="14">
        <f t="shared" si="93"/>
        <v>4771</v>
      </c>
      <c r="O225" s="14">
        <v>100</v>
      </c>
      <c r="P225" s="14">
        <f t="shared" si="72"/>
        <v>477100</v>
      </c>
      <c r="Q225" s="3">
        <v>4771</v>
      </c>
      <c r="R225" s="8"/>
      <c r="S225" s="8"/>
      <c r="T225" s="4"/>
      <c r="U225" s="11"/>
      <c r="V225" s="26"/>
      <c r="W225" s="5"/>
      <c r="X225" s="47"/>
      <c r="Y225" s="4"/>
      <c r="Z225" s="4"/>
      <c r="AA225" s="16"/>
      <c r="AB225" s="16"/>
      <c r="AC225" s="16"/>
      <c r="AD225" s="8"/>
      <c r="AE225" s="8"/>
      <c r="AF225" s="7"/>
      <c r="AG225" s="7"/>
      <c r="AH225" s="4"/>
      <c r="AI225" s="3"/>
      <c r="AJ225" s="3"/>
      <c r="AK225" s="3"/>
      <c r="AL225" s="3"/>
      <c r="AQ225" s="95">
        <f t="shared" si="96"/>
        <v>477100</v>
      </c>
      <c r="AR225" s="95">
        <f t="shared" si="94"/>
        <v>477100</v>
      </c>
      <c r="AT225" s="95">
        <f t="shared" si="71"/>
        <v>477100</v>
      </c>
    </row>
    <row r="226" spans="1:51" s="2" customFormat="1" ht="16.5" customHeight="1" x14ac:dyDescent="0.25">
      <c r="A226" s="28"/>
      <c r="B226" s="1">
        <v>985</v>
      </c>
      <c r="C226" s="2" t="s">
        <v>5</v>
      </c>
      <c r="D226" s="2">
        <v>24626</v>
      </c>
      <c r="E226" s="2">
        <v>59</v>
      </c>
      <c r="F226" s="2">
        <v>1098</v>
      </c>
      <c r="G226" s="2" t="s">
        <v>191</v>
      </c>
      <c r="H226" s="2">
        <v>16</v>
      </c>
      <c r="I226" s="2">
        <v>3</v>
      </c>
      <c r="J226" s="2">
        <v>85</v>
      </c>
      <c r="K226" s="12">
        <f t="shared" si="92"/>
        <v>6785</v>
      </c>
      <c r="L226" s="14">
        <f t="shared" si="95"/>
        <v>6785</v>
      </c>
      <c r="M226" s="62">
        <v>1</v>
      </c>
      <c r="N226" s="14">
        <f t="shared" si="93"/>
        <v>6785</v>
      </c>
      <c r="O226" s="14">
        <v>100</v>
      </c>
      <c r="P226" s="14">
        <f t="shared" si="72"/>
        <v>678500</v>
      </c>
      <c r="Q226" s="3">
        <v>6785</v>
      </c>
      <c r="R226" s="8"/>
      <c r="S226" s="8"/>
      <c r="T226" s="4"/>
      <c r="U226" s="11"/>
      <c r="V226" s="26"/>
      <c r="W226" s="5"/>
      <c r="X226" s="4"/>
      <c r="Y226" s="4"/>
      <c r="Z226" s="4"/>
      <c r="AA226" s="16"/>
      <c r="AB226" s="16"/>
      <c r="AC226" s="16"/>
      <c r="AD226" s="8"/>
      <c r="AE226" s="8"/>
      <c r="AF226" s="7"/>
      <c r="AG226" s="7"/>
      <c r="AH226" s="4"/>
      <c r="AI226" s="3"/>
      <c r="AJ226" s="3"/>
      <c r="AK226" s="3"/>
      <c r="AL226" s="3"/>
      <c r="AQ226" s="95">
        <f t="shared" si="96"/>
        <v>678500</v>
      </c>
      <c r="AR226" s="95">
        <f t="shared" si="94"/>
        <v>678500</v>
      </c>
      <c r="AT226" s="95">
        <f t="shared" si="71"/>
        <v>678500</v>
      </c>
    </row>
    <row r="227" spans="1:51" s="2" customFormat="1" ht="16.5" customHeight="1" x14ac:dyDescent="0.25">
      <c r="A227" s="28"/>
      <c r="B227" s="1">
        <v>986</v>
      </c>
      <c r="C227" s="2" t="s">
        <v>5</v>
      </c>
      <c r="D227" s="2">
        <v>24627</v>
      </c>
      <c r="E227" s="2">
        <v>46</v>
      </c>
      <c r="F227" s="2">
        <v>1099</v>
      </c>
      <c r="G227" s="2" t="s">
        <v>191</v>
      </c>
      <c r="H227" s="2">
        <v>12</v>
      </c>
      <c r="I227" s="2">
        <v>0</v>
      </c>
      <c r="J227" s="2">
        <v>70</v>
      </c>
      <c r="K227" s="12">
        <f t="shared" si="92"/>
        <v>4870</v>
      </c>
      <c r="L227" s="14">
        <f t="shared" si="95"/>
        <v>4870</v>
      </c>
      <c r="M227" s="62">
        <v>1</v>
      </c>
      <c r="N227" s="14">
        <f t="shared" si="93"/>
        <v>4870</v>
      </c>
      <c r="O227" s="14">
        <v>100</v>
      </c>
      <c r="P227" s="14">
        <f t="shared" si="72"/>
        <v>487000</v>
      </c>
      <c r="Q227" s="3">
        <v>4870</v>
      </c>
      <c r="R227" s="8"/>
      <c r="S227" s="8"/>
      <c r="T227" s="4"/>
      <c r="U227" s="11"/>
      <c r="V227" s="26"/>
      <c r="W227" s="5"/>
      <c r="X227" s="4"/>
      <c r="Y227" s="4"/>
      <c r="Z227" s="4"/>
      <c r="AA227" s="16"/>
      <c r="AB227" s="16"/>
      <c r="AC227" s="16"/>
      <c r="AD227" s="8"/>
      <c r="AE227" s="8"/>
      <c r="AF227" s="7"/>
      <c r="AG227" s="7"/>
      <c r="AH227" s="4"/>
      <c r="AI227" s="3"/>
      <c r="AJ227" s="3"/>
      <c r="AK227" s="3"/>
      <c r="AL227" s="3"/>
      <c r="AQ227" s="95">
        <f t="shared" si="96"/>
        <v>487000</v>
      </c>
      <c r="AR227" s="95">
        <f t="shared" si="94"/>
        <v>487000</v>
      </c>
      <c r="AT227" s="95">
        <f t="shared" si="71"/>
        <v>487000</v>
      </c>
    </row>
    <row r="228" spans="1:51" s="2" customFormat="1" ht="16.5" customHeight="1" x14ac:dyDescent="0.25">
      <c r="A228" s="28" t="s">
        <v>1281</v>
      </c>
      <c r="B228" s="1">
        <v>987</v>
      </c>
      <c r="C228" s="2" t="s">
        <v>5</v>
      </c>
      <c r="D228" s="2">
        <v>24628</v>
      </c>
      <c r="E228" s="2">
        <v>47</v>
      </c>
      <c r="F228" s="2">
        <v>1100</v>
      </c>
      <c r="G228" s="2" t="s">
        <v>191</v>
      </c>
      <c r="H228" s="2">
        <v>20</v>
      </c>
      <c r="I228" s="2">
        <v>2</v>
      </c>
      <c r="J228" s="2">
        <v>36</v>
      </c>
      <c r="K228" s="12">
        <f t="shared" si="92"/>
        <v>8236</v>
      </c>
      <c r="L228" s="14">
        <f t="shared" si="95"/>
        <v>8236</v>
      </c>
      <c r="M228" s="62">
        <v>1</v>
      </c>
      <c r="N228" s="14">
        <f t="shared" si="93"/>
        <v>8236</v>
      </c>
      <c r="O228" s="14">
        <v>100</v>
      </c>
      <c r="P228" s="14">
        <f t="shared" si="72"/>
        <v>823600</v>
      </c>
      <c r="Q228" s="3">
        <v>8236</v>
      </c>
      <c r="R228" s="8"/>
      <c r="S228" s="8"/>
      <c r="T228" s="4"/>
      <c r="U228" s="11"/>
      <c r="V228" s="26"/>
      <c r="W228" s="5"/>
      <c r="Y228" s="4"/>
      <c r="Z228" s="4"/>
      <c r="AA228" s="16"/>
      <c r="AB228" s="16"/>
      <c r="AC228" s="16"/>
      <c r="AD228" s="8"/>
      <c r="AE228" s="8"/>
      <c r="AF228" s="7"/>
      <c r="AG228" s="7"/>
      <c r="AH228" s="4"/>
      <c r="AI228" s="3"/>
      <c r="AJ228" s="3"/>
      <c r="AK228" s="3"/>
      <c r="AL228" s="3"/>
      <c r="AQ228" s="95">
        <f t="shared" si="96"/>
        <v>823600</v>
      </c>
      <c r="AR228" s="95">
        <f t="shared" si="94"/>
        <v>823600</v>
      </c>
      <c r="AT228" s="95">
        <f t="shared" si="71"/>
        <v>823600</v>
      </c>
    </row>
    <row r="229" spans="1:51" s="2" customFormat="1" ht="16.5" customHeight="1" x14ac:dyDescent="0.25">
      <c r="A229" s="28" t="s">
        <v>1282</v>
      </c>
      <c r="B229" s="1">
        <v>988</v>
      </c>
      <c r="C229" s="2" t="s">
        <v>5</v>
      </c>
      <c r="D229" s="2">
        <v>24607</v>
      </c>
      <c r="E229" s="2">
        <v>101</v>
      </c>
      <c r="F229" s="2">
        <v>1079</v>
      </c>
      <c r="G229" s="2" t="s">
        <v>191</v>
      </c>
      <c r="H229" s="2">
        <v>23</v>
      </c>
      <c r="I229" s="2">
        <v>3</v>
      </c>
      <c r="J229" s="2">
        <v>87</v>
      </c>
      <c r="K229" s="12">
        <f t="shared" si="92"/>
        <v>9587</v>
      </c>
      <c r="L229" s="14">
        <f t="shared" si="95"/>
        <v>9587</v>
      </c>
      <c r="M229" s="62">
        <v>1</v>
      </c>
      <c r="N229" s="14">
        <f t="shared" si="93"/>
        <v>9587</v>
      </c>
      <c r="O229" s="14">
        <v>125</v>
      </c>
      <c r="P229" s="14">
        <f t="shared" si="72"/>
        <v>1198375</v>
      </c>
      <c r="Q229" s="3">
        <v>9587</v>
      </c>
      <c r="R229" s="8"/>
      <c r="S229" s="8"/>
      <c r="T229" s="4"/>
      <c r="U229" s="11"/>
      <c r="V229" s="26"/>
      <c r="W229" s="5"/>
      <c r="X229" s="47"/>
      <c r="Y229" s="4"/>
      <c r="Z229" s="4"/>
      <c r="AA229" s="16"/>
      <c r="AB229" s="16"/>
      <c r="AC229" s="16"/>
      <c r="AD229" s="8"/>
      <c r="AE229" s="8"/>
      <c r="AF229" s="7"/>
      <c r="AG229" s="7"/>
      <c r="AH229" s="4"/>
      <c r="AI229" s="3"/>
      <c r="AJ229" s="3"/>
      <c r="AK229" s="3"/>
      <c r="AL229" s="3"/>
      <c r="AQ229" s="95">
        <f t="shared" si="96"/>
        <v>1198375</v>
      </c>
      <c r="AR229" s="95">
        <f t="shared" si="94"/>
        <v>1198375</v>
      </c>
      <c r="AT229" s="95">
        <f t="shared" si="71"/>
        <v>1198375</v>
      </c>
    </row>
    <row r="230" spans="1:51" s="2" customFormat="1" ht="16.5" customHeight="1" x14ac:dyDescent="0.25">
      <c r="A230" s="28" t="s">
        <v>1283</v>
      </c>
      <c r="B230" s="1">
        <v>989</v>
      </c>
      <c r="C230" s="2" t="s">
        <v>5</v>
      </c>
      <c r="D230" s="2">
        <v>37473</v>
      </c>
      <c r="E230" s="2">
        <v>217</v>
      </c>
      <c r="F230" s="2">
        <v>2392</v>
      </c>
      <c r="G230" s="2" t="s">
        <v>191</v>
      </c>
      <c r="H230" s="2">
        <v>3</v>
      </c>
      <c r="I230" s="2">
        <v>2</v>
      </c>
      <c r="J230" s="2">
        <v>35</v>
      </c>
      <c r="K230" s="12">
        <f t="shared" si="92"/>
        <v>1435</v>
      </c>
      <c r="L230" s="14">
        <f t="shared" si="95"/>
        <v>1435</v>
      </c>
      <c r="M230" s="62">
        <v>1</v>
      </c>
      <c r="N230" s="14">
        <f t="shared" si="93"/>
        <v>1435</v>
      </c>
      <c r="O230" s="14">
        <v>125</v>
      </c>
      <c r="P230" s="14">
        <f t="shared" si="72"/>
        <v>179375</v>
      </c>
      <c r="Q230" s="3">
        <v>1435</v>
      </c>
      <c r="R230" s="8"/>
      <c r="S230" s="8"/>
      <c r="T230" s="4"/>
      <c r="U230" s="11"/>
      <c r="V230" s="26"/>
      <c r="W230" s="5"/>
      <c r="Y230" s="4"/>
      <c r="Z230" s="4"/>
      <c r="AA230" s="16"/>
      <c r="AB230" s="16"/>
      <c r="AC230" s="16"/>
      <c r="AD230" s="8"/>
      <c r="AE230" s="8"/>
      <c r="AF230" s="7"/>
      <c r="AG230" s="7"/>
      <c r="AH230" s="4"/>
      <c r="AI230" s="3"/>
      <c r="AJ230" s="3"/>
      <c r="AK230" s="3"/>
      <c r="AL230" s="3"/>
      <c r="AQ230" s="95">
        <f t="shared" si="96"/>
        <v>179375</v>
      </c>
      <c r="AR230" s="95">
        <f t="shared" si="94"/>
        <v>179375</v>
      </c>
      <c r="AT230" s="95">
        <f t="shared" si="71"/>
        <v>179375</v>
      </c>
    </row>
    <row r="231" spans="1:51" s="2" customFormat="1" ht="16.5" customHeight="1" x14ac:dyDescent="0.25">
      <c r="A231" s="28" t="s">
        <v>206</v>
      </c>
      <c r="B231" s="1">
        <v>990</v>
      </c>
      <c r="C231" s="2" t="s">
        <v>5</v>
      </c>
      <c r="D231" s="2">
        <v>24350</v>
      </c>
      <c r="E231" s="2">
        <v>51</v>
      </c>
      <c r="F231" s="2">
        <v>1042</v>
      </c>
      <c r="G231" s="2" t="s">
        <v>191</v>
      </c>
      <c r="H231" s="2">
        <v>20</v>
      </c>
      <c r="I231" s="2">
        <v>2</v>
      </c>
      <c r="J231" s="2">
        <v>68</v>
      </c>
      <c r="K231" s="12">
        <f t="shared" si="92"/>
        <v>8268</v>
      </c>
      <c r="L231" s="14">
        <f t="shared" si="95"/>
        <v>8268</v>
      </c>
      <c r="M231" s="62">
        <v>1</v>
      </c>
      <c r="N231" s="14">
        <f t="shared" si="93"/>
        <v>8268</v>
      </c>
      <c r="O231" s="14">
        <v>125</v>
      </c>
      <c r="P231" s="14">
        <f t="shared" si="72"/>
        <v>1033500</v>
      </c>
      <c r="Q231" s="3">
        <v>8268</v>
      </c>
      <c r="R231" s="8"/>
      <c r="S231" s="8"/>
      <c r="T231" s="4"/>
      <c r="U231" s="11"/>
      <c r="V231" s="26"/>
      <c r="W231" s="5"/>
      <c r="X231" s="4"/>
      <c r="Y231" s="4"/>
      <c r="Z231" s="4"/>
      <c r="AA231" s="16"/>
      <c r="AB231" s="16"/>
      <c r="AC231" s="16"/>
      <c r="AD231" s="8"/>
      <c r="AE231" s="8"/>
      <c r="AF231" s="7"/>
      <c r="AG231" s="7"/>
      <c r="AH231" s="4"/>
      <c r="AI231" s="3"/>
      <c r="AJ231" s="3"/>
      <c r="AK231" s="3"/>
      <c r="AL231" s="3"/>
      <c r="AQ231" s="95">
        <f t="shared" si="96"/>
        <v>1033500</v>
      </c>
      <c r="AR231" s="95">
        <f t="shared" si="94"/>
        <v>1033500</v>
      </c>
      <c r="AT231" s="95">
        <f t="shared" si="71"/>
        <v>1033500</v>
      </c>
    </row>
    <row r="232" spans="1:51" s="2" customFormat="1" ht="16.5" customHeight="1" x14ac:dyDescent="0.25">
      <c r="A232" s="28"/>
      <c r="B232" s="1">
        <v>991</v>
      </c>
      <c r="C232" s="2" t="s">
        <v>5</v>
      </c>
      <c r="D232" s="2">
        <v>18697</v>
      </c>
      <c r="E232" s="2">
        <v>26</v>
      </c>
      <c r="F232" s="2">
        <v>566</v>
      </c>
      <c r="G232" s="2" t="s">
        <v>191</v>
      </c>
      <c r="H232" s="2">
        <v>17</v>
      </c>
      <c r="I232" s="2">
        <v>1</v>
      </c>
      <c r="J232" s="2">
        <v>93</v>
      </c>
      <c r="K232" s="12">
        <f t="shared" si="92"/>
        <v>6993</v>
      </c>
      <c r="L232" s="14">
        <f t="shared" si="95"/>
        <v>6993</v>
      </c>
      <c r="M232" s="62">
        <v>1</v>
      </c>
      <c r="N232" s="14">
        <f t="shared" si="93"/>
        <v>6993</v>
      </c>
      <c r="O232" s="14">
        <v>100</v>
      </c>
      <c r="P232" s="14">
        <f t="shared" si="72"/>
        <v>699300</v>
      </c>
      <c r="Q232" s="3">
        <v>6993</v>
      </c>
      <c r="R232" s="8"/>
      <c r="S232" s="8"/>
      <c r="T232" s="4"/>
      <c r="U232" s="11"/>
      <c r="V232" s="26"/>
      <c r="W232" s="5"/>
      <c r="X232" s="4"/>
      <c r="Y232" s="4"/>
      <c r="Z232" s="4"/>
      <c r="AA232" s="16"/>
      <c r="AB232" s="16"/>
      <c r="AC232" s="16"/>
      <c r="AD232" s="8"/>
      <c r="AE232" s="8"/>
      <c r="AF232" s="7"/>
      <c r="AG232" s="7"/>
      <c r="AH232" s="4"/>
      <c r="AI232" s="3"/>
      <c r="AJ232" s="3"/>
      <c r="AK232" s="3"/>
      <c r="AL232" s="3"/>
      <c r="AQ232" s="95">
        <f t="shared" si="96"/>
        <v>699300</v>
      </c>
      <c r="AR232" s="95">
        <f t="shared" si="94"/>
        <v>699300</v>
      </c>
      <c r="AT232" s="95">
        <f t="shared" si="71"/>
        <v>699300</v>
      </c>
    </row>
    <row r="233" spans="1:51" s="2" customFormat="1" x14ac:dyDescent="0.25">
      <c r="A233" s="28" t="s">
        <v>1486</v>
      </c>
      <c r="B233" s="1">
        <v>992</v>
      </c>
      <c r="C233" s="2" t="s">
        <v>5</v>
      </c>
      <c r="D233" s="2">
        <v>24608</v>
      </c>
      <c r="E233" s="2">
        <v>102</v>
      </c>
      <c r="F233" s="2">
        <v>1080</v>
      </c>
      <c r="G233" s="2" t="s">
        <v>191</v>
      </c>
      <c r="H233" s="2">
        <v>11</v>
      </c>
      <c r="I233" s="2">
        <v>3</v>
      </c>
      <c r="J233" s="2">
        <v>77</v>
      </c>
      <c r="K233" s="13">
        <f t="shared" si="92"/>
        <v>4777</v>
      </c>
      <c r="L233" s="14">
        <v>4777</v>
      </c>
      <c r="M233" s="62">
        <v>1</v>
      </c>
      <c r="N233" s="13">
        <v>4777</v>
      </c>
      <c r="O233" s="13">
        <v>125</v>
      </c>
      <c r="P233" s="14">
        <f t="shared" si="72"/>
        <v>597125</v>
      </c>
      <c r="Q233" s="3">
        <v>6993</v>
      </c>
      <c r="R233" s="8"/>
      <c r="S233" s="8"/>
      <c r="T233" s="4"/>
      <c r="U233" s="11"/>
      <c r="V233" s="26"/>
      <c r="W233" s="5"/>
      <c r="X233" s="17"/>
      <c r="Y233" s="4"/>
      <c r="Z233" s="4"/>
      <c r="AA233" s="16"/>
      <c r="AB233" s="16"/>
      <c r="AC233" s="16"/>
      <c r="AD233" s="8"/>
      <c r="AE233" s="8"/>
      <c r="AF233" s="7"/>
      <c r="AG233" s="7"/>
      <c r="AH233" s="4"/>
      <c r="AI233" s="3"/>
      <c r="AJ233" s="3"/>
      <c r="AK233" s="3"/>
      <c r="AL233" s="3"/>
      <c r="AQ233" s="95">
        <f t="shared" si="96"/>
        <v>597125</v>
      </c>
      <c r="AR233" s="95">
        <f t="shared" si="94"/>
        <v>597125</v>
      </c>
      <c r="AT233" s="95">
        <f t="shared" si="71"/>
        <v>597125</v>
      </c>
      <c r="AW233" s="45"/>
    </row>
    <row r="234" spans="1:51" s="2" customFormat="1" x14ac:dyDescent="0.25">
      <c r="A234" s="28" t="s">
        <v>1944</v>
      </c>
      <c r="B234" s="1">
        <v>993</v>
      </c>
      <c r="C234" s="32" t="s">
        <v>5</v>
      </c>
      <c r="D234" s="2">
        <v>18692</v>
      </c>
      <c r="E234" s="2">
        <v>7</v>
      </c>
      <c r="F234" s="2">
        <v>567</v>
      </c>
      <c r="G234" s="32" t="s">
        <v>191</v>
      </c>
      <c r="H234" s="2">
        <v>10</v>
      </c>
      <c r="I234" s="2">
        <v>1</v>
      </c>
      <c r="J234" s="2">
        <v>14</v>
      </c>
      <c r="K234" s="13">
        <v>4114</v>
      </c>
      <c r="L234" s="13">
        <f>K234</f>
        <v>4114</v>
      </c>
      <c r="M234" s="62">
        <v>1</v>
      </c>
      <c r="N234" s="13">
        <f>L234</f>
        <v>4114</v>
      </c>
      <c r="O234" s="13">
        <v>125</v>
      </c>
      <c r="P234" s="65">
        <f>N234*O234</f>
        <v>514250</v>
      </c>
      <c r="Q234" s="3">
        <f>K234</f>
        <v>4114</v>
      </c>
      <c r="R234" s="8"/>
      <c r="S234" s="8"/>
      <c r="T234" s="4"/>
      <c r="U234" s="11"/>
      <c r="V234" s="26"/>
      <c r="W234" s="5"/>
      <c r="X234" s="17"/>
      <c r="Y234" s="4"/>
      <c r="Z234" s="4"/>
      <c r="AA234" s="16"/>
      <c r="AB234" s="16"/>
      <c r="AC234" s="16"/>
      <c r="AD234" s="8"/>
      <c r="AE234" s="8"/>
      <c r="AF234" s="7"/>
      <c r="AG234" s="7"/>
      <c r="AH234" s="4"/>
      <c r="AI234" s="3"/>
      <c r="AJ234" s="3"/>
      <c r="AK234" s="3"/>
      <c r="AL234" s="3"/>
      <c r="AQ234" s="166">
        <f>P234+AP234</f>
        <v>514250</v>
      </c>
      <c r="AR234" s="95">
        <f>AQ234</f>
        <v>514250</v>
      </c>
      <c r="AT234" s="95">
        <f>AQ234-AS234</f>
        <v>514250</v>
      </c>
      <c r="AW234" s="45"/>
    </row>
    <row r="235" spans="1:51" s="2" customFormat="1" ht="17.25" customHeight="1" x14ac:dyDescent="0.25">
      <c r="A235" s="28" t="s">
        <v>1969</v>
      </c>
      <c r="B235" s="1">
        <v>994</v>
      </c>
      <c r="C235" s="2" t="s">
        <v>5</v>
      </c>
      <c r="D235" s="2">
        <v>24339</v>
      </c>
      <c r="E235" s="2">
        <v>130</v>
      </c>
      <c r="F235" s="2">
        <v>1031</v>
      </c>
      <c r="G235" s="522" t="s">
        <v>1970</v>
      </c>
      <c r="H235" s="2">
        <v>9</v>
      </c>
      <c r="I235" s="2">
        <v>2</v>
      </c>
      <c r="J235" s="2">
        <v>89</v>
      </c>
      <c r="K235" s="13">
        <f t="shared" ref="K235:K237" si="97">H235*400+I235*100+J235</f>
        <v>3889</v>
      </c>
      <c r="L235" s="13">
        <f t="shared" ref="L235:L237" si="98">K235</f>
        <v>3889</v>
      </c>
      <c r="M235" s="16">
        <v>1</v>
      </c>
      <c r="N235" s="13">
        <f t="shared" ref="N235:N237" si="99">L235</f>
        <v>3889</v>
      </c>
      <c r="O235" s="13">
        <v>125</v>
      </c>
      <c r="P235" s="13">
        <f t="shared" ref="P235:P237" si="100">N235*O235</f>
        <v>486125</v>
      </c>
      <c r="Q235" s="536">
        <f t="shared" ref="Q235:Q236" si="101">K235</f>
        <v>3889</v>
      </c>
      <c r="R235" s="8"/>
      <c r="S235" s="8"/>
      <c r="T235" s="4"/>
      <c r="U235" s="11"/>
      <c r="V235" s="26"/>
      <c r="W235" s="5"/>
      <c r="X235" s="17"/>
      <c r="Y235" s="4"/>
      <c r="Z235" s="4"/>
      <c r="AA235" s="16"/>
      <c r="AB235" s="16"/>
      <c r="AC235" s="36"/>
      <c r="AD235" s="43"/>
      <c r="AE235" s="8"/>
      <c r="AF235" s="7"/>
      <c r="AG235" s="37"/>
      <c r="AH235" s="4"/>
      <c r="AI235" s="3"/>
      <c r="AJ235" s="3"/>
      <c r="AK235" s="3"/>
      <c r="AL235" s="3"/>
      <c r="AO235" s="111"/>
      <c r="AP235" s="111"/>
      <c r="AQ235" s="111">
        <f t="shared" ref="AQ235:AQ237" si="102">P235+AP235</f>
        <v>486125</v>
      </c>
      <c r="AR235" s="111">
        <f t="shared" ref="AR235:AR237" si="103">AQ235</f>
        <v>486125</v>
      </c>
      <c r="AS235" s="95"/>
      <c r="AT235" s="166">
        <f t="shared" ref="AT235:AT236" si="104">AQ235</f>
        <v>486125</v>
      </c>
      <c r="AU235" s="95"/>
      <c r="AW235" s="95"/>
      <c r="AX235" s="95"/>
    </row>
    <row r="236" spans="1:51" s="2" customFormat="1" ht="17.25" customHeight="1" x14ac:dyDescent="0.25">
      <c r="A236" s="28" t="s">
        <v>1214</v>
      </c>
      <c r="B236" s="1">
        <v>995</v>
      </c>
      <c r="C236" s="2" t="s">
        <v>5</v>
      </c>
      <c r="D236" s="2">
        <v>24343</v>
      </c>
      <c r="E236" s="2">
        <v>133</v>
      </c>
      <c r="F236" s="2">
        <v>1035</v>
      </c>
      <c r="G236" s="522" t="s">
        <v>1970</v>
      </c>
      <c r="H236" s="2">
        <v>10</v>
      </c>
      <c r="I236" s="2">
        <v>3</v>
      </c>
      <c r="J236" s="2">
        <v>38</v>
      </c>
      <c r="K236" s="13">
        <f t="shared" si="97"/>
        <v>4338</v>
      </c>
      <c r="L236" s="13">
        <f t="shared" si="98"/>
        <v>4338</v>
      </c>
      <c r="M236" s="16">
        <v>1</v>
      </c>
      <c r="N236" s="13">
        <f t="shared" si="99"/>
        <v>4338</v>
      </c>
      <c r="O236" s="13">
        <v>100</v>
      </c>
      <c r="P236" s="13">
        <f t="shared" si="100"/>
        <v>433800</v>
      </c>
      <c r="Q236" s="536">
        <f t="shared" si="101"/>
        <v>4338</v>
      </c>
      <c r="R236" s="8"/>
      <c r="S236" s="8"/>
      <c r="T236" s="4"/>
      <c r="U236" s="11"/>
      <c r="V236" s="26"/>
      <c r="W236" s="5"/>
      <c r="X236" s="17"/>
      <c r="Y236" s="4"/>
      <c r="Z236" s="4"/>
      <c r="AA236" s="16"/>
      <c r="AB236" s="16"/>
      <c r="AC236" s="36"/>
      <c r="AD236" s="43"/>
      <c r="AE236" s="8"/>
      <c r="AF236" s="7"/>
      <c r="AG236" s="37"/>
      <c r="AH236" s="4"/>
      <c r="AI236" s="3"/>
      <c r="AJ236" s="3"/>
      <c r="AK236" s="3"/>
      <c r="AL236" s="3"/>
      <c r="AO236" s="111"/>
      <c r="AP236" s="111"/>
      <c r="AQ236" s="111">
        <f t="shared" si="102"/>
        <v>433800</v>
      </c>
      <c r="AR236" s="111">
        <f t="shared" si="103"/>
        <v>433800</v>
      </c>
      <c r="AS236" s="95"/>
      <c r="AT236" s="166">
        <f t="shared" si="104"/>
        <v>433800</v>
      </c>
      <c r="AU236" s="95"/>
      <c r="AW236" s="95"/>
      <c r="AX236" s="95"/>
    </row>
    <row r="237" spans="1:51" s="2" customFormat="1" ht="17.25" customHeight="1" x14ac:dyDescent="0.25">
      <c r="A237" s="28" t="s">
        <v>1983</v>
      </c>
      <c r="B237" s="1">
        <v>996</v>
      </c>
      <c r="C237" s="2" t="s">
        <v>5</v>
      </c>
      <c r="D237" s="2">
        <v>24633</v>
      </c>
      <c r="E237" s="2">
        <v>34</v>
      </c>
      <c r="F237" s="2">
        <v>1105</v>
      </c>
      <c r="G237" s="522" t="s">
        <v>1970</v>
      </c>
      <c r="H237" s="2">
        <v>12</v>
      </c>
      <c r="I237" s="2">
        <v>1</v>
      </c>
      <c r="J237" s="2">
        <v>42</v>
      </c>
      <c r="K237" s="13">
        <f t="shared" si="97"/>
        <v>4942</v>
      </c>
      <c r="L237" s="13">
        <f t="shared" si="98"/>
        <v>4942</v>
      </c>
      <c r="M237" s="16">
        <v>1</v>
      </c>
      <c r="N237" s="13">
        <f t="shared" si="99"/>
        <v>4942</v>
      </c>
      <c r="O237" s="13">
        <v>100</v>
      </c>
      <c r="P237" s="13">
        <f t="shared" si="100"/>
        <v>494200</v>
      </c>
      <c r="Q237" s="536">
        <f t="shared" ref="Q237" si="105">N237</f>
        <v>4942</v>
      </c>
      <c r="R237" s="8"/>
      <c r="S237" s="8"/>
      <c r="T237" s="4"/>
      <c r="U237" s="11"/>
      <c r="V237" s="26"/>
      <c r="W237" s="5"/>
      <c r="X237" s="17"/>
      <c r="Y237" s="4"/>
      <c r="Z237" s="4"/>
      <c r="AA237" s="16"/>
      <c r="AB237" s="16"/>
      <c r="AC237" s="16"/>
      <c r="AD237" s="8"/>
      <c r="AE237" s="8"/>
      <c r="AF237" s="7"/>
      <c r="AG237" s="7"/>
      <c r="AH237" s="37"/>
      <c r="AI237" s="3"/>
      <c r="AJ237" s="3"/>
      <c r="AK237" s="3"/>
      <c r="AL237" s="3"/>
      <c r="AQ237" s="111">
        <f t="shared" si="102"/>
        <v>494200</v>
      </c>
      <c r="AR237" s="111">
        <f t="shared" si="103"/>
        <v>494200</v>
      </c>
      <c r="AS237" s="95"/>
      <c r="AT237" s="111">
        <f t="shared" ref="AT237" si="106">AQ237-AS237</f>
        <v>494200</v>
      </c>
      <c r="AU237" s="95"/>
      <c r="AW237" s="95"/>
      <c r="AX237" s="95"/>
    </row>
    <row r="238" spans="1:51" s="2" customFormat="1" ht="17.25" customHeight="1" x14ac:dyDescent="0.25">
      <c r="A238" s="28" t="s">
        <v>1957</v>
      </c>
      <c r="B238" s="1">
        <v>997</v>
      </c>
      <c r="C238" s="2" t="s">
        <v>5</v>
      </c>
      <c r="D238" s="2">
        <v>30656</v>
      </c>
      <c r="E238" s="2">
        <v>112</v>
      </c>
      <c r="F238" s="2">
        <v>1496</v>
      </c>
      <c r="G238" s="2" t="s">
        <v>191</v>
      </c>
      <c r="H238" s="2">
        <v>5</v>
      </c>
      <c r="I238" s="2">
        <v>0</v>
      </c>
      <c r="J238" s="2">
        <v>0</v>
      </c>
      <c r="K238" s="13">
        <f t="shared" ref="K238:K252" si="107">H238*400+I238*100+J238</f>
        <v>2000</v>
      </c>
      <c r="L238" s="13">
        <f t="shared" ref="L238:L252" si="108">K238</f>
        <v>2000</v>
      </c>
      <c r="M238" s="16">
        <v>1</v>
      </c>
      <c r="N238" s="13">
        <f t="shared" ref="N238:N252" si="109">L238</f>
        <v>2000</v>
      </c>
      <c r="O238" s="13">
        <v>125</v>
      </c>
      <c r="P238" s="13">
        <f t="shared" ref="P238:P252" si="110">N238*O238</f>
        <v>250000</v>
      </c>
      <c r="Q238" s="536">
        <f t="shared" ref="Q238:Q252" si="111">K238</f>
        <v>2000</v>
      </c>
      <c r="R238" s="8"/>
      <c r="S238" s="8"/>
      <c r="T238" s="4"/>
      <c r="U238" s="11"/>
      <c r="V238" s="26"/>
      <c r="W238" s="5"/>
      <c r="X238" s="17"/>
      <c r="Y238" s="4"/>
      <c r="Z238" s="4"/>
      <c r="AA238" s="16"/>
      <c r="AB238" s="16"/>
      <c r="AC238" s="16"/>
      <c r="AD238" s="8"/>
      <c r="AE238" s="8"/>
      <c r="AF238" s="7"/>
      <c r="AG238" s="7"/>
      <c r="AH238" s="4"/>
      <c r="AI238" s="3"/>
      <c r="AJ238" s="3"/>
      <c r="AK238" s="3"/>
      <c r="AL238" s="3"/>
      <c r="AQ238" s="95">
        <f>P238+AP238</f>
        <v>250000</v>
      </c>
      <c r="AR238" s="95">
        <f>AQ238</f>
        <v>250000</v>
      </c>
      <c r="AS238" s="95"/>
      <c r="AT238" s="95">
        <f>AQ238</f>
        <v>250000</v>
      </c>
      <c r="AU238" s="95"/>
      <c r="AX238" s="95"/>
      <c r="AY238" s="95"/>
    </row>
    <row r="239" spans="1:51" s="2" customFormat="1" x14ac:dyDescent="0.25">
      <c r="A239" s="28" t="s">
        <v>2025</v>
      </c>
      <c r="B239" s="1">
        <v>998</v>
      </c>
      <c r="C239" s="2" t="s">
        <v>5</v>
      </c>
      <c r="D239" s="2">
        <v>24642</v>
      </c>
      <c r="E239" s="2">
        <v>112</v>
      </c>
      <c r="F239" s="2">
        <v>1114</v>
      </c>
      <c r="G239" s="2" t="s">
        <v>191</v>
      </c>
      <c r="H239" s="2">
        <v>28</v>
      </c>
      <c r="I239" s="2">
        <v>2</v>
      </c>
      <c r="J239" s="2">
        <v>78</v>
      </c>
      <c r="K239" s="13">
        <f t="shared" si="107"/>
        <v>11478</v>
      </c>
      <c r="L239" s="13">
        <f t="shared" si="108"/>
        <v>11478</v>
      </c>
      <c r="M239" s="16">
        <v>1</v>
      </c>
      <c r="N239" s="13">
        <f t="shared" si="109"/>
        <v>11478</v>
      </c>
      <c r="O239" s="13">
        <v>125</v>
      </c>
      <c r="P239" s="13">
        <f t="shared" si="110"/>
        <v>1434750</v>
      </c>
      <c r="Q239" s="536">
        <f t="shared" si="111"/>
        <v>11478</v>
      </c>
      <c r="R239" s="8"/>
      <c r="S239" s="8"/>
      <c r="T239" s="4"/>
      <c r="U239" s="11"/>
      <c r="V239" s="26"/>
      <c r="W239" s="5"/>
      <c r="X239" s="17"/>
      <c r="Y239" s="4"/>
      <c r="Z239" s="4"/>
      <c r="AA239" s="16"/>
      <c r="AB239" s="16"/>
      <c r="AC239" s="16"/>
      <c r="AD239" s="8"/>
      <c r="AE239" s="8"/>
      <c r="AF239" s="7"/>
      <c r="AG239" s="7"/>
      <c r="AH239" s="4"/>
      <c r="AI239" s="3"/>
      <c r="AJ239" s="3"/>
      <c r="AK239" s="3"/>
      <c r="AL239" s="3"/>
      <c r="AQ239" s="95">
        <f t="shared" ref="AQ239:AQ254" si="112">P239+AP239</f>
        <v>1434750</v>
      </c>
      <c r="AR239" s="95">
        <f t="shared" ref="AR239:AR254" si="113">AQ239</f>
        <v>1434750</v>
      </c>
      <c r="AT239" s="95">
        <f t="shared" ref="AT239:AT254" si="114">AQ239</f>
        <v>1434750</v>
      </c>
      <c r="AW239" s="45"/>
    </row>
    <row r="240" spans="1:51" s="2" customFormat="1" x14ac:dyDescent="0.25">
      <c r="A240" s="28" t="s">
        <v>2026</v>
      </c>
      <c r="B240" s="1">
        <v>999</v>
      </c>
      <c r="C240" s="2" t="s">
        <v>5</v>
      </c>
      <c r="D240" s="2">
        <v>441579</v>
      </c>
      <c r="E240" s="2">
        <v>201</v>
      </c>
      <c r="F240" s="2">
        <v>2156</v>
      </c>
      <c r="G240" s="2" t="s">
        <v>191</v>
      </c>
      <c r="H240" s="2">
        <v>8</v>
      </c>
      <c r="I240" s="2">
        <v>0</v>
      </c>
      <c r="J240" s="2">
        <v>5</v>
      </c>
      <c r="K240" s="13">
        <f t="shared" si="107"/>
        <v>3205</v>
      </c>
      <c r="L240" s="13">
        <f t="shared" si="108"/>
        <v>3205</v>
      </c>
      <c r="M240" s="16">
        <v>1</v>
      </c>
      <c r="N240" s="13">
        <f t="shared" si="109"/>
        <v>3205</v>
      </c>
      <c r="O240" s="13">
        <v>125</v>
      </c>
      <c r="P240" s="13">
        <f t="shared" si="110"/>
        <v>400625</v>
      </c>
      <c r="Q240" s="536">
        <f t="shared" si="111"/>
        <v>3205</v>
      </c>
      <c r="R240" s="8"/>
      <c r="S240" s="8"/>
      <c r="T240" s="4"/>
      <c r="U240" s="11"/>
      <c r="V240" s="26"/>
      <c r="W240" s="5"/>
      <c r="X240" s="17"/>
      <c r="Y240" s="4"/>
      <c r="Z240" s="4"/>
      <c r="AA240" s="16"/>
      <c r="AB240" s="16"/>
      <c r="AC240" s="16"/>
      <c r="AD240" s="8"/>
      <c r="AE240" s="8"/>
      <c r="AF240" s="7"/>
      <c r="AG240" s="7"/>
      <c r="AH240" s="4"/>
      <c r="AI240" s="3"/>
      <c r="AJ240" s="3"/>
      <c r="AK240" s="3"/>
      <c r="AL240" s="3"/>
      <c r="AQ240" s="95">
        <f t="shared" si="112"/>
        <v>400625</v>
      </c>
      <c r="AR240" s="95">
        <f t="shared" si="113"/>
        <v>400625</v>
      </c>
      <c r="AT240" s="95">
        <f t="shared" si="114"/>
        <v>400625</v>
      </c>
      <c r="AW240" s="45"/>
    </row>
    <row r="241" spans="1:51" s="2" customFormat="1" x14ac:dyDescent="0.25">
      <c r="A241" s="28" t="s">
        <v>283</v>
      </c>
      <c r="B241" s="1">
        <v>1000</v>
      </c>
      <c r="C241" s="2" t="s">
        <v>5</v>
      </c>
      <c r="D241" s="2">
        <v>24312</v>
      </c>
      <c r="E241" s="2">
        <v>116</v>
      </c>
      <c r="F241" s="2">
        <v>1004</v>
      </c>
      <c r="G241" s="2" t="s">
        <v>191</v>
      </c>
      <c r="H241" s="2">
        <v>4</v>
      </c>
      <c r="I241" s="2">
        <v>0</v>
      </c>
      <c r="J241" s="2">
        <v>28</v>
      </c>
      <c r="K241" s="13">
        <f t="shared" si="107"/>
        <v>1628</v>
      </c>
      <c r="L241" s="13">
        <f t="shared" si="108"/>
        <v>1628</v>
      </c>
      <c r="M241" s="16">
        <v>1</v>
      </c>
      <c r="N241" s="13">
        <f t="shared" si="109"/>
        <v>1628</v>
      </c>
      <c r="O241" s="13">
        <v>100</v>
      </c>
      <c r="P241" s="13">
        <f t="shared" si="110"/>
        <v>162800</v>
      </c>
      <c r="Q241" s="536">
        <f t="shared" si="111"/>
        <v>1628</v>
      </c>
      <c r="R241" s="8"/>
      <c r="S241" s="8"/>
      <c r="T241" s="4"/>
      <c r="U241" s="11"/>
      <c r="V241" s="26"/>
      <c r="W241" s="5"/>
      <c r="X241" s="17"/>
      <c r="Y241" s="4"/>
      <c r="Z241" s="4"/>
      <c r="AA241" s="16"/>
      <c r="AB241" s="16"/>
      <c r="AC241" s="16"/>
      <c r="AD241" s="8"/>
      <c r="AE241" s="8"/>
      <c r="AF241" s="7"/>
      <c r="AG241" s="7"/>
      <c r="AH241" s="4"/>
      <c r="AI241" s="3"/>
      <c r="AJ241" s="3"/>
      <c r="AK241" s="3"/>
      <c r="AL241" s="3"/>
      <c r="AQ241" s="95">
        <f t="shared" si="112"/>
        <v>162800</v>
      </c>
      <c r="AR241" s="95">
        <f t="shared" si="113"/>
        <v>162800</v>
      </c>
      <c r="AT241" s="95">
        <f t="shared" si="114"/>
        <v>162800</v>
      </c>
      <c r="AW241" s="45"/>
    </row>
    <row r="242" spans="1:51" s="2" customFormat="1" x14ac:dyDescent="0.25">
      <c r="A242" s="28" t="s">
        <v>2027</v>
      </c>
      <c r="B242" s="1">
        <v>1001</v>
      </c>
      <c r="C242" s="2" t="s">
        <v>5</v>
      </c>
      <c r="D242" s="2">
        <v>18842</v>
      </c>
      <c r="E242" s="2">
        <v>13</v>
      </c>
      <c r="F242" s="2">
        <v>711</v>
      </c>
      <c r="G242" s="2" t="s">
        <v>191</v>
      </c>
      <c r="H242" s="2">
        <v>14</v>
      </c>
      <c r="I242" s="2">
        <v>3</v>
      </c>
      <c r="J242" s="2">
        <v>45</v>
      </c>
      <c r="K242" s="13">
        <f t="shared" si="107"/>
        <v>5945</v>
      </c>
      <c r="L242" s="13">
        <f t="shared" si="108"/>
        <v>5945</v>
      </c>
      <c r="M242" s="16">
        <v>1</v>
      </c>
      <c r="N242" s="13">
        <f t="shared" si="109"/>
        <v>5945</v>
      </c>
      <c r="O242" s="13">
        <v>125</v>
      </c>
      <c r="P242" s="13">
        <f t="shared" si="110"/>
        <v>743125</v>
      </c>
      <c r="Q242" s="536">
        <f t="shared" si="111"/>
        <v>5945</v>
      </c>
      <c r="R242" s="8"/>
      <c r="S242" s="8"/>
      <c r="T242" s="4"/>
      <c r="U242" s="11"/>
      <c r="V242" s="26"/>
      <c r="W242" s="5"/>
      <c r="X242" s="17"/>
      <c r="Y242" s="4"/>
      <c r="Z242" s="4"/>
      <c r="AA242" s="16"/>
      <c r="AB242" s="16"/>
      <c r="AC242" s="16"/>
      <c r="AD242" s="8"/>
      <c r="AE242" s="8"/>
      <c r="AF242" s="7"/>
      <c r="AG242" s="7"/>
      <c r="AH242" s="4"/>
      <c r="AI242" s="3"/>
      <c r="AJ242" s="3"/>
      <c r="AK242" s="3"/>
      <c r="AL242" s="3"/>
      <c r="AQ242" s="95">
        <f t="shared" si="112"/>
        <v>743125</v>
      </c>
      <c r="AR242" s="95">
        <f t="shared" si="113"/>
        <v>743125</v>
      </c>
      <c r="AT242" s="95">
        <f t="shared" si="114"/>
        <v>743125</v>
      </c>
      <c r="AW242" s="45"/>
    </row>
    <row r="243" spans="1:51" s="2" customFormat="1" x14ac:dyDescent="0.25">
      <c r="A243" s="28" t="s">
        <v>2028</v>
      </c>
      <c r="B243" s="1">
        <v>1002</v>
      </c>
      <c r="C243" s="2" t="s">
        <v>5</v>
      </c>
      <c r="D243" s="2">
        <v>44222</v>
      </c>
      <c r="E243" s="2">
        <v>148</v>
      </c>
      <c r="F243" s="2">
        <v>2446</v>
      </c>
      <c r="G243" s="2" t="s">
        <v>191</v>
      </c>
      <c r="H243" s="2">
        <v>15</v>
      </c>
      <c r="I243" s="2">
        <v>3</v>
      </c>
      <c r="J243" s="2">
        <v>48</v>
      </c>
      <c r="K243" s="13">
        <f t="shared" si="107"/>
        <v>6348</v>
      </c>
      <c r="L243" s="13">
        <f t="shared" si="108"/>
        <v>6348</v>
      </c>
      <c r="M243" s="16">
        <v>1</v>
      </c>
      <c r="N243" s="13">
        <f t="shared" si="109"/>
        <v>6348</v>
      </c>
      <c r="O243" s="13">
        <v>100</v>
      </c>
      <c r="P243" s="13">
        <f t="shared" si="110"/>
        <v>634800</v>
      </c>
      <c r="Q243" s="536">
        <f t="shared" si="111"/>
        <v>6348</v>
      </c>
      <c r="R243" s="8"/>
      <c r="S243" s="8"/>
      <c r="T243" s="4"/>
      <c r="U243" s="11"/>
      <c r="V243" s="26"/>
      <c r="W243" s="5"/>
      <c r="X243" s="17"/>
      <c r="Y243" s="4"/>
      <c r="Z243" s="4"/>
      <c r="AA243" s="16"/>
      <c r="AB243" s="16"/>
      <c r="AC243" s="16"/>
      <c r="AD243" s="8"/>
      <c r="AE243" s="8"/>
      <c r="AF243" s="7"/>
      <c r="AG243" s="7"/>
      <c r="AH243" s="4"/>
      <c r="AI243" s="3"/>
      <c r="AJ243" s="3"/>
      <c r="AK243" s="3"/>
      <c r="AL243" s="3"/>
      <c r="AQ243" s="95">
        <f t="shared" si="112"/>
        <v>634800</v>
      </c>
      <c r="AR243" s="95">
        <f t="shared" si="113"/>
        <v>634800</v>
      </c>
      <c r="AT243" s="95">
        <f t="shared" si="114"/>
        <v>634800</v>
      </c>
      <c r="AW243" s="45"/>
    </row>
    <row r="244" spans="1:51" s="2" customFormat="1" x14ac:dyDescent="0.25">
      <c r="A244" s="28" t="s">
        <v>2029</v>
      </c>
      <c r="B244" s="1">
        <v>1003</v>
      </c>
      <c r="C244" s="2" t="s">
        <v>5</v>
      </c>
      <c r="D244" s="2">
        <v>44099</v>
      </c>
      <c r="E244" s="2">
        <v>14</v>
      </c>
      <c r="F244" s="2">
        <v>2437</v>
      </c>
      <c r="G244" s="2" t="s">
        <v>245</v>
      </c>
      <c r="H244" s="2">
        <v>14</v>
      </c>
      <c r="I244" s="2">
        <v>0</v>
      </c>
      <c r="J244" s="2">
        <v>97</v>
      </c>
      <c r="K244" s="13">
        <f t="shared" si="107"/>
        <v>5697</v>
      </c>
      <c r="L244" s="13">
        <f t="shared" si="108"/>
        <v>5697</v>
      </c>
      <c r="M244" s="16">
        <v>1</v>
      </c>
      <c r="N244" s="13">
        <f t="shared" si="109"/>
        <v>5697</v>
      </c>
      <c r="O244" s="13">
        <v>125</v>
      </c>
      <c r="P244" s="13">
        <f t="shared" si="110"/>
        <v>712125</v>
      </c>
      <c r="Q244" s="536">
        <f t="shared" si="111"/>
        <v>5697</v>
      </c>
      <c r="R244" s="8"/>
      <c r="S244" s="8"/>
      <c r="T244" s="4"/>
      <c r="U244" s="11"/>
      <c r="V244" s="26"/>
      <c r="W244" s="5"/>
      <c r="X244" s="17"/>
      <c r="Y244" s="4"/>
      <c r="Z244" s="4"/>
      <c r="AA244" s="16"/>
      <c r="AB244" s="16"/>
      <c r="AC244" s="16"/>
      <c r="AD244" s="8"/>
      <c r="AE244" s="8"/>
      <c r="AF244" s="7"/>
      <c r="AG244" s="7"/>
      <c r="AH244" s="4"/>
      <c r="AI244" s="3"/>
      <c r="AJ244" s="3"/>
      <c r="AK244" s="3"/>
      <c r="AL244" s="3"/>
      <c r="AQ244" s="95">
        <f t="shared" si="112"/>
        <v>712125</v>
      </c>
      <c r="AR244" s="95">
        <f t="shared" si="113"/>
        <v>712125</v>
      </c>
      <c r="AT244" s="95">
        <f t="shared" si="114"/>
        <v>712125</v>
      </c>
      <c r="AW244" s="45"/>
    </row>
    <row r="245" spans="1:51" s="2" customFormat="1" x14ac:dyDescent="0.25">
      <c r="A245" s="28"/>
      <c r="B245" s="1">
        <v>1004</v>
      </c>
      <c r="C245" s="2" t="s">
        <v>5</v>
      </c>
      <c r="D245" s="2">
        <v>18847</v>
      </c>
      <c r="E245" s="2">
        <v>18</v>
      </c>
      <c r="F245" s="2">
        <v>716</v>
      </c>
      <c r="G245" s="2" t="s">
        <v>191</v>
      </c>
      <c r="H245" s="2">
        <v>28</v>
      </c>
      <c r="I245" s="2">
        <v>3</v>
      </c>
      <c r="J245" s="2">
        <v>67</v>
      </c>
      <c r="K245" s="13">
        <f t="shared" si="107"/>
        <v>11567</v>
      </c>
      <c r="L245" s="13">
        <f t="shared" si="108"/>
        <v>11567</v>
      </c>
      <c r="M245" s="16">
        <v>1</v>
      </c>
      <c r="N245" s="13">
        <f t="shared" si="109"/>
        <v>11567</v>
      </c>
      <c r="O245" s="13">
        <v>125</v>
      </c>
      <c r="P245" s="13">
        <f t="shared" si="110"/>
        <v>1445875</v>
      </c>
      <c r="Q245" s="536">
        <f t="shared" si="111"/>
        <v>11567</v>
      </c>
      <c r="R245" s="8"/>
      <c r="S245" s="8"/>
      <c r="T245" s="4"/>
      <c r="U245" s="11"/>
      <c r="V245" s="26"/>
      <c r="W245" s="5"/>
      <c r="X245" s="17"/>
      <c r="Y245" s="4"/>
      <c r="Z245" s="4"/>
      <c r="AA245" s="16"/>
      <c r="AB245" s="16"/>
      <c r="AC245" s="16"/>
      <c r="AD245" s="8"/>
      <c r="AE245" s="8"/>
      <c r="AF245" s="7"/>
      <c r="AG245" s="7"/>
      <c r="AH245" s="4"/>
      <c r="AI245" s="3"/>
      <c r="AJ245" s="3"/>
      <c r="AK245" s="3"/>
      <c r="AL245" s="3"/>
      <c r="AQ245" s="95">
        <f t="shared" si="112"/>
        <v>1445875</v>
      </c>
      <c r="AR245" s="95">
        <f t="shared" si="113"/>
        <v>1445875</v>
      </c>
      <c r="AT245" s="95">
        <f t="shared" si="114"/>
        <v>1445875</v>
      </c>
      <c r="AW245" s="45"/>
    </row>
    <row r="246" spans="1:51" s="2" customFormat="1" x14ac:dyDescent="0.25">
      <c r="A246" s="28"/>
      <c r="B246" s="1">
        <v>1005</v>
      </c>
      <c r="C246" s="2" t="s">
        <v>5</v>
      </c>
      <c r="D246" s="2">
        <v>29717</v>
      </c>
      <c r="E246" s="2">
        <v>57</v>
      </c>
      <c r="F246" s="2">
        <v>1414</v>
      </c>
      <c r="G246" s="2" t="s">
        <v>289</v>
      </c>
      <c r="H246" s="2">
        <v>15</v>
      </c>
      <c r="I246" s="2">
        <v>3</v>
      </c>
      <c r="J246" s="2">
        <v>37</v>
      </c>
      <c r="K246" s="13">
        <f t="shared" si="107"/>
        <v>6337</v>
      </c>
      <c r="L246" s="13">
        <f t="shared" si="108"/>
        <v>6337</v>
      </c>
      <c r="M246" s="16">
        <v>1</v>
      </c>
      <c r="N246" s="13">
        <f t="shared" si="109"/>
        <v>6337</v>
      </c>
      <c r="O246" s="13">
        <v>125</v>
      </c>
      <c r="P246" s="13">
        <f t="shared" si="110"/>
        <v>792125</v>
      </c>
      <c r="Q246" s="536">
        <f t="shared" si="111"/>
        <v>6337</v>
      </c>
      <c r="R246" s="8"/>
      <c r="S246" s="8"/>
      <c r="T246" s="4"/>
      <c r="U246" s="11"/>
      <c r="V246" s="26"/>
      <c r="W246" s="5"/>
      <c r="X246" s="17"/>
      <c r="Y246" s="4"/>
      <c r="Z246" s="4"/>
      <c r="AA246" s="16"/>
      <c r="AB246" s="16"/>
      <c r="AC246" s="16"/>
      <c r="AD246" s="8"/>
      <c r="AE246" s="8"/>
      <c r="AF246" s="7"/>
      <c r="AG246" s="7"/>
      <c r="AH246" s="4"/>
      <c r="AI246" s="3"/>
      <c r="AJ246" s="3"/>
      <c r="AK246" s="3"/>
      <c r="AL246" s="3"/>
      <c r="AQ246" s="95">
        <f t="shared" si="112"/>
        <v>792125</v>
      </c>
      <c r="AR246" s="95">
        <f t="shared" si="113"/>
        <v>792125</v>
      </c>
      <c r="AT246" s="95">
        <f t="shared" si="114"/>
        <v>792125</v>
      </c>
      <c r="AW246" s="45"/>
    </row>
    <row r="247" spans="1:51" s="2" customFormat="1" x14ac:dyDescent="0.25">
      <c r="A247" s="28"/>
      <c r="B247" s="1">
        <v>1006</v>
      </c>
      <c r="C247" s="2" t="s">
        <v>5</v>
      </c>
      <c r="D247" s="2">
        <v>25751</v>
      </c>
      <c r="E247" s="2">
        <v>36</v>
      </c>
      <c r="F247" s="2">
        <v>1197</v>
      </c>
      <c r="G247" s="2" t="s">
        <v>191</v>
      </c>
      <c r="H247" s="2">
        <v>0</v>
      </c>
      <c r="I247" s="2">
        <v>2</v>
      </c>
      <c r="J247" s="2">
        <v>72</v>
      </c>
      <c r="K247" s="13">
        <f t="shared" si="107"/>
        <v>272</v>
      </c>
      <c r="L247" s="13">
        <f t="shared" si="108"/>
        <v>272</v>
      </c>
      <c r="M247" s="16">
        <v>1</v>
      </c>
      <c r="N247" s="13">
        <f t="shared" si="109"/>
        <v>272</v>
      </c>
      <c r="O247" s="13">
        <v>125</v>
      </c>
      <c r="P247" s="13">
        <f t="shared" si="110"/>
        <v>34000</v>
      </c>
      <c r="Q247" s="536">
        <f t="shared" si="111"/>
        <v>272</v>
      </c>
      <c r="R247" s="8"/>
      <c r="S247" s="8"/>
      <c r="T247" s="4"/>
      <c r="U247" s="11"/>
      <c r="V247" s="26"/>
      <c r="W247" s="5"/>
      <c r="X247" s="17"/>
      <c r="Y247" s="4"/>
      <c r="Z247" s="4"/>
      <c r="AA247" s="16"/>
      <c r="AB247" s="16"/>
      <c r="AC247" s="16"/>
      <c r="AD247" s="8"/>
      <c r="AE247" s="8"/>
      <c r="AF247" s="7"/>
      <c r="AG247" s="7"/>
      <c r="AH247" s="4"/>
      <c r="AI247" s="3"/>
      <c r="AJ247" s="3"/>
      <c r="AK247" s="3"/>
      <c r="AL247" s="3"/>
      <c r="AQ247" s="95">
        <f t="shared" si="112"/>
        <v>34000</v>
      </c>
      <c r="AR247" s="95">
        <f t="shared" si="113"/>
        <v>34000</v>
      </c>
      <c r="AT247" s="95">
        <f t="shared" si="114"/>
        <v>34000</v>
      </c>
      <c r="AW247" s="45"/>
    </row>
    <row r="248" spans="1:51" s="2" customFormat="1" x14ac:dyDescent="0.25">
      <c r="A248" s="28"/>
      <c r="B248" s="1">
        <v>1007</v>
      </c>
      <c r="C248" s="2" t="s">
        <v>5</v>
      </c>
      <c r="D248" s="2">
        <v>18705</v>
      </c>
      <c r="E248" s="2">
        <v>89</v>
      </c>
      <c r="F248" s="2">
        <v>574</v>
      </c>
      <c r="G248" s="2" t="s">
        <v>191</v>
      </c>
      <c r="H248" s="2">
        <v>19</v>
      </c>
      <c r="I248" s="2">
        <v>0</v>
      </c>
      <c r="J248" s="2">
        <v>62</v>
      </c>
      <c r="K248" s="13">
        <f t="shared" si="107"/>
        <v>7662</v>
      </c>
      <c r="L248" s="13">
        <f t="shared" si="108"/>
        <v>7662</v>
      </c>
      <c r="M248" s="16">
        <v>1</v>
      </c>
      <c r="N248" s="13">
        <f t="shared" si="109"/>
        <v>7662</v>
      </c>
      <c r="O248" s="13">
        <v>125</v>
      </c>
      <c r="P248" s="13">
        <f t="shared" si="110"/>
        <v>957750</v>
      </c>
      <c r="Q248" s="536">
        <f t="shared" si="111"/>
        <v>7662</v>
      </c>
      <c r="R248" s="8"/>
      <c r="S248" s="8"/>
      <c r="T248" s="4"/>
      <c r="U248" s="11"/>
      <c r="V248" s="26"/>
      <c r="W248" s="5"/>
      <c r="X248" s="17"/>
      <c r="Y248" s="4"/>
      <c r="Z248" s="4"/>
      <c r="AA248" s="16"/>
      <c r="AB248" s="16"/>
      <c r="AC248" s="16"/>
      <c r="AD248" s="8"/>
      <c r="AE248" s="8"/>
      <c r="AF248" s="7"/>
      <c r="AG248" s="7"/>
      <c r="AH248" s="4"/>
      <c r="AI248" s="3"/>
      <c r="AJ248" s="3"/>
      <c r="AK248" s="3"/>
      <c r="AL248" s="3"/>
      <c r="AQ248" s="95">
        <f t="shared" si="112"/>
        <v>957750</v>
      </c>
      <c r="AR248" s="95">
        <f t="shared" si="113"/>
        <v>957750</v>
      </c>
      <c r="AT248" s="95">
        <f t="shared" si="114"/>
        <v>957750</v>
      </c>
      <c r="AW248" s="45"/>
    </row>
    <row r="249" spans="1:51" s="2" customFormat="1" x14ac:dyDescent="0.25">
      <c r="A249" s="28"/>
      <c r="B249" s="1">
        <v>1008</v>
      </c>
      <c r="C249" s="2" t="s">
        <v>5</v>
      </c>
      <c r="D249" s="2">
        <v>29712</v>
      </c>
      <c r="E249" s="2">
        <v>143</v>
      </c>
      <c r="F249" s="2">
        <v>1409</v>
      </c>
      <c r="G249" s="2" t="s">
        <v>289</v>
      </c>
      <c r="H249" s="2">
        <v>12</v>
      </c>
      <c r="I249" s="2">
        <v>0</v>
      </c>
      <c r="J249" s="2">
        <v>46</v>
      </c>
      <c r="K249" s="13">
        <f t="shared" si="107"/>
        <v>4846</v>
      </c>
      <c r="L249" s="13">
        <f t="shared" si="108"/>
        <v>4846</v>
      </c>
      <c r="M249" s="16">
        <v>1</v>
      </c>
      <c r="N249" s="13">
        <f t="shared" si="109"/>
        <v>4846</v>
      </c>
      <c r="O249" s="13">
        <v>125</v>
      </c>
      <c r="P249" s="13">
        <f t="shared" si="110"/>
        <v>605750</v>
      </c>
      <c r="Q249" s="536">
        <f t="shared" si="111"/>
        <v>4846</v>
      </c>
      <c r="R249" s="8"/>
      <c r="S249" s="8"/>
      <c r="T249" s="4"/>
      <c r="U249" s="11"/>
      <c r="V249" s="26"/>
      <c r="W249" s="5"/>
      <c r="X249" s="17"/>
      <c r="Y249" s="4"/>
      <c r="Z249" s="4"/>
      <c r="AA249" s="16"/>
      <c r="AB249" s="16"/>
      <c r="AC249" s="16"/>
      <c r="AD249" s="8"/>
      <c r="AE249" s="8"/>
      <c r="AF249" s="7"/>
      <c r="AG249" s="7"/>
      <c r="AH249" s="4"/>
      <c r="AI249" s="3"/>
      <c r="AJ249" s="3"/>
      <c r="AK249" s="3"/>
      <c r="AL249" s="3"/>
      <c r="AQ249" s="95">
        <f t="shared" si="112"/>
        <v>605750</v>
      </c>
      <c r="AR249" s="95">
        <f t="shared" si="113"/>
        <v>605750</v>
      </c>
      <c r="AT249" s="95">
        <f t="shared" si="114"/>
        <v>605750</v>
      </c>
      <c r="AW249" s="45"/>
    </row>
    <row r="250" spans="1:51" s="2" customFormat="1" x14ac:dyDescent="0.25">
      <c r="A250" s="28"/>
      <c r="B250" s="1">
        <v>1009</v>
      </c>
      <c r="C250" s="2" t="s">
        <v>5</v>
      </c>
      <c r="D250" s="2">
        <v>36186</v>
      </c>
      <c r="E250" s="2">
        <v>124</v>
      </c>
      <c r="F250" s="2">
        <v>2274</v>
      </c>
      <c r="G250" s="2" t="s">
        <v>289</v>
      </c>
      <c r="H250" s="2">
        <v>4</v>
      </c>
      <c r="I250" s="2">
        <v>2</v>
      </c>
      <c r="J250" s="2">
        <v>15</v>
      </c>
      <c r="K250" s="13">
        <f t="shared" si="107"/>
        <v>1815</v>
      </c>
      <c r="L250" s="13">
        <f t="shared" si="108"/>
        <v>1815</v>
      </c>
      <c r="M250" s="16">
        <v>1</v>
      </c>
      <c r="N250" s="13">
        <f t="shared" si="109"/>
        <v>1815</v>
      </c>
      <c r="O250" s="13">
        <v>125</v>
      </c>
      <c r="P250" s="13">
        <f t="shared" si="110"/>
        <v>226875</v>
      </c>
      <c r="Q250" s="536">
        <f t="shared" si="111"/>
        <v>1815</v>
      </c>
      <c r="R250" s="8"/>
      <c r="S250" s="8"/>
      <c r="T250" s="4"/>
      <c r="U250" s="11"/>
      <c r="V250" s="26"/>
      <c r="W250" s="5"/>
      <c r="X250" s="17"/>
      <c r="Y250" s="4"/>
      <c r="Z250" s="4"/>
      <c r="AA250" s="16"/>
      <c r="AB250" s="16"/>
      <c r="AC250" s="16"/>
      <c r="AD250" s="8"/>
      <c r="AE250" s="8"/>
      <c r="AF250" s="7"/>
      <c r="AG250" s="7"/>
      <c r="AH250" s="4"/>
      <c r="AI250" s="3"/>
      <c r="AJ250" s="3"/>
      <c r="AK250" s="3"/>
      <c r="AL250" s="3"/>
      <c r="AQ250" s="95">
        <f t="shared" si="112"/>
        <v>226875</v>
      </c>
      <c r="AR250" s="95">
        <f t="shared" si="113"/>
        <v>226875</v>
      </c>
      <c r="AT250" s="95">
        <f t="shared" si="114"/>
        <v>226875</v>
      </c>
      <c r="AW250" s="45"/>
    </row>
    <row r="251" spans="1:51" s="2" customFormat="1" x14ac:dyDescent="0.25">
      <c r="A251" s="28" t="s">
        <v>2057</v>
      </c>
      <c r="B251" s="1">
        <v>1010</v>
      </c>
      <c r="C251" s="2" t="s">
        <v>5</v>
      </c>
      <c r="D251" s="2">
        <v>29517</v>
      </c>
      <c r="E251" s="2">
        <v>156</v>
      </c>
      <c r="F251" s="2">
        <v>1293</v>
      </c>
      <c r="G251" s="2" t="s">
        <v>191</v>
      </c>
      <c r="H251" s="2">
        <v>8</v>
      </c>
      <c r="I251" s="2">
        <v>0</v>
      </c>
      <c r="J251" s="2">
        <v>6</v>
      </c>
      <c r="K251" s="13">
        <f t="shared" si="107"/>
        <v>3206</v>
      </c>
      <c r="L251" s="13">
        <f t="shared" si="108"/>
        <v>3206</v>
      </c>
      <c r="M251" s="16">
        <v>1</v>
      </c>
      <c r="N251" s="13">
        <f t="shared" si="109"/>
        <v>3206</v>
      </c>
      <c r="O251" s="13">
        <v>125</v>
      </c>
      <c r="P251" s="13">
        <f t="shared" si="110"/>
        <v>400750</v>
      </c>
      <c r="Q251" s="536">
        <f t="shared" si="111"/>
        <v>3206</v>
      </c>
      <c r="R251" s="8"/>
      <c r="S251" s="8"/>
      <c r="T251" s="4"/>
      <c r="U251" s="11"/>
      <c r="V251" s="26"/>
      <c r="W251" s="5"/>
      <c r="X251" s="17"/>
      <c r="Y251" s="4"/>
      <c r="Z251" s="4"/>
      <c r="AA251" s="16"/>
      <c r="AB251" s="16"/>
      <c r="AC251" s="16"/>
      <c r="AD251" s="8"/>
      <c r="AE251" s="8"/>
      <c r="AF251" s="7"/>
      <c r="AG251" s="7"/>
      <c r="AH251" s="4"/>
      <c r="AI251" s="3"/>
      <c r="AJ251" s="3"/>
      <c r="AK251" s="3"/>
      <c r="AL251" s="3"/>
      <c r="AQ251" s="95">
        <f t="shared" si="112"/>
        <v>400750</v>
      </c>
      <c r="AR251" s="95">
        <f t="shared" si="113"/>
        <v>400750</v>
      </c>
      <c r="AT251" s="95">
        <f t="shared" si="114"/>
        <v>400750</v>
      </c>
      <c r="AW251" s="45"/>
    </row>
    <row r="252" spans="1:51" s="2" customFormat="1" x14ac:dyDescent="0.25">
      <c r="A252" s="28"/>
      <c r="B252" s="1">
        <v>1011</v>
      </c>
      <c r="C252" s="2" t="s">
        <v>5</v>
      </c>
      <c r="D252" s="2">
        <v>18724</v>
      </c>
      <c r="E252" s="2">
        <v>55</v>
      </c>
      <c r="F252" s="2">
        <v>593</v>
      </c>
      <c r="G252" s="2" t="s">
        <v>191</v>
      </c>
      <c r="H252" s="2">
        <v>0</v>
      </c>
      <c r="I252" s="2">
        <v>1</v>
      </c>
      <c r="J252" s="2">
        <v>36</v>
      </c>
      <c r="K252" s="13">
        <f t="shared" si="107"/>
        <v>136</v>
      </c>
      <c r="L252" s="13">
        <f t="shared" si="108"/>
        <v>136</v>
      </c>
      <c r="M252" s="84"/>
      <c r="N252" s="13">
        <f t="shared" si="109"/>
        <v>136</v>
      </c>
      <c r="O252" s="13">
        <v>150</v>
      </c>
      <c r="P252" s="13">
        <f t="shared" si="110"/>
        <v>20400</v>
      </c>
      <c r="Q252" s="536">
        <f t="shared" si="111"/>
        <v>136</v>
      </c>
      <c r="R252" s="8"/>
      <c r="S252" s="8"/>
      <c r="T252" s="4"/>
      <c r="U252" s="11"/>
      <c r="V252" s="26"/>
      <c r="W252" s="5"/>
      <c r="X252" s="17"/>
      <c r="Y252" s="4"/>
      <c r="Z252" s="4"/>
      <c r="AA252" s="16"/>
      <c r="AB252" s="16"/>
      <c r="AC252" s="16"/>
      <c r="AD252" s="8"/>
      <c r="AE252" s="8"/>
      <c r="AF252" s="7"/>
      <c r="AG252" s="7"/>
      <c r="AH252" s="4"/>
      <c r="AI252" s="3"/>
      <c r="AJ252" s="3"/>
      <c r="AK252" s="3"/>
      <c r="AL252" s="3"/>
      <c r="AQ252" s="95">
        <f t="shared" si="112"/>
        <v>20400</v>
      </c>
      <c r="AR252" s="95">
        <f t="shared" si="113"/>
        <v>20400</v>
      </c>
      <c r="AT252" s="95">
        <f t="shared" si="114"/>
        <v>20400</v>
      </c>
      <c r="AW252" s="45"/>
    </row>
    <row r="253" spans="1:51" x14ac:dyDescent="0.25">
      <c r="A253" s="126"/>
      <c r="B253" s="127"/>
      <c r="C253" s="71"/>
      <c r="D253" s="9"/>
      <c r="E253" s="9"/>
      <c r="F253" s="9"/>
      <c r="G253" s="9"/>
      <c r="H253" s="9"/>
      <c r="I253" s="9"/>
      <c r="J253" s="9"/>
      <c r="K253" s="40"/>
      <c r="L253" s="40"/>
      <c r="M253" s="85"/>
      <c r="N253" s="40"/>
      <c r="O253" s="40"/>
      <c r="P253" s="40"/>
      <c r="Q253" s="20"/>
      <c r="R253" s="25"/>
      <c r="S253" s="25"/>
      <c r="T253" s="21"/>
      <c r="U253" s="38"/>
      <c r="V253" s="23"/>
      <c r="W253" s="22"/>
      <c r="X253" s="29"/>
      <c r="Y253" s="21"/>
      <c r="Z253" s="21"/>
      <c r="AA253" s="24"/>
      <c r="AB253" s="24"/>
      <c r="AC253" s="24"/>
      <c r="AD253" s="25"/>
      <c r="AE253" s="25"/>
      <c r="AF253" s="90"/>
      <c r="AG253" s="90"/>
      <c r="AH253" s="21"/>
      <c r="AI253" s="20"/>
      <c r="AJ253" s="20"/>
      <c r="AK253" s="20"/>
      <c r="AL253" s="20"/>
      <c r="AM253" s="9"/>
      <c r="AN253" s="9"/>
      <c r="AO253" s="9"/>
      <c r="AP253" s="9"/>
      <c r="AQ253" s="510">
        <f t="shared" si="112"/>
        <v>0</v>
      </c>
      <c r="AR253" s="510">
        <f t="shared" si="113"/>
        <v>0</v>
      </c>
      <c r="AS253" s="9"/>
      <c r="AT253" s="510">
        <f t="shared" si="114"/>
        <v>0</v>
      </c>
      <c r="AU253" s="9"/>
      <c r="AV253" s="552"/>
      <c r="AW253" s="718"/>
      <c r="AX253" s="71"/>
      <c r="AY253" s="9"/>
    </row>
    <row r="254" spans="1:51" x14ac:dyDescent="0.25">
      <c r="AQ254" s="95">
        <f t="shared" si="112"/>
        <v>0</v>
      </c>
      <c r="AR254" s="95">
        <f t="shared" si="113"/>
        <v>0</v>
      </c>
      <c r="AT254" s="95">
        <f t="shared" si="114"/>
        <v>0</v>
      </c>
    </row>
  </sheetData>
  <mergeCells count="59">
    <mergeCell ref="AY4:AY10"/>
    <mergeCell ref="AO5:AO10"/>
    <mergeCell ref="AP5:AP10"/>
    <mergeCell ref="AQ4:AQ10"/>
    <mergeCell ref="AW4:AW10"/>
    <mergeCell ref="AV4:AV10"/>
    <mergeCell ref="AJ6:AJ10"/>
    <mergeCell ref="AK6:AK10"/>
    <mergeCell ref="AL6:AL10"/>
    <mergeCell ref="AX4:AX10"/>
    <mergeCell ref="AM5:AN5"/>
    <mergeCell ref="AE5:AE10"/>
    <mergeCell ref="AF5:AF10"/>
    <mergeCell ref="AN6:AN10"/>
    <mergeCell ref="H6:H10"/>
    <mergeCell ref="I6:I10"/>
    <mergeCell ref="J6:J10"/>
    <mergeCell ref="U6:U10"/>
    <mergeCell ref="AG5:AG10"/>
    <mergeCell ref="L6:L10"/>
    <mergeCell ref="Q6:Q10"/>
    <mergeCell ref="R6:R10"/>
    <mergeCell ref="S6:S10"/>
    <mergeCell ref="T6:T10"/>
    <mergeCell ref="AM6:AM10"/>
    <mergeCell ref="AH6:AH10"/>
    <mergeCell ref="AI6:AI10"/>
    <mergeCell ref="B2:AW2"/>
    <mergeCell ref="B3:AW3"/>
    <mergeCell ref="AS4:AS10"/>
    <mergeCell ref="AT4:AT10"/>
    <mergeCell ref="AU4:AU10"/>
    <mergeCell ref="B5:B10"/>
    <mergeCell ref="C5:C10"/>
    <mergeCell ref="D5:D10"/>
    <mergeCell ref="E5:F5"/>
    <mergeCell ref="G5:G10"/>
    <mergeCell ref="K6:K10"/>
    <mergeCell ref="AA5:AA10"/>
    <mergeCell ref="AB5:AB10"/>
    <mergeCell ref="AC5:AC10"/>
    <mergeCell ref="AD5:AD10"/>
    <mergeCell ref="P5:P10"/>
    <mergeCell ref="A4:A10"/>
    <mergeCell ref="B4:U4"/>
    <mergeCell ref="V4:V10"/>
    <mergeCell ref="W4:AP4"/>
    <mergeCell ref="AR4:AR10"/>
    <mergeCell ref="H5:J5"/>
    <mergeCell ref="M5:M10"/>
    <mergeCell ref="N5:N10"/>
    <mergeCell ref="O5:O10"/>
    <mergeCell ref="Q5:U5"/>
    <mergeCell ref="W5:W10"/>
    <mergeCell ref="X5:X10"/>
    <mergeCell ref="Y5:Y10"/>
    <mergeCell ref="Z5:Z10"/>
    <mergeCell ref="E6:E10"/>
    <mergeCell ref="F6:F10"/>
  </mergeCells>
  <dataValidations count="1">
    <dataValidation type="list" allowBlank="1" showInputMessage="1" showErrorMessage="1" sqref="C11:C14 M11:M14 C16:C21 C23:C35 C73:C90 C37:C44 C46:C52 M46:M52 C54:C63 M23:M35 M54:M71 M170:M176 C155:C168 M155:M168 M16:M21 C188:C233 M234 C92:C153 C65:C71 M92:M153 M76:M90 C170:C181 M178:M181 M37:M44">
      <formula1>#REF!</formula1>
    </dataValidation>
  </dataValidations>
  <printOptions horizontalCentered="1"/>
  <pageMargins left="0" right="0" top="0" bottom="0" header="0" footer="0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[14]รายการ!#REF!</xm:f>
          </x14:formula1>
          <xm:sqref>C5:C10 AC5:AC10 AC14 AC239:AC1048576 Y5:Z181 Y239:Z1048576 M5:M10 M177 AC177 AC188:AC233 M188:M233 Y188:Z233 C253:C1048576 M252:M1048576</xm:sqref>
        </x14:dataValidation>
        <x14:dataValidation type="list" allowBlank="1" showInputMessage="1" showErrorMessage="1">
          <x14:formula1>
            <xm:f>รายการ!$C$1:$C$5</xm:f>
          </x14:formula1>
          <xm:sqref>AC11:AC13 M235:M251 AC15:AC176 M182 AC178:AC187 M184:M187 AC235:AC236 AC1 M4 M1</xm:sqref>
        </x14:dataValidation>
        <x14:dataValidation type="list" allowBlank="1" showInputMessage="1" showErrorMessage="1">
          <x14:formula1>
            <xm:f>[4]รายการ!#REF!</xm:f>
          </x14:formula1>
          <xm:sqref>C234:C237 C182 C184:C187</xm:sqref>
        </x14:dataValidation>
        <x14:dataValidation type="list" allowBlank="1" showInputMessage="1" showErrorMessage="1">
          <x14:formula1>
            <xm:f>[8]รายการ!#REF!</xm:f>
          </x14:formula1>
          <xm:sqref>Y234:Z234 AC234</xm:sqref>
        </x14:dataValidation>
        <x14:dataValidation type="list" allowBlank="1" showInputMessage="1" showErrorMessage="1">
          <x14:formula1>
            <xm:f>รายการ!$E$1:$E$11</xm:f>
          </x14:formula1>
          <xm:sqref>Z182:Z187 Z1</xm:sqref>
        </x14:dataValidation>
        <x14:dataValidation type="list" allowBlank="1" showInputMessage="1" showErrorMessage="1">
          <x14:formula1>
            <xm:f>รายการ!$A$1:$A$37</xm:f>
          </x14:formula1>
          <xm:sqref>Y182:Y187 Y1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[1]รายการ!#REF!</xm:f>
          </x14:formula1>
          <xm:sqref>Y235:Z238 C183 M183 AC237:AC238 C238:C252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B298"/>
  <sheetViews>
    <sheetView view="pageBreakPreview" topLeftCell="B1" zoomScale="80" zoomScaleNormal="110" zoomScaleSheetLayoutView="80" workbookViewId="0">
      <selection activeCell="Y14" sqref="Y14"/>
    </sheetView>
  </sheetViews>
  <sheetFormatPr defaultColWidth="15.625" defaultRowHeight="15.75" x14ac:dyDescent="0.25"/>
  <cols>
    <col min="1" max="1" width="16.625" style="67" hidden="1" customWidth="1"/>
    <col min="2" max="2" width="4" style="1" customWidth="1"/>
    <col min="3" max="3" width="4.5" style="66" customWidth="1"/>
    <col min="4" max="4" width="4.875" style="2" customWidth="1"/>
    <col min="5" max="5" width="5.625" style="2" hidden="1" customWidth="1"/>
    <col min="6" max="6" width="6.375" style="2" hidden="1" customWidth="1"/>
    <col min="7" max="7" width="6.25" style="2" hidden="1" customWidth="1"/>
    <col min="8" max="10" width="4.375" style="2" customWidth="1"/>
    <col min="11" max="11" width="8.375" style="13" hidden="1" customWidth="1"/>
    <col min="12" max="12" width="8" style="13" hidden="1" customWidth="1"/>
    <col min="13" max="13" width="5.125" style="84" customWidth="1"/>
    <col min="14" max="14" width="8" style="13" customWidth="1"/>
    <col min="15" max="15" width="7.875" style="13" customWidth="1"/>
    <col min="16" max="16" width="10.625" style="13" customWidth="1"/>
    <col min="17" max="17" width="9.375" style="3" hidden="1" customWidth="1"/>
    <col min="18" max="18" width="6.25" style="8" hidden="1" customWidth="1"/>
    <col min="19" max="19" width="5" style="8" hidden="1" customWidth="1"/>
    <col min="20" max="20" width="6.125" style="4" hidden="1" customWidth="1"/>
    <col min="21" max="21" width="5.875" style="11" hidden="1" customWidth="1"/>
    <col min="22" max="22" width="14" style="26" hidden="1" customWidth="1"/>
    <col min="23" max="23" width="4.5" style="5" customWidth="1"/>
    <col min="24" max="24" width="7" style="17" hidden="1" customWidth="1"/>
    <col min="25" max="25" width="9.125" style="4" customWidth="1"/>
    <col min="26" max="26" width="12.5" style="4" customWidth="1"/>
    <col min="27" max="28" width="5.125" style="16" hidden="1" customWidth="1"/>
    <col min="29" max="29" width="5.5" style="16" customWidth="1"/>
    <col min="30" max="30" width="6.75" style="8" customWidth="1"/>
    <col min="31" max="31" width="5.875" style="8" customWidth="1"/>
    <col min="32" max="32" width="7.625" style="7" customWidth="1"/>
    <col min="33" max="33" width="10" style="7" customWidth="1"/>
    <col min="34" max="34" width="8" style="4" hidden="1" customWidth="1"/>
    <col min="35" max="35" width="6.875" style="3" hidden="1" customWidth="1"/>
    <col min="36" max="36" width="7.625" style="3" hidden="1" customWidth="1"/>
    <col min="37" max="38" width="4.75" style="3" hidden="1" customWidth="1"/>
    <col min="39" max="39" width="4.875" style="2" customWidth="1"/>
    <col min="40" max="40" width="5" style="2" customWidth="1"/>
    <col min="41" max="41" width="4.75" style="2" hidden="1" customWidth="1"/>
    <col min="42" max="42" width="9.875" style="2" customWidth="1"/>
    <col min="43" max="43" width="10.875" style="2" customWidth="1"/>
    <col min="44" max="44" width="10.25" style="2" customWidth="1"/>
    <col min="45" max="45" width="5.875" style="2" hidden="1" customWidth="1"/>
    <col min="46" max="46" width="10.375" style="2" customWidth="1"/>
    <col min="47" max="47" width="10.125" style="550" customWidth="1"/>
    <col min="48" max="48" width="7" style="2" customWidth="1"/>
    <col min="49" max="49" width="13.75" style="811" hidden="1" customWidth="1"/>
    <col min="50" max="50" width="14.5" style="6" hidden="1" customWidth="1"/>
    <col min="51" max="51" width="7.625" style="6" hidden="1" customWidth="1"/>
    <col min="52" max="52" width="14.5" style="6" customWidth="1"/>
    <col min="53" max="16384" width="15.625" style="6"/>
  </cols>
  <sheetData>
    <row r="1" spans="1:51" s="532" customFormat="1" ht="36" customHeight="1" x14ac:dyDescent="0.3">
      <c r="A1" s="473" t="s">
        <v>91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665"/>
      <c r="AF1" s="165"/>
      <c r="AG1" s="165"/>
      <c r="AH1" s="164"/>
      <c r="AI1" s="164"/>
      <c r="AJ1" s="164"/>
      <c r="AK1" s="164"/>
      <c r="AL1" s="164"/>
      <c r="AM1" s="164"/>
      <c r="AN1" s="164"/>
      <c r="AO1" s="164"/>
      <c r="AP1" s="164"/>
      <c r="AQ1" s="666"/>
      <c r="AR1" s="164"/>
      <c r="AS1" s="164"/>
      <c r="AT1" s="164"/>
      <c r="AU1" s="164"/>
      <c r="AV1" s="700" t="s">
        <v>1707</v>
      </c>
      <c r="AW1" s="760"/>
      <c r="AX1" s="164"/>
    </row>
    <row r="2" spans="1:51" s="519" customFormat="1" ht="18.75" customHeight="1" x14ac:dyDescent="0.35">
      <c r="A2" s="518" t="s">
        <v>120</v>
      </c>
      <c r="B2" s="825" t="s">
        <v>2061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754"/>
    </row>
    <row r="3" spans="1:51" s="519" customFormat="1" ht="18.75" customHeight="1" x14ac:dyDescent="0.35">
      <c r="A3" s="520" t="s">
        <v>91</v>
      </c>
      <c r="B3" s="825" t="s">
        <v>25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754"/>
    </row>
    <row r="4" spans="1:51" s="10" customFormat="1" ht="17.25" customHeight="1" x14ac:dyDescent="0.25">
      <c r="A4" s="870" t="s">
        <v>56</v>
      </c>
      <c r="B4" s="852" t="s">
        <v>1708</v>
      </c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Q4" s="852"/>
      <c r="R4" s="852"/>
      <c r="S4" s="852"/>
      <c r="T4" s="852"/>
      <c r="U4" s="852"/>
      <c r="V4" s="853" t="s">
        <v>57</v>
      </c>
      <c r="W4" s="856" t="s">
        <v>1713</v>
      </c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  <c r="AQ4" s="842" t="s">
        <v>1816</v>
      </c>
      <c r="AR4" s="842" t="s">
        <v>1721</v>
      </c>
      <c r="AS4" s="842" t="s">
        <v>1773</v>
      </c>
      <c r="AT4" s="842" t="s">
        <v>1722</v>
      </c>
      <c r="AU4" s="826" t="s">
        <v>1723</v>
      </c>
      <c r="AV4" s="840" t="s">
        <v>1724</v>
      </c>
      <c r="AW4" s="865" t="s">
        <v>20</v>
      </c>
      <c r="AX4" s="835" t="s">
        <v>1860</v>
      </c>
      <c r="AY4" s="842" t="s">
        <v>1861</v>
      </c>
    </row>
    <row r="5" spans="1:51" s="10" customFormat="1" ht="17.25" customHeight="1" x14ac:dyDescent="0.25">
      <c r="A5" s="870"/>
      <c r="B5" s="845" t="s">
        <v>10</v>
      </c>
      <c r="C5" s="871" t="s">
        <v>11</v>
      </c>
      <c r="D5" s="830" t="s">
        <v>0</v>
      </c>
      <c r="E5" s="830" t="s">
        <v>12</v>
      </c>
      <c r="F5" s="830"/>
      <c r="G5" s="830" t="s">
        <v>21</v>
      </c>
      <c r="H5" s="830" t="s">
        <v>14</v>
      </c>
      <c r="I5" s="830"/>
      <c r="J5" s="830"/>
      <c r="K5" s="661" t="s">
        <v>101</v>
      </c>
      <c r="L5" s="661" t="s">
        <v>101</v>
      </c>
      <c r="M5" s="866" t="s">
        <v>1709</v>
      </c>
      <c r="N5" s="869" t="s">
        <v>1710</v>
      </c>
      <c r="O5" s="869" t="s">
        <v>1711</v>
      </c>
      <c r="P5" s="869" t="s">
        <v>1712</v>
      </c>
      <c r="Q5" s="830" t="s">
        <v>22</v>
      </c>
      <c r="R5" s="830"/>
      <c r="S5" s="830"/>
      <c r="T5" s="830"/>
      <c r="U5" s="830"/>
      <c r="V5" s="854"/>
      <c r="W5" s="848" t="s">
        <v>10</v>
      </c>
      <c r="X5" s="860" t="s">
        <v>4</v>
      </c>
      <c r="Y5" s="861" t="s">
        <v>29</v>
      </c>
      <c r="Z5" s="861" t="s">
        <v>19</v>
      </c>
      <c r="AA5" s="846" t="s">
        <v>104</v>
      </c>
      <c r="AB5" s="846" t="s">
        <v>105</v>
      </c>
      <c r="AC5" s="846" t="s">
        <v>1709</v>
      </c>
      <c r="AD5" s="829" t="s">
        <v>46</v>
      </c>
      <c r="AE5" s="829" t="s">
        <v>1714</v>
      </c>
      <c r="AF5" s="841" t="s">
        <v>1715</v>
      </c>
      <c r="AG5" s="841" t="s">
        <v>1716</v>
      </c>
      <c r="AH5" s="663"/>
      <c r="AI5" s="719" t="s">
        <v>23</v>
      </c>
      <c r="AJ5" s="720"/>
      <c r="AK5" s="720"/>
      <c r="AL5" s="720"/>
      <c r="AM5" s="838" t="s">
        <v>2007</v>
      </c>
      <c r="AN5" s="839"/>
      <c r="AO5" s="829" t="s">
        <v>1772</v>
      </c>
      <c r="AP5" s="829" t="s">
        <v>1720</v>
      </c>
      <c r="AQ5" s="843"/>
      <c r="AR5" s="843"/>
      <c r="AS5" s="843"/>
      <c r="AT5" s="843"/>
      <c r="AU5" s="910"/>
      <c r="AV5" s="847"/>
      <c r="AW5" s="865"/>
      <c r="AX5" s="836"/>
      <c r="AY5" s="890"/>
    </row>
    <row r="6" spans="1:51" s="10" customFormat="1" ht="17.25" customHeight="1" x14ac:dyDescent="0.25">
      <c r="A6" s="870"/>
      <c r="B6" s="845"/>
      <c r="C6" s="871"/>
      <c r="D6" s="830"/>
      <c r="E6" s="830" t="s">
        <v>13</v>
      </c>
      <c r="F6" s="830" t="s">
        <v>1</v>
      </c>
      <c r="G6" s="830"/>
      <c r="H6" s="830" t="s">
        <v>2</v>
      </c>
      <c r="I6" s="830" t="s">
        <v>3</v>
      </c>
      <c r="J6" s="830" t="s">
        <v>24</v>
      </c>
      <c r="K6" s="831" t="s">
        <v>102</v>
      </c>
      <c r="L6" s="831" t="s">
        <v>103</v>
      </c>
      <c r="M6" s="867"/>
      <c r="N6" s="843"/>
      <c r="O6" s="843"/>
      <c r="P6" s="843"/>
      <c r="Q6" s="832" t="s">
        <v>15</v>
      </c>
      <c r="R6" s="833" t="s">
        <v>16</v>
      </c>
      <c r="S6" s="833" t="s">
        <v>9</v>
      </c>
      <c r="T6" s="830" t="s">
        <v>17</v>
      </c>
      <c r="U6" s="859" t="s">
        <v>18</v>
      </c>
      <c r="V6" s="854"/>
      <c r="W6" s="848"/>
      <c r="X6" s="860"/>
      <c r="Y6" s="861"/>
      <c r="Z6" s="861"/>
      <c r="AA6" s="846"/>
      <c r="AB6" s="846"/>
      <c r="AC6" s="846"/>
      <c r="AD6" s="829"/>
      <c r="AE6" s="829"/>
      <c r="AF6" s="841"/>
      <c r="AG6" s="841"/>
      <c r="AH6" s="861" t="s">
        <v>106</v>
      </c>
      <c r="AI6" s="834" t="s">
        <v>15</v>
      </c>
      <c r="AJ6" s="834" t="s">
        <v>16</v>
      </c>
      <c r="AK6" s="834" t="s">
        <v>9</v>
      </c>
      <c r="AL6" s="834" t="s">
        <v>17</v>
      </c>
      <c r="AM6" s="862" t="s">
        <v>1718</v>
      </c>
      <c r="AN6" s="862" t="s">
        <v>1719</v>
      </c>
      <c r="AO6" s="829" t="s">
        <v>1772</v>
      </c>
      <c r="AP6" s="829"/>
      <c r="AQ6" s="843"/>
      <c r="AR6" s="843"/>
      <c r="AS6" s="843"/>
      <c r="AT6" s="843"/>
      <c r="AU6" s="910"/>
      <c r="AV6" s="847"/>
      <c r="AW6" s="865"/>
      <c r="AX6" s="836"/>
      <c r="AY6" s="890"/>
    </row>
    <row r="7" spans="1:51" s="10" customFormat="1" ht="17.25" customHeight="1" x14ac:dyDescent="0.25">
      <c r="A7" s="870"/>
      <c r="B7" s="845"/>
      <c r="C7" s="871"/>
      <c r="D7" s="830"/>
      <c r="E7" s="830"/>
      <c r="F7" s="830"/>
      <c r="G7" s="830"/>
      <c r="H7" s="830"/>
      <c r="I7" s="830"/>
      <c r="J7" s="830"/>
      <c r="K7" s="831"/>
      <c r="L7" s="831"/>
      <c r="M7" s="867"/>
      <c r="N7" s="843"/>
      <c r="O7" s="843"/>
      <c r="P7" s="843"/>
      <c r="Q7" s="832"/>
      <c r="R7" s="833"/>
      <c r="S7" s="833"/>
      <c r="T7" s="830"/>
      <c r="U7" s="859"/>
      <c r="V7" s="854"/>
      <c r="W7" s="848"/>
      <c r="X7" s="860"/>
      <c r="Y7" s="861"/>
      <c r="Z7" s="861"/>
      <c r="AA7" s="846"/>
      <c r="AB7" s="846"/>
      <c r="AC7" s="846"/>
      <c r="AD7" s="829"/>
      <c r="AE7" s="829"/>
      <c r="AF7" s="841"/>
      <c r="AG7" s="841"/>
      <c r="AH7" s="861"/>
      <c r="AI7" s="834"/>
      <c r="AJ7" s="834"/>
      <c r="AK7" s="834"/>
      <c r="AL7" s="834"/>
      <c r="AM7" s="863"/>
      <c r="AN7" s="863"/>
      <c r="AO7" s="829"/>
      <c r="AP7" s="829"/>
      <c r="AQ7" s="843"/>
      <c r="AR7" s="843"/>
      <c r="AS7" s="843"/>
      <c r="AT7" s="843"/>
      <c r="AU7" s="910"/>
      <c r="AV7" s="847"/>
      <c r="AW7" s="865"/>
      <c r="AX7" s="836"/>
      <c r="AY7" s="890"/>
    </row>
    <row r="8" spans="1:51" s="10" customFormat="1" ht="17.25" customHeight="1" x14ac:dyDescent="0.25">
      <c r="A8" s="870"/>
      <c r="B8" s="845"/>
      <c r="C8" s="871"/>
      <c r="D8" s="830"/>
      <c r="E8" s="830"/>
      <c r="F8" s="830"/>
      <c r="G8" s="830"/>
      <c r="H8" s="830"/>
      <c r="I8" s="830"/>
      <c r="J8" s="830"/>
      <c r="K8" s="831"/>
      <c r="L8" s="831"/>
      <c r="M8" s="867"/>
      <c r="N8" s="843"/>
      <c r="O8" s="843"/>
      <c r="P8" s="843"/>
      <c r="Q8" s="832"/>
      <c r="R8" s="833"/>
      <c r="S8" s="833"/>
      <c r="T8" s="830"/>
      <c r="U8" s="859"/>
      <c r="V8" s="854"/>
      <c r="W8" s="848"/>
      <c r="X8" s="860"/>
      <c r="Y8" s="861"/>
      <c r="Z8" s="861"/>
      <c r="AA8" s="846"/>
      <c r="AB8" s="846"/>
      <c r="AC8" s="846"/>
      <c r="AD8" s="829"/>
      <c r="AE8" s="829"/>
      <c r="AF8" s="841"/>
      <c r="AG8" s="841"/>
      <c r="AH8" s="861"/>
      <c r="AI8" s="834"/>
      <c r="AJ8" s="834"/>
      <c r="AK8" s="834"/>
      <c r="AL8" s="834"/>
      <c r="AM8" s="863"/>
      <c r="AN8" s="863"/>
      <c r="AO8" s="829"/>
      <c r="AP8" s="829"/>
      <c r="AQ8" s="843"/>
      <c r="AR8" s="843"/>
      <c r="AS8" s="843"/>
      <c r="AT8" s="843"/>
      <c r="AU8" s="910"/>
      <c r="AV8" s="847"/>
      <c r="AW8" s="865"/>
      <c r="AX8" s="836"/>
      <c r="AY8" s="890"/>
    </row>
    <row r="9" spans="1:51" s="10" customFormat="1" ht="17.25" customHeight="1" x14ac:dyDescent="0.25">
      <c r="A9" s="870"/>
      <c r="B9" s="845"/>
      <c r="C9" s="871"/>
      <c r="D9" s="830"/>
      <c r="E9" s="830"/>
      <c r="F9" s="830"/>
      <c r="G9" s="830"/>
      <c r="H9" s="830"/>
      <c r="I9" s="830"/>
      <c r="J9" s="830"/>
      <c r="K9" s="831"/>
      <c r="L9" s="831"/>
      <c r="M9" s="867"/>
      <c r="N9" s="843"/>
      <c r="O9" s="843"/>
      <c r="P9" s="843"/>
      <c r="Q9" s="832"/>
      <c r="R9" s="833"/>
      <c r="S9" s="833"/>
      <c r="T9" s="830"/>
      <c r="U9" s="859"/>
      <c r="V9" s="854"/>
      <c r="W9" s="848"/>
      <c r="X9" s="860"/>
      <c r="Y9" s="861"/>
      <c r="Z9" s="861"/>
      <c r="AA9" s="846"/>
      <c r="AB9" s="846"/>
      <c r="AC9" s="846"/>
      <c r="AD9" s="829"/>
      <c r="AE9" s="829"/>
      <c r="AF9" s="841"/>
      <c r="AG9" s="841"/>
      <c r="AH9" s="861"/>
      <c r="AI9" s="834"/>
      <c r="AJ9" s="834"/>
      <c r="AK9" s="834"/>
      <c r="AL9" s="834"/>
      <c r="AM9" s="863"/>
      <c r="AN9" s="863"/>
      <c r="AO9" s="829"/>
      <c r="AP9" s="829"/>
      <c r="AQ9" s="843"/>
      <c r="AR9" s="843"/>
      <c r="AS9" s="843"/>
      <c r="AT9" s="843"/>
      <c r="AU9" s="910"/>
      <c r="AV9" s="847"/>
      <c r="AW9" s="865"/>
      <c r="AX9" s="836"/>
      <c r="AY9" s="890"/>
    </row>
    <row r="10" spans="1:51" s="10" customFormat="1" ht="28.5" customHeight="1" x14ac:dyDescent="0.25">
      <c r="A10" s="870"/>
      <c r="B10" s="845"/>
      <c r="C10" s="871"/>
      <c r="D10" s="830"/>
      <c r="E10" s="830"/>
      <c r="F10" s="830"/>
      <c r="G10" s="830"/>
      <c r="H10" s="830"/>
      <c r="I10" s="830"/>
      <c r="J10" s="830"/>
      <c r="K10" s="831"/>
      <c r="L10" s="831"/>
      <c r="M10" s="868"/>
      <c r="N10" s="844"/>
      <c r="O10" s="844"/>
      <c r="P10" s="844"/>
      <c r="Q10" s="832"/>
      <c r="R10" s="833"/>
      <c r="S10" s="833"/>
      <c r="T10" s="830"/>
      <c r="U10" s="859"/>
      <c r="V10" s="855"/>
      <c r="W10" s="848"/>
      <c r="X10" s="860"/>
      <c r="Y10" s="861"/>
      <c r="Z10" s="861"/>
      <c r="AA10" s="846"/>
      <c r="AB10" s="846"/>
      <c r="AC10" s="846"/>
      <c r="AD10" s="829"/>
      <c r="AE10" s="829"/>
      <c r="AF10" s="841"/>
      <c r="AG10" s="841"/>
      <c r="AH10" s="861"/>
      <c r="AI10" s="834"/>
      <c r="AJ10" s="834"/>
      <c r="AK10" s="834"/>
      <c r="AL10" s="834"/>
      <c r="AM10" s="864"/>
      <c r="AN10" s="864"/>
      <c r="AO10" s="829"/>
      <c r="AP10" s="829"/>
      <c r="AQ10" s="844"/>
      <c r="AR10" s="844"/>
      <c r="AS10" s="844"/>
      <c r="AT10" s="844"/>
      <c r="AU10" s="911"/>
      <c r="AV10" s="847"/>
      <c r="AW10" s="865"/>
      <c r="AX10" s="837"/>
      <c r="AY10" s="891"/>
    </row>
    <row r="11" spans="1:51" ht="16.5" customHeight="1" x14ac:dyDescent="0.25">
      <c r="A11" s="67" t="s">
        <v>940</v>
      </c>
      <c r="B11" s="1">
        <v>688</v>
      </c>
      <c r="C11" s="2" t="s">
        <v>5</v>
      </c>
      <c r="D11" s="2">
        <v>17717</v>
      </c>
      <c r="E11" s="2">
        <v>47</v>
      </c>
      <c r="F11" s="2">
        <v>526</v>
      </c>
      <c r="G11" s="2" t="s">
        <v>160</v>
      </c>
      <c r="H11" s="2">
        <v>1</v>
      </c>
      <c r="I11" s="2">
        <v>3</v>
      </c>
      <c r="J11" s="2">
        <v>0</v>
      </c>
      <c r="K11" s="12">
        <v>700</v>
      </c>
      <c r="L11" s="14">
        <f t="shared" ref="L11:L19" si="0">SUM(Q11:U11)</f>
        <v>700</v>
      </c>
      <c r="M11" s="62">
        <v>1</v>
      </c>
      <c r="N11" s="14">
        <f t="shared" ref="N11:N22" si="1">L11</f>
        <v>700</v>
      </c>
      <c r="O11" s="14">
        <f>[15]qry_report!$L$385</f>
        <v>125</v>
      </c>
      <c r="P11" s="14">
        <f t="shared" ref="P11:P16" si="2">N11*O11</f>
        <v>87500</v>
      </c>
      <c r="Q11" s="3">
        <v>700</v>
      </c>
      <c r="AA11" s="62"/>
      <c r="AO11" s="111"/>
      <c r="AQ11" s="95">
        <f t="shared" ref="AQ11:AQ78" si="3">P11+AP11</f>
        <v>87500</v>
      </c>
      <c r="AR11" s="95">
        <f t="shared" ref="AR11:AR78" si="4">AQ11</f>
        <v>87500</v>
      </c>
      <c r="AT11" s="95">
        <f t="shared" ref="AT11:AT22" si="5">AQ11</f>
        <v>87500</v>
      </c>
      <c r="AU11" s="2"/>
      <c r="AW11" s="808"/>
      <c r="AX11" s="66"/>
      <c r="AY11" s="2"/>
    </row>
    <row r="12" spans="1:51" ht="16.5" customHeight="1" x14ac:dyDescent="0.25">
      <c r="B12" s="1">
        <v>689</v>
      </c>
      <c r="C12" s="2" t="s">
        <v>5</v>
      </c>
      <c r="D12" s="2">
        <v>15166</v>
      </c>
      <c r="E12" s="2">
        <v>8</v>
      </c>
      <c r="F12" s="2">
        <v>349</v>
      </c>
      <c r="G12" s="2" t="s">
        <v>160</v>
      </c>
      <c r="H12" s="2">
        <v>2</v>
      </c>
      <c r="I12" s="2">
        <v>3</v>
      </c>
      <c r="J12" s="2">
        <v>48</v>
      </c>
      <c r="K12" s="13">
        <v>1148</v>
      </c>
      <c r="L12" s="14">
        <f t="shared" si="0"/>
        <v>1148</v>
      </c>
      <c r="M12" s="62">
        <v>1</v>
      </c>
      <c r="N12" s="14">
        <f t="shared" si="1"/>
        <v>1148</v>
      </c>
      <c r="O12" s="14">
        <f>125</f>
        <v>125</v>
      </c>
      <c r="P12" s="14">
        <f t="shared" si="2"/>
        <v>143500</v>
      </c>
      <c r="Q12" s="3">
        <v>1148</v>
      </c>
      <c r="X12" s="19"/>
      <c r="AA12" s="62"/>
      <c r="AO12" s="111"/>
      <c r="AQ12" s="95">
        <f t="shared" si="3"/>
        <v>143500</v>
      </c>
      <c r="AR12" s="95">
        <f t="shared" si="4"/>
        <v>143500</v>
      </c>
      <c r="AT12" s="95">
        <f t="shared" si="5"/>
        <v>143500</v>
      </c>
      <c r="AU12" s="2"/>
      <c r="AW12" s="808"/>
      <c r="AX12" s="66"/>
      <c r="AY12" s="2"/>
    </row>
    <row r="13" spans="1:51" ht="16.5" customHeight="1" x14ac:dyDescent="0.25">
      <c r="A13" s="67" t="s">
        <v>941</v>
      </c>
      <c r="B13" s="1">
        <v>690</v>
      </c>
      <c r="C13" s="2" t="s">
        <v>5</v>
      </c>
      <c r="D13" s="2">
        <v>31254</v>
      </c>
      <c r="E13" s="2">
        <v>82</v>
      </c>
      <c r="F13" s="2">
        <v>1532</v>
      </c>
      <c r="G13" s="2" t="s">
        <v>942</v>
      </c>
      <c r="H13" s="2">
        <v>4</v>
      </c>
      <c r="I13" s="2">
        <v>3</v>
      </c>
      <c r="J13" s="2">
        <v>34</v>
      </c>
      <c r="K13" s="12">
        <f t="shared" ref="K13:K22" si="6">H13*400+I13*100+J13</f>
        <v>1934</v>
      </c>
      <c r="L13" s="14">
        <f t="shared" si="0"/>
        <v>1934</v>
      </c>
      <c r="M13" s="62">
        <v>1</v>
      </c>
      <c r="N13" s="14">
        <f t="shared" si="1"/>
        <v>1934</v>
      </c>
      <c r="O13" s="14">
        <f>[15]qry_report!$L$1107</f>
        <v>125</v>
      </c>
      <c r="P13" s="14">
        <f t="shared" si="2"/>
        <v>241750</v>
      </c>
      <c r="Q13" s="3">
        <v>1934</v>
      </c>
      <c r="AA13" s="62"/>
      <c r="AO13" s="111"/>
      <c r="AQ13" s="95">
        <f t="shared" si="3"/>
        <v>241750</v>
      </c>
      <c r="AR13" s="95">
        <f t="shared" si="4"/>
        <v>241750</v>
      </c>
      <c r="AT13" s="95">
        <f t="shared" si="5"/>
        <v>241750</v>
      </c>
      <c r="AU13" s="2"/>
      <c r="AW13" s="808"/>
      <c r="AX13" s="66"/>
      <c r="AY13" s="2"/>
    </row>
    <row r="14" spans="1:51" s="27" customFormat="1" ht="16.5" customHeight="1" x14ac:dyDescent="0.25">
      <c r="A14" s="68" t="s">
        <v>943</v>
      </c>
      <c r="B14" s="1">
        <v>691</v>
      </c>
      <c r="C14" s="4" t="s">
        <v>5</v>
      </c>
      <c r="D14" s="4">
        <v>17718</v>
      </c>
      <c r="E14" s="4">
        <v>48</v>
      </c>
      <c r="F14" s="4">
        <v>527</v>
      </c>
      <c r="G14" s="4" t="s">
        <v>942</v>
      </c>
      <c r="H14" s="4">
        <v>1</v>
      </c>
      <c r="I14" s="4">
        <v>3</v>
      </c>
      <c r="J14" s="4">
        <v>34</v>
      </c>
      <c r="K14" s="12">
        <f t="shared" si="6"/>
        <v>734</v>
      </c>
      <c r="L14" s="14">
        <f t="shared" si="0"/>
        <v>734</v>
      </c>
      <c r="M14" s="62">
        <v>1</v>
      </c>
      <c r="N14" s="14">
        <f t="shared" si="1"/>
        <v>734</v>
      </c>
      <c r="O14" s="14">
        <f>750</f>
        <v>750</v>
      </c>
      <c r="P14" s="14">
        <f t="shared" si="2"/>
        <v>550500</v>
      </c>
      <c r="Q14" s="3">
        <v>734</v>
      </c>
      <c r="R14" s="8"/>
      <c r="S14" s="8"/>
      <c r="T14" s="4"/>
      <c r="U14" s="11"/>
      <c r="V14" s="26"/>
      <c r="W14" s="5"/>
      <c r="X14" s="17"/>
      <c r="Y14" s="4"/>
      <c r="Z14" s="4"/>
      <c r="AA14" s="62"/>
      <c r="AB14" s="16"/>
      <c r="AC14" s="16"/>
      <c r="AD14" s="8"/>
      <c r="AE14" s="8"/>
      <c r="AF14" s="7"/>
      <c r="AG14" s="7"/>
      <c r="AH14" s="4"/>
      <c r="AI14" s="3"/>
      <c r="AJ14" s="3"/>
      <c r="AK14" s="3"/>
      <c r="AL14" s="3"/>
      <c r="AM14" s="4"/>
      <c r="AN14" s="4"/>
      <c r="AO14" s="111"/>
      <c r="AP14" s="4"/>
      <c r="AQ14" s="95">
        <f t="shared" si="3"/>
        <v>550500</v>
      </c>
      <c r="AR14" s="95">
        <f t="shared" si="4"/>
        <v>550500</v>
      </c>
      <c r="AS14" s="4"/>
      <c r="AT14" s="95">
        <f t="shared" si="5"/>
        <v>550500</v>
      </c>
      <c r="AU14" s="4"/>
      <c r="AV14" s="4"/>
      <c r="AW14" s="809"/>
      <c r="AX14" s="72"/>
      <c r="AY14" s="4"/>
    </row>
    <row r="15" spans="1:51" s="27" customFormat="1" ht="16.5" customHeight="1" x14ac:dyDescent="0.25">
      <c r="A15" s="68" t="s">
        <v>944</v>
      </c>
      <c r="B15" s="1">
        <v>692</v>
      </c>
      <c r="C15" s="4" t="s">
        <v>5</v>
      </c>
      <c r="D15" s="4">
        <v>45288</v>
      </c>
      <c r="E15" s="4">
        <v>152</v>
      </c>
      <c r="F15" s="4">
        <v>2545</v>
      </c>
      <c r="G15" s="4" t="s">
        <v>160</v>
      </c>
      <c r="H15" s="4">
        <v>3</v>
      </c>
      <c r="I15" s="4">
        <v>0</v>
      </c>
      <c r="J15" s="4">
        <v>0</v>
      </c>
      <c r="K15" s="12">
        <f t="shared" si="6"/>
        <v>1200</v>
      </c>
      <c r="L15" s="14">
        <f t="shared" si="0"/>
        <v>1200</v>
      </c>
      <c r="M15" s="62">
        <v>1</v>
      </c>
      <c r="N15" s="14">
        <f t="shared" si="1"/>
        <v>1200</v>
      </c>
      <c r="O15" s="14">
        <v>125</v>
      </c>
      <c r="P15" s="14">
        <f t="shared" si="2"/>
        <v>150000</v>
      </c>
      <c r="Q15" s="3">
        <v>1200</v>
      </c>
      <c r="R15" s="8"/>
      <c r="S15" s="8"/>
      <c r="T15" s="4"/>
      <c r="U15" s="11"/>
      <c r="V15" s="26"/>
      <c r="W15" s="5"/>
      <c r="X15" s="17"/>
      <c r="Y15" s="4"/>
      <c r="Z15" s="4"/>
      <c r="AA15" s="62"/>
      <c r="AB15" s="16"/>
      <c r="AC15" s="16"/>
      <c r="AD15" s="8"/>
      <c r="AE15" s="8"/>
      <c r="AF15" s="7"/>
      <c r="AG15" s="7"/>
      <c r="AH15" s="4"/>
      <c r="AI15" s="3"/>
      <c r="AJ15" s="3"/>
      <c r="AK15" s="3"/>
      <c r="AL15" s="3"/>
      <c r="AM15" s="4"/>
      <c r="AN15" s="4"/>
      <c r="AO15" s="111"/>
      <c r="AP15" s="4"/>
      <c r="AQ15" s="95">
        <f t="shared" si="3"/>
        <v>150000</v>
      </c>
      <c r="AR15" s="95">
        <f t="shared" si="4"/>
        <v>150000</v>
      </c>
      <c r="AS15" s="4"/>
      <c r="AT15" s="95">
        <f t="shared" si="5"/>
        <v>150000</v>
      </c>
      <c r="AU15" s="4"/>
      <c r="AV15" s="4"/>
      <c r="AW15" s="809"/>
      <c r="AX15" s="72"/>
      <c r="AY15" s="4"/>
    </row>
    <row r="16" spans="1:51" ht="16.5" customHeight="1" x14ac:dyDescent="0.25">
      <c r="A16" s="67" t="s">
        <v>945</v>
      </c>
      <c r="B16" s="1">
        <v>693</v>
      </c>
      <c r="C16" s="2" t="s">
        <v>5</v>
      </c>
      <c r="D16" s="2">
        <v>15123</v>
      </c>
      <c r="E16" s="2">
        <v>14</v>
      </c>
      <c r="F16" s="2">
        <v>306</v>
      </c>
      <c r="G16" s="2" t="s">
        <v>946</v>
      </c>
      <c r="H16" s="2">
        <v>0</v>
      </c>
      <c r="I16" s="2">
        <v>3</v>
      </c>
      <c r="J16" s="2">
        <v>62</v>
      </c>
      <c r="K16" s="12">
        <f t="shared" si="6"/>
        <v>362</v>
      </c>
      <c r="L16" s="14">
        <f t="shared" si="0"/>
        <v>362</v>
      </c>
      <c r="M16" s="62">
        <v>1</v>
      </c>
      <c r="N16" s="14">
        <f t="shared" si="1"/>
        <v>362</v>
      </c>
      <c r="O16" s="14">
        <f>150</f>
        <v>150</v>
      </c>
      <c r="P16" s="14">
        <f t="shared" si="2"/>
        <v>54300</v>
      </c>
      <c r="Q16" s="3">
        <v>362</v>
      </c>
      <c r="AA16" s="62"/>
      <c r="AO16" s="111"/>
      <c r="AQ16" s="95">
        <f t="shared" si="3"/>
        <v>54300</v>
      </c>
      <c r="AR16" s="95">
        <f t="shared" si="4"/>
        <v>54300</v>
      </c>
      <c r="AT16" s="95">
        <f t="shared" si="5"/>
        <v>54300</v>
      </c>
      <c r="AU16" s="2"/>
      <c r="AW16" s="808"/>
      <c r="AX16" s="66"/>
      <c r="AY16" s="2"/>
    </row>
    <row r="17" spans="1:51" ht="16.5" customHeight="1" x14ac:dyDescent="0.25">
      <c r="A17" s="67" t="s">
        <v>947</v>
      </c>
      <c r="B17" s="1">
        <v>694</v>
      </c>
      <c r="C17" s="2" t="s">
        <v>5</v>
      </c>
      <c r="D17" s="2">
        <v>15118</v>
      </c>
      <c r="E17" s="2">
        <v>9</v>
      </c>
      <c r="F17" s="2">
        <v>301</v>
      </c>
      <c r="G17" s="2" t="s">
        <v>160</v>
      </c>
      <c r="H17" s="2">
        <v>1</v>
      </c>
      <c r="I17" s="2">
        <v>1</v>
      </c>
      <c r="J17" s="2">
        <v>0</v>
      </c>
      <c r="K17" s="12">
        <f t="shared" si="6"/>
        <v>500</v>
      </c>
      <c r="L17" s="14">
        <f t="shared" si="0"/>
        <v>500</v>
      </c>
      <c r="M17" s="62">
        <v>1</v>
      </c>
      <c r="N17" s="14">
        <f t="shared" si="1"/>
        <v>500</v>
      </c>
      <c r="O17" s="14">
        <f>150</f>
        <v>150</v>
      </c>
      <c r="P17" s="14">
        <f>O17*N17</f>
        <v>75000</v>
      </c>
      <c r="Q17" s="3">
        <v>500</v>
      </c>
      <c r="AA17" s="62"/>
      <c r="AO17" s="111"/>
      <c r="AQ17" s="95">
        <f t="shared" si="3"/>
        <v>75000</v>
      </c>
      <c r="AR17" s="95">
        <f t="shared" si="4"/>
        <v>75000</v>
      </c>
      <c r="AT17" s="95">
        <f t="shared" si="5"/>
        <v>75000</v>
      </c>
      <c r="AU17" s="2"/>
      <c r="AW17" s="808"/>
      <c r="AX17" s="66"/>
      <c r="AY17" s="2"/>
    </row>
    <row r="18" spans="1:51" ht="16.5" customHeight="1" x14ac:dyDescent="0.25">
      <c r="B18" s="1">
        <v>695</v>
      </c>
      <c r="C18" s="2" t="s">
        <v>5</v>
      </c>
      <c r="D18" s="2">
        <v>37821</v>
      </c>
      <c r="E18" s="2">
        <v>40</v>
      </c>
      <c r="F18" s="2">
        <v>1854</v>
      </c>
      <c r="G18" s="2" t="s">
        <v>160</v>
      </c>
      <c r="H18" s="2">
        <v>1</v>
      </c>
      <c r="I18" s="2">
        <v>3</v>
      </c>
      <c r="J18" s="2">
        <v>58</v>
      </c>
      <c r="K18" s="12">
        <f t="shared" si="6"/>
        <v>758</v>
      </c>
      <c r="L18" s="14">
        <f t="shared" si="0"/>
        <v>758</v>
      </c>
      <c r="M18" s="62">
        <v>1</v>
      </c>
      <c r="N18" s="14">
        <f t="shared" si="1"/>
        <v>758</v>
      </c>
      <c r="O18" s="14">
        <f>[15]qry_report!$L$1326</f>
        <v>125</v>
      </c>
      <c r="P18" s="14">
        <f>N18*O18</f>
        <v>94750</v>
      </c>
      <c r="Q18" s="3">
        <v>758</v>
      </c>
      <c r="AA18" s="62"/>
      <c r="AO18" s="111"/>
      <c r="AQ18" s="95">
        <f t="shared" si="3"/>
        <v>94750</v>
      </c>
      <c r="AR18" s="95">
        <f t="shared" si="4"/>
        <v>94750</v>
      </c>
      <c r="AT18" s="95">
        <f t="shared" si="5"/>
        <v>94750</v>
      </c>
      <c r="AU18" s="2"/>
      <c r="AW18" s="808"/>
      <c r="AX18" s="66"/>
      <c r="AY18" s="2" t="s">
        <v>91</v>
      </c>
    </row>
    <row r="19" spans="1:51" ht="16.5" customHeight="1" x14ac:dyDescent="0.25">
      <c r="B19" s="1">
        <v>696</v>
      </c>
      <c r="C19" s="2" t="s">
        <v>5</v>
      </c>
      <c r="D19" s="2">
        <v>15168</v>
      </c>
      <c r="E19" s="2">
        <v>6</v>
      </c>
      <c r="F19" s="2">
        <v>351</v>
      </c>
      <c r="G19" s="2" t="s">
        <v>160</v>
      </c>
      <c r="H19" s="2">
        <v>3</v>
      </c>
      <c r="I19" s="2">
        <v>2</v>
      </c>
      <c r="J19" s="2">
        <v>51</v>
      </c>
      <c r="K19" s="12">
        <f t="shared" si="6"/>
        <v>1451</v>
      </c>
      <c r="L19" s="14">
        <f t="shared" si="0"/>
        <v>1451</v>
      </c>
      <c r="M19" s="62">
        <v>1</v>
      </c>
      <c r="N19" s="14">
        <f t="shared" si="1"/>
        <v>1451</v>
      </c>
      <c r="O19" s="14">
        <f>[15]qry_report!$L$266</f>
        <v>125</v>
      </c>
      <c r="P19" s="14">
        <f>N19*O19</f>
        <v>181375</v>
      </c>
      <c r="Q19" s="3">
        <v>1451</v>
      </c>
      <c r="AA19" s="62"/>
      <c r="AO19" s="111"/>
      <c r="AQ19" s="95">
        <f t="shared" si="3"/>
        <v>181375</v>
      </c>
      <c r="AR19" s="95">
        <f t="shared" si="4"/>
        <v>181375</v>
      </c>
      <c r="AT19" s="95">
        <f t="shared" si="5"/>
        <v>181375</v>
      </c>
      <c r="AU19" s="2"/>
      <c r="AW19" s="808"/>
      <c r="AX19" s="66"/>
      <c r="AY19" s="2"/>
    </row>
    <row r="20" spans="1:51" ht="16.5" customHeight="1" x14ac:dyDescent="0.25">
      <c r="A20" s="67" t="s">
        <v>948</v>
      </c>
      <c r="B20" s="1">
        <v>697</v>
      </c>
      <c r="C20" s="2" t="s">
        <v>5</v>
      </c>
      <c r="D20" s="2">
        <v>37823</v>
      </c>
      <c r="E20" s="2">
        <v>42</v>
      </c>
      <c r="F20" s="2">
        <v>1856</v>
      </c>
      <c r="G20" s="2" t="s">
        <v>160</v>
      </c>
      <c r="H20" s="2">
        <v>1</v>
      </c>
      <c r="I20" s="2">
        <v>3</v>
      </c>
      <c r="J20" s="2">
        <v>81</v>
      </c>
      <c r="K20" s="12">
        <f t="shared" si="6"/>
        <v>781</v>
      </c>
      <c r="L20" s="14">
        <v>781</v>
      </c>
      <c r="M20" s="62">
        <v>1</v>
      </c>
      <c r="N20" s="14">
        <f t="shared" si="1"/>
        <v>781</v>
      </c>
      <c r="O20" s="14">
        <f>[15]qry_report!$L$1328</f>
        <v>125</v>
      </c>
      <c r="P20" s="14">
        <f>N20*O20</f>
        <v>97625</v>
      </c>
      <c r="Q20" s="3">
        <v>781</v>
      </c>
      <c r="AA20" s="62"/>
      <c r="AO20" s="111"/>
      <c r="AQ20" s="95">
        <f t="shared" si="3"/>
        <v>97625</v>
      </c>
      <c r="AR20" s="95">
        <f t="shared" si="4"/>
        <v>97625</v>
      </c>
      <c r="AT20" s="95">
        <f t="shared" si="5"/>
        <v>97625</v>
      </c>
      <c r="AU20" s="2"/>
      <c r="AW20" s="808"/>
      <c r="AX20" s="66"/>
      <c r="AY20" s="2"/>
    </row>
    <row r="21" spans="1:51" ht="16.5" customHeight="1" x14ac:dyDescent="0.25">
      <c r="A21" s="67" t="s">
        <v>949</v>
      </c>
      <c r="B21" s="1">
        <v>698</v>
      </c>
      <c r="C21" s="2" t="s">
        <v>5</v>
      </c>
      <c r="D21" s="2">
        <v>22131</v>
      </c>
      <c r="E21" s="2">
        <v>110</v>
      </c>
      <c r="F21" s="2">
        <v>826</v>
      </c>
      <c r="G21" s="2" t="s">
        <v>160</v>
      </c>
      <c r="H21" s="2">
        <v>21</v>
      </c>
      <c r="I21" s="2">
        <v>2</v>
      </c>
      <c r="J21" s="2">
        <v>47</v>
      </c>
      <c r="K21" s="12">
        <f t="shared" si="6"/>
        <v>8647</v>
      </c>
      <c r="L21" s="14">
        <f>SUM(Q21:U21)</f>
        <v>8647</v>
      </c>
      <c r="M21" s="62">
        <v>1</v>
      </c>
      <c r="N21" s="14">
        <f t="shared" si="1"/>
        <v>8647</v>
      </c>
      <c r="O21" s="14">
        <f>[15]qry_report!$L$1328</f>
        <v>125</v>
      </c>
      <c r="P21" s="14">
        <f>N21*O21</f>
        <v>1080875</v>
      </c>
      <c r="Q21" s="3">
        <v>8647</v>
      </c>
      <c r="AA21" s="62"/>
      <c r="AO21" s="111"/>
      <c r="AQ21" s="95">
        <f t="shared" si="3"/>
        <v>1080875</v>
      </c>
      <c r="AR21" s="95">
        <f t="shared" si="4"/>
        <v>1080875</v>
      </c>
      <c r="AT21" s="95">
        <f t="shared" si="5"/>
        <v>1080875</v>
      </c>
      <c r="AU21" s="2"/>
      <c r="AW21" s="808"/>
      <c r="AX21" s="66"/>
      <c r="AY21" s="2"/>
    </row>
    <row r="22" spans="1:51" s="27" customFormat="1" ht="16.5" customHeight="1" x14ac:dyDescent="0.25">
      <c r="A22" s="68" t="s">
        <v>950</v>
      </c>
      <c r="B22" s="1">
        <v>699</v>
      </c>
      <c r="C22" s="4" t="s">
        <v>5</v>
      </c>
      <c r="D22" s="4">
        <v>28033</v>
      </c>
      <c r="E22" s="4">
        <v>27</v>
      </c>
      <c r="F22" s="4">
        <v>1268</v>
      </c>
      <c r="G22" s="4" t="s">
        <v>160</v>
      </c>
      <c r="H22" s="4">
        <v>2</v>
      </c>
      <c r="I22" s="4">
        <v>3</v>
      </c>
      <c r="J22" s="4">
        <v>81</v>
      </c>
      <c r="K22" s="12">
        <f t="shared" si="6"/>
        <v>1181</v>
      </c>
      <c r="L22" s="14">
        <f>SUM(Q22:U22)</f>
        <v>1181</v>
      </c>
      <c r="M22" s="62">
        <v>2</v>
      </c>
      <c r="N22" s="14">
        <f t="shared" si="1"/>
        <v>1181</v>
      </c>
      <c r="O22" s="14">
        <f>150</f>
        <v>150</v>
      </c>
      <c r="P22" s="14">
        <f>N22*O22</f>
        <v>177150</v>
      </c>
      <c r="Q22" s="3"/>
      <c r="R22" s="8">
        <v>1181</v>
      </c>
      <c r="S22" s="8"/>
      <c r="T22" s="4"/>
      <c r="U22" s="11"/>
      <c r="V22" s="26"/>
      <c r="W22" s="5"/>
      <c r="X22" s="17"/>
      <c r="Y22" s="4"/>
      <c r="Z22" s="4"/>
      <c r="AA22" s="62"/>
      <c r="AB22" s="16"/>
      <c r="AC22" s="16"/>
      <c r="AD22" s="8"/>
      <c r="AE22" s="8"/>
      <c r="AF22" s="7"/>
      <c r="AG22" s="7"/>
      <c r="AH22" s="4"/>
      <c r="AI22" s="3"/>
      <c r="AJ22" s="3"/>
      <c r="AK22" s="3"/>
      <c r="AL22" s="3"/>
      <c r="AM22" s="4"/>
      <c r="AN22" s="4"/>
      <c r="AO22" s="111"/>
      <c r="AP22" s="4"/>
      <c r="AQ22" s="95">
        <f t="shared" si="3"/>
        <v>177150</v>
      </c>
      <c r="AR22" s="95">
        <f t="shared" si="4"/>
        <v>177150</v>
      </c>
      <c r="AS22" s="4"/>
      <c r="AT22" s="166">
        <f t="shared" si="5"/>
        <v>177150</v>
      </c>
      <c r="AU22" s="4"/>
      <c r="AV22" s="4"/>
      <c r="AW22" s="809"/>
      <c r="AX22" s="72"/>
      <c r="AY22" s="4"/>
    </row>
    <row r="23" spans="1:51" s="27" customFormat="1" ht="16.5" customHeight="1" x14ac:dyDescent="0.25">
      <c r="A23" s="68"/>
      <c r="B23" s="1"/>
      <c r="C23" s="4"/>
      <c r="D23" s="4"/>
      <c r="E23" s="4"/>
      <c r="F23" s="4"/>
      <c r="G23" s="4"/>
      <c r="H23" s="4"/>
      <c r="I23" s="4"/>
      <c r="J23" s="4"/>
      <c r="K23" s="12"/>
      <c r="L23" s="14"/>
      <c r="M23" s="62"/>
      <c r="N23" s="14"/>
      <c r="O23" s="14"/>
      <c r="P23" s="14"/>
      <c r="Q23" s="3"/>
      <c r="R23" s="8"/>
      <c r="S23" s="8"/>
      <c r="T23" s="4"/>
      <c r="U23" s="11"/>
      <c r="V23" s="26" t="s">
        <v>951</v>
      </c>
      <c r="W23" s="5">
        <v>723</v>
      </c>
      <c r="X23" s="17"/>
      <c r="Y23" s="4" t="s">
        <v>34</v>
      </c>
      <c r="Z23" s="4" t="s">
        <v>6</v>
      </c>
      <c r="AA23" s="62">
        <v>9</v>
      </c>
      <c r="AB23" s="16">
        <v>17</v>
      </c>
      <c r="AC23" s="16">
        <v>2</v>
      </c>
      <c r="AD23" s="8">
        <f>AA23*AB23</f>
        <v>153</v>
      </c>
      <c r="AE23" s="8">
        <v>100</v>
      </c>
      <c r="AF23" s="7">
        <f>[8]รายการ!B8</f>
        <v>2600</v>
      </c>
      <c r="AG23" s="7">
        <f>AF23*AD23</f>
        <v>397800</v>
      </c>
      <c r="AH23" s="3">
        <f>SUM(AI23:AL23)</f>
        <v>153</v>
      </c>
      <c r="AI23" s="3"/>
      <c r="AJ23" s="3">
        <v>153</v>
      </c>
      <c r="AK23" s="3"/>
      <c r="AL23" s="3"/>
      <c r="AM23" s="4">
        <v>8</v>
      </c>
      <c r="AN23" s="4">
        <f>ค่าเสื่อม!I2</f>
        <v>8</v>
      </c>
      <c r="AO23" s="111">
        <f>AG23*AN23/100</f>
        <v>31824</v>
      </c>
      <c r="AP23" s="166">
        <f>AG23-AO23</f>
        <v>365976</v>
      </c>
      <c r="AQ23" s="95">
        <f t="shared" si="3"/>
        <v>365976</v>
      </c>
      <c r="AR23" s="95">
        <f t="shared" si="4"/>
        <v>365976</v>
      </c>
      <c r="AS23" s="4"/>
      <c r="AT23" s="166">
        <f t="shared" ref="AT23:AT36" si="7">AQ23-AS23</f>
        <v>365976</v>
      </c>
      <c r="AU23" s="4"/>
      <c r="AV23" s="4"/>
      <c r="AW23" s="809" t="s">
        <v>952</v>
      </c>
      <c r="AX23" s="72"/>
      <c r="AY23" s="4"/>
    </row>
    <row r="24" spans="1:51" s="27" customFormat="1" ht="16.5" customHeight="1" x14ac:dyDescent="0.25">
      <c r="A24" s="68" t="s">
        <v>953</v>
      </c>
      <c r="B24" s="5">
        <v>700</v>
      </c>
      <c r="C24" s="4" t="s">
        <v>5</v>
      </c>
      <c r="D24" s="4">
        <v>15134</v>
      </c>
      <c r="E24" s="4">
        <v>28</v>
      </c>
      <c r="F24" s="4">
        <v>317</v>
      </c>
      <c r="G24" s="4" t="s">
        <v>160</v>
      </c>
      <c r="H24" s="4">
        <v>2</v>
      </c>
      <c r="I24" s="4">
        <v>0</v>
      </c>
      <c r="J24" s="4">
        <v>32</v>
      </c>
      <c r="K24" s="12">
        <f>H24*400+I24*100+J24</f>
        <v>832</v>
      </c>
      <c r="L24" s="14">
        <f>SUM(Q24:U24)</f>
        <v>832</v>
      </c>
      <c r="M24" s="62">
        <v>2</v>
      </c>
      <c r="N24" s="14">
        <f>L24</f>
        <v>832</v>
      </c>
      <c r="O24" s="14">
        <f>125</f>
        <v>125</v>
      </c>
      <c r="P24" s="14">
        <f>N24*O24</f>
        <v>104000</v>
      </c>
      <c r="Q24" s="3"/>
      <c r="R24" s="8">
        <v>832</v>
      </c>
      <c r="S24" s="8"/>
      <c r="T24" s="4"/>
      <c r="U24" s="11"/>
      <c r="V24" s="26"/>
      <c r="W24" s="5"/>
      <c r="X24" s="17"/>
      <c r="Y24" s="4"/>
      <c r="Z24" s="4"/>
      <c r="AA24" s="62"/>
      <c r="AB24" s="16"/>
      <c r="AC24" s="16"/>
      <c r="AD24" s="8"/>
      <c r="AE24" s="8"/>
      <c r="AF24" s="7"/>
      <c r="AG24" s="7"/>
      <c r="AH24" s="3"/>
      <c r="AI24" s="3"/>
      <c r="AJ24" s="3"/>
      <c r="AK24" s="3"/>
      <c r="AL24" s="3"/>
      <c r="AM24" s="4"/>
      <c r="AN24" s="4"/>
      <c r="AO24" s="111"/>
      <c r="AP24" s="166"/>
      <c r="AQ24" s="95">
        <f t="shared" si="3"/>
        <v>104000</v>
      </c>
      <c r="AR24" s="95">
        <f t="shared" si="4"/>
        <v>104000</v>
      </c>
      <c r="AS24" s="4"/>
      <c r="AT24" s="166">
        <f t="shared" si="7"/>
        <v>104000</v>
      </c>
      <c r="AU24" s="4"/>
      <c r="AV24" s="4"/>
      <c r="AW24" s="809"/>
      <c r="AX24" s="72"/>
      <c r="AY24" s="4"/>
    </row>
    <row r="25" spans="1:51" s="27" customFormat="1" ht="16.5" customHeight="1" x14ac:dyDescent="0.25">
      <c r="A25" s="68"/>
      <c r="B25" s="5"/>
      <c r="C25" s="4"/>
      <c r="D25" s="4"/>
      <c r="E25" s="4"/>
      <c r="F25" s="4"/>
      <c r="G25" s="4"/>
      <c r="H25" s="4"/>
      <c r="I25" s="4"/>
      <c r="J25" s="4"/>
      <c r="K25" s="12"/>
      <c r="L25" s="14"/>
      <c r="M25" s="62"/>
      <c r="N25" s="14"/>
      <c r="O25" s="14"/>
      <c r="P25" s="14"/>
      <c r="Q25" s="3"/>
      <c r="R25" s="8"/>
      <c r="S25" s="8"/>
      <c r="T25" s="4"/>
      <c r="U25" s="11"/>
      <c r="V25" s="26" t="s">
        <v>954</v>
      </c>
      <c r="W25" s="5">
        <v>724</v>
      </c>
      <c r="X25" s="17" t="s">
        <v>750</v>
      </c>
      <c r="Y25" s="4" t="s">
        <v>28</v>
      </c>
      <c r="Z25" s="4" t="s">
        <v>53</v>
      </c>
      <c r="AA25" s="62">
        <v>12</v>
      </c>
      <c r="AB25" s="16">
        <v>13</v>
      </c>
      <c r="AC25" s="16">
        <v>2</v>
      </c>
      <c r="AD25" s="8">
        <f>AA25*AB25</f>
        <v>156</v>
      </c>
      <c r="AE25" s="8">
        <v>100</v>
      </c>
      <c r="AF25" s="7">
        <f>[8]รายการ!B1</f>
        <v>6700</v>
      </c>
      <c r="AG25" s="7">
        <f t="shared" ref="AG25:AG36" si="8">AF25*AD25</f>
        <v>1045200</v>
      </c>
      <c r="AH25" s="3">
        <f>SUM(AI25:AL25)</f>
        <v>156</v>
      </c>
      <c r="AI25" s="3"/>
      <c r="AJ25" s="3">
        <v>156</v>
      </c>
      <c r="AK25" s="3"/>
      <c r="AL25" s="3"/>
      <c r="AM25" s="4">
        <v>21</v>
      </c>
      <c r="AN25" s="4">
        <f>ค่าเสื่อม!T4</f>
        <v>93</v>
      </c>
      <c r="AO25" s="111">
        <f t="shared" ref="AO25:AO36" si="9">AG25*AN25/100</f>
        <v>972036</v>
      </c>
      <c r="AP25" s="166">
        <f t="shared" ref="AP25:AP36" si="10">AG25-AO25</f>
        <v>73164</v>
      </c>
      <c r="AQ25" s="95">
        <f t="shared" si="3"/>
        <v>73164</v>
      </c>
      <c r="AR25" s="95">
        <f t="shared" si="4"/>
        <v>73164</v>
      </c>
      <c r="AS25" s="4"/>
      <c r="AT25" s="166">
        <f t="shared" si="7"/>
        <v>73164</v>
      </c>
      <c r="AU25" s="4"/>
      <c r="AV25" s="4"/>
      <c r="AW25" s="809"/>
      <c r="AX25" s="72"/>
      <c r="AY25" s="4"/>
    </row>
    <row r="26" spans="1:51" s="27" customFormat="1" ht="16.5" customHeight="1" x14ac:dyDescent="0.25">
      <c r="A26" s="68"/>
      <c r="B26" s="5"/>
      <c r="C26" s="4"/>
      <c r="D26" s="4"/>
      <c r="E26" s="4"/>
      <c r="F26" s="4"/>
      <c r="G26" s="4"/>
      <c r="H26" s="4"/>
      <c r="I26" s="4"/>
      <c r="J26" s="4"/>
      <c r="K26" s="7"/>
      <c r="L26" s="7"/>
      <c r="M26" s="62"/>
      <c r="N26" s="14"/>
      <c r="O26" s="7"/>
      <c r="P26" s="14"/>
      <c r="Q26" s="3"/>
      <c r="R26" s="8"/>
      <c r="S26" s="8"/>
      <c r="T26" s="4"/>
      <c r="U26" s="11"/>
      <c r="V26" s="26" t="s">
        <v>955</v>
      </c>
      <c r="W26" s="5">
        <v>725</v>
      </c>
      <c r="X26" s="17" t="s">
        <v>956</v>
      </c>
      <c r="Y26" s="4" t="s">
        <v>28</v>
      </c>
      <c r="Z26" s="4" t="s">
        <v>53</v>
      </c>
      <c r="AA26" s="62">
        <v>7</v>
      </c>
      <c r="AB26" s="16">
        <v>10</v>
      </c>
      <c r="AC26" s="16">
        <v>2</v>
      </c>
      <c r="AD26" s="8">
        <f>AA26*AB26</f>
        <v>70</v>
      </c>
      <c r="AE26" s="8">
        <v>100</v>
      </c>
      <c r="AF26" s="7">
        <f>[8]รายการ!B1</f>
        <v>6700</v>
      </c>
      <c r="AG26" s="7">
        <f t="shared" si="8"/>
        <v>469000</v>
      </c>
      <c r="AH26" s="3">
        <f>SUM(AI26:AL26)</f>
        <v>70</v>
      </c>
      <c r="AI26" s="3"/>
      <c r="AJ26" s="3">
        <v>70</v>
      </c>
      <c r="AK26" s="3"/>
      <c r="AL26" s="3"/>
      <c r="AM26" s="4">
        <v>3</v>
      </c>
      <c r="AN26" s="4">
        <f>ค่าเสื่อม!D4</f>
        <v>9</v>
      </c>
      <c r="AO26" s="111">
        <f t="shared" si="9"/>
        <v>42210</v>
      </c>
      <c r="AP26" s="166">
        <f t="shared" si="10"/>
        <v>426790</v>
      </c>
      <c r="AQ26" s="95">
        <f t="shared" si="3"/>
        <v>426790</v>
      </c>
      <c r="AR26" s="95">
        <f t="shared" si="4"/>
        <v>426790</v>
      </c>
      <c r="AS26" s="4"/>
      <c r="AT26" s="166">
        <f t="shared" si="7"/>
        <v>426790</v>
      </c>
      <c r="AU26" s="4"/>
      <c r="AV26" s="4"/>
      <c r="AW26" s="809"/>
      <c r="AX26" s="72"/>
      <c r="AY26" s="4"/>
    </row>
    <row r="27" spans="1:51" ht="16.5" customHeight="1" x14ac:dyDescent="0.25">
      <c r="A27" s="67" t="s">
        <v>957</v>
      </c>
      <c r="B27" s="1">
        <v>701</v>
      </c>
      <c r="C27" s="2" t="s">
        <v>5</v>
      </c>
      <c r="D27" s="2">
        <v>15173</v>
      </c>
      <c r="E27" s="2">
        <v>4</v>
      </c>
      <c r="F27" s="2">
        <v>356</v>
      </c>
      <c r="G27" s="2" t="s">
        <v>160</v>
      </c>
      <c r="H27" s="2">
        <v>3</v>
      </c>
      <c r="I27" s="2">
        <v>2</v>
      </c>
      <c r="J27" s="2">
        <v>53</v>
      </c>
      <c r="K27" s="12">
        <f>H27*400+I27*100+J27</f>
        <v>1453</v>
      </c>
      <c r="L27" s="14">
        <f>SUM(Q27:U27)</f>
        <v>1453</v>
      </c>
      <c r="M27" s="62">
        <v>5</v>
      </c>
      <c r="N27" s="14">
        <f>L27</f>
        <v>1453</v>
      </c>
      <c r="O27" s="14">
        <f>150</f>
        <v>150</v>
      </c>
      <c r="P27" s="14">
        <f>N27*O27</f>
        <v>217950</v>
      </c>
      <c r="Q27" s="3">
        <v>1053</v>
      </c>
      <c r="R27" s="8">
        <v>400</v>
      </c>
      <c r="V27" s="26" t="s">
        <v>957</v>
      </c>
      <c r="W27" s="5">
        <v>726</v>
      </c>
      <c r="X27" s="17">
        <v>73</v>
      </c>
      <c r="Y27" s="26" t="s">
        <v>28</v>
      </c>
      <c r="Z27" s="4" t="s">
        <v>41</v>
      </c>
      <c r="AA27" s="62"/>
      <c r="AC27" s="16">
        <v>2</v>
      </c>
      <c r="AD27" s="8">
        <f>SUM(AD28:AD29)</f>
        <v>576</v>
      </c>
      <c r="AE27" s="8">
        <v>100</v>
      </c>
      <c r="AF27" s="7">
        <f>[8]รายการ!B1</f>
        <v>6700</v>
      </c>
      <c r="AG27" s="7">
        <f t="shared" si="8"/>
        <v>3859200</v>
      </c>
      <c r="AH27" s="3">
        <f>SUM(AI27:AK27)</f>
        <v>576</v>
      </c>
      <c r="AJ27" s="3">
        <v>576</v>
      </c>
      <c r="AM27" s="2">
        <v>31</v>
      </c>
      <c r="AN27" s="2">
        <f>ค่าเสื่อม!W3</f>
        <v>85</v>
      </c>
      <c r="AO27" s="111">
        <f t="shared" si="9"/>
        <v>3280320</v>
      </c>
      <c r="AP27" s="95">
        <f t="shared" si="10"/>
        <v>578880</v>
      </c>
      <c r="AQ27" s="95">
        <f t="shared" si="3"/>
        <v>796830</v>
      </c>
      <c r="AR27" s="95">
        <f t="shared" si="4"/>
        <v>796830</v>
      </c>
      <c r="AT27" s="95">
        <f t="shared" si="7"/>
        <v>796830</v>
      </c>
      <c r="AU27" s="2"/>
      <c r="AW27" s="808"/>
      <c r="AX27" s="66"/>
      <c r="AY27" s="2"/>
    </row>
    <row r="28" spans="1:51" ht="16.5" customHeight="1" x14ac:dyDescent="0.25">
      <c r="C28" s="2"/>
      <c r="K28" s="12"/>
      <c r="L28" s="14"/>
      <c r="M28" s="62"/>
      <c r="N28" s="14"/>
      <c r="O28" s="14"/>
      <c r="P28" s="14"/>
      <c r="Y28" s="26"/>
      <c r="Z28" s="26" t="s">
        <v>42</v>
      </c>
      <c r="AA28" s="62">
        <v>12</v>
      </c>
      <c r="AB28" s="16">
        <v>24</v>
      </c>
      <c r="AC28" s="16">
        <v>2</v>
      </c>
      <c r="AD28" s="8">
        <f>AA28*AB28</f>
        <v>288</v>
      </c>
      <c r="AE28" s="8">
        <v>50</v>
      </c>
      <c r="AF28" s="7">
        <f>AF27</f>
        <v>6700</v>
      </c>
      <c r="AG28" s="7">
        <f t="shared" si="8"/>
        <v>1929600</v>
      </c>
      <c r="AH28" s="3">
        <f>SUM(AI28:AL28)</f>
        <v>288</v>
      </c>
      <c r="AJ28" s="3">
        <v>288</v>
      </c>
      <c r="AN28" s="2">
        <v>85</v>
      </c>
      <c r="AO28" s="111">
        <f t="shared" si="9"/>
        <v>1640160</v>
      </c>
      <c r="AP28" s="95">
        <f t="shared" si="10"/>
        <v>289440</v>
      </c>
      <c r="AQ28" s="95">
        <f t="shared" si="3"/>
        <v>289440</v>
      </c>
      <c r="AR28" s="95">
        <f t="shared" si="4"/>
        <v>289440</v>
      </c>
      <c r="AT28" s="95">
        <f t="shared" si="7"/>
        <v>289440</v>
      </c>
      <c r="AU28" s="2"/>
      <c r="AW28" s="808"/>
      <c r="AX28" s="66"/>
      <c r="AY28" s="2"/>
    </row>
    <row r="29" spans="1:51" ht="16.5" customHeight="1" x14ac:dyDescent="0.25">
      <c r="C29" s="2"/>
      <c r="K29" s="12"/>
      <c r="L29" s="14"/>
      <c r="M29" s="62"/>
      <c r="N29" s="14"/>
      <c r="O29" s="14"/>
      <c r="P29" s="14"/>
      <c r="Y29" s="26"/>
      <c r="Z29" s="26" t="s">
        <v>43</v>
      </c>
      <c r="AA29" s="62">
        <v>12</v>
      </c>
      <c r="AB29" s="16">
        <v>24</v>
      </c>
      <c r="AC29" s="16">
        <v>2</v>
      </c>
      <c r="AD29" s="8">
        <f>AA29*AB29</f>
        <v>288</v>
      </c>
      <c r="AE29" s="8">
        <v>50</v>
      </c>
      <c r="AF29" s="7">
        <f>AF28</f>
        <v>6700</v>
      </c>
      <c r="AG29" s="7">
        <f t="shared" si="8"/>
        <v>1929600</v>
      </c>
      <c r="AH29" s="3">
        <f>SUM(AI29:AL29)</f>
        <v>288</v>
      </c>
      <c r="AJ29" s="3">
        <v>288</v>
      </c>
      <c r="AN29" s="2">
        <v>85</v>
      </c>
      <c r="AO29" s="111">
        <f t="shared" si="9"/>
        <v>1640160</v>
      </c>
      <c r="AP29" s="95">
        <f t="shared" si="10"/>
        <v>289440</v>
      </c>
      <c r="AQ29" s="95">
        <f t="shared" si="3"/>
        <v>289440</v>
      </c>
      <c r="AR29" s="95">
        <f t="shared" si="4"/>
        <v>289440</v>
      </c>
      <c r="AT29" s="95">
        <f t="shared" si="7"/>
        <v>289440</v>
      </c>
      <c r="AU29" s="2"/>
      <c r="AW29" s="808"/>
      <c r="AX29" s="66"/>
      <c r="AY29" s="2"/>
    </row>
    <row r="30" spans="1:51" ht="16.5" customHeight="1" x14ac:dyDescent="0.25">
      <c r="C30" s="2"/>
      <c r="K30" s="12"/>
      <c r="L30" s="14"/>
      <c r="M30" s="62"/>
      <c r="N30" s="14"/>
      <c r="O30" s="14"/>
      <c r="P30" s="14"/>
      <c r="W30" s="5">
        <v>727</v>
      </c>
      <c r="Y30" s="26" t="s">
        <v>34</v>
      </c>
      <c r="Z30" s="4" t="s">
        <v>6</v>
      </c>
      <c r="AA30" s="62">
        <v>13</v>
      </c>
      <c r="AB30" s="16">
        <v>24</v>
      </c>
      <c r="AC30" s="16">
        <v>2</v>
      </c>
      <c r="AD30" s="8">
        <f>AA30*AB30</f>
        <v>312</v>
      </c>
      <c r="AE30" s="8">
        <v>100</v>
      </c>
      <c r="AF30" s="7">
        <f>[8]รายการ!B8</f>
        <v>2600</v>
      </c>
      <c r="AG30" s="7">
        <f t="shared" si="8"/>
        <v>811200</v>
      </c>
      <c r="AH30" s="3">
        <f>SUM(AI30:AL30)</f>
        <v>312</v>
      </c>
      <c r="AJ30" s="3">
        <v>312</v>
      </c>
      <c r="AM30" s="2">
        <v>31</v>
      </c>
      <c r="AN30" s="2">
        <f>ค่าเสื่อม!AF2</f>
        <v>52</v>
      </c>
      <c r="AO30" s="111">
        <f t="shared" si="9"/>
        <v>421824</v>
      </c>
      <c r="AP30" s="95">
        <f t="shared" si="10"/>
        <v>389376</v>
      </c>
      <c r="AQ30" s="95">
        <f t="shared" si="3"/>
        <v>389376</v>
      </c>
      <c r="AR30" s="95">
        <f t="shared" si="4"/>
        <v>389376</v>
      </c>
      <c r="AT30" s="95">
        <f t="shared" si="7"/>
        <v>389376</v>
      </c>
      <c r="AU30" s="2"/>
      <c r="AW30" s="808"/>
      <c r="AX30" s="66"/>
      <c r="AY30" s="2"/>
    </row>
    <row r="31" spans="1:51" s="27" customFormat="1" ht="16.5" customHeight="1" x14ac:dyDescent="0.25">
      <c r="A31" s="68"/>
      <c r="B31" s="5"/>
      <c r="C31" s="4"/>
      <c r="D31" s="4"/>
      <c r="E31" s="4"/>
      <c r="F31" s="4"/>
      <c r="G31" s="4"/>
      <c r="H31" s="4"/>
      <c r="I31" s="4"/>
      <c r="J31" s="4"/>
      <c r="K31" s="12"/>
      <c r="L31" s="14"/>
      <c r="M31" s="62"/>
      <c r="N31" s="14"/>
      <c r="O31" s="14"/>
      <c r="P31" s="14"/>
      <c r="Q31" s="3"/>
      <c r="R31" s="8"/>
      <c r="S31" s="8"/>
      <c r="T31" s="4"/>
      <c r="U31" s="11"/>
      <c r="V31" s="26" t="s">
        <v>958</v>
      </c>
      <c r="W31" s="5">
        <v>728</v>
      </c>
      <c r="X31" s="17" t="s">
        <v>959</v>
      </c>
      <c r="Y31" s="26" t="s">
        <v>28</v>
      </c>
      <c r="Z31" s="4" t="s">
        <v>41</v>
      </c>
      <c r="AA31" s="62"/>
      <c r="AB31" s="16"/>
      <c r="AC31" s="16">
        <v>2</v>
      </c>
      <c r="AD31" s="8">
        <v>294</v>
      </c>
      <c r="AE31" s="8">
        <v>100</v>
      </c>
      <c r="AF31" s="7">
        <f>[8]รายการ!B1</f>
        <v>6700</v>
      </c>
      <c r="AG31" s="7">
        <f t="shared" si="8"/>
        <v>1969800</v>
      </c>
      <c r="AH31" s="3">
        <v>294</v>
      </c>
      <c r="AI31" s="3"/>
      <c r="AJ31" s="3">
        <v>294</v>
      </c>
      <c r="AK31" s="3"/>
      <c r="AL31" s="3"/>
      <c r="AM31" s="4">
        <v>31</v>
      </c>
      <c r="AN31" s="4">
        <f>ค่าเสื่อม!W3</f>
        <v>85</v>
      </c>
      <c r="AO31" s="166">
        <f t="shared" si="9"/>
        <v>1674330</v>
      </c>
      <c r="AP31" s="166">
        <f t="shared" si="10"/>
        <v>295470</v>
      </c>
      <c r="AQ31" s="166">
        <f t="shared" si="3"/>
        <v>295470</v>
      </c>
      <c r="AR31" s="166">
        <f t="shared" si="4"/>
        <v>295470</v>
      </c>
      <c r="AS31" s="4"/>
      <c r="AT31" s="166">
        <f t="shared" si="7"/>
        <v>295470</v>
      </c>
      <c r="AU31" s="4"/>
      <c r="AV31" s="4"/>
      <c r="AW31" s="809"/>
      <c r="AX31" s="72"/>
      <c r="AY31" s="4"/>
    </row>
    <row r="32" spans="1:51" s="27" customFormat="1" ht="16.5" customHeight="1" x14ac:dyDescent="0.25">
      <c r="A32" s="68"/>
      <c r="B32" s="5"/>
      <c r="C32" s="4"/>
      <c r="D32" s="4"/>
      <c r="E32" s="4"/>
      <c r="F32" s="4"/>
      <c r="G32" s="4"/>
      <c r="H32" s="4"/>
      <c r="I32" s="4"/>
      <c r="J32" s="4"/>
      <c r="K32" s="12"/>
      <c r="L32" s="14"/>
      <c r="M32" s="62"/>
      <c r="N32" s="14"/>
      <c r="O32" s="14"/>
      <c r="P32" s="14"/>
      <c r="Q32" s="3"/>
      <c r="R32" s="8"/>
      <c r="S32" s="8"/>
      <c r="T32" s="4"/>
      <c r="U32" s="11"/>
      <c r="V32" s="26"/>
      <c r="W32" s="5"/>
      <c r="X32" s="17"/>
      <c r="Y32" s="26"/>
      <c r="Z32" s="26" t="s">
        <v>42</v>
      </c>
      <c r="AA32" s="62" t="s">
        <v>1583</v>
      </c>
      <c r="AB32" s="16">
        <v>21</v>
      </c>
      <c r="AC32" s="16">
        <v>2</v>
      </c>
      <c r="AD32" s="8">
        <f>AA32*AB32</f>
        <v>147</v>
      </c>
      <c r="AE32" s="8">
        <v>50</v>
      </c>
      <c r="AF32" s="7">
        <f>AF31</f>
        <v>6700</v>
      </c>
      <c r="AG32" s="7">
        <f t="shared" si="8"/>
        <v>984900</v>
      </c>
      <c r="AH32" s="3">
        <v>147</v>
      </c>
      <c r="AI32" s="3"/>
      <c r="AJ32" s="3">
        <v>147</v>
      </c>
      <c r="AK32" s="3"/>
      <c r="AL32" s="3"/>
      <c r="AM32" s="4"/>
      <c r="AN32" s="4">
        <f>AN31</f>
        <v>85</v>
      </c>
      <c r="AO32" s="166">
        <f t="shared" si="9"/>
        <v>837165</v>
      </c>
      <c r="AP32" s="166">
        <f t="shared" si="10"/>
        <v>147735</v>
      </c>
      <c r="AQ32" s="166">
        <f t="shared" si="3"/>
        <v>147735</v>
      </c>
      <c r="AR32" s="166">
        <f t="shared" si="4"/>
        <v>147735</v>
      </c>
      <c r="AS32" s="4"/>
      <c r="AT32" s="166">
        <f t="shared" si="7"/>
        <v>147735</v>
      </c>
      <c r="AU32" s="4"/>
      <c r="AV32" s="4"/>
      <c r="AW32" s="809"/>
      <c r="AX32" s="72"/>
      <c r="AY32" s="4"/>
    </row>
    <row r="33" spans="1:51" s="27" customFormat="1" ht="16.5" customHeight="1" x14ac:dyDescent="0.25">
      <c r="A33" s="68"/>
      <c r="B33" s="5"/>
      <c r="C33" s="4"/>
      <c r="D33" s="4"/>
      <c r="E33" s="4"/>
      <c r="F33" s="4"/>
      <c r="G33" s="4"/>
      <c r="H33" s="4"/>
      <c r="I33" s="4"/>
      <c r="J33" s="4"/>
      <c r="K33" s="12"/>
      <c r="L33" s="14"/>
      <c r="M33" s="62"/>
      <c r="N33" s="14"/>
      <c r="O33" s="14"/>
      <c r="P33" s="14"/>
      <c r="Q33" s="3"/>
      <c r="R33" s="8"/>
      <c r="S33" s="8"/>
      <c r="T33" s="4"/>
      <c r="U33" s="11"/>
      <c r="V33" s="26"/>
      <c r="W33" s="5"/>
      <c r="X33" s="17"/>
      <c r="Y33" s="26"/>
      <c r="Z33" s="26" t="s">
        <v>43</v>
      </c>
      <c r="AA33" s="62" t="s">
        <v>1583</v>
      </c>
      <c r="AB33" s="16">
        <v>21</v>
      </c>
      <c r="AC33" s="16">
        <v>2</v>
      </c>
      <c r="AD33" s="8">
        <f>AA33*AB33</f>
        <v>147</v>
      </c>
      <c r="AE33" s="8">
        <v>50</v>
      </c>
      <c r="AF33" s="7">
        <f>AF31</f>
        <v>6700</v>
      </c>
      <c r="AG33" s="7">
        <f t="shared" si="8"/>
        <v>984900</v>
      </c>
      <c r="AH33" s="3">
        <v>147</v>
      </c>
      <c r="AI33" s="3"/>
      <c r="AJ33" s="3">
        <v>147</v>
      </c>
      <c r="AK33" s="3"/>
      <c r="AL33" s="3"/>
      <c r="AM33" s="4"/>
      <c r="AN33" s="4">
        <f>AN31</f>
        <v>85</v>
      </c>
      <c r="AO33" s="166">
        <f t="shared" si="9"/>
        <v>837165</v>
      </c>
      <c r="AP33" s="166">
        <f t="shared" si="10"/>
        <v>147735</v>
      </c>
      <c r="AQ33" s="166">
        <f t="shared" si="3"/>
        <v>147735</v>
      </c>
      <c r="AR33" s="166">
        <f t="shared" si="4"/>
        <v>147735</v>
      </c>
      <c r="AS33" s="4"/>
      <c r="AT33" s="166">
        <f t="shared" si="7"/>
        <v>147735</v>
      </c>
      <c r="AU33" s="4"/>
      <c r="AV33" s="4"/>
      <c r="AW33" s="809"/>
      <c r="AX33" s="72"/>
      <c r="AY33" s="4"/>
    </row>
    <row r="34" spans="1:51" s="27" customFormat="1" ht="16.5" customHeight="1" x14ac:dyDescent="0.25">
      <c r="A34" s="68"/>
      <c r="B34" s="5"/>
      <c r="C34" s="4"/>
      <c r="D34" s="4"/>
      <c r="E34" s="4"/>
      <c r="F34" s="4"/>
      <c r="G34" s="4"/>
      <c r="H34" s="4"/>
      <c r="I34" s="4"/>
      <c r="J34" s="4"/>
      <c r="K34" s="12"/>
      <c r="L34" s="14"/>
      <c r="M34" s="62"/>
      <c r="N34" s="14"/>
      <c r="O34" s="14"/>
      <c r="P34" s="14"/>
      <c r="Q34" s="3"/>
      <c r="R34" s="8"/>
      <c r="S34" s="8"/>
      <c r="T34" s="4"/>
      <c r="U34" s="11"/>
      <c r="V34" s="26" t="s">
        <v>960</v>
      </c>
      <c r="W34" s="5">
        <v>729</v>
      </c>
      <c r="X34" s="17" t="s">
        <v>839</v>
      </c>
      <c r="Y34" s="26" t="s">
        <v>28</v>
      </c>
      <c r="Z34" s="4" t="s">
        <v>41</v>
      </c>
      <c r="AA34" s="62"/>
      <c r="AB34" s="16"/>
      <c r="AC34" s="16">
        <v>2</v>
      </c>
      <c r="AD34" s="8">
        <f>SUM(AD35:AD36)</f>
        <v>294</v>
      </c>
      <c r="AE34" s="8">
        <v>100</v>
      </c>
      <c r="AF34" s="7">
        <f>[8]รายการ!B1</f>
        <v>6700</v>
      </c>
      <c r="AG34" s="7">
        <f t="shared" si="8"/>
        <v>1969800</v>
      </c>
      <c r="AH34" s="3">
        <f>SUM(AI34:AK34)</f>
        <v>294</v>
      </c>
      <c r="AI34" s="3"/>
      <c r="AJ34" s="3">
        <v>294</v>
      </c>
      <c r="AK34" s="3"/>
      <c r="AL34" s="3"/>
      <c r="AM34" s="4">
        <v>31</v>
      </c>
      <c r="AN34" s="4">
        <f>ค่าเสื่อม!W3</f>
        <v>85</v>
      </c>
      <c r="AO34" s="166">
        <f t="shared" si="9"/>
        <v>1674330</v>
      </c>
      <c r="AP34" s="166">
        <f t="shared" si="10"/>
        <v>295470</v>
      </c>
      <c r="AQ34" s="166">
        <f t="shared" si="3"/>
        <v>295470</v>
      </c>
      <c r="AR34" s="166">
        <f t="shared" si="4"/>
        <v>295470</v>
      </c>
      <c r="AS34" s="4"/>
      <c r="AT34" s="166">
        <f t="shared" si="7"/>
        <v>295470</v>
      </c>
      <c r="AU34" s="4"/>
      <c r="AV34" s="4"/>
      <c r="AW34" s="809"/>
      <c r="AX34" s="72"/>
      <c r="AY34" s="4"/>
    </row>
    <row r="35" spans="1:51" ht="16.5" customHeight="1" x14ac:dyDescent="0.25">
      <c r="C35" s="2"/>
      <c r="K35" s="12"/>
      <c r="L35" s="14"/>
      <c r="M35" s="62"/>
      <c r="N35" s="14"/>
      <c r="O35" s="14"/>
      <c r="P35" s="14"/>
      <c r="Z35" s="26" t="s">
        <v>42</v>
      </c>
      <c r="AA35" s="62">
        <v>7</v>
      </c>
      <c r="AB35" s="16">
        <v>21</v>
      </c>
      <c r="AC35" s="16">
        <v>2</v>
      </c>
      <c r="AD35" s="8">
        <f>AA35*AB35</f>
        <v>147</v>
      </c>
      <c r="AE35" s="8">
        <v>50</v>
      </c>
      <c r="AF35" s="7">
        <f>AF34</f>
        <v>6700</v>
      </c>
      <c r="AG35" s="7">
        <f t="shared" si="8"/>
        <v>984900</v>
      </c>
      <c r="AH35" s="3">
        <f>SUM(AI35:AL35)</f>
        <v>147</v>
      </c>
      <c r="AJ35" s="3">
        <v>147</v>
      </c>
      <c r="AN35" s="2">
        <v>85</v>
      </c>
      <c r="AO35" s="111">
        <f t="shared" si="9"/>
        <v>837165</v>
      </c>
      <c r="AP35" s="95">
        <f t="shared" si="10"/>
        <v>147735</v>
      </c>
      <c r="AQ35" s="95">
        <f t="shared" si="3"/>
        <v>147735</v>
      </c>
      <c r="AR35" s="95">
        <f t="shared" si="4"/>
        <v>147735</v>
      </c>
      <c r="AT35" s="95">
        <f t="shared" si="7"/>
        <v>147735</v>
      </c>
      <c r="AU35" s="2"/>
      <c r="AW35" s="808"/>
      <c r="AX35" s="66"/>
      <c r="AY35" s="2"/>
    </row>
    <row r="36" spans="1:51" ht="16.5" customHeight="1" x14ac:dyDescent="0.25">
      <c r="C36" s="2"/>
      <c r="K36" s="12"/>
      <c r="L36" s="14"/>
      <c r="M36" s="62"/>
      <c r="N36" s="14"/>
      <c r="O36" s="14"/>
      <c r="P36" s="14"/>
      <c r="Z36" s="26" t="s">
        <v>43</v>
      </c>
      <c r="AA36" s="62">
        <v>7</v>
      </c>
      <c r="AB36" s="16">
        <v>21</v>
      </c>
      <c r="AC36" s="16">
        <v>2</v>
      </c>
      <c r="AD36" s="8">
        <f>AA36*AB36</f>
        <v>147</v>
      </c>
      <c r="AE36" s="8">
        <v>50</v>
      </c>
      <c r="AF36" s="7">
        <f>AF35</f>
        <v>6700</v>
      </c>
      <c r="AG36" s="7">
        <f t="shared" si="8"/>
        <v>984900</v>
      </c>
      <c r="AH36" s="3">
        <f>SUM(AI36:AL36)</f>
        <v>147</v>
      </c>
      <c r="AJ36" s="3">
        <v>147</v>
      </c>
      <c r="AN36" s="2">
        <v>85</v>
      </c>
      <c r="AO36" s="111">
        <f t="shared" si="9"/>
        <v>837165</v>
      </c>
      <c r="AP36" s="95">
        <f t="shared" si="10"/>
        <v>147735</v>
      </c>
      <c r="AQ36" s="95">
        <f t="shared" si="3"/>
        <v>147735</v>
      </c>
      <c r="AR36" s="95">
        <f t="shared" si="4"/>
        <v>147735</v>
      </c>
      <c r="AT36" s="95">
        <f t="shared" si="7"/>
        <v>147735</v>
      </c>
      <c r="AU36" s="2"/>
      <c r="AW36" s="808"/>
      <c r="AX36" s="66"/>
      <c r="AY36" s="2"/>
    </row>
    <row r="37" spans="1:51" ht="16.5" customHeight="1" x14ac:dyDescent="0.25">
      <c r="B37" s="1">
        <v>702</v>
      </c>
      <c r="C37" s="2" t="s">
        <v>5</v>
      </c>
      <c r="D37" s="2">
        <v>15179</v>
      </c>
      <c r="E37" s="2">
        <v>5</v>
      </c>
      <c r="F37" s="2">
        <v>362</v>
      </c>
      <c r="G37" s="2" t="s">
        <v>160</v>
      </c>
      <c r="H37" s="2">
        <v>1</v>
      </c>
      <c r="I37" s="2">
        <v>0</v>
      </c>
      <c r="J37" s="2">
        <v>12</v>
      </c>
      <c r="K37" s="12">
        <f t="shared" ref="K37:K44" si="11">H37*400+I37*100+J37</f>
        <v>412</v>
      </c>
      <c r="L37" s="14">
        <f t="shared" ref="L37:L44" si="12">SUM(Q37:U37)</f>
        <v>412</v>
      </c>
      <c r="M37" s="62">
        <v>1</v>
      </c>
      <c r="N37" s="14">
        <f t="shared" ref="N37:N44" si="13">L37</f>
        <v>412</v>
      </c>
      <c r="O37" s="14">
        <f>[15]qry_report!$L$276</f>
        <v>125</v>
      </c>
      <c r="P37" s="14">
        <f t="shared" ref="P37:P44" si="14">N37*O37</f>
        <v>51500</v>
      </c>
      <c r="Q37" s="3">
        <v>412</v>
      </c>
      <c r="Z37" s="26"/>
      <c r="AA37" s="62"/>
      <c r="AH37" s="3"/>
      <c r="AQ37" s="95">
        <f t="shared" si="3"/>
        <v>51500</v>
      </c>
      <c r="AR37" s="95">
        <f t="shared" si="4"/>
        <v>51500</v>
      </c>
      <c r="AT37" s="95">
        <f t="shared" ref="AT37:AT44" si="15">AQ37</f>
        <v>51500</v>
      </c>
      <c r="AU37" s="2"/>
      <c r="AW37" s="808"/>
      <c r="AX37" s="66"/>
      <c r="AY37" s="2"/>
    </row>
    <row r="38" spans="1:51" ht="16.5" customHeight="1" x14ac:dyDescent="0.25">
      <c r="B38" s="1">
        <v>703</v>
      </c>
      <c r="C38" s="2" t="s">
        <v>5</v>
      </c>
      <c r="D38" s="2">
        <v>17732</v>
      </c>
      <c r="E38" s="2">
        <v>67</v>
      </c>
      <c r="F38" s="2">
        <v>541</v>
      </c>
      <c r="G38" s="2" t="s">
        <v>160</v>
      </c>
      <c r="H38" s="2">
        <v>1</v>
      </c>
      <c r="I38" s="2">
        <v>0</v>
      </c>
      <c r="J38" s="2">
        <v>50</v>
      </c>
      <c r="K38" s="12">
        <f t="shared" si="11"/>
        <v>450</v>
      </c>
      <c r="L38" s="14">
        <f t="shared" si="12"/>
        <v>450</v>
      </c>
      <c r="M38" s="62">
        <v>1</v>
      </c>
      <c r="N38" s="14">
        <f t="shared" si="13"/>
        <v>450</v>
      </c>
      <c r="O38" s="14">
        <f>[15]qry_report!$L$394</f>
        <v>150</v>
      </c>
      <c r="P38" s="14">
        <f t="shared" si="14"/>
        <v>67500</v>
      </c>
      <c r="Q38" s="3">
        <v>450</v>
      </c>
      <c r="Z38" s="26"/>
      <c r="AA38" s="62"/>
      <c r="AH38" s="3"/>
      <c r="AQ38" s="95">
        <f t="shared" si="3"/>
        <v>67500</v>
      </c>
      <c r="AR38" s="95">
        <f t="shared" si="4"/>
        <v>67500</v>
      </c>
      <c r="AT38" s="95">
        <f t="shared" si="15"/>
        <v>67500</v>
      </c>
      <c r="AU38" s="2"/>
      <c r="AW38" s="808"/>
      <c r="AX38" s="66"/>
      <c r="AY38" s="2"/>
    </row>
    <row r="39" spans="1:51" ht="16.5" customHeight="1" x14ac:dyDescent="0.25">
      <c r="B39" s="1">
        <v>704</v>
      </c>
      <c r="C39" s="2" t="s">
        <v>5</v>
      </c>
      <c r="D39" s="2">
        <v>15180</v>
      </c>
      <c r="E39" s="2">
        <v>3</v>
      </c>
      <c r="F39" s="2">
        <v>363</v>
      </c>
      <c r="G39" s="2" t="s">
        <v>160</v>
      </c>
      <c r="H39" s="2">
        <v>1</v>
      </c>
      <c r="I39" s="2">
        <v>2</v>
      </c>
      <c r="J39" s="2">
        <v>70</v>
      </c>
      <c r="K39" s="12">
        <f t="shared" si="11"/>
        <v>670</v>
      </c>
      <c r="L39" s="14">
        <f t="shared" si="12"/>
        <v>670</v>
      </c>
      <c r="M39" s="62">
        <v>1</v>
      </c>
      <c r="N39" s="14">
        <f t="shared" si="13"/>
        <v>670</v>
      </c>
      <c r="O39" s="14">
        <f>[15]qry_report!$L$277</f>
        <v>125</v>
      </c>
      <c r="P39" s="14">
        <f t="shared" si="14"/>
        <v>83750</v>
      </c>
      <c r="Q39" s="3">
        <v>670</v>
      </c>
      <c r="AA39" s="62"/>
      <c r="AH39" s="3"/>
      <c r="AQ39" s="95">
        <f t="shared" si="3"/>
        <v>83750</v>
      </c>
      <c r="AR39" s="95">
        <f t="shared" si="4"/>
        <v>83750</v>
      </c>
      <c r="AT39" s="95">
        <f t="shared" si="15"/>
        <v>83750</v>
      </c>
      <c r="AU39" s="2"/>
      <c r="AW39" s="808"/>
      <c r="AX39" s="66"/>
      <c r="AY39" s="2"/>
    </row>
    <row r="40" spans="1:51" ht="16.5" customHeight="1" x14ac:dyDescent="0.25">
      <c r="B40" s="1">
        <v>705</v>
      </c>
      <c r="C40" s="2" t="s">
        <v>5</v>
      </c>
      <c r="D40" s="2">
        <v>15138</v>
      </c>
      <c r="E40" s="2">
        <v>13</v>
      </c>
      <c r="F40" s="2">
        <v>321</v>
      </c>
      <c r="G40" s="2" t="s">
        <v>160</v>
      </c>
      <c r="H40" s="2">
        <v>4</v>
      </c>
      <c r="I40" s="2">
        <v>3</v>
      </c>
      <c r="J40" s="2">
        <v>12</v>
      </c>
      <c r="K40" s="12">
        <f t="shared" si="11"/>
        <v>1912</v>
      </c>
      <c r="L40" s="14">
        <f t="shared" si="12"/>
        <v>1912</v>
      </c>
      <c r="M40" s="62">
        <v>1</v>
      </c>
      <c r="N40" s="14">
        <f t="shared" si="13"/>
        <v>1912</v>
      </c>
      <c r="O40" s="14">
        <f>125</f>
        <v>125</v>
      </c>
      <c r="P40" s="14">
        <f t="shared" si="14"/>
        <v>239000</v>
      </c>
      <c r="Q40" s="3">
        <v>1912</v>
      </c>
      <c r="X40" s="19"/>
      <c r="AA40" s="62"/>
      <c r="AQ40" s="95">
        <f t="shared" si="3"/>
        <v>239000</v>
      </c>
      <c r="AR40" s="95">
        <f t="shared" si="4"/>
        <v>239000</v>
      </c>
      <c r="AT40" s="95">
        <f t="shared" si="15"/>
        <v>239000</v>
      </c>
      <c r="AU40" s="2"/>
      <c r="AW40" s="808"/>
      <c r="AX40" s="66"/>
      <c r="AY40" s="2"/>
    </row>
    <row r="41" spans="1:51" ht="16.5" customHeight="1" x14ac:dyDescent="0.25">
      <c r="B41" s="1">
        <v>706</v>
      </c>
      <c r="C41" s="2" t="s">
        <v>5</v>
      </c>
      <c r="D41" s="2">
        <v>15175</v>
      </c>
      <c r="E41" s="2">
        <v>10</v>
      </c>
      <c r="F41" s="2">
        <v>358</v>
      </c>
      <c r="G41" s="2" t="s">
        <v>160</v>
      </c>
      <c r="H41" s="2">
        <v>1</v>
      </c>
      <c r="I41" s="2">
        <v>2</v>
      </c>
      <c r="J41" s="2">
        <v>53</v>
      </c>
      <c r="K41" s="12">
        <f t="shared" si="11"/>
        <v>653</v>
      </c>
      <c r="L41" s="14">
        <f t="shared" si="12"/>
        <v>653</v>
      </c>
      <c r="M41" s="62">
        <v>1</v>
      </c>
      <c r="N41" s="14">
        <f t="shared" si="13"/>
        <v>653</v>
      </c>
      <c r="O41" s="14">
        <f>[15]qry_report!$L$272</f>
        <v>150</v>
      </c>
      <c r="P41" s="14">
        <f t="shared" si="14"/>
        <v>97950</v>
      </c>
      <c r="Q41" s="3">
        <v>653</v>
      </c>
      <c r="AA41" s="62"/>
      <c r="AQ41" s="95">
        <f t="shared" si="3"/>
        <v>97950</v>
      </c>
      <c r="AR41" s="95">
        <f t="shared" si="4"/>
        <v>97950</v>
      </c>
      <c r="AT41" s="95">
        <f t="shared" si="15"/>
        <v>97950</v>
      </c>
      <c r="AU41" s="2"/>
      <c r="AW41" s="808"/>
      <c r="AX41" s="66"/>
      <c r="AY41" s="2"/>
    </row>
    <row r="42" spans="1:51" ht="16.5" customHeight="1" x14ac:dyDescent="0.25">
      <c r="B42" s="1">
        <v>707</v>
      </c>
      <c r="C42" s="2" t="s">
        <v>5</v>
      </c>
      <c r="D42" s="2">
        <v>15178</v>
      </c>
      <c r="E42" s="2">
        <v>4</v>
      </c>
      <c r="F42" s="2">
        <v>361</v>
      </c>
      <c r="G42" s="2" t="s">
        <v>160</v>
      </c>
      <c r="H42" s="2">
        <v>4</v>
      </c>
      <c r="I42" s="2">
        <v>0</v>
      </c>
      <c r="J42" s="2">
        <v>93</v>
      </c>
      <c r="K42" s="12">
        <f t="shared" si="11"/>
        <v>1693</v>
      </c>
      <c r="L42" s="14">
        <f t="shared" si="12"/>
        <v>1693</v>
      </c>
      <c r="M42" s="62">
        <v>1</v>
      </c>
      <c r="N42" s="14">
        <f t="shared" si="13"/>
        <v>1693</v>
      </c>
      <c r="O42" s="14">
        <f>[15]qry_report!$L$275</f>
        <v>125</v>
      </c>
      <c r="P42" s="14">
        <f t="shared" si="14"/>
        <v>211625</v>
      </c>
      <c r="Q42" s="3">
        <v>1693</v>
      </c>
      <c r="AA42" s="62"/>
      <c r="AQ42" s="95">
        <f t="shared" si="3"/>
        <v>211625</v>
      </c>
      <c r="AR42" s="95">
        <f t="shared" si="4"/>
        <v>211625</v>
      </c>
      <c r="AT42" s="95">
        <f t="shared" si="15"/>
        <v>211625</v>
      </c>
      <c r="AU42" s="2"/>
      <c r="AW42" s="808"/>
      <c r="AX42" s="66"/>
      <c r="AY42" s="2"/>
    </row>
    <row r="43" spans="1:51" ht="16.5" customHeight="1" x14ac:dyDescent="0.25">
      <c r="A43" s="113" t="s">
        <v>958</v>
      </c>
      <c r="B43" s="1">
        <v>708</v>
      </c>
      <c r="C43" s="2" t="s">
        <v>5</v>
      </c>
      <c r="D43" s="2">
        <v>15137</v>
      </c>
      <c r="E43" s="2">
        <v>7</v>
      </c>
      <c r="F43" s="2">
        <v>320</v>
      </c>
      <c r="G43" s="2" t="s">
        <v>160</v>
      </c>
      <c r="H43" s="2">
        <v>5</v>
      </c>
      <c r="I43" s="2">
        <v>1</v>
      </c>
      <c r="J43" s="2">
        <v>28</v>
      </c>
      <c r="K43" s="12">
        <f t="shared" si="11"/>
        <v>2128</v>
      </c>
      <c r="L43" s="14">
        <f t="shared" si="12"/>
        <v>2128</v>
      </c>
      <c r="M43" s="62">
        <v>1</v>
      </c>
      <c r="N43" s="14">
        <f t="shared" si="13"/>
        <v>2128</v>
      </c>
      <c r="O43" s="14">
        <f>125</f>
        <v>125</v>
      </c>
      <c r="P43" s="14">
        <f t="shared" si="14"/>
        <v>266000</v>
      </c>
      <c r="Q43" s="3">
        <v>2128</v>
      </c>
      <c r="AA43" s="62"/>
      <c r="AQ43" s="95">
        <f t="shared" si="3"/>
        <v>266000</v>
      </c>
      <c r="AR43" s="95">
        <f t="shared" si="4"/>
        <v>266000</v>
      </c>
      <c r="AT43" s="95">
        <f t="shared" si="15"/>
        <v>266000</v>
      </c>
      <c r="AU43" s="2"/>
      <c r="AW43" s="808"/>
      <c r="AX43" s="73"/>
      <c r="AY43" s="55"/>
    </row>
    <row r="44" spans="1:51" s="2" customFormat="1" ht="16.5" customHeight="1" x14ac:dyDescent="0.25">
      <c r="A44" s="67"/>
      <c r="B44" s="1">
        <v>709</v>
      </c>
      <c r="C44" s="2" t="s">
        <v>5</v>
      </c>
      <c r="D44" s="2">
        <v>21698</v>
      </c>
      <c r="E44" s="2">
        <v>6</v>
      </c>
      <c r="F44" s="2">
        <v>808</v>
      </c>
      <c r="G44" s="2" t="s">
        <v>245</v>
      </c>
      <c r="H44" s="2">
        <v>2</v>
      </c>
      <c r="I44" s="2">
        <v>1</v>
      </c>
      <c r="J44" s="2">
        <v>31</v>
      </c>
      <c r="K44" s="12">
        <f t="shared" si="11"/>
        <v>931</v>
      </c>
      <c r="L44" s="14">
        <f t="shared" si="12"/>
        <v>931</v>
      </c>
      <c r="M44" s="62">
        <v>1</v>
      </c>
      <c r="N44" s="14">
        <f t="shared" si="13"/>
        <v>931</v>
      </c>
      <c r="O44" s="14">
        <f>[15]qry_report!$L$545</f>
        <v>125</v>
      </c>
      <c r="P44" s="14">
        <f t="shared" si="14"/>
        <v>116375</v>
      </c>
      <c r="Q44" s="3">
        <v>931</v>
      </c>
      <c r="R44" s="8"/>
      <c r="S44" s="8"/>
      <c r="T44" s="4"/>
      <c r="U44" s="11"/>
      <c r="V44" s="26"/>
      <c r="W44" s="5"/>
      <c r="X44" s="17"/>
      <c r="Y44" s="4"/>
      <c r="Z44" s="4"/>
      <c r="AA44" s="62"/>
      <c r="AB44" s="16"/>
      <c r="AC44" s="16"/>
      <c r="AD44" s="8"/>
      <c r="AE44" s="8"/>
      <c r="AF44" s="7"/>
      <c r="AG44" s="7"/>
      <c r="AH44" s="4"/>
      <c r="AI44" s="3"/>
      <c r="AJ44" s="3"/>
      <c r="AK44" s="3"/>
      <c r="AL44" s="3"/>
      <c r="AQ44" s="95">
        <f t="shared" si="3"/>
        <v>116375</v>
      </c>
      <c r="AR44" s="95">
        <f t="shared" si="4"/>
        <v>116375</v>
      </c>
      <c r="AT44" s="95">
        <f t="shared" si="15"/>
        <v>116375</v>
      </c>
      <c r="AW44" s="808"/>
      <c r="AX44" s="66"/>
    </row>
    <row r="45" spans="1:51" s="729" customFormat="1" ht="18" customHeight="1" x14ac:dyDescent="0.25">
      <c r="A45" s="26" t="s">
        <v>961</v>
      </c>
      <c r="B45" s="1">
        <v>710</v>
      </c>
      <c r="C45" s="722" t="s">
        <v>5</v>
      </c>
      <c r="D45" s="722">
        <v>15174</v>
      </c>
      <c r="E45" s="722">
        <v>3</v>
      </c>
      <c r="F45" s="722">
        <v>357</v>
      </c>
      <c r="G45" s="4" t="s">
        <v>160</v>
      </c>
      <c r="H45" s="722">
        <v>4</v>
      </c>
      <c r="I45" s="722">
        <v>0</v>
      </c>
      <c r="J45" s="722">
        <v>73</v>
      </c>
      <c r="K45" s="12">
        <f t="shared" ref="K45" si="16">H45*400+I45*100+J45</f>
        <v>1673</v>
      </c>
      <c r="L45" s="14">
        <f t="shared" ref="L45" si="17">SUM(Q45:U45)</f>
        <v>1673</v>
      </c>
      <c r="M45" s="62">
        <v>5</v>
      </c>
      <c r="N45" s="14">
        <f t="shared" ref="N45" si="18">L45</f>
        <v>1673</v>
      </c>
      <c r="O45" s="14">
        <f>[15]qry_report!$L$271</f>
        <v>175</v>
      </c>
      <c r="P45" s="14">
        <f t="shared" ref="P45" si="19">N45*O45</f>
        <v>292775</v>
      </c>
      <c r="Q45" s="3">
        <v>1273</v>
      </c>
      <c r="R45" s="721">
        <v>400</v>
      </c>
      <c r="S45" s="721"/>
      <c r="T45" s="722"/>
      <c r="U45" s="723"/>
      <c r="V45" s="26" t="s">
        <v>961</v>
      </c>
      <c r="W45" s="724">
        <v>730</v>
      </c>
      <c r="X45" s="725" t="s">
        <v>962</v>
      </c>
      <c r="Y45" s="722" t="s">
        <v>28</v>
      </c>
      <c r="Z45" s="4" t="s">
        <v>30</v>
      </c>
      <c r="AA45" s="726"/>
      <c r="AB45" s="727"/>
      <c r="AC45" s="16">
        <v>2</v>
      </c>
      <c r="AD45" s="8">
        <f>SUM(AD46:AD47)</f>
        <v>240</v>
      </c>
      <c r="AE45" s="8">
        <v>100</v>
      </c>
      <c r="AF45" s="7">
        <f>[8]รายการ!B1</f>
        <v>6700</v>
      </c>
      <c r="AG45" s="7">
        <f>AF45*AD45</f>
        <v>1608000</v>
      </c>
      <c r="AH45" s="3">
        <v>240</v>
      </c>
      <c r="AI45" s="3"/>
      <c r="AJ45" s="728">
        <v>240</v>
      </c>
      <c r="AK45" s="728"/>
      <c r="AL45" s="728"/>
      <c r="AM45" s="751">
        <v>1</v>
      </c>
      <c r="AN45" s="751">
        <f>ค่าเสื่อม!B2</f>
        <v>1</v>
      </c>
      <c r="AO45" s="166">
        <f>AG45*AN45/100</f>
        <v>16080</v>
      </c>
      <c r="AP45" s="752">
        <f>AG45-AO45</f>
        <v>1591920</v>
      </c>
      <c r="AQ45" s="166">
        <f t="shared" si="3"/>
        <v>1884695</v>
      </c>
      <c r="AR45" s="166">
        <f t="shared" si="4"/>
        <v>1884695</v>
      </c>
      <c r="AS45" s="751"/>
      <c r="AT45" s="752">
        <f>AQ45-AS45</f>
        <v>1884695</v>
      </c>
      <c r="AU45" s="751"/>
      <c r="AV45" s="751"/>
      <c r="AW45" s="810"/>
      <c r="AX45" s="775"/>
    </row>
    <row r="46" spans="1:51" s="729" customFormat="1" ht="18" customHeight="1" x14ac:dyDescent="0.25">
      <c r="A46" s="26"/>
      <c r="B46" s="5"/>
      <c r="C46" s="722"/>
      <c r="D46" s="722"/>
      <c r="E46" s="722"/>
      <c r="F46" s="722"/>
      <c r="G46" s="4"/>
      <c r="H46" s="722"/>
      <c r="I46" s="722"/>
      <c r="J46" s="722"/>
      <c r="K46" s="12"/>
      <c r="L46" s="14"/>
      <c r="M46" s="62"/>
      <c r="N46" s="14"/>
      <c r="O46" s="14"/>
      <c r="P46" s="14"/>
      <c r="Q46" s="3"/>
      <c r="R46" s="721"/>
      <c r="S46" s="721"/>
      <c r="T46" s="722"/>
      <c r="U46" s="723"/>
      <c r="V46" s="26"/>
      <c r="W46" s="724"/>
      <c r="X46" s="725"/>
      <c r="Y46" s="722"/>
      <c r="Z46" s="574" t="s">
        <v>31</v>
      </c>
      <c r="AA46" s="726" t="s">
        <v>450</v>
      </c>
      <c r="AB46" s="727">
        <v>15</v>
      </c>
      <c r="AC46" s="16">
        <v>2</v>
      </c>
      <c r="AD46" s="8">
        <f t="shared" ref="AD46:AD52" si="20">AA46*AB46</f>
        <v>120</v>
      </c>
      <c r="AE46" s="8">
        <v>50</v>
      </c>
      <c r="AF46" s="7">
        <f>AF45</f>
        <v>6700</v>
      </c>
      <c r="AG46" s="7">
        <f t="shared" ref="AG46:AG48" si="21">AF46*AD46</f>
        <v>804000</v>
      </c>
      <c r="AH46" s="3">
        <v>120</v>
      </c>
      <c r="AI46" s="3"/>
      <c r="AJ46" s="728">
        <v>120</v>
      </c>
      <c r="AK46" s="728"/>
      <c r="AL46" s="728"/>
      <c r="AM46" s="751"/>
      <c r="AN46" s="751">
        <f>AN45</f>
        <v>1</v>
      </c>
      <c r="AO46" s="166">
        <f t="shared" ref="AO46:AO48" si="22">AG46*AN46/100</f>
        <v>8040</v>
      </c>
      <c r="AP46" s="752">
        <f t="shared" ref="AP46:AP48" si="23">AG46-AO46</f>
        <v>795960</v>
      </c>
      <c r="AQ46" s="166">
        <f t="shared" si="3"/>
        <v>795960</v>
      </c>
      <c r="AR46" s="166">
        <f t="shared" si="4"/>
        <v>795960</v>
      </c>
      <c r="AS46" s="751"/>
      <c r="AT46" s="752">
        <f>AQ46-AS46</f>
        <v>795960</v>
      </c>
      <c r="AU46" s="751"/>
      <c r="AV46" s="751"/>
      <c r="AW46" s="810"/>
      <c r="AX46" s="775"/>
    </row>
    <row r="47" spans="1:51" s="4" customFormat="1" ht="16.5" customHeight="1" x14ac:dyDescent="0.25">
      <c r="A47" s="26"/>
      <c r="B47" s="5"/>
      <c r="C47" s="722"/>
      <c r="D47" s="722"/>
      <c r="E47" s="722"/>
      <c r="F47" s="722"/>
      <c r="H47" s="722"/>
      <c r="I47" s="722"/>
      <c r="J47" s="722"/>
      <c r="K47" s="12"/>
      <c r="L47" s="14"/>
      <c r="M47" s="62"/>
      <c r="N47" s="14"/>
      <c r="O47" s="14"/>
      <c r="P47" s="14"/>
      <c r="Q47" s="3"/>
      <c r="R47" s="721"/>
      <c r="S47" s="8"/>
      <c r="U47" s="11"/>
      <c r="V47" s="26"/>
      <c r="W47" s="5"/>
      <c r="X47" s="17"/>
      <c r="Z47" s="26" t="s">
        <v>32</v>
      </c>
      <c r="AA47" s="62" t="s">
        <v>450</v>
      </c>
      <c r="AB47" s="16">
        <v>15</v>
      </c>
      <c r="AC47" s="16">
        <v>2</v>
      </c>
      <c r="AD47" s="8">
        <f t="shared" si="20"/>
        <v>120</v>
      </c>
      <c r="AE47" s="8">
        <v>50</v>
      </c>
      <c r="AF47" s="7">
        <f>AF45</f>
        <v>6700</v>
      </c>
      <c r="AG47" s="7">
        <f t="shared" si="21"/>
        <v>804000</v>
      </c>
      <c r="AH47" s="3">
        <v>120</v>
      </c>
      <c r="AI47" s="3"/>
      <c r="AJ47" s="3">
        <v>120</v>
      </c>
      <c r="AK47" s="3"/>
      <c r="AL47" s="3"/>
      <c r="AN47" s="4">
        <f>AN45</f>
        <v>1</v>
      </c>
      <c r="AO47" s="166">
        <f t="shared" si="22"/>
        <v>8040</v>
      </c>
      <c r="AP47" s="752">
        <f t="shared" si="23"/>
        <v>795960</v>
      </c>
      <c r="AQ47" s="166">
        <f t="shared" si="3"/>
        <v>795960</v>
      </c>
      <c r="AR47" s="166">
        <f>AQ47</f>
        <v>795960</v>
      </c>
      <c r="AT47" s="166">
        <f>AQ47</f>
        <v>795960</v>
      </c>
      <c r="AW47" s="809"/>
      <c r="AX47" s="72"/>
    </row>
    <row r="48" spans="1:51" s="4" customFormat="1" ht="16.5" customHeight="1" x14ac:dyDescent="0.25">
      <c r="A48" s="26"/>
      <c r="B48" s="5"/>
      <c r="C48" s="722"/>
      <c r="D48" s="722"/>
      <c r="E48" s="722"/>
      <c r="F48" s="722"/>
      <c r="H48" s="722"/>
      <c r="I48" s="722"/>
      <c r="J48" s="722"/>
      <c r="K48" s="12"/>
      <c r="L48" s="14"/>
      <c r="M48" s="62"/>
      <c r="N48" s="14"/>
      <c r="O48" s="14"/>
      <c r="P48" s="14"/>
      <c r="Q48" s="3"/>
      <c r="R48" s="721"/>
      <c r="S48" s="8"/>
      <c r="U48" s="11"/>
      <c r="V48" s="26"/>
      <c r="W48" s="5">
        <v>731</v>
      </c>
      <c r="X48" s="17"/>
      <c r="Y48" s="4" t="s">
        <v>34</v>
      </c>
      <c r="Z48" s="4" t="s">
        <v>6</v>
      </c>
      <c r="AA48" s="62" t="s">
        <v>334</v>
      </c>
      <c r="AB48" s="16">
        <v>14</v>
      </c>
      <c r="AC48" s="16">
        <v>2</v>
      </c>
      <c r="AD48" s="8">
        <f t="shared" si="20"/>
        <v>70</v>
      </c>
      <c r="AE48" s="8">
        <v>100</v>
      </c>
      <c r="AF48" s="7">
        <f>รายการ!B25</f>
        <v>5700</v>
      </c>
      <c r="AG48" s="7">
        <f t="shared" si="21"/>
        <v>399000</v>
      </c>
      <c r="AH48" s="3">
        <v>70</v>
      </c>
      <c r="AI48" s="3"/>
      <c r="AJ48" s="3">
        <v>70</v>
      </c>
      <c r="AK48" s="3"/>
      <c r="AL48" s="3"/>
      <c r="AM48" s="4">
        <v>1</v>
      </c>
      <c r="AN48" s="4">
        <f>ค่าเสื่อม!B2</f>
        <v>1</v>
      </c>
      <c r="AO48" s="166">
        <f t="shared" si="22"/>
        <v>3990</v>
      </c>
      <c r="AP48" s="752">
        <f t="shared" si="23"/>
        <v>395010</v>
      </c>
      <c r="AQ48" s="166">
        <f t="shared" si="3"/>
        <v>395010</v>
      </c>
      <c r="AR48" s="166">
        <f>AQ48</f>
        <v>395010</v>
      </c>
      <c r="AT48" s="166">
        <f>AQ48</f>
        <v>395010</v>
      </c>
      <c r="AW48" s="809"/>
      <c r="AX48" s="72"/>
    </row>
    <row r="49" spans="1:51" s="730" customFormat="1" ht="18" customHeight="1" x14ac:dyDescent="0.25">
      <c r="A49" s="566"/>
      <c r="B49" s="724"/>
      <c r="C49" s="722"/>
      <c r="D49" s="722"/>
      <c r="E49" s="722"/>
      <c r="F49" s="722"/>
      <c r="G49" s="722"/>
      <c r="H49" s="722"/>
      <c r="I49" s="722"/>
      <c r="J49" s="722"/>
      <c r="K49" s="12"/>
      <c r="L49" s="14"/>
      <c r="M49" s="62"/>
      <c r="N49" s="14"/>
      <c r="O49" s="14"/>
      <c r="P49" s="14"/>
      <c r="Q49" s="3"/>
      <c r="R49" s="721"/>
      <c r="S49" s="721"/>
      <c r="T49" s="722"/>
      <c r="U49" s="723"/>
      <c r="V49" s="813"/>
      <c r="W49" s="5">
        <v>732</v>
      </c>
      <c r="X49" s="725"/>
      <c r="Y49" s="4" t="s">
        <v>38</v>
      </c>
      <c r="Z49" s="722" t="s">
        <v>7</v>
      </c>
      <c r="AA49" s="726">
        <v>12</v>
      </c>
      <c r="AB49" s="727">
        <v>12</v>
      </c>
      <c r="AC49" s="16">
        <v>2</v>
      </c>
      <c r="AD49" s="8">
        <f t="shared" si="20"/>
        <v>144</v>
      </c>
      <c r="AE49" s="8">
        <v>100</v>
      </c>
      <c r="AF49" s="7">
        <f>[8]รายการ!B34</f>
        <v>2050</v>
      </c>
      <c r="AG49" s="7">
        <f>AF49*AD49</f>
        <v>295200</v>
      </c>
      <c r="AH49" s="3">
        <f>SUM(AI49:AL49)</f>
        <v>144</v>
      </c>
      <c r="AI49" s="3"/>
      <c r="AJ49" s="728">
        <v>144</v>
      </c>
      <c r="AK49" s="728"/>
      <c r="AL49" s="728"/>
      <c r="AM49" s="751">
        <v>3</v>
      </c>
      <c r="AN49" s="751">
        <f>ค่าเสื่อม!D4</f>
        <v>9</v>
      </c>
      <c r="AO49" s="111">
        <f>AG49*AN49/100</f>
        <v>26568</v>
      </c>
      <c r="AP49" s="752">
        <f>AG49-AO49</f>
        <v>268632</v>
      </c>
      <c r="AQ49" s="95">
        <f t="shared" si="3"/>
        <v>268632</v>
      </c>
      <c r="AR49" s="95">
        <f t="shared" si="4"/>
        <v>268632</v>
      </c>
      <c r="AS49" s="751"/>
      <c r="AT49" s="752">
        <f>AQ49-AS49</f>
        <v>268632</v>
      </c>
      <c r="AU49" s="751"/>
      <c r="AV49" s="751"/>
      <c r="AW49" s="810" t="s">
        <v>51</v>
      </c>
      <c r="AX49" s="776"/>
      <c r="AY49" s="750"/>
    </row>
    <row r="50" spans="1:51" s="730" customFormat="1" ht="18" customHeight="1" x14ac:dyDescent="0.25">
      <c r="A50" s="68"/>
      <c r="B50" s="724"/>
      <c r="C50" s="722"/>
      <c r="D50" s="722"/>
      <c r="E50" s="722"/>
      <c r="F50" s="722"/>
      <c r="G50" s="722"/>
      <c r="H50" s="722"/>
      <c r="I50" s="722"/>
      <c r="J50" s="722"/>
      <c r="K50" s="12"/>
      <c r="L50" s="14"/>
      <c r="M50" s="62"/>
      <c r="N50" s="14"/>
      <c r="O50" s="14"/>
      <c r="P50" s="14"/>
      <c r="Q50" s="3"/>
      <c r="R50" s="721"/>
      <c r="S50" s="721"/>
      <c r="T50" s="722"/>
      <c r="U50" s="723"/>
      <c r="V50" s="26" t="s">
        <v>2045</v>
      </c>
      <c r="W50" s="5">
        <v>733</v>
      </c>
      <c r="X50" s="725">
        <v>79</v>
      </c>
      <c r="Y50" s="722" t="s">
        <v>28</v>
      </c>
      <c r="Z50" s="722" t="s">
        <v>53</v>
      </c>
      <c r="AA50" s="726">
        <v>15</v>
      </c>
      <c r="AB50" s="727">
        <v>15</v>
      </c>
      <c r="AC50" s="16">
        <v>2</v>
      </c>
      <c r="AD50" s="8">
        <f t="shared" si="20"/>
        <v>225</v>
      </c>
      <c r="AE50" s="8">
        <v>100</v>
      </c>
      <c r="AF50" s="7">
        <f>[8]รายการ!B1</f>
        <v>6700</v>
      </c>
      <c r="AG50" s="7">
        <f>AF50*AD50</f>
        <v>1507500</v>
      </c>
      <c r="AH50" s="3">
        <f>SUM(AI50:AL50)</f>
        <v>225</v>
      </c>
      <c r="AI50" s="3"/>
      <c r="AJ50" s="728">
        <v>225</v>
      </c>
      <c r="AK50" s="728"/>
      <c r="AL50" s="728"/>
      <c r="AM50" s="751">
        <v>41</v>
      </c>
      <c r="AN50" s="751">
        <v>93</v>
      </c>
      <c r="AO50" s="111">
        <f>AG50*AN50/100</f>
        <v>1401975</v>
      </c>
      <c r="AP50" s="752">
        <f>AG50-AO50</f>
        <v>105525</v>
      </c>
      <c r="AQ50" s="95">
        <f t="shared" si="3"/>
        <v>105525</v>
      </c>
      <c r="AR50" s="95">
        <f t="shared" si="4"/>
        <v>105525</v>
      </c>
      <c r="AS50" s="751"/>
      <c r="AT50" s="752">
        <f>AQ50-AS50</f>
        <v>105525</v>
      </c>
      <c r="AU50" s="751"/>
      <c r="AV50" s="751"/>
      <c r="AW50" s="810"/>
      <c r="AX50" s="775"/>
      <c r="AY50" s="729"/>
    </row>
    <row r="51" spans="1:51" s="730" customFormat="1" ht="18" customHeight="1" x14ac:dyDescent="0.25">
      <c r="A51" s="68"/>
      <c r="B51" s="724"/>
      <c r="C51" s="722"/>
      <c r="D51" s="722"/>
      <c r="E51" s="722"/>
      <c r="F51" s="722"/>
      <c r="G51" s="722"/>
      <c r="H51" s="722"/>
      <c r="I51" s="722"/>
      <c r="J51" s="722"/>
      <c r="K51" s="12"/>
      <c r="L51" s="14"/>
      <c r="M51" s="62"/>
      <c r="N51" s="14"/>
      <c r="O51" s="14"/>
      <c r="P51" s="14"/>
      <c r="Q51" s="3"/>
      <c r="R51" s="721"/>
      <c r="S51" s="721"/>
      <c r="T51" s="722"/>
      <c r="U51" s="723"/>
      <c r="V51" s="813" t="s">
        <v>963</v>
      </c>
      <c r="W51" s="5">
        <v>734</v>
      </c>
      <c r="X51" s="725" t="s">
        <v>964</v>
      </c>
      <c r="Y51" s="722" t="s">
        <v>28</v>
      </c>
      <c r="Z51" s="722" t="s">
        <v>37</v>
      </c>
      <c r="AA51" s="726">
        <v>8</v>
      </c>
      <c r="AB51" s="727">
        <v>18</v>
      </c>
      <c r="AC51" s="16">
        <v>2</v>
      </c>
      <c r="AD51" s="8">
        <f t="shared" si="20"/>
        <v>144</v>
      </c>
      <c r="AE51" s="8">
        <v>100</v>
      </c>
      <c r="AF51" s="7">
        <f>[8]รายการ!B1</f>
        <v>6700</v>
      </c>
      <c r="AG51" s="7">
        <f>AF51*AD51</f>
        <v>964800</v>
      </c>
      <c r="AH51" s="3">
        <f>SUM(AI51:AL51)</f>
        <v>144</v>
      </c>
      <c r="AI51" s="3"/>
      <c r="AJ51" s="728">
        <v>144</v>
      </c>
      <c r="AK51" s="728"/>
      <c r="AL51" s="728"/>
      <c r="AM51" s="751">
        <v>7</v>
      </c>
      <c r="AN51" s="751">
        <v>7</v>
      </c>
      <c r="AO51" s="111">
        <f>AG51*AN51/100</f>
        <v>67536</v>
      </c>
      <c r="AP51" s="752">
        <f>AG51-AO51</f>
        <v>897264</v>
      </c>
      <c r="AQ51" s="95">
        <f t="shared" si="3"/>
        <v>897264</v>
      </c>
      <c r="AR51" s="95">
        <f t="shared" si="4"/>
        <v>897264</v>
      </c>
      <c r="AS51" s="751"/>
      <c r="AT51" s="752">
        <f>AQ51-AS51</f>
        <v>897264</v>
      </c>
      <c r="AU51" s="751"/>
      <c r="AV51" s="751"/>
      <c r="AW51" s="810"/>
      <c r="AX51" s="775"/>
      <c r="AY51" s="729"/>
    </row>
    <row r="52" spans="1:51" s="730" customFormat="1" ht="18" customHeight="1" x14ac:dyDescent="0.25">
      <c r="A52" s="68"/>
      <c r="B52" s="724"/>
      <c r="C52" s="722"/>
      <c r="D52" s="722"/>
      <c r="E52" s="722"/>
      <c r="F52" s="722"/>
      <c r="G52" s="722"/>
      <c r="H52" s="722"/>
      <c r="I52" s="722"/>
      <c r="J52" s="722"/>
      <c r="K52" s="12"/>
      <c r="L52" s="14"/>
      <c r="M52" s="62"/>
      <c r="N52" s="14"/>
      <c r="O52" s="14"/>
      <c r="P52" s="14"/>
      <c r="Q52" s="3"/>
      <c r="R52" s="721"/>
      <c r="S52" s="721"/>
      <c r="T52" s="722"/>
      <c r="U52" s="723"/>
      <c r="V52" s="813" t="s">
        <v>965</v>
      </c>
      <c r="W52" s="5">
        <v>735</v>
      </c>
      <c r="X52" s="725">
        <v>90</v>
      </c>
      <c r="Y52" s="722" t="s">
        <v>28</v>
      </c>
      <c r="Z52" s="722" t="s">
        <v>37</v>
      </c>
      <c r="AA52" s="726">
        <v>8</v>
      </c>
      <c r="AB52" s="727">
        <v>14</v>
      </c>
      <c r="AC52" s="16">
        <v>2</v>
      </c>
      <c r="AD52" s="8">
        <f t="shared" si="20"/>
        <v>112</v>
      </c>
      <c r="AE52" s="8">
        <v>100</v>
      </c>
      <c r="AF52" s="7">
        <f>[8]รายการ!B1</f>
        <v>6700</v>
      </c>
      <c r="AG52" s="7">
        <f>AF52*AD52</f>
        <v>750400</v>
      </c>
      <c r="AH52" s="3">
        <f>SUM(AI52:AL52)</f>
        <v>112</v>
      </c>
      <c r="AI52" s="3"/>
      <c r="AJ52" s="728">
        <v>112</v>
      </c>
      <c r="AK52" s="728"/>
      <c r="AL52" s="728"/>
      <c r="AM52" s="751">
        <v>10</v>
      </c>
      <c r="AN52" s="751">
        <f>ค่าเสื่อม!K2</f>
        <v>10</v>
      </c>
      <c r="AO52" s="111">
        <f>AG52*AN52/100</f>
        <v>75040</v>
      </c>
      <c r="AP52" s="752">
        <f>AG52-AO52</f>
        <v>675360</v>
      </c>
      <c r="AQ52" s="95">
        <f t="shared" si="3"/>
        <v>675360</v>
      </c>
      <c r="AR52" s="95">
        <f t="shared" si="4"/>
        <v>675360</v>
      </c>
      <c r="AS52" s="751"/>
      <c r="AT52" s="752">
        <f>AQ52-AS52</f>
        <v>675360</v>
      </c>
      <c r="AU52" s="751"/>
      <c r="AV52" s="751"/>
      <c r="AW52" s="810"/>
      <c r="AX52" s="775"/>
      <c r="AY52" s="729"/>
    </row>
    <row r="53" spans="1:51" ht="16.5" customHeight="1" x14ac:dyDescent="0.25">
      <c r="B53" s="1">
        <v>711</v>
      </c>
      <c r="C53" s="2" t="s">
        <v>5</v>
      </c>
      <c r="D53" s="2">
        <v>15154</v>
      </c>
      <c r="E53" s="2">
        <v>14</v>
      </c>
      <c r="F53" s="2">
        <v>337</v>
      </c>
      <c r="G53" s="2" t="s">
        <v>160</v>
      </c>
      <c r="H53" s="2">
        <v>2</v>
      </c>
      <c r="I53" s="2">
        <v>0</v>
      </c>
      <c r="J53" s="2">
        <v>24</v>
      </c>
      <c r="K53" s="12">
        <f t="shared" ref="K53:K60" si="24">H53*400+I53*100+J53</f>
        <v>824</v>
      </c>
      <c r="L53" s="14">
        <f t="shared" ref="L53:L60" si="25">SUM(Q53:U53)</f>
        <v>931</v>
      </c>
      <c r="M53" s="62">
        <v>1</v>
      </c>
      <c r="N53" s="14">
        <f t="shared" ref="N53:N60" si="26">L53</f>
        <v>931</v>
      </c>
      <c r="O53" s="14">
        <f>100</f>
        <v>100</v>
      </c>
      <c r="P53" s="14">
        <f t="shared" ref="P53:P60" si="27">N53*O53</f>
        <v>93100</v>
      </c>
      <c r="Q53" s="3">
        <v>931</v>
      </c>
      <c r="AA53" s="62"/>
      <c r="AP53" s="95"/>
      <c r="AQ53" s="95">
        <f t="shared" si="3"/>
        <v>93100</v>
      </c>
      <c r="AR53" s="95">
        <f t="shared" si="4"/>
        <v>93100</v>
      </c>
      <c r="AT53" s="95">
        <f t="shared" ref="AT53:AT59" si="28">AQ53</f>
        <v>93100</v>
      </c>
      <c r="AU53" s="2"/>
      <c r="AW53" s="808"/>
      <c r="AX53" s="66"/>
      <c r="AY53" s="2"/>
    </row>
    <row r="54" spans="1:51" ht="16.5" customHeight="1" x14ac:dyDescent="0.25">
      <c r="B54" s="1">
        <v>712</v>
      </c>
      <c r="C54" s="2" t="s">
        <v>5</v>
      </c>
      <c r="D54" s="2">
        <v>34946</v>
      </c>
      <c r="E54" s="2">
        <v>35</v>
      </c>
      <c r="F54" s="2">
        <v>1687</v>
      </c>
      <c r="G54" s="2" t="s">
        <v>160</v>
      </c>
      <c r="H54" s="2">
        <v>3</v>
      </c>
      <c r="I54" s="2">
        <v>3</v>
      </c>
      <c r="J54" s="2">
        <v>47</v>
      </c>
      <c r="K54" s="12">
        <f t="shared" si="24"/>
        <v>1547</v>
      </c>
      <c r="L54" s="14">
        <f t="shared" si="25"/>
        <v>1547</v>
      </c>
      <c r="M54" s="62">
        <v>1</v>
      </c>
      <c r="N54" s="14">
        <f t="shared" si="26"/>
        <v>1547</v>
      </c>
      <c r="O54" s="14">
        <f>125</f>
        <v>125</v>
      </c>
      <c r="P54" s="14">
        <f t="shared" si="27"/>
        <v>193375</v>
      </c>
      <c r="Q54" s="3">
        <v>1547</v>
      </c>
      <c r="AA54" s="62"/>
      <c r="AQ54" s="95">
        <f t="shared" si="3"/>
        <v>193375</v>
      </c>
      <c r="AR54" s="95">
        <f t="shared" si="4"/>
        <v>193375</v>
      </c>
      <c r="AT54" s="95">
        <f t="shared" si="28"/>
        <v>193375</v>
      </c>
      <c r="AU54" s="2"/>
      <c r="AW54" s="808"/>
      <c r="AX54" s="66"/>
      <c r="AY54" s="2"/>
    </row>
    <row r="55" spans="1:51" ht="16.5" customHeight="1" x14ac:dyDescent="0.25">
      <c r="A55" s="67" t="s">
        <v>966</v>
      </c>
      <c r="B55" s="1">
        <v>713</v>
      </c>
      <c r="C55" s="2" t="s">
        <v>5</v>
      </c>
      <c r="D55" s="2">
        <v>15153</v>
      </c>
      <c r="E55" s="2">
        <v>21</v>
      </c>
      <c r="F55" s="2">
        <v>336</v>
      </c>
      <c r="G55" s="2" t="s">
        <v>160</v>
      </c>
      <c r="H55" s="2">
        <v>2</v>
      </c>
      <c r="I55" s="2">
        <v>1</v>
      </c>
      <c r="J55" s="2">
        <v>34</v>
      </c>
      <c r="K55" s="12">
        <f t="shared" si="24"/>
        <v>934</v>
      </c>
      <c r="L55" s="14">
        <f t="shared" si="25"/>
        <v>934</v>
      </c>
      <c r="M55" s="62">
        <v>1</v>
      </c>
      <c r="N55" s="14">
        <f t="shared" si="26"/>
        <v>934</v>
      </c>
      <c r="O55" s="14">
        <f>125</f>
        <v>125</v>
      </c>
      <c r="P55" s="14">
        <f t="shared" si="27"/>
        <v>116750</v>
      </c>
      <c r="Q55" s="3">
        <v>934</v>
      </c>
      <c r="AA55" s="62"/>
      <c r="AQ55" s="95">
        <f t="shared" si="3"/>
        <v>116750</v>
      </c>
      <c r="AR55" s="95">
        <f t="shared" si="4"/>
        <v>116750</v>
      </c>
      <c r="AT55" s="95">
        <f t="shared" si="28"/>
        <v>116750</v>
      </c>
      <c r="AU55" s="2"/>
      <c r="AW55" s="808"/>
      <c r="AX55" s="66"/>
      <c r="AY55" s="2"/>
    </row>
    <row r="56" spans="1:51" ht="16.5" customHeight="1" x14ac:dyDescent="0.25">
      <c r="A56" s="67" t="s">
        <v>967</v>
      </c>
      <c r="B56" s="1">
        <v>714</v>
      </c>
      <c r="C56" s="2" t="s">
        <v>5</v>
      </c>
      <c r="D56" s="2">
        <v>25530</v>
      </c>
      <c r="E56" s="2">
        <v>225</v>
      </c>
      <c r="F56" s="2">
        <v>1150</v>
      </c>
      <c r="G56" s="2" t="s">
        <v>160</v>
      </c>
      <c r="H56" s="2">
        <v>2</v>
      </c>
      <c r="I56" s="2">
        <v>1</v>
      </c>
      <c r="J56" s="2">
        <v>78</v>
      </c>
      <c r="K56" s="12">
        <f t="shared" si="24"/>
        <v>978</v>
      </c>
      <c r="L56" s="14">
        <f t="shared" si="25"/>
        <v>978</v>
      </c>
      <c r="M56" s="62">
        <v>1</v>
      </c>
      <c r="N56" s="14">
        <f t="shared" si="26"/>
        <v>978</v>
      </c>
      <c r="O56" s="14">
        <f>125</f>
        <v>125</v>
      </c>
      <c r="P56" s="14">
        <f t="shared" si="27"/>
        <v>122250</v>
      </c>
      <c r="Q56" s="3">
        <v>978</v>
      </c>
      <c r="AA56" s="62"/>
      <c r="AQ56" s="95">
        <f t="shared" si="3"/>
        <v>122250</v>
      </c>
      <c r="AR56" s="95">
        <f t="shared" si="4"/>
        <v>122250</v>
      </c>
      <c r="AT56" s="95">
        <f t="shared" si="28"/>
        <v>122250</v>
      </c>
      <c r="AU56" s="2"/>
      <c r="AW56" s="808"/>
      <c r="AX56" s="66"/>
      <c r="AY56" s="2"/>
    </row>
    <row r="57" spans="1:51" ht="16.5" customHeight="1" x14ac:dyDescent="0.25">
      <c r="A57" s="67" t="s">
        <v>968</v>
      </c>
      <c r="B57" s="1">
        <v>715</v>
      </c>
      <c r="C57" s="2" t="s">
        <v>5</v>
      </c>
      <c r="D57" s="2">
        <v>34254</v>
      </c>
      <c r="E57" s="2">
        <v>554</v>
      </c>
      <c r="F57" s="2">
        <v>1647</v>
      </c>
      <c r="G57" s="2" t="s">
        <v>139</v>
      </c>
      <c r="H57" s="2">
        <v>2</v>
      </c>
      <c r="I57" s="2">
        <v>0</v>
      </c>
      <c r="J57" s="2">
        <v>35</v>
      </c>
      <c r="K57" s="12">
        <f t="shared" si="24"/>
        <v>835</v>
      </c>
      <c r="L57" s="14">
        <f t="shared" si="25"/>
        <v>835</v>
      </c>
      <c r="M57" s="62">
        <v>1</v>
      </c>
      <c r="N57" s="14">
        <f t="shared" si="26"/>
        <v>835</v>
      </c>
      <c r="O57" s="14">
        <f>100</f>
        <v>100</v>
      </c>
      <c r="P57" s="14">
        <f t="shared" si="27"/>
        <v>83500</v>
      </c>
      <c r="Q57" s="3">
        <v>835</v>
      </c>
      <c r="X57" s="19"/>
      <c r="AA57" s="62"/>
      <c r="AQ57" s="95">
        <f t="shared" si="3"/>
        <v>83500</v>
      </c>
      <c r="AR57" s="95">
        <f t="shared" si="4"/>
        <v>83500</v>
      </c>
      <c r="AT57" s="95">
        <f t="shared" si="28"/>
        <v>83500</v>
      </c>
      <c r="AU57" s="2"/>
      <c r="AW57" s="808"/>
      <c r="AX57" s="66"/>
      <c r="AY57" s="2"/>
    </row>
    <row r="58" spans="1:51" ht="16.5" customHeight="1" x14ac:dyDescent="0.25">
      <c r="A58" s="67" t="s">
        <v>969</v>
      </c>
      <c r="B58" s="1">
        <v>716</v>
      </c>
      <c r="C58" s="2" t="s">
        <v>5</v>
      </c>
      <c r="D58" s="2">
        <v>15158</v>
      </c>
      <c r="E58" s="2">
        <v>8</v>
      </c>
      <c r="F58" s="2">
        <v>341</v>
      </c>
      <c r="G58" s="2" t="s">
        <v>160</v>
      </c>
      <c r="H58" s="2">
        <v>1</v>
      </c>
      <c r="I58" s="2">
        <v>3</v>
      </c>
      <c r="J58" s="2">
        <v>84</v>
      </c>
      <c r="K58" s="12">
        <f t="shared" si="24"/>
        <v>784</v>
      </c>
      <c r="L58" s="14">
        <f t="shared" si="25"/>
        <v>784</v>
      </c>
      <c r="M58" s="62">
        <v>1</v>
      </c>
      <c r="N58" s="14">
        <f t="shared" si="26"/>
        <v>784</v>
      </c>
      <c r="O58" s="14">
        <f>125</f>
        <v>125</v>
      </c>
      <c r="P58" s="14">
        <f t="shared" si="27"/>
        <v>98000</v>
      </c>
      <c r="Q58" s="3">
        <v>784</v>
      </c>
      <c r="X58" s="19"/>
      <c r="AA58" s="62"/>
      <c r="AQ58" s="95">
        <f t="shared" si="3"/>
        <v>98000</v>
      </c>
      <c r="AR58" s="95">
        <f t="shared" si="4"/>
        <v>98000</v>
      </c>
      <c r="AT58" s="95">
        <f t="shared" si="28"/>
        <v>98000</v>
      </c>
      <c r="AU58" s="2"/>
      <c r="AW58" s="808"/>
      <c r="AX58" s="66"/>
      <c r="AY58" s="2"/>
    </row>
    <row r="59" spans="1:51" s="27" customFormat="1" ht="16.5" customHeight="1" x14ac:dyDescent="0.25">
      <c r="A59" s="68" t="s">
        <v>970</v>
      </c>
      <c r="B59" s="1">
        <v>717</v>
      </c>
      <c r="C59" s="4" t="s">
        <v>5</v>
      </c>
      <c r="D59" s="4">
        <v>44351</v>
      </c>
      <c r="E59" s="4">
        <v>155</v>
      </c>
      <c r="F59" s="4">
        <v>2464</v>
      </c>
      <c r="G59" s="4" t="s">
        <v>160</v>
      </c>
      <c r="H59" s="4">
        <v>8</v>
      </c>
      <c r="I59" s="4">
        <v>3</v>
      </c>
      <c r="J59" s="4">
        <v>77</v>
      </c>
      <c r="K59" s="12">
        <f t="shared" si="24"/>
        <v>3577</v>
      </c>
      <c r="L59" s="14">
        <f t="shared" si="25"/>
        <v>3577</v>
      </c>
      <c r="M59" s="62">
        <v>1</v>
      </c>
      <c r="N59" s="14">
        <f t="shared" si="26"/>
        <v>3577</v>
      </c>
      <c r="O59" s="14">
        <f>125</f>
        <v>125</v>
      </c>
      <c r="P59" s="14">
        <f t="shared" si="27"/>
        <v>447125</v>
      </c>
      <c r="Q59" s="3">
        <v>3577</v>
      </c>
      <c r="R59" s="8"/>
      <c r="S59" s="8"/>
      <c r="T59" s="4"/>
      <c r="U59" s="11"/>
      <c r="V59" s="26"/>
      <c r="W59" s="5"/>
      <c r="X59" s="17"/>
      <c r="Y59" s="4"/>
      <c r="Z59" s="4"/>
      <c r="AA59" s="62"/>
      <c r="AB59" s="16"/>
      <c r="AC59" s="16"/>
      <c r="AD59" s="8"/>
      <c r="AE59" s="8"/>
      <c r="AF59" s="7"/>
      <c r="AG59" s="7"/>
      <c r="AH59" s="4"/>
      <c r="AI59" s="3"/>
      <c r="AJ59" s="3"/>
      <c r="AK59" s="3"/>
      <c r="AL59" s="3"/>
      <c r="AM59" s="4"/>
      <c r="AN59" s="4"/>
      <c r="AO59" s="4"/>
      <c r="AP59" s="4"/>
      <c r="AQ59" s="95">
        <f t="shared" si="3"/>
        <v>447125</v>
      </c>
      <c r="AR59" s="95">
        <f t="shared" si="4"/>
        <v>447125</v>
      </c>
      <c r="AS59" s="4"/>
      <c r="AT59" s="95">
        <f t="shared" si="28"/>
        <v>447125</v>
      </c>
      <c r="AU59" s="4"/>
      <c r="AV59" s="4"/>
      <c r="AW59" s="809"/>
      <c r="AX59" s="72"/>
      <c r="AY59" s="4"/>
    </row>
    <row r="60" spans="1:51" ht="16.5" customHeight="1" x14ac:dyDescent="0.25">
      <c r="A60" s="67" t="s">
        <v>971</v>
      </c>
      <c r="B60" s="1">
        <v>718</v>
      </c>
      <c r="C60" s="2" t="s">
        <v>5</v>
      </c>
      <c r="D60" s="2">
        <v>28016</v>
      </c>
      <c r="E60" s="2">
        <v>68</v>
      </c>
      <c r="F60" s="2">
        <v>1251</v>
      </c>
      <c r="G60" s="2" t="s">
        <v>160</v>
      </c>
      <c r="H60" s="2">
        <v>5</v>
      </c>
      <c r="I60" s="2">
        <v>0</v>
      </c>
      <c r="J60" s="2">
        <v>46</v>
      </c>
      <c r="K60" s="12">
        <f t="shared" si="24"/>
        <v>2046</v>
      </c>
      <c r="L60" s="14">
        <f t="shared" si="25"/>
        <v>2046</v>
      </c>
      <c r="M60" s="62">
        <v>5</v>
      </c>
      <c r="N60" s="14">
        <f t="shared" si="26"/>
        <v>2046</v>
      </c>
      <c r="O60" s="14">
        <f>[15]qry_report!$L$859</f>
        <v>125</v>
      </c>
      <c r="P60" s="14">
        <f t="shared" si="27"/>
        <v>255750</v>
      </c>
      <c r="Q60" s="3">
        <v>1846</v>
      </c>
      <c r="R60" s="8">
        <v>200</v>
      </c>
      <c r="V60" s="26" t="s">
        <v>972</v>
      </c>
      <c r="W60" s="5">
        <v>736</v>
      </c>
      <c r="X60" s="17" t="s">
        <v>416</v>
      </c>
      <c r="Y60" s="4" t="s">
        <v>28</v>
      </c>
      <c r="Z60" s="4" t="s">
        <v>41</v>
      </c>
      <c r="AA60" s="62"/>
      <c r="AC60" s="16">
        <v>2</v>
      </c>
      <c r="AD60" s="8">
        <f>SUM(AD61:AD62)</f>
        <v>324</v>
      </c>
      <c r="AE60" s="8">
        <v>100</v>
      </c>
      <c r="AF60" s="7">
        <f>[8]รายการ!B1</f>
        <v>6700</v>
      </c>
      <c r="AG60" s="7">
        <f t="shared" ref="AG60:AG68" si="29">AF60*AD60</f>
        <v>2170800</v>
      </c>
      <c r="AH60" s="3">
        <f>SUM(AI60:AK60)</f>
        <v>576</v>
      </c>
      <c r="AJ60" s="3">
        <v>576</v>
      </c>
      <c r="AM60" s="2">
        <v>41</v>
      </c>
      <c r="AN60" s="2">
        <f>ค่าเสื่อม!W3</f>
        <v>85</v>
      </c>
      <c r="AO60" s="111">
        <f t="shared" ref="AO60:AO68" si="30">AG60*AN60/100</f>
        <v>1845180</v>
      </c>
      <c r="AP60" s="95">
        <f t="shared" ref="AP60:AP68" si="31">AG60-AO60</f>
        <v>325620</v>
      </c>
      <c r="AQ60" s="95">
        <f t="shared" si="3"/>
        <v>581370</v>
      </c>
      <c r="AR60" s="95">
        <f t="shared" si="4"/>
        <v>581370</v>
      </c>
      <c r="AT60" s="95">
        <f t="shared" ref="AT60:AT68" si="32">AQ60-AS60</f>
        <v>581370</v>
      </c>
      <c r="AU60" s="2"/>
      <c r="AW60" s="808"/>
      <c r="AX60" s="66"/>
      <c r="AY60" s="2"/>
    </row>
    <row r="61" spans="1:51" ht="16.5" customHeight="1" x14ac:dyDescent="0.25">
      <c r="C61" s="2"/>
      <c r="K61" s="12"/>
      <c r="L61" s="14"/>
      <c r="M61" s="62"/>
      <c r="N61" s="14"/>
      <c r="O61" s="14"/>
      <c r="P61" s="14"/>
      <c r="Z61" s="26" t="s">
        <v>42</v>
      </c>
      <c r="AA61" s="62">
        <v>9</v>
      </c>
      <c r="AB61" s="16">
        <v>18</v>
      </c>
      <c r="AC61" s="16">
        <v>2</v>
      </c>
      <c r="AD61" s="8">
        <f>AA61*AB61</f>
        <v>162</v>
      </c>
      <c r="AE61" s="8">
        <v>50</v>
      </c>
      <c r="AF61" s="7">
        <f>AF60</f>
        <v>6700</v>
      </c>
      <c r="AG61" s="7">
        <f t="shared" si="29"/>
        <v>1085400</v>
      </c>
      <c r="AH61" s="3">
        <f t="shared" ref="AH61:AH68" si="33">SUM(AI61:AL61)</f>
        <v>162</v>
      </c>
      <c r="AJ61" s="3">
        <v>162</v>
      </c>
      <c r="AN61" s="2">
        <v>85</v>
      </c>
      <c r="AO61" s="111">
        <f t="shared" si="30"/>
        <v>922590</v>
      </c>
      <c r="AP61" s="95">
        <f t="shared" si="31"/>
        <v>162810</v>
      </c>
      <c r="AQ61" s="95">
        <f t="shared" si="3"/>
        <v>162810</v>
      </c>
      <c r="AR61" s="95">
        <f t="shared" si="4"/>
        <v>162810</v>
      </c>
      <c r="AT61" s="95">
        <f t="shared" si="32"/>
        <v>162810</v>
      </c>
      <c r="AU61" s="2"/>
      <c r="AW61" s="808"/>
      <c r="AX61" s="66"/>
      <c r="AY61" s="2"/>
    </row>
    <row r="62" spans="1:51" ht="16.5" customHeight="1" x14ac:dyDescent="0.25">
      <c r="C62" s="2"/>
      <c r="K62" s="12"/>
      <c r="L62" s="14"/>
      <c r="M62" s="62"/>
      <c r="N62" s="14"/>
      <c r="O62" s="14"/>
      <c r="P62" s="14"/>
      <c r="Z62" s="26" t="s">
        <v>43</v>
      </c>
      <c r="AA62" s="62">
        <v>9</v>
      </c>
      <c r="AB62" s="16">
        <v>18</v>
      </c>
      <c r="AC62" s="16">
        <v>2</v>
      </c>
      <c r="AD62" s="8">
        <f>AA62*AB62</f>
        <v>162</v>
      </c>
      <c r="AE62" s="8">
        <v>50</v>
      </c>
      <c r="AF62" s="7">
        <f>AF61</f>
        <v>6700</v>
      </c>
      <c r="AG62" s="7">
        <f t="shared" si="29"/>
        <v>1085400</v>
      </c>
      <c r="AH62" s="3">
        <f t="shared" si="33"/>
        <v>162</v>
      </c>
      <c r="AJ62" s="3">
        <v>162</v>
      </c>
      <c r="AN62" s="2">
        <v>85</v>
      </c>
      <c r="AO62" s="111">
        <f t="shared" si="30"/>
        <v>922590</v>
      </c>
      <c r="AP62" s="95">
        <f t="shared" si="31"/>
        <v>162810</v>
      </c>
      <c r="AQ62" s="95">
        <f t="shared" si="3"/>
        <v>162810</v>
      </c>
      <c r="AR62" s="95">
        <f t="shared" si="4"/>
        <v>162810</v>
      </c>
      <c r="AT62" s="95">
        <f t="shared" si="32"/>
        <v>162810</v>
      </c>
      <c r="AU62" s="2"/>
      <c r="AW62" s="808"/>
      <c r="AX62" s="66"/>
      <c r="AY62" s="2"/>
    </row>
    <row r="63" spans="1:51" ht="16.5" customHeight="1" x14ac:dyDescent="0.25">
      <c r="C63" s="2"/>
      <c r="K63" s="12"/>
      <c r="L63" s="14"/>
      <c r="M63" s="62"/>
      <c r="N63" s="14"/>
      <c r="O63" s="14"/>
      <c r="P63" s="14"/>
      <c r="W63" s="5">
        <v>737</v>
      </c>
      <c r="Y63" s="4" t="s">
        <v>34</v>
      </c>
      <c r="Z63" s="4" t="s">
        <v>7</v>
      </c>
      <c r="AA63" s="62">
        <v>9</v>
      </c>
      <c r="AB63" s="16">
        <v>15</v>
      </c>
      <c r="AC63" s="16">
        <v>2</v>
      </c>
      <c r="AD63" s="8">
        <f>AA63*AB63</f>
        <v>135</v>
      </c>
      <c r="AE63" s="8">
        <v>100</v>
      </c>
      <c r="AF63" s="7">
        <f>[8]รายการ!B8</f>
        <v>2600</v>
      </c>
      <c r="AG63" s="7">
        <f t="shared" si="29"/>
        <v>351000</v>
      </c>
      <c r="AH63" s="3">
        <f t="shared" si="33"/>
        <v>135</v>
      </c>
      <c r="AJ63" s="3">
        <v>135</v>
      </c>
      <c r="AM63" s="2">
        <v>41</v>
      </c>
      <c r="AN63" s="2">
        <v>93</v>
      </c>
      <c r="AO63" s="111">
        <f t="shared" si="30"/>
        <v>326430</v>
      </c>
      <c r="AP63" s="95">
        <f t="shared" si="31"/>
        <v>24570</v>
      </c>
      <c r="AQ63" s="95">
        <f t="shared" si="3"/>
        <v>24570</v>
      </c>
      <c r="AR63" s="95">
        <f t="shared" si="4"/>
        <v>24570</v>
      </c>
      <c r="AT63" s="95">
        <f t="shared" si="32"/>
        <v>24570</v>
      </c>
      <c r="AU63" s="2"/>
      <c r="AW63" s="808"/>
      <c r="AX63" s="66"/>
      <c r="AY63" s="2"/>
    </row>
    <row r="64" spans="1:51" ht="16.5" customHeight="1" x14ac:dyDescent="0.25">
      <c r="C64" s="2"/>
      <c r="K64" s="12"/>
      <c r="L64" s="14"/>
      <c r="M64" s="62"/>
      <c r="N64" s="14"/>
      <c r="O64" s="14"/>
      <c r="P64" s="14"/>
      <c r="V64" s="26" t="s">
        <v>973</v>
      </c>
      <c r="W64" s="5">
        <v>738</v>
      </c>
      <c r="X64" s="17" t="s">
        <v>974</v>
      </c>
      <c r="Y64" s="4" t="s">
        <v>28</v>
      </c>
      <c r="Z64" s="4" t="s">
        <v>37</v>
      </c>
      <c r="AA64" s="62">
        <v>8</v>
      </c>
      <c r="AB64" s="16">
        <v>12</v>
      </c>
      <c r="AC64" s="16">
        <v>2</v>
      </c>
      <c r="AD64" s="8">
        <f>AA64*AB64</f>
        <v>96</v>
      </c>
      <c r="AE64" s="8">
        <v>100</v>
      </c>
      <c r="AF64" s="7">
        <f>[8]รายการ!B1</f>
        <v>6700</v>
      </c>
      <c r="AG64" s="7">
        <f t="shared" si="29"/>
        <v>643200</v>
      </c>
      <c r="AH64" s="3">
        <f t="shared" si="33"/>
        <v>96</v>
      </c>
      <c r="AJ64" s="3">
        <v>96</v>
      </c>
      <c r="AM64" s="2">
        <v>21</v>
      </c>
      <c r="AN64" s="2">
        <f>ค่าเสื่อม!V2</f>
        <v>32</v>
      </c>
      <c r="AO64" s="111">
        <f t="shared" si="30"/>
        <v>205824</v>
      </c>
      <c r="AP64" s="95">
        <f t="shared" si="31"/>
        <v>437376</v>
      </c>
      <c r="AQ64" s="95">
        <f t="shared" si="3"/>
        <v>437376</v>
      </c>
      <c r="AR64" s="95">
        <f t="shared" si="4"/>
        <v>437376</v>
      </c>
      <c r="AT64" s="95">
        <f t="shared" si="32"/>
        <v>437376</v>
      </c>
      <c r="AU64" s="2"/>
      <c r="AW64" s="808"/>
      <c r="AX64" s="66"/>
      <c r="AY64" s="2"/>
    </row>
    <row r="65" spans="1:51" ht="16.5" customHeight="1" x14ac:dyDescent="0.25">
      <c r="C65" s="2"/>
      <c r="K65" s="12"/>
      <c r="L65" s="14"/>
      <c r="M65" s="62"/>
      <c r="N65" s="14"/>
      <c r="O65" s="14"/>
      <c r="P65" s="14"/>
      <c r="V65" s="26" t="s">
        <v>969</v>
      </c>
      <c r="W65" s="5">
        <v>739</v>
      </c>
      <c r="X65" s="17" t="s">
        <v>652</v>
      </c>
      <c r="Y65" s="4" t="s">
        <v>28</v>
      </c>
      <c r="Z65" s="4" t="s">
        <v>41</v>
      </c>
      <c r="AA65" s="62"/>
      <c r="AC65" s="16">
        <v>2</v>
      </c>
      <c r="AD65" s="8">
        <f>SUM(AD66:AD67)</f>
        <v>240</v>
      </c>
      <c r="AE65" s="8">
        <v>100</v>
      </c>
      <c r="AF65" s="7">
        <f>[8]รายการ!B1</f>
        <v>6700</v>
      </c>
      <c r="AG65" s="7">
        <f t="shared" si="29"/>
        <v>1608000</v>
      </c>
      <c r="AH65" s="3">
        <f t="shared" si="33"/>
        <v>240</v>
      </c>
      <c r="AJ65" s="3">
        <v>240</v>
      </c>
      <c r="AM65" s="2">
        <v>11</v>
      </c>
      <c r="AN65" s="2">
        <f>ค่าเสื่อม!L3</f>
        <v>34</v>
      </c>
      <c r="AO65" s="111">
        <f t="shared" si="30"/>
        <v>546720</v>
      </c>
      <c r="AP65" s="95">
        <f t="shared" si="31"/>
        <v>1061280</v>
      </c>
      <c r="AQ65" s="95">
        <f t="shared" si="3"/>
        <v>1061280</v>
      </c>
      <c r="AR65" s="95">
        <f t="shared" si="4"/>
        <v>1061280</v>
      </c>
      <c r="AT65" s="95">
        <f t="shared" si="32"/>
        <v>1061280</v>
      </c>
      <c r="AU65" s="2"/>
      <c r="AW65" s="808"/>
      <c r="AX65" s="66"/>
      <c r="AY65" s="2"/>
    </row>
    <row r="66" spans="1:51" ht="16.5" customHeight="1" x14ac:dyDescent="0.25">
      <c r="C66" s="2"/>
      <c r="K66" s="12"/>
      <c r="L66" s="14"/>
      <c r="M66" s="62"/>
      <c r="N66" s="14"/>
      <c r="O66" s="14"/>
      <c r="P66" s="14"/>
      <c r="Z66" s="26" t="s">
        <v>42</v>
      </c>
      <c r="AA66" s="62">
        <v>8</v>
      </c>
      <c r="AB66" s="16">
        <v>15</v>
      </c>
      <c r="AC66" s="16">
        <v>2</v>
      </c>
      <c r="AD66" s="8">
        <f>AA66*AB66</f>
        <v>120</v>
      </c>
      <c r="AE66" s="8">
        <v>50</v>
      </c>
      <c r="AF66" s="7">
        <f>AF65</f>
        <v>6700</v>
      </c>
      <c r="AG66" s="7">
        <f t="shared" si="29"/>
        <v>804000</v>
      </c>
      <c r="AH66" s="3">
        <f t="shared" si="33"/>
        <v>120</v>
      </c>
      <c r="AJ66" s="3">
        <v>120</v>
      </c>
      <c r="AN66" s="2">
        <v>34</v>
      </c>
      <c r="AO66" s="111">
        <f t="shared" si="30"/>
        <v>273360</v>
      </c>
      <c r="AP66" s="95">
        <f t="shared" si="31"/>
        <v>530640</v>
      </c>
      <c r="AQ66" s="95">
        <f t="shared" si="3"/>
        <v>530640</v>
      </c>
      <c r="AR66" s="95">
        <f t="shared" si="4"/>
        <v>530640</v>
      </c>
      <c r="AT66" s="95">
        <f t="shared" si="32"/>
        <v>530640</v>
      </c>
      <c r="AU66" s="2"/>
      <c r="AW66" s="808"/>
      <c r="AX66" s="66"/>
      <c r="AY66" s="2"/>
    </row>
    <row r="67" spans="1:51" ht="16.5" customHeight="1" x14ac:dyDescent="0.25">
      <c r="C67" s="2"/>
      <c r="K67" s="12"/>
      <c r="L67" s="14"/>
      <c r="M67" s="62"/>
      <c r="N67" s="14"/>
      <c r="O67" s="14"/>
      <c r="P67" s="14"/>
      <c r="Z67" s="26" t="s">
        <v>43</v>
      </c>
      <c r="AA67" s="62">
        <v>8</v>
      </c>
      <c r="AB67" s="16">
        <v>15</v>
      </c>
      <c r="AC67" s="16">
        <v>2</v>
      </c>
      <c r="AD67" s="8">
        <f>AA67*AB67</f>
        <v>120</v>
      </c>
      <c r="AE67" s="8">
        <v>50</v>
      </c>
      <c r="AF67" s="7">
        <f>AF65</f>
        <v>6700</v>
      </c>
      <c r="AG67" s="7">
        <f t="shared" si="29"/>
        <v>804000</v>
      </c>
      <c r="AH67" s="3">
        <f t="shared" si="33"/>
        <v>120</v>
      </c>
      <c r="AJ67" s="3">
        <v>120</v>
      </c>
      <c r="AN67" s="2">
        <v>34</v>
      </c>
      <c r="AO67" s="111">
        <f t="shared" si="30"/>
        <v>273360</v>
      </c>
      <c r="AP67" s="95">
        <f t="shared" si="31"/>
        <v>530640</v>
      </c>
      <c r="AQ67" s="95">
        <f t="shared" si="3"/>
        <v>530640</v>
      </c>
      <c r="AR67" s="95">
        <f t="shared" si="4"/>
        <v>530640</v>
      </c>
      <c r="AT67" s="95">
        <f t="shared" si="32"/>
        <v>530640</v>
      </c>
      <c r="AU67" s="2"/>
      <c r="AW67" s="808"/>
      <c r="AX67" s="66"/>
      <c r="AY67" s="2"/>
    </row>
    <row r="68" spans="1:51" ht="16.5" customHeight="1" x14ac:dyDescent="0.25">
      <c r="C68" s="2"/>
      <c r="K68" s="12"/>
      <c r="L68" s="14"/>
      <c r="M68" s="62"/>
      <c r="N68" s="14"/>
      <c r="O68" s="14"/>
      <c r="P68" s="14"/>
      <c r="W68" s="5">
        <v>740</v>
      </c>
      <c r="Y68" s="4" t="s">
        <v>28</v>
      </c>
      <c r="Z68" s="4" t="s">
        <v>37</v>
      </c>
      <c r="AA68" s="62">
        <v>6</v>
      </c>
      <c r="AB68" s="16">
        <v>12</v>
      </c>
      <c r="AC68" s="16">
        <v>2</v>
      </c>
      <c r="AD68" s="8">
        <f>AA68*AB68</f>
        <v>72</v>
      </c>
      <c r="AE68" s="8">
        <v>100</v>
      </c>
      <c r="AF68" s="7">
        <f>[8]รายการ!B1</f>
        <v>6700</v>
      </c>
      <c r="AG68" s="7">
        <f t="shared" si="29"/>
        <v>482400</v>
      </c>
      <c r="AH68" s="3">
        <f t="shared" si="33"/>
        <v>72</v>
      </c>
      <c r="AJ68" s="3">
        <v>72</v>
      </c>
      <c r="AM68" s="2">
        <v>31</v>
      </c>
      <c r="AN68" s="2">
        <f>ค่าเสื่อม!AF2</f>
        <v>52</v>
      </c>
      <c r="AO68" s="111">
        <f t="shared" si="30"/>
        <v>250848</v>
      </c>
      <c r="AP68" s="95">
        <f t="shared" si="31"/>
        <v>231552</v>
      </c>
      <c r="AQ68" s="95">
        <f t="shared" si="3"/>
        <v>231552</v>
      </c>
      <c r="AR68" s="95">
        <f t="shared" si="4"/>
        <v>231552</v>
      </c>
      <c r="AT68" s="95">
        <f t="shared" si="32"/>
        <v>231552</v>
      </c>
      <c r="AU68" s="2"/>
      <c r="AW68" s="808" t="s">
        <v>975</v>
      </c>
      <c r="AX68" s="66"/>
      <c r="AY68" s="2"/>
    </row>
    <row r="69" spans="1:51" ht="16.5" customHeight="1" x14ac:dyDescent="0.25">
      <c r="B69" s="1">
        <v>719</v>
      </c>
      <c r="C69" s="2" t="s">
        <v>5</v>
      </c>
      <c r="D69" s="2">
        <v>28013</v>
      </c>
      <c r="E69" s="2">
        <v>72</v>
      </c>
      <c r="F69" s="2">
        <v>1248</v>
      </c>
      <c r="G69" s="2" t="s">
        <v>160</v>
      </c>
      <c r="H69" s="2">
        <v>14</v>
      </c>
      <c r="I69" s="2">
        <v>1</v>
      </c>
      <c r="J69" s="2">
        <v>92</v>
      </c>
      <c r="K69" s="12">
        <f>H69*400+I69*100+J69</f>
        <v>5792</v>
      </c>
      <c r="L69" s="14">
        <f>SUM(Q69:U69)</f>
        <v>5792</v>
      </c>
      <c r="M69" s="62">
        <v>1</v>
      </c>
      <c r="N69" s="14">
        <f>L69</f>
        <v>5792</v>
      </c>
      <c r="O69" s="14">
        <f>125</f>
        <v>125</v>
      </c>
      <c r="P69" s="14">
        <f>N69*O69</f>
        <v>724000</v>
      </c>
      <c r="Q69" s="3">
        <v>5792</v>
      </c>
      <c r="AA69" s="62"/>
      <c r="AH69" s="3"/>
      <c r="AQ69" s="95">
        <f t="shared" si="3"/>
        <v>724000</v>
      </c>
      <c r="AR69" s="95">
        <f t="shared" si="4"/>
        <v>724000</v>
      </c>
      <c r="AT69" s="95">
        <f>AQ69</f>
        <v>724000</v>
      </c>
      <c r="AU69" s="2"/>
      <c r="AW69" s="808"/>
      <c r="AX69" s="66"/>
      <c r="AY69" s="2"/>
    </row>
    <row r="70" spans="1:51" ht="16.5" customHeight="1" x14ac:dyDescent="0.25">
      <c r="A70" s="67" t="s">
        <v>184</v>
      </c>
      <c r="B70" s="1">
        <v>720</v>
      </c>
      <c r="C70" s="2" t="s">
        <v>5</v>
      </c>
      <c r="D70" s="2">
        <v>28037</v>
      </c>
      <c r="E70" s="2">
        <v>73</v>
      </c>
      <c r="F70" s="2">
        <v>1272</v>
      </c>
      <c r="G70" s="2" t="s">
        <v>160</v>
      </c>
      <c r="H70" s="2">
        <v>5</v>
      </c>
      <c r="I70" s="2">
        <v>1</v>
      </c>
      <c r="J70" s="2">
        <v>96</v>
      </c>
      <c r="K70" s="12">
        <f>H70*400+I70*100+J70</f>
        <v>2196</v>
      </c>
      <c r="L70" s="14">
        <f>SUM(Q70:U70)</f>
        <v>2196</v>
      </c>
      <c r="M70" s="62">
        <v>1</v>
      </c>
      <c r="N70" s="14">
        <f>L70</f>
        <v>2196</v>
      </c>
      <c r="O70" s="14">
        <f>125</f>
        <v>125</v>
      </c>
      <c r="P70" s="14">
        <f>N70*O70</f>
        <v>274500</v>
      </c>
      <c r="Q70" s="3">
        <v>2196</v>
      </c>
      <c r="AA70" s="62"/>
      <c r="AQ70" s="95">
        <f t="shared" si="3"/>
        <v>274500</v>
      </c>
      <c r="AR70" s="95">
        <f t="shared" si="4"/>
        <v>274500</v>
      </c>
      <c r="AT70" s="95">
        <f>AQ70</f>
        <v>274500</v>
      </c>
      <c r="AU70" s="2"/>
      <c r="AW70" s="808"/>
      <c r="AX70" s="66"/>
      <c r="AY70" s="2"/>
    </row>
    <row r="71" spans="1:51" s="27" customFormat="1" ht="16.5" customHeight="1" x14ac:dyDescent="0.25">
      <c r="A71" s="68" t="s">
        <v>976</v>
      </c>
      <c r="B71" s="1">
        <v>721</v>
      </c>
      <c r="C71" s="4" t="s">
        <v>5</v>
      </c>
      <c r="D71" s="4">
        <v>25480</v>
      </c>
      <c r="E71" s="4">
        <v>274</v>
      </c>
      <c r="F71" s="4">
        <v>2789</v>
      </c>
      <c r="G71" s="4" t="s">
        <v>160</v>
      </c>
      <c r="H71" s="4">
        <v>4</v>
      </c>
      <c r="I71" s="4">
        <v>1</v>
      </c>
      <c r="J71" s="4">
        <v>82</v>
      </c>
      <c r="K71" s="12">
        <f>H71*400+I71*100+J71</f>
        <v>1782</v>
      </c>
      <c r="L71" s="14">
        <f>SUM(Q71:U71)</f>
        <v>1782</v>
      </c>
      <c r="M71" s="62">
        <v>1</v>
      </c>
      <c r="N71" s="14">
        <f>L71</f>
        <v>1782</v>
      </c>
      <c r="O71" s="14">
        <f>125</f>
        <v>125</v>
      </c>
      <c r="P71" s="14">
        <f>N71*O71</f>
        <v>222750</v>
      </c>
      <c r="Q71" s="3">
        <v>1782</v>
      </c>
      <c r="R71" s="8"/>
      <c r="S71" s="8"/>
      <c r="T71" s="4"/>
      <c r="U71" s="11"/>
      <c r="V71" s="26"/>
      <c r="W71" s="5"/>
      <c r="X71" s="17"/>
      <c r="Y71" s="4"/>
      <c r="Z71" s="4"/>
      <c r="AA71" s="62"/>
      <c r="AB71" s="16"/>
      <c r="AC71" s="16"/>
      <c r="AD71" s="8"/>
      <c r="AE71" s="8"/>
      <c r="AF71" s="7"/>
      <c r="AG71" s="7"/>
      <c r="AH71" s="4"/>
      <c r="AI71" s="3"/>
      <c r="AJ71" s="3"/>
      <c r="AK71" s="3"/>
      <c r="AL71" s="3"/>
      <c r="AM71" s="4"/>
      <c r="AN71" s="4"/>
      <c r="AO71" s="4"/>
      <c r="AP71" s="4"/>
      <c r="AQ71" s="95">
        <f t="shared" si="3"/>
        <v>222750</v>
      </c>
      <c r="AR71" s="95">
        <f t="shared" si="4"/>
        <v>222750</v>
      </c>
      <c r="AS71" s="4"/>
      <c r="AT71" s="95">
        <f>AQ71</f>
        <v>222750</v>
      </c>
      <c r="AU71" s="4"/>
      <c r="AV71" s="4"/>
      <c r="AW71" s="809"/>
      <c r="AX71" s="72"/>
      <c r="AY71" s="4"/>
    </row>
    <row r="72" spans="1:51" ht="16.5" customHeight="1" x14ac:dyDescent="0.25">
      <c r="A72" s="67" t="s">
        <v>977</v>
      </c>
      <c r="B72" s="1">
        <v>722</v>
      </c>
      <c r="C72" s="2" t="s">
        <v>35</v>
      </c>
      <c r="G72" s="2" t="s">
        <v>160</v>
      </c>
      <c r="P72" s="14"/>
      <c r="V72" s="26" t="s">
        <v>977</v>
      </c>
      <c r="W72" s="5">
        <v>741</v>
      </c>
      <c r="X72" s="19">
        <v>8</v>
      </c>
      <c r="Y72" s="4" t="s">
        <v>28</v>
      </c>
      <c r="Z72" s="4" t="s">
        <v>53</v>
      </c>
      <c r="AA72" s="62">
        <v>12</v>
      </c>
      <c r="AB72" s="16">
        <v>15</v>
      </c>
      <c r="AC72" s="16">
        <v>2</v>
      </c>
      <c r="AD72" s="8">
        <f>AA72*AB72</f>
        <v>180</v>
      </c>
      <c r="AE72" s="8">
        <v>100</v>
      </c>
      <c r="AF72" s="7">
        <f>[8]รายการ!B1</f>
        <v>6700</v>
      </c>
      <c r="AG72" s="7">
        <f>AF72*AD72</f>
        <v>1206000</v>
      </c>
      <c r="AH72" s="3">
        <f>SUM(AI72:AL72)</f>
        <v>180</v>
      </c>
      <c r="AJ72" s="3">
        <v>180</v>
      </c>
      <c r="AM72" s="2">
        <v>26</v>
      </c>
      <c r="AN72" s="2">
        <f>ค่าเสื่อม!T4</f>
        <v>93</v>
      </c>
      <c r="AO72" s="111">
        <f>AG72*AN72/100</f>
        <v>1121580</v>
      </c>
      <c r="AP72" s="95">
        <f>AG72-AO72</f>
        <v>84420</v>
      </c>
      <c r="AQ72" s="95">
        <f t="shared" si="3"/>
        <v>84420</v>
      </c>
      <c r="AR72" s="95">
        <f t="shared" si="4"/>
        <v>84420</v>
      </c>
      <c r="AT72" s="95">
        <f>AQ72-AS72</f>
        <v>84420</v>
      </c>
      <c r="AU72" s="2"/>
      <c r="AW72" s="808"/>
      <c r="AX72" s="66"/>
      <c r="AY72" s="2"/>
    </row>
    <row r="73" spans="1:51" ht="16.5" customHeight="1" x14ac:dyDescent="0.25">
      <c r="C73" s="2"/>
      <c r="P73" s="14"/>
      <c r="W73" s="5">
        <v>742</v>
      </c>
      <c r="Y73" s="4" t="s">
        <v>38</v>
      </c>
      <c r="Z73" s="4" t="s">
        <v>7</v>
      </c>
      <c r="AA73" s="62">
        <v>7</v>
      </c>
      <c r="AB73" s="16">
        <v>15</v>
      </c>
      <c r="AC73" s="16">
        <v>2</v>
      </c>
      <c r="AD73" s="8">
        <f>AA73*AB73</f>
        <v>105</v>
      </c>
      <c r="AE73" s="8">
        <v>100</v>
      </c>
      <c r="AF73" s="7">
        <f>[8]รายการ!B34</f>
        <v>2050</v>
      </c>
      <c r="AG73" s="7">
        <f>AF73*AD73</f>
        <v>215250</v>
      </c>
      <c r="AH73" s="3">
        <f>SUM(AI73:AL73)</f>
        <v>105</v>
      </c>
      <c r="AJ73" s="3">
        <v>105</v>
      </c>
      <c r="AM73" s="2">
        <v>16</v>
      </c>
      <c r="AN73" s="2">
        <f>ค่าเสื่อม!Q4</f>
        <v>72</v>
      </c>
      <c r="AO73" s="111">
        <f>AG73*AN73/100</f>
        <v>154980</v>
      </c>
      <c r="AP73" s="95">
        <f>AG73-AO73</f>
        <v>60270</v>
      </c>
      <c r="AQ73" s="95">
        <f t="shared" si="3"/>
        <v>60270</v>
      </c>
      <c r="AR73" s="95">
        <f t="shared" si="4"/>
        <v>60270</v>
      </c>
      <c r="AT73" s="95">
        <f>AQ73</f>
        <v>60270</v>
      </c>
      <c r="AU73" s="2"/>
      <c r="AW73" s="808" t="s">
        <v>51</v>
      </c>
      <c r="AX73" s="66"/>
      <c r="AY73" s="2"/>
    </row>
    <row r="74" spans="1:51" ht="16.5" customHeight="1" x14ac:dyDescent="0.25">
      <c r="A74" s="67" t="s">
        <v>978</v>
      </c>
      <c r="B74" s="1">
        <v>723</v>
      </c>
      <c r="C74" s="2" t="s">
        <v>35</v>
      </c>
      <c r="G74" s="2" t="s">
        <v>160</v>
      </c>
      <c r="P74" s="14"/>
      <c r="V74" s="26" t="s">
        <v>978</v>
      </c>
      <c r="W74" s="5">
        <v>743</v>
      </c>
      <c r="X74" s="17">
        <v>67</v>
      </c>
      <c r="Y74" s="4" t="s">
        <v>28</v>
      </c>
      <c r="Z74" s="4" t="s">
        <v>53</v>
      </c>
      <c r="AA74" s="62">
        <v>11</v>
      </c>
      <c r="AB74" s="16">
        <v>21</v>
      </c>
      <c r="AC74" s="16">
        <v>2</v>
      </c>
      <c r="AD74" s="8">
        <f>AA74*AB74</f>
        <v>231</v>
      </c>
      <c r="AE74" s="8">
        <v>100</v>
      </c>
      <c r="AF74" s="7">
        <f>[8]รายการ!B1</f>
        <v>6700</v>
      </c>
      <c r="AG74" s="7">
        <f>AF74*AD74</f>
        <v>1547700</v>
      </c>
      <c r="AH74" s="3">
        <f>SUM(AI74:AL74)</f>
        <v>231</v>
      </c>
      <c r="AJ74" s="3">
        <v>231</v>
      </c>
      <c r="AM74" s="2">
        <v>26</v>
      </c>
      <c r="AN74" s="2">
        <v>93</v>
      </c>
      <c r="AO74" s="111">
        <f>AG74*AN74/100</f>
        <v>1439361</v>
      </c>
      <c r="AP74" s="95">
        <f>AG74-AO74</f>
        <v>108339</v>
      </c>
      <c r="AQ74" s="95">
        <f t="shared" si="3"/>
        <v>108339</v>
      </c>
      <c r="AR74" s="95">
        <f t="shared" si="4"/>
        <v>108339</v>
      </c>
      <c r="AT74" s="95">
        <f>AQ74-AS74</f>
        <v>108339</v>
      </c>
      <c r="AU74" s="2"/>
      <c r="AW74" s="808"/>
      <c r="AX74" s="66"/>
      <c r="AY74" s="2"/>
    </row>
    <row r="75" spans="1:51" ht="16.5" customHeight="1" x14ac:dyDescent="0.25">
      <c r="B75" s="1">
        <v>724</v>
      </c>
      <c r="C75" s="2" t="s">
        <v>5</v>
      </c>
      <c r="D75" s="2">
        <v>37488</v>
      </c>
      <c r="E75" s="2">
        <v>132</v>
      </c>
      <c r="F75" s="2">
        <v>2407</v>
      </c>
      <c r="G75" s="2" t="s">
        <v>160</v>
      </c>
      <c r="H75" s="2">
        <v>18</v>
      </c>
      <c r="I75" s="2">
        <v>3</v>
      </c>
      <c r="J75" s="2">
        <v>57</v>
      </c>
      <c r="K75" s="12">
        <f>H75*400+I75*100+J75</f>
        <v>7557</v>
      </c>
      <c r="L75" s="14">
        <f>SUM(Q75:U75)</f>
        <v>7557</v>
      </c>
      <c r="M75" s="62">
        <v>1</v>
      </c>
      <c r="N75" s="14">
        <f>L75</f>
        <v>7557</v>
      </c>
      <c r="O75" s="14">
        <f>100</f>
        <v>100</v>
      </c>
      <c r="P75" s="14">
        <f>N75*O75</f>
        <v>755700</v>
      </c>
      <c r="Q75" s="3">
        <v>7557</v>
      </c>
      <c r="X75" s="19"/>
      <c r="AA75" s="62"/>
      <c r="AQ75" s="95">
        <f t="shared" si="3"/>
        <v>755700</v>
      </c>
      <c r="AR75" s="95">
        <f t="shared" si="4"/>
        <v>755700</v>
      </c>
      <c r="AT75" s="95">
        <f>AQ75</f>
        <v>755700</v>
      </c>
      <c r="AU75" s="2"/>
      <c r="AW75" s="808"/>
      <c r="AX75" s="66"/>
      <c r="AY75" s="2"/>
    </row>
    <row r="76" spans="1:51" ht="16.5" customHeight="1" x14ac:dyDescent="0.25">
      <c r="A76" s="67" t="s">
        <v>979</v>
      </c>
      <c r="B76" s="1">
        <v>725</v>
      </c>
      <c r="C76" s="2" t="s">
        <v>5</v>
      </c>
      <c r="D76" s="2">
        <v>37489</v>
      </c>
      <c r="E76" s="2">
        <v>133</v>
      </c>
      <c r="F76" s="2">
        <v>2408</v>
      </c>
      <c r="G76" s="2" t="s">
        <v>160</v>
      </c>
      <c r="H76" s="2">
        <v>12</v>
      </c>
      <c r="I76" s="2">
        <v>1</v>
      </c>
      <c r="J76" s="2">
        <v>22</v>
      </c>
      <c r="K76" s="12">
        <f>H76*400+I76*100+J76</f>
        <v>4922</v>
      </c>
      <c r="L76" s="14">
        <f>SUM(Q76:U76)</f>
        <v>4922</v>
      </c>
      <c r="M76" s="62">
        <v>1</v>
      </c>
      <c r="N76" s="14">
        <f>L76</f>
        <v>4922</v>
      </c>
      <c r="O76" s="14">
        <f>100</f>
        <v>100</v>
      </c>
      <c r="P76" s="14">
        <f>N76*O76</f>
        <v>492200</v>
      </c>
      <c r="Q76" s="3">
        <v>4922</v>
      </c>
      <c r="AA76" s="62"/>
      <c r="AQ76" s="95">
        <f t="shared" si="3"/>
        <v>492200</v>
      </c>
      <c r="AR76" s="95">
        <f t="shared" si="4"/>
        <v>492200</v>
      </c>
      <c r="AT76" s="95">
        <f>AQ76</f>
        <v>492200</v>
      </c>
      <c r="AU76" s="2"/>
      <c r="AW76" s="808"/>
      <c r="AX76" s="66"/>
      <c r="AY76" s="2"/>
    </row>
    <row r="77" spans="1:51" ht="16.5" customHeight="1" x14ac:dyDescent="0.25">
      <c r="A77" s="113" t="s">
        <v>980</v>
      </c>
      <c r="B77" s="1">
        <v>726</v>
      </c>
      <c r="C77" s="2" t="s">
        <v>5</v>
      </c>
      <c r="D77" s="2">
        <v>37487</v>
      </c>
      <c r="E77" s="2">
        <v>131</v>
      </c>
      <c r="F77" s="2">
        <v>2406</v>
      </c>
      <c r="G77" s="2" t="s">
        <v>160</v>
      </c>
      <c r="H77" s="2">
        <v>11</v>
      </c>
      <c r="I77" s="2">
        <v>2</v>
      </c>
      <c r="J77" s="2">
        <v>38</v>
      </c>
      <c r="K77" s="12">
        <f>H77*400+I77*100+J77</f>
        <v>4638</v>
      </c>
      <c r="L77" s="14">
        <f>SUM(Q77:U77)</f>
        <v>4638</v>
      </c>
      <c r="M77" s="62">
        <v>1</v>
      </c>
      <c r="N77" s="14">
        <f>L77</f>
        <v>4638</v>
      </c>
      <c r="O77" s="14">
        <f>100</f>
        <v>100</v>
      </c>
      <c r="P77" s="14">
        <f>N77*O77</f>
        <v>463800</v>
      </c>
      <c r="Q77" s="3">
        <v>4638</v>
      </c>
      <c r="AA77" s="62"/>
      <c r="AQ77" s="95">
        <f t="shared" si="3"/>
        <v>463800</v>
      </c>
      <c r="AR77" s="95">
        <f t="shared" si="4"/>
        <v>463800</v>
      </c>
      <c r="AT77" s="95">
        <f>AQ77</f>
        <v>463800</v>
      </c>
      <c r="AU77" s="2"/>
      <c r="AW77" s="808"/>
      <c r="AX77" s="73"/>
      <c r="AY77" s="55"/>
    </row>
    <row r="78" spans="1:51" s="2" customFormat="1" ht="16.5" customHeight="1" x14ac:dyDescent="0.25">
      <c r="A78" s="67" t="s">
        <v>981</v>
      </c>
      <c r="B78" s="1">
        <v>727</v>
      </c>
      <c r="C78" s="2" t="s">
        <v>35</v>
      </c>
      <c r="G78" s="2" t="s">
        <v>160</v>
      </c>
      <c r="K78" s="13"/>
      <c r="L78" s="13"/>
      <c r="M78" s="84"/>
      <c r="N78" s="13"/>
      <c r="O78" s="13"/>
      <c r="P78" s="13"/>
      <c r="Q78" s="3"/>
      <c r="R78" s="8"/>
      <c r="S78" s="8"/>
      <c r="T78" s="4"/>
      <c r="U78" s="11"/>
      <c r="V78" s="28" t="s">
        <v>981</v>
      </c>
      <c r="W78" s="5">
        <v>744</v>
      </c>
      <c r="X78" s="17">
        <v>70</v>
      </c>
      <c r="Y78" s="4" t="s">
        <v>28</v>
      </c>
      <c r="Z78" s="4" t="s">
        <v>41</v>
      </c>
      <c r="AA78" s="62"/>
      <c r="AB78" s="16"/>
      <c r="AC78" s="16">
        <v>2</v>
      </c>
      <c r="AD78" s="8">
        <v>576</v>
      </c>
      <c r="AE78" s="8">
        <v>100</v>
      </c>
      <c r="AF78" s="7">
        <f>[8]รายการ!B1</f>
        <v>6700</v>
      </c>
      <c r="AG78" s="7">
        <f t="shared" ref="AG78:AG87" si="34">AF78*AD78</f>
        <v>3859200</v>
      </c>
      <c r="AH78" s="3">
        <f>SUM(AI78:AK78)</f>
        <v>576</v>
      </c>
      <c r="AI78" s="3"/>
      <c r="AJ78" s="3">
        <v>576</v>
      </c>
      <c r="AK78" s="3"/>
      <c r="AL78" s="3"/>
      <c r="AM78" s="2">
        <v>21</v>
      </c>
      <c r="AN78" s="2">
        <f>ค่าเสื่อม!V3</f>
        <v>80</v>
      </c>
      <c r="AO78" s="111">
        <f t="shared" ref="AO78:AO87" si="35">AG78*AN78/100</f>
        <v>3087360</v>
      </c>
      <c r="AP78" s="95">
        <f t="shared" ref="AP78:AP87" si="36">AG78-AO78</f>
        <v>771840</v>
      </c>
      <c r="AQ78" s="95">
        <f t="shared" si="3"/>
        <v>771840</v>
      </c>
      <c r="AR78" s="95">
        <f t="shared" si="4"/>
        <v>771840</v>
      </c>
      <c r="AT78" s="95">
        <f t="shared" ref="AT78:AT83" si="37">AQ78-AS78</f>
        <v>771840</v>
      </c>
      <c r="AW78" s="808"/>
      <c r="AX78" s="66"/>
    </row>
    <row r="79" spans="1:51" ht="16.5" customHeight="1" x14ac:dyDescent="0.25">
      <c r="A79" s="552"/>
      <c r="C79" s="2"/>
      <c r="V79" s="4"/>
      <c r="X79" s="4"/>
      <c r="Z79" s="26" t="s">
        <v>42</v>
      </c>
      <c r="AA79" s="16">
        <v>6</v>
      </c>
      <c r="AB79" s="16">
        <v>12</v>
      </c>
      <c r="AC79" s="16">
        <v>2</v>
      </c>
      <c r="AD79" s="8">
        <f>AA79*AB79</f>
        <v>72</v>
      </c>
      <c r="AE79" s="8">
        <v>50</v>
      </c>
      <c r="AF79" s="7">
        <f>AF78</f>
        <v>6700</v>
      </c>
      <c r="AG79" s="7">
        <f t="shared" si="34"/>
        <v>482400</v>
      </c>
      <c r="AH79" s="3">
        <f>SUM(AI79:AL79)</f>
        <v>72</v>
      </c>
      <c r="AJ79" s="3">
        <v>72</v>
      </c>
      <c r="AN79" s="2">
        <v>80</v>
      </c>
      <c r="AO79" s="111">
        <f t="shared" si="35"/>
        <v>385920</v>
      </c>
      <c r="AP79" s="95">
        <f t="shared" si="36"/>
        <v>96480</v>
      </c>
      <c r="AQ79" s="95">
        <f t="shared" ref="AQ79:AQ139" si="38">P79+AP79</f>
        <v>96480</v>
      </c>
      <c r="AR79" s="95">
        <f t="shared" ref="AR79:AR139" si="39">AQ79</f>
        <v>96480</v>
      </c>
      <c r="AT79" s="95">
        <f t="shared" si="37"/>
        <v>96480</v>
      </c>
      <c r="AU79" s="2"/>
      <c r="AW79" s="66"/>
      <c r="AX79" s="71"/>
      <c r="AY79" s="9"/>
    </row>
    <row r="80" spans="1:51" ht="16.5" customHeight="1" x14ac:dyDescent="0.25">
      <c r="A80" s="550"/>
      <c r="C80" s="2"/>
      <c r="V80" s="4"/>
      <c r="X80" s="4"/>
      <c r="Z80" s="26" t="s">
        <v>43</v>
      </c>
      <c r="AA80" s="16">
        <v>6</v>
      </c>
      <c r="AB80" s="16">
        <v>12</v>
      </c>
      <c r="AC80" s="16">
        <v>2</v>
      </c>
      <c r="AD80" s="8">
        <f>AA80*AB80</f>
        <v>72</v>
      </c>
      <c r="AE80" s="8">
        <v>50</v>
      </c>
      <c r="AF80" s="7">
        <f>AF79</f>
        <v>6700</v>
      </c>
      <c r="AG80" s="7">
        <f t="shared" si="34"/>
        <v>482400</v>
      </c>
      <c r="AH80" s="3">
        <f>SUM(AI80:AL80)</f>
        <v>72</v>
      </c>
      <c r="AJ80" s="3">
        <v>72</v>
      </c>
      <c r="AN80" s="2">
        <v>80</v>
      </c>
      <c r="AO80" s="111">
        <f t="shared" si="35"/>
        <v>385920</v>
      </c>
      <c r="AP80" s="95">
        <f t="shared" si="36"/>
        <v>96480</v>
      </c>
      <c r="AQ80" s="95">
        <f t="shared" si="38"/>
        <v>96480</v>
      </c>
      <c r="AR80" s="95">
        <f t="shared" si="39"/>
        <v>96480</v>
      </c>
      <c r="AT80" s="95">
        <f t="shared" si="37"/>
        <v>96480</v>
      </c>
      <c r="AU80" s="2"/>
      <c r="AW80" s="66"/>
      <c r="AX80" s="66"/>
      <c r="AY80" s="2"/>
    </row>
    <row r="81" spans="1:51" ht="16.5" customHeight="1" x14ac:dyDescent="0.25">
      <c r="A81" s="67" t="s">
        <v>982</v>
      </c>
      <c r="B81" s="1">
        <v>728</v>
      </c>
      <c r="C81" s="2" t="s">
        <v>5</v>
      </c>
      <c r="D81" s="2">
        <v>41625</v>
      </c>
      <c r="E81" s="2">
        <v>117</v>
      </c>
      <c r="F81" s="2">
        <v>2148</v>
      </c>
      <c r="G81" s="2" t="s">
        <v>160</v>
      </c>
      <c r="H81" s="2">
        <v>4</v>
      </c>
      <c r="I81" s="2">
        <v>0</v>
      </c>
      <c r="J81" s="2">
        <v>0</v>
      </c>
      <c r="K81" s="12">
        <f>H81*400+I81*100+J81</f>
        <v>1600</v>
      </c>
      <c r="L81" s="14">
        <f>SUM(Q81:U81)</f>
        <v>1600</v>
      </c>
      <c r="M81" s="62">
        <v>5</v>
      </c>
      <c r="N81" s="14">
        <f>L81</f>
        <v>1600</v>
      </c>
      <c r="O81" s="14">
        <f>[15]qry_report!$L$1549</f>
        <v>125</v>
      </c>
      <c r="P81" s="14">
        <f>N81*O81</f>
        <v>200000</v>
      </c>
      <c r="Q81" s="3">
        <v>1200</v>
      </c>
      <c r="R81" s="8">
        <v>400</v>
      </c>
      <c r="V81" s="26" t="s">
        <v>982</v>
      </c>
      <c r="W81" s="5">
        <v>745</v>
      </c>
      <c r="X81" s="17" t="s">
        <v>983</v>
      </c>
      <c r="Y81" s="4" t="s">
        <v>28</v>
      </c>
      <c r="Z81" s="4" t="s">
        <v>30</v>
      </c>
      <c r="AA81" s="62"/>
      <c r="AC81" s="16">
        <v>2</v>
      </c>
      <c r="AD81" s="8">
        <f>SUM(AD82:AD83)</f>
        <v>264</v>
      </c>
      <c r="AE81" s="8">
        <v>100</v>
      </c>
      <c r="AF81" s="7">
        <f>[8]รายการ!B1</f>
        <v>6700</v>
      </c>
      <c r="AG81" s="7">
        <f t="shared" si="34"/>
        <v>1768800</v>
      </c>
      <c r="AH81" s="3">
        <f>SUM(AI81:AK81)</f>
        <v>264</v>
      </c>
      <c r="AJ81" s="3">
        <v>264</v>
      </c>
      <c r="AM81" s="2">
        <v>12</v>
      </c>
      <c r="AN81" s="2">
        <f>ค่าเสื่อม!M2</f>
        <v>14</v>
      </c>
      <c r="AO81" s="111">
        <f t="shared" si="35"/>
        <v>247632</v>
      </c>
      <c r="AP81" s="95">
        <f t="shared" si="36"/>
        <v>1521168</v>
      </c>
      <c r="AQ81" s="95">
        <f t="shared" si="38"/>
        <v>1721168</v>
      </c>
      <c r="AR81" s="95">
        <f t="shared" si="39"/>
        <v>1721168</v>
      </c>
      <c r="AT81" s="95">
        <f t="shared" si="37"/>
        <v>1721168</v>
      </c>
      <c r="AU81" s="2"/>
      <c r="AW81" s="808"/>
      <c r="AX81" s="66"/>
      <c r="AY81" s="2"/>
    </row>
    <row r="82" spans="1:51" ht="16.5" customHeight="1" x14ac:dyDescent="0.25">
      <c r="C82" s="2"/>
      <c r="N82" s="14"/>
      <c r="P82" s="14"/>
      <c r="Z82" s="26" t="s">
        <v>31</v>
      </c>
      <c r="AA82" s="62">
        <v>11</v>
      </c>
      <c r="AB82" s="16">
        <v>12</v>
      </c>
      <c r="AC82" s="16">
        <v>2</v>
      </c>
      <c r="AD82" s="8">
        <f t="shared" ref="AD82:AD87" si="40">AA82*AB82</f>
        <v>132</v>
      </c>
      <c r="AE82" s="8">
        <v>50</v>
      </c>
      <c r="AF82" s="7">
        <f>AF81</f>
        <v>6700</v>
      </c>
      <c r="AG82" s="7">
        <f t="shared" si="34"/>
        <v>884400</v>
      </c>
      <c r="AH82" s="3">
        <f t="shared" ref="AH82:AH87" si="41">SUM(AI82:AL82)</f>
        <v>132</v>
      </c>
      <c r="AJ82" s="3">
        <v>132</v>
      </c>
      <c r="AN82" s="2">
        <v>14</v>
      </c>
      <c r="AO82" s="111">
        <f t="shared" si="35"/>
        <v>123816</v>
      </c>
      <c r="AP82" s="95">
        <f t="shared" si="36"/>
        <v>760584</v>
      </c>
      <c r="AQ82" s="95">
        <f t="shared" si="38"/>
        <v>760584</v>
      </c>
      <c r="AR82" s="95">
        <f t="shared" si="39"/>
        <v>760584</v>
      </c>
      <c r="AT82" s="95">
        <f t="shared" si="37"/>
        <v>760584</v>
      </c>
      <c r="AU82" s="2"/>
      <c r="AW82" s="808"/>
      <c r="AX82" s="66"/>
      <c r="AY82" s="2"/>
    </row>
    <row r="83" spans="1:51" ht="16.5" customHeight="1" x14ac:dyDescent="0.25">
      <c r="C83" s="2"/>
      <c r="N83" s="14"/>
      <c r="P83" s="14"/>
      <c r="Z83" s="26" t="s">
        <v>32</v>
      </c>
      <c r="AA83" s="62">
        <v>11</v>
      </c>
      <c r="AB83" s="16">
        <v>12</v>
      </c>
      <c r="AC83" s="16">
        <v>2</v>
      </c>
      <c r="AD83" s="8">
        <f t="shared" si="40"/>
        <v>132</v>
      </c>
      <c r="AE83" s="8">
        <v>50</v>
      </c>
      <c r="AF83" s="7">
        <f>AF82</f>
        <v>6700</v>
      </c>
      <c r="AG83" s="7">
        <f t="shared" si="34"/>
        <v>884400</v>
      </c>
      <c r="AH83" s="3">
        <f t="shared" si="41"/>
        <v>132</v>
      </c>
      <c r="AJ83" s="3">
        <v>132</v>
      </c>
      <c r="AN83" s="2">
        <v>14</v>
      </c>
      <c r="AO83" s="111">
        <f t="shared" si="35"/>
        <v>123816</v>
      </c>
      <c r="AP83" s="95">
        <f t="shared" si="36"/>
        <v>760584</v>
      </c>
      <c r="AQ83" s="95">
        <f t="shared" si="38"/>
        <v>760584</v>
      </c>
      <c r="AR83" s="95">
        <f t="shared" si="39"/>
        <v>760584</v>
      </c>
      <c r="AT83" s="95">
        <f t="shared" si="37"/>
        <v>760584</v>
      </c>
      <c r="AU83" s="2"/>
      <c r="AW83" s="808"/>
      <c r="AX83" s="66"/>
      <c r="AY83" s="2"/>
    </row>
    <row r="84" spans="1:51" ht="16.5" customHeight="1" x14ac:dyDescent="0.25">
      <c r="C84" s="2"/>
      <c r="N84" s="14"/>
      <c r="P84" s="14"/>
      <c r="V84" s="26" t="s">
        <v>984</v>
      </c>
      <c r="W84" s="5">
        <v>746</v>
      </c>
      <c r="X84" s="19" t="s">
        <v>985</v>
      </c>
      <c r="Y84" s="4" t="s">
        <v>28</v>
      </c>
      <c r="Z84" s="4" t="s">
        <v>53</v>
      </c>
      <c r="AA84" s="62">
        <v>12</v>
      </c>
      <c r="AB84" s="16">
        <v>14</v>
      </c>
      <c r="AC84" s="16">
        <v>2</v>
      </c>
      <c r="AD84" s="8">
        <f t="shared" si="40"/>
        <v>168</v>
      </c>
      <c r="AE84" s="8">
        <v>100</v>
      </c>
      <c r="AF84" s="7">
        <f>[8]รายการ!B1</f>
        <v>6700</v>
      </c>
      <c r="AG84" s="7">
        <f t="shared" si="34"/>
        <v>1125600</v>
      </c>
      <c r="AH84" s="3">
        <f t="shared" si="41"/>
        <v>168</v>
      </c>
      <c r="AJ84" s="3">
        <v>168</v>
      </c>
      <c r="AM84" s="2">
        <v>12</v>
      </c>
      <c r="AN84" s="2">
        <f>ค่าเสื่อม!M4</f>
        <v>50</v>
      </c>
      <c r="AO84" s="111">
        <f t="shared" si="35"/>
        <v>562800</v>
      </c>
      <c r="AP84" s="95">
        <f t="shared" si="36"/>
        <v>562800</v>
      </c>
      <c r="AQ84" s="95">
        <f t="shared" si="38"/>
        <v>562800</v>
      </c>
      <c r="AR84" s="95">
        <f t="shared" si="39"/>
        <v>562800</v>
      </c>
      <c r="AT84" s="95">
        <f>AQ84</f>
        <v>562800</v>
      </c>
      <c r="AU84" s="2"/>
      <c r="AW84" s="808"/>
      <c r="AX84" s="66"/>
      <c r="AY84" s="2"/>
    </row>
    <row r="85" spans="1:51" ht="16.5" customHeight="1" x14ac:dyDescent="0.25">
      <c r="C85" s="2"/>
      <c r="N85" s="14"/>
      <c r="P85" s="14"/>
      <c r="W85" s="5">
        <v>747</v>
      </c>
      <c r="Y85" s="4" t="s">
        <v>38</v>
      </c>
      <c r="Z85" s="4" t="s">
        <v>7</v>
      </c>
      <c r="AA85" s="62">
        <v>12</v>
      </c>
      <c r="AB85" s="16">
        <v>21</v>
      </c>
      <c r="AC85" s="16">
        <v>2</v>
      </c>
      <c r="AD85" s="8">
        <f t="shared" si="40"/>
        <v>252</v>
      </c>
      <c r="AE85" s="8">
        <v>100</v>
      </c>
      <c r="AF85" s="7">
        <f>[8]รายการ!B34</f>
        <v>2050</v>
      </c>
      <c r="AG85" s="7">
        <f t="shared" si="34"/>
        <v>516600</v>
      </c>
      <c r="AH85" s="3">
        <f t="shared" si="41"/>
        <v>252</v>
      </c>
      <c r="AJ85" s="3">
        <v>252</v>
      </c>
      <c r="AM85" s="2">
        <v>21</v>
      </c>
      <c r="AN85" s="2">
        <f>ค่าเสื่อม!T4</f>
        <v>93</v>
      </c>
      <c r="AO85" s="111">
        <f t="shared" si="35"/>
        <v>480438</v>
      </c>
      <c r="AP85" s="95">
        <f t="shared" si="36"/>
        <v>36162</v>
      </c>
      <c r="AQ85" s="95">
        <f t="shared" si="38"/>
        <v>36162</v>
      </c>
      <c r="AR85" s="95">
        <f t="shared" si="39"/>
        <v>36162</v>
      </c>
      <c r="AT85" s="95">
        <f>AQ85-AS85</f>
        <v>36162</v>
      </c>
      <c r="AU85" s="2"/>
      <c r="AW85" s="808" t="s">
        <v>51</v>
      </c>
      <c r="AX85" s="66"/>
      <c r="AY85" s="2"/>
    </row>
    <row r="86" spans="1:51" ht="16.5" customHeight="1" x14ac:dyDescent="0.25">
      <c r="B86" s="1">
        <v>729</v>
      </c>
      <c r="C86" s="2" t="s">
        <v>35</v>
      </c>
      <c r="G86" s="2" t="s">
        <v>160</v>
      </c>
      <c r="N86" s="14"/>
      <c r="P86" s="14"/>
      <c r="W86" s="5">
        <v>748</v>
      </c>
      <c r="X86" s="17" t="s">
        <v>983</v>
      </c>
      <c r="Y86" s="4" t="s">
        <v>38</v>
      </c>
      <c r="Z86" s="4" t="s">
        <v>7</v>
      </c>
      <c r="AA86" s="62">
        <v>18</v>
      </c>
      <c r="AB86" s="16">
        <v>22</v>
      </c>
      <c r="AC86" s="16">
        <v>2</v>
      </c>
      <c r="AD86" s="8">
        <f t="shared" si="40"/>
        <v>396</v>
      </c>
      <c r="AE86" s="8">
        <v>100</v>
      </c>
      <c r="AF86" s="7">
        <f>[8]รายการ!B34</f>
        <v>2050</v>
      </c>
      <c r="AG86" s="7">
        <f t="shared" si="34"/>
        <v>811800</v>
      </c>
      <c r="AH86" s="3">
        <f t="shared" si="41"/>
        <v>396</v>
      </c>
      <c r="AI86" s="3">
        <v>396</v>
      </c>
      <c r="AM86" s="2">
        <v>12</v>
      </c>
      <c r="AN86" s="2">
        <f>ค่าเสื่อม!M4</f>
        <v>50</v>
      </c>
      <c r="AO86" s="111">
        <f t="shared" si="35"/>
        <v>405900</v>
      </c>
      <c r="AP86" s="95">
        <f t="shared" si="36"/>
        <v>405900</v>
      </c>
      <c r="AQ86" s="95">
        <f t="shared" si="38"/>
        <v>405900</v>
      </c>
      <c r="AR86" s="95">
        <f t="shared" si="39"/>
        <v>405900</v>
      </c>
      <c r="AT86" s="95">
        <f>AQ86-AS86</f>
        <v>405900</v>
      </c>
      <c r="AU86" s="2"/>
      <c r="AW86" s="808" t="s">
        <v>51</v>
      </c>
      <c r="AX86" s="66"/>
      <c r="AY86" s="2"/>
    </row>
    <row r="87" spans="1:51" ht="16.5" customHeight="1" x14ac:dyDescent="0.25">
      <c r="A87" s="67" t="s">
        <v>986</v>
      </c>
      <c r="B87" s="1">
        <v>730</v>
      </c>
      <c r="C87" s="2" t="s">
        <v>35</v>
      </c>
      <c r="G87" s="2" t="s">
        <v>160</v>
      </c>
      <c r="N87" s="14"/>
      <c r="P87" s="14"/>
      <c r="V87" s="26" t="s">
        <v>987</v>
      </c>
      <c r="W87" s="5">
        <v>749</v>
      </c>
      <c r="X87" s="17">
        <v>16</v>
      </c>
      <c r="Y87" s="4" t="s">
        <v>28</v>
      </c>
      <c r="Z87" s="4" t="s">
        <v>53</v>
      </c>
      <c r="AA87" s="62">
        <v>14</v>
      </c>
      <c r="AB87" s="16">
        <v>15</v>
      </c>
      <c r="AC87" s="16">
        <v>2</v>
      </c>
      <c r="AD87" s="8">
        <f t="shared" si="40"/>
        <v>210</v>
      </c>
      <c r="AE87" s="8">
        <v>100</v>
      </c>
      <c r="AF87" s="7">
        <f>[8]รายการ!B1</f>
        <v>6700</v>
      </c>
      <c r="AG87" s="7">
        <f t="shared" si="34"/>
        <v>1407000</v>
      </c>
      <c r="AH87" s="3">
        <f t="shared" si="41"/>
        <v>210</v>
      </c>
      <c r="AJ87" s="3">
        <v>210</v>
      </c>
      <c r="AM87" s="2">
        <v>31</v>
      </c>
      <c r="AN87" s="2">
        <f>ค่าเสื่อม!T4</f>
        <v>93</v>
      </c>
      <c r="AO87" s="111">
        <f t="shared" si="35"/>
        <v>1308510</v>
      </c>
      <c r="AP87" s="95">
        <f t="shared" si="36"/>
        <v>98490</v>
      </c>
      <c r="AQ87" s="95">
        <f t="shared" si="38"/>
        <v>98490</v>
      </c>
      <c r="AR87" s="95">
        <f t="shared" si="39"/>
        <v>98490</v>
      </c>
      <c r="AT87" s="95">
        <f>AQ87-AS87</f>
        <v>98490</v>
      </c>
      <c r="AU87" s="2"/>
      <c r="AW87" s="808"/>
      <c r="AX87" s="66"/>
      <c r="AY87" s="2"/>
    </row>
    <row r="88" spans="1:51" ht="16.5" customHeight="1" x14ac:dyDescent="0.25">
      <c r="B88" s="1">
        <v>731</v>
      </c>
      <c r="C88" s="2" t="s">
        <v>5</v>
      </c>
      <c r="D88" s="2">
        <v>41597</v>
      </c>
      <c r="E88" s="2">
        <v>116</v>
      </c>
      <c r="F88" s="2">
        <v>2147</v>
      </c>
      <c r="G88" s="2" t="s">
        <v>160</v>
      </c>
      <c r="H88" s="2">
        <v>1</v>
      </c>
      <c r="I88" s="2">
        <v>2</v>
      </c>
      <c r="J88" s="2">
        <v>10</v>
      </c>
      <c r="K88" s="12">
        <v>610</v>
      </c>
      <c r="L88" s="14">
        <f>SUM(Q88:U88)</f>
        <v>610</v>
      </c>
      <c r="M88" s="62">
        <v>1</v>
      </c>
      <c r="N88" s="14">
        <f>L88</f>
        <v>610</v>
      </c>
      <c r="O88" s="14">
        <f>[15]qry_report!$L$1547</f>
        <v>125</v>
      </c>
      <c r="P88" s="14">
        <f>N88*O88</f>
        <v>76250</v>
      </c>
      <c r="Q88" s="3">
        <v>610</v>
      </c>
      <c r="AA88" s="62"/>
      <c r="AH88" s="3"/>
      <c r="AQ88" s="95">
        <f t="shared" si="38"/>
        <v>76250</v>
      </c>
      <c r="AR88" s="95">
        <f t="shared" si="39"/>
        <v>76250</v>
      </c>
      <c r="AT88" s="95">
        <f>AQ88</f>
        <v>76250</v>
      </c>
      <c r="AU88" s="2"/>
      <c r="AW88" s="808"/>
      <c r="AX88" s="66"/>
      <c r="AY88" s="2"/>
    </row>
    <row r="89" spans="1:51" ht="16.5" customHeight="1" x14ac:dyDescent="0.25">
      <c r="A89" s="67" t="s">
        <v>988</v>
      </c>
      <c r="B89" s="1">
        <v>732</v>
      </c>
      <c r="C89" s="2" t="s">
        <v>35</v>
      </c>
      <c r="G89" s="2" t="s">
        <v>160</v>
      </c>
      <c r="N89" s="14"/>
      <c r="P89" s="14"/>
      <c r="V89" s="26" t="s">
        <v>989</v>
      </c>
      <c r="W89" s="5">
        <v>750</v>
      </c>
      <c r="X89" s="17" t="s">
        <v>710</v>
      </c>
      <c r="Y89" s="4" t="s">
        <v>28</v>
      </c>
      <c r="Z89" s="4" t="s">
        <v>37</v>
      </c>
      <c r="AA89" s="62">
        <v>9</v>
      </c>
      <c r="AB89" s="16">
        <v>12</v>
      </c>
      <c r="AC89" s="16">
        <v>2</v>
      </c>
      <c r="AD89" s="8">
        <f t="shared" ref="AD89:AD96" si="42">AA89*AB89</f>
        <v>108</v>
      </c>
      <c r="AE89" s="8">
        <v>100</v>
      </c>
      <c r="AF89" s="7">
        <f>[8]รายการ!B1</f>
        <v>6700</v>
      </c>
      <c r="AG89" s="7">
        <f t="shared" ref="AG89:AG96" si="43">AF89*AD89</f>
        <v>723600</v>
      </c>
      <c r="AH89" s="3">
        <f t="shared" ref="AH89:AH96" si="44">SUM(AI89:AL89)</f>
        <v>180</v>
      </c>
      <c r="AJ89" s="3">
        <v>180</v>
      </c>
      <c r="AM89" s="2">
        <v>11</v>
      </c>
      <c r="AN89" s="2">
        <f>ค่าเสื่อม!L2</f>
        <v>12</v>
      </c>
      <c r="AO89" s="111">
        <f t="shared" ref="AO89:AO96" si="45">AG89*AN89/100</f>
        <v>86832</v>
      </c>
      <c r="AP89" s="95">
        <f t="shared" ref="AP89:AP96" si="46">AG89-AO89</f>
        <v>636768</v>
      </c>
      <c r="AQ89" s="95">
        <f t="shared" si="38"/>
        <v>636768</v>
      </c>
      <c r="AR89" s="95">
        <f t="shared" si="39"/>
        <v>636768</v>
      </c>
      <c r="AT89" s="95">
        <f t="shared" ref="AT89:AT96" si="47">AQ89-AS89</f>
        <v>636768</v>
      </c>
      <c r="AU89" s="2"/>
      <c r="AW89" s="808"/>
      <c r="AX89" s="66"/>
      <c r="AY89" s="2"/>
    </row>
    <row r="90" spans="1:51" ht="16.5" customHeight="1" x14ac:dyDescent="0.25">
      <c r="A90" s="67" t="s">
        <v>990</v>
      </c>
      <c r="B90" s="1">
        <v>733</v>
      </c>
      <c r="C90" s="2" t="s">
        <v>35</v>
      </c>
      <c r="G90" s="2" t="s">
        <v>160</v>
      </c>
      <c r="N90" s="14"/>
      <c r="P90" s="14"/>
      <c r="V90" s="26" t="s">
        <v>991</v>
      </c>
      <c r="W90" s="5">
        <v>751</v>
      </c>
      <c r="X90" s="17" t="s">
        <v>992</v>
      </c>
      <c r="Y90" s="4" t="s">
        <v>28</v>
      </c>
      <c r="Z90" s="4" t="s">
        <v>53</v>
      </c>
      <c r="AA90" s="62">
        <v>6</v>
      </c>
      <c r="AB90" s="16">
        <v>12</v>
      </c>
      <c r="AC90" s="16">
        <v>2</v>
      </c>
      <c r="AD90" s="8">
        <f t="shared" si="42"/>
        <v>72</v>
      </c>
      <c r="AE90" s="8">
        <v>100</v>
      </c>
      <c r="AF90" s="7">
        <f>[8]รายการ!B1</f>
        <v>6700</v>
      </c>
      <c r="AG90" s="7">
        <f t="shared" si="43"/>
        <v>482400</v>
      </c>
      <c r="AH90" s="3">
        <f t="shared" si="44"/>
        <v>72</v>
      </c>
      <c r="AJ90" s="3">
        <v>72</v>
      </c>
      <c r="AM90" s="2">
        <v>11</v>
      </c>
      <c r="AN90" s="2">
        <f>ค่าเสื่อม!L4</f>
        <v>45</v>
      </c>
      <c r="AO90" s="111">
        <f t="shared" si="45"/>
        <v>217080</v>
      </c>
      <c r="AP90" s="95">
        <f t="shared" si="46"/>
        <v>265320</v>
      </c>
      <c r="AQ90" s="95">
        <f t="shared" si="38"/>
        <v>265320</v>
      </c>
      <c r="AR90" s="95">
        <f t="shared" si="39"/>
        <v>265320</v>
      </c>
      <c r="AT90" s="95">
        <f t="shared" si="47"/>
        <v>265320</v>
      </c>
      <c r="AU90" s="2"/>
      <c r="AW90" s="808"/>
      <c r="AX90" s="66"/>
      <c r="AY90" s="2"/>
    </row>
    <row r="91" spans="1:51" ht="16.5" customHeight="1" x14ac:dyDescent="0.25">
      <c r="A91" s="67" t="s">
        <v>993</v>
      </c>
      <c r="B91" s="1">
        <v>734</v>
      </c>
      <c r="C91" s="2" t="s">
        <v>35</v>
      </c>
      <c r="G91" s="2" t="s">
        <v>160</v>
      </c>
      <c r="N91" s="14"/>
      <c r="P91" s="14"/>
      <c r="V91" s="26" t="s">
        <v>994</v>
      </c>
      <c r="W91" s="5">
        <v>752</v>
      </c>
      <c r="X91" s="17">
        <v>59</v>
      </c>
      <c r="Y91" s="4" t="s">
        <v>28</v>
      </c>
      <c r="Z91" s="4" t="s">
        <v>53</v>
      </c>
      <c r="AA91" s="62">
        <v>7</v>
      </c>
      <c r="AB91" s="16">
        <v>14</v>
      </c>
      <c r="AC91" s="16">
        <v>2</v>
      </c>
      <c r="AD91" s="8">
        <f t="shared" si="42"/>
        <v>98</v>
      </c>
      <c r="AE91" s="8">
        <v>100</v>
      </c>
      <c r="AF91" s="7">
        <f>[8]รายการ!B1</f>
        <v>6700</v>
      </c>
      <c r="AG91" s="7">
        <f t="shared" si="43"/>
        <v>656600</v>
      </c>
      <c r="AH91" s="3">
        <f t="shared" si="44"/>
        <v>98</v>
      </c>
      <c r="AJ91" s="3">
        <v>98</v>
      </c>
      <c r="AM91" s="2">
        <v>39</v>
      </c>
      <c r="AN91" s="2">
        <f>ค่าเสื่อม!T4</f>
        <v>93</v>
      </c>
      <c r="AO91" s="111">
        <f t="shared" si="45"/>
        <v>610638</v>
      </c>
      <c r="AP91" s="95">
        <f t="shared" si="46"/>
        <v>45962</v>
      </c>
      <c r="AQ91" s="95">
        <f t="shared" si="38"/>
        <v>45962</v>
      </c>
      <c r="AR91" s="95">
        <f t="shared" si="39"/>
        <v>45962</v>
      </c>
      <c r="AT91" s="95">
        <f t="shared" si="47"/>
        <v>45962</v>
      </c>
      <c r="AU91" s="2"/>
      <c r="AW91" s="808"/>
      <c r="AX91" s="66"/>
      <c r="AY91" s="2"/>
    </row>
    <row r="92" spans="1:51" ht="18" customHeight="1" x14ac:dyDescent="0.25">
      <c r="A92" s="67" t="s">
        <v>995</v>
      </c>
      <c r="B92" s="1">
        <v>735</v>
      </c>
      <c r="C92" s="2" t="s">
        <v>35</v>
      </c>
      <c r="G92" s="2" t="s">
        <v>996</v>
      </c>
      <c r="N92" s="14"/>
      <c r="P92" s="14"/>
      <c r="V92" s="26" t="s">
        <v>995</v>
      </c>
      <c r="W92" s="5">
        <v>753</v>
      </c>
      <c r="X92" s="17" t="s">
        <v>128</v>
      </c>
      <c r="Y92" s="4" t="s">
        <v>28</v>
      </c>
      <c r="Z92" s="4" t="s">
        <v>53</v>
      </c>
      <c r="AA92" s="62">
        <v>7</v>
      </c>
      <c r="AB92" s="16">
        <v>14</v>
      </c>
      <c r="AC92" s="16">
        <v>2</v>
      </c>
      <c r="AD92" s="8">
        <f t="shared" si="42"/>
        <v>98</v>
      </c>
      <c r="AE92" s="8">
        <v>100</v>
      </c>
      <c r="AF92" s="7">
        <f>[8]รายการ!B1</f>
        <v>6700</v>
      </c>
      <c r="AG92" s="7">
        <f t="shared" si="43"/>
        <v>656600</v>
      </c>
      <c r="AH92" s="3">
        <f t="shared" si="44"/>
        <v>98</v>
      </c>
      <c r="AJ92" s="3">
        <v>98</v>
      </c>
      <c r="AM92" s="2">
        <v>36</v>
      </c>
      <c r="AN92" s="2">
        <v>93</v>
      </c>
      <c r="AO92" s="111">
        <f t="shared" si="45"/>
        <v>610638</v>
      </c>
      <c r="AP92" s="95">
        <f t="shared" si="46"/>
        <v>45962</v>
      </c>
      <c r="AQ92" s="95">
        <f t="shared" si="38"/>
        <v>45962</v>
      </c>
      <c r="AR92" s="95">
        <f t="shared" si="39"/>
        <v>45962</v>
      </c>
      <c r="AT92" s="95">
        <f t="shared" si="47"/>
        <v>45962</v>
      </c>
      <c r="AU92" s="2"/>
      <c r="AW92" s="808"/>
      <c r="AX92" s="66"/>
      <c r="AY92" s="2"/>
    </row>
    <row r="93" spans="1:51" ht="16.5" customHeight="1" x14ac:dyDescent="0.25">
      <c r="A93" s="67" t="s">
        <v>997</v>
      </c>
      <c r="B93" s="1">
        <v>736</v>
      </c>
      <c r="C93" s="2" t="s">
        <v>35</v>
      </c>
      <c r="G93" s="2" t="s">
        <v>160</v>
      </c>
      <c r="N93" s="14"/>
      <c r="P93" s="14"/>
      <c r="V93" s="26" t="s">
        <v>997</v>
      </c>
      <c r="W93" s="5">
        <v>754</v>
      </c>
      <c r="X93" s="17">
        <v>66</v>
      </c>
      <c r="Y93" s="4" t="s">
        <v>28</v>
      </c>
      <c r="Z93" s="4" t="s">
        <v>53</v>
      </c>
      <c r="AA93" s="62">
        <v>9</v>
      </c>
      <c r="AB93" s="16">
        <v>12</v>
      </c>
      <c r="AC93" s="16">
        <v>2</v>
      </c>
      <c r="AD93" s="8">
        <f t="shared" si="42"/>
        <v>108</v>
      </c>
      <c r="AE93" s="8">
        <v>100</v>
      </c>
      <c r="AF93" s="7">
        <f>[8]รายการ!B1</f>
        <v>6700</v>
      </c>
      <c r="AG93" s="7">
        <f t="shared" si="43"/>
        <v>723600</v>
      </c>
      <c r="AH93" s="3">
        <f t="shared" si="44"/>
        <v>108</v>
      </c>
      <c r="AJ93" s="3">
        <v>108</v>
      </c>
      <c r="AM93" s="2">
        <v>39</v>
      </c>
      <c r="AN93" s="2">
        <v>93</v>
      </c>
      <c r="AO93" s="111">
        <f t="shared" si="45"/>
        <v>672948</v>
      </c>
      <c r="AP93" s="95">
        <f t="shared" si="46"/>
        <v>50652</v>
      </c>
      <c r="AQ93" s="95">
        <f t="shared" si="38"/>
        <v>50652</v>
      </c>
      <c r="AR93" s="95">
        <f t="shared" si="39"/>
        <v>50652</v>
      </c>
      <c r="AT93" s="95">
        <f t="shared" si="47"/>
        <v>50652</v>
      </c>
      <c r="AU93" s="2"/>
      <c r="AW93" s="808"/>
      <c r="AX93" s="66"/>
      <c r="AY93" s="2"/>
    </row>
    <row r="94" spans="1:51" ht="16.5" customHeight="1" x14ac:dyDescent="0.25">
      <c r="A94" s="67" t="s">
        <v>998</v>
      </c>
      <c r="B94" s="1">
        <v>737</v>
      </c>
      <c r="C94" s="2" t="s">
        <v>35</v>
      </c>
      <c r="G94" s="2" t="s">
        <v>160</v>
      </c>
      <c r="N94" s="14"/>
      <c r="P94" s="14"/>
      <c r="V94" s="26" t="s">
        <v>998</v>
      </c>
      <c r="W94" s="5">
        <v>755</v>
      </c>
      <c r="X94" s="17">
        <v>89</v>
      </c>
      <c r="Y94" s="4" t="s">
        <v>28</v>
      </c>
      <c r="Z94" s="4" t="s">
        <v>53</v>
      </c>
      <c r="AA94" s="62">
        <v>6</v>
      </c>
      <c r="AB94" s="16">
        <v>10</v>
      </c>
      <c r="AC94" s="16">
        <v>2</v>
      </c>
      <c r="AD94" s="8">
        <f t="shared" si="42"/>
        <v>60</v>
      </c>
      <c r="AE94" s="8">
        <v>100</v>
      </c>
      <c r="AF94" s="7">
        <f>[8]รายการ!B1</f>
        <v>6700</v>
      </c>
      <c r="AG94" s="7">
        <f t="shared" si="43"/>
        <v>402000</v>
      </c>
      <c r="AH94" s="3">
        <f t="shared" si="44"/>
        <v>60</v>
      </c>
      <c r="AJ94" s="3">
        <v>60</v>
      </c>
      <c r="AM94" s="2">
        <v>41</v>
      </c>
      <c r="AN94" s="2">
        <v>93</v>
      </c>
      <c r="AO94" s="111">
        <f t="shared" si="45"/>
        <v>373860</v>
      </c>
      <c r="AP94" s="95">
        <f t="shared" si="46"/>
        <v>28140</v>
      </c>
      <c r="AQ94" s="95">
        <f t="shared" si="38"/>
        <v>28140</v>
      </c>
      <c r="AR94" s="95">
        <f t="shared" si="39"/>
        <v>28140</v>
      </c>
      <c r="AT94" s="95">
        <f t="shared" si="47"/>
        <v>28140</v>
      </c>
      <c r="AU94" s="2"/>
      <c r="AW94" s="808"/>
      <c r="AX94" s="66"/>
      <c r="AY94" s="2"/>
    </row>
    <row r="95" spans="1:51" ht="16.5" customHeight="1" x14ac:dyDescent="0.25">
      <c r="A95" s="67" t="s">
        <v>999</v>
      </c>
      <c r="B95" s="1">
        <v>738</v>
      </c>
      <c r="C95" s="2" t="s">
        <v>35</v>
      </c>
      <c r="G95" s="2" t="s">
        <v>160</v>
      </c>
      <c r="N95" s="14"/>
      <c r="P95" s="14"/>
      <c r="V95" s="26" t="s">
        <v>1000</v>
      </c>
      <c r="W95" s="5">
        <v>756</v>
      </c>
      <c r="X95" s="19">
        <v>23</v>
      </c>
      <c r="Y95" s="4" t="s">
        <v>28</v>
      </c>
      <c r="Z95" s="4" t="s">
        <v>53</v>
      </c>
      <c r="AA95" s="62">
        <v>5</v>
      </c>
      <c r="AB95" s="16">
        <v>8</v>
      </c>
      <c r="AC95" s="16">
        <v>2</v>
      </c>
      <c r="AD95" s="8">
        <f t="shared" si="42"/>
        <v>40</v>
      </c>
      <c r="AE95" s="8">
        <v>100</v>
      </c>
      <c r="AF95" s="7">
        <f>[8]รายการ!B1</f>
        <v>6700</v>
      </c>
      <c r="AG95" s="7">
        <f t="shared" si="43"/>
        <v>268000</v>
      </c>
      <c r="AH95" s="3">
        <f t="shared" si="44"/>
        <v>40</v>
      </c>
      <c r="AJ95" s="3">
        <v>40</v>
      </c>
      <c r="AM95" s="2">
        <v>41</v>
      </c>
      <c r="AN95" s="2">
        <v>93</v>
      </c>
      <c r="AO95" s="111">
        <f t="shared" si="45"/>
        <v>249240</v>
      </c>
      <c r="AP95" s="95">
        <f t="shared" si="46"/>
        <v>18760</v>
      </c>
      <c r="AQ95" s="95">
        <f t="shared" si="38"/>
        <v>18760</v>
      </c>
      <c r="AR95" s="95">
        <f t="shared" si="39"/>
        <v>18760</v>
      </c>
      <c r="AT95" s="95">
        <f t="shared" si="47"/>
        <v>18760</v>
      </c>
      <c r="AU95" s="2"/>
      <c r="AW95" s="808"/>
      <c r="AX95" s="66"/>
      <c r="AY95" s="2"/>
    </row>
    <row r="96" spans="1:51" ht="16.5" customHeight="1" x14ac:dyDescent="0.25">
      <c r="A96" s="67" t="s">
        <v>1001</v>
      </c>
      <c r="B96" s="1">
        <v>739</v>
      </c>
      <c r="C96" s="2" t="s">
        <v>35</v>
      </c>
      <c r="G96" s="2" t="s">
        <v>160</v>
      </c>
      <c r="N96" s="14"/>
      <c r="P96" s="14"/>
      <c r="V96" s="26" t="s">
        <v>1002</v>
      </c>
      <c r="W96" s="5">
        <v>757</v>
      </c>
      <c r="X96" s="19" t="s">
        <v>1003</v>
      </c>
      <c r="Y96" s="4" t="s">
        <v>28</v>
      </c>
      <c r="Z96" s="4" t="s">
        <v>53</v>
      </c>
      <c r="AA96" s="62">
        <v>6</v>
      </c>
      <c r="AB96" s="16">
        <v>10</v>
      </c>
      <c r="AC96" s="16">
        <v>2</v>
      </c>
      <c r="AD96" s="8">
        <f t="shared" si="42"/>
        <v>60</v>
      </c>
      <c r="AE96" s="8">
        <v>100</v>
      </c>
      <c r="AF96" s="7">
        <f>[8]รายการ!B1</f>
        <v>6700</v>
      </c>
      <c r="AG96" s="7">
        <f t="shared" si="43"/>
        <v>402000</v>
      </c>
      <c r="AH96" s="3">
        <f t="shared" si="44"/>
        <v>60</v>
      </c>
      <c r="AJ96" s="3">
        <v>60</v>
      </c>
      <c r="AM96" s="2">
        <v>16</v>
      </c>
      <c r="AN96" s="2">
        <f>ค่าเสื่อม!Q4</f>
        <v>72</v>
      </c>
      <c r="AO96" s="111">
        <f t="shared" si="45"/>
        <v>289440</v>
      </c>
      <c r="AP96" s="95">
        <f t="shared" si="46"/>
        <v>112560</v>
      </c>
      <c r="AQ96" s="95">
        <f t="shared" si="38"/>
        <v>112560</v>
      </c>
      <c r="AR96" s="95">
        <f t="shared" si="39"/>
        <v>112560</v>
      </c>
      <c r="AT96" s="95">
        <f t="shared" si="47"/>
        <v>112560</v>
      </c>
      <c r="AU96" s="2"/>
      <c r="AW96" s="808"/>
      <c r="AX96" s="66"/>
      <c r="AY96" s="2"/>
    </row>
    <row r="97" spans="1:51" ht="16.5" customHeight="1" x14ac:dyDescent="0.25">
      <c r="B97" s="1">
        <v>740</v>
      </c>
      <c r="C97" s="2" t="s">
        <v>5</v>
      </c>
      <c r="D97" s="2">
        <v>41626</v>
      </c>
      <c r="E97" s="2">
        <v>118</v>
      </c>
      <c r="F97" s="2">
        <v>2149</v>
      </c>
      <c r="G97" s="2" t="s">
        <v>160</v>
      </c>
      <c r="H97" s="2">
        <v>4</v>
      </c>
      <c r="I97" s="2">
        <v>0</v>
      </c>
      <c r="J97" s="2">
        <v>0</v>
      </c>
      <c r="K97" s="12">
        <f>H97*400+I97*100+J97</f>
        <v>1600</v>
      </c>
      <c r="L97" s="14">
        <f>SUM(Q97:U97)</f>
        <v>1600</v>
      </c>
      <c r="M97" s="62">
        <v>1</v>
      </c>
      <c r="N97" s="14">
        <f>L97</f>
        <v>1600</v>
      </c>
      <c r="O97" s="14">
        <f>125</f>
        <v>125</v>
      </c>
      <c r="P97" s="14">
        <f>N97*O97</f>
        <v>200000</v>
      </c>
      <c r="Q97" s="3">
        <v>1600</v>
      </c>
      <c r="X97" s="19"/>
      <c r="AA97" s="62"/>
      <c r="AQ97" s="95">
        <f t="shared" si="38"/>
        <v>200000</v>
      </c>
      <c r="AR97" s="95">
        <f t="shared" si="39"/>
        <v>200000</v>
      </c>
      <c r="AT97" s="95">
        <f>AQ97</f>
        <v>200000</v>
      </c>
      <c r="AU97" s="2"/>
      <c r="AW97" s="808"/>
      <c r="AX97" s="66"/>
      <c r="AY97" s="2"/>
    </row>
    <row r="98" spans="1:51" ht="16.5" customHeight="1" x14ac:dyDescent="0.25">
      <c r="A98" s="67" t="s">
        <v>1004</v>
      </c>
      <c r="B98" s="1">
        <v>741</v>
      </c>
      <c r="C98" s="2" t="s">
        <v>35</v>
      </c>
      <c r="G98" s="2" t="s">
        <v>160</v>
      </c>
      <c r="N98" s="14"/>
      <c r="O98" s="14"/>
      <c r="P98" s="14"/>
      <c r="V98" s="26" t="s">
        <v>1005</v>
      </c>
      <c r="W98" s="5">
        <v>758</v>
      </c>
      <c r="X98" s="19">
        <v>2</v>
      </c>
      <c r="Y98" s="4" t="s">
        <v>28</v>
      </c>
      <c r="Z98" s="4" t="s">
        <v>37</v>
      </c>
      <c r="AA98" s="62">
        <v>6</v>
      </c>
      <c r="AB98" s="16">
        <v>9</v>
      </c>
      <c r="AC98" s="16">
        <v>2</v>
      </c>
      <c r="AD98" s="8">
        <f>AA98*AB98</f>
        <v>54</v>
      </c>
      <c r="AE98" s="8">
        <v>100</v>
      </c>
      <c r="AF98" s="7">
        <f>[8]รายการ!B1</f>
        <v>6700</v>
      </c>
      <c r="AG98" s="7">
        <f>AF98*AD98</f>
        <v>361800</v>
      </c>
      <c r="AH98" s="3">
        <f>SUM(AI98:AL98)</f>
        <v>54</v>
      </c>
      <c r="AJ98" s="3">
        <v>54</v>
      </c>
      <c r="AM98" s="2">
        <v>12</v>
      </c>
      <c r="AN98" s="2">
        <f>ค่าเสื่อม!M2</f>
        <v>14</v>
      </c>
      <c r="AO98" s="111">
        <f>AG98*AN98/100</f>
        <v>50652</v>
      </c>
      <c r="AP98" s="95">
        <f>AG98-AO98</f>
        <v>311148</v>
      </c>
      <c r="AQ98" s="95">
        <f t="shared" si="38"/>
        <v>311148</v>
      </c>
      <c r="AR98" s="95">
        <f t="shared" si="39"/>
        <v>311148</v>
      </c>
      <c r="AT98" s="95">
        <f>AQ98-AS98</f>
        <v>311148</v>
      </c>
      <c r="AU98" s="2"/>
      <c r="AW98" s="808"/>
      <c r="AX98" s="66"/>
      <c r="AY98" s="2"/>
    </row>
    <row r="99" spans="1:51" ht="16.5" customHeight="1" x14ac:dyDescent="0.25">
      <c r="A99" s="67" t="s">
        <v>1006</v>
      </c>
      <c r="B99" s="1">
        <v>742</v>
      </c>
      <c r="C99" s="2" t="s">
        <v>35</v>
      </c>
      <c r="G99" s="2" t="s">
        <v>160</v>
      </c>
      <c r="N99" s="14"/>
      <c r="O99" s="14"/>
      <c r="P99" s="14"/>
      <c r="V99" s="26" t="s">
        <v>1006</v>
      </c>
      <c r="W99" s="5">
        <v>759</v>
      </c>
      <c r="X99" s="19">
        <v>68</v>
      </c>
      <c r="Y99" s="4" t="s">
        <v>28</v>
      </c>
      <c r="Z99" s="4" t="s">
        <v>53</v>
      </c>
      <c r="AA99" s="62">
        <v>8</v>
      </c>
      <c r="AB99" s="16">
        <v>21</v>
      </c>
      <c r="AC99" s="16">
        <v>2</v>
      </c>
      <c r="AD99" s="8">
        <f>AA99*AB99</f>
        <v>168</v>
      </c>
      <c r="AE99" s="8">
        <v>100</v>
      </c>
      <c r="AF99" s="7">
        <f>[8]รายการ!B1</f>
        <v>6700</v>
      </c>
      <c r="AG99" s="7">
        <f>AF99*AD99</f>
        <v>1125600</v>
      </c>
      <c r="AH99" s="3">
        <f>SUM(AI99:AL99)</f>
        <v>168</v>
      </c>
      <c r="AJ99" s="3">
        <v>168</v>
      </c>
      <c r="AM99" s="2">
        <v>36</v>
      </c>
      <c r="AN99" s="2">
        <v>93</v>
      </c>
      <c r="AO99" s="111">
        <f>AG99*AN99/100</f>
        <v>1046808</v>
      </c>
      <c r="AP99" s="95">
        <f>AG99-AO99</f>
        <v>78792</v>
      </c>
      <c r="AQ99" s="95">
        <f t="shared" si="38"/>
        <v>78792</v>
      </c>
      <c r="AR99" s="95">
        <f t="shared" si="39"/>
        <v>78792</v>
      </c>
      <c r="AT99" s="95">
        <f>AQ99-AS99</f>
        <v>78792</v>
      </c>
      <c r="AU99" s="2"/>
      <c r="AW99" s="808"/>
      <c r="AX99" s="66"/>
      <c r="AY99" s="2"/>
    </row>
    <row r="100" spans="1:51" ht="16.5" customHeight="1" x14ac:dyDescent="0.25">
      <c r="A100" s="67" t="s">
        <v>1007</v>
      </c>
      <c r="B100" s="1">
        <v>743</v>
      </c>
      <c r="C100" s="2" t="s">
        <v>35</v>
      </c>
      <c r="G100" s="2" t="s">
        <v>160</v>
      </c>
      <c r="N100" s="14"/>
      <c r="O100" s="14"/>
      <c r="P100" s="14"/>
      <c r="V100" s="26" t="s">
        <v>1008</v>
      </c>
      <c r="W100" s="5">
        <v>760</v>
      </c>
      <c r="X100" s="17" t="s">
        <v>1009</v>
      </c>
      <c r="Y100" s="4" t="s">
        <v>28</v>
      </c>
      <c r="Z100" s="4" t="s">
        <v>53</v>
      </c>
      <c r="AA100" s="62">
        <v>11</v>
      </c>
      <c r="AB100" s="16">
        <v>15</v>
      </c>
      <c r="AC100" s="16">
        <v>2</v>
      </c>
      <c r="AD100" s="8">
        <f>AA100*AB100</f>
        <v>165</v>
      </c>
      <c r="AE100" s="8">
        <v>100</v>
      </c>
      <c r="AF100" s="7">
        <f>[8]รายการ!B1</f>
        <v>6700</v>
      </c>
      <c r="AG100" s="7">
        <f>AF100*AD100</f>
        <v>1105500</v>
      </c>
      <c r="AH100" s="3">
        <f>SUM(AI100:AL100)</f>
        <v>165</v>
      </c>
      <c r="AJ100" s="3">
        <v>165</v>
      </c>
      <c r="AM100" s="2">
        <v>25</v>
      </c>
      <c r="AN100" s="2">
        <v>93</v>
      </c>
      <c r="AO100" s="111">
        <f>AG100*AN100/100</f>
        <v>1028115</v>
      </c>
      <c r="AP100" s="95">
        <f>AG100-AO100</f>
        <v>77385</v>
      </c>
      <c r="AQ100" s="95">
        <f t="shared" si="38"/>
        <v>77385</v>
      </c>
      <c r="AR100" s="95">
        <f t="shared" si="39"/>
        <v>77385</v>
      </c>
      <c r="AT100" s="95">
        <f>AQ100-AS100</f>
        <v>77385</v>
      </c>
      <c r="AU100" s="2"/>
      <c r="AW100" s="808"/>
      <c r="AX100" s="66"/>
      <c r="AY100" s="2"/>
    </row>
    <row r="101" spans="1:51" ht="16.5" customHeight="1" x14ac:dyDescent="0.25">
      <c r="A101" s="67" t="s">
        <v>1010</v>
      </c>
      <c r="B101" s="1">
        <v>744</v>
      </c>
      <c r="C101" s="2" t="s">
        <v>35</v>
      </c>
      <c r="G101" s="2" t="s">
        <v>160</v>
      </c>
      <c r="N101" s="14"/>
      <c r="O101" s="14"/>
      <c r="P101" s="14"/>
      <c r="V101" s="26" t="s">
        <v>1010</v>
      </c>
      <c r="W101" s="5">
        <v>761</v>
      </c>
      <c r="X101" s="19">
        <v>37</v>
      </c>
      <c r="Y101" s="4" t="s">
        <v>28</v>
      </c>
      <c r="Z101" s="4" t="s">
        <v>53</v>
      </c>
      <c r="AA101" s="62">
        <v>6</v>
      </c>
      <c r="AB101" s="16">
        <v>15</v>
      </c>
      <c r="AC101" s="16">
        <v>2</v>
      </c>
      <c r="AD101" s="8">
        <f>AA101*AB101</f>
        <v>90</v>
      </c>
      <c r="AE101" s="8">
        <v>100</v>
      </c>
      <c r="AF101" s="7">
        <f>[8]รายการ!B1</f>
        <v>6700</v>
      </c>
      <c r="AG101" s="7">
        <f>AF101*AD101</f>
        <v>603000</v>
      </c>
      <c r="AH101" s="3">
        <f>SUM(AI101:AL101)</f>
        <v>90</v>
      </c>
      <c r="AJ101" s="3">
        <v>90</v>
      </c>
      <c r="AM101" s="2">
        <v>41</v>
      </c>
      <c r="AN101" s="2">
        <v>93</v>
      </c>
      <c r="AO101" s="111">
        <f>AG101*AN101/100</f>
        <v>560790</v>
      </c>
      <c r="AP101" s="95">
        <f>AG101-AO101</f>
        <v>42210</v>
      </c>
      <c r="AQ101" s="95">
        <f t="shared" si="38"/>
        <v>42210</v>
      </c>
      <c r="AR101" s="95">
        <f t="shared" si="39"/>
        <v>42210</v>
      </c>
      <c r="AT101" s="95">
        <f>AQ101-AS101</f>
        <v>42210</v>
      </c>
      <c r="AU101" s="2"/>
      <c r="AW101" s="808"/>
      <c r="AX101" s="66"/>
      <c r="AY101" s="2"/>
    </row>
    <row r="102" spans="1:51" ht="16.5" customHeight="1" x14ac:dyDescent="0.25">
      <c r="B102" s="1">
        <v>745</v>
      </c>
      <c r="C102" s="2" t="s">
        <v>5</v>
      </c>
      <c r="D102" s="2">
        <v>15125</v>
      </c>
      <c r="E102" s="2">
        <v>16</v>
      </c>
      <c r="F102" s="2">
        <v>308</v>
      </c>
      <c r="G102" s="2" t="s">
        <v>160</v>
      </c>
      <c r="H102" s="2">
        <v>1</v>
      </c>
      <c r="I102" s="2">
        <v>0</v>
      </c>
      <c r="J102" s="2">
        <v>11</v>
      </c>
      <c r="K102" s="12">
        <f>H102*400+I102*100+J102</f>
        <v>411</v>
      </c>
      <c r="L102" s="14">
        <f>SUM(Q102:U102)</f>
        <v>411</v>
      </c>
      <c r="M102" s="62">
        <v>1</v>
      </c>
      <c r="N102" s="14">
        <f>L102</f>
        <v>411</v>
      </c>
      <c r="O102" s="14">
        <f>125</f>
        <v>125</v>
      </c>
      <c r="P102" s="14">
        <f>N102*O102</f>
        <v>51375</v>
      </c>
      <c r="Q102" s="3">
        <v>411</v>
      </c>
      <c r="X102" s="19"/>
      <c r="AA102" s="62"/>
      <c r="AQ102" s="95">
        <f t="shared" si="38"/>
        <v>51375</v>
      </c>
      <c r="AR102" s="95">
        <f t="shared" si="39"/>
        <v>51375</v>
      </c>
      <c r="AT102" s="95">
        <f t="shared" ref="AT102:AT109" si="48">AQ102</f>
        <v>51375</v>
      </c>
      <c r="AU102" s="2"/>
      <c r="AW102" s="808"/>
      <c r="AX102" s="66"/>
      <c r="AY102" s="2"/>
    </row>
    <row r="103" spans="1:51" ht="16.5" customHeight="1" x14ac:dyDescent="0.25">
      <c r="A103" s="67" t="s">
        <v>1011</v>
      </c>
      <c r="B103" s="1">
        <v>746</v>
      </c>
      <c r="C103" s="2" t="s">
        <v>35</v>
      </c>
      <c r="G103" s="2" t="s">
        <v>160</v>
      </c>
      <c r="N103" s="14"/>
      <c r="P103" s="14"/>
      <c r="V103" s="26" t="s">
        <v>1011</v>
      </c>
      <c r="W103" s="5">
        <v>762</v>
      </c>
      <c r="X103" s="19">
        <v>69</v>
      </c>
      <c r="Y103" s="4" t="s">
        <v>28</v>
      </c>
      <c r="Z103" s="4" t="s">
        <v>53</v>
      </c>
      <c r="AA103" s="62">
        <v>6</v>
      </c>
      <c r="AB103" s="16">
        <v>13</v>
      </c>
      <c r="AC103" s="16">
        <v>2</v>
      </c>
      <c r="AD103" s="8">
        <f>AA103*AB103</f>
        <v>78</v>
      </c>
      <c r="AE103" s="8">
        <v>100</v>
      </c>
      <c r="AF103" s="7">
        <f>[8]รายการ!B1</f>
        <v>6700</v>
      </c>
      <c r="AG103" s="7">
        <f t="shared" ref="AG103:AG114" si="49">AF103*AD103</f>
        <v>522600</v>
      </c>
      <c r="AH103" s="3">
        <f t="shared" ref="AH103:AH114" si="50">SUM(AI103:AL103)</f>
        <v>78</v>
      </c>
      <c r="AJ103" s="3">
        <v>78</v>
      </c>
      <c r="AM103" s="2">
        <v>41</v>
      </c>
      <c r="AN103" s="2">
        <v>93</v>
      </c>
      <c r="AO103" s="111">
        <f t="shared" ref="AO103:AO114" si="51">AG103*AN103/100</f>
        <v>486018</v>
      </c>
      <c r="AP103" s="95">
        <f t="shared" ref="AP103:AP114" si="52">AG103-AO103</f>
        <v>36582</v>
      </c>
      <c r="AQ103" s="95">
        <f t="shared" si="38"/>
        <v>36582</v>
      </c>
      <c r="AR103" s="95">
        <f t="shared" si="39"/>
        <v>36582</v>
      </c>
      <c r="AT103" s="95">
        <f t="shared" si="48"/>
        <v>36582</v>
      </c>
      <c r="AU103" s="2"/>
      <c r="AW103" s="808"/>
      <c r="AX103" s="66"/>
      <c r="AY103" s="2"/>
    </row>
    <row r="104" spans="1:51" ht="16.5" customHeight="1" x14ac:dyDescent="0.25">
      <c r="A104" s="67" t="s">
        <v>1012</v>
      </c>
      <c r="B104" s="1">
        <v>747</v>
      </c>
      <c r="C104" s="2" t="s">
        <v>35</v>
      </c>
      <c r="G104" s="2" t="s">
        <v>160</v>
      </c>
      <c r="N104" s="14"/>
      <c r="P104" s="14"/>
      <c r="V104" s="26" t="s">
        <v>1012</v>
      </c>
      <c r="W104" s="5">
        <v>763</v>
      </c>
      <c r="X104" s="19" t="s">
        <v>1013</v>
      </c>
      <c r="Y104" s="4" t="s">
        <v>28</v>
      </c>
      <c r="Z104" s="4" t="s">
        <v>53</v>
      </c>
      <c r="AA104" s="62">
        <v>5</v>
      </c>
      <c r="AB104" s="16">
        <v>5</v>
      </c>
      <c r="AC104" s="16">
        <v>2</v>
      </c>
      <c r="AD104" s="8">
        <f>AA104*AB104</f>
        <v>25</v>
      </c>
      <c r="AE104" s="8">
        <v>100</v>
      </c>
      <c r="AF104" s="7">
        <f>[8]รายการ!B1</f>
        <v>6700</v>
      </c>
      <c r="AG104" s="7">
        <f t="shared" si="49"/>
        <v>167500</v>
      </c>
      <c r="AH104" s="3">
        <f t="shared" si="50"/>
        <v>25</v>
      </c>
      <c r="AJ104" s="3">
        <v>25</v>
      </c>
      <c r="AM104" s="2">
        <v>17</v>
      </c>
      <c r="AN104" s="2">
        <f>ค่าเสื่อม!R4</f>
        <v>79</v>
      </c>
      <c r="AO104" s="111">
        <f t="shared" si="51"/>
        <v>132325</v>
      </c>
      <c r="AP104" s="95">
        <f t="shared" si="52"/>
        <v>35175</v>
      </c>
      <c r="AQ104" s="95">
        <f t="shared" si="38"/>
        <v>35175</v>
      </c>
      <c r="AR104" s="95">
        <f t="shared" si="39"/>
        <v>35175</v>
      </c>
      <c r="AT104" s="95">
        <f t="shared" si="48"/>
        <v>35175</v>
      </c>
      <c r="AU104" s="2"/>
      <c r="AW104" s="808"/>
      <c r="AX104" s="66"/>
      <c r="AY104" s="2"/>
    </row>
    <row r="105" spans="1:51" ht="16.5" customHeight="1" x14ac:dyDescent="0.25">
      <c r="A105" s="67" t="s">
        <v>1014</v>
      </c>
      <c r="B105" s="1">
        <v>748</v>
      </c>
      <c r="C105" s="2" t="s">
        <v>35</v>
      </c>
      <c r="G105" s="2" t="s">
        <v>160</v>
      </c>
      <c r="N105" s="14"/>
      <c r="P105" s="14"/>
      <c r="V105" s="26" t="s">
        <v>1014</v>
      </c>
      <c r="W105" s="5">
        <v>764</v>
      </c>
      <c r="X105" s="19" t="s">
        <v>324</v>
      </c>
      <c r="Y105" s="4" t="s">
        <v>28</v>
      </c>
      <c r="Z105" s="4" t="s">
        <v>53</v>
      </c>
      <c r="AA105" s="62">
        <v>4</v>
      </c>
      <c r="AB105" s="16">
        <v>8</v>
      </c>
      <c r="AC105" s="16">
        <v>2</v>
      </c>
      <c r="AD105" s="8">
        <f>AA105*AB105</f>
        <v>32</v>
      </c>
      <c r="AE105" s="8">
        <v>100</v>
      </c>
      <c r="AF105" s="7">
        <f>[8]รายการ!B1</f>
        <v>6700</v>
      </c>
      <c r="AG105" s="7">
        <f t="shared" si="49"/>
        <v>214400</v>
      </c>
      <c r="AH105" s="3">
        <f t="shared" si="50"/>
        <v>32</v>
      </c>
      <c r="AJ105" s="3">
        <v>32</v>
      </c>
      <c r="AM105" s="2">
        <v>21</v>
      </c>
      <c r="AN105" s="2">
        <f>ค่าเสื่อม!T4</f>
        <v>93</v>
      </c>
      <c r="AO105" s="111">
        <f t="shared" si="51"/>
        <v>199392</v>
      </c>
      <c r="AP105" s="95">
        <f t="shared" si="52"/>
        <v>15008</v>
      </c>
      <c r="AQ105" s="95">
        <f t="shared" si="38"/>
        <v>15008</v>
      </c>
      <c r="AR105" s="95">
        <f t="shared" si="39"/>
        <v>15008</v>
      </c>
      <c r="AT105" s="95">
        <f t="shared" si="48"/>
        <v>15008</v>
      </c>
      <c r="AU105" s="2"/>
      <c r="AW105" s="808"/>
      <c r="AX105" s="66"/>
      <c r="AY105" s="2"/>
    </row>
    <row r="106" spans="1:51" ht="16.5" customHeight="1" x14ac:dyDescent="0.25">
      <c r="A106" s="67" t="s">
        <v>1015</v>
      </c>
      <c r="B106" s="1">
        <v>749</v>
      </c>
      <c r="C106" s="2" t="s">
        <v>35</v>
      </c>
      <c r="G106" s="2" t="s">
        <v>160</v>
      </c>
      <c r="N106" s="14"/>
      <c r="P106" s="14"/>
      <c r="V106" s="26" t="s">
        <v>1015</v>
      </c>
      <c r="W106" s="5">
        <v>765</v>
      </c>
      <c r="X106" s="19" t="s">
        <v>1016</v>
      </c>
      <c r="Y106" s="4" t="s">
        <v>28</v>
      </c>
      <c r="Z106" s="4" t="s">
        <v>53</v>
      </c>
      <c r="AA106" s="62">
        <v>7</v>
      </c>
      <c r="AB106" s="16">
        <v>11</v>
      </c>
      <c r="AC106" s="16">
        <v>2</v>
      </c>
      <c r="AD106" s="8">
        <f>AA106*AB106</f>
        <v>77</v>
      </c>
      <c r="AE106" s="8">
        <v>100</v>
      </c>
      <c r="AF106" s="7">
        <f>[8]รายการ!B1</f>
        <v>6700</v>
      </c>
      <c r="AG106" s="7">
        <f t="shared" si="49"/>
        <v>515900</v>
      </c>
      <c r="AH106" s="3">
        <f t="shared" si="50"/>
        <v>77</v>
      </c>
      <c r="AJ106" s="3">
        <v>77</v>
      </c>
      <c r="AM106" s="2">
        <v>21</v>
      </c>
      <c r="AN106" s="2">
        <v>93</v>
      </c>
      <c r="AO106" s="111">
        <f t="shared" si="51"/>
        <v>479787</v>
      </c>
      <c r="AP106" s="95">
        <f t="shared" si="52"/>
        <v>36113</v>
      </c>
      <c r="AQ106" s="95">
        <f t="shared" si="38"/>
        <v>36113</v>
      </c>
      <c r="AR106" s="95">
        <f t="shared" si="39"/>
        <v>36113</v>
      </c>
      <c r="AT106" s="95">
        <f t="shared" si="48"/>
        <v>36113</v>
      </c>
      <c r="AU106" s="2"/>
      <c r="AW106" s="808"/>
      <c r="AX106" s="66"/>
      <c r="AY106" s="2"/>
    </row>
    <row r="107" spans="1:51" ht="16.5" customHeight="1" x14ac:dyDescent="0.25">
      <c r="A107" s="67" t="s">
        <v>1017</v>
      </c>
      <c r="B107" s="1">
        <v>750</v>
      </c>
      <c r="C107" s="2" t="s">
        <v>35</v>
      </c>
      <c r="G107" s="2" t="s">
        <v>160</v>
      </c>
      <c r="N107" s="14"/>
      <c r="P107" s="14"/>
      <c r="V107" s="26" t="s">
        <v>1017</v>
      </c>
      <c r="W107" s="5">
        <v>766</v>
      </c>
      <c r="X107" s="19">
        <v>52</v>
      </c>
      <c r="Y107" s="4" t="s">
        <v>28</v>
      </c>
      <c r="Z107" s="4" t="s">
        <v>41</v>
      </c>
      <c r="AA107" s="62"/>
      <c r="AC107" s="16">
        <v>2</v>
      </c>
      <c r="AD107" s="8">
        <f>AD108+AD109</f>
        <v>432</v>
      </c>
      <c r="AE107" s="8">
        <v>100</v>
      </c>
      <c r="AF107" s="7">
        <f>[8]รายการ!B1</f>
        <v>6700</v>
      </c>
      <c r="AG107" s="7">
        <f t="shared" si="49"/>
        <v>2894400</v>
      </c>
      <c r="AH107" s="3">
        <f t="shared" si="50"/>
        <v>432</v>
      </c>
      <c r="AJ107" s="3">
        <f>AJ108+AJ109</f>
        <v>432</v>
      </c>
      <c r="AM107" s="2">
        <v>21</v>
      </c>
      <c r="AN107" s="2">
        <f>ค่าเสื่อม!V3</f>
        <v>80</v>
      </c>
      <c r="AO107" s="111">
        <f t="shared" si="51"/>
        <v>2315520</v>
      </c>
      <c r="AP107" s="95">
        <f t="shared" si="52"/>
        <v>578880</v>
      </c>
      <c r="AQ107" s="95">
        <f t="shared" si="38"/>
        <v>578880</v>
      </c>
      <c r="AR107" s="95">
        <f t="shared" si="39"/>
        <v>578880</v>
      </c>
      <c r="AT107" s="95">
        <f t="shared" si="48"/>
        <v>578880</v>
      </c>
      <c r="AU107" s="2"/>
      <c r="AW107" s="808"/>
      <c r="AX107" s="66"/>
      <c r="AY107" s="2"/>
    </row>
    <row r="108" spans="1:51" ht="16.5" customHeight="1" x14ac:dyDescent="0.25">
      <c r="C108" s="2"/>
      <c r="N108" s="14"/>
      <c r="P108" s="14"/>
      <c r="X108" s="19"/>
      <c r="Z108" s="26" t="s">
        <v>42</v>
      </c>
      <c r="AA108" s="62">
        <v>12</v>
      </c>
      <c r="AB108" s="16">
        <v>18</v>
      </c>
      <c r="AC108" s="16">
        <v>2</v>
      </c>
      <c r="AD108" s="8">
        <f t="shared" ref="AD108:AD114" si="53">AA108*AB108</f>
        <v>216</v>
      </c>
      <c r="AE108" s="8">
        <v>50</v>
      </c>
      <c r="AF108" s="7">
        <f>AF107</f>
        <v>6700</v>
      </c>
      <c r="AG108" s="7">
        <f t="shared" si="49"/>
        <v>1447200</v>
      </c>
      <c r="AH108" s="3">
        <f t="shared" si="50"/>
        <v>216</v>
      </c>
      <c r="AJ108" s="3">
        <v>216</v>
      </c>
      <c r="AN108" s="2">
        <v>80</v>
      </c>
      <c r="AO108" s="111">
        <f t="shared" si="51"/>
        <v>1157760</v>
      </c>
      <c r="AP108" s="95">
        <f t="shared" si="52"/>
        <v>289440</v>
      </c>
      <c r="AQ108" s="95">
        <f t="shared" si="38"/>
        <v>289440</v>
      </c>
      <c r="AR108" s="95">
        <f t="shared" si="39"/>
        <v>289440</v>
      </c>
      <c r="AT108" s="95">
        <f t="shared" si="48"/>
        <v>289440</v>
      </c>
      <c r="AU108" s="2"/>
      <c r="AW108" s="808"/>
      <c r="AX108" s="66"/>
      <c r="AY108" s="2"/>
    </row>
    <row r="109" spans="1:51" ht="16.5" customHeight="1" x14ac:dyDescent="0.25">
      <c r="A109" s="113"/>
      <c r="C109" s="2"/>
      <c r="N109" s="14"/>
      <c r="P109" s="14"/>
      <c r="X109" s="19"/>
      <c r="Z109" s="26" t="s">
        <v>43</v>
      </c>
      <c r="AA109" s="62">
        <v>12</v>
      </c>
      <c r="AB109" s="16">
        <v>18</v>
      </c>
      <c r="AC109" s="16">
        <v>2</v>
      </c>
      <c r="AD109" s="8">
        <f t="shared" si="53"/>
        <v>216</v>
      </c>
      <c r="AE109" s="8">
        <v>50</v>
      </c>
      <c r="AF109" s="7">
        <f>AF108</f>
        <v>6700</v>
      </c>
      <c r="AG109" s="7">
        <f t="shared" si="49"/>
        <v>1447200</v>
      </c>
      <c r="AH109" s="3">
        <f t="shared" si="50"/>
        <v>216</v>
      </c>
      <c r="AJ109" s="3">
        <v>216</v>
      </c>
      <c r="AN109" s="2">
        <v>80</v>
      </c>
      <c r="AO109" s="111">
        <f t="shared" si="51"/>
        <v>1157760</v>
      </c>
      <c r="AP109" s="95">
        <f t="shared" si="52"/>
        <v>289440</v>
      </c>
      <c r="AQ109" s="95">
        <f t="shared" si="38"/>
        <v>289440</v>
      </c>
      <c r="AR109" s="95">
        <f t="shared" si="39"/>
        <v>289440</v>
      </c>
      <c r="AT109" s="95">
        <f t="shared" si="48"/>
        <v>289440</v>
      </c>
      <c r="AU109" s="2"/>
      <c r="AW109" s="808"/>
      <c r="AX109" s="73"/>
      <c r="AY109" s="55"/>
    </row>
    <row r="110" spans="1:51" s="2" customFormat="1" ht="16.5" customHeight="1" x14ac:dyDescent="0.25">
      <c r="A110" s="67"/>
      <c r="B110" s="1"/>
      <c r="K110" s="13"/>
      <c r="L110" s="13"/>
      <c r="M110" s="84"/>
      <c r="N110" s="14"/>
      <c r="O110" s="13"/>
      <c r="P110" s="14"/>
      <c r="Q110" s="3"/>
      <c r="R110" s="8"/>
      <c r="S110" s="8"/>
      <c r="T110" s="4"/>
      <c r="U110" s="11"/>
      <c r="V110" s="26"/>
      <c r="W110" s="5">
        <v>767</v>
      </c>
      <c r="X110" s="19"/>
      <c r="Y110" s="4" t="s">
        <v>38</v>
      </c>
      <c r="Z110" s="4" t="s">
        <v>7</v>
      </c>
      <c r="AA110" s="62">
        <v>6</v>
      </c>
      <c r="AB110" s="16">
        <v>9</v>
      </c>
      <c r="AC110" s="16">
        <v>2</v>
      </c>
      <c r="AD110" s="8">
        <f t="shared" si="53"/>
        <v>54</v>
      </c>
      <c r="AE110" s="8">
        <v>100</v>
      </c>
      <c r="AF110" s="7">
        <f>[8]รายการ!B34</f>
        <v>2050</v>
      </c>
      <c r="AG110" s="7">
        <f t="shared" si="49"/>
        <v>110700</v>
      </c>
      <c r="AH110" s="3">
        <f t="shared" si="50"/>
        <v>54</v>
      </c>
      <c r="AI110" s="3"/>
      <c r="AJ110" s="3">
        <v>54</v>
      </c>
      <c r="AK110" s="3"/>
      <c r="AL110" s="3"/>
      <c r="AM110" s="2">
        <v>21</v>
      </c>
      <c r="AN110" s="2">
        <v>93</v>
      </c>
      <c r="AO110" s="111">
        <f t="shared" si="51"/>
        <v>102951</v>
      </c>
      <c r="AP110" s="95">
        <f t="shared" si="52"/>
        <v>7749</v>
      </c>
      <c r="AQ110" s="95">
        <f t="shared" si="38"/>
        <v>7749</v>
      </c>
      <c r="AR110" s="95">
        <f t="shared" si="39"/>
        <v>7749</v>
      </c>
      <c r="AT110" s="95">
        <f t="shared" ref="AT110:AT120" si="54">AQ110-AS110</f>
        <v>7749</v>
      </c>
      <c r="AW110" s="808" t="s">
        <v>51</v>
      </c>
      <c r="AX110" s="66"/>
    </row>
    <row r="111" spans="1:51" ht="16.5" customHeight="1" x14ac:dyDescent="0.25">
      <c r="A111" s="126" t="s">
        <v>1018</v>
      </c>
      <c r="B111" s="1">
        <v>751</v>
      </c>
      <c r="C111" s="2" t="s">
        <v>35</v>
      </c>
      <c r="G111" s="2" t="s">
        <v>160</v>
      </c>
      <c r="N111" s="14"/>
      <c r="P111" s="14"/>
      <c r="V111" s="26" t="s">
        <v>1018</v>
      </c>
      <c r="W111" s="5">
        <v>768</v>
      </c>
      <c r="X111" s="19" t="s">
        <v>570</v>
      </c>
      <c r="Y111" s="4" t="s">
        <v>28</v>
      </c>
      <c r="Z111" s="4" t="s">
        <v>53</v>
      </c>
      <c r="AA111" s="62">
        <v>4</v>
      </c>
      <c r="AB111" s="16">
        <v>5</v>
      </c>
      <c r="AC111" s="16">
        <v>2</v>
      </c>
      <c r="AD111" s="8">
        <f t="shared" si="53"/>
        <v>20</v>
      </c>
      <c r="AE111" s="8">
        <v>100</v>
      </c>
      <c r="AF111" s="7">
        <f>[8]รายการ!B1</f>
        <v>6700</v>
      </c>
      <c r="AG111" s="7">
        <f t="shared" si="49"/>
        <v>134000</v>
      </c>
      <c r="AH111" s="3">
        <f t="shared" si="50"/>
        <v>20</v>
      </c>
      <c r="AJ111" s="3">
        <v>20</v>
      </c>
      <c r="AM111" s="2">
        <v>26</v>
      </c>
      <c r="AN111" s="2">
        <f>ค่าเสื่อม!T4</f>
        <v>93</v>
      </c>
      <c r="AO111" s="111">
        <f t="shared" si="51"/>
        <v>124620</v>
      </c>
      <c r="AP111" s="95">
        <f t="shared" si="52"/>
        <v>9380</v>
      </c>
      <c r="AQ111" s="95">
        <f t="shared" si="38"/>
        <v>9380</v>
      </c>
      <c r="AR111" s="95">
        <f t="shared" si="39"/>
        <v>9380</v>
      </c>
      <c r="AT111" s="95">
        <f t="shared" si="54"/>
        <v>9380</v>
      </c>
      <c r="AU111" s="2"/>
      <c r="AW111" s="808"/>
      <c r="AX111" s="71"/>
      <c r="AY111" s="9"/>
    </row>
    <row r="112" spans="1:51" ht="16.5" customHeight="1" x14ac:dyDescent="0.25">
      <c r="A112" s="67" t="s">
        <v>1019</v>
      </c>
      <c r="B112" s="1">
        <v>752</v>
      </c>
      <c r="C112" s="2" t="s">
        <v>35</v>
      </c>
      <c r="G112" s="2" t="s">
        <v>160</v>
      </c>
      <c r="N112" s="14"/>
      <c r="P112" s="14"/>
      <c r="V112" s="26" t="s">
        <v>1019</v>
      </c>
      <c r="W112" s="5">
        <v>769</v>
      </c>
      <c r="X112" s="19" t="s">
        <v>539</v>
      </c>
      <c r="Y112" s="4" t="s">
        <v>28</v>
      </c>
      <c r="Z112" s="4" t="s">
        <v>53</v>
      </c>
      <c r="AA112" s="62">
        <v>6</v>
      </c>
      <c r="AB112" s="16">
        <v>10</v>
      </c>
      <c r="AC112" s="16">
        <v>2</v>
      </c>
      <c r="AD112" s="8">
        <f t="shared" si="53"/>
        <v>60</v>
      </c>
      <c r="AE112" s="8">
        <v>100</v>
      </c>
      <c r="AF112" s="7">
        <f>[8]รายการ!B1</f>
        <v>6700</v>
      </c>
      <c r="AG112" s="7">
        <f t="shared" si="49"/>
        <v>402000</v>
      </c>
      <c r="AH112" s="3">
        <f t="shared" si="50"/>
        <v>60</v>
      </c>
      <c r="AJ112" s="3">
        <v>60</v>
      </c>
      <c r="AM112" s="2">
        <v>25</v>
      </c>
      <c r="AN112" s="2">
        <f>ค่าเสื่อม!T4</f>
        <v>93</v>
      </c>
      <c r="AO112" s="111">
        <f t="shared" si="51"/>
        <v>373860</v>
      </c>
      <c r="AP112" s="95">
        <f t="shared" si="52"/>
        <v>28140</v>
      </c>
      <c r="AQ112" s="95">
        <f t="shared" si="38"/>
        <v>28140</v>
      </c>
      <c r="AR112" s="95">
        <f t="shared" si="39"/>
        <v>28140</v>
      </c>
      <c r="AT112" s="95">
        <f t="shared" si="54"/>
        <v>28140</v>
      </c>
      <c r="AU112" s="2"/>
      <c r="AW112" s="808"/>
      <c r="AX112" s="66"/>
      <c r="AY112" s="2"/>
    </row>
    <row r="113" spans="1:51" ht="16.5" customHeight="1" x14ac:dyDescent="0.25">
      <c r="A113" s="67" t="s">
        <v>1020</v>
      </c>
      <c r="B113" s="1">
        <v>753</v>
      </c>
      <c r="C113" s="2" t="s">
        <v>35</v>
      </c>
      <c r="G113" s="2" t="s">
        <v>160</v>
      </c>
      <c r="N113" s="14"/>
      <c r="P113" s="14"/>
      <c r="V113" s="26" t="s">
        <v>1020</v>
      </c>
      <c r="W113" s="5">
        <v>770</v>
      </c>
      <c r="X113" s="19" t="s">
        <v>1021</v>
      </c>
      <c r="Y113" s="4" t="s">
        <v>28</v>
      </c>
      <c r="Z113" s="4" t="s">
        <v>53</v>
      </c>
      <c r="AA113" s="62">
        <v>15</v>
      </c>
      <c r="AB113" s="16">
        <v>16</v>
      </c>
      <c r="AC113" s="16">
        <v>2</v>
      </c>
      <c r="AD113" s="8">
        <f t="shared" si="53"/>
        <v>240</v>
      </c>
      <c r="AE113" s="8">
        <v>100</v>
      </c>
      <c r="AF113" s="7">
        <f>[8]รายการ!B1</f>
        <v>6700</v>
      </c>
      <c r="AG113" s="7">
        <f t="shared" si="49"/>
        <v>1608000</v>
      </c>
      <c r="AH113" s="3">
        <f t="shared" si="50"/>
        <v>240</v>
      </c>
      <c r="AJ113" s="3">
        <v>240</v>
      </c>
      <c r="AM113" s="2">
        <v>21</v>
      </c>
      <c r="AN113" s="2">
        <v>93</v>
      </c>
      <c r="AO113" s="111">
        <f t="shared" si="51"/>
        <v>1495440</v>
      </c>
      <c r="AP113" s="95">
        <f t="shared" si="52"/>
        <v>112560</v>
      </c>
      <c r="AQ113" s="95">
        <f t="shared" si="38"/>
        <v>112560</v>
      </c>
      <c r="AR113" s="95">
        <f t="shared" si="39"/>
        <v>112560</v>
      </c>
      <c r="AT113" s="95">
        <f t="shared" si="54"/>
        <v>112560</v>
      </c>
      <c r="AU113" s="2"/>
      <c r="AW113" s="808"/>
      <c r="AX113" s="66"/>
      <c r="AY113" s="2"/>
    </row>
    <row r="114" spans="1:51" ht="16.5" customHeight="1" x14ac:dyDescent="0.25">
      <c r="C114" s="2"/>
      <c r="N114" s="14"/>
      <c r="P114" s="14"/>
      <c r="W114" s="5">
        <v>771</v>
      </c>
      <c r="X114" s="19"/>
      <c r="Y114" s="4" t="s">
        <v>38</v>
      </c>
      <c r="Z114" s="4" t="s">
        <v>7</v>
      </c>
      <c r="AA114" s="62">
        <v>6</v>
      </c>
      <c r="AB114" s="16">
        <v>15</v>
      </c>
      <c r="AC114" s="16">
        <v>2</v>
      </c>
      <c r="AD114" s="8">
        <f t="shared" si="53"/>
        <v>90</v>
      </c>
      <c r="AE114" s="8">
        <v>100</v>
      </c>
      <c r="AF114" s="7">
        <f>[8]รายการ!B34</f>
        <v>2050</v>
      </c>
      <c r="AG114" s="7">
        <f t="shared" si="49"/>
        <v>184500</v>
      </c>
      <c r="AH114" s="3">
        <f t="shared" si="50"/>
        <v>90</v>
      </c>
      <c r="AJ114" s="3">
        <v>90</v>
      </c>
      <c r="AM114" s="2">
        <v>21</v>
      </c>
      <c r="AN114" s="2">
        <v>93</v>
      </c>
      <c r="AO114" s="111">
        <f t="shared" si="51"/>
        <v>171585</v>
      </c>
      <c r="AP114" s="95">
        <f t="shared" si="52"/>
        <v>12915</v>
      </c>
      <c r="AQ114" s="95">
        <f t="shared" si="38"/>
        <v>12915</v>
      </c>
      <c r="AR114" s="95">
        <f t="shared" si="39"/>
        <v>12915</v>
      </c>
      <c r="AT114" s="95">
        <f t="shared" si="54"/>
        <v>12915</v>
      </c>
      <c r="AU114" s="2"/>
      <c r="AW114" s="808" t="s">
        <v>51</v>
      </c>
      <c r="AX114" s="66"/>
      <c r="AY114" s="2"/>
    </row>
    <row r="115" spans="1:51" s="27" customFormat="1" ht="16.5" customHeight="1" x14ac:dyDescent="0.25">
      <c r="A115" s="68"/>
      <c r="B115" s="5">
        <v>754</v>
      </c>
      <c r="C115" s="4" t="s">
        <v>5</v>
      </c>
      <c r="D115" s="4">
        <v>37461</v>
      </c>
      <c r="E115" s="4">
        <v>142</v>
      </c>
      <c r="F115" s="4">
        <v>2381</v>
      </c>
      <c r="G115" s="4" t="s">
        <v>160</v>
      </c>
      <c r="H115" s="4">
        <v>2</v>
      </c>
      <c r="I115" s="4">
        <v>2</v>
      </c>
      <c r="J115" s="4">
        <v>33</v>
      </c>
      <c r="K115" s="12">
        <f>H115*400+I115*100+J115</f>
        <v>1033</v>
      </c>
      <c r="L115" s="14">
        <f>K115</f>
        <v>1033</v>
      </c>
      <c r="M115" s="62">
        <v>5</v>
      </c>
      <c r="N115" s="14">
        <f>L115</f>
        <v>1033</v>
      </c>
      <c r="O115" s="14">
        <f>[15]qry_report!$L$1315</f>
        <v>125</v>
      </c>
      <c r="P115" s="14">
        <f>N115*O115</f>
        <v>129125</v>
      </c>
      <c r="Q115" s="3">
        <v>633</v>
      </c>
      <c r="R115" s="8">
        <v>400</v>
      </c>
      <c r="S115" s="8"/>
      <c r="T115" s="4"/>
      <c r="U115" s="11"/>
      <c r="V115" s="26"/>
      <c r="W115" s="5"/>
      <c r="X115" s="19"/>
      <c r="Y115" s="4"/>
      <c r="Z115" s="4"/>
      <c r="AA115" s="62"/>
      <c r="AB115" s="16"/>
      <c r="AC115" s="16"/>
      <c r="AD115" s="8"/>
      <c r="AE115" s="8"/>
      <c r="AF115" s="7"/>
      <c r="AG115" s="7"/>
      <c r="AH115" s="3"/>
      <c r="AI115" s="3"/>
      <c r="AJ115" s="3"/>
      <c r="AK115" s="3"/>
      <c r="AL115" s="3"/>
      <c r="AM115" s="4"/>
      <c r="AN115" s="4"/>
      <c r="AO115" s="111"/>
      <c r="AP115" s="95"/>
      <c r="AQ115" s="95">
        <f t="shared" si="38"/>
        <v>129125</v>
      </c>
      <c r="AR115" s="95">
        <f t="shared" si="39"/>
        <v>129125</v>
      </c>
      <c r="AS115" s="4"/>
      <c r="AT115" s="95">
        <f t="shared" si="54"/>
        <v>129125</v>
      </c>
      <c r="AU115" s="4"/>
      <c r="AV115" s="4"/>
      <c r="AW115" s="809"/>
      <c r="AX115" s="72"/>
      <c r="AY115" s="4"/>
    </row>
    <row r="116" spans="1:51" s="27" customFormat="1" ht="16.5" customHeight="1" x14ac:dyDescent="0.25">
      <c r="A116" s="68"/>
      <c r="B116" s="5"/>
      <c r="C116" s="4"/>
      <c r="D116" s="4"/>
      <c r="E116" s="4"/>
      <c r="F116" s="4"/>
      <c r="G116" s="4"/>
      <c r="H116" s="4"/>
      <c r="I116" s="4"/>
      <c r="J116" s="4"/>
      <c r="K116" s="7"/>
      <c r="L116" s="7"/>
      <c r="M116" s="62"/>
      <c r="N116" s="14"/>
      <c r="O116" s="7"/>
      <c r="P116" s="14"/>
      <c r="Q116" s="3"/>
      <c r="R116" s="8"/>
      <c r="S116" s="8"/>
      <c r="T116" s="4"/>
      <c r="U116" s="11"/>
      <c r="V116" s="26" t="s">
        <v>1022</v>
      </c>
      <c r="W116" s="5">
        <v>772</v>
      </c>
      <c r="X116" s="19" t="s">
        <v>1023</v>
      </c>
      <c r="Y116" s="4" t="s">
        <v>28</v>
      </c>
      <c r="Z116" s="4" t="s">
        <v>37</v>
      </c>
      <c r="AA116" s="62">
        <v>6</v>
      </c>
      <c r="AB116" s="16">
        <v>12</v>
      </c>
      <c r="AC116" s="16">
        <v>2</v>
      </c>
      <c r="AD116" s="8">
        <f>AA116*AB116</f>
        <v>72</v>
      </c>
      <c r="AE116" s="8">
        <v>100</v>
      </c>
      <c r="AF116" s="7">
        <f>[8]รายการ!B1</f>
        <v>6700</v>
      </c>
      <c r="AG116" s="7">
        <f>AF116*AD116</f>
        <v>482400</v>
      </c>
      <c r="AH116" s="3">
        <f>SUM(AI116:AL116)</f>
        <v>240</v>
      </c>
      <c r="AI116" s="3"/>
      <c r="AJ116" s="3">
        <v>240</v>
      </c>
      <c r="AK116" s="3"/>
      <c r="AL116" s="3"/>
      <c r="AM116" s="4">
        <v>2</v>
      </c>
      <c r="AN116" s="4">
        <v>2</v>
      </c>
      <c r="AO116" s="111">
        <f>AG116*AN116/100</f>
        <v>9648</v>
      </c>
      <c r="AP116" s="95">
        <f>AG116-AO116</f>
        <v>472752</v>
      </c>
      <c r="AQ116" s="95">
        <f t="shared" si="38"/>
        <v>472752</v>
      </c>
      <c r="AR116" s="95">
        <f t="shared" si="39"/>
        <v>472752</v>
      </c>
      <c r="AS116" s="4"/>
      <c r="AT116" s="95">
        <f t="shared" si="54"/>
        <v>472752</v>
      </c>
      <c r="AU116" s="4"/>
      <c r="AV116" s="4"/>
      <c r="AW116" s="809"/>
      <c r="AX116" s="72"/>
      <c r="AY116" s="4"/>
    </row>
    <row r="117" spans="1:51" ht="16.5" customHeight="1" x14ac:dyDescent="0.25">
      <c r="A117" s="67" t="s">
        <v>1024</v>
      </c>
      <c r="B117" s="1">
        <v>755</v>
      </c>
      <c r="C117" s="2" t="s">
        <v>5</v>
      </c>
      <c r="D117" s="2">
        <v>38673</v>
      </c>
      <c r="E117" s="2">
        <v>46</v>
      </c>
      <c r="F117" s="2">
        <v>1940</v>
      </c>
      <c r="G117" s="2" t="s">
        <v>160</v>
      </c>
      <c r="H117" s="2">
        <v>0</v>
      </c>
      <c r="I117" s="2">
        <v>2</v>
      </c>
      <c r="J117" s="2">
        <v>0</v>
      </c>
      <c r="K117" s="12">
        <f>H117*400+I117*100+J117</f>
        <v>200</v>
      </c>
      <c r="L117" s="14">
        <f>K117</f>
        <v>200</v>
      </c>
      <c r="M117" s="62">
        <v>2</v>
      </c>
      <c r="N117" s="14">
        <f>L117</f>
        <v>200</v>
      </c>
      <c r="O117" s="14">
        <f>150</f>
        <v>150</v>
      </c>
      <c r="P117" s="14">
        <f>N117*O117</f>
        <v>30000</v>
      </c>
      <c r="R117" s="8">
        <v>200</v>
      </c>
      <c r="V117" s="26" t="s">
        <v>1024</v>
      </c>
      <c r="W117" s="5">
        <v>773</v>
      </c>
      <c r="X117" s="19" t="s">
        <v>462</v>
      </c>
      <c r="Y117" s="4" t="s">
        <v>28</v>
      </c>
      <c r="Z117" s="4" t="s">
        <v>41</v>
      </c>
      <c r="AA117" s="62"/>
      <c r="AC117" s="16">
        <v>2</v>
      </c>
      <c r="AD117" s="8">
        <f>AD118+AD119</f>
        <v>144</v>
      </c>
      <c r="AE117" s="8">
        <v>100</v>
      </c>
      <c r="AF117" s="7">
        <f>[8]รายการ!B1</f>
        <v>6700</v>
      </c>
      <c r="AG117" s="7">
        <f>AF117*AD117</f>
        <v>964800</v>
      </c>
      <c r="AH117" s="3">
        <f>SUM(AI117:AL117)</f>
        <v>144</v>
      </c>
      <c r="AJ117" s="3">
        <f>AJ118+AJ119</f>
        <v>144</v>
      </c>
      <c r="AM117" s="2">
        <v>16</v>
      </c>
      <c r="AN117" s="2">
        <f>ค่าเสื่อม!Q3</f>
        <v>55</v>
      </c>
      <c r="AO117" s="111">
        <f>AG117*AN117/100</f>
        <v>530640</v>
      </c>
      <c r="AP117" s="95">
        <f>AG117-AO117</f>
        <v>434160</v>
      </c>
      <c r="AQ117" s="95">
        <f t="shared" si="38"/>
        <v>464160</v>
      </c>
      <c r="AR117" s="95">
        <f t="shared" si="39"/>
        <v>464160</v>
      </c>
      <c r="AT117" s="95">
        <f t="shared" si="54"/>
        <v>464160</v>
      </c>
      <c r="AU117" s="2"/>
      <c r="AW117" s="808"/>
      <c r="AX117" s="66"/>
      <c r="AY117" s="2"/>
    </row>
    <row r="118" spans="1:51" ht="16.5" customHeight="1" x14ac:dyDescent="0.25">
      <c r="C118" s="2"/>
      <c r="K118" s="12"/>
      <c r="L118" s="14"/>
      <c r="M118" s="62"/>
      <c r="N118" s="14"/>
      <c r="O118" s="14"/>
      <c r="P118" s="14"/>
      <c r="X118" s="19"/>
      <c r="Z118" s="26" t="s">
        <v>42</v>
      </c>
      <c r="AA118" s="62">
        <v>6</v>
      </c>
      <c r="AB118" s="16">
        <v>12</v>
      </c>
      <c r="AC118" s="16">
        <v>2</v>
      </c>
      <c r="AD118" s="8">
        <f>AA118*AB118</f>
        <v>72</v>
      </c>
      <c r="AE118" s="8">
        <v>50</v>
      </c>
      <c r="AF118" s="7">
        <f>AF117</f>
        <v>6700</v>
      </c>
      <c r="AG118" s="7">
        <f>AF118*AD118</f>
        <v>482400</v>
      </c>
      <c r="AH118" s="3">
        <f>SUM(AI118:AL118)</f>
        <v>72</v>
      </c>
      <c r="AJ118" s="3">
        <v>72</v>
      </c>
      <c r="AN118" s="2">
        <v>55</v>
      </c>
      <c r="AO118" s="111">
        <f>AG118*AN118/100</f>
        <v>265320</v>
      </c>
      <c r="AP118" s="95">
        <f>AG118-AO118</f>
        <v>217080</v>
      </c>
      <c r="AQ118" s="95">
        <f t="shared" si="38"/>
        <v>217080</v>
      </c>
      <c r="AR118" s="95">
        <f t="shared" si="39"/>
        <v>217080</v>
      </c>
      <c r="AT118" s="95">
        <f t="shared" si="54"/>
        <v>217080</v>
      </c>
      <c r="AU118" s="2"/>
      <c r="AW118" s="808"/>
      <c r="AX118" s="66"/>
      <c r="AY118" s="2"/>
    </row>
    <row r="119" spans="1:51" ht="16.5" customHeight="1" x14ac:dyDescent="0.25">
      <c r="C119" s="2"/>
      <c r="K119" s="12"/>
      <c r="L119" s="14"/>
      <c r="M119" s="62"/>
      <c r="N119" s="14"/>
      <c r="O119" s="14"/>
      <c r="P119" s="14"/>
      <c r="X119" s="19"/>
      <c r="Z119" s="26" t="s">
        <v>43</v>
      </c>
      <c r="AA119" s="62">
        <v>6</v>
      </c>
      <c r="AB119" s="16">
        <v>12</v>
      </c>
      <c r="AC119" s="16">
        <v>2</v>
      </c>
      <c r="AD119" s="8">
        <f>AA119*AB119</f>
        <v>72</v>
      </c>
      <c r="AE119" s="8">
        <v>50</v>
      </c>
      <c r="AF119" s="7">
        <f>AF118</f>
        <v>6700</v>
      </c>
      <c r="AG119" s="7">
        <f>AF119*AD119</f>
        <v>482400</v>
      </c>
      <c r="AH119" s="3">
        <f>SUM(AI119:AL119)</f>
        <v>72</v>
      </c>
      <c r="AJ119" s="3">
        <v>72</v>
      </c>
      <c r="AN119" s="2">
        <v>55</v>
      </c>
      <c r="AO119" s="111">
        <f>AG119*AN119/100</f>
        <v>265320</v>
      </c>
      <c r="AP119" s="95">
        <f>AG119-AO119</f>
        <v>217080</v>
      </c>
      <c r="AQ119" s="95">
        <f t="shared" si="38"/>
        <v>217080</v>
      </c>
      <c r="AR119" s="95">
        <f t="shared" si="39"/>
        <v>217080</v>
      </c>
      <c r="AT119" s="95">
        <f t="shared" si="54"/>
        <v>217080</v>
      </c>
      <c r="AU119" s="2"/>
      <c r="AW119" s="808"/>
      <c r="AX119" s="66"/>
      <c r="AY119" s="2"/>
    </row>
    <row r="120" spans="1:51" ht="16.5" customHeight="1" x14ac:dyDescent="0.25">
      <c r="C120" s="2"/>
      <c r="K120" s="12"/>
      <c r="L120" s="14"/>
      <c r="M120" s="62"/>
      <c r="N120" s="14"/>
      <c r="O120" s="14"/>
      <c r="P120" s="14"/>
      <c r="W120" s="5">
        <v>774</v>
      </c>
      <c r="X120" s="19"/>
      <c r="Y120" s="4" t="s">
        <v>38</v>
      </c>
      <c r="Z120" s="4" t="s">
        <v>7</v>
      </c>
      <c r="AA120" s="62">
        <v>16</v>
      </c>
      <c r="AB120" s="16">
        <v>18</v>
      </c>
      <c r="AC120" s="16">
        <v>2</v>
      </c>
      <c r="AD120" s="8">
        <f>AA120*AB120</f>
        <v>288</v>
      </c>
      <c r="AE120" s="8">
        <v>100</v>
      </c>
      <c r="AF120" s="7">
        <f>[8]รายการ!B34</f>
        <v>2050</v>
      </c>
      <c r="AG120" s="7">
        <f>AF120*AD120</f>
        <v>590400</v>
      </c>
      <c r="AH120" s="3">
        <f>SUM(AI120:AL120)</f>
        <v>288</v>
      </c>
      <c r="AJ120" s="3">
        <v>288</v>
      </c>
      <c r="AM120" s="2">
        <v>16</v>
      </c>
      <c r="AN120" s="2">
        <f>ค่าเสื่อม!Q4</f>
        <v>72</v>
      </c>
      <c r="AO120" s="111">
        <f>AG120*AN120/100</f>
        <v>425088</v>
      </c>
      <c r="AP120" s="95">
        <f>AG120-AO120</f>
        <v>165312</v>
      </c>
      <c r="AQ120" s="95">
        <f t="shared" si="38"/>
        <v>165312</v>
      </c>
      <c r="AR120" s="95">
        <f t="shared" si="39"/>
        <v>165312</v>
      </c>
      <c r="AT120" s="95">
        <f t="shared" si="54"/>
        <v>165312</v>
      </c>
      <c r="AU120" s="2"/>
      <c r="AW120" s="808" t="s">
        <v>51</v>
      </c>
      <c r="AX120" s="66"/>
      <c r="AY120" s="2"/>
    </row>
    <row r="121" spans="1:51" ht="16.5" customHeight="1" x14ac:dyDescent="0.25">
      <c r="B121" s="1">
        <v>756</v>
      </c>
      <c r="C121" s="2" t="s">
        <v>5</v>
      </c>
      <c r="D121" s="2">
        <v>31497</v>
      </c>
      <c r="E121" s="2">
        <v>9</v>
      </c>
      <c r="F121" s="2">
        <v>1536</v>
      </c>
      <c r="G121" s="2" t="s">
        <v>160</v>
      </c>
      <c r="H121" s="2">
        <v>0</v>
      </c>
      <c r="I121" s="2">
        <v>3</v>
      </c>
      <c r="J121" s="2">
        <v>68</v>
      </c>
      <c r="K121" s="12">
        <f>H121*400+I121*100+J121</f>
        <v>368</v>
      </c>
      <c r="L121" s="14">
        <f>SUM(Q121:U121)</f>
        <v>368</v>
      </c>
      <c r="M121" s="62">
        <v>1</v>
      </c>
      <c r="N121" s="14">
        <f>L121</f>
        <v>368</v>
      </c>
      <c r="O121" s="14">
        <f>100</f>
        <v>100</v>
      </c>
      <c r="P121" s="14">
        <f>N121*O121</f>
        <v>36800</v>
      </c>
      <c r="Q121" s="3">
        <v>368</v>
      </c>
      <c r="X121" s="19"/>
      <c r="AA121" s="62"/>
      <c r="AQ121" s="95">
        <f t="shared" si="38"/>
        <v>36800</v>
      </c>
      <c r="AR121" s="95">
        <f t="shared" si="39"/>
        <v>36800</v>
      </c>
      <c r="AT121" s="95">
        <f>AQ121</f>
        <v>36800</v>
      </c>
      <c r="AU121" s="2"/>
      <c r="AW121" s="808"/>
      <c r="AX121" s="66"/>
      <c r="AY121" s="2"/>
    </row>
    <row r="122" spans="1:51" ht="16.5" customHeight="1" x14ac:dyDescent="0.25">
      <c r="B122" s="1">
        <v>757</v>
      </c>
      <c r="C122" s="2" t="s">
        <v>5</v>
      </c>
      <c r="D122" s="2">
        <v>15142</v>
      </c>
      <c r="E122" s="2">
        <v>5</v>
      </c>
      <c r="F122" s="2">
        <v>325</v>
      </c>
      <c r="G122" s="2" t="s">
        <v>160</v>
      </c>
      <c r="H122" s="2">
        <v>2</v>
      </c>
      <c r="I122" s="2">
        <v>0</v>
      </c>
      <c r="J122" s="2">
        <v>24</v>
      </c>
      <c r="K122" s="12">
        <f>H122*400+I122*100+J122</f>
        <v>824</v>
      </c>
      <c r="L122" s="14">
        <f>SUM(Q122:U122)</f>
        <v>824</v>
      </c>
      <c r="M122" s="62">
        <v>1</v>
      </c>
      <c r="N122" s="14">
        <f>L122</f>
        <v>824</v>
      </c>
      <c r="O122" s="14">
        <f>125</f>
        <v>125</v>
      </c>
      <c r="P122" s="14">
        <f>N122*O122</f>
        <v>103000</v>
      </c>
      <c r="Q122" s="3">
        <v>824</v>
      </c>
      <c r="X122" s="19"/>
      <c r="AA122" s="62"/>
      <c r="AQ122" s="95">
        <f t="shared" si="38"/>
        <v>103000</v>
      </c>
      <c r="AR122" s="95">
        <f t="shared" si="39"/>
        <v>103000</v>
      </c>
      <c r="AT122" s="95">
        <f>AQ122</f>
        <v>103000</v>
      </c>
      <c r="AU122" s="2"/>
      <c r="AW122" s="808"/>
      <c r="AX122" s="66"/>
      <c r="AY122" s="2"/>
    </row>
    <row r="123" spans="1:51" ht="16.5" customHeight="1" x14ac:dyDescent="0.25">
      <c r="A123" s="67" t="s">
        <v>1028</v>
      </c>
      <c r="B123" s="1">
        <v>758</v>
      </c>
      <c r="C123" s="2" t="s">
        <v>35</v>
      </c>
      <c r="G123" s="2" t="s">
        <v>1029</v>
      </c>
      <c r="N123" s="14"/>
      <c r="P123" s="14"/>
      <c r="V123" s="26" t="s">
        <v>1028</v>
      </c>
      <c r="W123" s="5">
        <v>775</v>
      </c>
      <c r="X123" s="19">
        <v>4</v>
      </c>
      <c r="Y123" s="4" t="s">
        <v>28</v>
      </c>
      <c r="Z123" s="4" t="s">
        <v>41</v>
      </c>
      <c r="AA123" s="62"/>
      <c r="AC123" s="16">
        <v>2</v>
      </c>
      <c r="AD123" s="8">
        <f>AD124+AD125</f>
        <v>270</v>
      </c>
      <c r="AE123" s="8">
        <v>100</v>
      </c>
      <c r="AF123" s="7">
        <f>[8]รายการ!B1</f>
        <v>6700</v>
      </c>
      <c r="AG123" s="7">
        <f t="shared" ref="AG123:AG142" si="55">AF123*AD123</f>
        <v>1809000</v>
      </c>
      <c r="AH123" s="3">
        <f t="shared" ref="AH123:AH142" si="56">SUM(AI123:AL123)</f>
        <v>270</v>
      </c>
      <c r="AJ123" s="3">
        <f>AJ124+AJ125</f>
        <v>270</v>
      </c>
      <c r="AM123" s="2">
        <v>8</v>
      </c>
      <c r="AN123" s="2">
        <f>ค่าเสื่อม!I3</f>
        <v>22</v>
      </c>
      <c r="AO123" s="111">
        <f t="shared" ref="AO123:AO142" si="57">AG123*AN123/100</f>
        <v>397980</v>
      </c>
      <c r="AP123" s="95">
        <f t="shared" ref="AP123:AP142" si="58">AG123-AO123</f>
        <v>1411020</v>
      </c>
      <c r="AQ123" s="95">
        <f t="shared" si="38"/>
        <v>1411020</v>
      </c>
      <c r="AR123" s="95">
        <f t="shared" si="39"/>
        <v>1411020</v>
      </c>
      <c r="AT123" s="95">
        <f t="shared" ref="AT123:AT142" si="59">AQ123-AS123</f>
        <v>1411020</v>
      </c>
      <c r="AU123" s="2"/>
      <c r="AW123" s="808"/>
      <c r="AX123" s="66"/>
      <c r="AY123" s="2"/>
    </row>
    <row r="124" spans="1:51" ht="16.5" customHeight="1" x14ac:dyDescent="0.25">
      <c r="C124" s="2"/>
      <c r="N124" s="14"/>
      <c r="P124" s="14"/>
      <c r="X124" s="19"/>
      <c r="Z124" s="26" t="s">
        <v>42</v>
      </c>
      <c r="AA124" s="62">
        <v>9</v>
      </c>
      <c r="AB124" s="16">
        <v>15</v>
      </c>
      <c r="AC124" s="16">
        <v>2</v>
      </c>
      <c r="AD124" s="8">
        <f>AA124*AB124</f>
        <v>135</v>
      </c>
      <c r="AE124" s="8">
        <v>50</v>
      </c>
      <c r="AF124" s="7">
        <f>AF123</f>
        <v>6700</v>
      </c>
      <c r="AG124" s="7">
        <f t="shared" si="55"/>
        <v>904500</v>
      </c>
      <c r="AH124" s="3">
        <f t="shared" si="56"/>
        <v>135</v>
      </c>
      <c r="AJ124" s="3">
        <v>135</v>
      </c>
      <c r="AN124" s="2">
        <v>22</v>
      </c>
      <c r="AO124" s="111">
        <f t="shared" si="57"/>
        <v>198990</v>
      </c>
      <c r="AP124" s="95">
        <f t="shared" si="58"/>
        <v>705510</v>
      </c>
      <c r="AQ124" s="95">
        <f t="shared" si="38"/>
        <v>705510</v>
      </c>
      <c r="AR124" s="95">
        <f t="shared" si="39"/>
        <v>705510</v>
      </c>
      <c r="AT124" s="95">
        <f t="shared" si="59"/>
        <v>705510</v>
      </c>
      <c r="AU124" s="2"/>
      <c r="AW124" s="808"/>
      <c r="AX124" s="66"/>
      <c r="AY124" s="2"/>
    </row>
    <row r="125" spans="1:51" ht="16.5" customHeight="1" x14ac:dyDescent="0.25">
      <c r="C125" s="2"/>
      <c r="N125" s="14"/>
      <c r="P125" s="14"/>
      <c r="X125" s="19"/>
      <c r="Z125" s="26" t="s">
        <v>43</v>
      </c>
      <c r="AA125" s="62">
        <v>9</v>
      </c>
      <c r="AB125" s="16">
        <v>15</v>
      </c>
      <c r="AC125" s="16">
        <v>2</v>
      </c>
      <c r="AD125" s="8">
        <f>AA125*AB125</f>
        <v>135</v>
      </c>
      <c r="AE125" s="8">
        <v>50</v>
      </c>
      <c r="AF125" s="7">
        <f>AF124</f>
        <v>6700</v>
      </c>
      <c r="AG125" s="7">
        <f t="shared" si="55"/>
        <v>904500</v>
      </c>
      <c r="AH125" s="3">
        <f t="shared" si="56"/>
        <v>135</v>
      </c>
      <c r="AJ125" s="3">
        <v>135</v>
      </c>
      <c r="AN125" s="2">
        <v>22</v>
      </c>
      <c r="AO125" s="111">
        <f t="shared" si="57"/>
        <v>198990</v>
      </c>
      <c r="AP125" s="95">
        <f t="shared" si="58"/>
        <v>705510</v>
      </c>
      <c r="AQ125" s="95">
        <f t="shared" si="38"/>
        <v>705510</v>
      </c>
      <c r="AR125" s="95">
        <f t="shared" si="39"/>
        <v>705510</v>
      </c>
      <c r="AT125" s="95">
        <f t="shared" si="59"/>
        <v>705510</v>
      </c>
      <c r="AU125" s="2"/>
      <c r="AW125" s="808"/>
      <c r="AX125" s="66"/>
      <c r="AY125" s="2"/>
    </row>
    <row r="126" spans="1:51" ht="16.5" customHeight="1" x14ac:dyDescent="0.25">
      <c r="C126" s="2"/>
      <c r="N126" s="14"/>
      <c r="P126" s="14"/>
      <c r="W126" s="5">
        <v>776</v>
      </c>
      <c r="X126" s="19"/>
      <c r="Y126" s="4" t="s">
        <v>38</v>
      </c>
      <c r="Z126" s="4" t="s">
        <v>7</v>
      </c>
      <c r="AA126" s="62">
        <v>8</v>
      </c>
      <c r="AB126" s="16">
        <v>9</v>
      </c>
      <c r="AC126" s="16">
        <v>2</v>
      </c>
      <c r="AD126" s="8">
        <f>AA126*AB126</f>
        <v>72</v>
      </c>
      <c r="AE126" s="8">
        <v>100</v>
      </c>
      <c r="AF126" s="7">
        <f>[8]รายการ!B34</f>
        <v>2050</v>
      </c>
      <c r="AG126" s="7">
        <f t="shared" si="55"/>
        <v>147600</v>
      </c>
      <c r="AH126" s="3">
        <f t="shared" si="56"/>
        <v>72</v>
      </c>
      <c r="AJ126" s="3">
        <v>72</v>
      </c>
      <c r="AM126" s="2">
        <v>8</v>
      </c>
      <c r="AN126" s="2">
        <f>ค่าเสื่อม!I4</f>
        <v>30</v>
      </c>
      <c r="AO126" s="111">
        <f t="shared" si="57"/>
        <v>44280</v>
      </c>
      <c r="AP126" s="95">
        <f t="shared" si="58"/>
        <v>103320</v>
      </c>
      <c r="AQ126" s="95">
        <f t="shared" si="38"/>
        <v>103320</v>
      </c>
      <c r="AR126" s="95">
        <f t="shared" si="39"/>
        <v>103320</v>
      </c>
      <c r="AT126" s="95">
        <f t="shared" si="59"/>
        <v>103320</v>
      </c>
      <c r="AU126" s="2"/>
      <c r="AW126" s="808" t="s">
        <v>51</v>
      </c>
      <c r="AX126" s="66"/>
      <c r="AY126" s="2"/>
    </row>
    <row r="127" spans="1:51" ht="16.5" customHeight="1" x14ac:dyDescent="0.25">
      <c r="A127" s="67" t="s">
        <v>1030</v>
      </c>
      <c r="B127" s="1">
        <v>759</v>
      </c>
      <c r="C127" s="2" t="s">
        <v>35</v>
      </c>
      <c r="G127" s="2" t="s">
        <v>160</v>
      </c>
      <c r="N127" s="14"/>
      <c r="P127" s="14"/>
      <c r="V127" s="26" t="s">
        <v>1030</v>
      </c>
      <c r="W127" s="5">
        <v>777</v>
      </c>
      <c r="X127" s="19">
        <v>19</v>
      </c>
      <c r="Y127" s="4" t="s">
        <v>28</v>
      </c>
      <c r="Z127" s="4" t="s">
        <v>53</v>
      </c>
      <c r="AA127" s="62">
        <v>4</v>
      </c>
      <c r="AB127" s="16">
        <v>8</v>
      </c>
      <c r="AC127" s="16">
        <v>2</v>
      </c>
      <c r="AD127" s="8">
        <f>AA127*AB127</f>
        <v>32</v>
      </c>
      <c r="AE127" s="8">
        <v>100</v>
      </c>
      <c r="AF127" s="7">
        <f>[8]รายการ!B1</f>
        <v>6700</v>
      </c>
      <c r="AG127" s="7">
        <f t="shared" si="55"/>
        <v>214400</v>
      </c>
      <c r="AH127" s="3">
        <f t="shared" si="56"/>
        <v>32</v>
      </c>
      <c r="AJ127" s="3">
        <v>32</v>
      </c>
      <c r="AM127" s="2">
        <v>10</v>
      </c>
      <c r="AN127" s="2">
        <f>ค่าเสื่อม!K4</f>
        <v>40</v>
      </c>
      <c r="AO127" s="111">
        <f t="shared" si="57"/>
        <v>85760</v>
      </c>
      <c r="AP127" s="95">
        <f t="shared" si="58"/>
        <v>128640</v>
      </c>
      <c r="AQ127" s="95">
        <f t="shared" si="38"/>
        <v>128640</v>
      </c>
      <c r="AR127" s="95">
        <f t="shared" si="39"/>
        <v>128640</v>
      </c>
      <c r="AT127" s="95">
        <f t="shared" si="59"/>
        <v>128640</v>
      </c>
      <c r="AU127" s="2"/>
      <c r="AW127" s="808"/>
      <c r="AX127" s="66"/>
      <c r="AY127" s="2"/>
    </row>
    <row r="128" spans="1:51" ht="16.5" customHeight="1" x14ac:dyDescent="0.25">
      <c r="A128" s="67" t="s">
        <v>1031</v>
      </c>
      <c r="B128" s="1">
        <v>760</v>
      </c>
      <c r="C128" s="2" t="s">
        <v>35</v>
      </c>
      <c r="G128" s="2" t="s">
        <v>160</v>
      </c>
      <c r="N128" s="14"/>
      <c r="P128" s="14"/>
      <c r="V128" s="26" t="s">
        <v>1031</v>
      </c>
      <c r="W128" s="5">
        <v>778</v>
      </c>
      <c r="X128" s="17" t="s">
        <v>1032</v>
      </c>
      <c r="Y128" s="4" t="s">
        <v>28</v>
      </c>
      <c r="Z128" s="4" t="s">
        <v>41</v>
      </c>
      <c r="AA128" s="62"/>
      <c r="AC128" s="16">
        <v>2</v>
      </c>
      <c r="AD128" s="8">
        <f>AD129+AD130</f>
        <v>120</v>
      </c>
      <c r="AE128" s="8">
        <v>100</v>
      </c>
      <c r="AF128" s="7">
        <f>[8]รายการ!B1</f>
        <v>6700</v>
      </c>
      <c r="AG128" s="7">
        <f t="shared" si="55"/>
        <v>804000</v>
      </c>
      <c r="AH128" s="3">
        <f t="shared" si="56"/>
        <v>120</v>
      </c>
      <c r="AJ128" s="3">
        <f>AJ129+AJ130</f>
        <v>120</v>
      </c>
      <c r="AM128" s="2">
        <v>25</v>
      </c>
      <c r="AN128" s="2">
        <f>ค่าเสื่อม!T4</f>
        <v>93</v>
      </c>
      <c r="AO128" s="111">
        <f t="shared" si="57"/>
        <v>747720</v>
      </c>
      <c r="AP128" s="95">
        <f t="shared" si="58"/>
        <v>56280</v>
      </c>
      <c r="AQ128" s="95">
        <f t="shared" si="38"/>
        <v>56280</v>
      </c>
      <c r="AR128" s="95">
        <f t="shared" si="39"/>
        <v>56280</v>
      </c>
      <c r="AT128" s="95">
        <f t="shared" si="59"/>
        <v>56280</v>
      </c>
      <c r="AU128" s="2"/>
      <c r="AW128" s="808"/>
      <c r="AX128" s="66"/>
      <c r="AY128" s="2"/>
    </row>
    <row r="129" spans="1:51" ht="16.5" customHeight="1" x14ac:dyDescent="0.25">
      <c r="C129" s="2"/>
      <c r="N129" s="14"/>
      <c r="P129" s="14"/>
      <c r="Z129" s="26" t="s">
        <v>42</v>
      </c>
      <c r="AA129" s="62">
        <v>6</v>
      </c>
      <c r="AB129" s="16">
        <v>10</v>
      </c>
      <c r="AC129" s="16">
        <v>2</v>
      </c>
      <c r="AD129" s="8">
        <f t="shared" ref="AD129:AD134" si="60">AA129*AB129</f>
        <v>60</v>
      </c>
      <c r="AE129" s="8">
        <v>50</v>
      </c>
      <c r="AF129" s="7">
        <f>AF128</f>
        <v>6700</v>
      </c>
      <c r="AG129" s="7">
        <f t="shared" si="55"/>
        <v>402000</v>
      </c>
      <c r="AH129" s="3">
        <f t="shared" si="56"/>
        <v>60</v>
      </c>
      <c r="AJ129" s="3">
        <v>60</v>
      </c>
      <c r="AN129" s="2">
        <v>93</v>
      </c>
      <c r="AO129" s="111">
        <f t="shared" si="57"/>
        <v>373860</v>
      </c>
      <c r="AP129" s="95">
        <f t="shared" si="58"/>
        <v>28140</v>
      </c>
      <c r="AQ129" s="95">
        <f t="shared" si="38"/>
        <v>28140</v>
      </c>
      <c r="AR129" s="95">
        <f t="shared" si="39"/>
        <v>28140</v>
      </c>
      <c r="AT129" s="95">
        <f t="shared" si="59"/>
        <v>28140</v>
      </c>
      <c r="AU129" s="2"/>
      <c r="AW129" s="808"/>
      <c r="AX129" s="66"/>
      <c r="AY129" s="2"/>
    </row>
    <row r="130" spans="1:51" ht="16.5" customHeight="1" x14ac:dyDescent="0.25">
      <c r="C130" s="2"/>
      <c r="N130" s="14"/>
      <c r="P130" s="14"/>
      <c r="Z130" s="26" t="s">
        <v>43</v>
      </c>
      <c r="AA130" s="62">
        <v>6</v>
      </c>
      <c r="AB130" s="16">
        <v>10</v>
      </c>
      <c r="AC130" s="16">
        <v>2</v>
      </c>
      <c r="AD130" s="8">
        <f t="shared" si="60"/>
        <v>60</v>
      </c>
      <c r="AE130" s="8">
        <v>50</v>
      </c>
      <c r="AF130" s="7">
        <f>AF129</f>
        <v>6700</v>
      </c>
      <c r="AG130" s="7">
        <f t="shared" si="55"/>
        <v>402000</v>
      </c>
      <c r="AH130" s="3">
        <f t="shared" si="56"/>
        <v>60</v>
      </c>
      <c r="AJ130" s="3">
        <v>60</v>
      </c>
      <c r="AN130" s="2">
        <v>93</v>
      </c>
      <c r="AO130" s="111">
        <f t="shared" si="57"/>
        <v>373860</v>
      </c>
      <c r="AP130" s="95">
        <f t="shared" si="58"/>
        <v>28140</v>
      </c>
      <c r="AQ130" s="95">
        <f t="shared" si="38"/>
        <v>28140</v>
      </c>
      <c r="AR130" s="95">
        <f t="shared" si="39"/>
        <v>28140</v>
      </c>
      <c r="AT130" s="95">
        <f t="shared" si="59"/>
        <v>28140</v>
      </c>
      <c r="AU130" s="2"/>
      <c r="AW130" s="808"/>
      <c r="AX130" s="66"/>
      <c r="AY130" s="2"/>
    </row>
    <row r="131" spans="1:51" ht="16.5" customHeight="1" x14ac:dyDescent="0.25">
      <c r="A131" s="67" t="s">
        <v>1033</v>
      </c>
      <c r="B131" s="1">
        <v>761</v>
      </c>
      <c r="C131" s="2" t="s">
        <v>35</v>
      </c>
      <c r="G131" s="2" t="s">
        <v>160</v>
      </c>
      <c r="N131" s="14"/>
      <c r="P131" s="14"/>
      <c r="V131" s="26" t="s">
        <v>1033</v>
      </c>
      <c r="W131" s="5">
        <v>779</v>
      </c>
      <c r="X131" s="17">
        <v>41</v>
      </c>
      <c r="Y131" s="4" t="s">
        <v>28</v>
      </c>
      <c r="Z131" s="4" t="s">
        <v>37</v>
      </c>
      <c r="AA131" s="62">
        <v>6</v>
      </c>
      <c r="AB131" s="16">
        <v>7</v>
      </c>
      <c r="AC131" s="16">
        <v>2</v>
      </c>
      <c r="AD131" s="8">
        <f t="shared" si="60"/>
        <v>42</v>
      </c>
      <c r="AE131" s="8">
        <v>100</v>
      </c>
      <c r="AF131" s="7">
        <f>[8]รายการ!B1</f>
        <v>6700</v>
      </c>
      <c r="AG131" s="7">
        <f t="shared" si="55"/>
        <v>281400</v>
      </c>
      <c r="AH131" s="3">
        <f t="shared" si="56"/>
        <v>42</v>
      </c>
      <c r="AJ131" s="3">
        <v>42</v>
      </c>
      <c r="AM131" s="2">
        <v>16</v>
      </c>
      <c r="AN131" s="2">
        <f>ค่าเสื่อม!Q2</f>
        <v>22</v>
      </c>
      <c r="AO131" s="111">
        <f t="shared" si="57"/>
        <v>61908</v>
      </c>
      <c r="AP131" s="95">
        <f t="shared" si="58"/>
        <v>219492</v>
      </c>
      <c r="AQ131" s="95">
        <f t="shared" si="38"/>
        <v>219492</v>
      </c>
      <c r="AR131" s="95">
        <f t="shared" si="39"/>
        <v>219492</v>
      </c>
      <c r="AT131" s="95">
        <f t="shared" si="59"/>
        <v>219492</v>
      </c>
      <c r="AU131" s="2"/>
      <c r="AW131" s="808"/>
      <c r="AX131" s="66"/>
      <c r="AY131" s="2"/>
    </row>
    <row r="132" spans="1:51" ht="16.5" customHeight="1" x14ac:dyDescent="0.25">
      <c r="A132" s="67" t="s">
        <v>1034</v>
      </c>
      <c r="B132" s="1">
        <v>762</v>
      </c>
      <c r="C132" s="2" t="s">
        <v>35</v>
      </c>
      <c r="G132" s="2" t="s">
        <v>160</v>
      </c>
      <c r="N132" s="14"/>
      <c r="P132" s="14"/>
      <c r="V132" s="26" t="s">
        <v>1035</v>
      </c>
      <c r="W132" s="5">
        <v>780</v>
      </c>
      <c r="X132" s="17">
        <v>12</v>
      </c>
      <c r="Y132" s="4" t="s">
        <v>28</v>
      </c>
      <c r="Z132" s="4" t="s">
        <v>53</v>
      </c>
      <c r="AA132" s="62">
        <v>6</v>
      </c>
      <c r="AB132" s="16">
        <v>15</v>
      </c>
      <c r="AC132" s="16">
        <v>2</v>
      </c>
      <c r="AD132" s="8">
        <f t="shared" si="60"/>
        <v>90</v>
      </c>
      <c r="AE132" s="8">
        <v>100</v>
      </c>
      <c r="AF132" s="7">
        <f>[8]รายการ!B1</f>
        <v>6700</v>
      </c>
      <c r="AG132" s="7">
        <f t="shared" si="55"/>
        <v>603000</v>
      </c>
      <c r="AH132" s="3">
        <f t="shared" si="56"/>
        <v>90</v>
      </c>
      <c r="AJ132" s="3">
        <v>90</v>
      </c>
      <c r="AM132" s="2">
        <v>16</v>
      </c>
      <c r="AN132" s="2">
        <f>ค่าเสื่อม!Q4</f>
        <v>72</v>
      </c>
      <c r="AO132" s="111">
        <f t="shared" si="57"/>
        <v>434160</v>
      </c>
      <c r="AP132" s="95">
        <f t="shared" si="58"/>
        <v>168840</v>
      </c>
      <c r="AQ132" s="95">
        <f t="shared" si="38"/>
        <v>168840</v>
      </c>
      <c r="AR132" s="95">
        <f t="shared" si="39"/>
        <v>168840</v>
      </c>
      <c r="AT132" s="95">
        <f t="shared" si="59"/>
        <v>168840</v>
      </c>
      <c r="AU132" s="2"/>
      <c r="AW132" s="808"/>
      <c r="AX132" s="66"/>
      <c r="AY132" s="2"/>
    </row>
    <row r="133" spans="1:51" ht="16.5" customHeight="1" x14ac:dyDescent="0.25">
      <c r="A133" s="67" t="s">
        <v>1036</v>
      </c>
      <c r="B133" s="1">
        <v>763</v>
      </c>
      <c r="C133" s="2" t="s">
        <v>35</v>
      </c>
      <c r="G133" s="2" t="s">
        <v>160</v>
      </c>
      <c r="N133" s="14"/>
      <c r="P133" s="14"/>
      <c r="V133" s="26" t="s">
        <v>1036</v>
      </c>
      <c r="W133" s="5">
        <v>781</v>
      </c>
      <c r="X133" s="17" t="s">
        <v>1037</v>
      </c>
      <c r="Y133" s="4" t="s">
        <v>28</v>
      </c>
      <c r="Z133" s="4" t="s">
        <v>53</v>
      </c>
      <c r="AA133" s="62">
        <v>6</v>
      </c>
      <c r="AB133" s="16">
        <v>14</v>
      </c>
      <c r="AC133" s="16">
        <v>2</v>
      </c>
      <c r="AD133" s="8">
        <f t="shared" si="60"/>
        <v>84</v>
      </c>
      <c r="AE133" s="8">
        <v>100</v>
      </c>
      <c r="AF133" s="7">
        <f>[8]รายการ!B1</f>
        <v>6700</v>
      </c>
      <c r="AG133" s="7">
        <f t="shared" si="55"/>
        <v>562800</v>
      </c>
      <c r="AH133" s="3">
        <f t="shared" si="56"/>
        <v>84</v>
      </c>
      <c r="AJ133" s="3">
        <v>84</v>
      </c>
      <c r="AM133" s="2">
        <v>41</v>
      </c>
      <c r="AN133" s="2">
        <v>93</v>
      </c>
      <c r="AO133" s="111">
        <f t="shared" si="57"/>
        <v>523404</v>
      </c>
      <c r="AP133" s="95">
        <f t="shared" si="58"/>
        <v>39396</v>
      </c>
      <c r="AQ133" s="95">
        <f t="shared" si="38"/>
        <v>39396</v>
      </c>
      <c r="AR133" s="95">
        <f t="shared" si="39"/>
        <v>39396</v>
      </c>
      <c r="AT133" s="95">
        <f t="shared" si="59"/>
        <v>39396</v>
      </c>
      <c r="AU133" s="2"/>
      <c r="AW133" s="808"/>
      <c r="AX133" s="66"/>
      <c r="AY133" s="2"/>
    </row>
    <row r="134" spans="1:51" ht="16.5" customHeight="1" x14ac:dyDescent="0.25">
      <c r="A134" s="67" t="s">
        <v>1038</v>
      </c>
      <c r="B134" s="1">
        <v>764</v>
      </c>
      <c r="C134" s="2" t="s">
        <v>35</v>
      </c>
      <c r="G134" s="2" t="s">
        <v>160</v>
      </c>
      <c r="N134" s="14"/>
      <c r="P134" s="14"/>
      <c r="V134" s="26" t="s">
        <v>1038</v>
      </c>
      <c r="W134" s="5">
        <v>782</v>
      </c>
      <c r="X134" s="17" t="s">
        <v>370</v>
      </c>
      <c r="Y134" s="4" t="s">
        <v>28</v>
      </c>
      <c r="Z134" s="4" t="s">
        <v>53</v>
      </c>
      <c r="AA134" s="62">
        <v>4</v>
      </c>
      <c r="AB134" s="16">
        <v>6</v>
      </c>
      <c r="AC134" s="16">
        <v>2</v>
      </c>
      <c r="AD134" s="8">
        <f t="shared" si="60"/>
        <v>24</v>
      </c>
      <c r="AE134" s="8">
        <v>100</v>
      </c>
      <c r="AF134" s="7">
        <f>[8]รายการ!B1</f>
        <v>6700</v>
      </c>
      <c r="AG134" s="7">
        <f t="shared" si="55"/>
        <v>160800</v>
      </c>
      <c r="AH134" s="3">
        <f t="shared" si="56"/>
        <v>24</v>
      </c>
      <c r="AJ134" s="3">
        <v>24</v>
      </c>
      <c r="AM134" s="2">
        <v>21</v>
      </c>
      <c r="AN134" s="2">
        <v>93</v>
      </c>
      <c r="AO134" s="111">
        <f t="shared" si="57"/>
        <v>149544</v>
      </c>
      <c r="AP134" s="95">
        <f t="shared" si="58"/>
        <v>11256</v>
      </c>
      <c r="AQ134" s="95">
        <f t="shared" si="38"/>
        <v>11256</v>
      </c>
      <c r="AR134" s="95">
        <f t="shared" si="39"/>
        <v>11256</v>
      </c>
      <c r="AT134" s="95">
        <f t="shared" si="59"/>
        <v>11256</v>
      </c>
      <c r="AU134" s="2"/>
      <c r="AW134" s="808"/>
      <c r="AX134" s="66"/>
      <c r="AY134" s="2"/>
    </row>
    <row r="135" spans="1:51" ht="16.5" customHeight="1" x14ac:dyDescent="0.25">
      <c r="A135" s="113" t="s">
        <v>1039</v>
      </c>
      <c r="B135" s="1">
        <v>765</v>
      </c>
      <c r="C135" s="2" t="s">
        <v>35</v>
      </c>
      <c r="G135" s="2" t="s">
        <v>1040</v>
      </c>
      <c r="N135" s="14"/>
      <c r="P135" s="14"/>
      <c r="V135" s="26" t="s">
        <v>1039</v>
      </c>
      <c r="W135" s="5">
        <v>783</v>
      </c>
      <c r="X135" s="17" t="s">
        <v>454</v>
      </c>
      <c r="Y135" s="4" t="s">
        <v>28</v>
      </c>
      <c r="Z135" s="4" t="s">
        <v>30</v>
      </c>
      <c r="AA135" s="62"/>
      <c r="AC135" s="16">
        <v>2</v>
      </c>
      <c r="AD135" s="8">
        <f>AD136+AD137</f>
        <v>168</v>
      </c>
      <c r="AE135" s="8">
        <v>100</v>
      </c>
      <c r="AF135" s="7">
        <f>[8]รายการ!B1</f>
        <v>6700</v>
      </c>
      <c r="AG135" s="7">
        <f t="shared" si="55"/>
        <v>1125600</v>
      </c>
      <c r="AH135" s="3">
        <f t="shared" si="56"/>
        <v>165</v>
      </c>
      <c r="AJ135" s="3">
        <f>AJ136+AJ137</f>
        <v>165</v>
      </c>
      <c r="AM135" s="2">
        <v>17</v>
      </c>
      <c r="AN135" s="2">
        <f>ค่าเสื่อม!R2</f>
        <v>24</v>
      </c>
      <c r="AO135" s="111">
        <f t="shared" si="57"/>
        <v>270144</v>
      </c>
      <c r="AP135" s="95">
        <f t="shared" si="58"/>
        <v>855456</v>
      </c>
      <c r="AQ135" s="95">
        <f t="shared" si="38"/>
        <v>855456</v>
      </c>
      <c r="AR135" s="95">
        <f t="shared" si="39"/>
        <v>855456</v>
      </c>
      <c r="AT135" s="95">
        <f t="shared" si="59"/>
        <v>855456</v>
      </c>
      <c r="AU135" s="2"/>
      <c r="AW135" s="808"/>
      <c r="AX135" s="73"/>
      <c r="AY135" s="55"/>
    </row>
    <row r="136" spans="1:51" s="2" customFormat="1" ht="16.5" customHeight="1" x14ac:dyDescent="0.25">
      <c r="A136" s="67"/>
      <c r="B136" s="1"/>
      <c r="K136" s="13"/>
      <c r="L136" s="13"/>
      <c r="M136" s="84"/>
      <c r="N136" s="14"/>
      <c r="O136" s="13"/>
      <c r="P136" s="14"/>
      <c r="Q136" s="3"/>
      <c r="R136" s="8"/>
      <c r="S136" s="8"/>
      <c r="T136" s="4"/>
      <c r="U136" s="11"/>
      <c r="V136" s="26"/>
      <c r="W136" s="5"/>
      <c r="X136" s="17"/>
      <c r="Y136" s="4"/>
      <c r="Z136" s="26" t="s">
        <v>31</v>
      </c>
      <c r="AA136" s="62">
        <v>6</v>
      </c>
      <c r="AB136" s="16">
        <v>14</v>
      </c>
      <c r="AC136" s="16">
        <v>2</v>
      </c>
      <c r="AD136" s="8">
        <f t="shared" ref="AD136:AD142" si="61">AA136*AB136</f>
        <v>84</v>
      </c>
      <c r="AE136" s="8">
        <v>50</v>
      </c>
      <c r="AF136" s="7">
        <f>AF135</f>
        <v>6700</v>
      </c>
      <c r="AG136" s="7">
        <f t="shared" si="55"/>
        <v>562800</v>
      </c>
      <c r="AH136" s="3">
        <f t="shared" si="56"/>
        <v>84</v>
      </c>
      <c r="AI136" s="3"/>
      <c r="AJ136" s="3">
        <v>84</v>
      </c>
      <c r="AK136" s="3"/>
      <c r="AL136" s="3"/>
      <c r="AN136" s="2">
        <v>24</v>
      </c>
      <c r="AO136" s="111">
        <f t="shared" si="57"/>
        <v>135072</v>
      </c>
      <c r="AP136" s="95">
        <f t="shared" si="58"/>
        <v>427728</v>
      </c>
      <c r="AQ136" s="95">
        <f t="shared" si="38"/>
        <v>427728</v>
      </c>
      <c r="AR136" s="95">
        <f t="shared" si="39"/>
        <v>427728</v>
      </c>
      <c r="AT136" s="95">
        <f t="shared" si="59"/>
        <v>427728</v>
      </c>
      <c r="AW136" s="808"/>
      <c r="AX136" s="66"/>
    </row>
    <row r="137" spans="1:51" ht="16.5" customHeight="1" x14ac:dyDescent="0.25">
      <c r="A137" s="126"/>
      <c r="C137" s="2"/>
      <c r="F137" s="2" t="s">
        <v>91</v>
      </c>
      <c r="N137" s="14"/>
      <c r="P137" s="14"/>
      <c r="Z137" s="26" t="s">
        <v>32</v>
      </c>
      <c r="AA137" s="62">
        <v>6</v>
      </c>
      <c r="AB137" s="16">
        <v>14</v>
      </c>
      <c r="AC137" s="16">
        <v>2</v>
      </c>
      <c r="AD137" s="8">
        <f t="shared" si="61"/>
        <v>84</v>
      </c>
      <c r="AE137" s="8">
        <v>50</v>
      </c>
      <c r="AF137" s="7">
        <f>AF136</f>
        <v>6700</v>
      </c>
      <c r="AG137" s="7">
        <f t="shared" si="55"/>
        <v>562800</v>
      </c>
      <c r="AH137" s="3">
        <f t="shared" si="56"/>
        <v>81</v>
      </c>
      <c r="AJ137" s="3">
        <v>81</v>
      </c>
      <c r="AN137" s="2">
        <v>24</v>
      </c>
      <c r="AO137" s="111">
        <f t="shared" si="57"/>
        <v>135072</v>
      </c>
      <c r="AP137" s="95">
        <f t="shared" si="58"/>
        <v>427728</v>
      </c>
      <c r="AQ137" s="95">
        <f t="shared" si="38"/>
        <v>427728</v>
      </c>
      <c r="AR137" s="95">
        <f t="shared" si="39"/>
        <v>427728</v>
      </c>
      <c r="AT137" s="95">
        <f t="shared" si="59"/>
        <v>427728</v>
      </c>
      <c r="AU137" s="2"/>
      <c r="AW137" s="808"/>
      <c r="AX137" s="71"/>
      <c r="AY137" s="9"/>
    </row>
    <row r="138" spans="1:51" ht="16.5" customHeight="1" x14ac:dyDescent="0.25">
      <c r="A138" s="67" t="s">
        <v>1041</v>
      </c>
      <c r="B138" s="1">
        <v>766</v>
      </c>
      <c r="C138" s="2" t="s">
        <v>35</v>
      </c>
      <c r="G138" s="2" t="s">
        <v>160</v>
      </c>
      <c r="N138" s="14"/>
      <c r="P138" s="14"/>
      <c r="V138" s="26" t="s">
        <v>1041</v>
      </c>
      <c r="W138" s="5">
        <v>784</v>
      </c>
      <c r="X138" s="17">
        <v>11</v>
      </c>
      <c r="Y138" s="4" t="s">
        <v>28</v>
      </c>
      <c r="Z138" s="4" t="s">
        <v>53</v>
      </c>
      <c r="AA138" s="62">
        <v>6</v>
      </c>
      <c r="AB138" s="16">
        <v>6</v>
      </c>
      <c r="AC138" s="16">
        <v>2</v>
      </c>
      <c r="AD138" s="8">
        <f t="shared" si="61"/>
        <v>36</v>
      </c>
      <c r="AE138" s="8">
        <v>100</v>
      </c>
      <c r="AF138" s="7">
        <f>[8]รายการ!B1</f>
        <v>6700</v>
      </c>
      <c r="AG138" s="7">
        <f t="shared" si="55"/>
        <v>241200</v>
      </c>
      <c r="AH138" s="3">
        <f t="shared" si="56"/>
        <v>36</v>
      </c>
      <c r="AJ138" s="3">
        <v>36</v>
      </c>
      <c r="AM138" s="2">
        <v>51</v>
      </c>
      <c r="AN138" s="2">
        <v>93</v>
      </c>
      <c r="AO138" s="95">
        <f t="shared" si="57"/>
        <v>224316</v>
      </c>
      <c r="AP138" s="95">
        <f t="shared" si="58"/>
        <v>16884</v>
      </c>
      <c r="AQ138" s="95">
        <f t="shared" si="38"/>
        <v>16884</v>
      </c>
      <c r="AR138" s="95">
        <f t="shared" si="39"/>
        <v>16884</v>
      </c>
      <c r="AT138" s="95">
        <f t="shared" si="59"/>
        <v>16884</v>
      </c>
      <c r="AU138" s="2"/>
      <c r="AW138" s="808"/>
      <c r="AX138" s="66"/>
      <c r="AY138" s="2"/>
    </row>
    <row r="139" spans="1:51" ht="16.5" customHeight="1" x14ac:dyDescent="0.25">
      <c r="A139" s="67" t="s">
        <v>1042</v>
      </c>
      <c r="B139" s="1">
        <v>767</v>
      </c>
      <c r="C139" s="2" t="s">
        <v>35</v>
      </c>
      <c r="G139" s="2" t="s">
        <v>160</v>
      </c>
      <c r="N139" s="14"/>
      <c r="P139" s="14"/>
      <c r="V139" s="26" t="s">
        <v>1042</v>
      </c>
      <c r="W139" s="5">
        <v>785</v>
      </c>
      <c r="X139" s="17" t="s">
        <v>1043</v>
      </c>
      <c r="Y139" s="4" t="s">
        <v>28</v>
      </c>
      <c r="Z139" s="4" t="s">
        <v>53</v>
      </c>
      <c r="AA139" s="62">
        <v>8</v>
      </c>
      <c r="AB139" s="16">
        <v>12</v>
      </c>
      <c r="AC139" s="16">
        <v>2</v>
      </c>
      <c r="AD139" s="8">
        <f t="shared" si="61"/>
        <v>96</v>
      </c>
      <c r="AE139" s="8">
        <v>100</v>
      </c>
      <c r="AF139" s="7">
        <f>[8]รายการ!B1</f>
        <v>6700</v>
      </c>
      <c r="AG139" s="7">
        <f t="shared" si="55"/>
        <v>643200</v>
      </c>
      <c r="AH139" s="3">
        <f t="shared" si="56"/>
        <v>96</v>
      </c>
      <c r="AJ139" s="3">
        <v>96</v>
      </c>
      <c r="AM139" s="2">
        <v>41</v>
      </c>
      <c r="AN139" s="2">
        <v>93</v>
      </c>
      <c r="AO139" s="95">
        <f t="shared" si="57"/>
        <v>598176</v>
      </c>
      <c r="AP139" s="95">
        <f t="shared" si="58"/>
        <v>45024</v>
      </c>
      <c r="AQ139" s="95">
        <f t="shared" si="38"/>
        <v>45024</v>
      </c>
      <c r="AR139" s="95">
        <f t="shared" si="39"/>
        <v>45024</v>
      </c>
      <c r="AT139" s="95">
        <f t="shared" si="59"/>
        <v>45024</v>
      </c>
      <c r="AU139" s="2"/>
      <c r="AW139" s="808"/>
      <c r="AX139" s="66"/>
      <c r="AY139" s="2"/>
    </row>
    <row r="140" spans="1:51" ht="16.5" customHeight="1" x14ac:dyDescent="0.25">
      <c r="A140" s="67" t="s">
        <v>1044</v>
      </c>
      <c r="B140" s="1">
        <v>768</v>
      </c>
      <c r="C140" s="2" t="s">
        <v>35</v>
      </c>
      <c r="G140" s="2" t="s">
        <v>160</v>
      </c>
      <c r="N140" s="14"/>
      <c r="P140" s="14"/>
      <c r="V140" s="26" t="s">
        <v>1044</v>
      </c>
      <c r="W140" s="5">
        <v>786</v>
      </c>
      <c r="X140" s="19">
        <v>51</v>
      </c>
      <c r="Y140" s="4" t="s">
        <v>28</v>
      </c>
      <c r="Z140" s="4" t="s">
        <v>53</v>
      </c>
      <c r="AA140" s="62">
        <v>8</v>
      </c>
      <c r="AB140" s="16">
        <v>10</v>
      </c>
      <c r="AC140" s="16">
        <v>2</v>
      </c>
      <c r="AD140" s="8">
        <f t="shared" si="61"/>
        <v>80</v>
      </c>
      <c r="AE140" s="8">
        <v>100</v>
      </c>
      <c r="AF140" s="7">
        <f>[8]รายการ!B1</f>
        <v>6700</v>
      </c>
      <c r="AG140" s="7">
        <f t="shared" si="55"/>
        <v>536000</v>
      </c>
      <c r="AH140" s="3">
        <f t="shared" si="56"/>
        <v>80</v>
      </c>
      <c r="AJ140" s="3">
        <v>80</v>
      </c>
      <c r="AM140" s="2">
        <v>20</v>
      </c>
      <c r="AN140" s="2">
        <v>93</v>
      </c>
      <c r="AO140" s="95">
        <f t="shared" si="57"/>
        <v>498480</v>
      </c>
      <c r="AP140" s="95">
        <f t="shared" si="58"/>
        <v>37520</v>
      </c>
      <c r="AQ140" s="95">
        <f t="shared" ref="AQ140:AQ203" si="62">P140+AP140</f>
        <v>37520</v>
      </c>
      <c r="AR140" s="95">
        <f t="shared" ref="AR140:AR203" si="63">AQ140</f>
        <v>37520</v>
      </c>
      <c r="AT140" s="95">
        <f t="shared" si="59"/>
        <v>37520</v>
      </c>
      <c r="AU140" s="2"/>
      <c r="AW140" s="808"/>
      <c r="AX140" s="66"/>
      <c r="AY140" s="2"/>
    </row>
    <row r="141" spans="1:51" ht="16.5" customHeight="1" x14ac:dyDescent="0.25">
      <c r="A141" s="67" t="s">
        <v>1045</v>
      </c>
      <c r="B141" s="1">
        <v>769</v>
      </c>
      <c r="C141" s="2" t="s">
        <v>35</v>
      </c>
      <c r="G141" s="2" t="s">
        <v>160</v>
      </c>
      <c r="N141" s="14"/>
      <c r="P141" s="14"/>
      <c r="V141" s="26" t="s">
        <v>1045</v>
      </c>
      <c r="W141" s="5">
        <v>787</v>
      </c>
      <c r="X141" s="19" t="s">
        <v>1046</v>
      </c>
      <c r="Y141" s="4" t="s">
        <v>28</v>
      </c>
      <c r="Z141" s="4" t="s">
        <v>37</v>
      </c>
      <c r="AA141" s="62">
        <v>8</v>
      </c>
      <c r="AB141" s="16">
        <v>12</v>
      </c>
      <c r="AC141" s="16">
        <v>2</v>
      </c>
      <c r="AD141" s="8">
        <f t="shared" si="61"/>
        <v>96</v>
      </c>
      <c r="AE141" s="8">
        <v>100</v>
      </c>
      <c r="AF141" s="7">
        <f>[8]รายการ!B1</f>
        <v>6700</v>
      </c>
      <c r="AG141" s="7">
        <f t="shared" si="55"/>
        <v>643200</v>
      </c>
      <c r="AH141" s="3">
        <f t="shared" si="56"/>
        <v>96</v>
      </c>
      <c r="AJ141" s="3">
        <v>96</v>
      </c>
      <c r="AM141" s="2">
        <v>9</v>
      </c>
      <c r="AN141" s="2">
        <f>ค่าเสื่อม!J2</f>
        <v>9</v>
      </c>
      <c r="AO141" s="95">
        <f t="shared" si="57"/>
        <v>57888</v>
      </c>
      <c r="AP141" s="95">
        <f t="shared" si="58"/>
        <v>585312</v>
      </c>
      <c r="AQ141" s="95">
        <f t="shared" si="62"/>
        <v>585312</v>
      </c>
      <c r="AR141" s="95">
        <f t="shared" si="63"/>
        <v>585312</v>
      </c>
      <c r="AT141" s="95">
        <f t="shared" si="59"/>
        <v>585312</v>
      </c>
      <c r="AU141" s="2"/>
      <c r="AW141" s="808"/>
      <c r="AX141" s="66"/>
      <c r="AY141" s="2"/>
    </row>
    <row r="142" spans="1:51" ht="16.5" customHeight="1" x14ac:dyDescent="0.25">
      <c r="A142" s="67" t="s">
        <v>1047</v>
      </c>
      <c r="B142" s="1">
        <v>770</v>
      </c>
      <c r="C142" s="2" t="s">
        <v>35</v>
      </c>
      <c r="G142" s="2" t="s">
        <v>160</v>
      </c>
      <c r="N142" s="14"/>
      <c r="P142" s="14"/>
      <c r="V142" s="26" t="s">
        <v>1047</v>
      </c>
      <c r="W142" s="5">
        <v>788</v>
      </c>
      <c r="X142" s="17" t="s">
        <v>678</v>
      </c>
      <c r="Y142" s="17" t="s">
        <v>28</v>
      </c>
      <c r="Z142" s="4" t="s">
        <v>37</v>
      </c>
      <c r="AA142" s="62">
        <v>7</v>
      </c>
      <c r="AB142" s="16">
        <v>15</v>
      </c>
      <c r="AC142" s="16">
        <v>2</v>
      </c>
      <c r="AD142" s="8">
        <f t="shared" si="61"/>
        <v>105</v>
      </c>
      <c r="AE142" s="8">
        <v>100</v>
      </c>
      <c r="AF142" s="7">
        <f>[8]รายการ!B1</f>
        <v>6700</v>
      </c>
      <c r="AG142" s="7">
        <f t="shared" si="55"/>
        <v>703500</v>
      </c>
      <c r="AH142" s="3">
        <f t="shared" si="56"/>
        <v>105</v>
      </c>
      <c r="AJ142" s="3">
        <v>105</v>
      </c>
      <c r="AM142" s="2">
        <v>26</v>
      </c>
      <c r="AN142" s="2">
        <f>ค่าเสื่อม!AA2</f>
        <v>42</v>
      </c>
      <c r="AO142" s="95">
        <f t="shared" si="57"/>
        <v>295470</v>
      </c>
      <c r="AP142" s="95">
        <f t="shared" si="58"/>
        <v>408030</v>
      </c>
      <c r="AQ142" s="95">
        <f t="shared" si="62"/>
        <v>408030</v>
      </c>
      <c r="AR142" s="95">
        <f t="shared" si="63"/>
        <v>408030</v>
      </c>
      <c r="AT142" s="95">
        <f t="shared" si="59"/>
        <v>408030</v>
      </c>
      <c r="AU142" s="2"/>
      <c r="AW142" s="808"/>
      <c r="AX142" s="66"/>
      <c r="AY142" s="2"/>
    </row>
    <row r="143" spans="1:51" ht="16.5" customHeight="1" x14ac:dyDescent="0.25">
      <c r="A143" s="68" t="s">
        <v>1048</v>
      </c>
      <c r="B143" s="1">
        <v>771</v>
      </c>
      <c r="C143" s="4" t="s">
        <v>5</v>
      </c>
      <c r="D143" s="4">
        <v>34279</v>
      </c>
      <c r="E143" s="4">
        <v>36</v>
      </c>
      <c r="F143" s="4">
        <v>1651</v>
      </c>
      <c r="G143" s="4" t="s">
        <v>160</v>
      </c>
      <c r="H143" s="4">
        <v>0</v>
      </c>
      <c r="I143" s="4">
        <v>1</v>
      </c>
      <c r="J143" s="4">
        <v>0</v>
      </c>
      <c r="K143" s="12">
        <f>H143*400+I143*100+J143</f>
        <v>100</v>
      </c>
      <c r="L143" s="14">
        <f>SUM(Q143:U143)</f>
        <v>100</v>
      </c>
      <c r="M143" s="62">
        <v>1</v>
      </c>
      <c r="N143" s="14">
        <f>L143</f>
        <v>100</v>
      </c>
      <c r="O143" s="14">
        <f>150</f>
        <v>150</v>
      </c>
      <c r="P143" s="14">
        <f>N143*O143</f>
        <v>15000</v>
      </c>
      <c r="Q143" s="3">
        <v>100</v>
      </c>
      <c r="AA143" s="62"/>
      <c r="AC143" s="16">
        <v>1</v>
      </c>
      <c r="AQ143" s="95">
        <f t="shared" si="62"/>
        <v>15000</v>
      </c>
      <c r="AR143" s="95">
        <f t="shared" si="63"/>
        <v>15000</v>
      </c>
      <c r="AT143" s="95">
        <f>AQ143</f>
        <v>15000</v>
      </c>
      <c r="AU143" s="2"/>
      <c r="AW143" s="808"/>
      <c r="AX143" s="66"/>
      <c r="AY143" s="2"/>
    </row>
    <row r="144" spans="1:51" ht="16.5" customHeight="1" x14ac:dyDescent="0.25">
      <c r="A144" s="70" t="s">
        <v>1049</v>
      </c>
      <c r="B144" s="1">
        <v>772</v>
      </c>
      <c r="C144" s="2" t="s">
        <v>5</v>
      </c>
      <c r="D144" s="2">
        <v>37820</v>
      </c>
      <c r="E144" s="2">
        <v>39</v>
      </c>
      <c r="F144" s="2">
        <v>1853</v>
      </c>
      <c r="G144" s="2" t="s">
        <v>160</v>
      </c>
      <c r="H144" s="2">
        <v>2</v>
      </c>
      <c r="I144" s="2">
        <v>0</v>
      </c>
      <c r="J144" s="2">
        <v>40</v>
      </c>
      <c r="K144" s="12">
        <f>H144*400+I144*100+J144</f>
        <v>840</v>
      </c>
      <c r="L144" s="14">
        <f>SUM(Q144:U144)</f>
        <v>840</v>
      </c>
      <c r="M144" s="62">
        <v>2</v>
      </c>
      <c r="N144" s="14">
        <f>L144</f>
        <v>840</v>
      </c>
      <c r="O144" s="14">
        <f>150</f>
        <v>150</v>
      </c>
      <c r="P144" s="14">
        <f>N144*O144</f>
        <v>126000</v>
      </c>
      <c r="R144" s="8">
        <v>840</v>
      </c>
      <c r="V144" s="26" t="s">
        <v>1049</v>
      </c>
      <c r="W144" s="5">
        <v>789</v>
      </c>
      <c r="X144" s="17">
        <v>45</v>
      </c>
      <c r="Y144" s="4" t="s">
        <v>28</v>
      </c>
      <c r="Z144" s="4" t="s">
        <v>53</v>
      </c>
      <c r="AA144" s="62">
        <v>9</v>
      </c>
      <c r="AB144" s="16">
        <v>15</v>
      </c>
      <c r="AC144" s="16">
        <v>2</v>
      </c>
      <c r="AD144" s="8">
        <f>AA144*AB144</f>
        <v>135</v>
      </c>
      <c r="AE144" s="8">
        <v>100</v>
      </c>
      <c r="AF144" s="7">
        <f>[8]รายการ!B1</f>
        <v>6700</v>
      </c>
      <c r="AG144" s="7">
        <f>AF144*AD144</f>
        <v>904500</v>
      </c>
      <c r="AH144" s="3">
        <f>SUM(AI144:AL144)</f>
        <v>135</v>
      </c>
      <c r="AJ144" s="3">
        <v>135</v>
      </c>
      <c r="AM144" s="2">
        <v>26</v>
      </c>
      <c r="AN144" s="2">
        <f>ค่าเสื่อม!T4</f>
        <v>93</v>
      </c>
      <c r="AO144" s="95">
        <f>AG144*AN144/100</f>
        <v>841185</v>
      </c>
      <c r="AP144" s="95">
        <f>AG144-AO144</f>
        <v>63315</v>
      </c>
      <c r="AQ144" s="95">
        <f t="shared" si="62"/>
        <v>189315</v>
      </c>
      <c r="AR144" s="95">
        <f t="shared" si="63"/>
        <v>189315</v>
      </c>
      <c r="AT144" s="95">
        <f>AQ144-AS144</f>
        <v>189315</v>
      </c>
      <c r="AU144" s="2"/>
      <c r="AW144" s="808"/>
      <c r="AX144" s="66"/>
      <c r="AY144" s="2"/>
    </row>
    <row r="145" spans="1:51" ht="16.5" customHeight="1" x14ac:dyDescent="0.25">
      <c r="C145" s="2"/>
      <c r="K145" s="12"/>
      <c r="N145" s="14"/>
      <c r="P145" s="14"/>
      <c r="V145" s="26" t="s">
        <v>1050</v>
      </c>
      <c r="W145" s="5">
        <v>790</v>
      </c>
      <c r="X145" s="17" t="s">
        <v>1051</v>
      </c>
      <c r="Y145" s="4" t="s">
        <v>28</v>
      </c>
      <c r="Z145" s="4" t="s">
        <v>37</v>
      </c>
      <c r="AA145" s="62">
        <v>12</v>
      </c>
      <c r="AB145" s="16">
        <v>12</v>
      </c>
      <c r="AC145" s="16">
        <v>2</v>
      </c>
      <c r="AD145" s="8">
        <f>AA145*AB145</f>
        <v>144</v>
      </c>
      <c r="AE145" s="8">
        <v>100</v>
      </c>
      <c r="AF145" s="7">
        <f>[8]รายการ!B1</f>
        <v>6700</v>
      </c>
      <c r="AG145" s="7">
        <f>AF145*AD145</f>
        <v>964800</v>
      </c>
      <c r="AH145" s="3">
        <f>SUM(AI145:AL145)</f>
        <v>144</v>
      </c>
      <c r="AJ145" s="3">
        <v>144</v>
      </c>
      <c r="AM145" s="2">
        <v>23</v>
      </c>
      <c r="AN145" s="2">
        <f>ค่าเสื่อม!X2</f>
        <v>36</v>
      </c>
      <c r="AO145" s="95">
        <f>AG145*AN145/100</f>
        <v>347328</v>
      </c>
      <c r="AP145" s="95">
        <f>AO145</f>
        <v>347328</v>
      </c>
      <c r="AQ145" s="95">
        <f t="shared" si="62"/>
        <v>347328</v>
      </c>
      <c r="AR145" s="95">
        <f t="shared" si="63"/>
        <v>347328</v>
      </c>
      <c r="AT145" s="95">
        <f>AQ145-AS145</f>
        <v>347328</v>
      </c>
      <c r="AU145" s="2"/>
      <c r="AW145" s="808"/>
      <c r="AX145" s="66"/>
      <c r="AY145" s="2"/>
    </row>
    <row r="146" spans="1:51" ht="16.5" customHeight="1" x14ac:dyDescent="0.25">
      <c r="C146" s="2"/>
      <c r="K146" s="12"/>
      <c r="N146" s="14"/>
      <c r="P146" s="14"/>
      <c r="W146" s="5">
        <v>791</v>
      </c>
      <c r="Y146" s="4" t="s">
        <v>28</v>
      </c>
      <c r="Z146" s="4" t="s">
        <v>6</v>
      </c>
      <c r="AA146" s="62">
        <v>3</v>
      </c>
      <c r="AB146" s="16">
        <v>10</v>
      </c>
      <c r="AC146" s="16">
        <v>2</v>
      </c>
      <c r="AD146" s="8">
        <f>AA146*AB146</f>
        <v>30</v>
      </c>
      <c r="AE146" s="8">
        <v>100</v>
      </c>
      <c r="AF146" s="7">
        <f>[8]รายการ!B1</f>
        <v>6700</v>
      </c>
      <c r="AG146" s="7">
        <f>AF146*AD146</f>
        <v>201000</v>
      </c>
      <c r="AH146" s="3">
        <f>SUM(AI146:AL146)</f>
        <v>30</v>
      </c>
      <c r="AJ146" s="3">
        <v>30</v>
      </c>
      <c r="AM146" s="2">
        <v>23</v>
      </c>
      <c r="AN146" s="2">
        <f>ค่าเสื่อม!X2</f>
        <v>36</v>
      </c>
      <c r="AO146" s="95">
        <f>AG146*AN146/100</f>
        <v>72360</v>
      </c>
      <c r="AP146" s="95">
        <f>AO146</f>
        <v>72360</v>
      </c>
      <c r="AQ146" s="95">
        <f t="shared" si="62"/>
        <v>72360</v>
      </c>
      <c r="AR146" s="95">
        <f t="shared" si="63"/>
        <v>72360</v>
      </c>
      <c r="AT146" s="95">
        <f>AQ146-AS146</f>
        <v>72360</v>
      </c>
      <c r="AU146" s="2"/>
      <c r="AW146" s="808" t="s">
        <v>315</v>
      </c>
      <c r="AX146" s="66"/>
      <c r="AY146" s="2"/>
    </row>
    <row r="147" spans="1:51" ht="16.5" customHeight="1" x14ac:dyDescent="0.25">
      <c r="B147" s="1">
        <v>773</v>
      </c>
      <c r="C147" s="2" t="s">
        <v>5</v>
      </c>
      <c r="D147" s="2">
        <v>37486</v>
      </c>
      <c r="E147" s="2">
        <v>150</v>
      </c>
      <c r="F147" s="2">
        <v>2405</v>
      </c>
      <c r="G147" s="2" t="s">
        <v>160</v>
      </c>
      <c r="H147" s="2">
        <v>8</v>
      </c>
      <c r="I147" s="2">
        <v>1</v>
      </c>
      <c r="J147" s="2">
        <v>70</v>
      </c>
      <c r="K147" s="12">
        <f>H147*400+I147*100+J147</f>
        <v>3370</v>
      </c>
      <c r="L147" s="14">
        <f>SUM(Q147:U147)</f>
        <v>3370</v>
      </c>
      <c r="M147" s="62">
        <v>1</v>
      </c>
      <c r="N147" s="14">
        <f>L147</f>
        <v>3370</v>
      </c>
      <c r="O147" s="14">
        <f>175</f>
        <v>175</v>
      </c>
      <c r="P147" s="14">
        <f>N147*O147</f>
        <v>589750</v>
      </c>
      <c r="Q147" s="3">
        <v>3370</v>
      </c>
      <c r="AA147" s="62"/>
      <c r="AQ147" s="95">
        <f t="shared" si="62"/>
        <v>589750</v>
      </c>
      <c r="AR147" s="95">
        <f t="shared" si="63"/>
        <v>589750</v>
      </c>
      <c r="AT147" s="95">
        <f>AQ147</f>
        <v>589750</v>
      </c>
      <c r="AU147" s="2"/>
      <c r="AW147" s="808"/>
      <c r="AX147" s="66"/>
      <c r="AY147" s="2"/>
    </row>
    <row r="148" spans="1:51" s="27" customFormat="1" ht="16.5" customHeight="1" x14ac:dyDescent="0.25">
      <c r="A148" s="68" t="s">
        <v>1053</v>
      </c>
      <c r="B148" s="5">
        <v>774</v>
      </c>
      <c r="C148" s="4" t="s">
        <v>5</v>
      </c>
      <c r="D148" s="4">
        <v>15136</v>
      </c>
      <c r="E148" s="4">
        <v>30</v>
      </c>
      <c r="F148" s="4">
        <v>319</v>
      </c>
      <c r="G148" s="4" t="s">
        <v>1052</v>
      </c>
      <c r="H148" s="4">
        <v>6</v>
      </c>
      <c r="I148" s="4">
        <v>0</v>
      </c>
      <c r="J148" s="4">
        <v>76</v>
      </c>
      <c r="K148" s="12">
        <f>H148*400+I148*100+J148</f>
        <v>2476</v>
      </c>
      <c r="L148" s="14">
        <f>SUM(Q148:U148)</f>
        <v>2476</v>
      </c>
      <c r="M148" s="62">
        <v>5</v>
      </c>
      <c r="N148" s="14">
        <f>L148</f>
        <v>2476</v>
      </c>
      <c r="O148" s="14">
        <f>125</f>
        <v>125</v>
      </c>
      <c r="P148" s="14">
        <f>N148*O148</f>
        <v>309500</v>
      </c>
      <c r="Q148" s="3">
        <v>2276</v>
      </c>
      <c r="R148" s="8">
        <v>200</v>
      </c>
      <c r="S148" s="8"/>
      <c r="T148" s="4"/>
      <c r="U148" s="11"/>
      <c r="V148" s="26" t="s">
        <v>1053</v>
      </c>
      <c r="W148" s="5">
        <v>792</v>
      </c>
      <c r="X148" s="17" t="s">
        <v>135</v>
      </c>
      <c r="Y148" s="4" t="s">
        <v>28</v>
      </c>
      <c r="Z148" s="4" t="s">
        <v>53</v>
      </c>
      <c r="AA148" s="62">
        <v>7</v>
      </c>
      <c r="AB148" s="16">
        <v>18</v>
      </c>
      <c r="AC148" s="16">
        <v>2</v>
      </c>
      <c r="AD148" s="8">
        <f>AA148*AB148</f>
        <v>126</v>
      </c>
      <c r="AE148" s="8">
        <v>100</v>
      </c>
      <c r="AF148" s="7">
        <f>[8]รายการ!B1</f>
        <v>6700</v>
      </c>
      <c r="AG148" s="7">
        <f>AF148*AD148</f>
        <v>844200</v>
      </c>
      <c r="AH148" s="3">
        <f>SUM(AI148:AL148)</f>
        <v>126</v>
      </c>
      <c r="AI148" s="3"/>
      <c r="AJ148" s="3">
        <v>126</v>
      </c>
      <c r="AK148" s="3"/>
      <c r="AL148" s="3"/>
      <c r="AM148" s="4">
        <v>31</v>
      </c>
      <c r="AN148" s="4">
        <f>ค่าเสื่อม!T4</f>
        <v>93</v>
      </c>
      <c r="AO148" s="166">
        <f>AG148*AN148/100</f>
        <v>785106</v>
      </c>
      <c r="AP148" s="166">
        <f>AG148-AO148</f>
        <v>59094</v>
      </c>
      <c r="AQ148" s="95">
        <f t="shared" si="62"/>
        <v>368594</v>
      </c>
      <c r="AR148" s="95">
        <f t="shared" si="63"/>
        <v>368594</v>
      </c>
      <c r="AS148" s="4"/>
      <c r="AT148" s="166">
        <f>AQ148-AS148</f>
        <v>368594</v>
      </c>
      <c r="AU148" s="4"/>
      <c r="AV148" s="4"/>
      <c r="AW148" s="809"/>
      <c r="AX148" s="72"/>
      <c r="AY148" s="4"/>
    </row>
    <row r="149" spans="1:51" s="27" customFormat="1" ht="16.5" customHeight="1" x14ac:dyDescent="0.25">
      <c r="A149" s="68" t="s">
        <v>91</v>
      </c>
      <c r="B149" s="5"/>
      <c r="C149" s="4"/>
      <c r="D149" s="4"/>
      <c r="E149" s="4"/>
      <c r="F149" s="4"/>
      <c r="G149" s="4"/>
      <c r="H149" s="4"/>
      <c r="I149" s="4"/>
      <c r="J149" s="4"/>
      <c r="K149" s="12"/>
      <c r="L149" s="14"/>
      <c r="M149" s="62"/>
      <c r="N149" s="14"/>
      <c r="O149" s="14"/>
      <c r="P149" s="14"/>
      <c r="Q149" s="3"/>
      <c r="R149" s="8"/>
      <c r="S149" s="8"/>
      <c r="T149" s="4"/>
      <c r="U149" s="11"/>
      <c r="V149" s="26"/>
      <c r="W149" s="5">
        <v>793</v>
      </c>
      <c r="X149" s="19"/>
      <c r="Y149" s="4" t="s">
        <v>38</v>
      </c>
      <c r="Z149" s="4" t="s">
        <v>7</v>
      </c>
      <c r="AA149" s="62">
        <v>10</v>
      </c>
      <c r="AB149" s="16">
        <v>27</v>
      </c>
      <c r="AC149" s="16">
        <v>2</v>
      </c>
      <c r="AD149" s="8">
        <f>AA149*AB149</f>
        <v>270</v>
      </c>
      <c r="AE149" s="8">
        <v>100</v>
      </c>
      <c r="AF149" s="7">
        <f>[8]รายการ!B34</f>
        <v>2050</v>
      </c>
      <c r="AG149" s="7">
        <f>AF149*AD149</f>
        <v>553500</v>
      </c>
      <c r="AH149" s="3">
        <f>SUM(AI149:AL149)</f>
        <v>270</v>
      </c>
      <c r="AI149" s="3"/>
      <c r="AJ149" s="3">
        <v>270</v>
      </c>
      <c r="AK149" s="3"/>
      <c r="AL149" s="3"/>
      <c r="AM149" s="4">
        <v>31</v>
      </c>
      <c r="AN149" s="4">
        <v>93</v>
      </c>
      <c r="AO149" s="166">
        <f>AG149*AN149/100</f>
        <v>514755</v>
      </c>
      <c r="AP149" s="166">
        <f>AG149-AO149</f>
        <v>38745</v>
      </c>
      <c r="AQ149" s="95">
        <f t="shared" si="62"/>
        <v>38745</v>
      </c>
      <c r="AR149" s="95">
        <f t="shared" si="63"/>
        <v>38745</v>
      </c>
      <c r="AS149" s="4"/>
      <c r="AT149" s="166">
        <f>AQ149-AS149</f>
        <v>38745</v>
      </c>
      <c r="AU149" s="4"/>
      <c r="AV149" s="4"/>
      <c r="AW149" s="809" t="s">
        <v>51</v>
      </c>
      <c r="AX149" s="72"/>
      <c r="AY149" s="4"/>
    </row>
    <row r="150" spans="1:51" s="27" customFormat="1" ht="16.5" customHeight="1" x14ac:dyDescent="0.25">
      <c r="A150" s="68"/>
      <c r="B150" s="5"/>
      <c r="C150" s="4"/>
      <c r="D150" s="4"/>
      <c r="E150" s="4"/>
      <c r="F150" s="4"/>
      <c r="G150" s="4"/>
      <c r="H150" s="4"/>
      <c r="I150" s="4"/>
      <c r="J150" s="4"/>
      <c r="K150" s="7"/>
      <c r="L150" s="7"/>
      <c r="M150" s="62"/>
      <c r="N150" s="14"/>
      <c r="O150" s="7"/>
      <c r="P150" s="14"/>
      <c r="Q150" s="3"/>
      <c r="R150" s="8"/>
      <c r="S150" s="8"/>
      <c r="T150" s="4"/>
      <c r="U150" s="11"/>
      <c r="V150" s="26"/>
      <c r="W150" s="5">
        <v>794</v>
      </c>
      <c r="X150" s="17"/>
      <c r="Y150" s="4" t="s">
        <v>38</v>
      </c>
      <c r="Z150" s="4" t="s">
        <v>7</v>
      </c>
      <c r="AA150" s="62">
        <v>4</v>
      </c>
      <c r="AB150" s="16">
        <v>6</v>
      </c>
      <c r="AC150" s="16">
        <v>2</v>
      </c>
      <c r="AD150" s="8">
        <f>AA150*AB150</f>
        <v>24</v>
      </c>
      <c r="AE150" s="8">
        <v>100</v>
      </c>
      <c r="AF150" s="7">
        <f>[8]รายการ!B34</f>
        <v>2050</v>
      </c>
      <c r="AG150" s="7">
        <f>AF150*AD150</f>
        <v>49200</v>
      </c>
      <c r="AH150" s="3">
        <f>SUM(AI150:AL150)</f>
        <v>24</v>
      </c>
      <c r="AI150" s="3"/>
      <c r="AJ150" s="3">
        <v>24</v>
      </c>
      <c r="AK150" s="3"/>
      <c r="AL150" s="3"/>
      <c r="AM150" s="4">
        <v>31</v>
      </c>
      <c r="AN150" s="4">
        <v>93</v>
      </c>
      <c r="AO150" s="166">
        <f>AG150*AN150/100</f>
        <v>45756</v>
      </c>
      <c r="AP150" s="166">
        <f>AG150-AO150</f>
        <v>3444</v>
      </c>
      <c r="AQ150" s="95">
        <f t="shared" si="62"/>
        <v>3444</v>
      </c>
      <c r="AR150" s="95">
        <f t="shared" si="63"/>
        <v>3444</v>
      </c>
      <c r="AS150" s="4"/>
      <c r="AT150" s="166">
        <f>AQ150-AS150</f>
        <v>3444</v>
      </c>
      <c r="AU150" s="4"/>
      <c r="AV150" s="4"/>
      <c r="AW150" s="809" t="s">
        <v>309</v>
      </c>
      <c r="AX150" s="72"/>
      <c r="AY150" s="4"/>
    </row>
    <row r="151" spans="1:51" ht="16.5" customHeight="1" x14ac:dyDescent="0.25">
      <c r="B151" s="1">
        <v>775</v>
      </c>
      <c r="C151" s="2" t="s">
        <v>5</v>
      </c>
      <c r="D151" s="2">
        <v>15146</v>
      </c>
      <c r="E151" s="2">
        <v>11</v>
      </c>
      <c r="F151" s="2">
        <v>329</v>
      </c>
      <c r="G151" s="2" t="s">
        <v>160</v>
      </c>
      <c r="H151" s="2">
        <v>7</v>
      </c>
      <c r="I151" s="2">
        <v>1</v>
      </c>
      <c r="J151" s="2">
        <v>71</v>
      </c>
      <c r="K151" s="12">
        <f>H151*400+I151*100+J151</f>
        <v>2971</v>
      </c>
      <c r="L151" s="14">
        <f>SUM(Q151:U151)</f>
        <v>2971</v>
      </c>
      <c r="M151" s="62">
        <v>1</v>
      </c>
      <c r="N151" s="14">
        <f>L151</f>
        <v>2971</v>
      </c>
      <c r="O151" s="14">
        <f>125</f>
        <v>125</v>
      </c>
      <c r="P151" s="14">
        <f>N151*O151</f>
        <v>371375</v>
      </c>
      <c r="Q151" s="3">
        <v>2971</v>
      </c>
      <c r="AA151" s="62"/>
      <c r="AQ151" s="95">
        <f t="shared" si="62"/>
        <v>371375</v>
      </c>
      <c r="AR151" s="95">
        <f t="shared" si="63"/>
        <v>371375</v>
      </c>
      <c r="AT151" s="95">
        <f t="shared" ref="AT151:AT163" si="64">AQ151</f>
        <v>371375</v>
      </c>
      <c r="AU151" s="2"/>
      <c r="AW151" s="808"/>
      <c r="AX151" s="66"/>
      <c r="AY151" s="2"/>
    </row>
    <row r="152" spans="1:51" ht="16.5" customHeight="1" x14ac:dyDescent="0.25">
      <c r="B152" s="1">
        <v>776</v>
      </c>
      <c r="C152" s="2" t="s">
        <v>5</v>
      </c>
      <c r="D152" s="2">
        <v>25526</v>
      </c>
      <c r="E152" s="2">
        <v>231</v>
      </c>
      <c r="F152" s="2">
        <v>1146</v>
      </c>
      <c r="G152" s="2" t="s">
        <v>160</v>
      </c>
      <c r="H152" s="2">
        <v>2</v>
      </c>
      <c r="I152" s="2">
        <v>0</v>
      </c>
      <c r="J152" s="2">
        <v>78</v>
      </c>
      <c r="K152" s="12">
        <f>H152*400+I152*100+J152</f>
        <v>878</v>
      </c>
      <c r="L152" s="14">
        <f>SUM(Q152:U152)</f>
        <v>878</v>
      </c>
      <c r="M152" s="62">
        <v>1</v>
      </c>
      <c r="N152" s="14">
        <f>L152</f>
        <v>878</v>
      </c>
      <c r="O152" s="14">
        <f>125</f>
        <v>125</v>
      </c>
      <c r="P152" s="14">
        <f>N152*O152</f>
        <v>109750</v>
      </c>
      <c r="Q152" s="3">
        <v>878</v>
      </c>
      <c r="AA152" s="62"/>
      <c r="AQ152" s="95">
        <f t="shared" si="62"/>
        <v>109750</v>
      </c>
      <c r="AR152" s="95">
        <f t="shared" si="63"/>
        <v>109750</v>
      </c>
      <c r="AT152" s="95">
        <f t="shared" si="64"/>
        <v>109750</v>
      </c>
      <c r="AU152" s="2"/>
      <c r="AW152" s="808"/>
      <c r="AX152" s="66"/>
      <c r="AY152" s="2"/>
    </row>
    <row r="153" spans="1:51" ht="16.5" customHeight="1" x14ac:dyDescent="0.25">
      <c r="B153" s="1">
        <v>777</v>
      </c>
      <c r="C153" s="2" t="s">
        <v>5</v>
      </c>
      <c r="D153" s="2">
        <v>25531</v>
      </c>
      <c r="E153" s="2">
        <v>226</v>
      </c>
      <c r="F153" s="2">
        <v>1151</v>
      </c>
      <c r="G153" s="2" t="s">
        <v>160</v>
      </c>
      <c r="H153" s="2">
        <v>3</v>
      </c>
      <c r="I153" s="2">
        <v>1</v>
      </c>
      <c r="J153" s="2">
        <v>64</v>
      </c>
      <c r="K153" s="12">
        <f>H153*400+I153*100+J153</f>
        <v>1364</v>
      </c>
      <c r="L153" s="14">
        <f>SUM(Q153:U153)</f>
        <v>1364</v>
      </c>
      <c r="M153" s="62">
        <v>1</v>
      </c>
      <c r="N153" s="14">
        <f>L153</f>
        <v>1364</v>
      </c>
      <c r="O153" s="14">
        <f>125</f>
        <v>125</v>
      </c>
      <c r="P153" s="14">
        <f>N153*O153</f>
        <v>170500</v>
      </c>
      <c r="Q153" s="3">
        <v>1364</v>
      </c>
      <c r="AA153" s="62"/>
      <c r="AQ153" s="95">
        <f t="shared" si="62"/>
        <v>170500</v>
      </c>
      <c r="AR153" s="95">
        <f t="shared" si="63"/>
        <v>170500</v>
      </c>
      <c r="AT153" s="95">
        <f t="shared" si="64"/>
        <v>170500</v>
      </c>
      <c r="AU153" s="2"/>
      <c r="AW153" s="808"/>
      <c r="AX153" s="66"/>
      <c r="AY153" s="2"/>
    </row>
    <row r="154" spans="1:51" s="27" customFormat="1" ht="16.5" customHeight="1" x14ac:dyDescent="0.25">
      <c r="A154" s="68" t="s">
        <v>1054</v>
      </c>
      <c r="B154" s="5">
        <v>778</v>
      </c>
      <c r="C154" s="4" t="s">
        <v>5</v>
      </c>
      <c r="D154" s="4">
        <v>15120</v>
      </c>
      <c r="E154" s="4">
        <v>11</v>
      </c>
      <c r="F154" s="4">
        <v>303</v>
      </c>
      <c r="G154" s="4" t="s">
        <v>160</v>
      </c>
      <c r="H154" s="4">
        <v>1</v>
      </c>
      <c r="I154" s="4">
        <v>2</v>
      </c>
      <c r="J154" s="4">
        <v>74</v>
      </c>
      <c r="K154" s="12">
        <f>H154*400+I154*100+J154</f>
        <v>674</v>
      </c>
      <c r="L154" s="14">
        <f>SUM(Q154:U154)</f>
        <v>674</v>
      </c>
      <c r="M154" s="62">
        <v>2</v>
      </c>
      <c r="N154" s="14">
        <f>L154</f>
        <v>674</v>
      </c>
      <c r="O154" s="14">
        <f>125</f>
        <v>125</v>
      </c>
      <c r="P154" s="14">
        <f>N154*O154</f>
        <v>84250</v>
      </c>
      <c r="Q154" s="3"/>
      <c r="R154" s="8">
        <v>674</v>
      </c>
      <c r="S154" s="8"/>
      <c r="T154" s="4"/>
      <c r="U154" s="11"/>
      <c r="V154" s="26"/>
      <c r="W154" s="5"/>
      <c r="X154" s="17"/>
      <c r="Y154" s="4"/>
      <c r="Z154" s="4"/>
      <c r="AA154" s="62"/>
      <c r="AB154" s="16"/>
      <c r="AC154" s="16"/>
      <c r="AD154" s="8"/>
      <c r="AE154" s="8"/>
      <c r="AF154" s="7"/>
      <c r="AG154" s="7"/>
      <c r="AH154" s="4"/>
      <c r="AI154" s="3"/>
      <c r="AJ154" s="3"/>
      <c r="AK154" s="3"/>
      <c r="AL154" s="3"/>
      <c r="AM154" s="4"/>
      <c r="AN154" s="4"/>
      <c r="AO154" s="4"/>
      <c r="AP154" s="4"/>
      <c r="AQ154" s="95">
        <f t="shared" si="62"/>
        <v>84250</v>
      </c>
      <c r="AR154" s="95">
        <f t="shared" si="63"/>
        <v>84250</v>
      </c>
      <c r="AS154" s="4"/>
      <c r="AT154" s="95">
        <f t="shared" si="64"/>
        <v>84250</v>
      </c>
      <c r="AU154" s="4"/>
      <c r="AV154" s="4"/>
      <c r="AW154" s="809"/>
      <c r="AX154" s="72"/>
      <c r="AY154" s="4"/>
    </row>
    <row r="155" spans="1:51" s="27" customFormat="1" ht="16.5" customHeight="1" x14ac:dyDescent="0.25">
      <c r="A155" s="68"/>
      <c r="B155" s="5"/>
      <c r="C155" s="4"/>
      <c r="D155" s="4"/>
      <c r="E155" s="4"/>
      <c r="F155" s="4"/>
      <c r="G155" s="4"/>
      <c r="H155" s="4"/>
      <c r="I155" s="4"/>
      <c r="J155" s="4"/>
      <c r="K155" s="12"/>
      <c r="L155" s="14"/>
      <c r="M155" s="62"/>
      <c r="N155" s="14"/>
      <c r="O155" s="14"/>
      <c r="P155" s="14"/>
      <c r="Q155" s="3"/>
      <c r="R155" s="8"/>
      <c r="S155" s="8"/>
      <c r="T155" s="4"/>
      <c r="U155" s="11"/>
      <c r="V155" s="26" t="s">
        <v>1055</v>
      </c>
      <c r="W155" s="5">
        <v>795</v>
      </c>
      <c r="X155" s="17" t="s">
        <v>314</v>
      </c>
      <c r="Y155" s="4" t="s">
        <v>28</v>
      </c>
      <c r="Z155" s="4" t="s">
        <v>41</v>
      </c>
      <c r="AA155" s="62"/>
      <c r="AB155" s="16"/>
      <c r="AC155" s="16">
        <v>2</v>
      </c>
      <c r="AD155" s="8">
        <f>AD156+AD157</f>
        <v>630</v>
      </c>
      <c r="AE155" s="8">
        <v>100</v>
      </c>
      <c r="AF155" s="7">
        <f>[8]รายการ!B1</f>
        <v>6700</v>
      </c>
      <c r="AG155" s="7">
        <f t="shared" ref="AG155:AG163" si="65">AF155*AD155</f>
        <v>4221000</v>
      </c>
      <c r="AH155" s="3">
        <f t="shared" ref="AH155:AH163" si="66">SUM(AI155:AL155)</f>
        <v>630</v>
      </c>
      <c r="AI155" s="3"/>
      <c r="AJ155" s="3">
        <f>AJ156+AJ157</f>
        <v>630</v>
      </c>
      <c r="AK155" s="3"/>
      <c r="AL155" s="3"/>
      <c r="AM155" s="4">
        <v>21</v>
      </c>
      <c r="AN155" s="4">
        <f>ค่าเสื่อม!V3</f>
        <v>80</v>
      </c>
      <c r="AO155" s="111">
        <f t="shared" ref="AO155:AO163" si="67">AG155*AN155/100</f>
        <v>3376800</v>
      </c>
      <c r="AP155" s="166">
        <f t="shared" ref="AP155:AP163" si="68">AG155-AO155</f>
        <v>844200</v>
      </c>
      <c r="AQ155" s="95">
        <f t="shared" si="62"/>
        <v>844200</v>
      </c>
      <c r="AR155" s="95">
        <f t="shared" si="63"/>
        <v>844200</v>
      </c>
      <c r="AS155" s="4"/>
      <c r="AT155" s="95">
        <f t="shared" si="64"/>
        <v>844200</v>
      </c>
      <c r="AU155" s="4"/>
      <c r="AV155" s="4"/>
      <c r="AW155" s="809"/>
      <c r="AX155" s="72"/>
      <c r="AY155" s="4"/>
    </row>
    <row r="156" spans="1:51" s="27" customFormat="1" ht="16.5" customHeight="1" x14ac:dyDescent="0.25">
      <c r="A156" s="68"/>
      <c r="B156" s="5"/>
      <c r="C156" s="4"/>
      <c r="D156" s="4"/>
      <c r="E156" s="4"/>
      <c r="F156" s="4"/>
      <c r="G156" s="4"/>
      <c r="H156" s="4"/>
      <c r="I156" s="4"/>
      <c r="J156" s="4"/>
      <c r="K156" s="7"/>
      <c r="L156" s="7"/>
      <c r="M156" s="62"/>
      <c r="N156" s="14"/>
      <c r="O156" s="7"/>
      <c r="P156" s="14"/>
      <c r="Q156" s="3"/>
      <c r="R156" s="8"/>
      <c r="S156" s="8"/>
      <c r="T156" s="4"/>
      <c r="U156" s="11"/>
      <c r="V156" s="26"/>
      <c r="W156" s="5"/>
      <c r="X156" s="19"/>
      <c r="Y156" s="4"/>
      <c r="Z156" s="26" t="s">
        <v>42</v>
      </c>
      <c r="AA156" s="62">
        <v>15</v>
      </c>
      <c r="AB156" s="16">
        <v>21</v>
      </c>
      <c r="AC156" s="16">
        <v>2</v>
      </c>
      <c r="AD156" s="8">
        <f>AA156*AB156</f>
        <v>315</v>
      </c>
      <c r="AE156" s="8">
        <v>50</v>
      </c>
      <c r="AF156" s="7">
        <f>AF155</f>
        <v>6700</v>
      </c>
      <c r="AG156" s="7">
        <f t="shared" si="65"/>
        <v>2110500</v>
      </c>
      <c r="AH156" s="3">
        <f t="shared" si="66"/>
        <v>315</v>
      </c>
      <c r="AI156" s="3"/>
      <c r="AJ156" s="3">
        <v>315</v>
      </c>
      <c r="AK156" s="3"/>
      <c r="AL156" s="3"/>
      <c r="AM156" s="4"/>
      <c r="AN156" s="4">
        <v>80</v>
      </c>
      <c r="AO156" s="111">
        <f t="shared" si="67"/>
        <v>1688400</v>
      </c>
      <c r="AP156" s="166">
        <f t="shared" si="68"/>
        <v>422100</v>
      </c>
      <c r="AQ156" s="95">
        <f t="shared" si="62"/>
        <v>422100</v>
      </c>
      <c r="AR156" s="95">
        <f t="shared" si="63"/>
        <v>422100</v>
      </c>
      <c r="AS156" s="4"/>
      <c r="AT156" s="95">
        <f t="shared" si="64"/>
        <v>422100</v>
      </c>
      <c r="AU156" s="4"/>
      <c r="AV156" s="4"/>
      <c r="AW156" s="809"/>
      <c r="AX156" s="72"/>
      <c r="AY156" s="4"/>
    </row>
    <row r="157" spans="1:51" s="27" customFormat="1" ht="16.5" customHeight="1" x14ac:dyDescent="0.25">
      <c r="A157" s="68"/>
      <c r="B157" s="5"/>
      <c r="C157" s="4"/>
      <c r="D157" s="4"/>
      <c r="E157" s="4"/>
      <c r="F157" s="4"/>
      <c r="G157" s="4"/>
      <c r="H157" s="4"/>
      <c r="I157" s="4"/>
      <c r="J157" s="4"/>
      <c r="K157" s="7"/>
      <c r="L157" s="7"/>
      <c r="M157" s="62"/>
      <c r="N157" s="14"/>
      <c r="O157" s="7"/>
      <c r="P157" s="14"/>
      <c r="Q157" s="3"/>
      <c r="R157" s="8"/>
      <c r="S157" s="8"/>
      <c r="T157" s="4"/>
      <c r="U157" s="11"/>
      <c r="V157" s="26"/>
      <c r="W157" s="5"/>
      <c r="X157" s="17"/>
      <c r="Y157" s="4"/>
      <c r="Z157" s="26" t="s">
        <v>43</v>
      </c>
      <c r="AA157" s="62">
        <v>15</v>
      </c>
      <c r="AB157" s="16">
        <v>21</v>
      </c>
      <c r="AC157" s="16">
        <v>2</v>
      </c>
      <c r="AD157" s="8">
        <f>AA157*AB157</f>
        <v>315</v>
      </c>
      <c r="AE157" s="8">
        <v>50</v>
      </c>
      <c r="AF157" s="7">
        <f>AF156</f>
        <v>6700</v>
      </c>
      <c r="AG157" s="7">
        <f t="shared" si="65"/>
        <v>2110500</v>
      </c>
      <c r="AH157" s="3">
        <f t="shared" si="66"/>
        <v>315</v>
      </c>
      <c r="AI157" s="3"/>
      <c r="AJ157" s="3">
        <v>315</v>
      </c>
      <c r="AK157" s="3"/>
      <c r="AL157" s="3"/>
      <c r="AM157" s="4"/>
      <c r="AN157" s="4">
        <v>80</v>
      </c>
      <c r="AO157" s="111">
        <f t="shared" si="67"/>
        <v>1688400</v>
      </c>
      <c r="AP157" s="166">
        <f t="shared" si="68"/>
        <v>422100</v>
      </c>
      <c r="AQ157" s="95">
        <f t="shared" si="62"/>
        <v>422100</v>
      </c>
      <c r="AR157" s="95">
        <f t="shared" si="63"/>
        <v>422100</v>
      </c>
      <c r="AS157" s="4"/>
      <c r="AT157" s="95">
        <f t="shared" si="64"/>
        <v>422100</v>
      </c>
      <c r="AU157" s="4"/>
      <c r="AV157" s="4"/>
      <c r="AW157" s="809"/>
      <c r="AX157" s="72"/>
      <c r="AY157" s="4"/>
    </row>
    <row r="158" spans="1:51" s="27" customFormat="1" ht="16.5" customHeight="1" x14ac:dyDescent="0.25">
      <c r="A158" s="68"/>
      <c r="B158" s="5"/>
      <c r="C158" s="4"/>
      <c r="D158" s="4"/>
      <c r="E158" s="4"/>
      <c r="F158" s="4"/>
      <c r="G158" s="4"/>
      <c r="H158" s="4"/>
      <c r="I158" s="4"/>
      <c r="J158" s="4"/>
      <c r="K158" s="7"/>
      <c r="L158" s="7"/>
      <c r="M158" s="62"/>
      <c r="N158" s="14"/>
      <c r="O158" s="7"/>
      <c r="P158" s="14"/>
      <c r="Q158" s="3"/>
      <c r="R158" s="8"/>
      <c r="S158" s="8"/>
      <c r="T158" s="4"/>
      <c r="U158" s="11"/>
      <c r="V158" s="26"/>
      <c r="W158" s="5">
        <v>796</v>
      </c>
      <c r="X158" s="17"/>
      <c r="Y158" s="4" t="s">
        <v>28</v>
      </c>
      <c r="Z158" s="4" t="s">
        <v>7</v>
      </c>
      <c r="AA158" s="62">
        <v>5</v>
      </c>
      <c r="AB158" s="16">
        <v>9</v>
      </c>
      <c r="AC158" s="16">
        <v>2</v>
      </c>
      <c r="AD158" s="8">
        <f>AA158*AB158</f>
        <v>45</v>
      </c>
      <c r="AE158" s="8">
        <v>100</v>
      </c>
      <c r="AF158" s="7">
        <f>[8]รายการ!B1</f>
        <v>6700</v>
      </c>
      <c r="AG158" s="7">
        <f t="shared" si="65"/>
        <v>301500</v>
      </c>
      <c r="AH158" s="3">
        <f t="shared" si="66"/>
        <v>45</v>
      </c>
      <c r="AI158" s="3"/>
      <c r="AJ158" s="3">
        <v>45</v>
      </c>
      <c r="AK158" s="3"/>
      <c r="AL158" s="3"/>
      <c r="AM158" s="4">
        <v>21</v>
      </c>
      <c r="AN158" s="4">
        <f>ค่าเสื่อม!T4</f>
        <v>93</v>
      </c>
      <c r="AO158" s="111">
        <f t="shared" si="67"/>
        <v>280395</v>
      </c>
      <c r="AP158" s="166">
        <f t="shared" si="68"/>
        <v>21105</v>
      </c>
      <c r="AQ158" s="95">
        <f t="shared" si="62"/>
        <v>21105</v>
      </c>
      <c r="AR158" s="95">
        <f t="shared" si="63"/>
        <v>21105</v>
      </c>
      <c r="AS158" s="4"/>
      <c r="AT158" s="95">
        <f t="shared" si="64"/>
        <v>21105</v>
      </c>
      <c r="AU158" s="4"/>
      <c r="AV158" s="4"/>
      <c r="AW158" s="809" t="s">
        <v>315</v>
      </c>
      <c r="AX158" s="72"/>
      <c r="AY158" s="4"/>
    </row>
    <row r="159" spans="1:51" s="27" customFormat="1" ht="16.5" customHeight="1" x14ac:dyDescent="0.25">
      <c r="A159" s="68"/>
      <c r="B159" s="5"/>
      <c r="C159" s="4"/>
      <c r="D159" s="4"/>
      <c r="E159" s="4"/>
      <c r="F159" s="4"/>
      <c r="G159" s="4"/>
      <c r="H159" s="4"/>
      <c r="I159" s="4"/>
      <c r="J159" s="4"/>
      <c r="K159" s="7"/>
      <c r="L159" s="7"/>
      <c r="M159" s="62"/>
      <c r="N159" s="14"/>
      <c r="O159" s="7"/>
      <c r="P159" s="14"/>
      <c r="Q159" s="3"/>
      <c r="R159" s="8"/>
      <c r="S159" s="8"/>
      <c r="T159" s="4"/>
      <c r="U159" s="11"/>
      <c r="V159" s="26"/>
      <c r="W159" s="5">
        <v>797</v>
      </c>
      <c r="X159" s="17"/>
      <c r="Y159" s="4" t="s">
        <v>38</v>
      </c>
      <c r="Z159" s="4" t="s">
        <v>7</v>
      </c>
      <c r="AA159" s="62">
        <v>12</v>
      </c>
      <c r="AB159" s="16">
        <v>33</v>
      </c>
      <c r="AC159" s="16">
        <v>2</v>
      </c>
      <c r="AD159" s="8">
        <f>AA159*AB159</f>
        <v>396</v>
      </c>
      <c r="AE159" s="8">
        <v>100</v>
      </c>
      <c r="AF159" s="7">
        <f>[8]รายการ!B34</f>
        <v>2050</v>
      </c>
      <c r="AG159" s="7">
        <f t="shared" si="65"/>
        <v>811800</v>
      </c>
      <c r="AH159" s="3">
        <f t="shared" si="66"/>
        <v>396</v>
      </c>
      <c r="AI159" s="3"/>
      <c r="AJ159" s="3">
        <v>396</v>
      </c>
      <c r="AK159" s="3"/>
      <c r="AL159" s="3"/>
      <c r="AM159" s="4">
        <v>21</v>
      </c>
      <c r="AN159" s="4">
        <v>93</v>
      </c>
      <c r="AO159" s="166">
        <f t="shared" si="67"/>
        <v>754974</v>
      </c>
      <c r="AP159" s="166">
        <f t="shared" si="68"/>
        <v>56826</v>
      </c>
      <c r="AQ159" s="95">
        <f t="shared" si="62"/>
        <v>56826</v>
      </c>
      <c r="AR159" s="95">
        <f t="shared" si="63"/>
        <v>56826</v>
      </c>
      <c r="AS159" s="4"/>
      <c r="AT159" s="95">
        <f t="shared" si="64"/>
        <v>56826</v>
      </c>
      <c r="AU159" s="4"/>
      <c r="AV159" s="4"/>
      <c r="AW159" s="809" t="s">
        <v>51</v>
      </c>
      <c r="AX159" s="72"/>
      <c r="AY159" s="4"/>
    </row>
    <row r="160" spans="1:51" s="27" customFormat="1" ht="16.5" customHeight="1" x14ac:dyDescent="0.25">
      <c r="A160" s="68"/>
      <c r="B160" s="5"/>
      <c r="C160" s="4"/>
      <c r="D160" s="4"/>
      <c r="E160" s="4"/>
      <c r="F160" s="4"/>
      <c r="G160" s="4"/>
      <c r="H160" s="4"/>
      <c r="I160" s="4"/>
      <c r="J160" s="4"/>
      <c r="K160" s="7"/>
      <c r="L160" s="7"/>
      <c r="M160" s="62"/>
      <c r="N160" s="14"/>
      <c r="O160" s="7"/>
      <c r="P160" s="14"/>
      <c r="Q160" s="3"/>
      <c r="R160" s="8"/>
      <c r="S160" s="8"/>
      <c r="T160" s="4"/>
      <c r="U160" s="11"/>
      <c r="V160" s="26" t="s">
        <v>1056</v>
      </c>
      <c r="W160" s="5">
        <v>798</v>
      </c>
      <c r="X160" s="17">
        <v>38</v>
      </c>
      <c r="Y160" s="4" t="s">
        <v>28</v>
      </c>
      <c r="Z160" s="4" t="s">
        <v>41</v>
      </c>
      <c r="AA160" s="62"/>
      <c r="AB160" s="16"/>
      <c r="AC160" s="16">
        <v>2</v>
      </c>
      <c r="AD160" s="8">
        <f>AD161+AD162</f>
        <v>510</v>
      </c>
      <c r="AE160" s="8">
        <v>100</v>
      </c>
      <c r="AF160" s="7">
        <f>[8]รายการ!B1</f>
        <v>6700</v>
      </c>
      <c r="AG160" s="7">
        <f t="shared" si="65"/>
        <v>3417000</v>
      </c>
      <c r="AH160" s="3">
        <f t="shared" si="66"/>
        <v>510</v>
      </c>
      <c r="AI160" s="3"/>
      <c r="AJ160" s="3">
        <f>AJ161+AJ162</f>
        <v>510</v>
      </c>
      <c r="AK160" s="3"/>
      <c r="AL160" s="3"/>
      <c r="AM160" s="4">
        <v>11</v>
      </c>
      <c r="AN160" s="4">
        <f>ค่าเสื่อม!L4</f>
        <v>45</v>
      </c>
      <c r="AO160" s="111">
        <f t="shared" si="67"/>
        <v>1537650</v>
      </c>
      <c r="AP160" s="166">
        <f t="shared" si="68"/>
        <v>1879350</v>
      </c>
      <c r="AQ160" s="95">
        <f t="shared" si="62"/>
        <v>1879350</v>
      </c>
      <c r="AR160" s="95">
        <f t="shared" si="63"/>
        <v>1879350</v>
      </c>
      <c r="AS160" s="4"/>
      <c r="AT160" s="95">
        <f t="shared" si="64"/>
        <v>1879350</v>
      </c>
      <c r="AU160" s="4"/>
      <c r="AV160" s="4"/>
      <c r="AW160" s="809"/>
      <c r="AX160" s="72"/>
      <c r="AY160" s="4"/>
    </row>
    <row r="161" spans="1:51" s="27" customFormat="1" ht="16.5" customHeight="1" x14ac:dyDescent="0.25">
      <c r="A161" s="68"/>
      <c r="B161" s="5"/>
      <c r="C161" s="4"/>
      <c r="D161" s="4"/>
      <c r="E161" s="4"/>
      <c r="F161" s="4"/>
      <c r="G161" s="4"/>
      <c r="H161" s="4"/>
      <c r="I161" s="4"/>
      <c r="J161" s="4"/>
      <c r="K161" s="7"/>
      <c r="L161" s="7"/>
      <c r="M161" s="62"/>
      <c r="N161" s="14"/>
      <c r="O161" s="7"/>
      <c r="P161" s="14"/>
      <c r="Q161" s="3"/>
      <c r="R161" s="8"/>
      <c r="S161" s="8"/>
      <c r="T161" s="4"/>
      <c r="U161" s="11"/>
      <c r="V161" s="26"/>
      <c r="W161" s="5"/>
      <c r="X161" s="17"/>
      <c r="Y161" s="4"/>
      <c r="Z161" s="26" t="s">
        <v>42</v>
      </c>
      <c r="AA161" s="62">
        <v>15</v>
      </c>
      <c r="AB161" s="16">
        <v>17</v>
      </c>
      <c r="AC161" s="16">
        <v>2</v>
      </c>
      <c r="AD161" s="8">
        <f>AA161*AB161</f>
        <v>255</v>
      </c>
      <c r="AE161" s="8">
        <v>50</v>
      </c>
      <c r="AF161" s="7">
        <f>AF160</f>
        <v>6700</v>
      </c>
      <c r="AG161" s="7">
        <f t="shared" si="65"/>
        <v>1708500</v>
      </c>
      <c r="AH161" s="3">
        <f t="shared" si="66"/>
        <v>255</v>
      </c>
      <c r="AI161" s="3"/>
      <c r="AJ161" s="3">
        <v>255</v>
      </c>
      <c r="AK161" s="3"/>
      <c r="AL161" s="3"/>
      <c r="AM161" s="4"/>
      <c r="AN161" s="4">
        <v>45</v>
      </c>
      <c r="AO161" s="111">
        <f t="shared" si="67"/>
        <v>768825</v>
      </c>
      <c r="AP161" s="166">
        <f t="shared" si="68"/>
        <v>939675</v>
      </c>
      <c r="AQ161" s="95">
        <f t="shared" si="62"/>
        <v>939675</v>
      </c>
      <c r="AR161" s="95">
        <f t="shared" si="63"/>
        <v>939675</v>
      </c>
      <c r="AS161" s="4"/>
      <c r="AT161" s="95">
        <f t="shared" si="64"/>
        <v>939675</v>
      </c>
      <c r="AU161" s="4"/>
      <c r="AV161" s="4"/>
      <c r="AW161" s="809"/>
      <c r="AX161" s="72"/>
      <c r="AY161" s="4"/>
    </row>
    <row r="162" spans="1:51" s="27" customFormat="1" ht="16.5" customHeight="1" x14ac:dyDescent="0.25">
      <c r="A162" s="68"/>
      <c r="B162" s="5"/>
      <c r="C162" s="4"/>
      <c r="D162" s="4"/>
      <c r="E162" s="4"/>
      <c r="F162" s="4"/>
      <c r="G162" s="4"/>
      <c r="H162" s="4"/>
      <c r="I162" s="4"/>
      <c r="J162" s="4"/>
      <c r="K162" s="7"/>
      <c r="L162" s="7"/>
      <c r="M162" s="62"/>
      <c r="N162" s="14"/>
      <c r="O162" s="7"/>
      <c r="P162" s="14"/>
      <c r="Q162" s="3"/>
      <c r="R162" s="8"/>
      <c r="S162" s="8"/>
      <c r="T162" s="4"/>
      <c r="U162" s="11"/>
      <c r="V162" s="26"/>
      <c r="W162" s="5"/>
      <c r="X162" s="17"/>
      <c r="Y162" s="4"/>
      <c r="Z162" s="26" t="s">
        <v>43</v>
      </c>
      <c r="AA162" s="62">
        <v>15</v>
      </c>
      <c r="AB162" s="16">
        <v>17</v>
      </c>
      <c r="AC162" s="16">
        <v>2</v>
      </c>
      <c r="AD162" s="8">
        <f>AA162*AB162</f>
        <v>255</v>
      </c>
      <c r="AE162" s="8">
        <v>50</v>
      </c>
      <c r="AF162" s="7">
        <f>AF161</f>
        <v>6700</v>
      </c>
      <c r="AG162" s="7">
        <f t="shared" si="65"/>
        <v>1708500</v>
      </c>
      <c r="AH162" s="3">
        <f t="shared" si="66"/>
        <v>255</v>
      </c>
      <c r="AI162" s="3"/>
      <c r="AJ162" s="3">
        <v>255</v>
      </c>
      <c r="AK162" s="3"/>
      <c r="AL162" s="3"/>
      <c r="AM162" s="4"/>
      <c r="AN162" s="4">
        <v>45</v>
      </c>
      <c r="AO162" s="111">
        <f t="shared" si="67"/>
        <v>768825</v>
      </c>
      <c r="AP162" s="166">
        <f t="shared" si="68"/>
        <v>939675</v>
      </c>
      <c r="AQ162" s="95">
        <f t="shared" si="62"/>
        <v>939675</v>
      </c>
      <c r="AR162" s="95">
        <f t="shared" si="63"/>
        <v>939675</v>
      </c>
      <c r="AS162" s="4"/>
      <c r="AT162" s="95">
        <f t="shared" si="64"/>
        <v>939675</v>
      </c>
      <c r="AU162" s="4"/>
      <c r="AV162" s="4"/>
      <c r="AW162" s="809"/>
      <c r="AX162" s="72"/>
      <c r="AY162" s="4"/>
    </row>
    <row r="163" spans="1:51" s="27" customFormat="1" ht="16.5" customHeight="1" x14ac:dyDescent="0.25">
      <c r="A163" s="68"/>
      <c r="B163" s="5"/>
      <c r="C163" s="4"/>
      <c r="D163" s="4"/>
      <c r="E163" s="4"/>
      <c r="F163" s="4"/>
      <c r="G163" s="4"/>
      <c r="H163" s="4"/>
      <c r="I163" s="4"/>
      <c r="J163" s="4"/>
      <c r="K163" s="7"/>
      <c r="L163" s="7"/>
      <c r="M163" s="62"/>
      <c r="N163" s="14"/>
      <c r="O163" s="7"/>
      <c r="P163" s="14"/>
      <c r="Q163" s="3"/>
      <c r="R163" s="8"/>
      <c r="S163" s="8"/>
      <c r="T163" s="4"/>
      <c r="U163" s="11"/>
      <c r="V163" s="26"/>
      <c r="W163" s="5">
        <v>799</v>
      </c>
      <c r="X163" s="17"/>
      <c r="Y163" s="4" t="s">
        <v>38</v>
      </c>
      <c r="Z163" s="4" t="s">
        <v>7</v>
      </c>
      <c r="AA163" s="62">
        <v>12</v>
      </c>
      <c r="AB163" s="16">
        <v>16</v>
      </c>
      <c r="AC163" s="16">
        <v>2</v>
      </c>
      <c r="AD163" s="8">
        <f>AA163*AB163</f>
        <v>192</v>
      </c>
      <c r="AE163" s="8">
        <v>100</v>
      </c>
      <c r="AF163" s="7">
        <f>[8]รายการ!B34</f>
        <v>2050</v>
      </c>
      <c r="AG163" s="7">
        <f t="shared" si="65"/>
        <v>393600</v>
      </c>
      <c r="AH163" s="4">
        <f t="shared" si="66"/>
        <v>192</v>
      </c>
      <c r="AI163" s="3"/>
      <c r="AJ163" s="3">
        <v>192</v>
      </c>
      <c r="AK163" s="3"/>
      <c r="AL163" s="3"/>
      <c r="AM163" s="4">
        <v>11</v>
      </c>
      <c r="AN163" s="4">
        <f>ค่าเสื่อม!L4</f>
        <v>45</v>
      </c>
      <c r="AO163" s="111">
        <f t="shared" si="67"/>
        <v>177120</v>
      </c>
      <c r="AP163" s="166">
        <f t="shared" si="68"/>
        <v>216480</v>
      </c>
      <c r="AQ163" s="95">
        <f t="shared" si="62"/>
        <v>216480</v>
      </c>
      <c r="AR163" s="95">
        <f t="shared" si="63"/>
        <v>216480</v>
      </c>
      <c r="AS163" s="4"/>
      <c r="AT163" s="95">
        <f t="shared" si="64"/>
        <v>216480</v>
      </c>
      <c r="AU163" s="4"/>
      <c r="AV163" s="4"/>
      <c r="AW163" s="809" t="s">
        <v>51</v>
      </c>
      <c r="AX163" s="72"/>
      <c r="AY163" s="4"/>
    </row>
    <row r="164" spans="1:51" s="27" customFormat="1" ht="16.5" customHeight="1" x14ac:dyDescent="0.25">
      <c r="A164" s="68"/>
      <c r="B164" s="5">
        <v>779</v>
      </c>
      <c r="C164" s="4" t="s">
        <v>5</v>
      </c>
      <c r="D164" s="4">
        <v>15133</v>
      </c>
      <c r="E164" s="4">
        <v>27</v>
      </c>
      <c r="F164" s="4">
        <v>316</v>
      </c>
      <c r="G164" s="4" t="s">
        <v>160</v>
      </c>
      <c r="H164" s="4">
        <v>1</v>
      </c>
      <c r="I164" s="4">
        <v>3</v>
      </c>
      <c r="J164" s="4">
        <v>84</v>
      </c>
      <c r="K164" s="12">
        <f>H164*400+I164*100+J164</f>
        <v>784</v>
      </c>
      <c r="L164" s="14">
        <f>SUM(Q164:U164)</f>
        <v>784</v>
      </c>
      <c r="M164" s="62">
        <v>1</v>
      </c>
      <c r="N164" s="14">
        <f>L164</f>
        <v>784</v>
      </c>
      <c r="O164" s="14">
        <f>125</f>
        <v>125</v>
      </c>
      <c r="P164" s="14">
        <f>N164*O164</f>
        <v>98000</v>
      </c>
      <c r="Q164" s="3">
        <v>784</v>
      </c>
      <c r="R164" s="8"/>
      <c r="S164" s="8"/>
      <c r="T164" s="4"/>
      <c r="U164" s="11"/>
      <c r="V164" s="26"/>
      <c r="W164" s="5"/>
      <c r="X164" s="17"/>
      <c r="Y164" s="4"/>
      <c r="Z164" s="4"/>
      <c r="AA164" s="62"/>
      <c r="AB164" s="16"/>
      <c r="AC164" s="16"/>
      <c r="AD164" s="8"/>
      <c r="AE164" s="8"/>
      <c r="AF164" s="7"/>
      <c r="AG164" s="7"/>
      <c r="AH164" s="4"/>
      <c r="AI164" s="3"/>
      <c r="AJ164" s="3"/>
      <c r="AK164" s="3"/>
      <c r="AL164" s="3"/>
      <c r="AM164" s="4"/>
      <c r="AN164" s="4"/>
      <c r="AO164" s="4"/>
      <c r="AP164" s="4"/>
      <c r="AQ164" s="95">
        <f t="shared" si="62"/>
        <v>98000</v>
      </c>
      <c r="AR164" s="95">
        <f t="shared" si="63"/>
        <v>98000</v>
      </c>
      <c r="AS164" s="4"/>
      <c r="AT164" s="166">
        <f>AQ164-AS164</f>
        <v>98000</v>
      </c>
      <c r="AU164" s="4"/>
      <c r="AV164" s="4"/>
      <c r="AW164" s="809"/>
      <c r="AX164" s="72"/>
      <c r="AY164" s="4"/>
    </row>
    <row r="165" spans="1:51" s="27" customFormat="1" ht="16.5" customHeight="1" x14ac:dyDescent="0.25">
      <c r="A165" s="68"/>
      <c r="B165" s="5"/>
      <c r="C165" s="4"/>
      <c r="D165" s="4"/>
      <c r="E165" s="4"/>
      <c r="F165" s="4"/>
      <c r="G165" s="4"/>
      <c r="H165" s="4"/>
      <c r="I165" s="4"/>
      <c r="J165" s="4"/>
      <c r="K165" s="7"/>
      <c r="L165" s="7"/>
      <c r="M165" s="62"/>
      <c r="N165" s="14"/>
      <c r="O165" s="7"/>
      <c r="P165" s="14"/>
      <c r="Q165" s="3"/>
      <c r="R165" s="8"/>
      <c r="S165" s="8"/>
      <c r="T165" s="4"/>
      <c r="U165" s="11"/>
      <c r="V165" s="26" t="s">
        <v>1056</v>
      </c>
      <c r="W165" s="5">
        <v>800</v>
      </c>
      <c r="X165" s="17"/>
      <c r="Y165" s="4" t="s">
        <v>38</v>
      </c>
      <c r="Z165" s="4" t="s">
        <v>7</v>
      </c>
      <c r="AA165" s="62">
        <v>16</v>
      </c>
      <c r="AB165" s="16">
        <v>20</v>
      </c>
      <c r="AC165" s="16">
        <v>2</v>
      </c>
      <c r="AD165" s="8">
        <f>AA165*AB165</f>
        <v>320</v>
      </c>
      <c r="AE165" s="8">
        <v>100</v>
      </c>
      <c r="AF165" s="7">
        <f>[8]รายการ!B34</f>
        <v>2050</v>
      </c>
      <c r="AG165" s="7">
        <f>AF165*AD165</f>
        <v>656000</v>
      </c>
      <c r="AH165" s="4">
        <f>SUM(AI165:AL165)</f>
        <v>320</v>
      </c>
      <c r="AI165" s="3">
        <v>320</v>
      </c>
      <c r="AJ165" s="3"/>
      <c r="AK165" s="3"/>
      <c r="AL165" s="3"/>
      <c r="AM165" s="4">
        <v>11</v>
      </c>
      <c r="AN165" s="4">
        <v>45</v>
      </c>
      <c r="AO165" s="166">
        <f>AG165*AN165/100</f>
        <v>295200</v>
      </c>
      <c r="AP165" s="166">
        <f>AG165-AO165</f>
        <v>360800</v>
      </c>
      <c r="AQ165" s="95">
        <f t="shared" si="62"/>
        <v>360800</v>
      </c>
      <c r="AR165" s="95">
        <f t="shared" si="63"/>
        <v>360800</v>
      </c>
      <c r="AS165" s="4"/>
      <c r="AT165" s="166">
        <f>AQ165-AS165</f>
        <v>360800</v>
      </c>
      <c r="AU165" s="4"/>
      <c r="AV165" s="4"/>
      <c r="AW165" s="809" t="s">
        <v>51</v>
      </c>
      <c r="AX165" s="72"/>
      <c r="AY165" s="4"/>
    </row>
    <row r="166" spans="1:51" ht="16.5" customHeight="1" x14ac:dyDescent="0.25">
      <c r="B166" s="1">
        <v>780</v>
      </c>
      <c r="C166" s="2" t="s">
        <v>5</v>
      </c>
      <c r="D166" s="2">
        <v>15162</v>
      </c>
      <c r="E166" s="2">
        <v>4</v>
      </c>
      <c r="F166" s="2">
        <v>345</v>
      </c>
      <c r="G166" s="2" t="s">
        <v>160</v>
      </c>
      <c r="H166" s="2">
        <v>4</v>
      </c>
      <c r="I166" s="2">
        <v>0</v>
      </c>
      <c r="J166" s="2">
        <v>51</v>
      </c>
      <c r="K166" s="12">
        <f t="shared" ref="K166:K172" si="69">H166*400+I166*100+J166</f>
        <v>1651</v>
      </c>
      <c r="L166" s="14">
        <v>1651</v>
      </c>
      <c r="M166" s="62">
        <v>1</v>
      </c>
      <c r="N166" s="14">
        <f t="shared" ref="N166:N172" si="70">L166</f>
        <v>1651</v>
      </c>
      <c r="O166" s="14">
        <f>125</f>
        <v>125</v>
      </c>
      <c r="P166" s="14">
        <f t="shared" ref="P166:P172" si="71">N166*O166</f>
        <v>206375</v>
      </c>
      <c r="Q166" s="3">
        <v>1651</v>
      </c>
      <c r="AA166" s="62"/>
      <c r="AQ166" s="95">
        <f t="shared" si="62"/>
        <v>206375</v>
      </c>
      <c r="AR166" s="95">
        <f t="shared" si="63"/>
        <v>206375</v>
      </c>
      <c r="AT166" s="95">
        <f t="shared" ref="AT166:AT174" si="72">AQ166</f>
        <v>206375</v>
      </c>
      <c r="AU166" s="2"/>
      <c r="AW166" s="808"/>
      <c r="AX166" s="66"/>
      <c r="AY166" s="2"/>
    </row>
    <row r="167" spans="1:51" ht="16.5" customHeight="1" x14ac:dyDescent="0.25">
      <c r="A167" s="113"/>
      <c r="B167" s="1">
        <v>781</v>
      </c>
      <c r="C167" s="2" t="s">
        <v>5</v>
      </c>
      <c r="D167" s="2">
        <v>15150</v>
      </c>
      <c r="E167" s="2">
        <v>16</v>
      </c>
      <c r="F167" s="2">
        <v>333</v>
      </c>
      <c r="G167" s="2" t="s">
        <v>160</v>
      </c>
      <c r="H167" s="2">
        <v>9</v>
      </c>
      <c r="I167" s="2">
        <v>1</v>
      </c>
      <c r="J167" s="2">
        <v>8</v>
      </c>
      <c r="K167" s="12">
        <f t="shared" si="69"/>
        <v>3708</v>
      </c>
      <c r="L167" s="14">
        <f t="shared" ref="L167:L172" si="73">SUM(Q167:U167)</f>
        <v>3708</v>
      </c>
      <c r="M167" s="62">
        <v>1</v>
      </c>
      <c r="N167" s="14">
        <f t="shared" si="70"/>
        <v>3708</v>
      </c>
      <c r="O167" s="14">
        <f>100</f>
        <v>100</v>
      </c>
      <c r="P167" s="14">
        <f t="shared" si="71"/>
        <v>370800</v>
      </c>
      <c r="Q167" s="3">
        <v>3708</v>
      </c>
      <c r="AA167" s="62"/>
      <c r="AQ167" s="95">
        <f t="shared" si="62"/>
        <v>370800</v>
      </c>
      <c r="AR167" s="95">
        <f t="shared" si="63"/>
        <v>370800</v>
      </c>
      <c r="AT167" s="95">
        <f t="shared" si="72"/>
        <v>370800</v>
      </c>
      <c r="AU167" s="2"/>
      <c r="AW167" s="808"/>
      <c r="AX167" s="73"/>
      <c r="AY167" s="55"/>
    </row>
    <row r="168" spans="1:51" s="2" customFormat="1" ht="16.5" customHeight="1" x14ac:dyDescent="0.25">
      <c r="A168" s="67"/>
      <c r="B168" s="1">
        <v>782</v>
      </c>
      <c r="C168" s="2" t="s">
        <v>5</v>
      </c>
      <c r="D168" s="2">
        <v>15149</v>
      </c>
      <c r="E168" s="2">
        <v>17</v>
      </c>
      <c r="F168" s="2">
        <v>332</v>
      </c>
      <c r="G168" s="2" t="s">
        <v>160</v>
      </c>
      <c r="H168" s="2">
        <v>2</v>
      </c>
      <c r="I168" s="2">
        <v>1</v>
      </c>
      <c r="J168" s="2">
        <v>23</v>
      </c>
      <c r="K168" s="12">
        <f t="shared" si="69"/>
        <v>923</v>
      </c>
      <c r="L168" s="14">
        <f t="shared" si="73"/>
        <v>923</v>
      </c>
      <c r="M168" s="62">
        <v>1</v>
      </c>
      <c r="N168" s="14">
        <f t="shared" si="70"/>
        <v>923</v>
      </c>
      <c r="O168" s="14">
        <f>150</f>
        <v>150</v>
      </c>
      <c r="P168" s="14">
        <f t="shared" si="71"/>
        <v>138450</v>
      </c>
      <c r="Q168" s="3">
        <v>923</v>
      </c>
      <c r="R168" s="8"/>
      <c r="S168" s="8"/>
      <c r="T168" s="4"/>
      <c r="U168" s="11"/>
      <c r="V168" s="26"/>
      <c r="W168" s="5"/>
      <c r="X168" s="17"/>
      <c r="Y168" s="4"/>
      <c r="Z168" s="4"/>
      <c r="AA168" s="62"/>
      <c r="AB168" s="16"/>
      <c r="AC168" s="16"/>
      <c r="AD168" s="8"/>
      <c r="AE168" s="8"/>
      <c r="AF168" s="7"/>
      <c r="AG168" s="7"/>
      <c r="AH168" s="4"/>
      <c r="AI168" s="3"/>
      <c r="AJ168" s="3"/>
      <c r="AK168" s="3"/>
      <c r="AL168" s="3"/>
      <c r="AQ168" s="95">
        <f t="shared" si="62"/>
        <v>138450</v>
      </c>
      <c r="AR168" s="95">
        <f t="shared" si="63"/>
        <v>138450</v>
      </c>
      <c r="AT168" s="95">
        <f t="shared" si="72"/>
        <v>138450</v>
      </c>
      <c r="AW168" s="808"/>
      <c r="AX168" s="66"/>
    </row>
    <row r="169" spans="1:51" ht="16.5" customHeight="1" x14ac:dyDescent="0.25">
      <c r="A169" s="126" t="s">
        <v>1055</v>
      </c>
      <c r="B169" s="1">
        <v>783</v>
      </c>
      <c r="C169" s="2" t="s">
        <v>5</v>
      </c>
      <c r="D169" s="2">
        <v>28002</v>
      </c>
      <c r="E169" s="2">
        <v>66</v>
      </c>
      <c r="F169" s="2">
        <v>1237</v>
      </c>
      <c r="G169" s="2" t="s">
        <v>160</v>
      </c>
      <c r="H169" s="2">
        <v>5</v>
      </c>
      <c r="I169" s="2">
        <v>1</v>
      </c>
      <c r="J169" s="2">
        <v>53</v>
      </c>
      <c r="K169" s="12">
        <f t="shared" si="69"/>
        <v>2153</v>
      </c>
      <c r="L169" s="14">
        <f t="shared" si="73"/>
        <v>2153</v>
      </c>
      <c r="M169" s="62">
        <v>1</v>
      </c>
      <c r="N169" s="14">
        <f t="shared" si="70"/>
        <v>2153</v>
      </c>
      <c r="O169" s="14">
        <f>[15]qry_report!$L$854</f>
        <v>125</v>
      </c>
      <c r="P169" s="14">
        <f t="shared" si="71"/>
        <v>269125</v>
      </c>
      <c r="Q169" s="3">
        <v>2153</v>
      </c>
      <c r="AA169" s="62"/>
      <c r="AQ169" s="95">
        <f t="shared" si="62"/>
        <v>269125</v>
      </c>
      <c r="AR169" s="95">
        <f t="shared" si="63"/>
        <v>269125</v>
      </c>
      <c r="AT169" s="95">
        <f t="shared" si="72"/>
        <v>269125</v>
      </c>
      <c r="AU169" s="2"/>
      <c r="AW169" s="808"/>
      <c r="AX169" s="71"/>
      <c r="AY169" s="9"/>
    </row>
    <row r="170" spans="1:51" ht="16.5" customHeight="1" x14ac:dyDescent="0.25">
      <c r="A170" s="67" t="s">
        <v>1057</v>
      </c>
      <c r="B170" s="1">
        <v>784</v>
      </c>
      <c r="C170" s="2" t="s">
        <v>5</v>
      </c>
      <c r="D170" s="2">
        <v>15121</v>
      </c>
      <c r="E170" s="2">
        <v>12</v>
      </c>
      <c r="F170" s="2">
        <v>304</v>
      </c>
      <c r="G170" s="2" t="s">
        <v>160</v>
      </c>
      <c r="H170" s="2">
        <v>0</v>
      </c>
      <c r="I170" s="2">
        <v>3</v>
      </c>
      <c r="J170" s="2">
        <v>26</v>
      </c>
      <c r="K170" s="12">
        <f t="shared" si="69"/>
        <v>326</v>
      </c>
      <c r="L170" s="14">
        <f t="shared" si="73"/>
        <v>326</v>
      </c>
      <c r="M170" s="62">
        <v>2</v>
      </c>
      <c r="N170" s="14">
        <f t="shared" si="70"/>
        <v>326</v>
      </c>
      <c r="O170" s="14">
        <f>175</f>
        <v>175</v>
      </c>
      <c r="P170" s="14">
        <f t="shared" si="71"/>
        <v>57050</v>
      </c>
      <c r="R170" s="8">
        <v>326</v>
      </c>
      <c r="V170" s="26" t="s">
        <v>1057</v>
      </c>
      <c r="W170" s="5">
        <v>801</v>
      </c>
      <c r="X170" s="17" t="s">
        <v>1058</v>
      </c>
      <c r="Y170" s="4" t="s">
        <v>28</v>
      </c>
      <c r="Z170" s="4" t="s">
        <v>37</v>
      </c>
      <c r="AA170" s="62">
        <v>8</v>
      </c>
      <c r="AB170" s="16">
        <v>12</v>
      </c>
      <c r="AC170" s="16">
        <v>2</v>
      </c>
      <c r="AD170" s="8">
        <f>AA170*AB170</f>
        <v>96</v>
      </c>
      <c r="AE170" s="8">
        <v>100</v>
      </c>
      <c r="AF170" s="7">
        <f>[8]รายการ!B1</f>
        <v>6700</v>
      </c>
      <c r="AG170" s="7">
        <f t="shared" ref="AG170:AG181" si="74">AF170*AD170</f>
        <v>643200</v>
      </c>
      <c r="AH170" s="4">
        <f t="shared" ref="AH170:AH181" si="75">SUM(AI170:AL170)</f>
        <v>96</v>
      </c>
      <c r="AJ170" s="3">
        <v>96</v>
      </c>
      <c r="AM170" s="2">
        <v>3</v>
      </c>
      <c r="AN170" s="2">
        <v>3</v>
      </c>
      <c r="AO170" s="111">
        <f t="shared" ref="AO170:AO181" si="76">AG170*AN170/100</f>
        <v>19296</v>
      </c>
      <c r="AP170" s="95">
        <f t="shared" ref="AP170:AP181" si="77">AG170-AO170</f>
        <v>623904</v>
      </c>
      <c r="AQ170" s="95">
        <f t="shared" si="62"/>
        <v>680954</v>
      </c>
      <c r="AR170" s="95">
        <f t="shared" si="63"/>
        <v>680954</v>
      </c>
      <c r="AT170" s="95">
        <f t="shared" si="72"/>
        <v>680954</v>
      </c>
      <c r="AU170" s="2"/>
      <c r="AW170" s="808"/>
      <c r="AX170" s="66"/>
      <c r="AY170" s="2"/>
    </row>
    <row r="171" spans="1:51" ht="16.5" customHeight="1" x14ac:dyDescent="0.25">
      <c r="A171" s="67" t="s">
        <v>1059</v>
      </c>
      <c r="B171" s="1">
        <v>785</v>
      </c>
      <c r="C171" s="2" t="s">
        <v>5</v>
      </c>
      <c r="D171" s="2">
        <v>15122</v>
      </c>
      <c r="E171" s="2">
        <v>13</v>
      </c>
      <c r="F171" s="2">
        <v>305</v>
      </c>
      <c r="G171" s="2" t="s">
        <v>160</v>
      </c>
      <c r="H171" s="2">
        <v>0</v>
      </c>
      <c r="I171" s="2">
        <v>3</v>
      </c>
      <c r="J171" s="2">
        <v>41</v>
      </c>
      <c r="K171" s="12">
        <f t="shared" si="69"/>
        <v>341</v>
      </c>
      <c r="L171" s="14">
        <f t="shared" si="73"/>
        <v>341</v>
      </c>
      <c r="M171" s="62">
        <v>2</v>
      </c>
      <c r="N171" s="14">
        <f t="shared" si="70"/>
        <v>341</v>
      </c>
      <c r="O171" s="14">
        <f>175</f>
        <v>175</v>
      </c>
      <c r="P171" s="14">
        <f t="shared" si="71"/>
        <v>59675</v>
      </c>
      <c r="R171" s="8">
        <v>341</v>
      </c>
      <c r="V171" s="26" t="s">
        <v>1060</v>
      </c>
      <c r="W171" s="5">
        <v>802</v>
      </c>
      <c r="X171" s="17" t="s">
        <v>1061</v>
      </c>
      <c r="Y171" s="4" t="s">
        <v>28</v>
      </c>
      <c r="Z171" s="4" t="s">
        <v>53</v>
      </c>
      <c r="AA171" s="62">
        <v>11</v>
      </c>
      <c r="AB171" s="16">
        <v>14</v>
      </c>
      <c r="AC171" s="16">
        <v>2</v>
      </c>
      <c r="AD171" s="8">
        <f>AA171*AB171</f>
        <v>154</v>
      </c>
      <c r="AE171" s="8">
        <v>100</v>
      </c>
      <c r="AF171" s="7">
        <f>[8]รายการ!B1</f>
        <v>6700</v>
      </c>
      <c r="AG171" s="7">
        <f t="shared" si="74"/>
        <v>1031800</v>
      </c>
      <c r="AH171" s="4">
        <f t="shared" si="75"/>
        <v>154</v>
      </c>
      <c r="AJ171" s="3">
        <v>154</v>
      </c>
      <c r="AM171" s="2">
        <v>21</v>
      </c>
      <c r="AN171" s="2">
        <f>ค่าเสื่อม!T4</f>
        <v>93</v>
      </c>
      <c r="AO171" s="111">
        <f t="shared" si="76"/>
        <v>959574</v>
      </c>
      <c r="AP171" s="95">
        <f t="shared" si="77"/>
        <v>72226</v>
      </c>
      <c r="AQ171" s="95">
        <f t="shared" si="62"/>
        <v>131901</v>
      </c>
      <c r="AR171" s="95">
        <f t="shared" si="63"/>
        <v>131901</v>
      </c>
      <c r="AT171" s="95">
        <f t="shared" si="72"/>
        <v>131901</v>
      </c>
      <c r="AU171" s="2"/>
      <c r="AW171" s="808"/>
      <c r="AX171" s="66"/>
      <c r="AY171" s="2"/>
    </row>
    <row r="172" spans="1:51" ht="16.5" customHeight="1" x14ac:dyDescent="0.25">
      <c r="A172" s="67" t="s">
        <v>1062</v>
      </c>
      <c r="B172" s="1">
        <v>786</v>
      </c>
      <c r="C172" s="2" t="s">
        <v>5</v>
      </c>
      <c r="D172" s="2">
        <v>37825</v>
      </c>
      <c r="E172" s="2">
        <v>37</v>
      </c>
      <c r="F172" s="2">
        <v>1851</v>
      </c>
      <c r="G172" s="2" t="s">
        <v>160</v>
      </c>
      <c r="H172" s="2">
        <v>1</v>
      </c>
      <c r="I172" s="2">
        <v>1</v>
      </c>
      <c r="J172" s="2">
        <v>55</v>
      </c>
      <c r="K172" s="12">
        <f t="shared" si="69"/>
        <v>555</v>
      </c>
      <c r="L172" s="14">
        <f t="shared" si="73"/>
        <v>555</v>
      </c>
      <c r="M172" s="62">
        <v>1</v>
      </c>
      <c r="N172" s="14">
        <f t="shared" si="70"/>
        <v>555</v>
      </c>
      <c r="O172" s="14">
        <f>150</f>
        <v>150</v>
      </c>
      <c r="P172" s="14">
        <f t="shared" si="71"/>
        <v>83250</v>
      </c>
      <c r="R172" s="8">
        <v>555</v>
      </c>
      <c r="V172" s="26" t="s">
        <v>1063</v>
      </c>
      <c r="W172" s="5">
        <v>803</v>
      </c>
      <c r="X172" s="17" t="s">
        <v>152</v>
      </c>
      <c r="Y172" s="4" t="s">
        <v>28</v>
      </c>
      <c r="Z172" s="4" t="s">
        <v>41</v>
      </c>
      <c r="AA172" s="62"/>
      <c r="AC172" s="16">
        <v>2</v>
      </c>
      <c r="AD172" s="8">
        <f>AD173+AD174</f>
        <v>342</v>
      </c>
      <c r="AE172" s="8">
        <v>100</v>
      </c>
      <c r="AF172" s="7">
        <f>[8]รายการ!B1</f>
        <v>6700</v>
      </c>
      <c r="AG172" s="7">
        <f t="shared" si="74"/>
        <v>2291400</v>
      </c>
      <c r="AH172" s="3">
        <f t="shared" si="75"/>
        <v>342</v>
      </c>
      <c r="AJ172" s="3">
        <f>AJ173+AJ174</f>
        <v>342</v>
      </c>
      <c r="AM172" s="2">
        <v>30</v>
      </c>
      <c r="AN172" s="2">
        <f>ค่าเสื่อม!W3</f>
        <v>85</v>
      </c>
      <c r="AO172" s="111">
        <f t="shared" si="76"/>
        <v>1947690</v>
      </c>
      <c r="AP172" s="95">
        <f t="shared" si="77"/>
        <v>343710</v>
      </c>
      <c r="AQ172" s="95">
        <f t="shared" si="62"/>
        <v>426960</v>
      </c>
      <c r="AR172" s="95">
        <f t="shared" si="63"/>
        <v>426960</v>
      </c>
      <c r="AT172" s="95">
        <f t="shared" si="72"/>
        <v>426960</v>
      </c>
      <c r="AU172" s="2"/>
      <c r="AW172" s="808"/>
      <c r="AX172" s="66"/>
      <c r="AY172" s="2"/>
    </row>
    <row r="173" spans="1:51" ht="16.5" customHeight="1" x14ac:dyDescent="0.25">
      <c r="C173" s="2"/>
      <c r="N173" s="14"/>
      <c r="P173" s="14"/>
      <c r="Z173" s="26" t="s">
        <v>42</v>
      </c>
      <c r="AA173" s="62">
        <v>9</v>
      </c>
      <c r="AB173" s="16">
        <v>19</v>
      </c>
      <c r="AC173" s="16">
        <v>2</v>
      </c>
      <c r="AD173" s="8">
        <f>AA173*AB173</f>
        <v>171</v>
      </c>
      <c r="AE173" s="8">
        <v>50</v>
      </c>
      <c r="AF173" s="7">
        <f>AF172</f>
        <v>6700</v>
      </c>
      <c r="AG173" s="7">
        <f t="shared" si="74"/>
        <v>1145700</v>
      </c>
      <c r="AH173" s="3">
        <f t="shared" si="75"/>
        <v>171</v>
      </c>
      <c r="AJ173" s="3">
        <v>171</v>
      </c>
      <c r="AN173" s="2">
        <v>85</v>
      </c>
      <c r="AO173" s="111">
        <f t="shared" si="76"/>
        <v>973845</v>
      </c>
      <c r="AP173" s="95">
        <f t="shared" si="77"/>
        <v>171855</v>
      </c>
      <c r="AQ173" s="95">
        <f t="shared" si="62"/>
        <v>171855</v>
      </c>
      <c r="AR173" s="95">
        <f t="shared" si="63"/>
        <v>171855</v>
      </c>
      <c r="AT173" s="95">
        <f t="shared" si="72"/>
        <v>171855</v>
      </c>
      <c r="AU173" s="2"/>
      <c r="AW173" s="808"/>
      <c r="AX173" s="66"/>
      <c r="AY173" s="2"/>
    </row>
    <row r="174" spans="1:51" ht="16.5" customHeight="1" x14ac:dyDescent="0.25">
      <c r="C174" s="2"/>
      <c r="N174" s="14"/>
      <c r="P174" s="14"/>
      <c r="Z174" s="26" t="s">
        <v>43</v>
      </c>
      <c r="AA174" s="62">
        <v>9</v>
      </c>
      <c r="AB174" s="16">
        <v>19</v>
      </c>
      <c r="AC174" s="16">
        <v>2</v>
      </c>
      <c r="AD174" s="8">
        <f>AA174*AB174</f>
        <v>171</v>
      </c>
      <c r="AE174" s="8">
        <v>50</v>
      </c>
      <c r="AF174" s="7">
        <f>AF173</f>
        <v>6700</v>
      </c>
      <c r="AG174" s="7">
        <f t="shared" si="74"/>
        <v>1145700</v>
      </c>
      <c r="AH174" s="3">
        <f t="shared" si="75"/>
        <v>171</v>
      </c>
      <c r="AJ174" s="3">
        <v>171</v>
      </c>
      <c r="AN174" s="2">
        <v>85</v>
      </c>
      <c r="AO174" s="111">
        <f t="shared" si="76"/>
        <v>973845</v>
      </c>
      <c r="AP174" s="95">
        <f t="shared" si="77"/>
        <v>171855</v>
      </c>
      <c r="AQ174" s="95">
        <f t="shared" si="62"/>
        <v>171855</v>
      </c>
      <c r="AR174" s="95">
        <f t="shared" si="63"/>
        <v>171855</v>
      </c>
      <c r="AT174" s="95">
        <f t="shared" si="72"/>
        <v>171855</v>
      </c>
      <c r="AU174" s="2"/>
      <c r="AW174" s="808"/>
      <c r="AX174" s="66"/>
      <c r="AY174" s="2"/>
    </row>
    <row r="175" spans="1:51" ht="16.5" customHeight="1" x14ac:dyDescent="0.25">
      <c r="C175" s="2"/>
      <c r="N175" s="14"/>
      <c r="P175" s="14"/>
      <c r="W175" s="5">
        <v>804</v>
      </c>
      <c r="X175" s="19"/>
      <c r="Y175" s="4" t="s">
        <v>38</v>
      </c>
      <c r="Z175" s="4" t="s">
        <v>7</v>
      </c>
      <c r="AA175" s="62">
        <v>6</v>
      </c>
      <c r="AB175" s="16">
        <v>15</v>
      </c>
      <c r="AC175" s="16">
        <v>2</v>
      </c>
      <c r="AD175" s="8">
        <f>AA175*AB175</f>
        <v>90</v>
      </c>
      <c r="AE175" s="8">
        <v>100</v>
      </c>
      <c r="AF175" s="7">
        <f>[8]รายการ!B1</f>
        <v>6700</v>
      </c>
      <c r="AG175" s="7">
        <f t="shared" si="74"/>
        <v>603000</v>
      </c>
      <c r="AH175" s="3">
        <f t="shared" si="75"/>
        <v>90</v>
      </c>
      <c r="AJ175" s="3">
        <v>90</v>
      </c>
      <c r="AM175" s="2">
        <v>30</v>
      </c>
      <c r="AN175" s="2">
        <v>93</v>
      </c>
      <c r="AO175" s="111">
        <f t="shared" si="76"/>
        <v>560790</v>
      </c>
      <c r="AP175" s="95">
        <f t="shared" si="77"/>
        <v>42210</v>
      </c>
      <c r="AQ175" s="95">
        <f t="shared" si="62"/>
        <v>42210</v>
      </c>
      <c r="AR175" s="95">
        <f t="shared" si="63"/>
        <v>42210</v>
      </c>
      <c r="AT175" s="95">
        <f t="shared" ref="AT175:AT181" si="78">AQ175-AS175</f>
        <v>42210</v>
      </c>
      <c r="AU175" s="2"/>
      <c r="AW175" s="808" t="s">
        <v>51</v>
      </c>
      <c r="AX175" s="66"/>
      <c r="AY175" s="2"/>
    </row>
    <row r="176" spans="1:51" ht="16.5" customHeight="1" x14ac:dyDescent="0.25">
      <c r="A176" s="67" t="s">
        <v>1064</v>
      </c>
      <c r="B176" s="1">
        <v>787</v>
      </c>
      <c r="C176" s="2" t="s">
        <v>5</v>
      </c>
      <c r="D176" s="2">
        <v>15135</v>
      </c>
      <c r="E176" s="2">
        <v>29</v>
      </c>
      <c r="F176" s="2">
        <v>318</v>
      </c>
      <c r="G176" s="2" t="s">
        <v>160</v>
      </c>
      <c r="H176" s="2">
        <v>2</v>
      </c>
      <c r="I176" s="2">
        <v>0</v>
      </c>
      <c r="J176" s="2">
        <v>38</v>
      </c>
      <c r="K176" s="12">
        <f>H176*400+I176*100+J176</f>
        <v>838</v>
      </c>
      <c r="L176" s="14">
        <f>SUM(Q176:U176)</f>
        <v>838</v>
      </c>
      <c r="M176" s="62">
        <v>5</v>
      </c>
      <c r="N176" s="14">
        <f>L176</f>
        <v>838</v>
      </c>
      <c r="O176" s="14">
        <f>125</f>
        <v>125</v>
      </c>
      <c r="P176" s="14">
        <f>N176*O176</f>
        <v>104750</v>
      </c>
      <c r="Q176" s="3">
        <v>638</v>
      </c>
      <c r="R176" s="8">
        <v>200</v>
      </c>
      <c r="V176" s="26" t="s">
        <v>1065</v>
      </c>
      <c r="W176" s="5">
        <v>805</v>
      </c>
      <c r="X176" s="19">
        <v>39</v>
      </c>
      <c r="Y176" s="4" t="s">
        <v>28</v>
      </c>
      <c r="Z176" s="4" t="s">
        <v>41</v>
      </c>
      <c r="AA176" s="62"/>
      <c r="AC176" s="16">
        <v>2</v>
      </c>
      <c r="AD176" s="8">
        <f>AD177+AD178</f>
        <v>240</v>
      </c>
      <c r="AE176" s="8">
        <v>100</v>
      </c>
      <c r="AF176" s="7">
        <f>[8]รายการ!B1</f>
        <v>6700</v>
      </c>
      <c r="AG176" s="7">
        <f t="shared" si="74"/>
        <v>1608000</v>
      </c>
      <c r="AH176" s="3">
        <f t="shared" si="75"/>
        <v>240</v>
      </c>
      <c r="AJ176" s="3">
        <f>AJ177+AJ178</f>
        <v>240</v>
      </c>
      <c r="AM176" s="2">
        <v>41</v>
      </c>
      <c r="AN176" s="2">
        <f>ค่าเสื่อม!W3</f>
        <v>85</v>
      </c>
      <c r="AO176" s="111">
        <f t="shared" si="76"/>
        <v>1366800</v>
      </c>
      <c r="AP176" s="95">
        <f t="shared" si="77"/>
        <v>241200</v>
      </c>
      <c r="AQ176" s="95">
        <f t="shared" si="62"/>
        <v>345950</v>
      </c>
      <c r="AR176" s="95">
        <f t="shared" si="63"/>
        <v>345950</v>
      </c>
      <c r="AT176" s="95">
        <f t="shared" si="78"/>
        <v>345950</v>
      </c>
      <c r="AU176" s="2"/>
      <c r="AW176" s="808"/>
      <c r="AX176" s="66"/>
      <c r="AY176" s="2"/>
    </row>
    <row r="177" spans="1:54" ht="16.5" customHeight="1" x14ac:dyDescent="0.25">
      <c r="C177" s="2"/>
      <c r="N177" s="14"/>
      <c r="P177" s="14"/>
      <c r="Z177" s="26" t="s">
        <v>42</v>
      </c>
      <c r="AA177" s="62">
        <v>6</v>
      </c>
      <c r="AB177" s="16">
        <v>20</v>
      </c>
      <c r="AC177" s="16">
        <v>2</v>
      </c>
      <c r="AD177" s="8">
        <f>AA177*AB177</f>
        <v>120</v>
      </c>
      <c r="AE177" s="8">
        <v>50</v>
      </c>
      <c r="AF177" s="7">
        <f>AF176</f>
        <v>6700</v>
      </c>
      <c r="AG177" s="7">
        <f t="shared" si="74"/>
        <v>804000</v>
      </c>
      <c r="AH177" s="3">
        <f t="shared" si="75"/>
        <v>120</v>
      </c>
      <c r="AJ177" s="3">
        <v>120</v>
      </c>
      <c r="AN177" s="2">
        <v>85</v>
      </c>
      <c r="AO177" s="111">
        <f t="shared" si="76"/>
        <v>683400</v>
      </c>
      <c r="AP177" s="95">
        <f t="shared" si="77"/>
        <v>120600</v>
      </c>
      <c r="AQ177" s="95">
        <f t="shared" si="62"/>
        <v>120600</v>
      </c>
      <c r="AR177" s="95">
        <f t="shared" si="63"/>
        <v>120600</v>
      </c>
      <c r="AT177" s="95">
        <f t="shared" si="78"/>
        <v>120600</v>
      </c>
      <c r="AU177" s="2"/>
      <c r="AW177" s="808"/>
      <c r="AX177" s="66"/>
      <c r="AY177" s="2"/>
    </row>
    <row r="178" spans="1:54" ht="16.5" customHeight="1" x14ac:dyDescent="0.25">
      <c r="C178" s="2"/>
      <c r="N178" s="14"/>
      <c r="P178" s="14"/>
      <c r="Z178" s="26" t="s">
        <v>43</v>
      </c>
      <c r="AA178" s="62">
        <v>6</v>
      </c>
      <c r="AB178" s="16">
        <v>20</v>
      </c>
      <c r="AC178" s="16">
        <v>2</v>
      </c>
      <c r="AD178" s="8">
        <f>AA178*AB178</f>
        <v>120</v>
      </c>
      <c r="AE178" s="8">
        <v>50</v>
      </c>
      <c r="AF178" s="7">
        <f>AF177</f>
        <v>6700</v>
      </c>
      <c r="AG178" s="7">
        <f t="shared" si="74"/>
        <v>804000</v>
      </c>
      <c r="AH178" s="3">
        <f t="shared" si="75"/>
        <v>120</v>
      </c>
      <c r="AJ178" s="3">
        <v>120</v>
      </c>
      <c r="AN178" s="2">
        <v>85</v>
      </c>
      <c r="AO178" s="111">
        <f t="shared" si="76"/>
        <v>683400</v>
      </c>
      <c r="AP178" s="95">
        <f t="shared" si="77"/>
        <v>120600</v>
      </c>
      <c r="AQ178" s="95">
        <f t="shared" si="62"/>
        <v>120600</v>
      </c>
      <c r="AR178" s="95">
        <f t="shared" si="63"/>
        <v>120600</v>
      </c>
      <c r="AT178" s="95">
        <f t="shared" si="78"/>
        <v>120600</v>
      </c>
      <c r="AU178" s="2"/>
      <c r="AW178" s="808"/>
      <c r="AX178" s="66"/>
      <c r="AY178" s="2"/>
    </row>
    <row r="179" spans="1:54" ht="16.5" customHeight="1" x14ac:dyDescent="0.25">
      <c r="C179" s="2"/>
      <c r="N179" s="14"/>
      <c r="P179" s="14"/>
      <c r="V179" s="26" t="s">
        <v>1066</v>
      </c>
      <c r="W179" s="5">
        <v>806</v>
      </c>
      <c r="X179" s="17" t="s">
        <v>1067</v>
      </c>
      <c r="Y179" s="4" t="s">
        <v>28</v>
      </c>
      <c r="Z179" s="4" t="s">
        <v>53</v>
      </c>
      <c r="AA179" s="62">
        <v>6</v>
      </c>
      <c r="AB179" s="16">
        <v>99</v>
      </c>
      <c r="AC179" s="16">
        <v>2</v>
      </c>
      <c r="AD179" s="8">
        <f>AA179*AB179</f>
        <v>594</v>
      </c>
      <c r="AE179" s="8">
        <v>100</v>
      </c>
      <c r="AF179" s="7">
        <f>[8]รายการ!B1</f>
        <v>6700</v>
      </c>
      <c r="AG179" s="7">
        <f t="shared" si="74"/>
        <v>3979800</v>
      </c>
      <c r="AH179" s="3">
        <f t="shared" si="75"/>
        <v>594</v>
      </c>
      <c r="AJ179" s="3">
        <v>594</v>
      </c>
      <c r="AM179" s="2">
        <v>22</v>
      </c>
      <c r="AN179" s="2">
        <f>ค่าเสื่อม!T4</f>
        <v>93</v>
      </c>
      <c r="AO179" s="111">
        <f t="shared" si="76"/>
        <v>3701214</v>
      </c>
      <c r="AP179" s="95">
        <f t="shared" si="77"/>
        <v>278586</v>
      </c>
      <c r="AQ179" s="95">
        <f t="shared" si="62"/>
        <v>278586</v>
      </c>
      <c r="AR179" s="95">
        <f t="shared" si="63"/>
        <v>278586</v>
      </c>
      <c r="AT179" s="95">
        <f t="shared" si="78"/>
        <v>278586</v>
      </c>
      <c r="AU179" s="2"/>
      <c r="AW179" s="808"/>
      <c r="AX179" s="66"/>
      <c r="AY179" s="2"/>
    </row>
    <row r="180" spans="1:54" ht="16.5" customHeight="1" x14ac:dyDescent="0.25">
      <c r="C180" s="2"/>
      <c r="N180" s="14"/>
      <c r="P180" s="14"/>
      <c r="W180" s="5">
        <v>807</v>
      </c>
      <c r="Y180" s="4" t="s">
        <v>28</v>
      </c>
      <c r="Z180" s="4" t="s">
        <v>7</v>
      </c>
      <c r="AA180" s="62">
        <v>6</v>
      </c>
      <c r="AB180" s="16">
        <v>12</v>
      </c>
      <c r="AC180" s="16">
        <v>2</v>
      </c>
      <c r="AD180" s="8">
        <f>AA180*AB180</f>
        <v>72</v>
      </c>
      <c r="AE180" s="8">
        <v>100</v>
      </c>
      <c r="AF180" s="7">
        <f>[8]รายการ!B1</f>
        <v>6700</v>
      </c>
      <c r="AG180" s="7">
        <f t="shared" si="74"/>
        <v>482400</v>
      </c>
      <c r="AH180" s="3">
        <f t="shared" si="75"/>
        <v>72</v>
      </c>
      <c r="AJ180" s="3">
        <v>72</v>
      </c>
      <c r="AM180" s="2">
        <v>22</v>
      </c>
      <c r="AN180" s="2">
        <v>93</v>
      </c>
      <c r="AO180" s="111">
        <f t="shared" si="76"/>
        <v>448632</v>
      </c>
      <c r="AP180" s="95">
        <f t="shared" si="77"/>
        <v>33768</v>
      </c>
      <c r="AQ180" s="95">
        <f t="shared" si="62"/>
        <v>33768</v>
      </c>
      <c r="AR180" s="95">
        <f t="shared" si="63"/>
        <v>33768</v>
      </c>
      <c r="AT180" s="95">
        <f t="shared" si="78"/>
        <v>33768</v>
      </c>
      <c r="AU180" s="2"/>
      <c r="AW180" s="808" t="s">
        <v>315</v>
      </c>
      <c r="AX180" s="66"/>
      <c r="AY180" s="2"/>
    </row>
    <row r="181" spans="1:54" ht="16.5" customHeight="1" x14ac:dyDescent="0.25">
      <c r="C181" s="2"/>
      <c r="N181" s="14"/>
      <c r="P181" s="14"/>
      <c r="V181" s="26" t="s">
        <v>1068</v>
      </c>
      <c r="W181" s="5">
        <v>808</v>
      </c>
      <c r="X181" s="17" t="s">
        <v>1069</v>
      </c>
      <c r="Y181" s="4" t="s">
        <v>28</v>
      </c>
      <c r="Z181" s="4" t="s">
        <v>37</v>
      </c>
      <c r="AA181" s="62">
        <v>6</v>
      </c>
      <c r="AB181" s="16">
        <v>9</v>
      </c>
      <c r="AC181" s="16">
        <v>2</v>
      </c>
      <c r="AD181" s="8">
        <f>AA181*AB181</f>
        <v>54</v>
      </c>
      <c r="AE181" s="8">
        <v>100</v>
      </c>
      <c r="AF181" s="7">
        <f>[8]รายการ!B1</f>
        <v>6700</v>
      </c>
      <c r="AG181" s="7">
        <f t="shared" si="74"/>
        <v>361800</v>
      </c>
      <c r="AH181" s="3">
        <f t="shared" si="75"/>
        <v>54</v>
      </c>
      <c r="AJ181" s="3">
        <v>54</v>
      </c>
      <c r="AM181" s="2">
        <v>21</v>
      </c>
      <c r="AN181" s="2">
        <f>ค่าเสื่อม!V2</f>
        <v>32</v>
      </c>
      <c r="AO181" s="111">
        <f t="shared" si="76"/>
        <v>115776</v>
      </c>
      <c r="AP181" s="95">
        <f t="shared" si="77"/>
        <v>246024</v>
      </c>
      <c r="AQ181" s="95">
        <f t="shared" si="62"/>
        <v>246024</v>
      </c>
      <c r="AR181" s="95">
        <f t="shared" si="63"/>
        <v>246024</v>
      </c>
      <c r="AT181" s="95">
        <f t="shared" si="78"/>
        <v>246024</v>
      </c>
      <c r="AU181" s="2"/>
      <c r="AW181" s="808"/>
      <c r="AX181" s="66"/>
      <c r="AY181" s="2"/>
    </row>
    <row r="182" spans="1:54" ht="16.5" customHeight="1" x14ac:dyDescent="0.25">
      <c r="A182" s="67" t="s">
        <v>1070</v>
      </c>
      <c r="B182" s="1">
        <v>788</v>
      </c>
      <c r="C182" s="2" t="s">
        <v>5</v>
      </c>
      <c r="D182" s="2">
        <v>21689</v>
      </c>
      <c r="E182" s="2">
        <v>30</v>
      </c>
      <c r="F182" s="2">
        <v>799</v>
      </c>
      <c r="G182" s="2" t="s">
        <v>160</v>
      </c>
      <c r="H182" s="2">
        <v>4</v>
      </c>
      <c r="I182" s="2">
        <v>0</v>
      </c>
      <c r="J182" s="2">
        <v>51</v>
      </c>
      <c r="K182" s="12">
        <f>H182*400+I182*100+J182</f>
        <v>1651</v>
      </c>
      <c r="L182" s="14">
        <f>SUM(Q182:U182)</f>
        <v>1651</v>
      </c>
      <c r="M182" s="62">
        <v>1</v>
      </c>
      <c r="N182" s="14">
        <f>L182</f>
        <v>1651</v>
      </c>
      <c r="O182" s="14">
        <f>125</f>
        <v>125</v>
      </c>
      <c r="P182" s="14">
        <f>N182*O182</f>
        <v>206375</v>
      </c>
      <c r="Q182" s="3">
        <v>1651</v>
      </c>
      <c r="AA182" s="62"/>
      <c r="AO182" s="111"/>
      <c r="AQ182" s="95">
        <f t="shared" si="62"/>
        <v>206375</v>
      </c>
      <c r="AR182" s="95">
        <f t="shared" si="63"/>
        <v>206375</v>
      </c>
      <c r="AT182" s="95">
        <f>AQ182</f>
        <v>206375</v>
      </c>
      <c r="AU182" s="2"/>
      <c r="AW182" s="808"/>
      <c r="AX182" s="66"/>
      <c r="AY182" s="2"/>
    </row>
    <row r="183" spans="1:54" ht="16.5" customHeight="1" x14ac:dyDescent="0.25">
      <c r="A183" s="67" t="s">
        <v>1071</v>
      </c>
      <c r="B183" s="1">
        <v>789</v>
      </c>
      <c r="C183" s="2" t="s">
        <v>5</v>
      </c>
      <c r="D183" s="2">
        <v>15189</v>
      </c>
      <c r="E183" s="2">
        <v>25</v>
      </c>
      <c r="F183" s="2">
        <v>372</v>
      </c>
      <c r="G183" s="2" t="s">
        <v>160</v>
      </c>
      <c r="H183" s="2">
        <v>0</v>
      </c>
      <c r="I183" s="2">
        <v>1</v>
      </c>
      <c r="J183" s="2">
        <v>94</v>
      </c>
      <c r="K183" s="12">
        <f>H183*400+I183*100+J183</f>
        <v>194</v>
      </c>
      <c r="L183" s="14">
        <f>SUM(Q183:U183)</f>
        <v>194</v>
      </c>
      <c r="M183" s="62">
        <v>2</v>
      </c>
      <c r="N183" s="14">
        <f>L183</f>
        <v>194</v>
      </c>
      <c r="O183" s="14">
        <f>[15]qry_report!$L$286</f>
        <v>100</v>
      </c>
      <c r="P183" s="14">
        <f>N183*O183</f>
        <v>19400</v>
      </c>
      <c r="R183" s="8">
        <v>194</v>
      </c>
      <c r="V183" s="26" t="s">
        <v>1072</v>
      </c>
      <c r="W183" s="5">
        <v>809</v>
      </c>
      <c r="X183" s="17" t="s">
        <v>1073</v>
      </c>
      <c r="Y183" s="4" t="s">
        <v>28</v>
      </c>
      <c r="Z183" s="4" t="s">
        <v>41</v>
      </c>
      <c r="AA183" s="62"/>
      <c r="AC183" s="16">
        <v>2</v>
      </c>
      <c r="AD183" s="8">
        <f>AD184+AD185</f>
        <v>390</v>
      </c>
      <c r="AE183" s="8">
        <v>100</v>
      </c>
      <c r="AF183" s="7">
        <f>[8]รายการ!B1</f>
        <v>6700</v>
      </c>
      <c r="AG183" s="7">
        <f>AF183*AD183</f>
        <v>2613000</v>
      </c>
      <c r="AH183" s="3">
        <f>SUM(AI183:AL183)</f>
        <v>390</v>
      </c>
      <c r="AJ183" s="3">
        <f>AJ184+AJ185</f>
        <v>390</v>
      </c>
      <c r="AM183" s="2">
        <v>41</v>
      </c>
      <c r="AN183" s="2">
        <f>ค่าเสื่อม!W3</f>
        <v>85</v>
      </c>
      <c r="AO183" s="111">
        <f>AG183*AN183/100</f>
        <v>2221050</v>
      </c>
      <c r="AP183" s="95">
        <f>AG183-AO183</f>
        <v>391950</v>
      </c>
      <c r="AQ183" s="95">
        <f t="shared" si="62"/>
        <v>411350</v>
      </c>
      <c r="AR183" s="95">
        <f t="shared" si="63"/>
        <v>411350</v>
      </c>
      <c r="AT183" s="95">
        <f>AQ183</f>
        <v>411350</v>
      </c>
      <c r="AU183" s="2"/>
      <c r="AW183" s="808"/>
      <c r="AX183" s="66"/>
      <c r="AY183" s="2"/>
    </row>
    <row r="184" spans="1:54" ht="16.5" customHeight="1" x14ac:dyDescent="0.25">
      <c r="C184" s="2"/>
      <c r="K184" s="12"/>
      <c r="L184" s="14"/>
      <c r="M184" s="62"/>
      <c r="N184" s="14"/>
      <c r="O184" s="14"/>
      <c r="P184" s="14"/>
      <c r="Z184" s="26" t="s">
        <v>42</v>
      </c>
      <c r="AA184" s="62">
        <v>13</v>
      </c>
      <c r="AB184" s="16">
        <v>15</v>
      </c>
      <c r="AD184" s="8">
        <v>195</v>
      </c>
      <c r="AE184" s="8">
        <v>50</v>
      </c>
      <c r="AF184" s="7">
        <f>AF183</f>
        <v>6700</v>
      </c>
      <c r="AG184" s="7">
        <f>AF184*AD184</f>
        <v>1306500</v>
      </c>
      <c r="AH184" s="3">
        <v>195</v>
      </c>
      <c r="AJ184" s="3">
        <v>195</v>
      </c>
      <c r="AN184" s="2">
        <v>85</v>
      </c>
      <c r="AO184" s="111">
        <f>AG184*AN184/100</f>
        <v>1110525</v>
      </c>
      <c r="AP184" s="95">
        <f>AG184-AO184</f>
        <v>195975</v>
      </c>
      <c r="AQ184" s="95">
        <f t="shared" si="62"/>
        <v>195975</v>
      </c>
      <c r="AR184" s="95">
        <f t="shared" si="63"/>
        <v>195975</v>
      </c>
      <c r="AT184" s="95">
        <f>AQ184</f>
        <v>195975</v>
      </c>
      <c r="AU184" s="2"/>
      <c r="AW184" s="808"/>
      <c r="AX184" s="66">
        <v>0</v>
      </c>
      <c r="AY184" s="2">
        <v>0</v>
      </c>
      <c r="AZ184" s="6">
        <v>0</v>
      </c>
      <c r="BA184" s="6">
        <v>0</v>
      </c>
      <c r="BB184" s="6">
        <v>0</v>
      </c>
    </row>
    <row r="185" spans="1:54" ht="16.5" customHeight="1" x14ac:dyDescent="0.25">
      <c r="C185" s="2"/>
      <c r="K185" s="12"/>
      <c r="L185" s="14"/>
      <c r="M185" s="62"/>
      <c r="N185" s="14"/>
      <c r="O185" s="14"/>
      <c r="P185" s="14"/>
      <c r="Z185" s="26" t="s">
        <v>43</v>
      </c>
      <c r="AA185" s="62">
        <v>13</v>
      </c>
      <c r="AB185" s="16">
        <v>15</v>
      </c>
      <c r="AD185" s="8">
        <f>AA185*AB185</f>
        <v>195</v>
      </c>
      <c r="AE185" s="8">
        <v>50</v>
      </c>
      <c r="AF185" s="7">
        <f>AF184</f>
        <v>6700</v>
      </c>
      <c r="AG185" s="7">
        <f>AF185*AD185</f>
        <v>1306500</v>
      </c>
      <c r="AH185" s="3">
        <f>SUM(AI185:AL185)</f>
        <v>195</v>
      </c>
      <c r="AJ185" s="3">
        <v>195</v>
      </c>
      <c r="AN185" s="2">
        <v>85</v>
      </c>
      <c r="AO185" s="111">
        <f>AG185*AN185/100</f>
        <v>1110525</v>
      </c>
      <c r="AP185" s="95">
        <f>AG185-AO185</f>
        <v>195975</v>
      </c>
      <c r="AQ185" s="95">
        <f t="shared" si="62"/>
        <v>195975</v>
      </c>
      <c r="AR185" s="95">
        <f t="shared" si="63"/>
        <v>195975</v>
      </c>
      <c r="AT185" s="95">
        <f>AQ185</f>
        <v>195975</v>
      </c>
      <c r="AU185" s="2"/>
      <c r="AW185" s="808"/>
      <c r="AX185" s="66"/>
      <c r="AY185" s="2"/>
    </row>
    <row r="186" spans="1:54" ht="16.5" customHeight="1" x14ac:dyDescent="0.25">
      <c r="C186" s="2"/>
      <c r="K186" s="12"/>
      <c r="L186" s="14"/>
      <c r="M186" s="62"/>
      <c r="N186" s="14"/>
      <c r="O186" s="14"/>
      <c r="P186" s="14"/>
      <c r="V186" s="26" t="s">
        <v>1074</v>
      </c>
      <c r="W186" s="5">
        <v>810</v>
      </c>
      <c r="X186" s="17" t="s">
        <v>1075</v>
      </c>
      <c r="Y186" s="4" t="s">
        <v>28</v>
      </c>
      <c r="Z186" s="4" t="s">
        <v>53</v>
      </c>
      <c r="AA186" s="62">
        <v>9</v>
      </c>
      <c r="AB186" s="16">
        <v>9</v>
      </c>
      <c r="AC186" s="16">
        <v>2</v>
      </c>
      <c r="AD186" s="8">
        <f>AA186*AB186</f>
        <v>81</v>
      </c>
      <c r="AE186" s="8">
        <v>100</v>
      </c>
      <c r="AF186" s="7">
        <f>[8]รายการ!B1</f>
        <v>6700</v>
      </c>
      <c r="AG186" s="7">
        <f>AF186*AD186</f>
        <v>542700</v>
      </c>
      <c r="AH186" s="3">
        <f>SUM(AI186:AL186)</f>
        <v>81</v>
      </c>
      <c r="AJ186" s="3">
        <v>81</v>
      </c>
      <c r="AM186" s="2">
        <v>26</v>
      </c>
      <c r="AN186" s="2">
        <v>93</v>
      </c>
      <c r="AO186" s="111">
        <f>AG186*AN186/100</f>
        <v>504711</v>
      </c>
      <c r="AP186" s="95">
        <f>AG186-AO186</f>
        <v>37989</v>
      </c>
      <c r="AQ186" s="95">
        <f t="shared" si="62"/>
        <v>37989</v>
      </c>
      <c r="AR186" s="95">
        <f t="shared" si="63"/>
        <v>37989</v>
      </c>
      <c r="AT186" s="95">
        <f>AQ186-AS186</f>
        <v>37989</v>
      </c>
      <c r="AU186" s="2"/>
      <c r="AW186" s="808"/>
      <c r="AX186" s="66"/>
      <c r="AY186" s="2"/>
    </row>
    <row r="187" spans="1:54" s="27" customFormat="1" ht="16.5" customHeight="1" x14ac:dyDescent="0.25">
      <c r="A187" s="68"/>
      <c r="B187" s="5">
        <v>790</v>
      </c>
      <c r="C187" s="4" t="s">
        <v>5</v>
      </c>
      <c r="D187" s="4">
        <v>27626</v>
      </c>
      <c r="E187" s="4">
        <v>64</v>
      </c>
      <c r="F187" s="4">
        <v>1230</v>
      </c>
      <c r="G187" s="4" t="s">
        <v>160</v>
      </c>
      <c r="H187" s="4">
        <v>24</v>
      </c>
      <c r="I187" s="4">
        <v>1</v>
      </c>
      <c r="J187" s="4">
        <v>97</v>
      </c>
      <c r="K187" s="12">
        <f>H187*400+I187*100+J187</f>
        <v>9797</v>
      </c>
      <c r="L187" s="14">
        <f>SUM(Q187:U187)</f>
        <v>9797</v>
      </c>
      <c r="M187" s="62">
        <v>1</v>
      </c>
      <c r="N187" s="14">
        <f>L187</f>
        <v>9797</v>
      </c>
      <c r="O187" s="14">
        <f>125</f>
        <v>125</v>
      </c>
      <c r="P187" s="14">
        <f>N187*O187</f>
        <v>1224625</v>
      </c>
      <c r="Q187" s="3">
        <v>9797</v>
      </c>
      <c r="R187" s="8"/>
      <c r="S187" s="8"/>
      <c r="T187" s="4"/>
      <c r="U187" s="11"/>
      <c r="V187" s="26"/>
      <c r="W187" s="5"/>
      <c r="X187" s="17"/>
      <c r="Y187" s="4"/>
      <c r="Z187" s="4"/>
      <c r="AA187" s="62"/>
      <c r="AB187" s="16"/>
      <c r="AC187" s="16"/>
      <c r="AD187" s="8"/>
      <c r="AE187" s="8"/>
      <c r="AF187" s="7"/>
      <c r="AG187" s="7"/>
      <c r="AH187" s="4"/>
      <c r="AI187" s="3"/>
      <c r="AJ187" s="3"/>
      <c r="AK187" s="3"/>
      <c r="AL187" s="3"/>
      <c r="AM187" s="4"/>
      <c r="AN187" s="4"/>
      <c r="AO187" s="4"/>
      <c r="AP187" s="4"/>
      <c r="AQ187" s="95">
        <f t="shared" si="62"/>
        <v>1224625</v>
      </c>
      <c r="AR187" s="95">
        <f t="shared" si="63"/>
        <v>1224625</v>
      </c>
      <c r="AS187" s="4"/>
      <c r="AT187" s="95">
        <f>AQ187-AS187</f>
        <v>1224625</v>
      </c>
      <c r="AU187" s="4"/>
      <c r="AV187" s="4"/>
      <c r="AW187" s="809"/>
      <c r="AX187" s="72"/>
      <c r="AY187" s="4"/>
    </row>
    <row r="188" spans="1:54" ht="16.5" customHeight="1" x14ac:dyDescent="0.25">
      <c r="B188" s="1">
        <v>791</v>
      </c>
      <c r="C188" s="2" t="s">
        <v>5</v>
      </c>
      <c r="D188" s="2">
        <v>29152</v>
      </c>
      <c r="E188" s="2">
        <v>63</v>
      </c>
      <c r="F188" s="2">
        <v>1231</v>
      </c>
      <c r="G188" s="2" t="s">
        <v>160</v>
      </c>
      <c r="H188" s="2">
        <v>9</v>
      </c>
      <c r="I188" s="2">
        <v>0</v>
      </c>
      <c r="J188" s="2">
        <v>27</v>
      </c>
      <c r="K188" s="12">
        <f>H188*400+I188*100+J188</f>
        <v>3627</v>
      </c>
      <c r="L188" s="14">
        <f>SUM(Q188:U188)</f>
        <v>3627</v>
      </c>
      <c r="M188" s="62">
        <v>1</v>
      </c>
      <c r="N188" s="14">
        <f>L188</f>
        <v>3627</v>
      </c>
      <c r="O188" s="14">
        <f>[15]qry_report!$L$906</f>
        <v>125</v>
      </c>
      <c r="P188" s="14">
        <f>N188*O188</f>
        <v>453375</v>
      </c>
      <c r="Q188" s="3">
        <v>3627</v>
      </c>
      <c r="AA188" s="62"/>
      <c r="AQ188" s="95">
        <f t="shared" si="62"/>
        <v>453375</v>
      </c>
      <c r="AR188" s="95">
        <f t="shared" si="63"/>
        <v>453375</v>
      </c>
      <c r="AT188" s="95">
        <f t="shared" ref="AT188:AT196" si="79">AQ188</f>
        <v>453375</v>
      </c>
      <c r="AU188" s="2"/>
      <c r="AW188" s="808"/>
      <c r="AX188" s="66"/>
      <c r="AY188" s="2"/>
    </row>
    <row r="189" spans="1:54" ht="16.5" customHeight="1" x14ac:dyDescent="0.25">
      <c r="A189" s="67" t="s">
        <v>1076</v>
      </c>
      <c r="B189" s="1">
        <v>792</v>
      </c>
      <c r="C189" s="2" t="s">
        <v>5</v>
      </c>
      <c r="D189" s="2">
        <v>15202</v>
      </c>
      <c r="E189" s="2">
        <v>15</v>
      </c>
      <c r="F189" s="2">
        <v>385</v>
      </c>
      <c r="G189" s="2" t="s">
        <v>160</v>
      </c>
      <c r="H189" s="2">
        <v>1</v>
      </c>
      <c r="I189" s="2">
        <v>2</v>
      </c>
      <c r="J189" s="2">
        <v>11</v>
      </c>
      <c r="K189" s="12">
        <f>H189*400+I189*100+J189</f>
        <v>611</v>
      </c>
      <c r="L189" s="14">
        <f>SUM(Q189:U189)</f>
        <v>611</v>
      </c>
      <c r="M189" s="62">
        <v>2</v>
      </c>
      <c r="N189" s="14">
        <f>L189</f>
        <v>611</v>
      </c>
      <c r="O189" s="14">
        <f>[15]qry_report!$L$299</f>
        <v>150</v>
      </c>
      <c r="P189" s="14">
        <f>N189*O189</f>
        <v>91650</v>
      </c>
      <c r="R189" s="8">
        <v>611</v>
      </c>
      <c r="V189" s="26" t="s">
        <v>1077</v>
      </c>
      <c r="W189" s="5">
        <v>811</v>
      </c>
      <c r="X189" s="17">
        <v>29</v>
      </c>
      <c r="Y189" s="4" t="s">
        <v>28</v>
      </c>
      <c r="Z189" s="4" t="s">
        <v>53</v>
      </c>
      <c r="AA189" s="62">
        <v>7</v>
      </c>
      <c r="AB189" s="16">
        <v>10</v>
      </c>
      <c r="AC189" s="16">
        <v>2</v>
      </c>
      <c r="AD189" s="8">
        <f>AA189*AB189</f>
        <v>70</v>
      </c>
      <c r="AE189" s="8">
        <v>100</v>
      </c>
      <c r="AF189" s="7">
        <f>[8]รายการ!B1</f>
        <v>6700</v>
      </c>
      <c r="AG189" s="7">
        <f>AF189*AD189</f>
        <v>469000</v>
      </c>
      <c r="AH189" s="3">
        <f>SUM(AI189:AL189)</f>
        <v>70</v>
      </c>
      <c r="AJ189" s="3">
        <v>70</v>
      </c>
      <c r="AM189" s="2">
        <v>28</v>
      </c>
      <c r="AN189" s="2">
        <v>93</v>
      </c>
      <c r="AO189" s="111">
        <f>AG189*AN189/100</f>
        <v>436170</v>
      </c>
      <c r="AP189" s="95">
        <f>AG189-AO189</f>
        <v>32830</v>
      </c>
      <c r="AQ189" s="95">
        <f t="shared" si="62"/>
        <v>124480</v>
      </c>
      <c r="AR189" s="95">
        <f t="shared" si="63"/>
        <v>124480</v>
      </c>
      <c r="AT189" s="95">
        <f t="shared" si="79"/>
        <v>124480</v>
      </c>
      <c r="AU189" s="2"/>
      <c r="AW189" s="808"/>
      <c r="AX189" s="66"/>
      <c r="AY189" s="2"/>
    </row>
    <row r="190" spans="1:54" ht="16.5" customHeight="1" x14ac:dyDescent="0.25">
      <c r="C190" s="2"/>
      <c r="K190" s="12"/>
      <c r="L190" s="14"/>
      <c r="M190" s="62"/>
      <c r="N190" s="14"/>
      <c r="O190" s="14"/>
      <c r="P190" s="14"/>
      <c r="W190" s="5">
        <v>812</v>
      </c>
      <c r="Y190" s="4" t="s">
        <v>28</v>
      </c>
      <c r="Z190" s="4" t="s">
        <v>6</v>
      </c>
      <c r="AA190" s="62">
        <v>13</v>
      </c>
      <c r="AB190" s="16">
        <v>15</v>
      </c>
      <c r="AC190" s="16">
        <v>2</v>
      </c>
      <c r="AD190" s="8">
        <f>AA190*AB190</f>
        <v>195</v>
      </c>
      <c r="AE190" s="8">
        <v>100</v>
      </c>
      <c r="AF190" s="7">
        <f>[8]รายการ!B1</f>
        <v>6700</v>
      </c>
      <c r="AG190" s="7">
        <f>AF190*AD190</f>
        <v>1306500</v>
      </c>
      <c r="AH190" s="3">
        <f>SUM(AI190:AL190)</f>
        <v>195</v>
      </c>
      <c r="AJ190" s="3">
        <v>195</v>
      </c>
      <c r="AM190" s="2">
        <v>28</v>
      </c>
      <c r="AN190" s="2">
        <f>ค่าเสื่อม!AC2</f>
        <v>46</v>
      </c>
      <c r="AO190" s="111">
        <f>AG190*AN190/100</f>
        <v>600990</v>
      </c>
      <c r="AP190" s="95">
        <f>AG190-AO190</f>
        <v>705510</v>
      </c>
      <c r="AQ190" s="95">
        <f t="shared" si="62"/>
        <v>705510</v>
      </c>
      <c r="AR190" s="95">
        <f t="shared" si="63"/>
        <v>705510</v>
      </c>
      <c r="AT190" s="95">
        <f t="shared" si="79"/>
        <v>705510</v>
      </c>
      <c r="AU190" s="2"/>
      <c r="AW190" s="808" t="s">
        <v>315</v>
      </c>
      <c r="AX190" s="66"/>
      <c r="AY190" s="2"/>
    </row>
    <row r="191" spans="1:54" ht="16.5" customHeight="1" x14ac:dyDescent="0.25">
      <c r="C191" s="2"/>
      <c r="K191" s="12"/>
      <c r="L191" s="14"/>
      <c r="M191" s="62"/>
      <c r="N191" s="14"/>
      <c r="O191" s="14"/>
      <c r="P191" s="14"/>
      <c r="V191" s="26" t="s">
        <v>1078</v>
      </c>
      <c r="W191" s="5">
        <v>813</v>
      </c>
      <c r="X191" s="17" t="s">
        <v>775</v>
      </c>
      <c r="Y191" s="4" t="s">
        <v>28</v>
      </c>
      <c r="Z191" s="4" t="s">
        <v>41</v>
      </c>
      <c r="AA191" s="62"/>
      <c r="AC191" s="16">
        <v>2</v>
      </c>
      <c r="AD191" s="8">
        <f>AD192+AD193</f>
        <v>192</v>
      </c>
      <c r="AE191" s="8">
        <v>100</v>
      </c>
      <c r="AF191" s="7">
        <f>[8]รายการ!B1</f>
        <v>6700</v>
      </c>
      <c r="AG191" s="7">
        <f>AF191*AD191</f>
        <v>1286400</v>
      </c>
      <c r="AH191" s="3">
        <f>SUM(AI191:AL191)</f>
        <v>192</v>
      </c>
      <c r="AJ191" s="3">
        <f>AJ192+AJ193</f>
        <v>192</v>
      </c>
      <c r="AM191" s="2">
        <v>7</v>
      </c>
      <c r="AN191" s="2">
        <f>ค่าเสื่อม!H3</f>
        <v>18</v>
      </c>
      <c r="AO191" s="111">
        <f>AG191*AN191/100</f>
        <v>231552</v>
      </c>
      <c r="AP191" s="95">
        <f>AG191-AO191</f>
        <v>1054848</v>
      </c>
      <c r="AQ191" s="95">
        <f t="shared" si="62"/>
        <v>1054848</v>
      </c>
      <c r="AR191" s="95">
        <f t="shared" si="63"/>
        <v>1054848</v>
      </c>
      <c r="AT191" s="95">
        <f t="shared" si="79"/>
        <v>1054848</v>
      </c>
      <c r="AU191" s="2"/>
      <c r="AW191" s="808"/>
      <c r="AX191" s="66"/>
      <c r="AY191" s="2"/>
    </row>
    <row r="192" spans="1:54" ht="16.5" customHeight="1" x14ac:dyDescent="0.25">
      <c r="C192" s="2"/>
      <c r="K192" s="12"/>
      <c r="L192" s="14"/>
      <c r="M192" s="62"/>
      <c r="N192" s="14"/>
      <c r="O192" s="14"/>
      <c r="P192" s="14"/>
      <c r="Z192" s="26" t="s">
        <v>42</v>
      </c>
      <c r="AA192" s="62">
        <v>6</v>
      </c>
      <c r="AB192" s="16">
        <v>16</v>
      </c>
      <c r="AC192" s="16">
        <v>2</v>
      </c>
      <c r="AD192" s="8">
        <f>AA192*AB192</f>
        <v>96</v>
      </c>
      <c r="AE192" s="8">
        <v>50</v>
      </c>
      <c r="AF192" s="7">
        <f>AF191</f>
        <v>6700</v>
      </c>
      <c r="AG192" s="7">
        <f>AF192*AD192</f>
        <v>643200</v>
      </c>
      <c r="AH192" s="3">
        <f>SUM(AI192:AL192)</f>
        <v>96</v>
      </c>
      <c r="AJ192" s="3">
        <v>96</v>
      </c>
      <c r="AN192" s="2">
        <v>18</v>
      </c>
      <c r="AO192" s="111">
        <f>AG192*AN192/100</f>
        <v>115776</v>
      </c>
      <c r="AP192" s="95">
        <f>AG192-AO192</f>
        <v>527424</v>
      </c>
      <c r="AQ192" s="95">
        <f t="shared" si="62"/>
        <v>527424</v>
      </c>
      <c r="AR192" s="95">
        <f t="shared" si="63"/>
        <v>527424</v>
      </c>
      <c r="AT192" s="95">
        <f t="shared" si="79"/>
        <v>527424</v>
      </c>
      <c r="AU192" s="2"/>
      <c r="AW192" s="808"/>
      <c r="AX192" s="66"/>
      <c r="AY192" s="2"/>
    </row>
    <row r="193" spans="1:51" ht="16.5" customHeight="1" x14ac:dyDescent="0.25">
      <c r="C193" s="2"/>
      <c r="K193" s="12"/>
      <c r="L193" s="14"/>
      <c r="M193" s="62"/>
      <c r="N193" s="14"/>
      <c r="O193" s="14"/>
      <c r="P193" s="14"/>
      <c r="Z193" s="26" t="s">
        <v>43</v>
      </c>
      <c r="AA193" s="62">
        <v>6</v>
      </c>
      <c r="AB193" s="16">
        <v>16</v>
      </c>
      <c r="AC193" s="16">
        <v>2</v>
      </c>
      <c r="AD193" s="8">
        <f>AA193*AB193</f>
        <v>96</v>
      </c>
      <c r="AE193" s="8">
        <v>50</v>
      </c>
      <c r="AF193" s="7">
        <f>AF192</f>
        <v>6700</v>
      </c>
      <c r="AG193" s="7">
        <f>AF193*AD193</f>
        <v>643200</v>
      </c>
      <c r="AH193" s="3">
        <f>SUM(AI193:AL193)</f>
        <v>96</v>
      </c>
      <c r="AJ193" s="3">
        <v>96</v>
      </c>
      <c r="AN193" s="2">
        <v>18</v>
      </c>
      <c r="AO193" s="111">
        <f>AG193*AN193/100</f>
        <v>115776</v>
      </c>
      <c r="AP193" s="95">
        <f>AG193-AO193</f>
        <v>527424</v>
      </c>
      <c r="AQ193" s="95">
        <f t="shared" si="62"/>
        <v>527424</v>
      </c>
      <c r="AR193" s="95">
        <f t="shared" si="63"/>
        <v>527424</v>
      </c>
      <c r="AT193" s="95">
        <f t="shared" si="79"/>
        <v>527424</v>
      </c>
      <c r="AU193" s="2"/>
      <c r="AW193" s="808"/>
      <c r="AX193" s="66"/>
      <c r="AY193" s="2"/>
    </row>
    <row r="194" spans="1:51" ht="16.5" customHeight="1" x14ac:dyDescent="0.25">
      <c r="B194" s="1">
        <v>793</v>
      </c>
      <c r="C194" s="2" t="s">
        <v>5</v>
      </c>
      <c r="D194" s="2">
        <v>15171</v>
      </c>
      <c r="E194" s="2">
        <v>6</v>
      </c>
      <c r="F194" s="2">
        <v>354</v>
      </c>
      <c r="G194" s="2" t="s">
        <v>160</v>
      </c>
      <c r="H194" s="2">
        <v>5</v>
      </c>
      <c r="I194" s="2">
        <v>1</v>
      </c>
      <c r="J194" s="2">
        <v>17</v>
      </c>
      <c r="K194" s="12">
        <f>H194*400+I194*100+J194</f>
        <v>2117</v>
      </c>
      <c r="L194" s="14">
        <f>SUM(Q194:U194)</f>
        <v>2117</v>
      </c>
      <c r="M194" s="62">
        <v>1</v>
      </c>
      <c r="N194" s="14">
        <f>L194</f>
        <v>2117</v>
      </c>
      <c r="O194" s="14">
        <f>[15]qry_report!$L$873</f>
        <v>125</v>
      </c>
      <c r="P194" s="14">
        <f>N194*O194</f>
        <v>264625</v>
      </c>
      <c r="Q194" s="3">
        <v>2117</v>
      </c>
      <c r="AA194" s="62"/>
      <c r="AQ194" s="95">
        <f t="shared" si="62"/>
        <v>264625</v>
      </c>
      <c r="AR194" s="95">
        <f t="shared" si="63"/>
        <v>264625</v>
      </c>
      <c r="AT194" s="95">
        <f t="shared" si="79"/>
        <v>264625</v>
      </c>
      <c r="AU194" s="2"/>
      <c r="AW194" s="808"/>
      <c r="AX194" s="66"/>
      <c r="AY194" s="2"/>
    </row>
    <row r="195" spans="1:51" ht="16.5" customHeight="1" x14ac:dyDescent="0.25">
      <c r="B195" s="1">
        <v>794</v>
      </c>
      <c r="C195" s="2" t="s">
        <v>5</v>
      </c>
      <c r="D195" s="2">
        <v>28039</v>
      </c>
      <c r="E195" s="2">
        <v>260</v>
      </c>
      <c r="F195" s="2">
        <v>1274</v>
      </c>
      <c r="G195" s="2" t="s">
        <v>160</v>
      </c>
      <c r="H195" s="2">
        <v>1</v>
      </c>
      <c r="I195" s="2">
        <v>0</v>
      </c>
      <c r="J195" s="2">
        <v>70</v>
      </c>
      <c r="K195" s="12">
        <f>H195*400+I195*100+J195</f>
        <v>470</v>
      </c>
      <c r="L195" s="14">
        <f>SUM(Q195:U195)</f>
        <v>470</v>
      </c>
      <c r="M195" s="62">
        <v>1</v>
      </c>
      <c r="N195" s="14">
        <f>L195</f>
        <v>470</v>
      </c>
      <c r="O195" s="14">
        <f>[15]qry_report!$L$874</f>
        <v>150</v>
      </c>
      <c r="P195" s="14">
        <f>N195*O195</f>
        <v>70500</v>
      </c>
      <c r="Q195" s="3">
        <v>470</v>
      </c>
      <c r="AA195" s="62"/>
      <c r="AQ195" s="95">
        <f t="shared" si="62"/>
        <v>70500</v>
      </c>
      <c r="AR195" s="95">
        <f t="shared" si="63"/>
        <v>70500</v>
      </c>
      <c r="AT195" s="95">
        <f t="shared" si="79"/>
        <v>70500</v>
      </c>
      <c r="AU195" s="2"/>
      <c r="AW195" s="808"/>
      <c r="AX195" s="66"/>
      <c r="AY195" s="2"/>
    </row>
    <row r="196" spans="1:51" ht="16.5" customHeight="1" x14ac:dyDescent="0.25">
      <c r="A196" s="67" t="s">
        <v>1079</v>
      </c>
      <c r="B196" s="1">
        <v>795</v>
      </c>
      <c r="C196" s="2" t="s">
        <v>5</v>
      </c>
      <c r="D196" s="2">
        <v>15182</v>
      </c>
      <c r="E196" s="2">
        <v>31</v>
      </c>
      <c r="F196" s="2">
        <v>365</v>
      </c>
      <c r="G196" s="2" t="s">
        <v>160</v>
      </c>
      <c r="H196" s="2">
        <v>0</v>
      </c>
      <c r="I196" s="2">
        <v>1</v>
      </c>
      <c r="J196" s="2">
        <v>56</v>
      </c>
      <c r="K196" s="12">
        <f>H196*400+I196*100+J196</f>
        <v>156</v>
      </c>
      <c r="L196" s="14">
        <f>SUM(Q196:U196)</f>
        <v>156</v>
      </c>
      <c r="M196" s="62">
        <v>2</v>
      </c>
      <c r="N196" s="14">
        <f>L196</f>
        <v>156</v>
      </c>
      <c r="O196" s="14">
        <f>[15]qry_report!$L$279</f>
        <v>150</v>
      </c>
      <c r="P196" s="14">
        <f>N196*O196</f>
        <v>23400</v>
      </c>
      <c r="R196" s="8">
        <v>156</v>
      </c>
      <c r="V196" s="28" t="s">
        <v>1079</v>
      </c>
      <c r="W196" s="5">
        <v>814</v>
      </c>
      <c r="X196" s="17" t="s">
        <v>831</v>
      </c>
      <c r="Y196" s="4" t="s">
        <v>28</v>
      </c>
      <c r="Z196" s="4" t="s">
        <v>53</v>
      </c>
      <c r="AA196" s="62">
        <v>12</v>
      </c>
      <c r="AB196" s="16">
        <v>14</v>
      </c>
      <c r="AC196" s="16">
        <v>2</v>
      </c>
      <c r="AD196" s="8">
        <f>AA196*AB196</f>
        <v>168</v>
      </c>
      <c r="AE196" s="8">
        <v>100</v>
      </c>
      <c r="AF196" s="7">
        <f>[8]รายการ!B1</f>
        <v>6700</v>
      </c>
      <c r="AG196" s="7">
        <f>AF196*AD196</f>
        <v>1125600</v>
      </c>
      <c r="AH196" s="3">
        <f>SUM(AI196:AL196)</f>
        <v>168</v>
      </c>
      <c r="AJ196" s="3">
        <v>168</v>
      </c>
      <c r="AM196" s="2">
        <v>24</v>
      </c>
      <c r="AN196" s="2">
        <v>93</v>
      </c>
      <c r="AO196" s="111">
        <f t="shared" ref="AO196:AO205" si="80">AG196*AN196/100</f>
        <v>1046808</v>
      </c>
      <c r="AP196" s="95">
        <f>AG196-AO196</f>
        <v>78792</v>
      </c>
      <c r="AQ196" s="95">
        <f t="shared" si="62"/>
        <v>102192</v>
      </c>
      <c r="AR196" s="95">
        <f t="shared" si="63"/>
        <v>102192</v>
      </c>
      <c r="AT196" s="95">
        <f t="shared" si="79"/>
        <v>102192</v>
      </c>
      <c r="AU196" s="2"/>
      <c r="AW196" s="808"/>
      <c r="AX196" s="66"/>
      <c r="AY196" s="2"/>
    </row>
    <row r="197" spans="1:51" ht="16.5" customHeight="1" x14ac:dyDescent="0.25">
      <c r="C197" s="2"/>
      <c r="L197" s="14"/>
      <c r="N197" s="14"/>
      <c r="P197" s="14"/>
      <c r="W197" s="5">
        <v>815</v>
      </c>
      <c r="Y197" s="4" t="s">
        <v>38</v>
      </c>
      <c r="Z197" s="4" t="s">
        <v>7</v>
      </c>
      <c r="AA197" s="62">
        <v>7</v>
      </c>
      <c r="AB197" s="16">
        <v>14</v>
      </c>
      <c r="AC197" s="16">
        <v>2</v>
      </c>
      <c r="AD197" s="8">
        <f>AA197*AB197</f>
        <v>98</v>
      </c>
      <c r="AE197" s="8">
        <v>100</v>
      </c>
      <c r="AF197" s="7">
        <f>[8]รายการ!B34</f>
        <v>2050</v>
      </c>
      <c r="AG197" s="7">
        <f>AF197*AD197</f>
        <v>200900</v>
      </c>
      <c r="AH197" s="3">
        <f>SUM(AI197:AL197)</f>
        <v>98</v>
      </c>
      <c r="AJ197" s="3">
        <v>98</v>
      </c>
      <c r="AM197" s="2">
        <v>24</v>
      </c>
      <c r="AN197" s="2">
        <v>93</v>
      </c>
      <c r="AO197" s="111">
        <f t="shared" si="80"/>
        <v>186837</v>
      </c>
      <c r="AP197" s="95">
        <f>AG197-AO197</f>
        <v>14063</v>
      </c>
      <c r="AQ197" s="95">
        <f t="shared" si="62"/>
        <v>14063</v>
      </c>
      <c r="AR197" s="95">
        <f t="shared" si="63"/>
        <v>14063</v>
      </c>
      <c r="AT197" s="95">
        <f t="shared" ref="AT197:AT205" si="81">AQ197-AS197</f>
        <v>14063</v>
      </c>
      <c r="AU197" s="2"/>
      <c r="AW197" s="808" t="s">
        <v>1080</v>
      </c>
      <c r="AX197" s="66"/>
      <c r="AY197" s="2"/>
    </row>
    <row r="198" spans="1:51" ht="16.5" customHeight="1" x14ac:dyDescent="0.25">
      <c r="A198" s="68" t="s">
        <v>1081</v>
      </c>
      <c r="B198" s="5">
        <v>796</v>
      </c>
      <c r="C198" s="4" t="s">
        <v>5</v>
      </c>
      <c r="D198" s="4">
        <v>15193</v>
      </c>
      <c r="E198" s="4">
        <v>21</v>
      </c>
      <c r="F198" s="4">
        <v>376</v>
      </c>
      <c r="G198" s="4" t="s">
        <v>160</v>
      </c>
      <c r="H198" s="4">
        <v>0</v>
      </c>
      <c r="I198" s="4">
        <v>1</v>
      </c>
      <c r="J198" s="4">
        <v>90</v>
      </c>
      <c r="K198" s="12">
        <f>H198*400+I198*100+J198</f>
        <v>190</v>
      </c>
      <c r="L198" s="14">
        <f>SUM(Q198:U198)</f>
        <v>190</v>
      </c>
      <c r="M198" s="62">
        <v>2</v>
      </c>
      <c r="N198" s="14">
        <f>L198</f>
        <v>190</v>
      </c>
      <c r="O198" s="14">
        <f>[15]qry_report!$L$290</f>
        <v>150</v>
      </c>
      <c r="P198" s="14">
        <f>N198*O198</f>
        <v>28500</v>
      </c>
      <c r="R198" s="8">
        <v>190</v>
      </c>
      <c r="AA198" s="62"/>
      <c r="AH198" s="3"/>
      <c r="AO198" s="111">
        <f t="shared" si="80"/>
        <v>0</v>
      </c>
      <c r="AP198" s="95"/>
      <c r="AQ198" s="95">
        <f t="shared" si="62"/>
        <v>28500</v>
      </c>
      <c r="AR198" s="95">
        <f t="shared" si="63"/>
        <v>28500</v>
      </c>
      <c r="AT198" s="95">
        <f t="shared" si="81"/>
        <v>28500</v>
      </c>
      <c r="AU198" s="2"/>
      <c r="AW198" s="808"/>
      <c r="AX198" s="66"/>
      <c r="AY198" s="2"/>
    </row>
    <row r="199" spans="1:51" s="27" customFormat="1" ht="16.5" customHeight="1" x14ac:dyDescent="0.25">
      <c r="A199" s="67"/>
      <c r="B199" s="1"/>
      <c r="C199" s="2"/>
      <c r="D199" s="2"/>
      <c r="E199" s="2"/>
      <c r="F199" s="2"/>
      <c r="G199" s="2"/>
      <c r="H199" s="2"/>
      <c r="I199" s="2"/>
      <c r="J199" s="2"/>
      <c r="K199" s="13"/>
      <c r="L199" s="13"/>
      <c r="M199" s="84"/>
      <c r="N199" s="14"/>
      <c r="O199" s="13"/>
      <c r="P199" s="14"/>
      <c r="Q199" s="3"/>
      <c r="R199" s="8"/>
      <c r="S199" s="8"/>
      <c r="T199" s="4"/>
      <c r="U199" s="11"/>
      <c r="V199" s="26" t="s">
        <v>1082</v>
      </c>
      <c r="W199" s="5">
        <v>816</v>
      </c>
      <c r="X199" s="17" t="s">
        <v>1083</v>
      </c>
      <c r="Y199" s="4" t="s">
        <v>28</v>
      </c>
      <c r="Z199" s="4" t="s">
        <v>41</v>
      </c>
      <c r="AA199" s="62"/>
      <c r="AB199" s="16"/>
      <c r="AC199" s="16">
        <v>2</v>
      </c>
      <c r="AD199" s="8">
        <f>AD200+AD201</f>
        <v>70</v>
      </c>
      <c r="AE199" s="8">
        <v>100</v>
      </c>
      <c r="AF199" s="7">
        <f>[8]รายการ!B1</f>
        <v>6700</v>
      </c>
      <c r="AG199" s="7">
        <f t="shared" ref="AG199:AG205" si="82">AF199*AD199</f>
        <v>469000</v>
      </c>
      <c r="AH199" s="3">
        <f t="shared" ref="AH199:AH205" si="83">SUM(AI199:AL199)</f>
        <v>70</v>
      </c>
      <c r="AI199" s="3"/>
      <c r="AJ199" s="3">
        <f>AJ200+AJ201</f>
        <v>70</v>
      </c>
      <c r="AK199" s="3"/>
      <c r="AL199" s="3"/>
      <c r="AM199" s="4">
        <v>26</v>
      </c>
      <c r="AN199" s="4">
        <f>ค่าเสื่อม!W3</f>
        <v>85</v>
      </c>
      <c r="AO199" s="111">
        <f t="shared" si="80"/>
        <v>398650</v>
      </c>
      <c r="AP199" s="166">
        <f t="shared" ref="AP199:AP205" si="84">AG199-AO199</f>
        <v>70350</v>
      </c>
      <c r="AQ199" s="95">
        <f t="shared" si="62"/>
        <v>70350</v>
      </c>
      <c r="AR199" s="95">
        <f t="shared" si="63"/>
        <v>70350</v>
      </c>
      <c r="AS199" s="4"/>
      <c r="AT199" s="95">
        <f t="shared" si="81"/>
        <v>70350</v>
      </c>
      <c r="AU199" s="4"/>
      <c r="AV199" s="4"/>
      <c r="AW199" s="809"/>
      <c r="AX199" s="72"/>
      <c r="AY199" s="4"/>
    </row>
    <row r="200" spans="1:51" s="27" customFormat="1" ht="16.5" customHeight="1" x14ac:dyDescent="0.25">
      <c r="A200" s="68"/>
      <c r="B200" s="5"/>
      <c r="C200" s="4"/>
      <c r="D200" s="4"/>
      <c r="E200" s="4"/>
      <c r="F200" s="4"/>
      <c r="G200" s="4"/>
      <c r="H200" s="4"/>
      <c r="I200" s="4"/>
      <c r="J200" s="4"/>
      <c r="K200" s="7"/>
      <c r="L200" s="7"/>
      <c r="M200" s="62"/>
      <c r="N200" s="14"/>
      <c r="O200" s="7"/>
      <c r="P200" s="14"/>
      <c r="Q200" s="3"/>
      <c r="R200" s="8"/>
      <c r="S200" s="8"/>
      <c r="T200" s="4"/>
      <c r="U200" s="11"/>
      <c r="V200" s="26"/>
      <c r="W200" s="5"/>
      <c r="X200" s="17"/>
      <c r="Y200" s="4"/>
      <c r="Z200" s="26" t="s">
        <v>42</v>
      </c>
      <c r="AA200" s="62">
        <v>5</v>
      </c>
      <c r="AB200" s="16">
        <v>7</v>
      </c>
      <c r="AC200" s="16">
        <v>2</v>
      </c>
      <c r="AD200" s="8">
        <f>AA200*AB200</f>
        <v>35</v>
      </c>
      <c r="AE200" s="8">
        <v>50</v>
      </c>
      <c r="AF200" s="7">
        <f>AF199</f>
        <v>6700</v>
      </c>
      <c r="AG200" s="7">
        <f t="shared" si="82"/>
        <v>234500</v>
      </c>
      <c r="AH200" s="3">
        <f t="shared" si="83"/>
        <v>35</v>
      </c>
      <c r="AI200" s="3"/>
      <c r="AJ200" s="3">
        <v>35</v>
      </c>
      <c r="AK200" s="3"/>
      <c r="AL200" s="3"/>
      <c r="AM200" s="4"/>
      <c r="AN200" s="4">
        <v>85</v>
      </c>
      <c r="AO200" s="111">
        <f t="shared" si="80"/>
        <v>199325</v>
      </c>
      <c r="AP200" s="166">
        <f t="shared" si="84"/>
        <v>35175</v>
      </c>
      <c r="AQ200" s="95">
        <f t="shared" si="62"/>
        <v>35175</v>
      </c>
      <c r="AR200" s="95">
        <f t="shared" si="63"/>
        <v>35175</v>
      </c>
      <c r="AS200" s="4"/>
      <c r="AT200" s="95">
        <f t="shared" si="81"/>
        <v>35175</v>
      </c>
      <c r="AU200" s="4"/>
      <c r="AV200" s="4"/>
      <c r="AW200" s="809"/>
      <c r="AX200" s="72"/>
      <c r="AY200" s="4"/>
    </row>
    <row r="201" spans="1:51" s="27" customFormat="1" ht="16.5" customHeight="1" x14ac:dyDescent="0.25">
      <c r="A201" s="68"/>
      <c r="B201" s="5"/>
      <c r="C201" s="4"/>
      <c r="D201" s="4"/>
      <c r="E201" s="4"/>
      <c r="F201" s="4"/>
      <c r="G201" s="4"/>
      <c r="H201" s="4"/>
      <c r="I201" s="4"/>
      <c r="J201" s="4"/>
      <c r="K201" s="7"/>
      <c r="L201" s="7"/>
      <c r="M201" s="62"/>
      <c r="N201" s="14"/>
      <c r="O201" s="7"/>
      <c r="P201" s="14"/>
      <c r="Q201" s="3"/>
      <c r="R201" s="8"/>
      <c r="S201" s="8"/>
      <c r="T201" s="4"/>
      <c r="U201" s="11"/>
      <c r="V201" s="26"/>
      <c r="W201" s="5"/>
      <c r="X201" s="17"/>
      <c r="Y201" s="4"/>
      <c r="Z201" s="26" t="s">
        <v>43</v>
      </c>
      <c r="AA201" s="62">
        <v>5</v>
      </c>
      <c r="AB201" s="16">
        <v>7</v>
      </c>
      <c r="AC201" s="16">
        <v>2</v>
      </c>
      <c r="AD201" s="8">
        <f>AA201*AB201</f>
        <v>35</v>
      </c>
      <c r="AE201" s="8">
        <v>50</v>
      </c>
      <c r="AF201" s="7">
        <f>AF200</f>
        <v>6700</v>
      </c>
      <c r="AG201" s="7">
        <f t="shared" si="82"/>
        <v>234500</v>
      </c>
      <c r="AH201" s="3">
        <f t="shared" si="83"/>
        <v>35</v>
      </c>
      <c r="AI201" s="3"/>
      <c r="AJ201" s="3">
        <v>35</v>
      </c>
      <c r="AK201" s="3"/>
      <c r="AL201" s="3"/>
      <c r="AM201" s="4"/>
      <c r="AN201" s="4">
        <v>85</v>
      </c>
      <c r="AO201" s="111">
        <f t="shared" si="80"/>
        <v>199325</v>
      </c>
      <c r="AP201" s="166">
        <f t="shared" si="84"/>
        <v>35175</v>
      </c>
      <c r="AQ201" s="95">
        <f t="shared" si="62"/>
        <v>35175</v>
      </c>
      <c r="AR201" s="95">
        <f t="shared" si="63"/>
        <v>35175</v>
      </c>
      <c r="AS201" s="4"/>
      <c r="AT201" s="95">
        <f t="shared" si="81"/>
        <v>35175</v>
      </c>
      <c r="AU201" s="4"/>
      <c r="AV201" s="4"/>
      <c r="AW201" s="809"/>
      <c r="AX201" s="72"/>
      <c r="AY201" s="4"/>
    </row>
    <row r="202" spans="1:51" ht="16.5" customHeight="1" x14ac:dyDescent="0.25">
      <c r="A202" s="67" t="s">
        <v>1084</v>
      </c>
      <c r="B202" s="1">
        <v>797</v>
      </c>
      <c r="C202" s="2" t="s">
        <v>5</v>
      </c>
      <c r="D202" s="2">
        <v>15194</v>
      </c>
      <c r="E202" s="2">
        <v>20</v>
      </c>
      <c r="F202" s="2">
        <v>377</v>
      </c>
      <c r="G202" s="2" t="s">
        <v>160</v>
      </c>
      <c r="H202" s="2">
        <v>0</v>
      </c>
      <c r="I202" s="2">
        <v>1</v>
      </c>
      <c r="J202" s="2">
        <v>70</v>
      </c>
      <c r="K202" s="12">
        <f>H202*400+I202*100+J202</f>
        <v>170</v>
      </c>
      <c r="L202" s="14">
        <f>SUM(Q202:U202)</f>
        <v>170</v>
      </c>
      <c r="M202" s="62">
        <v>2</v>
      </c>
      <c r="N202" s="14">
        <f>L202</f>
        <v>170</v>
      </c>
      <c r="O202" s="14">
        <f>[15]qry_report!$L$291</f>
        <v>150</v>
      </c>
      <c r="P202" s="14">
        <f>N202*O202</f>
        <v>25500</v>
      </c>
      <c r="R202" s="8">
        <v>170</v>
      </c>
      <c r="V202" s="26" t="s">
        <v>1084</v>
      </c>
      <c r="W202" s="5">
        <v>817</v>
      </c>
      <c r="X202" s="17" t="s">
        <v>1085</v>
      </c>
      <c r="Y202" s="4" t="s">
        <v>28</v>
      </c>
      <c r="Z202" s="4" t="s">
        <v>41</v>
      </c>
      <c r="AA202" s="62"/>
      <c r="AC202" s="16">
        <v>2</v>
      </c>
      <c r="AD202" s="8">
        <f>AD203+AD204</f>
        <v>196</v>
      </c>
      <c r="AE202" s="8">
        <v>100</v>
      </c>
      <c r="AF202" s="7">
        <f>[8]รายการ!B1</f>
        <v>6700</v>
      </c>
      <c r="AG202" s="7">
        <f t="shared" si="82"/>
        <v>1313200</v>
      </c>
      <c r="AH202" s="3">
        <f t="shared" si="83"/>
        <v>196</v>
      </c>
      <c r="AJ202" s="3">
        <f>AJ203+AJ204</f>
        <v>196</v>
      </c>
      <c r="AM202" s="2">
        <v>31</v>
      </c>
      <c r="AN202" s="2">
        <f>ค่าเสื่อม!W3</f>
        <v>85</v>
      </c>
      <c r="AO202" s="111">
        <f t="shared" si="80"/>
        <v>1116220</v>
      </c>
      <c r="AP202" s="95">
        <f t="shared" si="84"/>
        <v>196980</v>
      </c>
      <c r="AQ202" s="95">
        <f t="shared" si="62"/>
        <v>222480</v>
      </c>
      <c r="AR202" s="95">
        <f t="shared" si="63"/>
        <v>222480</v>
      </c>
      <c r="AT202" s="95">
        <f t="shared" si="81"/>
        <v>222480</v>
      </c>
      <c r="AU202" s="2"/>
      <c r="AW202" s="808"/>
      <c r="AX202" s="66"/>
      <c r="AY202" s="2"/>
    </row>
    <row r="203" spans="1:51" ht="16.5" customHeight="1" x14ac:dyDescent="0.25">
      <c r="C203" s="2"/>
      <c r="N203" s="14"/>
      <c r="P203" s="14"/>
      <c r="Z203" s="26" t="s">
        <v>42</v>
      </c>
      <c r="AA203" s="62">
        <v>7</v>
      </c>
      <c r="AB203" s="16">
        <v>14</v>
      </c>
      <c r="AC203" s="16">
        <v>2</v>
      </c>
      <c r="AD203" s="8">
        <f>AA203*AB203</f>
        <v>98</v>
      </c>
      <c r="AE203" s="8">
        <v>50</v>
      </c>
      <c r="AF203" s="7">
        <f>AF202</f>
        <v>6700</v>
      </c>
      <c r="AG203" s="7">
        <f t="shared" si="82"/>
        <v>656600</v>
      </c>
      <c r="AH203" s="3">
        <f t="shared" si="83"/>
        <v>98</v>
      </c>
      <c r="AJ203" s="3">
        <v>98</v>
      </c>
      <c r="AN203" s="2">
        <v>85</v>
      </c>
      <c r="AO203" s="111">
        <f t="shared" si="80"/>
        <v>558110</v>
      </c>
      <c r="AP203" s="95">
        <f t="shared" si="84"/>
        <v>98490</v>
      </c>
      <c r="AQ203" s="95">
        <f t="shared" si="62"/>
        <v>98490</v>
      </c>
      <c r="AR203" s="95">
        <f t="shared" si="63"/>
        <v>98490</v>
      </c>
      <c r="AT203" s="95">
        <f t="shared" si="81"/>
        <v>98490</v>
      </c>
      <c r="AU203" s="2"/>
      <c r="AW203" s="808"/>
      <c r="AX203" s="66"/>
      <c r="AY203" s="2"/>
    </row>
    <row r="204" spans="1:51" ht="16.5" customHeight="1" x14ac:dyDescent="0.25">
      <c r="C204" s="2"/>
      <c r="N204" s="14"/>
      <c r="P204" s="14"/>
      <c r="Z204" s="26" t="s">
        <v>43</v>
      </c>
      <c r="AA204" s="62">
        <v>7</v>
      </c>
      <c r="AB204" s="16">
        <v>14</v>
      </c>
      <c r="AC204" s="16">
        <v>2</v>
      </c>
      <c r="AD204" s="8">
        <f>AA204*AB204</f>
        <v>98</v>
      </c>
      <c r="AE204" s="8">
        <v>50</v>
      </c>
      <c r="AF204" s="7">
        <f>AF203</f>
        <v>6700</v>
      </c>
      <c r="AG204" s="7">
        <f t="shared" si="82"/>
        <v>656600</v>
      </c>
      <c r="AH204" s="3">
        <f t="shared" si="83"/>
        <v>98</v>
      </c>
      <c r="AJ204" s="3">
        <v>98</v>
      </c>
      <c r="AN204" s="2">
        <v>85</v>
      </c>
      <c r="AO204" s="111">
        <f t="shared" si="80"/>
        <v>558110</v>
      </c>
      <c r="AP204" s="95">
        <f t="shared" si="84"/>
        <v>98490</v>
      </c>
      <c r="AQ204" s="95">
        <f t="shared" ref="AQ204:AQ236" si="85">P204+AP204</f>
        <v>98490</v>
      </c>
      <c r="AR204" s="95">
        <f t="shared" ref="AR204:AR236" si="86">AQ204</f>
        <v>98490</v>
      </c>
      <c r="AT204" s="95">
        <f t="shared" si="81"/>
        <v>98490</v>
      </c>
      <c r="AU204" s="2"/>
      <c r="AW204" s="808"/>
      <c r="AX204" s="66"/>
      <c r="AY204" s="2"/>
    </row>
    <row r="205" spans="1:51" ht="16.5" customHeight="1" x14ac:dyDescent="0.25">
      <c r="C205" s="2"/>
      <c r="N205" s="14"/>
      <c r="P205" s="14"/>
      <c r="W205" s="5">
        <v>818</v>
      </c>
      <c r="Y205" s="4" t="s">
        <v>38</v>
      </c>
      <c r="Z205" s="4" t="s">
        <v>7</v>
      </c>
      <c r="AA205" s="62">
        <v>5</v>
      </c>
      <c r="AB205" s="16">
        <v>10</v>
      </c>
      <c r="AC205" s="16">
        <v>2</v>
      </c>
      <c r="AD205" s="8">
        <f>AA205*AB205</f>
        <v>50</v>
      </c>
      <c r="AE205" s="8">
        <v>100</v>
      </c>
      <c r="AF205" s="7">
        <f>[8]รายการ!B34</f>
        <v>2050</v>
      </c>
      <c r="AG205" s="7">
        <f t="shared" si="82"/>
        <v>102500</v>
      </c>
      <c r="AH205" s="3">
        <f t="shared" si="83"/>
        <v>50</v>
      </c>
      <c r="AJ205" s="3">
        <v>50</v>
      </c>
      <c r="AM205" s="2">
        <v>31</v>
      </c>
      <c r="AN205" s="2">
        <v>93</v>
      </c>
      <c r="AO205" s="111">
        <f t="shared" si="80"/>
        <v>95325</v>
      </c>
      <c r="AP205" s="95">
        <f t="shared" si="84"/>
        <v>7175</v>
      </c>
      <c r="AQ205" s="95">
        <f t="shared" si="85"/>
        <v>7175</v>
      </c>
      <c r="AR205" s="95">
        <f t="shared" si="86"/>
        <v>7175</v>
      </c>
      <c r="AT205" s="95">
        <f t="shared" si="81"/>
        <v>7175</v>
      </c>
      <c r="AU205" s="2"/>
      <c r="AW205" s="808" t="s">
        <v>1086</v>
      </c>
      <c r="AX205" s="66"/>
      <c r="AY205" s="2"/>
    </row>
    <row r="206" spans="1:51" ht="16.5" customHeight="1" x14ac:dyDescent="0.25">
      <c r="B206" s="1">
        <v>798</v>
      </c>
      <c r="C206" s="2" t="s">
        <v>5</v>
      </c>
      <c r="D206" s="2">
        <v>28032</v>
      </c>
      <c r="E206" s="2">
        <v>29</v>
      </c>
      <c r="F206" s="2">
        <v>1267</v>
      </c>
      <c r="G206" s="2" t="s">
        <v>160</v>
      </c>
      <c r="H206" s="2">
        <v>5</v>
      </c>
      <c r="I206" s="2">
        <v>0</v>
      </c>
      <c r="J206" s="2">
        <v>35</v>
      </c>
      <c r="K206" s="12">
        <f>H206*400+I206*100+J206</f>
        <v>2035</v>
      </c>
      <c r="L206" s="14">
        <f>SUM(Q206:U206)</f>
        <v>2035</v>
      </c>
      <c r="M206" s="62">
        <v>1</v>
      </c>
      <c r="N206" s="14">
        <f>L206</f>
        <v>2035</v>
      </c>
      <c r="O206" s="14">
        <f>125</f>
        <v>125</v>
      </c>
      <c r="P206" s="14">
        <f>N206*O206</f>
        <v>254375</v>
      </c>
      <c r="Q206" s="3">
        <v>2035</v>
      </c>
      <c r="AA206" s="62"/>
      <c r="AO206" s="111"/>
      <c r="AQ206" s="95">
        <f t="shared" si="85"/>
        <v>254375</v>
      </c>
      <c r="AR206" s="95">
        <f t="shared" si="86"/>
        <v>254375</v>
      </c>
      <c r="AT206" s="95">
        <f>AQ206</f>
        <v>254375</v>
      </c>
      <c r="AU206" s="2"/>
      <c r="AW206" s="808"/>
      <c r="AX206" s="66"/>
      <c r="AY206" s="2"/>
    </row>
    <row r="207" spans="1:51" ht="16.5" customHeight="1" x14ac:dyDescent="0.25">
      <c r="A207" s="67" t="s">
        <v>1087</v>
      </c>
      <c r="B207" s="1">
        <v>799</v>
      </c>
      <c r="C207" s="2" t="s">
        <v>5</v>
      </c>
      <c r="D207" s="2">
        <v>15190</v>
      </c>
      <c r="E207" s="2">
        <v>24</v>
      </c>
      <c r="F207" s="2">
        <v>373</v>
      </c>
      <c r="G207" s="2" t="s">
        <v>160</v>
      </c>
      <c r="H207" s="2">
        <v>0</v>
      </c>
      <c r="I207" s="2">
        <v>1</v>
      </c>
      <c r="J207" s="2">
        <v>86</v>
      </c>
      <c r="K207" s="12">
        <f>H207*400+I207*100+J207</f>
        <v>186</v>
      </c>
      <c r="L207" s="14">
        <f>SUM(Q207:U207)</f>
        <v>186</v>
      </c>
      <c r="M207" s="62">
        <v>2</v>
      </c>
      <c r="N207" s="14">
        <f>L207</f>
        <v>186</v>
      </c>
      <c r="O207" s="14">
        <f>[15]qry_report!$L$287</f>
        <v>100</v>
      </c>
      <c r="P207" s="14">
        <f>N207*O207</f>
        <v>18600</v>
      </c>
      <c r="R207" s="8">
        <v>186</v>
      </c>
      <c r="V207" s="28" t="s">
        <v>1087</v>
      </c>
      <c r="W207" s="5">
        <v>819</v>
      </c>
      <c r="X207" s="17">
        <v>33</v>
      </c>
      <c r="Y207" s="4" t="s">
        <v>28</v>
      </c>
      <c r="Z207" s="4" t="s">
        <v>53</v>
      </c>
      <c r="AA207" s="62">
        <v>15</v>
      </c>
      <c r="AB207" s="16">
        <v>17</v>
      </c>
      <c r="AC207" s="16">
        <v>2</v>
      </c>
      <c r="AD207" s="8">
        <f>AA207*AB207</f>
        <v>255</v>
      </c>
      <c r="AE207" s="8">
        <v>100</v>
      </c>
      <c r="AF207" s="7">
        <f>[8]รายการ!B1</f>
        <v>6700</v>
      </c>
      <c r="AG207" s="7">
        <f>AF207*AD207</f>
        <v>1708500</v>
      </c>
      <c r="AH207" s="3">
        <f>SUM(AI207:AL207)</f>
        <v>255</v>
      </c>
      <c r="AJ207" s="3">
        <v>255</v>
      </c>
      <c r="AM207" s="2">
        <v>71</v>
      </c>
      <c r="AN207" s="2">
        <v>93</v>
      </c>
      <c r="AO207" s="111">
        <f>AG207*AN207/100</f>
        <v>1588905</v>
      </c>
      <c r="AP207" s="95">
        <f>AG207-AO207</f>
        <v>119595</v>
      </c>
      <c r="AQ207" s="95">
        <f t="shared" si="85"/>
        <v>138195</v>
      </c>
      <c r="AR207" s="95">
        <f t="shared" si="86"/>
        <v>138195</v>
      </c>
      <c r="AT207" s="95">
        <f>AQ207</f>
        <v>138195</v>
      </c>
      <c r="AU207" s="2"/>
      <c r="AW207" s="808"/>
      <c r="AX207" s="66"/>
      <c r="AY207" s="2"/>
    </row>
    <row r="208" spans="1:51" ht="16.5" customHeight="1" x14ac:dyDescent="0.25">
      <c r="A208" s="68" t="s">
        <v>1088</v>
      </c>
      <c r="B208" s="5">
        <v>800</v>
      </c>
      <c r="C208" s="4" t="s">
        <v>5</v>
      </c>
      <c r="D208" s="4">
        <v>35983</v>
      </c>
      <c r="E208" s="4">
        <v>40</v>
      </c>
      <c r="F208" s="4">
        <v>1704</v>
      </c>
      <c r="G208" s="4" t="s">
        <v>160</v>
      </c>
      <c r="H208" s="4">
        <v>0</v>
      </c>
      <c r="I208" s="4">
        <v>0</v>
      </c>
      <c r="J208" s="4">
        <v>76</v>
      </c>
      <c r="K208" s="12">
        <f>H208*400+I208*100+J208</f>
        <v>76</v>
      </c>
      <c r="L208" s="14">
        <f>SUM(Q208:U208)</f>
        <v>76</v>
      </c>
      <c r="M208" s="62">
        <v>2</v>
      </c>
      <c r="N208" s="14">
        <f>L208</f>
        <v>76</v>
      </c>
      <c r="O208" s="14">
        <f>[15]qry_report!$L$1272</f>
        <v>150</v>
      </c>
      <c r="P208" s="14">
        <f>N208*O208</f>
        <v>11400</v>
      </c>
      <c r="R208" s="8">
        <v>76</v>
      </c>
      <c r="V208" s="28"/>
      <c r="AA208" s="62"/>
      <c r="AH208" s="3"/>
      <c r="AO208" s="111"/>
      <c r="AP208" s="95"/>
      <c r="AQ208" s="95">
        <f t="shared" si="85"/>
        <v>11400</v>
      </c>
      <c r="AR208" s="95">
        <f t="shared" si="86"/>
        <v>11400</v>
      </c>
      <c r="AT208" s="95">
        <f>AQ208</f>
        <v>11400</v>
      </c>
      <c r="AU208" s="2"/>
      <c r="AW208" s="808"/>
      <c r="AX208" s="66"/>
      <c r="AY208" s="2"/>
    </row>
    <row r="209" spans="1:51" s="27" customFormat="1" ht="16.5" customHeight="1" x14ac:dyDescent="0.25">
      <c r="A209" s="67"/>
      <c r="B209" s="1"/>
      <c r="C209" s="2"/>
      <c r="D209" s="2"/>
      <c r="E209" s="2"/>
      <c r="F209" s="2"/>
      <c r="G209" s="2"/>
      <c r="H209" s="2"/>
      <c r="I209" s="2"/>
      <c r="J209" s="2"/>
      <c r="K209" s="12"/>
      <c r="L209" s="14"/>
      <c r="M209" s="62"/>
      <c r="N209" s="14"/>
      <c r="O209" s="14"/>
      <c r="P209" s="14"/>
      <c r="Q209" s="3"/>
      <c r="R209" s="8"/>
      <c r="S209" s="8"/>
      <c r="T209" s="4"/>
      <c r="U209" s="11"/>
      <c r="V209" s="26" t="s">
        <v>1089</v>
      </c>
      <c r="W209" s="5">
        <v>820</v>
      </c>
      <c r="X209" s="17" t="s">
        <v>1090</v>
      </c>
      <c r="Y209" s="4" t="s">
        <v>28</v>
      </c>
      <c r="Z209" s="4" t="s">
        <v>53</v>
      </c>
      <c r="AA209" s="62">
        <v>6</v>
      </c>
      <c r="AB209" s="16">
        <v>8</v>
      </c>
      <c r="AC209" s="16">
        <v>2</v>
      </c>
      <c r="AD209" s="8">
        <f>AA209*AB209</f>
        <v>48</v>
      </c>
      <c r="AE209" s="8">
        <v>100</v>
      </c>
      <c r="AF209" s="7">
        <f>[8]รายการ!B1</f>
        <v>6700</v>
      </c>
      <c r="AG209" s="7">
        <f>AF209*AD209</f>
        <v>321600</v>
      </c>
      <c r="AH209" s="3">
        <f>SUM(AI209:AL209)</f>
        <v>48</v>
      </c>
      <c r="AI209" s="3"/>
      <c r="AJ209" s="3">
        <v>48</v>
      </c>
      <c r="AK209" s="3"/>
      <c r="AL209" s="3"/>
      <c r="AM209" s="4">
        <v>26</v>
      </c>
      <c r="AN209" s="4">
        <v>93</v>
      </c>
      <c r="AO209" s="111">
        <f>AG209*AN209/100</f>
        <v>299088</v>
      </c>
      <c r="AP209" s="166">
        <f>AG209-AO209</f>
        <v>22512</v>
      </c>
      <c r="AQ209" s="95">
        <f t="shared" si="85"/>
        <v>22512</v>
      </c>
      <c r="AR209" s="95">
        <f t="shared" si="86"/>
        <v>22512</v>
      </c>
      <c r="AS209" s="4"/>
      <c r="AT209" s="95">
        <f>AQ209</f>
        <v>22512</v>
      </c>
      <c r="AU209" s="4"/>
      <c r="AV209" s="4"/>
      <c r="AW209" s="809"/>
      <c r="AX209" s="72"/>
      <c r="AY209" s="4"/>
    </row>
    <row r="210" spans="1:51" s="27" customFormat="1" ht="16.5" customHeight="1" x14ac:dyDescent="0.25">
      <c r="A210" s="68"/>
      <c r="B210" s="5">
        <v>801</v>
      </c>
      <c r="C210" s="4" t="s">
        <v>5</v>
      </c>
      <c r="D210" s="4">
        <v>35984</v>
      </c>
      <c r="E210" s="4">
        <v>41</v>
      </c>
      <c r="F210" s="4">
        <v>1705</v>
      </c>
      <c r="G210" s="4" t="s">
        <v>160</v>
      </c>
      <c r="H210" s="4">
        <v>0</v>
      </c>
      <c r="I210" s="4">
        <v>0</v>
      </c>
      <c r="J210" s="4">
        <v>76</v>
      </c>
      <c r="K210" s="12">
        <f>H210*400+I210*100+J210</f>
        <v>76</v>
      </c>
      <c r="L210" s="14">
        <f>K210</f>
        <v>76</v>
      </c>
      <c r="M210" s="62">
        <v>1</v>
      </c>
      <c r="N210" s="14">
        <f>K210</f>
        <v>76</v>
      </c>
      <c r="O210" s="14">
        <f>150</f>
        <v>150</v>
      </c>
      <c r="P210" s="14">
        <f t="shared" ref="P210:P218" si="87">N210*O210</f>
        <v>11400</v>
      </c>
      <c r="Q210" s="3">
        <v>76</v>
      </c>
      <c r="R210" s="8"/>
      <c r="S210" s="8"/>
      <c r="T210" s="4"/>
      <c r="U210" s="11"/>
      <c r="V210" s="26"/>
      <c r="W210" s="5"/>
      <c r="X210" s="17"/>
      <c r="Y210" s="4"/>
      <c r="Z210" s="4"/>
      <c r="AA210" s="62"/>
      <c r="AB210" s="16"/>
      <c r="AC210" s="16"/>
      <c r="AD210" s="8"/>
      <c r="AE210" s="8"/>
      <c r="AF210" s="7"/>
      <c r="AG210" s="7"/>
      <c r="AH210" s="4"/>
      <c r="AI210" s="3"/>
      <c r="AJ210" s="3"/>
      <c r="AK210" s="3"/>
      <c r="AL210" s="3"/>
      <c r="AM210" s="4"/>
      <c r="AN210" s="4"/>
      <c r="AO210" s="111"/>
      <c r="AP210" s="4"/>
      <c r="AQ210" s="95">
        <f t="shared" si="85"/>
        <v>11400</v>
      </c>
      <c r="AR210" s="95">
        <f t="shared" si="86"/>
        <v>11400</v>
      </c>
      <c r="AS210" s="4"/>
      <c r="AT210" s="166">
        <f t="shared" ref="AT210:AT236" si="88">AQ210-AS210</f>
        <v>11400</v>
      </c>
      <c r="AU210" s="4"/>
      <c r="AV210" s="4"/>
      <c r="AW210" s="809"/>
      <c r="AX210" s="72"/>
      <c r="AY210" s="4"/>
    </row>
    <row r="211" spans="1:51" ht="16.5" customHeight="1" x14ac:dyDescent="0.25">
      <c r="A211" s="67" t="s">
        <v>1091</v>
      </c>
      <c r="B211" s="5">
        <v>802</v>
      </c>
      <c r="C211" s="2" t="s">
        <v>5</v>
      </c>
      <c r="D211" s="2">
        <v>15183</v>
      </c>
      <c r="E211" s="2">
        <v>23</v>
      </c>
      <c r="F211" s="2">
        <v>366</v>
      </c>
      <c r="G211" s="2" t="s">
        <v>160</v>
      </c>
      <c r="H211" s="2">
        <v>0</v>
      </c>
      <c r="I211" s="2">
        <v>2</v>
      </c>
      <c r="J211" s="2">
        <v>9</v>
      </c>
      <c r="K211" s="12">
        <f>H211*400+I211*100+J211</f>
        <v>209</v>
      </c>
      <c r="L211" s="14">
        <f t="shared" ref="L211:L218" si="89">SUM(Q211:U211)</f>
        <v>209</v>
      </c>
      <c r="M211" s="62">
        <v>2</v>
      </c>
      <c r="N211" s="14">
        <f t="shared" ref="N211:N218" si="90">L211</f>
        <v>209</v>
      </c>
      <c r="O211" s="14">
        <f>[15]qry_report!$L$280</f>
        <v>150</v>
      </c>
      <c r="P211" s="14">
        <f t="shared" si="87"/>
        <v>31350</v>
      </c>
      <c r="R211" s="8">
        <v>209</v>
      </c>
      <c r="V211" s="28" t="s">
        <v>1091</v>
      </c>
      <c r="W211" s="5">
        <v>821</v>
      </c>
      <c r="X211" s="17" t="s">
        <v>645</v>
      </c>
      <c r="Y211" s="4" t="s">
        <v>28</v>
      </c>
      <c r="Z211" s="4" t="s">
        <v>53</v>
      </c>
      <c r="AA211" s="62">
        <v>16</v>
      </c>
      <c r="AB211" s="16">
        <v>18</v>
      </c>
      <c r="AC211" s="16">
        <v>2</v>
      </c>
      <c r="AD211" s="8">
        <f>AA211*AB211</f>
        <v>288</v>
      </c>
      <c r="AE211" s="8">
        <v>100</v>
      </c>
      <c r="AF211" s="7">
        <f>[8]รายการ!B1</f>
        <v>6700</v>
      </c>
      <c r="AG211" s="7">
        <f>AF211*AD211</f>
        <v>1929600</v>
      </c>
      <c r="AH211" s="3">
        <f>SUM(AI211:AL211)</f>
        <v>288</v>
      </c>
      <c r="AJ211" s="3">
        <v>288</v>
      </c>
      <c r="AM211" s="2">
        <v>31</v>
      </c>
      <c r="AN211" s="2">
        <v>93</v>
      </c>
      <c r="AO211" s="111">
        <f>AG211*AN211/100</f>
        <v>1794528</v>
      </c>
      <c r="AP211" s="95">
        <f>AG211-AO211</f>
        <v>135072</v>
      </c>
      <c r="AQ211" s="95">
        <f t="shared" si="85"/>
        <v>166422</v>
      </c>
      <c r="AR211" s="95">
        <f t="shared" si="86"/>
        <v>166422</v>
      </c>
      <c r="AT211" s="95">
        <f t="shared" si="88"/>
        <v>166422</v>
      </c>
      <c r="AU211" s="2"/>
      <c r="AW211" s="808"/>
      <c r="AX211" s="66"/>
      <c r="AY211" s="2"/>
    </row>
    <row r="212" spans="1:51" ht="16.5" customHeight="1" x14ac:dyDescent="0.25">
      <c r="B212" s="5">
        <v>803</v>
      </c>
      <c r="C212" s="2" t="s">
        <v>5</v>
      </c>
      <c r="D212" s="2">
        <v>15176</v>
      </c>
      <c r="E212" s="2">
        <v>11</v>
      </c>
      <c r="F212" s="2">
        <v>359</v>
      </c>
      <c r="G212" s="2" t="s">
        <v>160</v>
      </c>
      <c r="H212" s="2">
        <v>0</v>
      </c>
      <c r="I212" s="2">
        <v>3</v>
      </c>
      <c r="J212" s="2">
        <v>79</v>
      </c>
      <c r="K212" s="12">
        <f>H212*400+I212*100+J212</f>
        <v>379</v>
      </c>
      <c r="L212" s="14">
        <f t="shared" si="89"/>
        <v>379</v>
      </c>
      <c r="M212" s="62">
        <v>1</v>
      </c>
      <c r="N212" s="14">
        <f t="shared" si="90"/>
        <v>379</v>
      </c>
      <c r="O212" s="14">
        <f>[15]qry_report!$L$273</f>
        <v>150</v>
      </c>
      <c r="P212" s="14">
        <f t="shared" si="87"/>
        <v>56850</v>
      </c>
      <c r="Q212" s="3">
        <v>379</v>
      </c>
      <c r="AA212" s="62"/>
      <c r="AO212" s="111"/>
      <c r="AQ212" s="95">
        <f t="shared" si="85"/>
        <v>56850</v>
      </c>
      <c r="AR212" s="95">
        <f t="shared" si="86"/>
        <v>56850</v>
      </c>
      <c r="AT212" s="95">
        <f t="shared" si="88"/>
        <v>56850</v>
      </c>
      <c r="AU212" s="2"/>
      <c r="AW212" s="808"/>
      <c r="AX212" s="66"/>
      <c r="AY212" s="2"/>
    </row>
    <row r="213" spans="1:51" ht="16.5" customHeight="1" x14ac:dyDescent="0.25">
      <c r="B213" s="5">
        <v>804</v>
      </c>
      <c r="C213" s="2" t="s">
        <v>5</v>
      </c>
      <c r="D213" s="2">
        <v>28036</v>
      </c>
      <c r="E213" s="2">
        <v>26</v>
      </c>
      <c r="F213" s="2">
        <v>1271</v>
      </c>
      <c r="G213" s="2" t="s">
        <v>160</v>
      </c>
      <c r="H213" s="2">
        <v>9</v>
      </c>
      <c r="I213" s="2">
        <v>2</v>
      </c>
      <c r="J213" s="2">
        <v>18</v>
      </c>
      <c r="K213" s="12">
        <f>H213*400+I213*100+J213</f>
        <v>3818</v>
      </c>
      <c r="L213" s="14">
        <f t="shared" si="89"/>
        <v>3818</v>
      </c>
      <c r="M213" s="62">
        <v>1</v>
      </c>
      <c r="N213" s="14">
        <f t="shared" si="90"/>
        <v>3818</v>
      </c>
      <c r="O213" s="14">
        <f>125</f>
        <v>125</v>
      </c>
      <c r="P213" s="14">
        <f t="shared" si="87"/>
        <v>477250</v>
      </c>
      <c r="Q213" s="3">
        <v>3818</v>
      </c>
      <c r="AA213" s="62"/>
      <c r="AO213" s="111"/>
      <c r="AQ213" s="95">
        <f t="shared" si="85"/>
        <v>477250</v>
      </c>
      <c r="AR213" s="95">
        <f t="shared" si="86"/>
        <v>477250</v>
      </c>
      <c r="AT213" s="95">
        <f t="shared" si="88"/>
        <v>477250</v>
      </c>
      <c r="AU213" s="2"/>
      <c r="AW213" s="808"/>
      <c r="AX213" s="66"/>
      <c r="AY213" s="2"/>
    </row>
    <row r="214" spans="1:51" ht="16.5" customHeight="1" x14ac:dyDescent="0.25">
      <c r="B214" s="5">
        <v>805</v>
      </c>
      <c r="C214" s="2" t="s">
        <v>5</v>
      </c>
      <c r="D214" s="2">
        <v>27621</v>
      </c>
      <c r="E214" s="2">
        <v>57</v>
      </c>
      <c r="F214" s="2">
        <v>1225</v>
      </c>
      <c r="G214" s="2" t="s">
        <v>160</v>
      </c>
      <c r="H214" s="2">
        <v>17</v>
      </c>
      <c r="I214" s="2">
        <v>0</v>
      </c>
      <c r="J214" s="2">
        <v>36</v>
      </c>
      <c r="K214" s="12">
        <v>6836</v>
      </c>
      <c r="L214" s="14">
        <f t="shared" si="89"/>
        <v>6836</v>
      </c>
      <c r="M214" s="62">
        <v>1</v>
      </c>
      <c r="N214" s="14">
        <f t="shared" si="90"/>
        <v>6836</v>
      </c>
      <c r="O214" s="14">
        <f>[15]qry_report!$L$842</f>
        <v>125</v>
      </c>
      <c r="P214" s="14">
        <f t="shared" si="87"/>
        <v>854500</v>
      </c>
      <c r="Q214" s="3">
        <v>6836</v>
      </c>
      <c r="AA214" s="62"/>
      <c r="AO214" s="111"/>
      <c r="AQ214" s="95">
        <f t="shared" si="85"/>
        <v>854500</v>
      </c>
      <c r="AR214" s="95">
        <f t="shared" si="86"/>
        <v>854500</v>
      </c>
      <c r="AT214" s="95">
        <f t="shared" si="88"/>
        <v>854500</v>
      </c>
      <c r="AU214" s="2"/>
      <c r="AW214" s="808"/>
      <c r="AX214" s="66"/>
      <c r="AY214" s="2"/>
    </row>
    <row r="215" spans="1:51" ht="16.5" customHeight="1" x14ac:dyDescent="0.25">
      <c r="A215" s="67" t="s">
        <v>1092</v>
      </c>
      <c r="B215" s="5">
        <v>806</v>
      </c>
      <c r="C215" s="2" t="s">
        <v>5</v>
      </c>
      <c r="D215" s="2">
        <v>15188</v>
      </c>
      <c r="E215" s="2">
        <v>26</v>
      </c>
      <c r="F215" s="2">
        <v>371</v>
      </c>
      <c r="G215" s="2" t="s">
        <v>160</v>
      </c>
      <c r="H215" s="2">
        <v>0</v>
      </c>
      <c r="I215" s="2">
        <v>1</v>
      </c>
      <c r="J215" s="2">
        <v>96</v>
      </c>
      <c r="K215" s="12">
        <f>H215*400+I215*100+J215</f>
        <v>196</v>
      </c>
      <c r="L215" s="14">
        <f t="shared" si="89"/>
        <v>196</v>
      </c>
      <c r="M215" s="62">
        <v>2</v>
      </c>
      <c r="N215" s="14">
        <f t="shared" si="90"/>
        <v>196</v>
      </c>
      <c r="O215" s="14">
        <f>[15]qry_report!$L$285</f>
        <v>100</v>
      </c>
      <c r="P215" s="14">
        <f t="shared" si="87"/>
        <v>19600</v>
      </c>
      <c r="R215" s="8">
        <v>196</v>
      </c>
      <c r="V215" s="28" t="s">
        <v>1092</v>
      </c>
      <c r="W215" s="5">
        <v>822</v>
      </c>
      <c r="X215" s="17" t="s">
        <v>274</v>
      </c>
      <c r="Y215" s="4" t="s">
        <v>28</v>
      </c>
      <c r="Z215" s="4" t="s">
        <v>53</v>
      </c>
      <c r="AA215" s="62">
        <v>17</v>
      </c>
      <c r="AB215" s="16">
        <v>20</v>
      </c>
      <c r="AC215" s="16">
        <v>2</v>
      </c>
      <c r="AD215" s="8">
        <f>AA215*AB215</f>
        <v>340</v>
      </c>
      <c r="AE215" s="8">
        <v>100</v>
      </c>
      <c r="AF215" s="7">
        <f>[8]รายการ!B1</f>
        <v>6700</v>
      </c>
      <c r="AG215" s="7">
        <f>AF215*AD215</f>
        <v>2278000</v>
      </c>
      <c r="AH215" s="3">
        <f>SUM(AI215:AL215)</f>
        <v>288</v>
      </c>
      <c r="AJ215" s="3">
        <v>288</v>
      </c>
      <c r="AM215" s="2">
        <v>31</v>
      </c>
      <c r="AN215" s="2">
        <v>93</v>
      </c>
      <c r="AO215" s="111">
        <f>AG215*AN215/100</f>
        <v>2118540</v>
      </c>
      <c r="AP215" s="95">
        <f>AG215-AO215</f>
        <v>159460</v>
      </c>
      <c r="AQ215" s="95">
        <f t="shared" si="85"/>
        <v>179060</v>
      </c>
      <c r="AR215" s="95">
        <f t="shared" si="86"/>
        <v>179060</v>
      </c>
      <c r="AT215" s="95">
        <f t="shared" si="88"/>
        <v>179060</v>
      </c>
      <c r="AU215" s="2"/>
      <c r="AW215" s="808"/>
      <c r="AX215" s="66"/>
      <c r="AY215" s="2"/>
    </row>
    <row r="216" spans="1:51" ht="16.5" customHeight="1" x14ac:dyDescent="0.25">
      <c r="B216" s="5">
        <v>807</v>
      </c>
      <c r="C216" s="2" t="s">
        <v>5</v>
      </c>
      <c r="D216" s="2">
        <v>28000</v>
      </c>
      <c r="E216" s="2">
        <v>56</v>
      </c>
      <c r="F216" s="2">
        <v>1235</v>
      </c>
      <c r="G216" s="2" t="s">
        <v>160</v>
      </c>
      <c r="H216" s="2">
        <v>13</v>
      </c>
      <c r="I216" s="2">
        <v>0</v>
      </c>
      <c r="J216" s="2">
        <v>0</v>
      </c>
      <c r="K216" s="12">
        <f>H216*400+I216*100+J216</f>
        <v>5200</v>
      </c>
      <c r="L216" s="14">
        <f t="shared" si="89"/>
        <v>5200</v>
      </c>
      <c r="M216" s="62">
        <v>1</v>
      </c>
      <c r="N216" s="14">
        <f t="shared" si="90"/>
        <v>5200</v>
      </c>
      <c r="O216" s="14">
        <f>[15]qry_report!$L$853</f>
        <v>125</v>
      </c>
      <c r="P216" s="14">
        <f t="shared" si="87"/>
        <v>650000</v>
      </c>
      <c r="Q216" s="3">
        <v>5200</v>
      </c>
      <c r="AA216" s="62"/>
      <c r="AO216" s="111"/>
      <c r="AQ216" s="95">
        <f t="shared" si="85"/>
        <v>650000</v>
      </c>
      <c r="AR216" s="95">
        <f t="shared" si="86"/>
        <v>650000</v>
      </c>
      <c r="AT216" s="95">
        <f t="shared" si="88"/>
        <v>650000</v>
      </c>
      <c r="AU216" s="2"/>
      <c r="AW216" s="808"/>
      <c r="AX216" s="66"/>
      <c r="AY216" s="2"/>
    </row>
    <row r="217" spans="1:51" ht="16.5" customHeight="1" x14ac:dyDescent="0.25">
      <c r="B217" s="5">
        <v>808</v>
      </c>
      <c r="C217" s="2" t="s">
        <v>5</v>
      </c>
      <c r="D217" s="2">
        <v>28001</v>
      </c>
      <c r="E217" s="2">
        <v>65</v>
      </c>
      <c r="F217" s="2">
        <v>1236</v>
      </c>
      <c r="G217" s="2" t="s">
        <v>160</v>
      </c>
      <c r="H217" s="2">
        <v>23</v>
      </c>
      <c r="I217" s="2">
        <v>0</v>
      </c>
      <c r="J217" s="2">
        <v>53</v>
      </c>
      <c r="K217" s="12">
        <f>H217*400+I217*100+J217</f>
        <v>9253</v>
      </c>
      <c r="L217" s="14">
        <f t="shared" si="89"/>
        <v>9253</v>
      </c>
      <c r="M217" s="62">
        <v>1</v>
      </c>
      <c r="N217" s="14">
        <f t="shared" si="90"/>
        <v>9253</v>
      </c>
      <c r="O217" s="14">
        <f>[15]qry_report!$L$853</f>
        <v>125</v>
      </c>
      <c r="P217" s="14">
        <f t="shared" si="87"/>
        <v>1156625</v>
      </c>
      <c r="Q217" s="3">
        <v>9253</v>
      </c>
      <c r="AA217" s="62"/>
      <c r="AO217" s="111"/>
      <c r="AQ217" s="95">
        <f t="shared" si="85"/>
        <v>1156625</v>
      </c>
      <c r="AR217" s="95">
        <f t="shared" si="86"/>
        <v>1156625</v>
      </c>
      <c r="AT217" s="95">
        <f t="shared" si="88"/>
        <v>1156625</v>
      </c>
      <c r="AU217" s="2"/>
      <c r="AW217" s="808"/>
      <c r="AX217" s="66"/>
      <c r="AY217" s="2"/>
    </row>
    <row r="218" spans="1:51" ht="16.5" customHeight="1" x14ac:dyDescent="0.25">
      <c r="A218" s="67" t="s">
        <v>1093</v>
      </c>
      <c r="B218" s="5">
        <v>809</v>
      </c>
      <c r="C218" s="2" t="s">
        <v>5</v>
      </c>
      <c r="D218" s="2">
        <v>15198</v>
      </c>
      <c r="E218" s="2">
        <v>16</v>
      </c>
      <c r="F218" s="2">
        <v>381</v>
      </c>
      <c r="G218" s="2" t="s">
        <v>160</v>
      </c>
      <c r="H218" s="2">
        <v>0</v>
      </c>
      <c r="I218" s="2">
        <v>0</v>
      </c>
      <c r="J218" s="2">
        <v>76</v>
      </c>
      <c r="K218" s="12">
        <f>H218*400+I218*100+J218</f>
        <v>76</v>
      </c>
      <c r="L218" s="14">
        <f t="shared" si="89"/>
        <v>76</v>
      </c>
      <c r="M218" s="62">
        <v>2</v>
      </c>
      <c r="N218" s="14">
        <f t="shared" si="90"/>
        <v>76</v>
      </c>
      <c r="O218" s="14">
        <f>[15]qry_report!$L$295</f>
        <v>200</v>
      </c>
      <c r="P218" s="14">
        <f t="shared" si="87"/>
        <v>15200</v>
      </c>
      <c r="R218" s="8">
        <v>76</v>
      </c>
      <c r="V218" s="28" t="s">
        <v>1093</v>
      </c>
      <c r="W218" s="5">
        <v>823</v>
      </c>
      <c r="X218" s="17" t="s">
        <v>1094</v>
      </c>
      <c r="Y218" s="4" t="s">
        <v>28</v>
      </c>
      <c r="Z218" s="4" t="s">
        <v>37</v>
      </c>
      <c r="AA218" s="62">
        <v>10</v>
      </c>
      <c r="AB218" s="16">
        <v>10</v>
      </c>
      <c r="AC218" s="16">
        <v>2</v>
      </c>
      <c r="AD218" s="8">
        <f>AA218*AB218</f>
        <v>100</v>
      </c>
      <c r="AE218" s="8">
        <v>100</v>
      </c>
      <c r="AF218" s="7">
        <f>[8]รายการ!B1</f>
        <v>6700</v>
      </c>
      <c r="AG218" s="7">
        <f t="shared" ref="AG218:AG223" si="91">AF218*AD218</f>
        <v>670000</v>
      </c>
      <c r="AH218" s="3">
        <f t="shared" ref="AH218:AH223" si="92">SUM(AI218:AL218)</f>
        <v>100</v>
      </c>
      <c r="AJ218" s="3">
        <v>100</v>
      </c>
      <c r="AM218" s="2">
        <v>24</v>
      </c>
      <c r="AN218" s="2">
        <f>ค่าเสื่อม!Y2</f>
        <v>38</v>
      </c>
      <c r="AO218" s="111">
        <f t="shared" ref="AO218:AO223" si="93">AG218*AN218/100</f>
        <v>254600</v>
      </c>
      <c r="AP218" s="95">
        <f t="shared" ref="AP218:AP223" si="94">AG218-AO218</f>
        <v>415400</v>
      </c>
      <c r="AQ218" s="95">
        <f t="shared" si="85"/>
        <v>430600</v>
      </c>
      <c r="AR218" s="95">
        <f t="shared" si="86"/>
        <v>430600</v>
      </c>
      <c r="AT218" s="95">
        <f t="shared" si="88"/>
        <v>430600</v>
      </c>
      <c r="AU218" s="2"/>
      <c r="AW218" s="808"/>
      <c r="AX218" s="66"/>
      <c r="AY218" s="2"/>
    </row>
    <row r="219" spans="1:51" ht="16.5" customHeight="1" x14ac:dyDescent="0.25">
      <c r="C219" s="2"/>
      <c r="N219" s="14"/>
      <c r="P219" s="14"/>
      <c r="W219" s="5">
        <v>824</v>
      </c>
      <c r="Y219" s="4" t="s">
        <v>38</v>
      </c>
      <c r="Z219" s="4" t="s">
        <v>7</v>
      </c>
      <c r="AA219" s="62">
        <v>4</v>
      </c>
      <c r="AB219" s="16">
        <v>22</v>
      </c>
      <c r="AC219" s="16">
        <v>2</v>
      </c>
      <c r="AD219" s="8">
        <f>AA219*AB219</f>
        <v>88</v>
      </c>
      <c r="AE219" s="8">
        <v>100</v>
      </c>
      <c r="AF219" s="7">
        <f>[8]รายการ!B34</f>
        <v>2050</v>
      </c>
      <c r="AG219" s="7">
        <f t="shared" si="91"/>
        <v>180400</v>
      </c>
      <c r="AH219" s="3">
        <f t="shared" si="92"/>
        <v>88</v>
      </c>
      <c r="AJ219" s="3">
        <v>88</v>
      </c>
      <c r="AM219" s="2">
        <v>24</v>
      </c>
      <c r="AN219" s="2">
        <v>93</v>
      </c>
      <c r="AO219" s="111">
        <f t="shared" si="93"/>
        <v>167772</v>
      </c>
      <c r="AP219" s="95">
        <f t="shared" si="94"/>
        <v>12628</v>
      </c>
      <c r="AQ219" s="95">
        <f t="shared" si="85"/>
        <v>12628</v>
      </c>
      <c r="AR219" s="95">
        <f t="shared" si="86"/>
        <v>12628</v>
      </c>
      <c r="AT219" s="95">
        <f t="shared" si="88"/>
        <v>12628</v>
      </c>
      <c r="AU219" s="2"/>
      <c r="AW219" s="808" t="s">
        <v>51</v>
      </c>
      <c r="AX219" s="66"/>
      <c r="AY219" s="2"/>
    </row>
    <row r="220" spans="1:51" ht="16.5" customHeight="1" x14ac:dyDescent="0.25">
      <c r="A220" s="67" t="s">
        <v>1095</v>
      </c>
      <c r="B220" s="1">
        <v>810</v>
      </c>
      <c r="C220" s="2" t="s">
        <v>5</v>
      </c>
      <c r="D220" s="2">
        <v>15187</v>
      </c>
      <c r="E220" s="2">
        <v>27</v>
      </c>
      <c r="F220" s="2">
        <v>370</v>
      </c>
      <c r="G220" s="2" t="s">
        <v>160</v>
      </c>
      <c r="H220" s="2">
        <v>0</v>
      </c>
      <c r="I220" s="2">
        <v>1</v>
      </c>
      <c r="J220" s="2">
        <v>16</v>
      </c>
      <c r="K220" s="12">
        <f>H220*400+I220*100+J220</f>
        <v>116</v>
      </c>
      <c r="L220" s="14">
        <f>SUM(Q220:U220)</f>
        <v>116</v>
      </c>
      <c r="M220" s="62">
        <v>2</v>
      </c>
      <c r="N220" s="14">
        <f>L220</f>
        <v>116</v>
      </c>
      <c r="O220" s="14">
        <f>[15]qry_report!$L$284</f>
        <v>125</v>
      </c>
      <c r="P220" s="14">
        <f>N220*O220</f>
        <v>14500</v>
      </c>
      <c r="R220" s="8">
        <v>116</v>
      </c>
      <c r="V220" s="28" t="s">
        <v>1095</v>
      </c>
      <c r="W220" s="5">
        <v>825</v>
      </c>
      <c r="X220" s="17" t="s">
        <v>1096</v>
      </c>
      <c r="Y220" s="4" t="s">
        <v>28</v>
      </c>
      <c r="Z220" s="4" t="s">
        <v>53</v>
      </c>
      <c r="AA220" s="62">
        <v>9</v>
      </c>
      <c r="AB220" s="16">
        <v>21</v>
      </c>
      <c r="AC220" s="16">
        <v>2</v>
      </c>
      <c r="AD220" s="8">
        <f>AA220*AB220</f>
        <v>189</v>
      </c>
      <c r="AE220" s="8">
        <v>100</v>
      </c>
      <c r="AF220" s="7">
        <f>[8]รายการ!B1</f>
        <v>6700</v>
      </c>
      <c r="AG220" s="7">
        <f t="shared" si="91"/>
        <v>1266300</v>
      </c>
      <c r="AH220" s="3">
        <f t="shared" si="92"/>
        <v>189</v>
      </c>
      <c r="AJ220" s="3">
        <v>189</v>
      </c>
      <c r="AM220" s="2">
        <v>41</v>
      </c>
      <c r="AN220" s="2">
        <v>93</v>
      </c>
      <c r="AO220" s="111">
        <f t="shared" si="93"/>
        <v>1177659</v>
      </c>
      <c r="AP220" s="95">
        <f t="shared" si="94"/>
        <v>88641</v>
      </c>
      <c r="AQ220" s="95">
        <f t="shared" si="85"/>
        <v>103141</v>
      </c>
      <c r="AR220" s="95">
        <f t="shared" si="86"/>
        <v>103141</v>
      </c>
      <c r="AT220" s="95">
        <f t="shared" si="88"/>
        <v>103141</v>
      </c>
      <c r="AU220" s="2"/>
      <c r="AW220" s="808"/>
      <c r="AX220" s="66"/>
      <c r="AY220" s="2"/>
    </row>
    <row r="221" spans="1:51" ht="16.5" customHeight="1" x14ac:dyDescent="0.25">
      <c r="C221" s="2"/>
      <c r="K221" s="12"/>
      <c r="L221" s="14"/>
      <c r="M221" s="62"/>
      <c r="N221" s="14"/>
      <c r="O221" s="14"/>
      <c r="P221" s="14"/>
      <c r="V221" s="26" t="s">
        <v>1097</v>
      </c>
      <c r="W221" s="5">
        <v>826</v>
      </c>
      <c r="X221" s="17" t="s">
        <v>1098</v>
      </c>
      <c r="Y221" s="4" t="s">
        <v>28</v>
      </c>
      <c r="Z221" s="4" t="s">
        <v>30</v>
      </c>
      <c r="AA221" s="62"/>
      <c r="AC221" s="16">
        <v>2</v>
      </c>
      <c r="AD221" s="8">
        <f>AD222+AD223</f>
        <v>90</v>
      </c>
      <c r="AE221" s="8">
        <v>100</v>
      </c>
      <c r="AF221" s="7">
        <f>[8]รายการ!B1</f>
        <v>6700</v>
      </c>
      <c r="AG221" s="7">
        <f t="shared" si="91"/>
        <v>603000</v>
      </c>
      <c r="AH221" s="3">
        <f t="shared" si="92"/>
        <v>90</v>
      </c>
      <c r="AJ221" s="3">
        <f>AJ222+AJ223</f>
        <v>90</v>
      </c>
      <c r="AM221" s="2">
        <v>9</v>
      </c>
      <c r="AN221" s="2">
        <f>ค่าเสื่อม!J2</f>
        <v>9</v>
      </c>
      <c r="AO221" s="111">
        <f t="shared" si="93"/>
        <v>54270</v>
      </c>
      <c r="AP221" s="95">
        <f t="shared" si="94"/>
        <v>548730</v>
      </c>
      <c r="AQ221" s="95">
        <f t="shared" si="85"/>
        <v>548730</v>
      </c>
      <c r="AR221" s="95">
        <f t="shared" si="86"/>
        <v>548730</v>
      </c>
      <c r="AT221" s="95">
        <f t="shared" si="88"/>
        <v>548730</v>
      </c>
      <c r="AU221" s="2"/>
      <c r="AW221" s="808"/>
      <c r="AX221" s="66"/>
      <c r="AY221" s="2"/>
    </row>
    <row r="222" spans="1:51" ht="16.5" customHeight="1" x14ac:dyDescent="0.25">
      <c r="C222" s="2"/>
      <c r="K222" s="12"/>
      <c r="L222" s="14"/>
      <c r="M222" s="62"/>
      <c r="N222" s="14"/>
      <c r="O222" s="14"/>
      <c r="P222" s="14"/>
      <c r="Z222" s="26" t="s">
        <v>31</v>
      </c>
      <c r="AA222" s="62">
        <v>5</v>
      </c>
      <c r="AB222" s="16">
        <v>9</v>
      </c>
      <c r="AC222" s="16">
        <v>2</v>
      </c>
      <c r="AD222" s="8">
        <f>AA222*AB222</f>
        <v>45</v>
      </c>
      <c r="AE222" s="8">
        <v>50</v>
      </c>
      <c r="AF222" s="7">
        <f>AF221</f>
        <v>6700</v>
      </c>
      <c r="AG222" s="7">
        <f t="shared" si="91"/>
        <v>301500</v>
      </c>
      <c r="AH222" s="3">
        <f t="shared" si="92"/>
        <v>45</v>
      </c>
      <c r="AJ222" s="3">
        <v>45</v>
      </c>
      <c r="AN222" s="2">
        <v>9</v>
      </c>
      <c r="AO222" s="111">
        <f t="shared" si="93"/>
        <v>27135</v>
      </c>
      <c r="AP222" s="95">
        <f t="shared" si="94"/>
        <v>274365</v>
      </c>
      <c r="AQ222" s="95">
        <f t="shared" si="85"/>
        <v>274365</v>
      </c>
      <c r="AR222" s="95">
        <f t="shared" si="86"/>
        <v>274365</v>
      </c>
      <c r="AT222" s="95">
        <f t="shared" si="88"/>
        <v>274365</v>
      </c>
      <c r="AU222" s="2"/>
      <c r="AW222" s="808"/>
      <c r="AX222" s="66"/>
      <c r="AY222" s="2"/>
    </row>
    <row r="223" spans="1:51" ht="16.5" customHeight="1" x14ac:dyDescent="0.25">
      <c r="C223" s="2"/>
      <c r="K223" s="12"/>
      <c r="L223" s="14"/>
      <c r="M223" s="62"/>
      <c r="N223" s="14"/>
      <c r="O223" s="14"/>
      <c r="P223" s="14"/>
      <c r="Z223" s="26" t="s">
        <v>32</v>
      </c>
      <c r="AA223" s="62">
        <v>5</v>
      </c>
      <c r="AB223" s="16">
        <v>9</v>
      </c>
      <c r="AC223" s="16">
        <v>2</v>
      </c>
      <c r="AD223" s="8">
        <f>AA223*AB223</f>
        <v>45</v>
      </c>
      <c r="AE223" s="8">
        <v>50</v>
      </c>
      <c r="AF223" s="7">
        <f>AF222</f>
        <v>6700</v>
      </c>
      <c r="AG223" s="7">
        <f t="shared" si="91"/>
        <v>301500</v>
      </c>
      <c r="AH223" s="3">
        <f t="shared" si="92"/>
        <v>45</v>
      </c>
      <c r="AJ223" s="3">
        <v>45</v>
      </c>
      <c r="AN223" s="2">
        <v>9</v>
      </c>
      <c r="AO223" s="111">
        <f t="shared" si="93"/>
        <v>27135</v>
      </c>
      <c r="AP223" s="95">
        <f t="shared" si="94"/>
        <v>274365</v>
      </c>
      <c r="AQ223" s="95">
        <f t="shared" si="85"/>
        <v>274365</v>
      </c>
      <c r="AR223" s="95">
        <f t="shared" si="86"/>
        <v>274365</v>
      </c>
      <c r="AT223" s="95">
        <f t="shared" si="88"/>
        <v>274365</v>
      </c>
      <c r="AU223" s="2"/>
      <c r="AW223" s="808"/>
      <c r="AX223" s="66"/>
      <c r="AY223" s="2"/>
    </row>
    <row r="224" spans="1:51" ht="16.5" customHeight="1" x14ac:dyDescent="0.25">
      <c r="B224" s="1">
        <v>811</v>
      </c>
      <c r="C224" s="2" t="s">
        <v>5</v>
      </c>
      <c r="D224" s="2">
        <v>28012</v>
      </c>
      <c r="E224" s="2">
        <v>62</v>
      </c>
      <c r="F224" s="2">
        <v>1247</v>
      </c>
      <c r="G224" s="2" t="s">
        <v>160</v>
      </c>
      <c r="H224" s="2">
        <v>5</v>
      </c>
      <c r="I224" s="2">
        <v>0</v>
      </c>
      <c r="J224" s="2">
        <v>30</v>
      </c>
      <c r="K224" s="12">
        <f t="shared" ref="K224:K229" si="95">H224*400+I224*100+J224</f>
        <v>2030</v>
      </c>
      <c r="L224" s="14">
        <f t="shared" ref="L224:L229" si="96">SUM(Q224:U224)</f>
        <v>2030</v>
      </c>
      <c r="M224" s="62">
        <v>1</v>
      </c>
      <c r="N224" s="14">
        <f t="shared" ref="N224:N229" si="97">L224</f>
        <v>2030</v>
      </c>
      <c r="O224" s="14">
        <f>[15]qry_report!$L$856</f>
        <v>125</v>
      </c>
      <c r="P224" s="14">
        <f t="shared" ref="P224:P229" si="98">N224*O224</f>
        <v>253750</v>
      </c>
      <c r="Q224" s="3">
        <v>2030</v>
      </c>
      <c r="AA224" s="62"/>
      <c r="AO224" s="111"/>
      <c r="AQ224" s="95">
        <f t="shared" si="85"/>
        <v>253750</v>
      </c>
      <c r="AR224" s="95">
        <f t="shared" si="86"/>
        <v>253750</v>
      </c>
      <c r="AT224" s="81">
        <f t="shared" si="88"/>
        <v>253750</v>
      </c>
      <c r="AU224" s="2"/>
      <c r="AW224" s="808"/>
      <c r="AX224" s="66"/>
      <c r="AY224" s="2"/>
    </row>
    <row r="225" spans="1:51" ht="16.5" customHeight="1" x14ac:dyDescent="0.25">
      <c r="A225" s="67" t="s">
        <v>1099</v>
      </c>
      <c r="B225" s="1">
        <v>812</v>
      </c>
      <c r="C225" s="2" t="s">
        <v>5</v>
      </c>
      <c r="D225" s="2">
        <v>15199</v>
      </c>
      <c r="E225" s="2">
        <v>12</v>
      </c>
      <c r="F225" s="2">
        <v>382</v>
      </c>
      <c r="G225" s="2" t="s">
        <v>160</v>
      </c>
      <c r="H225" s="2">
        <v>0</v>
      </c>
      <c r="I225" s="2">
        <v>1</v>
      </c>
      <c r="J225" s="2">
        <v>65</v>
      </c>
      <c r="K225" s="12">
        <f t="shared" si="95"/>
        <v>165</v>
      </c>
      <c r="L225" s="14">
        <f t="shared" si="96"/>
        <v>165</v>
      </c>
      <c r="M225" s="62">
        <v>2</v>
      </c>
      <c r="N225" s="14">
        <f t="shared" si="97"/>
        <v>165</v>
      </c>
      <c r="O225" s="14">
        <f>[15]qry_report!$L$296</f>
        <v>150</v>
      </c>
      <c r="P225" s="14">
        <f t="shared" si="98"/>
        <v>24750</v>
      </c>
      <c r="R225" s="8">
        <v>165</v>
      </c>
      <c r="V225" s="28" t="s">
        <v>1099</v>
      </c>
      <c r="W225" s="5">
        <v>827</v>
      </c>
      <c r="X225" s="17" t="s">
        <v>1100</v>
      </c>
      <c r="Y225" s="4" t="s">
        <v>28</v>
      </c>
      <c r="Z225" s="4" t="s">
        <v>53</v>
      </c>
      <c r="AA225" s="62">
        <v>8</v>
      </c>
      <c r="AB225" s="16">
        <v>16</v>
      </c>
      <c r="AC225" s="16">
        <v>2</v>
      </c>
      <c r="AD225" s="8">
        <f>AA225*AB225</f>
        <v>128</v>
      </c>
      <c r="AE225" s="8">
        <v>100</v>
      </c>
      <c r="AF225" s="7">
        <f>[8]รายการ!B1</f>
        <v>6700</v>
      </c>
      <c r="AG225" s="7">
        <f>AF225*AD225</f>
        <v>857600</v>
      </c>
      <c r="AH225" s="3">
        <f>SUM(AI225:AL225)</f>
        <v>128</v>
      </c>
      <c r="AJ225" s="3">
        <v>128</v>
      </c>
      <c r="AM225" s="2">
        <v>31</v>
      </c>
      <c r="AN225" s="2">
        <f>ค่าเสื่อม!T4</f>
        <v>93</v>
      </c>
      <c r="AO225" s="111">
        <f>AG225*AN225/100</f>
        <v>797568</v>
      </c>
      <c r="AP225" s="95">
        <f>AG225-AO225</f>
        <v>60032</v>
      </c>
      <c r="AQ225" s="95">
        <f t="shared" si="85"/>
        <v>84782</v>
      </c>
      <c r="AR225" s="95">
        <f t="shared" si="86"/>
        <v>84782</v>
      </c>
      <c r="AT225" s="95">
        <f t="shared" si="88"/>
        <v>84782</v>
      </c>
      <c r="AU225" s="2"/>
      <c r="AW225" s="808"/>
      <c r="AX225" s="66"/>
      <c r="AY225" s="2"/>
    </row>
    <row r="226" spans="1:51" ht="16.5" customHeight="1" x14ac:dyDescent="0.25">
      <c r="B226" s="1">
        <v>813</v>
      </c>
      <c r="C226" s="2" t="s">
        <v>5</v>
      </c>
      <c r="D226" s="2">
        <v>35981</v>
      </c>
      <c r="E226" s="2">
        <v>38</v>
      </c>
      <c r="F226" s="2">
        <v>1702</v>
      </c>
      <c r="G226" s="2" t="s">
        <v>160</v>
      </c>
      <c r="H226" s="2">
        <v>0</v>
      </c>
      <c r="I226" s="2">
        <v>0</v>
      </c>
      <c r="J226" s="2">
        <v>76</v>
      </c>
      <c r="K226" s="12">
        <f t="shared" si="95"/>
        <v>76</v>
      </c>
      <c r="L226" s="14">
        <f t="shared" si="96"/>
        <v>76</v>
      </c>
      <c r="M226" s="62">
        <v>2</v>
      </c>
      <c r="N226" s="14">
        <f t="shared" si="97"/>
        <v>76</v>
      </c>
      <c r="O226" s="14">
        <f>[15]qry_report!$L$1270</f>
        <v>150</v>
      </c>
      <c r="P226" s="14">
        <f t="shared" si="98"/>
        <v>11400</v>
      </c>
      <c r="R226" s="8">
        <v>76</v>
      </c>
      <c r="V226" s="28" t="s">
        <v>1101</v>
      </c>
      <c r="W226" s="5">
        <v>828</v>
      </c>
      <c r="X226" s="17" t="s">
        <v>1102</v>
      </c>
      <c r="Y226" s="4" t="s">
        <v>28</v>
      </c>
      <c r="Z226" s="4" t="s">
        <v>53</v>
      </c>
      <c r="AA226" s="62">
        <v>6</v>
      </c>
      <c r="AB226" s="16">
        <v>6</v>
      </c>
      <c r="AC226" s="16">
        <v>2</v>
      </c>
      <c r="AD226" s="8">
        <f>AA226*AB226</f>
        <v>36</v>
      </c>
      <c r="AE226" s="8">
        <v>100</v>
      </c>
      <c r="AF226" s="7">
        <f>[8]รายการ!B1</f>
        <v>6700</v>
      </c>
      <c r="AG226" s="7">
        <f>AF226*AD226</f>
        <v>241200</v>
      </c>
      <c r="AH226" s="3">
        <f>SUM(AI226:AL226)</f>
        <v>36</v>
      </c>
      <c r="AJ226" s="3">
        <v>36</v>
      </c>
      <c r="AM226" s="2">
        <v>31</v>
      </c>
      <c r="AN226" s="2">
        <v>93</v>
      </c>
      <c r="AO226" s="111">
        <f>AG226*AN226/100</f>
        <v>224316</v>
      </c>
      <c r="AP226" s="95">
        <f>AG226-AO226</f>
        <v>16884</v>
      </c>
      <c r="AQ226" s="95">
        <f t="shared" si="85"/>
        <v>28284</v>
      </c>
      <c r="AR226" s="95">
        <f t="shared" si="86"/>
        <v>28284</v>
      </c>
      <c r="AT226" s="95">
        <f t="shared" si="88"/>
        <v>28284</v>
      </c>
      <c r="AU226" s="2"/>
      <c r="AW226" s="808"/>
      <c r="AX226" s="66"/>
      <c r="AY226" s="2"/>
    </row>
    <row r="227" spans="1:51" ht="16.5" customHeight="1" x14ac:dyDescent="0.25">
      <c r="A227" s="67" t="s">
        <v>1103</v>
      </c>
      <c r="B227" s="1">
        <v>814</v>
      </c>
      <c r="C227" s="2" t="s">
        <v>5</v>
      </c>
      <c r="D227" s="2">
        <v>15192</v>
      </c>
      <c r="E227" s="2">
        <v>32</v>
      </c>
      <c r="F227" s="2">
        <v>375</v>
      </c>
      <c r="G227" s="2" t="s">
        <v>160</v>
      </c>
      <c r="H227" s="2">
        <v>0</v>
      </c>
      <c r="I227" s="2">
        <v>1</v>
      </c>
      <c r="J227" s="2">
        <v>5</v>
      </c>
      <c r="K227" s="12">
        <f t="shared" si="95"/>
        <v>105</v>
      </c>
      <c r="L227" s="14">
        <f t="shared" si="96"/>
        <v>105</v>
      </c>
      <c r="M227" s="62">
        <v>1</v>
      </c>
      <c r="N227" s="14">
        <f t="shared" si="97"/>
        <v>105</v>
      </c>
      <c r="O227" s="14">
        <f>[15]qry_report!$L$289</f>
        <v>150</v>
      </c>
      <c r="P227" s="14">
        <f t="shared" si="98"/>
        <v>15750</v>
      </c>
      <c r="Q227" s="3">
        <v>105</v>
      </c>
      <c r="R227" s="31"/>
      <c r="V227" s="28" t="s">
        <v>1103</v>
      </c>
      <c r="W227" s="5">
        <v>829</v>
      </c>
      <c r="X227" s="17" t="s">
        <v>1104</v>
      </c>
      <c r="Y227" s="4" t="s">
        <v>38</v>
      </c>
      <c r="Z227" s="4" t="s">
        <v>7</v>
      </c>
      <c r="AA227" s="62">
        <v>12</v>
      </c>
      <c r="AB227" s="16">
        <v>16</v>
      </c>
      <c r="AC227" s="16">
        <v>2</v>
      </c>
      <c r="AD227" s="8">
        <f>AA227*AB227</f>
        <v>192</v>
      </c>
      <c r="AE227" s="8">
        <v>100</v>
      </c>
      <c r="AF227" s="7">
        <f>[8]รายการ!B34</f>
        <v>2050</v>
      </c>
      <c r="AG227" s="7">
        <f>AF227*AD227</f>
        <v>393600</v>
      </c>
      <c r="AH227" s="3">
        <f>SUM(AI227:AL227)</f>
        <v>192</v>
      </c>
      <c r="AI227" s="3">
        <v>192</v>
      </c>
      <c r="AM227" s="2">
        <v>4</v>
      </c>
      <c r="AN227" s="2">
        <f>ค่าเสื่อม!E4</f>
        <v>12</v>
      </c>
      <c r="AO227" s="111">
        <f>AG227*AN227/100</f>
        <v>47232</v>
      </c>
      <c r="AP227" s="95">
        <f>AG227-AO227</f>
        <v>346368</v>
      </c>
      <c r="AQ227" s="95">
        <f t="shared" si="85"/>
        <v>362118</v>
      </c>
      <c r="AR227" s="95">
        <f t="shared" si="86"/>
        <v>362118</v>
      </c>
      <c r="AT227" s="95">
        <f t="shared" si="88"/>
        <v>362118</v>
      </c>
      <c r="AU227" s="2"/>
      <c r="AW227" s="808" t="s">
        <v>1105</v>
      </c>
      <c r="AX227" s="66"/>
      <c r="AY227" s="2"/>
    </row>
    <row r="228" spans="1:51" ht="16.5" customHeight="1" x14ac:dyDescent="0.25">
      <c r="B228" s="1">
        <v>815</v>
      </c>
      <c r="C228" s="2" t="s">
        <v>5</v>
      </c>
      <c r="D228" s="2">
        <v>27624</v>
      </c>
      <c r="E228" s="2">
        <v>61</v>
      </c>
      <c r="F228" s="2">
        <v>1228</v>
      </c>
      <c r="G228" s="2" t="s">
        <v>160</v>
      </c>
      <c r="H228" s="2">
        <v>8</v>
      </c>
      <c r="I228" s="2">
        <v>2</v>
      </c>
      <c r="J228" s="2">
        <v>99</v>
      </c>
      <c r="K228" s="12">
        <f t="shared" si="95"/>
        <v>3499</v>
      </c>
      <c r="L228" s="14">
        <f t="shared" si="96"/>
        <v>3499</v>
      </c>
      <c r="M228" s="62">
        <v>1</v>
      </c>
      <c r="N228" s="14">
        <f t="shared" si="97"/>
        <v>3499</v>
      </c>
      <c r="O228" s="14">
        <f>[15]qry_report!$L$844</f>
        <v>125</v>
      </c>
      <c r="P228" s="14">
        <f t="shared" si="98"/>
        <v>437375</v>
      </c>
      <c r="Q228" s="3">
        <v>3499</v>
      </c>
      <c r="AA228" s="62"/>
      <c r="AO228" s="111"/>
      <c r="AQ228" s="95">
        <f t="shared" si="85"/>
        <v>437375</v>
      </c>
      <c r="AR228" s="95">
        <f t="shared" si="86"/>
        <v>437375</v>
      </c>
      <c r="AT228" s="95">
        <f t="shared" si="88"/>
        <v>437375</v>
      </c>
      <c r="AU228" s="2"/>
      <c r="AW228" s="808"/>
      <c r="AX228" s="66"/>
      <c r="AY228" s="2"/>
    </row>
    <row r="229" spans="1:51" ht="16.5" customHeight="1" x14ac:dyDescent="0.25">
      <c r="A229" s="68" t="s">
        <v>1106</v>
      </c>
      <c r="B229" s="1">
        <v>816</v>
      </c>
      <c r="C229" s="4" t="s">
        <v>5</v>
      </c>
      <c r="D229" s="4">
        <v>15191</v>
      </c>
      <c r="E229" s="4">
        <v>22</v>
      </c>
      <c r="F229" s="4">
        <v>374</v>
      </c>
      <c r="G229" s="4" t="s">
        <v>160</v>
      </c>
      <c r="H229" s="4">
        <v>0</v>
      </c>
      <c r="I229" s="4">
        <v>0</v>
      </c>
      <c r="J229" s="4">
        <v>78</v>
      </c>
      <c r="K229" s="12">
        <f t="shared" si="95"/>
        <v>78</v>
      </c>
      <c r="L229" s="14">
        <f t="shared" si="96"/>
        <v>78</v>
      </c>
      <c r="M229" s="62">
        <v>2</v>
      </c>
      <c r="N229" s="14">
        <f t="shared" si="97"/>
        <v>78</v>
      </c>
      <c r="O229" s="14">
        <f>[15]qry_report!$L$288</f>
        <v>100</v>
      </c>
      <c r="P229" s="14">
        <f t="shared" si="98"/>
        <v>7800</v>
      </c>
      <c r="R229" s="8">
        <v>78</v>
      </c>
      <c r="AA229" s="62"/>
      <c r="AO229" s="111"/>
      <c r="AQ229" s="95">
        <f t="shared" si="85"/>
        <v>7800</v>
      </c>
      <c r="AR229" s="95">
        <f t="shared" si="86"/>
        <v>7800</v>
      </c>
      <c r="AT229" s="95">
        <f t="shared" si="88"/>
        <v>7800</v>
      </c>
      <c r="AU229" s="2"/>
      <c r="AW229" s="808"/>
      <c r="AX229" s="66"/>
      <c r="AY229" s="2"/>
    </row>
    <row r="230" spans="1:51" s="27" customFormat="1" ht="16.5" customHeight="1" x14ac:dyDescent="0.25">
      <c r="A230" s="67"/>
      <c r="B230" s="1"/>
      <c r="C230" s="2"/>
      <c r="D230" s="2"/>
      <c r="E230" s="2"/>
      <c r="F230" s="2"/>
      <c r="G230" s="2"/>
      <c r="H230" s="2"/>
      <c r="I230" s="2"/>
      <c r="J230" s="2"/>
      <c r="K230" s="12"/>
      <c r="L230" s="14"/>
      <c r="M230" s="62"/>
      <c r="N230" s="14"/>
      <c r="O230" s="14"/>
      <c r="P230" s="14"/>
      <c r="Q230" s="3"/>
      <c r="R230" s="8"/>
      <c r="S230" s="8"/>
      <c r="T230" s="4"/>
      <c r="U230" s="11"/>
      <c r="V230" s="26" t="s">
        <v>1107</v>
      </c>
      <c r="W230" s="5">
        <v>830</v>
      </c>
      <c r="X230" s="17" t="s">
        <v>1108</v>
      </c>
      <c r="Y230" s="4" t="s">
        <v>28</v>
      </c>
      <c r="Z230" s="4" t="s">
        <v>53</v>
      </c>
      <c r="AA230" s="62">
        <v>7</v>
      </c>
      <c r="AB230" s="16">
        <v>16</v>
      </c>
      <c r="AC230" s="16">
        <v>2</v>
      </c>
      <c r="AD230" s="8">
        <f>AA230*AB230</f>
        <v>112</v>
      </c>
      <c r="AE230" s="8">
        <v>100</v>
      </c>
      <c r="AF230" s="7">
        <f>[8]รายการ!B1</f>
        <v>6700</v>
      </c>
      <c r="AG230" s="7">
        <f>AF230*AD230</f>
        <v>750400</v>
      </c>
      <c r="AH230" s="3">
        <f>SUM(AI230:AL230)</f>
        <v>112</v>
      </c>
      <c r="AI230" s="3"/>
      <c r="AJ230" s="3">
        <v>112</v>
      </c>
      <c r="AK230" s="3"/>
      <c r="AL230" s="3"/>
      <c r="AM230" s="4">
        <v>10</v>
      </c>
      <c r="AN230" s="4">
        <f>ค่าเสื่อม!K4</f>
        <v>40</v>
      </c>
      <c r="AO230" s="111">
        <f>AG230*AN230/100</f>
        <v>300160</v>
      </c>
      <c r="AP230" s="95">
        <f>AG230-AO230</f>
        <v>450240</v>
      </c>
      <c r="AQ230" s="95">
        <f t="shared" si="85"/>
        <v>450240</v>
      </c>
      <c r="AR230" s="95">
        <f t="shared" si="86"/>
        <v>450240</v>
      </c>
      <c r="AS230" s="4"/>
      <c r="AT230" s="95">
        <f t="shared" si="88"/>
        <v>450240</v>
      </c>
      <c r="AU230" s="4"/>
      <c r="AV230" s="4"/>
      <c r="AW230" s="809"/>
      <c r="AX230" s="72"/>
      <c r="AY230" s="4"/>
    </row>
    <row r="231" spans="1:51" ht="16.5" customHeight="1" x14ac:dyDescent="0.25">
      <c r="A231" s="113"/>
      <c r="B231" s="1">
        <v>817</v>
      </c>
      <c r="C231" s="2" t="s">
        <v>5</v>
      </c>
      <c r="D231" s="2">
        <v>28030</v>
      </c>
      <c r="E231" s="2">
        <v>349</v>
      </c>
      <c r="F231" s="2">
        <v>1265</v>
      </c>
      <c r="G231" s="2" t="s">
        <v>160</v>
      </c>
      <c r="H231" s="2">
        <v>1</v>
      </c>
      <c r="I231" s="2">
        <v>0</v>
      </c>
      <c r="J231" s="2">
        <v>70</v>
      </c>
      <c r="K231" s="12">
        <f t="shared" ref="K231:K236" si="99">H231*400+I231*100+J231</f>
        <v>470</v>
      </c>
      <c r="L231" s="14">
        <f>SUM(Q231:U231)</f>
        <v>470</v>
      </c>
      <c r="M231" s="62">
        <v>1</v>
      </c>
      <c r="N231" s="14">
        <f t="shared" ref="N231:N236" si="100">L231</f>
        <v>470</v>
      </c>
      <c r="O231" s="14">
        <f>[15]qry_report!$L$872</f>
        <v>100</v>
      </c>
      <c r="P231" s="14">
        <f t="shared" ref="P231:P236" si="101">N231*O231</f>
        <v>47000</v>
      </c>
      <c r="Q231" s="3">
        <v>470</v>
      </c>
      <c r="AA231" s="62"/>
      <c r="AO231" s="111"/>
      <c r="AQ231" s="95">
        <f t="shared" si="85"/>
        <v>47000</v>
      </c>
      <c r="AR231" s="95">
        <f t="shared" si="86"/>
        <v>47000</v>
      </c>
      <c r="AT231" s="95">
        <f t="shared" si="88"/>
        <v>47000</v>
      </c>
      <c r="AU231" s="2"/>
      <c r="AW231" s="808"/>
      <c r="AX231" s="73"/>
      <c r="AY231" s="55"/>
    </row>
    <row r="232" spans="1:51" s="2" customFormat="1" ht="16.5" customHeight="1" x14ac:dyDescent="0.25">
      <c r="A232" s="67" t="s">
        <v>1109</v>
      </c>
      <c r="B232" s="1">
        <v>818</v>
      </c>
      <c r="C232" s="2" t="s">
        <v>5</v>
      </c>
      <c r="D232" s="2">
        <v>27625</v>
      </c>
      <c r="E232" s="2">
        <v>60</v>
      </c>
      <c r="F232" s="2">
        <v>1229</v>
      </c>
      <c r="G232" s="2" t="s">
        <v>160</v>
      </c>
      <c r="H232" s="2">
        <v>19</v>
      </c>
      <c r="I232" s="2">
        <v>3</v>
      </c>
      <c r="J232" s="2">
        <v>41</v>
      </c>
      <c r="K232" s="12">
        <f t="shared" si="99"/>
        <v>7941</v>
      </c>
      <c r="L232" s="14">
        <f>SUM(Q232:U232)</f>
        <v>7941</v>
      </c>
      <c r="M232" s="62">
        <v>1</v>
      </c>
      <c r="N232" s="14">
        <f t="shared" si="100"/>
        <v>7941</v>
      </c>
      <c r="O232" s="14">
        <f>100</f>
        <v>100</v>
      </c>
      <c r="P232" s="14">
        <f t="shared" si="101"/>
        <v>794100</v>
      </c>
      <c r="Q232" s="3">
        <v>7941</v>
      </c>
      <c r="R232" s="8"/>
      <c r="S232" s="8"/>
      <c r="T232" s="4"/>
      <c r="U232" s="11"/>
      <c r="V232" s="26"/>
      <c r="W232" s="5"/>
      <c r="X232" s="17"/>
      <c r="Y232" s="4"/>
      <c r="Z232" s="4"/>
      <c r="AA232" s="62"/>
      <c r="AB232" s="16"/>
      <c r="AC232" s="16"/>
      <c r="AD232" s="8"/>
      <c r="AE232" s="8"/>
      <c r="AF232" s="7"/>
      <c r="AG232" s="7"/>
      <c r="AH232" s="4"/>
      <c r="AI232" s="3"/>
      <c r="AJ232" s="3"/>
      <c r="AK232" s="3"/>
      <c r="AL232" s="3"/>
      <c r="AO232" s="111"/>
      <c r="AQ232" s="95">
        <f t="shared" si="85"/>
        <v>794100</v>
      </c>
      <c r="AR232" s="95">
        <f t="shared" si="86"/>
        <v>794100</v>
      </c>
      <c r="AT232" s="95">
        <f t="shared" si="88"/>
        <v>794100</v>
      </c>
      <c r="AW232" s="808"/>
      <c r="AX232" s="66"/>
    </row>
    <row r="233" spans="1:51" s="27" customFormat="1" ht="16.5" customHeight="1" x14ac:dyDescent="0.25">
      <c r="A233" s="566" t="s">
        <v>1110</v>
      </c>
      <c r="B233" s="5">
        <v>819</v>
      </c>
      <c r="C233" s="4" t="s">
        <v>5</v>
      </c>
      <c r="D233" s="4">
        <v>42542</v>
      </c>
      <c r="E233" s="4">
        <v>46</v>
      </c>
      <c r="F233" s="4">
        <v>2206</v>
      </c>
      <c r="G233" s="4" t="s">
        <v>160</v>
      </c>
      <c r="H233" s="4">
        <v>0</v>
      </c>
      <c r="I233" s="4">
        <v>0</v>
      </c>
      <c r="J233" s="4">
        <v>95</v>
      </c>
      <c r="K233" s="12">
        <f t="shared" si="99"/>
        <v>95</v>
      </c>
      <c r="L233" s="14">
        <f>SUM(Q233:U233)</f>
        <v>95</v>
      </c>
      <c r="M233" s="62">
        <v>2</v>
      </c>
      <c r="N233" s="14">
        <f t="shared" si="100"/>
        <v>95</v>
      </c>
      <c r="O233" s="14">
        <f>[15]qry_report!$L$1579</f>
        <v>100</v>
      </c>
      <c r="P233" s="14">
        <f t="shared" si="101"/>
        <v>9500</v>
      </c>
      <c r="Q233" s="3"/>
      <c r="R233" s="8">
        <v>95</v>
      </c>
      <c r="S233" s="8"/>
      <c r="T233" s="4"/>
      <c r="U233" s="11"/>
      <c r="V233" s="26" t="s">
        <v>1110</v>
      </c>
      <c r="W233" s="5">
        <v>831</v>
      </c>
      <c r="X233" s="17" t="s">
        <v>1111</v>
      </c>
      <c r="Y233" s="4" t="s">
        <v>28</v>
      </c>
      <c r="Z233" s="4" t="s">
        <v>37</v>
      </c>
      <c r="AA233" s="62">
        <v>10</v>
      </c>
      <c r="AB233" s="16">
        <v>23</v>
      </c>
      <c r="AC233" s="16">
        <v>2</v>
      </c>
      <c r="AD233" s="8">
        <f>AA233*AB233</f>
        <v>230</v>
      </c>
      <c r="AE233" s="8">
        <v>100</v>
      </c>
      <c r="AF233" s="7">
        <f>[8]รายการ!B1</f>
        <v>6700</v>
      </c>
      <c r="AG233" s="7">
        <f>AF233*AD233</f>
        <v>1541000</v>
      </c>
      <c r="AH233" s="3">
        <f>SUM(AI233:AL233)</f>
        <v>230</v>
      </c>
      <c r="AI233" s="3"/>
      <c r="AJ233" s="3">
        <v>230</v>
      </c>
      <c r="AK233" s="3"/>
      <c r="AL233" s="3"/>
      <c r="AM233" s="4">
        <v>27</v>
      </c>
      <c r="AN233" s="4">
        <f>ค่าเสื่อม!AB2</f>
        <v>44</v>
      </c>
      <c r="AO233" s="111">
        <f>AG233*AN233/100</f>
        <v>678040</v>
      </c>
      <c r="AP233" s="166">
        <f>AG233-AO233</f>
        <v>862960</v>
      </c>
      <c r="AQ233" s="95">
        <f t="shared" si="85"/>
        <v>872460</v>
      </c>
      <c r="AR233" s="166">
        <f t="shared" si="86"/>
        <v>872460</v>
      </c>
      <c r="AS233" s="4"/>
      <c r="AT233" s="166">
        <f t="shared" si="88"/>
        <v>872460</v>
      </c>
      <c r="AU233" s="4"/>
      <c r="AV233" s="4"/>
      <c r="AW233" s="809"/>
      <c r="AX233" s="521"/>
      <c r="AY233" s="21"/>
    </row>
    <row r="234" spans="1:51" s="27" customFormat="1" ht="16.5" customHeight="1" x14ac:dyDescent="0.25">
      <c r="A234" s="68" t="s">
        <v>1112</v>
      </c>
      <c r="B234" s="1">
        <v>820</v>
      </c>
      <c r="C234" s="4" t="s">
        <v>5</v>
      </c>
      <c r="D234" s="4">
        <v>27622</v>
      </c>
      <c r="E234" s="4">
        <v>58</v>
      </c>
      <c r="F234" s="4">
        <v>1226</v>
      </c>
      <c r="G234" s="4" t="s">
        <v>160</v>
      </c>
      <c r="H234" s="4">
        <v>14</v>
      </c>
      <c r="I234" s="4">
        <v>0</v>
      </c>
      <c r="J234" s="4">
        <v>3</v>
      </c>
      <c r="K234" s="12">
        <f t="shared" si="99"/>
        <v>5603</v>
      </c>
      <c r="L234" s="14">
        <v>5603</v>
      </c>
      <c r="M234" s="62">
        <v>1</v>
      </c>
      <c r="N234" s="14">
        <f t="shared" si="100"/>
        <v>5603</v>
      </c>
      <c r="O234" s="14">
        <f>[15]qry_report!$L$843</f>
        <v>125</v>
      </c>
      <c r="P234" s="14">
        <f t="shared" si="101"/>
        <v>700375</v>
      </c>
      <c r="Q234" s="3">
        <v>5603</v>
      </c>
      <c r="R234" s="8"/>
      <c r="S234" s="8"/>
      <c r="T234" s="4"/>
      <c r="U234" s="11"/>
      <c r="V234" s="26"/>
      <c r="W234" s="5"/>
      <c r="X234" s="17"/>
      <c r="Y234" s="4"/>
      <c r="Z234" s="4"/>
      <c r="AA234" s="62"/>
      <c r="AB234" s="16"/>
      <c r="AC234" s="16"/>
      <c r="AD234" s="8"/>
      <c r="AE234" s="8"/>
      <c r="AF234" s="7"/>
      <c r="AG234" s="7"/>
      <c r="AH234" s="4"/>
      <c r="AI234" s="3"/>
      <c r="AJ234" s="3"/>
      <c r="AK234" s="3"/>
      <c r="AL234" s="3"/>
      <c r="AM234" s="4"/>
      <c r="AN234" s="4"/>
      <c r="AO234" s="111"/>
      <c r="AP234" s="4"/>
      <c r="AQ234" s="95">
        <f t="shared" si="85"/>
        <v>700375</v>
      </c>
      <c r="AR234" s="95">
        <f t="shared" si="86"/>
        <v>700375</v>
      </c>
      <c r="AS234" s="4"/>
      <c r="AT234" s="95">
        <f t="shared" si="88"/>
        <v>700375</v>
      </c>
      <c r="AU234" s="4"/>
      <c r="AV234" s="4"/>
      <c r="AW234" s="809"/>
      <c r="AX234" s="72"/>
      <c r="AY234" s="4"/>
    </row>
    <row r="235" spans="1:51" s="27" customFormat="1" ht="16.5" customHeight="1" x14ac:dyDescent="0.25">
      <c r="A235" s="68" t="s">
        <v>1113</v>
      </c>
      <c r="B235" s="1">
        <v>821</v>
      </c>
      <c r="C235" s="4" t="s">
        <v>5</v>
      </c>
      <c r="D235" s="4">
        <v>27623</v>
      </c>
      <c r="E235" s="4">
        <v>59</v>
      </c>
      <c r="F235" s="4">
        <v>1227</v>
      </c>
      <c r="G235" s="4" t="s">
        <v>160</v>
      </c>
      <c r="H235" s="4">
        <v>10</v>
      </c>
      <c r="I235" s="4">
        <v>1</v>
      </c>
      <c r="J235" s="4">
        <v>30</v>
      </c>
      <c r="K235" s="12">
        <f t="shared" si="99"/>
        <v>4130</v>
      </c>
      <c r="L235" s="14">
        <v>5603</v>
      </c>
      <c r="M235" s="62">
        <v>1</v>
      </c>
      <c r="N235" s="14">
        <f t="shared" si="100"/>
        <v>5603</v>
      </c>
      <c r="O235" s="14">
        <f>100</f>
        <v>100</v>
      </c>
      <c r="P235" s="14">
        <f t="shared" si="101"/>
        <v>560300</v>
      </c>
      <c r="Q235" s="3">
        <v>4130</v>
      </c>
      <c r="R235" s="8"/>
      <c r="S235" s="8"/>
      <c r="T235" s="4"/>
      <c r="U235" s="11"/>
      <c r="V235" s="26"/>
      <c r="W235" s="5"/>
      <c r="X235" s="17"/>
      <c r="Y235" s="4"/>
      <c r="Z235" s="4"/>
      <c r="AA235" s="62"/>
      <c r="AB235" s="16"/>
      <c r="AC235" s="16"/>
      <c r="AD235" s="8"/>
      <c r="AE235" s="8"/>
      <c r="AF235" s="7"/>
      <c r="AG235" s="7"/>
      <c r="AH235" s="4"/>
      <c r="AI235" s="3"/>
      <c r="AJ235" s="3"/>
      <c r="AK235" s="3"/>
      <c r="AL235" s="3"/>
      <c r="AM235" s="4"/>
      <c r="AN235" s="4"/>
      <c r="AO235" s="111"/>
      <c r="AP235" s="4"/>
      <c r="AQ235" s="95">
        <f t="shared" si="85"/>
        <v>560300</v>
      </c>
      <c r="AR235" s="95">
        <f t="shared" si="86"/>
        <v>560300</v>
      </c>
      <c r="AS235" s="4"/>
      <c r="AT235" s="95">
        <f t="shared" si="88"/>
        <v>560300</v>
      </c>
      <c r="AU235" s="4"/>
      <c r="AV235" s="4"/>
      <c r="AW235" s="809"/>
      <c r="AX235" s="72"/>
      <c r="AY235" s="4"/>
    </row>
    <row r="236" spans="1:51" ht="16.5" customHeight="1" x14ac:dyDescent="0.25">
      <c r="A236" s="67" t="s">
        <v>1116</v>
      </c>
      <c r="B236" s="1">
        <v>822</v>
      </c>
      <c r="C236" s="2" t="s">
        <v>5</v>
      </c>
      <c r="D236" s="2">
        <v>15126</v>
      </c>
      <c r="E236" s="2">
        <v>17</v>
      </c>
      <c r="F236" s="2">
        <v>309</v>
      </c>
      <c r="G236" s="2" t="s">
        <v>160</v>
      </c>
      <c r="H236" s="2">
        <v>0</v>
      </c>
      <c r="I236" s="2">
        <v>0</v>
      </c>
      <c r="J236" s="2">
        <v>76</v>
      </c>
      <c r="K236" s="13">
        <f t="shared" si="99"/>
        <v>76</v>
      </c>
      <c r="L236" s="14">
        <f>SUM(Q236:U236)</f>
        <v>76</v>
      </c>
      <c r="M236" s="62">
        <v>2</v>
      </c>
      <c r="N236" s="14">
        <f t="shared" si="100"/>
        <v>76</v>
      </c>
      <c r="O236" s="14">
        <f>150</f>
        <v>150</v>
      </c>
      <c r="P236" s="14">
        <f t="shared" si="101"/>
        <v>11400</v>
      </c>
      <c r="R236" s="8">
        <v>76</v>
      </c>
      <c r="V236" s="26" t="s">
        <v>1116</v>
      </c>
      <c r="W236" s="5">
        <v>832</v>
      </c>
      <c r="X236" s="17" t="s">
        <v>560</v>
      </c>
      <c r="Y236" s="4" t="s">
        <v>28</v>
      </c>
      <c r="Z236" s="4" t="s">
        <v>30</v>
      </c>
      <c r="AA236" s="62"/>
      <c r="AC236" s="16">
        <v>2</v>
      </c>
      <c r="AD236" s="8">
        <f>AD237+AD238</f>
        <v>260</v>
      </c>
      <c r="AE236" s="8">
        <v>100</v>
      </c>
      <c r="AF236" s="7">
        <f>[8]รายการ!B1</f>
        <v>6700</v>
      </c>
      <c r="AG236" s="7">
        <f>AF236*AD236</f>
        <v>1742000</v>
      </c>
      <c r="AH236" s="3">
        <f>SUM(AI236:AL236)</f>
        <v>90</v>
      </c>
      <c r="AJ236" s="3">
        <f>AJ237+AJ238</f>
        <v>90</v>
      </c>
      <c r="AM236" s="2">
        <v>13</v>
      </c>
      <c r="AN236" s="2">
        <f>ค่าเสื่อม!N2</f>
        <v>16</v>
      </c>
      <c r="AO236" s="111">
        <f>AG236*AN236/100</f>
        <v>278720</v>
      </c>
      <c r="AP236" s="95">
        <f>AG236-AO236</f>
        <v>1463280</v>
      </c>
      <c r="AQ236" s="95">
        <f t="shared" si="85"/>
        <v>1474680</v>
      </c>
      <c r="AR236" s="95">
        <f t="shared" si="86"/>
        <v>1474680</v>
      </c>
      <c r="AT236" s="95">
        <f t="shared" si="88"/>
        <v>1474680</v>
      </c>
      <c r="AU236" s="2"/>
      <c r="AW236" s="808"/>
      <c r="AX236" s="66"/>
      <c r="AY236" s="2"/>
    </row>
    <row r="237" spans="1:51" ht="16.5" customHeight="1" x14ac:dyDescent="0.25">
      <c r="C237" s="2"/>
      <c r="N237" s="14"/>
      <c r="P237" s="14"/>
      <c r="Z237" s="26" t="s">
        <v>31</v>
      </c>
      <c r="AA237" s="62">
        <v>10</v>
      </c>
      <c r="AB237" s="16">
        <v>13</v>
      </c>
      <c r="AC237" s="16">
        <v>2</v>
      </c>
      <c r="AD237" s="8">
        <f>AA237*AB237</f>
        <v>130</v>
      </c>
      <c r="AE237" s="8">
        <v>50</v>
      </c>
      <c r="AF237" s="7">
        <f>AF236</f>
        <v>6700</v>
      </c>
      <c r="AG237" s="7">
        <f t="shared" ref="AG237:AG238" si="102">AF237*AD237</f>
        <v>871000</v>
      </c>
      <c r="AH237" s="3">
        <f>SUM(AI237:AL237)</f>
        <v>45</v>
      </c>
      <c r="AJ237" s="3">
        <v>45</v>
      </c>
      <c r="AN237" s="2">
        <v>16</v>
      </c>
      <c r="AO237" s="111">
        <f>AG237*AN237/100</f>
        <v>139360</v>
      </c>
      <c r="AP237" s="95">
        <f t="shared" ref="AP237:AP238" si="103">AG237-AO237</f>
        <v>731640</v>
      </c>
      <c r="AQ237" s="95">
        <f t="shared" ref="AQ237:AQ238" si="104">P237+AP237</f>
        <v>731640</v>
      </c>
      <c r="AR237" s="95">
        <f t="shared" ref="AR237:AR238" si="105">AQ237</f>
        <v>731640</v>
      </c>
      <c r="AT237" s="95">
        <f t="shared" ref="AT237:AT238" si="106">AQ237-AS237</f>
        <v>731640</v>
      </c>
      <c r="AU237" s="2"/>
      <c r="AW237" s="808"/>
      <c r="AX237" s="66"/>
      <c r="AY237" s="2"/>
    </row>
    <row r="238" spans="1:51" ht="16.5" customHeight="1" x14ac:dyDescent="0.25">
      <c r="C238" s="2"/>
      <c r="N238" s="14"/>
      <c r="P238" s="14"/>
      <c r="Z238" s="26" t="s">
        <v>32</v>
      </c>
      <c r="AA238" s="62">
        <v>10</v>
      </c>
      <c r="AB238" s="16">
        <v>13</v>
      </c>
      <c r="AC238" s="16">
        <v>2</v>
      </c>
      <c r="AD238" s="8">
        <f>AA238*AB238</f>
        <v>130</v>
      </c>
      <c r="AE238" s="8">
        <v>50</v>
      </c>
      <c r="AF238" s="7">
        <f>AF237</f>
        <v>6700</v>
      </c>
      <c r="AG238" s="7">
        <f t="shared" si="102"/>
        <v>871000</v>
      </c>
      <c r="AH238" s="3">
        <f>SUM(AI238:AL238)</f>
        <v>45</v>
      </c>
      <c r="AJ238" s="3">
        <v>45</v>
      </c>
      <c r="AN238" s="2">
        <v>16</v>
      </c>
      <c r="AO238" s="111">
        <f>AG238*AN238/100</f>
        <v>139360</v>
      </c>
      <c r="AP238" s="95">
        <f t="shared" si="103"/>
        <v>731640</v>
      </c>
      <c r="AQ238" s="95">
        <f t="shared" si="104"/>
        <v>731640</v>
      </c>
      <c r="AR238" s="95">
        <f t="shared" si="105"/>
        <v>731640</v>
      </c>
      <c r="AT238" s="95">
        <f t="shared" si="106"/>
        <v>731640</v>
      </c>
      <c r="AU238" s="2"/>
      <c r="AW238" s="808"/>
      <c r="AX238" s="66"/>
      <c r="AY238" s="2"/>
    </row>
    <row r="239" spans="1:51" ht="16.5" customHeight="1" x14ac:dyDescent="0.25">
      <c r="B239" s="1">
        <v>823</v>
      </c>
      <c r="C239" s="2" t="s">
        <v>5</v>
      </c>
      <c r="D239" s="2">
        <v>30672</v>
      </c>
      <c r="E239" s="2">
        <v>32</v>
      </c>
      <c r="F239" s="2">
        <v>1501</v>
      </c>
      <c r="G239" s="2" t="s">
        <v>996</v>
      </c>
      <c r="H239" s="2">
        <v>2</v>
      </c>
      <c r="I239" s="2">
        <v>2</v>
      </c>
      <c r="J239" s="2">
        <v>0</v>
      </c>
      <c r="K239" s="13">
        <f>H239*400+I239*100+J239</f>
        <v>1000</v>
      </c>
      <c r="L239" s="14">
        <f>SUM(Q239:U239)</f>
        <v>1000</v>
      </c>
      <c r="M239" s="62">
        <v>1</v>
      </c>
      <c r="N239" s="14">
        <f>L239</f>
        <v>1000</v>
      </c>
      <c r="O239" s="14">
        <f>125</f>
        <v>125</v>
      </c>
      <c r="P239" s="14">
        <f>N239*O239</f>
        <v>125000</v>
      </c>
      <c r="Q239" s="3">
        <v>1000</v>
      </c>
      <c r="AA239" s="62"/>
      <c r="AO239" s="111"/>
      <c r="AQ239" s="95">
        <f t="shared" ref="AQ239:AQ266" si="107">P239+AP239</f>
        <v>125000</v>
      </c>
      <c r="AR239" s="95">
        <f t="shared" ref="AR239:AR261" si="108">AQ239</f>
        <v>125000</v>
      </c>
      <c r="AT239" s="95">
        <f t="shared" ref="AT239:AT266" si="109">AQ239-AS239</f>
        <v>125000</v>
      </c>
      <c r="AU239" s="2"/>
      <c r="AW239" s="808"/>
      <c r="AX239" s="66"/>
      <c r="AY239" s="2"/>
    </row>
    <row r="240" spans="1:51" ht="16.5" customHeight="1" x14ac:dyDescent="0.25">
      <c r="B240" s="1">
        <v>824</v>
      </c>
      <c r="C240" s="2" t="s">
        <v>5</v>
      </c>
      <c r="D240" s="2">
        <v>33305</v>
      </c>
      <c r="E240" s="2">
        <v>20</v>
      </c>
      <c r="F240" s="2">
        <v>1627</v>
      </c>
      <c r="G240" s="2" t="s">
        <v>996</v>
      </c>
      <c r="H240" s="2">
        <v>1</v>
      </c>
      <c r="I240" s="2">
        <v>0</v>
      </c>
      <c r="J240" s="2">
        <v>39</v>
      </c>
      <c r="K240" s="13">
        <f>H240*400+I240*100+J240</f>
        <v>439</v>
      </c>
      <c r="L240" s="14">
        <f>SUM(Q240:U240)</f>
        <v>439</v>
      </c>
      <c r="M240" s="62">
        <v>1</v>
      </c>
      <c r="N240" s="14">
        <f>L240</f>
        <v>439</v>
      </c>
      <c r="O240" s="14">
        <f>125</f>
        <v>125</v>
      </c>
      <c r="P240" s="14">
        <f>N240*O240</f>
        <v>54875</v>
      </c>
      <c r="Q240" s="3">
        <v>439</v>
      </c>
      <c r="AA240" s="62"/>
      <c r="AO240" s="111"/>
      <c r="AQ240" s="95">
        <f t="shared" si="107"/>
        <v>54875</v>
      </c>
      <c r="AR240" s="95">
        <f t="shared" si="108"/>
        <v>54875</v>
      </c>
      <c r="AT240" s="95">
        <f t="shared" si="109"/>
        <v>54875</v>
      </c>
      <c r="AU240" s="2"/>
      <c r="AW240" s="808"/>
      <c r="AX240" s="66"/>
      <c r="AY240" s="2"/>
    </row>
    <row r="241" spans="1:51" ht="16.5" customHeight="1" x14ac:dyDescent="0.25">
      <c r="B241" s="1">
        <v>825</v>
      </c>
      <c r="C241" s="2" t="s">
        <v>5</v>
      </c>
      <c r="D241" s="2">
        <v>33315</v>
      </c>
      <c r="E241" s="2">
        <v>34</v>
      </c>
      <c r="F241" s="2">
        <v>1628</v>
      </c>
      <c r="G241" s="2" t="s">
        <v>996</v>
      </c>
      <c r="H241" s="2">
        <v>0</v>
      </c>
      <c r="I241" s="2">
        <v>1</v>
      </c>
      <c r="J241" s="2">
        <v>11</v>
      </c>
      <c r="K241" s="13">
        <f>H241*400+I241*100+J241</f>
        <v>111</v>
      </c>
      <c r="L241" s="14">
        <f>SUM(Q241:U241)</f>
        <v>111</v>
      </c>
      <c r="M241" s="62">
        <v>2</v>
      </c>
      <c r="N241" s="14">
        <f>L241</f>
        <v>111</v>
      </c>
      <c r="O241" s="14">
        <f>150</f>
        <v>150</v>
      </c>
      <c r="P241" s="14">
        <f>N241*O241</f>
        <v>16650</v>
      </c>
      <c r="R241" s="8">
        <v>111</v>
      </c>
      <c r="V241" s="26" t="s">
        <v>1116</v>
      </c>
      <c r="W241" s="5">
        <v>833</v>
      </c>
      <c r="Y241" s="4" t="s">
        <v>38</v>
      </c>
      <c r="Z241" s="4" t="s">
        <v>7</v>
      </c>
      <c r="AA241" s="62">
        <v>12</v>
      </c>
      <c r="AB241" s="16">
        <v>15</v>
      </c>
      <c r="AC241" s="16">
        <v>2</v>
      </c>
      <c r="AD241" s="8">
        <f>AA241*AB241</f>
        <v>180</v>
      </c>
      <c r="AE241" s="8">
        <v>100</v>
      </c>
      <c r="AF241" s="7">
        <f>[8]รายการ!B34</f>
        <v>2050</v>
      </c>
      <c r="AG241" s="7">
        <f>AF241*AD241</f>
        <v>369000</v>
      </c>
      <c r="AH241" s="3">
        <f>SUM(AI241:AL241)</f>
        <v>180</v>
      </c>
      <c r="AJ241" s="3">
        <v>180</v>
      </c>
      <c r="AM241" s="2">
        <v>21</v>
      </c>
      <c r="AN241" s="2">
        <f>ค่าเสื่อม!T4</f>
        <v>93</v>
      </c>
      <c r="AO241" s="111">
        <f>AG241*AN241/100</f>
        <v>343170</v>
      </c>
      <c r="AP241" s="95">
        <f>AG241-AO241</f>
        <v>25830</v>
      </c>
      <c r="AQ241" s="95">
        <f t="shared" si="107"/>
        <v>42480</v>
      </c>
      <c r="AR241" s="95">
        <f t="shared" si="108"/>
        <v>42480</v>
      </c>
      <c r="AT241" s="95">
        <f t="shared" si="109"/>
        <v>42480</v>
      </c>
      <c r="AU241" s="2"/>
      <c r="AW241" s="808" t="s">
        <v>315</v>
      </c>
      <c r="AX241" s="66"/>
      <c r="AY241" s="2"/>
    </row>
    <row r="242" spans="1:51" s="27" customFormat="1" ht="16.5" customHeight="1" x14ac:dyDescent="0.25">
      <c r="A242" s="68" t="s">
        <v>1117</v>
      </c>
      <c r="B242" s="1">
        <v>826</v>
      </c>
      <c r="C242" s="4" t="s">
        <v>5</v>
      </c>
      <c r="D242" s="4">
        <v>38672</v>
      </c>
      <c r="E242" s="4">
        <v>45</v>
      </c>
      <c r="F242" s="4">
        <v>1939</v>
      </c>
      <c r="G242" s="4" t="s">
        <v>996</v>
      </c>
      <c r="H242" s="4">
        <v>0</v>
      </c>
      <c r="I242" s="4">
        <v>1</v>
      </c>
      <c r="J242" s="4">
        <v>49</v>
      </c>
      <c r="K242" s="7">
        <f>H242*400+I242*100+J242</f>
        <v>149</v>
      </c>
      <c r="L242" s="14">
        <f>SUM(Q242:U242)</f>
        <v>149</v>
      </c>
      <c r="M242" s="62">
        <v>2</v>
      </c>
      <c r="N242" s="14">
        <f>L242</f>
        <v>149</v>
      </c>
      <c r="O242" s="14">
        <f>[15]qry_report!$L$1394</f>
        <v>200</v>
      </c>
      <c r="P242" s="14">
        <f>N242*O242</f>
        <v>29800</v>
      </c>
      <c r="Q242" s="3"/>
      <c r="R242" s="8">
        <v>149</v>
      </c>
      <c r="S242" s="8"/>
      <c r="T242" s="4"/>
      <c r="U242" s="11"/>
      <c r="V242" s="26"/>
      <c r="W242" s="5"/>
      <c r="X242" s="17"/>
      <c r="Y242" s="4"/>
      <c r="Z242" s="4"/>
      <c r="AA242" s="62"/>
      <c r="AB242" s="16"/>
      <c r="AC242" s="16"/>
      <c r="AD242" s="8"/>
      <c r="AE242" s="8"/>
      <c r="AF242" s="7"/>
      <c r="AG242" s="7"/>
      <c r="AH242" s="3"/>
      <c r="AI242" s="3"/>
      <c r="AJ242" s="3"/>
      <c r="AK242" s="3"/>
      <c r="AL242" s="3"/>
      <c r="AM242" s="4"/>
      <c r="AN242" s="4"/>
      <c r="AO242" s="111"/>
      <c r="AP242" s="95"/>
      <c r="AQ242" s="95">
        <f t="shared" si="107"/>
        <v>29800</v>
      </c>
      <c r="AR242" s="95">
        <f t="shared" si="108"/>
        <v>29800</v>
      </c>
      <c r="AS242" s="4"/>
      <c r="AT242" s="95">
        <f t="shared" si="109"/>
        <v>29800</v>
      </c>
      <c r="AU242" s="4"/>
      <c r="AV242" s="4"/>
      <c r="AW242" s="809"/>
      <c r="AX242" s="72"/>
      <c r="AY242" s="4"/>
    </row>
    <row r="243" spans="1:51" s="27" customFormat="1" ht="16.5" customHeight="1" x14ac:dyDescent="0.25">
      <c r="A243" s="68"/>
      <c r="B243" s="5"/>
      <c r="C243" s="4"/>
      <c r="D243" s="4"/>
      <c r="E243" s="4"/>
      <c r="F243" s="4"/>
      <c r="G243" s="4"/>
      <c r="H243" s="4"/>
      <c r="I243" s="4"/>
      <c r="J243" s="4"/>
      <c r="K243" s="7"/>
      <c r="L243" s="14"/>
      <c r="M243" s="62"/>
      <c r="N243" s="14"/>
      <c r="O243" s="14"/>
      <c r="P243" s="14"/>
      <c r="Q243" s="3"/>
      <c r="R243" s="8"/>
      <c r="S243" s="8"/>
      <c r="T243" s="4"/>
      <c r="U243" s="11"/>
      <c r="V243" s="26" t="s">
        <v>1118</v>
      </c>
      <c r="W243" s="5">
        <v>834</v>
      </c>
      <c r="X243" s="17" t="s">
        <v>919</v>
      </c>
      <c r="Y243" s="4" t="s">
        <v>28</v>
      </c>
      <c r="Z243" s="4" t="s">
        <v>37</v>
      </c>
      <c r="AA243" s="62">
        <v>8</v>
      </c>
      <c r="AB243" s="16">
        <v>16</v>
      </c>
      <c r="AC243" s="16">
        <v>2</v>
      </c>
      <c r="AD243" s="8">
        <f>AA243*AB243</f>
        <v>128</v>
      </c>
      <c r="AE243" s="8">
        <v>100</v>
      </c>
      <c r="AF243" s="7">
        <f>[8]รายการ!B1</f>
        <v>6700</v>
      </c>
      <c r="AG243" s="7">
        <f>AF243*AD243</f>
        <v>857600</v>
      </c>
      <c r="AH243" s="3">
        <f>SUM(AI243:AL243)</f>
        <v>128</v>
      </c>
      <c r="AI243" s="3"/>
      <c r="AJ243" s="3">
        <v>128</v>
      </c>
      <c r="AK243" s="3"/>
      <c r="AL243" s="3"/>
      <c r="AM243" s="4">
        <v>7</v>
      </c>
      <c r="AN243" s="4">
        <f>ค่าเสื่อม!H2</f>
        <v>7</v>
      </c>
      <c r="AO243" s="111">
        <f>AG243*AN243/100</f>
        <v>60032</v>
      </c>
      <c r="AP243" s="95">
        <f>AG243-AO243</f>
        <v>797568</v>
      </c>
      <c r="AQ243" s="95">
        <f t="shared" si="107"/>
        <v>797568</v>
      </c>
      <c r="AR243" s="95">
        <f t="shared" si="108"/>
        <v>797568</v>
      </c>
      <c r="AS243" s="4"/>
      <c r="AT243" s="95">
        <f t="shared" si="109"/>
        <v>797568</v>
      </c>
      <c r="AU243" s="4"/>
      <c r="AV243" s="4"/>
      <c r="AW243" s="809"/>
      <c r="AX243" s="72"/>
      <c r="AY243" s="4"/>
    </row>
    <row r="244" spans="1:51" s="27" customFormat="1" ht="16.5" customHeight="1" x14ac:dyDescent="0.25">
      <c r="A244" s="68"/>
      <c r="B244" s="5"/>
      <c r="C244" s="4"/>
      <c r="D244" s="4"/>
      <c r="E244" s="4"/>
      <c r="F244" s="4"/>
      <c r="G244" s="4"/>
      <c r="H244" s="4"/>
      <c r="I244" s="4"/>
      <c r="J244" s="4"/>
      <c r="K244" s="7"/>
      <c r="L244" s="7"/>
      <c r="M244" s="62"/>
      <c r="N244" s="14"/>
      <c r="O244" s="7"/>
      <c r="P244" s="14"/>
      <c r="Q244" s="3"/>
      <c r="R244" s="8"/>
      <c r="S244" s="8"/>
      <c r="T244" s="4"/>
      <c r="U244" s="11"/>
      <c r="V244" s="26"/>
      <c r="W244" s="5">
        <v>835</v>
      </c>
      <c r="X244" s="17"/>
      <c r="Y244" s="4" t="s">
        <v>28</v>
      </c>
      <c r="Z244" s="4" t="s">
        <v>7</v>
      </c>
      <c r="AA244" s="62">
        <v>6</v>
      </c>
      <c r="AB244" s="16">
        <v>7</v>
      </c>
      <c r="AC244" s="16">
        <v>2</v>
      </c>
      <c r="AD244" s="8">
        <f>AA244*AB244</f>
        <v>42</v>
      </c>
      <c r="AE244" s="8">
        <v>100</v>
      </c>
      <c r="AF244" s="7">
        <f>[8]รายการ!B1</f>
        <v>6700</v>
      </c>
      <c r="AG244" s="7">
        <f>AF244*AD244</f>
        <v>281400</v>
      </c>
      <c r="AH244" s="3">
        <f>SUM(AI244:AL244)</f>
        <v>42</v>
      </c>
      <c r="AI244" s="3"/>
      <c r="AJ244" s="3">
        <v>42</v>
      </c>
      <c r="AK244" s="3"/>
      <c r="AL244" s="3"/>
      <c r="AM244" s="4">
        <v>11</v>
      </c>
      <c r="AN244" s="4">
        <f>ค่าเสื่อม!L4</f>
        <v>45</v>
      </c>
      <c r="AO244" s="111">
        <f>AG244*AN244/100</f>
        <v>126630</v>
      </c>
      <c r="AP244" s="95">
        <f>AG244-AO244</f>
        <v>154770</v>
      </c>
      <c r="AQ244" s="95">
        <f t="shared" si="107"/>
        <v>154770</v>
      </c>
      <c r="AR244" s="95">
        <f t="shared" si="108"/>
        <v>154770</v>
      </c>
      <c r="AS244" s="4"/>
      <c r="AT244" s="95">
        <f t="shared" si="109"/>
        <v>154770</v>
      </c>
      <c r="AU244" s="4"/>
      <c r="AV244" s="4"/>
      <c r="AW244" s="809" t="s">
        <v>315</v>
      </c>
      <c r="AX244" s="72"/>
      <c r="AY244" s="4"/>
    </row>
    <row r="245" spans="1:51" ht="16.5" customHeight="1" x14ac:dyDescent="0.25">
      <c r="B245" s="1">
        <v>827</v>
      </c>
      <c r="C245" s="2" t="s">
        <v>5</v>
      </c>
      <c r="D245" s="2">
        <v>38674</v>
      </c>
      <c r="E245" s="2">
        <v>47</v>
      </c>
      <c r="F245" s="2">
        <v>1941</v>
      </c>
      <c r="G245" s="2" t="s">
        <v>160</v>
      </c>
      <c r="H245" s="2">
        <v>1</v>
      </c>
      <c r="I245" s="2">
        <v>3</v>
      </c>
      <c r="J245" s="2">
        <v>80</v>
      </c>
      <c r="K245" s="13">
        <f t="shared" ref="K245:K254" si="110">H245*400+I245*100+J245</f>
        <v>780</v>
      </c>
      <c r="L245" s="14">
        <f t="shared" ref="L245:L254" si="111">SUM(Q245:U245)</f>
        <v>780</v>
      </c>
      <c r="M245" s="62">
        <v>1</v>
      </c>
      <c r="N245" s="14">
        <f t="shared" ref="N245:N254" si="112">L245</f>
        <v>780</v>
      </c>
      <c r="O245" s="14">
        <f>150</f>
        <v>150</v>
      </c>
      <c r="P245" s="14">
        <f t="shared" ref="P245:P254" si="113">N245*O245</f>
        <v>117000</v>
      </c>
      <c r="Q245" s="3">
        <v>780</v>
      </c>
      <c r="AA245" s="62"/>
      <c r="AH245" s="3"/>
      <c r="AO245" s="111"/>
      <c r="AQ245" s="95">
        <f t="shared" si="107"/>
        <v>117000</v>
      </c>
      <c r="AR245" s="95">
        <f t="shared" si="108"/>
        <v>117000</v>
      </c>
      <c r="AT245" s="95">
        <f t="shared" si="109"/>
        <v>117000</v>
      </c>
      <c r="AU245" s="2"/>
      <c r="AW245" s="808"/>
      <c r="AX245" s="66"/>
      <c r="AY245" s="2"/>
    </row>
    <row r="246" spans="1:51" ht="16.5" customHeight="1" x14ac:dyDescent="0.25">
      <c r="B246" s="1">
        <v>828</v>
      </c>
      <c r="C246" s="2" t="s">
        <v>5</v>
      </c>
      <c r="D246" s="2">
        <v>15144</v>
      </c>
      <c r="E246" s="2">
        <v>8</v>
      </c>
      <c r="F246" s="2">
        <v>327</v>
      </c>
      <c r="G246" s="2" t="s">
        <v>160</v>
      </c>
      <c r="H246" s="2">
        <v>2</v>
      </c>
      <c r="I246" s="2">
        <v>0</v>
      </c>
      <c r="J246" s="2">
        <v>20</v>
      </c>
      <c r="K246" s="13">
        <f t="shared" si="110"/>
        <v>820</v>
      </c>
      <c r="L246" s="14">
        <f t="shared" si="111"/>
        <v>820</v>
      </c>
      <c r="M246" s="62">
        <v>1</v>
      </c>
      <c r="N246" s="14">
        <f t="shared" si="112"/>
        <v>820</v>
      </c>
      <c r="O246" s="14">
        <f>100</f>
        <v>100</v>
      </c>
      <c r="P246" s="14">
        <f t="shared" si="113"/>
        <v>82000</v>
      </c>
      <c r="Q246" s="3">
        <v>820</v>
      </c>
      <c r="AA246" s="62"/>
      <c r="AO246" s="111"/>
      <c r="AQ246" s="95">
        <f t="shared" si="107"/>
        <v>82000</v>
      </c>
      <c r="AR246" s="95">
        <f t="shared" si="108"/>
        <v>82000</v>
      </c>
      <c r="AT246" s="95">
        <f t="shared" si="109"/>
        <v>82000</v>
      </c>
      <c r="AU246" s="2"/>
      <c r="AW246" s="808"/>
      <c r="AX246" s="66"/>
      <c r="AY246" s="2"/>
    </row>
    <row r="247" spans="1:51" ht="16.5" customHeight="1" x14ac:dyDescent="0.25">
      <c r="B247" s="1">
        <v>829</v>
      </c>
      <c r="C247" s="2" t="s">
        <v>5</v>
      </c>
      <c r="D247" s="2">
        <v>15139</v>
      </c>
      <c r="E247" s="2">
        <v>6</v>
      </c>
      <c r="F247" s="2">
        <v>322</v>
      </c>
      <c r="G247" s="2" t="s">
        <v>160</v>
      </c>
      <c r="H247" s="2">
        <v>1</v>
      </c>
      <c r="I247" s="2">
        <v>3</v>
      </c>
      <c r="J247" s="2">
        <v>81</v>
      </c>
      <c r="K247" s="13">
        <f t="shared" si="110"/>
        <v>781</v>
      </c>
      <c r="L247" s="14">
        <f t="shared" si="111"/>
        <v>781</v>
      </c>
      <c r="M247" s="62">
        <v>1</v>
      </c>
      <c r="N247" s="14">
        <f t="shared" si="112"/>
        <v>781</v>
      </c>
      <c r="O247" s="14">
        <f>150</f>
        <v>150</v>
      </c>
      <c r="P247" s="14">
        <f t="shared" si="113"/>
        <v>117150</v>
      </c>
      <c r="Q247" s="3">
        <v>781</v>
      </c>
      <c r="AA247" s="62"/>
      <c r="AO247" s="111"/>
      <c r="AQ247" s="95">
        <f t="shared" si="107"/>
        <v>117150</v>
      </c>
      <c r="AR247" s="95">
        <f t="shared" si="108"/>
        <v>117150</v>
      </c>
      <c r="AT247" s="95">
        <f t="shared" si="109"/>
        <v>117150</v>
      </c>
      <c r="AU247" s="2"/>
      <c r="AW247" s="808"/>
      <c r="AX247" s="66"/>
      <c r="AY247" s="2"/>
    </row>
    <row r="248" spans="1:51" s="27" customFormat="1" ht="16.5" customHeight="1" x14ac:dyDescent="0.25">
      <c r="A248" s="68" t="s">
        <v>1119</v>
      </c>
      <c r="B248" s="1">
        <v>830</v>
      </c>
      <c r="C248" s="4" t="s">
        <v>5</v>
      </c>
      <c r="D248" s="4">
        <v>38671</v>
      </c>
      <c r="E248" s="4">
        <v>44</v>
      </c>
      <c r="F248" s="4">
        <v>1938</v>
      </c>
      <c r="G248" s="4" t="s">
        <v>160</v>
      </c>
      <c r="H248" s="4">
        <v>0</v>
      </c>
      <c r="I248" s="4">
        <v>0</v>
      </c>
      <c r="J248" s="4">
        <v>13</v>
      </c>
      <c r="K248" s="7">
        <f t="shared" si="110"/>
        <v>13</v>
      </c>
      <c r="L248" s="14">
        <f t="shared" si="111"/>
        <v>13</v>
      </c>
      <c r="M248" s="62">
        <v>2</v>
      </c>
      <c r="N248" s="14">
        <f t="shared" si="112"/>
        <v>13</v>
      </c>
      <c r="O248" s="14">
        <f>125</f>
        <v>125</v>
      </c>
      <c r="P248" s="14">
        <f t="shared" si="113"/>
        <v>1625</v>
      </c>
      <c r="Q248" s="3"/>
      <c r="R248" s="8">
        <v>13</v>
      </c>
      <c r="S248" s="8"/>
      <c r="T248" s="4"/>
      <c r="U248" s="11"/>
      <c r="V248" s="26" t="s">
        <v>1119</v>
      </c>
      <c r="W248" s="5">
        <v>836</v>
      </c>
      <c r="X248" s="17">
        <v>76</v>
      </c>
      <c r="Y248" s="4" t="s">
        <v>28</v>
      </c>
      <c r="Z248" s="4" t="s">
        <v>37</v>
      </c>
      <c r="AA248" s="62">
        <v>11</v>
      </c>
      <c r="AB248" s="16">
        <v>14</v>
      </c>
      <c r="AC248" s="16">
        <v>2</v>
      </c>
      <c r="AD248" s="8">
        <f>AA248*AB248</f>
        <v>154</v>
      </c>
      <c r="AE248" s="8">
        <v>100</v>
      </c>
      <c r="AF248" s="7">
        <f>[8]รายการ!B1</f>
        <v>6700</v>
      </c>
      <c r="AG248" s="7">
        <f>AF248*AD248</f>
        <v>1031800</v>
      </c>
      <c r="AH248" s="3">
        <f>SUM(AI248:AL248)</f>
        <v>154</v>
      </c>
      <c r="AI248" s="3"/>
      <c r="AJ248" s="3">
        <v>154</v>
      </c>
      <c r="AK248" s="3"/>
      <c r="AL248" s="3"/>
      <c r="AM248" s="4">
        <v>11</v>
      </c>
      <c r="AN248" s="4">
        <f>ค่าเสื่อม!L2</f>
        <v>12</v>
      </c>
      <c r="AO248" s="111">
        <f>AG248*AN248/100</f>
        <v>123816</v>
      </c>
      <c r="AP248" s="166">
        <f t="shared" ref="AP248:AP259" si="114">AG248-AO248</f>
        <v>907984</v>
      </c>
      <c r="AQ248" s="95">
        <f t="shared" si="107"/>
        <v>909609</v>
      </c>
      <c r="AR248" s="95">
        <f t="shared" si="108"/>
        <v>909609</v>
      </c>
      <c r="AS248" s="4"/>
      <c r="AT248" s="95">
        <f t="shared" si="109"/>
        <v>909609</v>
      </c>
      <c r="AU248" s="4"/>
      <c r="AV248" s="4"/>
      <c r="AW248" s="809"/>
      <c r="AX248" s="72"/>
      <c r="AY248" s="4"/>
    </row>
    <row r="249" spans="1:51" ht="16.5" customHeight="1" x14ac:dyDescent="0.25">
      <c r="A249" s="67" t="s">
        <v>1120</v>
      </c>
      <c r="B249" s="1">
        <v>831</v>
      </c>
      <c r="C249" s="2" t="s">
        <v>5</v>
      </c>
      <c r="D249" s="2">
        <v>15151</v>
      </c>
      <c r="E249" s="2">
        <v>15</v>
      </c>
      <c r="F249" s="2">
        <v>334</v>
      </c>
      <c r="G249" s="2" t="s">
        <v>160</v>
      </c>
      <c r="H249" s="2">
        <v>1</v>
      </c>
      <c r="I249" s="2">
        <v>0</v>
      </c>
      <c r="J249" s="2">
        <v>17</v>
      </c>
      <c r="K249" s="13">
        <f t="shared" si="110"/>
        <v>417</v>
      </c>
      <c r="L249" s="14">
        <f t="shared" si="111"/>
        <v>417</v>
      </c>
      <c r="M249" s="62">
        <v>1</v>
      </c>
      <c r="N249" s="14">
        <f t="shared" si="112"/>
        <v>417</v>
      </c>
      <c r="O249" s="14">
        <f>125</f>
        <v>125</v>
      </c>
      <c r="P249" s="14">
        <f t="shared" si="113"/>
        <v>52125</v>
      </c>
      <c r="Q249" s="3">
        <v>417</v>
      </c>
      <c r="AA249" s="62"/>
      <c r="AO249" s="111"/>
      <c r="AP249" s="166"/>
      <c r="AQ249" s="95">
        <f t="shared" si="107"/>
        <v>52125</v>
      </c>
      <c r="AR249" s="95">
        <f t="shared" si="108"/>
        <v>52125</v>
      </c>
      <c r="AT249" s="95">
        <f t="shared" si="109"/>
        <v>52125</v>
      </c>
      <c r="AU249" s="2"/>
      <c r="AW249" s="808"/>
      <c r="AX249" s="66"/>
      <c r="AY249" s="2"/>
    </row>
    <row r="250" spans="1:51" ht="16.5" customHeight="1" x14ac:dyDescent="0.25">
      <c r="B250" s="1">
        <v>832</v>
      </c>
      <c r="C250" s="2" t="s">
        <v>5</v>
      </c>
      <c r="D250" s="2">
        <v>15131</v>
      </c>
      <c r="E250" s="2">
        <v>25</v>
      </c>
      <c r="F250" s="2">
        <v>314</v>
      </c>
      <c r="G250" s="2" t="s">
        <v>160</v>
      </c>
      <c r="H250" s="2">
        <v>1</v>
      </c>
      <c r="I250" s="2">
        <v>3</v>
      </c>
      <c r="J250" s="2">
        <v>27</v>
      </c>
      <c r="K250" s="13">
        <f t="shared" si="110"/>
        <v>727</v>
      </c>
      <c r="L250" s="14">
        <f t="shared" si="111"/>
        <v>727</v>
      </c>
      <c r="M250" s="62">
        <v>1</v>
      </c>
      <c r="N250" s="14">
        <f t="shared" si="112"/>
        <v>727</v>
      </c>
      <c r="O250" s="14">
        <f>125</f>
        <v>125</v>
      </c>
      <c r="P250" s="14">
        <f t="shared" si="113"/>
        <v>90875</v>
      </c>
      <c r="Q250" s="3">
        <v>727</v>
      </c>
      <c r="AA250" s="62"/>
      <c r="AO250" s="111"/>
      <c r="AP250" s="166"/>
      <c r="AQ250" s="95">
        <f t="shared" si="107"/>
        <v>90875</v>
      </c>
      <c r="AR250" s="95">
        <f t="shared" si="108"/>
        <v>90875</v>
      </c>
      <c r="AT250" s="95">
        <f t="shared" si="109"/>
        <v>90875</v>
      </c>
      <c r="AU250" s="2"/>
      <c r="AW250" s="808"/>
      <c r="AX250" s="66"/>
      <c r="AY250" s="2"/>
    </row>
    <row r="251" spans="1:51" ht="16.5" customHeight="1" x14ac:dyDescent="0.25">
      <c r="B251" s="1">
        <v>833</v>
      </c>
      <c r="C251" s="2" t="s">
        <v>5</v>
      </c>
      <c r="D251" s="2">
        <v>15130</v>
      </c>
      <c r="E251" s="2">
        <v>24</v>
      </c>
      <c r="F251" s="2">
        <v>313</v>
      </c>
      <c r="G251" s="2" t="s">
        <v>160</v>
      </c>
      <c r="H251" s="2">
        <v>2</v>
      </c>
      <c r="I251" s="2">
        <v>0</v>
      </c>
      <c r="J251" s="2">
        <v>5</v>
      </c>
      <c r="K251" s="13">
        <f t="shared" si="110"/>
        <v>805</v>
      </c>
      <c r="L251" s="14">
        <f t="shared" si="111"/>
        <v>805</v>
      </c>
      <c r="M251" s="62">
        <v>1</v>
      </c>
      <c r="N251" s="14">
        <f t="shared" si="112"/>
        <v>805</v>
      </c>
      <c r="O251" s="14">
        <f>125</f>
        <v>125</v>
      </c>
      <c r="P251" s="14">
        <f t="shared" si="113"/>
        <v>100625</v>
      </c>
      <c r="Q251" s="3">
        <v>805</v>
      </c>
      <c r="AA251" s="62"/>
      <c r="AO251" s="111"/>
      <c r="AP251" s="166"/>
      <c r="AQ251" s="95">
        <f t="shared" si="107"/>
        <v>100625</v>
      </c>
      <c r="AR251" s="95">
        <f t="shared" si="108"/>
        <v>100625</v>
      </c>
      <c r="AT251" s="95">
        <f t="shared" si="109"/>
        <v>100625</v>
      </c>
      <c r="AU251" s="2"/>
      <c r="AW251" s="808"/>
      <c r="AX251" s="66"/>
      <c r="AY251" s="2"/>
    </row>
    <row r="252" spans="1:51" ht="16.5" customHeight="1" x14ac:dyDescent="0.25">
      <c r="B252" s="1">
        <v>834</v>
      </c>
      <c r="C252" s="2" t="s">
        <v>5</v>
      </c>
      <c r="D252" s="2">
        <v>15129</v>
      </c>
      <c r="E252" s="2">
        <v>23</v>
      </c>
      <c r="F252" s="2">
        <v>312</v>
      </c>
      <c r="G252" s="2" t="s">
        <v>160</v>
      </c>
      <c r="H252" s="2">
        <v>5</v>
      </c>
      <c r="I252" s="2">
        <v>0</v>
      </c>
      <c r="J252" s="2">
        <v>65</v>
      </c>
      <c r="K252" s="13">
        <f t="shared" si="110"/>
        <v>2065</v>
      </c>
      <c r="L252" s="13">
        <f t="shared" si="111"/>
        <v>2065</v>
      </c>
      <c r="M252" s="84">
        <v>1</v>
      </c>
      <c r="N252" s="14">
        <f t="shared" si="112"/>
        <v>2065</v>
      </c>
      <c r="O252" s="13">
        <f>125</f>
        <v>125</v>
      </c>
      <c r="P252" s="14">
        <f t="shared" si="113"/>
        <v>258125</v>
      </c>
      <c r="Q252" s="3">
        <v>2065</v>
      </c>
      <c r="AA252" s="62"/>
      <c r="AO252" s="111"/>
      <c r="AP252" s="166"/>
      <c r="AQ252" s="95">
        <f t="shared" si="107"/>
        <v>258125</v>
      </c>
      <c r="AR252" s="95">
        <f t="shared" si="108"/>
        <v>258125</v>
      </c>
      <c r="AT252" s="95">
        <f t="shared" si="109"/>
        <v>258125</v>
      </c>
      <c r="AU252" s="2"/>
      <c r="AW252" s="808"/>
      <c r="AX252" s="66"/>
      <c r="AY252" s="2"/>
    </row>
    <row r="253" spans="1:51" ht="16.5" customHeight="1" x14ac:dyDescent="0.25">
      <c r="B253" s="1">
        <v>835</v>
      </c>
      <c r="C253" s="2" t="s">
        <v>5</v>
      </c>
      <c r="D253" s="2">
        <v>15128</v>
      </c>
      <c r="E253" s="2">
        <v>18</v>
      </c>
      <c r="F253" s="2">
        <v>311</v>
      </c>
      <c r="G253" s="2" t="s">
        <v>160</v>
      </c>
      <c r="H253" s="2">
        <v>0</v>
      </c>
      <c r="I253" s="2">
        <v>1</v>
      </c>
      <c r="J253" s="2">
        <v>11</v>
      </c>
      <c r="K253" s="13">
        <f t="shared" si="110"/>
        <v>111</v>
      </c>
      <c r="L253" s="13">
        <f t="shared" si="111"/>
        <v>111</v>
      </c>
      <c r="M253" s="84">
        <v>1</v>
      </c>
      <c r="N253" s="14">
        <f t="shared" si="112"/>
        <v>111</v>
      </c>
      <c r="O253" s="13">
        <f>150</f>
        <v>150</v>
      </c>
      <c r="P253" s="14">
        <f t="shared" si="113"/>
        <v>16650</v>
      </c>
      <c r="Q253" s="3">
        <v>111</v>
      </c>
      <c r="AA253" s="62"/>
      <c r="AO253" s="111"/>
      <c r="AP253" s="166"/>
      <c r="AQ253" s="95">
        <f t="shared" si="107"/>
        <v>16650</v>
      </c>
      <c r="AR253" s="95">
        <f t="shared" si="108"/>
        <v>16650</v>
      </c>
      <c r="AT253" s="95">
        <f t="shared" si="109"/>
        <v>16650</v>
      </c>
      <c r="AU253" s="2"/>
      <c r="AW253" s="808"/>
      <c r="AX253" s="66"/>
      <c r="AY253" s="2"/>
    </row>
    <row r="254" spans="1:51" s="27" customFormat="1" ht="16.5" customHeight="1" x14ac:dyDescent="0.25">
      <c r="A254" s="68" t="s">
        <v>1121</v>
      </c>
      <c r="B254" s="1">
        <v>836</v>
      </c>
      <c r="C254" s="4" t="s">
        <v>5</v>
      </c>
      <c r="D254" s="4">
        <v>15140</v>
      </c>
      <c r="E254" s="4">
        <v>19</v>
      </c>
      <c r="F254" s="4">
        <v>323</v>
      </c>
      <c r="G254" s="4" t="s">
        <v>160</v>
      </c>
      <c r="H254" s="4">
        <v>3</v>
      </c>
      <c r="I254" s="4">
        <v>3</v>
      </c>
      <c r="J254" s="4">
        <v>34</v>
      </c>
      <c r="K254" s="7">
        <f t="shared" si="110"/>
        <v>1534</v>
      </c>
      <c r="L254" s="13">
        <f t="shared" si="111"/>
        <v>1534</v>
      </c>
      <c r="M254" s="62">
        <v>5</v>
      </c>
      <c r="N254" s="14">
        <f t="shared" si="112"/>
        <v>1534</v>
      </c>
      <c r="O254" s="7">
        <f>125</f>
        <v>125</v>
      </c>
      <c r="P254" s="14">
        <f t="shared" si="113"/>
        <v>191750</v>
      </c>
      <c r="Q254" s="3">
        <v>400</v>
      </c>
      <c r="R254" s="8">
        <v>1134</v>
      </c>
      <c r="S254" s="8"/>
      <c r="T254" s="4"/>
      <c r="U254" s="11"/>
      <c r="V254" s="26"/>
      <c r="W254" s="5"/>
      <c r="X254" s="17"/>
      <c r="Y254" s="4"/>
      <c r="Z254" s="4"/>
      <c r="AA254" s="62"/>
      <c r="AB254" s="16"/>
      <c r="AC254" s="16"/>
      <c r="AD254" s="8"/>
      <c r="AE254" s="8"/>
      <c r="AF254" s="7"/>
      <c r="AG254" s="7"/>
      <c r="AH254" s="4"/>
      <c r="AI254" s="3"/>
      <c r="AJ254" s="3"/>
      <c r="AK254" s="3"/>
      <c r="AL254" s="3"/>
      <c r="AM254" s="4"/>
      <c r="AN254" s="4"/>
      <c r="AO254" s="111"/>
      <c r="AP254" s="166"/>
      <c r="AQ254" s="95">
        <f t="shared" si="107"/>
        <v>191750</v>
      </c>
      <c r="AR254" s="95">
        <f t="shared" si="108"/>
        <v>191750</v>
      </c>
      <c r="AS254" s="4"/>
      <c r="AT254" s="166">
        <f t="shared" si="109"/>
        <v>191750</v>
      </c>
      <c r="AU254" s="4"/>
      <c r="AV254" s="4"/>
      <c r="AW254" s="809"/>
      <c r="AX254" s="72"/>
      <c r="AY254" s="4"/>
    </row>
    <row r="255" spans="1:51" s="27" customFormat="1" ht="16.5" customHeight="1" x14ac:dyDescent="0.25">
      <c r="A255" s="68" t="s">
        <v>299</v>
      </c>
      <c r="B255" s="5"/>
      <c r="C255" s="4"/>
      <c r="D255" s="4"/>
      <c r="E255" s="4"/>
      <c r="F255" s="4"/>
      <c r="G255" s="4"/>
      <c r="H255" s="4"/>
      <c r="I255" s="4"/>
      <c r="J255" s="4"/>
      <c r="K255" s="7"/>
      <c r="L255" s="7"/>
      <c r="M255" s="62"/>
      <c r="N255" s="14"/>
      <c r="O255" s="7"/>
      <c r="P255" s="14"/>
      <c r="Q255" s="3"/>
      <c r="R255" s="8"/>
      <c r="S255" s="8"/>
      <c r="T255" s="4"/>
      <c r="U255" s="11"/>
      <c r="V255" s="26" t="s">
        <v>1122</v>
      </c>
      <c r="W255" s="5">
        <v>837</v>
      </c>
      <c r="X255" s="17" t="s">
        <v>391</v>
      </c>
      <c r="Y255" s="4" t="s">
        <v>28</v>
      </c>
      <c r="Z255" s="4" t="s">
        <v>53</v>
      </c>
      <c r="AA255" s="62">
        <v>7</v>
      </c>
      <c r="AB255" s="16">
        <v>17</v>
      </c>
      <c r="AC255" s="16">
        <v>2</v>
      </c>
      <c r="AD255" s="8">
        <f>AA255*AB255</f>
        <v>119</v>
      </c>
      <c r="AE255" s="8">
        <v>100</v>
      </c>
      <c r="AF255" s="7">
        <f>[8]รายการ!B1</f>
        <v>6700</v>
      </c>
      <c r="AG255" s="7">
        <f>AF255*AD255</f>
        <v>797300</v>
      </c>
      <c r="AH255" s="3">
        <f>SUM(AI255:AL255)</f>
        <v>119</v>
      </c>
      <c r="AI255" s="3"/>
      <c r="AJ255" s="3">
        <v>119</v>
      </c>
      <c r="AK255" s="3"/>
      <c r="AL255" s="3"/>
      <c r="AM255" s="4">
        <v>41</v>
      </c>
      <c r="AN255" s="4">
        <v>93</v>
      </c>
      <c r="AO255" s="111">
        <f>AG255*AN255/100</f>
        <v>741489</v>
      </c>
      <c r="AP255" s="166">
        <f t="shared" si="114"/>
        <v>55811</v>
      </c>
      <c r="AQ255" s="95">
        <f t="shared" si="107"/>
        <v>55811</v>
      </c>
      <c r="AR255" s="95">
        <f t="shared" si="108"/>
        <v>55811</v>
      </c>
      <c r="AS255" s="4"/>
      <c r="AT255" s="166">
        <f t="shared" si="109"/>
        <v>55811</v>
      </c>
      <c r="AU255" s="4"/>
      <c r="AV255" s="4"/>
      <c r="AW255" s="809"/>
      <c r="AX255" s="72"/>
      <c r="AY255" s="4"/>
    </row>
    <row r="256" spans="1:51" s="27" customFormat="1" ht="16.5" customHeight="1" x14ac:dyDescent="0.25">
      <c r="A256" s="68"/>
      <c r="B256" s="5"/>
      <c r="C256" s="4"/>
      <c r="D256" s="4"/>
      <c r="E256" s="4"/>
      <c r="F256" s="4"/>
      <c r="G256" s="4"/>
      <c r="H256" s="4"/>
      <c r="I256" s="4"/>
      <c r="J256" s="4"/>
      <c r="K256" s="7"/>
      <c r="L256" s="7"/>
      <c r="M256" s="62"/>
      <c r="N256" s="14"/>
      <c r="O256" s="7"/>
      <c r="P256" s="14"/>
      <c r="Q256" s="3"/>
      <c r="R256" s="8"/>
      <c r="S256" s="8"/>
      <c r="T256" s="4"/>
      <c r="U256" s="11"/>
      <c r="V256" s="26"/>
      <c r="W256" s="5">
        <v>838</v>
      </c>
      <c r="X256" s="17"/>
      <c r="Y256" s="4" t="s">
        <v>38</v>
      </c>
      <c r="Z256" s="4" t="s">
        <v>7</v>
      </c>
      <c r="AA256" s="62">
        <v>11</v>
      </c>
      <c r="AB256" s="16">
        <v>17</v>
      </c>
      <c r="AC256" s="16">
        <v>2</v>
      </c>
      <c r="AD256" s="8">
        <f>AA256*AB256</f>
        <v>187</v>
      </c>
      <c r="AE256" s="8">
        <v>100</v>
      </c>
      <c r="AF256" s="7">
        <f>[8]รายการ!B34</f>
        <v>2050</v>
      </c>
      <c r="AG256" s="7">
        <f>AF256*AD256</f>
        <v>383350</v>
      </c>
      <c r="AH256" s="3">
        <f>SUM(AI256:AL256)</f>
        <v>187</v>
      </c>
      <c r="AI256" s="3"/>
      <c r="AJ256" s="3">
        <v>187</v>
      </c>
      <c r="AK256" s="3"/>
      <c r="AL256" s="3"/>
      <c r="AM256" s="4">
        <v>41</v>
      </c>
      <c r="AN256" s="4">
        <v>93</v>
      </c>
      <c r="AO256" s="111">
        <f>AG256*AN256/100</f>
        <v>356515.5</v>
      </c>
      <c r="AP256" s="166">
        <f t="shared" si="114"/>
        <v>26834.5</v>
      </c>
      <c r="AQ256" s="95">
        <f t="shared" si="107"/>
        <v>26834.5</v>
      </c>
      <c r="AR256" s="95">
        <f t="shared" si="108"/>
        <v>26834.5</v>
      </c>
      <c r="AS256" s="4"/>
      <c r="AT256" s="166">
        <f t="shared" si="109"/>
        <v>26834.5</v>
      </c>
      <c r="AU256" s="4"/>
      <c r="AV256" s="4"/>
      <c r="AW256" s="809" t="s">
        <v>51</v>
      </c>
      <c r="AX256" s="72"/>
      <c r="AY256" s="4"/>
    </row>
    <row r="257" spans="1:51" s="27" customFormat="1" ht="16.5" customHeight="1" x14ac:dyDescent="0.25">
      <c r="A257" s="68"/>
      <c r="B257" s="5"/>
      <c r="C257" s="4"/>
      <c r="D257" s="4"/>
      <c r="E257" s="4"/>
      <c r="F257" s="4"/>
      <c r="G257" s="4"/>
      <c r="H257" s="4"/>
      <c r="I257" s="4"/>
      <c r="J257" s="4"/>
      <c r="K257" s="7"/>
      <c r="L257" s="7"/>
      <c r="M257" s="62"/>
      <c r="N257" s="14"/>
      <c r="O257" s="7"/>
      <c r="P257" s="14"/>
      <c r="Q257" s="3"/>
      <c r="R257" s="8"/>
      <c r="S257" s="8"/>
      <c r="T257" s="4"/>
      <c r="U257" s="11"/>
      <c r="V257" s="26" t="s">
        <v>1123</v>
      </c>
      <c r="W257" s="5">
        <v>839</v>
      </c>
      <c r="X257" s="17">
        <v>36</v>
      </c>
      <c r="Y257" s="4" t="s">
        <v>28</v>
      </c>
      <c r="Z257" s="4" t="s">
        <v>37</v>
      </c>
      <c r="AA257" s="62">
        <v>8</v>
      </c>
      <c r="AB257" s="16">
        <v>15</v>
      </c>
      <c r="AC257" s="16">
        <v>2</v>
      </c>
      <c r="AD257" s="8">
        <f>AA257*AB257</f>
        <v>120</v>
      </c>
      <c r="AE257" s="8">
        <v>100</v>
      </c>
      <c r="AF257" s="7">
        <f>[8]รายการ!B1</f>
        <v>6700</v>
      </c>
      <c r="AG257" s="7">
        <f>AF257*AD257</f>
        <v>804000</v>
      </c>
      <c r="AH257" s="3">
        <f>SUM(AI257:AL257)</f>
        <v>120</v>
      </c>
      <c r="AI257" s="3"/>
      <c r="AJ257" s="3">
        <v>120</v>
      </c>
      <c r="AK257" s="3"/>
      <c r="AL257" s="3"/>
      <c r="AM257" s="4">
        <v>17</v>
      </c>
      <c r="AN257" s="4">
        <f>ค่าเสื่อม!R2</f>
        <v>24</v>
      </c>
      <c r="AO257" s="111">
        <f>AG257*AN257/100</f>
        <v>192960</v>
      </c>
      <c r="AP257" s="166">
        <f t="shared" si="114"/>
        <v>611040</v>
      </c>
      <c r="AQ257" s="95">
        <f t="shared" si="107"/>
        <v>611040</v>
      </c>
      <c r="AR257" s="95">
        <f t="shared" si="108"/>
        <v>611040</v>
      </c>
      <c r="AS257" s="4"/>
      <c r="AT257" s="166">
        <f t="shared" si="109"/>
        <v>611040</v>
      </c>
      <c r="AU257" s="4"/>
      <c r="AV257" s="4"/>
      <c r="AW257" s="809"/>
      <c r="AX257" s="72"/>
      <c r="AY257" s="4"/>
    </row>
    <row r="258" spans="1:51" s="27" customFormat="1" ht="16.5" customHeight="1" x14ac:dyDescent="0.25">
      <c r="A258" s="68"/>
      <c r="B258" s="5"/>
      <c r="C258" s="4"/>
      <c r="D258" s="4"/>
      <c r="E258" s="4"/>
      <c r="F258" s="4"/>
      <c r="G258" s="4"/>
      <c r="H258" s="4"/>
      <c r="I258" s="4"/>
      <c r="J258" s="4"/>
      <c r="K258" s="7"/>
      <c r="L258" s="7"/>
      <c r="M258" s="62"/>
      <c r="N258" s="14"/>
      <c r="O258" s="7"/>
      <c r="P258" s="14"/>
      <c r="Q258" s="3"/>
      <c r="R258" s="8"/>
      <c r="S258" s="8"/>
      <c r="T258" s="4"/>
      <c r="U258" s="11"/>
      <c r="V258" s="26"/>
      <c r="W258" s="5">
        <v>840</v>
      </c>
      <c r="X258" s="17"/>
      <c r="Y258" s="4" t="s">
        <v>38</v>
      </c>
      <c r="Z258" s="4" t="s">
        <v>7</v>
      </c>
      <c r="AA258" s="62">
        <v>4</v>
      </c>
      <c r="AB258" s="16">
        <v>12</v>
      </c>
      <c r="AC258" s="16">
        <v>2</v>
      </c>
      <c r="AD258" s="8">
        <f>AA258*AB258</f>
        <v>48</v>
      </c>
      <c r="AE258" s="8">
        <v>100</v>
      </c>
      <c r="AF258" s="7">
        <f>[8]รายการ!B34</f>
        <v>2050</v>
      </c>
      <c r="AG258" s="7">
        <f>AF258*AD258</f>
        <v>98400</v>
      </c>
      <c r="AH258" s="3">
        <f>SUM(AI258:AL258)</f>
        <v>48</v>
      </c>
      <c r="AI258" s="3"/>
      <c r="AJ258" s="3">
        <v>48</v>
      </c>
      <c r="AK258" s="3"/>
      <c r="AL258" s="3"/>
      <c r="AM258" s="4">
        <v>17</v>
      </c>
      <c r="AN258" s="4">
        <f>ค่าเสื่อม!R4</f>
        <v>79</v>
      </c>
      <c r="AO258" s="111">
        <f>AG258*AN258/100</f>
        <v>77736</v>
      </c>
      <c r="AP258" s="166">
        <f t="shared" si="114"/>
        <v>20664</v>
      </c>
      <c r="AQ258" s="95">
        <f t="shared" si="107"/>
        <v>20664</v>
      </c>
      <c r="AR258" s="95">
        <f t="shared" si="108"/>
        <v>20664</v>
      </c>
      <c r="AS258" s="4"/>
      <c r="AT258" s="166">
        <f t="shared" si="109"/>
        <v>20664</v>
      </c>
      <c r="AU258" s="4"/>
      <c r="AV258" s="4"/>
      <c r="AW258" s="809" t="s">
        <v>51</v>
      </c>
      <c r="AX258" s="72"/>
      <c r="AY258" s="4"/>
    </row>
    <row r="259" spans="1:51" s="27" customFormat="1" ht="16.5" customHeight="1" x14ac:dyDescent="0.25">
      <c r="A259" s="68"/>
      <c r="B259" s="5"/>
      <c r="C259" s="4"/>
      <c r="D259" s="4"/>
      <c r="E259" s="4"/>
      <c r="F259" s="4"/>
      <c r="G259" s="4"/>
      <c r="H259" s="4"/>
      <c r="I259" s="4"/>
      <c r="J259" s="4"/>
      <c r="K259" s="7"/>
      <c r="L259" s="7"/>
      <c r="M259" s="62"/>
      <c r="N259" s="14"/>
      <c r="O259" s="7"/>
      <c r="P259" s="14"/>
      <c r="Q259" s="3"/>
      <c r="R259" s="8"/>
      <c r="S259" s="8"/>
      <c r="T259" s="4"/>
      <c r="U259" s="11"/>
      <c r="V259" s="26" t="s">
        <v>1124</v>
      </c>
      <c r="W259" s="5">
        <v>841</v>
      </c>
      <c r="X259" s="17" t="s">
        <v>931</v>
      </c>
      <c r="Y259" s="4" t="s">
        <v>28</v>
      </c>
      <c r="Z259" s="4" t="s">
        <v>37</v>
      </c>
      <c r="AA259" s="62">
        <v>6</v>
      </c>
      <c r="AB259" s="16">
        <v>12</v>
      </c>
      <c r="AC259" s="16">
        <v>2</v>
      </c>
      <c r="AD259" s="8">
        <f>AA259*AB259</f>
        <v>72</v>
      </c>
      <c r="AE259" s="8">
        <v>100</v>
      </c>
      <c r="AF259" s="7">
        <f>[8]รายการ!B1</f>
        <v>6700</v>
      </c>
      <c r="AG259" s="7">
        <f>AF259*AD259</f>
        <v>482400</v>
      </c>
      <c r="AH259" s="3">
        <f>SUM(AI259:AL259)</f>
        <v>72</v>
      </c>
      <c r="AI259" s="3"/>
      <c r="AJ259" s="3">
        <v>72</v>
      </c>
      <c r="AK259" s="3"/>
      <c r="AL259" s="3"/>
      <c r="AM259" s="4">
        <v>11</v>
      </c>
      <c r="AN259" s="4">
        <f>ค่าเสื่อม!L2</f>
        <v>12</v>
      </c>
      <c r="AO259" s="111">
        <f t="shared" ref="AO259:AO281" si="115">AG259*AN259/100</f>
        <v>57888</v>
      </c>
      <c r="AP259" s="166">
        <f t="shared" si="114"/>
        <v>424512</v>
      </c>
      <c r="AQ259" s="95">
        <f t="shared" si="107"/>
        <v>424512</v>
      </c>
      <c r="AR259" s="95">
        <f t="shared" si="108"/>
        <v>424512</v>
      </c>
      <c r="AS259" s="4"/>
      <c r="AT259" s="166">
        <f t="shared" si="109"/>
        <v>424512</v>
      </c>
      <c r="AU259" s="4"/>
      <c r="AV259" s="4"/>
      <c r="AW259" s="809"/>
      <c r="AX259" s="72"/>
      <c r="AY259" s="4"/>
    </row>
    <row r="260" spans="1:51" ht="16.5" customHeight="1" x14ac:dyDescent="0.25">
      <c r="B260" s="1">
        <v>837</v>
      </c>
      <c r="C260" s="2" t="s">
        <v>5</v>
      </c>
      <c r="D260" s="2">
        <v>15141</v>
      </c>
      <c r="E260" s="2">
        <v>4</v>
      </c>
      <c r="F260" s="2">
        <v>324</v>
      </c>
      <c r="G260" s="2" t="s">
        <v>160</v>
      </c>
      <c r="H260" s="2">
        <v>6</v>
      </c>
      <c r="I260" s="2">
        <v>3</v>
      </c>
      <c r="J260" s="2">
        <v>9</v>
      </c>
      <c r="K260" s="13">
        <f>H260*400+I260*100+J260</f>
        <v>2709</v>
      </c>
      <c r="L260" s="13">
        <f>SUM(Q260:U260)</f>
        <v>2709</v>
      </c>
      <c r="M260" s="84">
        <v>1</v>
      </c>
      <c r="N260" s="14">
        <f>L260</f>
        <v>2709</v>
      </c>
      <c r="O260" s="13">
        <f>100</f>
        <v>100</v>
      </c>
      <c r="P260" s="14">
        <f t="shared" ref="P260:P273" si="116">N260*O260</f>
        <v>270900</v>
      </c>
      <c r="Q260" s="3">
        <v>2709</v>
      </c>
      <c r="AA260" s="62"/>
      <c r="AO260" s="111"/>
      <c r="AQ260" s="95">
        <f t="shared" si="107"/>
        <v>270900</v>
      </c>
      <c r="AR260" s="95">
        <f t="shared" si="108"/>
        <v>270900</v>
      </c>
      <c r="AT260" s="95">
        <f t="shared" si="109"/>
        <v>270900</v>
      </c>
      <c r="AU260" s="2"/>
      <c r="AW260" s="808"/>
      <c r="AX260" s="66"/>
      <c r="AY260" s="2"/>
    </row>
    <row r="261" spans="1:51" ht="16.5" customHeight="1" x14ac:dyDescent="0.25">
      <c r="A261" s="113" t="s">
        <v>1125</v>
      </c>
      <c r="B261" s="1">
        <v>838</v>
      </c>
      <c r="C261" s="2" t="s">
        <v>5</v>
      </c>
      <c r="D261" s="2">
        <v>29767</v>
      </c>
      <c r="E261" s="2">
        <v>149</v>
      </c>
      <c r="F261" s="2">
        <v>1453</v>
      </c>
      <c r="G261" s="2" t="s">
        <v>160</v>
      </c>
      <c r="H261" s="2">
        <v>2</v>
      </c>
      <c r="I261" s="2">
        <v>3</v>
      </c>
      <c r="J261" s="2">
        <v>53</v>
      </c>
      <c r="K261" s="13">
        <f>H261*400+I261*100+J261</f>
        <v>1153</v>
      </c>
      <c r="L261" s="13">
        <f>SUM(Q261:U261)</f>
        <v>1153</v>
      </c>
      <c r="M261" s="84">
        <v>1</v>
      </c>
      <c r="N261" s="14">
        <f>L261</f>
        <v>1153</v>
      </c>
      <c r="O261" s="13">
        <f>[15]qry_report!$L$1030</f>
        <v>125</v>
      </c>
      <c r="P261" s="14">
        <f t="shared" si="116"/>
        <v>144125</v>
      </c>
      <c r="Q261" s="3">
        <v>1153</v>
      </c>
      <c r="AA261" s="62"/>
      <c r="AO261" s="111"/>
      <c r="AQ261" s="95">
        <f t="shared" si="107"/>
        <v>144125</v>
      </c>
      <c r="AR261" s="95">
        <f t="shared" si="108"/>
        <v>144125</v>
      </c>
      <c r="AT261" s="95">
        <f t="shared" si="109"/>
        <v>144125</v>
      </c>
      <c r="AU261" s="2"/>
      <c r="AW261" s="808"/>
      <c r="AX261" s="73"/>
      <c r="AY261" s="55"/>
    </row>
    <row r="262" spans="1:51" s="2" customFormat="1" ht="16.5" customHeight="1" x14ac:dyDescent="0.25">
      <c r="A262" s="67" t="s">
        <v>1126</v>
      </c>
      <c r="B262" s="1">
        <v>839</v>
      </c>
      <c r="C262" s="2" t="s">
        <v>5</v>
      </c>
      <c r="D262" s="2">
        <v>33196</v>
      </c>
      <c r="E262" s="2">
        <v>33</v>
      </c>
      <c r="F262" s="2">
        <v>1623</v>
      </c>
      <c r="G262" s="2" t="s">
        <v>160</v>
      </c>
      <c r="H262" s="2">
        <v>0</v>
      </c>
      <c r="I262" s="2">
        <v>0</v>
      </c>
      <c r="J262" s="2">
        <v>98</v>
      </c>
      <c r="K262" s="13">
        <f>H262*400+I262*100+J262</f>
        <v>98</v>
      </c>
      <c r="L262" s="13">
        <f>SUM(Q262:U262)</f>
        <v>98</v>
      </c>
      <c r="M262" s="84">
        <v>1</v>
      </c>
      <c r="N262" s="14">
        <f>L262</f>
        <v>98</v>
      </c>
      <c r="O262" s="13">
        <f>[15]qry_report!$L$1150</f>
        <v>200</v>
      </c>
      <c r="P262" s="14">
        <f t="shared" si="116"/>
        <v>19600</v>
      </c>
      <c r="Q262" s="3">
        <v>98</v>
      </c>
      <c r="R262" s="8"/>
      <c r="S262" s="8"/>
      <c r="T262" s="4"/>
      <c r="U262" s="11"/>
      <c r="V262" s="26"/>
      <c r="W262" s="5"/>
      <c r="X262" s="17"/>
      <c r="Y262" s="4"/>
      <c r="Z262" s="4"/>
      <c r="AA262" s="62"/>
      <c r="AB262" s="16"/>
      <c r="AC262" s="16"/>
      <c r="AD262" s="8"/>
      <c r="AE262" s="8"/>
      <c r="AF262" s="7"/>
      <c r="AG262" s="7"/>
      <c r="AH262" s="4"/>
      <c r="AI262" s="3"/>
      <c r="AJ262" s="3"/>
      <c r="AK262" s="3"/>
      <c r="AL262" s="3"/>
      <c r="AO262" s="111"/>
      <c r="AQ262" s="95">
        <f t="shared" si="107"/>
        <v>19600</v>
      </c>
      <c r="AR262" s="95">
        <f t="shared" ref="AR262:AR288" si="117">AQ262</f>
        <v>19600</v>
      </c>
      <c r="AT262" s="95">
        <f t="shared" si="109"/>
        <v>19600</v>
      </c>
      <c r="AW262" s="808"/>
      <c r="AX262" s="66"/>
    </row>
    <row r="263" spans="1:51" ht="16.5" customHeight="1" x14ac:dyDescent="0.25">
      <c r="A263" s="126" t="s">
        <v>1127</v>
      </c>
      <c r="B263" s="1">
        <v>840</v>
      </c>
      <c r="C263" s="2" t="s">
        <v>5</v>
      </c>
      <c r="D263" s="2">
        <v>15160</v>
      </c>
      <c r="E263" s="2">
        <v>6</v>
      </c>
      <c r="F263" s="2">
        <v>343</v>
      </c>
      <c r="G263" s="2" t="s">
        <v>160</v>
      </c>
      <c r="H263" s="2">
        <v>7</v>
      </c>
      <c r="I263" s="2">
        <v>1</v>
      </c>
      <c r="J263" s="2">
        <v>12</v>
      </c>
      <c r="K263" s="13">
        <f>H263*400+I263*100+J263</f>
        <v>2912</v>
      </c>
      <c r="L263" s="13">
        <f>SUM(Q263:U263)</f>
        <v>2912</v>
      </c>
      <c r="M263" s="84">
        <v>5</v>
      </c>
      <c r="N263" s="14">
        <f>L263</f>
        <v>2912</v>
      </c>
      <c r="O263" s="13">
        <f>125</f>
        <v>125</v>
      </c>
      <c r="P263" s="14">
        <f t="shared" si="116"/>
        <v>364000</v>
      </c>
      <c r="Q263" s="3">
        <v>2712</v>
      </c>
      <c r="R263" s="8">
        <v>200</v>
      </c>
      <c r="V263" s="28" t="s">
        <v>1127</v>
      </c>
      <c r="W263" s="5">
        <v>842</v>
      </c>
      <c r="X263" s="17" t="s">
        <v>1128</v>
      </c>
      <c r="Y263" s="4" t="s">
        <v>28</v>
      </c>
      <c r="Z263" s="4" t="s">
        <v>53</v>
      </c>
      <c r="AA263" s="62">
        <v>12</v>
      </c>
      <c r="AB263" s="16">
        <v>12</v>
      </c>
      <c r="AD263" s="8">
        <f>AA263*AB263</f>
        <v>144</v>
      </c>
      <c r="AE263" s="8">
        <v>100</v>
      </c>
      <c r="AF263" s="7">
        <f>[8]รายการ!B1</f>
        <v>6700</v>
      </c>
      <c r="AG263" s="7">
        <f>AF263*AD263</f>
        <v>964800</v>
      </c>
      <c r="AH263" s="3">
        <f>SUM(AI263:AL263)</f>
        <v>144</v>
      </c>
      <c r="AJ263" s="3">
        <v>144</v>
      </c>
      <c r="AM263" s="2">
        <v>31</v>
      </c>
      <c r="AN263" s="2">
        <v>93</v>
      </c>
      <c r="AO263" s="111">
        <f t="shared" si="115"/>
        <v>897264</v>
      </c>
      <c r="AP263" s="95">
        <f>AG263-AO263</f>
        <v>67536</v>
      </c>
      <c r="AQ263" s="95">
        <f t="shared" si="107"/>
        <v>431536</v>
      </c>
      <c r="AR263" s="95">
        <f t="shared" si="117"/>
        <v>431536</v>
      </c>
      <c r="AT263" s="95">
        <f t="shared" si="109"/>
        <v>431536</v>
      </c>
      <c r="AU263" s="2"/>
      <c r="AW263" s="808"/>
      <c r="AX263" s="71"/>
      <c r="AY263" s="9"/>
    </row>
    <row r="264" spans="1:51" ht="16.5" customHeight="1" x14ac:dyDescent="0.25">
      <c r="C264" s="2"/>
      <c r="N264" s="14"/>
      <c r="P264" s="14"/>
      <c r="W264" s="5">
        <v>843</v>
      </c>
      <c r="Y264" s="4" t="s">
        <v>38</v>
      </c>
      <c r="Z264" s="4" t="s">
        <v>7</v>
      </c>
      <c r="AA264" s="62">
        <v>4</v>
      </c>
      <c r="AB264" s="16">
        <v>8</v>
      </c>
      <c r="AC264" s="16">
        <v>2</v>
      </c>
      <c r="AD264" s="8">
        <f>AA264*AB264</f>
        <v>32</v>
      </c>
      <c r="AE264" s="8">
        <v>100</v>
      </c>
      <c r="AF264" s="7">
        <f>[8]รายการ!B34</f>
        <v>2050</v>
      </c>
      <c r="AG264" s="7">
        <f>AF264*AD264</f>
        <v>65600</v>
      </c>
      <c r="AH264" s="3">
        <f>SUM(AI264:AL264)</f>
        <v>32</v>
      </c>
      <c r="AJ264" s="3">
        <v>32</v>
      </c>
      <c r="AM264" s="2">
        <v>31</v>
      </c>
      <c r="AN264" s="2">
        <v>93</v>
      </c>
      <c r="AO264" s="111">
        <f t="shared" si="115"/>
        <v>61008</v>
      </c>
      <c r="AP264" s="95">
        <f>AG264-AO264</f>
        <v>4592</v>
      </c>
      <c r="AQ264" s="95">
        <f t="shared" si="107"/>
        <v>4592</v>
      </c>
      <c r="AR264" s="95">
        <f t="shared" si="117"/>
        <v>4592</v>
      </c>
      <c r="AT264" s="95">
        <f t="shared" si="109"/>
        <v>4592</v>
      </c>
      <c r="AU264" s="2"/>
      <c r="AW264" s="808" t="s">
        <v>51</v>
      </c>
      <c r="AX264" s="66"/>
      <c r="AY264" s="2"/>
    </row>
    <row r="265" spans="1:51" ht="16.5" customHeight="1" x14ac:dyDescent="0.25">
      <c r="A265" s="67" t="s">
        <v>1129</v>
      </c>
      <c r="B265" s="1">
        <v>841</v>
      </c>
      <c r="C265" s="2" t="s">
        <v>5</v>
      </c>
      <c r="D265" s="2">
        <v>36057</v>
      </c>
      <c r="E265" s="2">
        <v>92</v>
      </c>
      <c r="F265" s="2">
        <v>1734</v>
      </c>
      <c r="G265" s="2" t="s">
        <v>160</v>
      </c>
      <c r="H265" s="2">
        <v>4</v>
      </c>
      <c r="I265" s="2">
        <v>3</v>
      </c>
      <c r="J265" s="2">
        <v>26</v>
      </c>
      <c r="K265" s="13">
        <f>H265*400+I265*100+J265</f>
        <v>1926</v>
      </c>
      <c r="L265" s="13">
        <f t="shared" ref="L265:L273" si="118">SUM(Q265:U265)</f>
        <v>1926</v>
      </c>
      <c r="M265" s="84">
        <v>1</v>
      </c>
      <c r="N265" s="14">
        <f>L265</f>
        <v>1926</v>
      </c>
      <c r="O265" s="13">
        <f>[15]qry_report!$L$1280</f>
        <v>125</v>
      </c>
      <c r="P265" s="14">
        <f t="shared" si="116"/>
        <v>240750</v>
      </c>
      <c r="Q265" s="3">
        <v>1926</v>
      </c>
      <c r="AA265" s="62"/>
      <c r="AH265" s="3"/>
      <c r="AO265" s="111"/>
      <c r="AQ265" s="95">
        <f t="shared" si="107"/>
        <v>240750</v>
      </c>
      <c r="AR265" s="95">
        <f t="shared" si="117"/>
        <v>240750</v>
      </c>
      <c r="AT265" s="95">
        <f t="shared" si="109"/>
        <v>240750</v>
      </c>
      <c r="AU265" s="2"/>
      <c r="AW265" s="808"/>
      <c r="AX265" s="66"/>
      <c r="AY265" s="2"/>
    </row>
    <row r="266" spans="1:51" ht="16.5" customHeight="1" x14ac:dyDescent="0.25">
      <c r="A266" s="67" t="s">
        <v>1130</v>
      </c>
      <c r="B266" s="1">
        <v>842</v>
      </c>
      <c r="C266" s="2" t="s">
        <v>5</v>
      </c>
      <c r="D266" s="2">
        <v>35982</v>
      </c>
      <c r="E266" s="2">
        <v>39</v>
      </c>
      <c r="F266" s="2">
        <v>1703</v>
      </c>
      <c r="G266" s="2" t="s">
        <v>160</v>
      </c>
      <c r="H266" s="2">
        <v>0</v>
      </c>
      <c r="I266" s="2">
        <v>1</v>
      </c>
      <c r="J266" s="2">
        <v>13</v>
      </c>
      <c r="K266" s="13">
        <f>H266*400+I266*100+J266</f>
        <v>113</v>
      </c>
      <c r="L266" s="13">
        <f t="shared" si="118"/>
        <v>113</v>
      </c>
      <c r="M266" s="84">
        <v>2</v>
      </c>
      <c r="N266" s="14">
        <f>L266</f>
        <v>113</v>
      </c>
      <c r="O266" s="13">
        <f>[15]qry_report!$L$1271</f>
        <v>150</v>
      </c>
      <c r="P266" s="14">
        <f t="shared" si="116"/>
        <v>16950</v>
      </c>
      <c r="R266" s="8">
        <v>113</v>
      </c>
      <c r="V266" s="28" t="s">
        <v>1130</v>
      </c>
      <c r="W266" s="5">
        <v>844</v>
      </c>
      <c r="X266" s="17" t="s">
        <v>1131</v>
      </c>
      <c r="Y266" s="4" t="s">
        <v>28</v>
      </c>
      <c r="Z266" s="4" t="s">
        <v>53</v>
      </c>
      <c r="AA266" s="62" t="s">
        <v>447</v>
      </c>
      <c r="AB266" s="16">
        <v>8</v>
      </c>
      <c r="AC266" s="16">
        <v>2</v>
      </c>
      <c r="AD266" s="8">
        <f>AA266*AB266</f>
        <v>48</v>
      </c>
      <c r="AE266" s="8">
        <v>100</v>
      </c>
      <c r="AF266" s="7">
        <f>[8]รายการ!B1</f>
        <v>6700</v>
      </c>
      <c r="AG266" s="7">
        <f>AF266*AD266</f>
        <v>321600</v>
      </c>
      <c r="AH266" s="3">
        <f>SUM(AI266:AL266)</f>
        <v>48</v>
      </c>
      <c r="AJ266" s="3">
        <v>48</v>
      </c>
      <c r="AM266" s="2">
        <v>15</v>
      </c>
      <c r="AN266" s="2">
        <f>ค่าเสื่อม!P4</f>
        <v>65</v>
      </c>
      <c r="AO266" s="111">
        <f t="shared" si="115"/>
        <v>209040</v>
      </c>
      <c r="AP266" s="95">
        <f>AG266-AO266</f>
        <v>112560</v>
      </c>
      <c r="AQ266" s="95">
        <f t="shared" si="107"/>
        <v>129510</v>
      </c>
      <c r="AR266" s="95">
        <f t="shared" si="117"/>
        <v>129510</v>
      </c>
      <c r="AT266" s="95">
        <f t="shared" si="109"/>
        <v>129510</v>
      </c>
      <c r="AU266" s="2"/>
      <c r="AW266" s="808"/>
      <c r="AX266" s="66"/>
      <c r="AY266" s="2"/>
    </row>
    <row r="267" spans="1:51" ht="16.5" customHeight="1" x14ac:dyDescent="0.25">
      <c r="A267" s="67" t="s">
        <v>1132</v>
      </c>
      <c r="C267" s="2"/>
      <c r="N267" s="14"/>
      <c r="P267" s="14"/>
      <c r="AA267" s="62"/>
      <c r="AC267" s="16">
        <v>2</v>
      </c>
      <c r="AO267" s="111"/>
      <c r="AQ267" s="95"/>
      <c r="AR267" s="95"/>
      <c r="AU267" s="2"/>
      <c r="AW267" s="808"/>
      <c r="AX267" s="66"/>
      <c r="AY267" s="2"/>
    </row>
    <row r="268" spans="1:51" ht="16.5" customHeight="1" x14ac:dyDescent="0.25">
      <c r="A268" s="67" t="s">
        <v>1133</v>
      </c>
      <c r="B268" s="1">
        <v>843</v>
      </c>
      <c r="C268" s="2" t="s">
        <v>35</v>
      </c>
      <c r="G268" s="2" t="s">
        <v>160</v>
      </c>
      <c r="N268" s="14"/>
      <c r="P268" s="14"/>
      <c r="V268" s="26" t="s">
        <v>1134</v>
      </c>
      <c r="W268" s="5">
        <v>845</v>
      </c>
      <c r="X268" s="17" t="s">
        <v>339</v>
      </c>
      <c r="Y268" s="4" t="s">
        <v>28</v>
      </c>
      <c r="Z268" s="4" t="s">
        <v>53</v>
      </c>
      <c r="AA268" s="62">
        <v>10</v>
      </c>
      <c r="AB268" s="16">
        <v>11</v>
      </c>
      <c r="AC268" s="16">
        <v>2</v>
      </c>
      <c r="AD268" s="8">
        <f>AA268*AB268</f>
        <v>110</v>
      </c>
      <c r="AE268" s="8">
        <v>100</v>
      </c>
      <c r="AF268" s="7">
        <f>[8]รายการ!B1</f>
        <v>6700</v>
      </c>
      <c r="AG268" s="7">
        <f t="shared" ref="AG268:AG281" si="119">AF268*AD268</f>
        <v>737000</v>
      </c>
      <c r="AH268" s="3">
        <f>SUM(AI268:AL268)</f>
        <v>110</v>
      </c>
      <c r="AJ268" s="3">
        <v>110</v>
      </c>
      <c r="AM268" s="2">
        <v>21</v>
      </c>
      <c r="AN268" s="2">
        <v>93</v>
      </c>
      <c r="AO268" s="111">
        <f t="shared" si="115"/>
        <v>685410</v>
      </c>
      <c r="AP268" s="95">
        <f>AG268-AO268</f>
        <v>51590</v>
      </c>
      <c r="AQ268" s="95">
        <f t="shared" ref="AQ268:AQ288" si="120">P268+AP268</f>
        <v>51590</v>
      </c>
      <c r="AR268" s="95">
        <f t="shared" si="117"/>
        <v>51590</v>
      </c>
      <c r="AT268" s="95">
        <f t="shared" ref="AT268:AT288" si="121">AQ268-AS268</f>
        <v>51590</v>
      </c>
      <c r="AU268" s="2"/>
      <c r="AW268" s="808"/>
      <c r="AX268" s="66"/>
      <c r="AY268" s="2"/>
    </row>
    <row r="269" spans="1:51" ht="16.5" customHeight="1" x14ac:dyDescent="0.25">
      <c r="A269" s="67" t="s">
        <v>1135</v>
      </c>
      <c r="B269" s="1">
        <v>844</v>
      </c>
      <c r="C269" s="2" t="s">
        <v>35</v>
      </c>
      <c r="G269" s="2" t="s">
        <v>160</v>
      </c>
      <c r="N269" s="14"/>
      <c r="P269" s="14"/>
      <c r="V269" s="28" t="s">
        <v>1135</v>
      </c>
      <c r="W269" s="5">
        <v>846</v>
      </c>
      <c r="X269" s="17" t="s">
        <v>1136</v>
      </c>
      <c r="Y269" s="4" t="s">
        <v>28</v>
      </c>
      <c r="Z269" s="4" t="s">
        <v>53</v>
      </c>
      <c r="AA269" s="62">
        <v>6</v>
      </c>
      <c r="AB269" s="16">
        <v>10</v>
      </c>
      <c r="AC269" s="16">
        <v>2</v>
      </c>
      <c r="AD269" s="8">
        <f>AA269*AB269</f>
        <v>60</v>
      </c>
      <c r="AE269" s="8">
        <v>100</v>
      </c>
      <c r="AF269" s="7">
        <f>[8]รายการ!B1</f>
        <v>6700</v>
      </c>
      <c r="AG269" s="7">
        <f t="shared" si="119"/>
        <v>402000</v>
      </c>
      <c r="AH269" s="3">
        <f>SUM(AI269:AL269)</f>
        <v>60</v>
      </c>
      <c r="AJ269" s="3">
        <v>60</v>
      </c>
      <c r="AM269" s="2">
        <v>16</v>
      </c>
      <c r="AN269" s="2">
        <f>ค่าเสื่อม!Q4</f>
        <v>72</v>
      </c>
      <c r="AO269" s="111">
        <f t="shared" si="115"/>
        <v>289440</v>
      </c>
      <c r="AP269" s="95">
        <f>AG269-AO269</f>
        <v>112560</v>
      </c>
      <c r="AQ269" s="95">
        <f t="shared" si="120"/>
        <v>112560</v>
      </c>
      <c r="AR269" s="95">
        <f t="shared" si="117"/>
        <v>112560</v>
      </c>
      <c r="AT269" s="95">
        <f t="shared" si="121"/>
        <v>112560</v>
      </c>
      <c r="AU269" s="2"/>
      <c r="AW269" s="808"/>
      <c r="AX269" s="66"/>
      <c r="AY269" s="2"/>
    </row>
    <row r="270" spans="1:51" ht="16.5" customHeight="1" x14ac:dyDescent="0.25">
      <c r="A270" s="67" t="s">
        <v>1137</v>
      </c>
      <c r="B270" s="1">
        <v>845</v>
      </c>
      <c r="C270" s="2" t="s">
        <v>35</v>
      </c>
      <c r="G270" s="2" t="s">
        <v>160</v>
      </c>
      <c r="N270" s="14"/>
      <c r="P270" s="14"/>
      <c r="V270" s="28" t="s">
        <v>1137</v>
      </c>
      <c r="W270" s="5">
        <v>847</v>
      </c>
      <c r="X270" s="17" t="s">
        <v>475</v>
      </c>
      <c r="Y270" s="4" t="s">
        <v>28</v>
      </c>
      <c r="Z270" s="4" t="s">
        <v>53</v>
      </c>
      <c r="AA270" s="62">
        <v>6</v>
      </c>
      <c r="AB270" s="16">
        <v>14</v>
      </c>
      <c r="AC270" s="16">
        <v>2</v>
      </c>
      <c r="AD270" s="8">
        <f>AA270*AB270</f>
        <v>84</v>
      </c>
      <c r="AE270" s="8">
        <v>100</v>
      </c>
      <c r="AF270" s="7">
        <f>[8]รายการ!B1</f>
        <v>6700</v>
      </c>
      <c r="AG270" s="7">
        <f t="shared" si="119"/>
        <v>562800</v>
      </c>
      <c r="AH270" s="3">
        <f>SUM(AI270:AL270)</f>
        <v>84</v>
      </c>
      <c r="AJ270" s="3">
        <v>84</v>
      </c>
      <c r="AM270" s="2">
        <v>11</v>
      </c>
      <c r="AN270" s="2">
        <f>ค่าเสื่อม!L4</f>
        <v>45</v>
      </c>
      <c r="AO270" s="111">
        <f t="shared" si="115"/>
        <v>253260</v>
      </c>
      <c r="AP270" s="95">
        <f>AG270-AO270</f>
        <v>309540</v>
      </c>
      <c r="AQ270" s="95">
        <f t="shared" si="120"/>
        <v>309540</v>
      </c>
      <c r="AR270" s="95">
        <f t="shared" si="117"/>
        <v>309540</v>
      </c>
      <c r="AT270" s="95">
        <f t="shared" si="121"/>
        <v>309540</v>
      </c>
      <c r="AU270" s="2"/>
      <c r="AW270" s="808"/>
      <c r="AX270" s="66"/>
      <c r="AY270" s="2"/>
    </row>
    <row r="271" spans="1:51" ht="16.5" customHeight="1" x14ac:dyDescent="0.25">
      <c r="A271" s="67" t="s">
        <v>1138</v>
      </c>
      <c r="B271" s="1">
        <v>846</v>
      </c>
      <c r="C271" s="2" t="s">
        <v>35</v>
      </c>
      <c r="G271" s="2" t="s">
        <v>160</v>
      </c>
      <c r="N271" s="14"/>
      <c r="P271" s="14"/>
      <c r="V271" s="28" t="s">
        <v>1138</v>
      </c>
      <c r="W271" s="5">
        <v>848</v>
      </c>
      <c r="X271" s="17" t="s">
        <v>1037</v>
      </c>
      <c r="Y271" s="4" t="s">
        <v>28</v>
      </c>
      <c r="Z271" s="4" t="s">
        <v>53</v>
      </c>
      <c r="AA271" s="62">
        <v>6</v>
      </c>
      <c r="AB271" s="16">
        <v>10</v>
      </c>
      <c r="AC271" s="16">
        <v>2</v>
      </c>
      <c r="AD271" s="8">
        <v>10</v>
      </c>
      <c r="AE271" s="8">
        <v>100</v>
      </c>
      <c r="AF271" s="7">
        <f>[8]รายการ!B1</f>
        <v>6700</v>
      </c>
      <c r="AG271" s="7">
        <f t="shared" si="119"/>
        <v>67000</v>
      </c>
      <c r="AH271" s="3">
        <v>60</v>
      </c>
      <c r="AJ271" s="3">
        <v>60</v>
      </c>
      <c r="AM271" s="2">
        <v>11</v>
      </c>
      <c r="AN271" s="2">
        <v>45</v>
      </c>
      <c r="AO271" s="111">
        <f t="shared" si="115"/>
        <v>30150</v>
      </c>
      <c r="AP271" s="95">
        <f>AG271-AO271</f>
        <v>36850</v>
      </c>
      <c r="AQ271" s="95">
        <f t="shared" si="120"/>
        <v>36850</v>
      </c>
      <c r="AR271" s="95">
        <f t="shared" si="117"/>
        <v>36850</v>
      </c>
      <c r="AT271" s="95">
        <f t="shared" si="121"/>
        <v>36850</v>
      </c>
      <c r="AU271" s="2"/>
      <c r="AW271" s="808"/>
      <c r="AX271" s="66"/>
      <c r="AY271" s="2"/>
    </row>
    <row r="272" spans="1:51" ht="16.5" customHeight="1" x14ac:dyDescent="0.25">
      <c r="A272" s="67" t="s">
        <v>1139</v>
      </c>
      <c r="B272" s="1">
        <v>847</v>
      </c>
      <c r="C272" s="2" t="s">
        <v>35</v>
      </c>
      <c r="G272" s="2" t="s">
        <v>160</v>
      </c>
      <c r="N272" s="14"/>
      <c r="P272" s="14"/>
      <c r="V272" s="28" t="s">
        <v>1139</v>
      </c>
      <c r="W272" s="5">
        <v>849</v>
      </c>
      <c r="X272" s="17" t="s">
        <v>473</v>
      </c>
      <c r="Y272" s="4" t="s">
        <v>28</v>
      </c>
      <c r="Z272" s="4" t="s">
        <v>53</v>
      </c>
      <c r="AA272" s="62" t="s">
        <v>1140</v>
      </c>
      <c r="AB272" s="16">
        <v>14</v>
      </c>
      <c r="AC272" s="16">
        <v>2</v>
      </c>
      <c r="AD272" s="8">
        <f>AA272*AB272</f>
        <v>182</v>
      </c>
      <c r="AE272" s="8">
        <v>100</v>
      </c>
      <c r="AF272" s="7">
        <f>[8]รายการ!B1</f>
        <v>6700</v>
      </c>
      <c r="AG272" s="7">
        <f t="shared" si="119"/>
        <v>1219400</v>
      </c>
      <c r="AH272" s="3">
        <f>SUM(AI272:AL272)</f>
        <v>182</v>
      </c>
      <c r="AJ272" s="3">
        <v>182</v>
      </c>
      <c r="AM272" s="2">
        <v>16</v>
      </c>
      <c r="AN272" s="2">
        <v>72</v>
      </c>
      <c r="AO272" s="111">
        <f t="shared" si="115"/>
        <v>877968</v>
      </c>
      <c r="AP272" s="95">
        <f>AG272-AO272</f>
        <v>341432</v>
      </c>
      <c r="AQ272" s="95">
        <f t="shared" si="120"/>
        <v>341432</v>
      </c>
      <c r="AR272" s="95">
        <f t="shared" si="117"/>
        <v>341432</v>
      </c>
      <c r="AT272" s="95">
        <f t="shared" si="121"/>
        <v>341432</v>
      </c>
      <c r="AU272" s="2"/>
      <c r="AW272" s="808"/>
      <c r="AX272" s="66"/>
      <c r="AY272" s="2"/>
    </row>
    <row r="273" spans="1:52" s="27" customFormat="1" ht="16.5" customHeight="1" x14ac:dyDescent="0.25">
      <c r="A273" s="68" t="s">
        <v>1141</v>
      </c>
      <c r="B273" s="1">
        <v>848</v>
      </c>
      <c r="C273" s="4" t="s">
        <v>5</v>
      </c>
      <c r="D273" s="4">
        <v>20994</v>
      </c>
      <c r="E273" s="4">
        <v>31</v>
      </c>
      <c r="F273" s="4">
        <v>745</v>
      </c>
      <c r="G273" s="4" t="s">
        <v>160</v>
      </c>
      <c r="H273" s="4">
        <v>0</v>
      </c>
      <c r="I273" s="4">
        <v>2</v>
      </c>
      <c r="J273" s="4">
        <v>85</v>
      </c>
      <c r="K273" s="12">
        <f>H273*400+I273*100+J273</f>
        <v>285</v>
      </c>
      <c r="L273" s="13">
        <f t="shared" si="118"/>
        <v>285</v>
      </c>
      <c r="M273" s="62">
        <v>2</v>
      </c>
      <c r="N273" s="14">
        <f>L273</f>
        <v>285</v>
      </c>
      <c r="O273" s="14">
        <f>200</f>
        <v>200</v>
      </c>
      <c r="P273" s="14">
        <f t="shared" si="116"/>
        <v>57000</v>
      </c>
      <c r="Q273" s="3"/>
      <c r="R273" s="8">
        <v>285</v>
      </c>
      <c r="S273" s="8"/>
      <c r="T273" s="4"/>
      <c r="U273" s="11"/>
      <c r="V273" s="26"/>
      <c r="W273" s="5"/>
      <c r="X273" s="17"/>
      <c r="Y273" s="4"/>
      <c r="Z273" s="4"/>
      <c r="AA273" s="62"/>
      <c r="AB273" s="16"/>
      <c r="AC273" s="16"/>
      <c r="AD273" s="8"/>
      <c r="AE273" s="8"/>
      <c r="AF273" s="7"/>
      <c r="AG273" s="7"/>
      <c r="AH273" s="3"/>
      <c r="AI273" s="3"/>
      <c r="AJ273" s="3"/>
      <c r="AK273" s="3"/>
      <c r="AL273" s="3"/>
      <c r="AM273" s="4"/>
      <c r="AN273" s="4"/>
      <c r="AO273" s="111"/>
      <c r="AP273" s="166"/>
      <c r="AQ273" s="95">
        <f t="shared" si="120"/>
        <v>57000</v>
      </c>
      <c r="AR273" s="95">
        <f t="shared" si="117"/>
        <v>57000</v>
      </c>
      <c r="AS273" s="4"/>
      <c r="AT273" s="166">
        <f t="shared" si="121"/>
        <v>57000</v>
      </c>
      <c r="AU273" s="4"/>
      <c r="AV273" s="4"/>
      <c r="AW273" s="809"/>
      <c r="AX273" s="72"/>
      <c r="AY273" s="4"/>
    </row>
    <row r="274" spans="1:52" s="27" customFormat="1" ht="16.5" customHeight="1" x14ac:dyDescent="0.25">
      <c r="A274" s="68"/>
      <c r="B274" s="5"/>
      <c r="C274" s="4"/>
      <c r="D274" s="4"/>
      <c r="E274" s="4"/>
      <c r="F274" s="4"/>
      <c r="G274" s="4"/>
      <c r="H274" s="4"/>
      <c r="I274" s="4"/>
      <c r="J274" s="4"/>
      <c r="K274" s="7"/>
      <c r="L274" s="7"/>
      <c r="M274" s="62"/>
      <c r="N274" s="14"/>
      <c r="O274" s="7"/>
      <c r="P274" s="14"/>
      <c r="Q274" s="3"/>
      <c r="R274" s="8"/>
      <c r="S274" s="8"/>
      <c r="T274" s="4"/>
      <c r="U274" s="11"/>
      <c r="V274" s="26" t="s">
        <v>1142</v>
      </c>
      <c r="W274" s="5">
        <v>850</v>
      </c>
      <c r="X274" s="17" t="s">
        <v>1143</v>
      </c>
      <c r="Y274" s="4" t="s">
        <v>28</v>
      </c>
      <c r="Z274" s="4" t="s">
        <v>53</v>
      </c>
      <c r="AA274" s="62">
        <v>9</v>
      </c>
      <c r="AB274" s="16">
        <v>12</v>
      </c>
      <c r="AC274" s="16">
        <v>2</v>
      </c>
      <c r="AD274" s="8">
        <f>AA274*AB274</f>
        <v>108</v>
      </c>
      <c r="AE274" s="8">
        <v>100</v>
      </c>
      <c r="AF274" s="7">
        <f>[8]รายการ!B1</f>
        <v>6700</v>
      </c>
      <c r="AG274" s="7">
        <f t="shared" si="119"/>
        <v>723600</v>
      </c>
      <c r="AH274" s="3">
        <f>SUM(AI274:AL274)</f>
        <v>108</v>
      </c>
      <c r="AI274" s="3"/>
      <c r="AJ274" s="3">
        <v>108</v>
      </c>
      <c r="AK274" s="3"/>
      <c r="AL274" s="3"/>
      <c r="AM274" s="4">
        <v>26</v>
      </c>
      <c r="AN274" s="4">
        <v>93</v>
      </c>
      <c r="AO274" s="111">
        <f t="shared" si="115"/>
        <v>672948</v>
      </c>
      <c r="AP274" s="166">
        <f t="shared" ref="AP274:AP281" si="122">AG274-AO274</f>
        <v>50652</v>
      </c>
      <c r="AQ274" s="95">
        <f t="shared" si="120"/>
        <v>50652</v>
      </c>
      <c r="AR274" s="95">
        <f t="shared" si="117"/>
        <v>50652</v>
      </c>
      <c r="AS274" s="4"/>
      <c r="AT274" s="166">
        <f t="shared" si="121"/>
        <v>50652</v>
      </c>
      <c r="AU274" s="4"/>
      <c r="AV274" s="4"/>
      <c r="AW274" s="809"/>
      <c r="AX274" s="72"/>
      <c r="AY274" s="4"/>
    </row>
    <row r="275" spans="1:52" s="27" customFormat="1" ht="16.5" customHeight="1" x14ac:dyDescent="0.25">
      <c r="A275" s="68"/>
      <c r="B275" s="5"/>
      <c r="C275" s="4"/>
      <c r="D275" s="4"/>
      <c r="E275" s="4"/>
      <c r="F275" s="4"/>
      <c r="G275" s="4"/>
      <c r="H275" s="4"/>
      <c r="I275" s="4"/>
      <c r="J275" s="4"/>
      <c r="K275" s="7"/>
      <c r="L275" s="7"/>
      <c r="M275" s="62"/>
      <c r="N275" s="14"/>
      <c r="O275" s="7"/>
      <c r="P275" s="14"/>
      <c r="Q275" s="3"/>
      <c r="R275" s="8"/>
      <c r="S275" s="8"/>
      <c r="T275" s="4"/>
      <c r="U275" s="11"/>
      <c r="V275" s="26"/>
      <c r="W275" s="5">
        <v>851</v>
      </c>
      <c r="X275" s="17"/>
      <c r="Y275" s="4" t="s">
        <v>34</v>
      </c>
      <c r="Z275" s="4" t="s">
        <v>7</v>
      </c>
      <c r="AA275" s="62">
        <v>8</v>
      </c>
      <c r="AB275" s="16">
        <v>12</v>
      </c>
      <c r="AC275" s="16">
        <v>2</v>
      </c>
      <c r="AD275" s="8">
        <f>AA275*AB275</f>
        <v>96</v>
      </c>
      <c r="AE275" s="8">
        <v>100</v>
      </c>
      <c r="AF275" s="7">
        <f>[8]รายการ!B8</f>
        <v>2600</v>
      </c>
      <c r="AG275" s="7">
        <f t="shared" si="119"/>
        <v>249600</v>
      </c>
      <c r="AH275" s="3">
        <f>SUM(AI275:AL275)</f>
        <v>96</v>
      </c>
      <c r="AI275" s="3"/>
      <c r="AJ275" s="3">
        <v>96</v>
      </c>
      <c r="AK275" s="3"/>
      <c r="AL275" s="3"/>
      <c r="AM275" s="4">
        <v>26</v>
      </c>
      <c r="AN275" s="4">
        <v>93</v>
      </c>
      <c r="AO275" s="111">
        <f t="shared" si="115"/>
        <v>232128</v>
      </c>
      <c r="AP275" s="166">
        <f t="shared" si="122"/>
        <v>17472</v>
      </c>
      <c r="AQ275" s="95">
        <f t="shared" si="120"/>
        <v>17472</v>
      </c>
      <c r="AR275" s="95">
        <f t="shared" si="117"/>
        <v>17472</v>
      </c>
      <c r="AS275" s="4"/>
      <c r="AT275" s="166">
        <f t="shared" si="121"/>
        <v>17472</v>
      </c>
      <c r="AU275" s="4"/>
      <c r="AV275" s="4"/>
      <c r="AW275" s="809"/>
      <c r="AX275" s="72"/>
      <c r="AY275" s="4"/>
    </row>
    <row r="276" spans="1:52" s="27" customFormat="1" ht="16.5" customHeight="1" x14ac:dyDescent="0.25">
      <c r="A276" s="68"/>
      <c r="B276" s="5"/>
      <c r="C276" s="4"/>
      <c r="D276" s="4"/>
      <c r="E276" s="4"/>
      <c r="F276" s="4"/>
      <c r="G276" s="4"/>
      <c r="H276" s="4"/>
      <c r="I276" s="4"/>
      <c r="J276" s="4"/>
      <c r="K276" s="7"/>
      <c r="L276" s="7"/>
      <c r="M276" s="62"/>
      <c r="N276" s="14"/>
      <c r="O276" s="7"/>
      <c r="P276" s="14"/>
      <c r="Q276" s="3"/>
      <c r="R276" s="8"/>
      <c r="S276" s="8"/>
      <c r="T276" s="4"/>
      <c r="U276" s="11"/>
      <c r="V276" s="26"/>
      <c r="W276" s="5">
        <v>852</v>
      </c>
      <c r="X276" s="17"/>
      <c r="Y276" s="4" t="s">
        <v>38</v>
      </c>
      <c r="Z276" s="4" t="s">
        <v>7</v>
      </c>
      <c r="AA276" s="62">
        <v>16</v>
      </c>
      <c r="AB276" s="16">
        <v>20</v>
      </c>
      <c r="AC276" s="16">
        <v>2</v>
      </c>
      <c r="AD276" s="8">
        <f>AA276*AB276</f>
        <v>320</v>
      </c>
      <c r="AE276" s="8">
        <v>100</v>
      </c>
      <c r="AF276" s="7">
        <f>[8]รายการ!B34</f>
        <v>2050</v>
      </c>
      <c r="AG276" s="7">
        <f t="shared" si="119"/>
        <v>656000</v>
      </c>
      <c r="AH276" s="3">
        <f>SUM(AI276:AL276)</f>
        <v>320</v>
      </c>
      <c r="AI276" s="3"/>
      <c r="AJ276" s="3">
        <v>320</v>
      </c>
      <c r="AK276" s="3"/>
      <c r="AL276" s="3"/>
      <c r="AM276" s="4">
        <v>26</v>
      </c>
      <c r="AN276" s="4">
        <v>93</v>
      </c>
      <c r="AO276" s="111">
        <f t="shared" si="115"/>
        <v>610080</v>
      </c>
      <c r="AP276" s="166">
        <f t="shared" si="122"/>
        <v>45920</v>
      </c>
      <c r="AQ276" s="95">
        <f t="shared" si="120"/>
        <v>45920</v>
      </c>
      <c r="AR276" s="95">
        <f t="shared" si="117"/>
        <v>45920</v>
      </c>
      <c r="AS276" s="4"/>
      <c r="AT276" s="166">
        <f t="shared" si="121"/>
        <v>45920</v>
      </c>
      <c r="AU276" s="4"/>
      <c r="AV276" s="4"/>
      <c r="AW276" s="809" t="s">
        <v>1144</v>
      </c>
      <c r="AX276" s="72"/>
      <c r="AY276" s="4"/>
    </row>
    <row r="277" spans="1:52" s="27" customFormat="1" ht="16.5" customHeight="1" x14ac:dyDescent="0.25">
      <c r="A277" s="68" t="s">
        <v>1142</v>
      </c>
      <c r="B277" s="5">
        <v>849</v>
      </c>
      <c r="C277" s="4" t="s">
        <v>5</v>
      </c>
      <c r="D277" s="4">
        <v>28003</v>
      </c>
      <c r="E277" s="4">
        <v>67</v>
      </c>
      <c r="F277" s="4">
        <v>1238</v>
      </c>
      <c r="G277" s="4" t="s">
        <v>160</v>
      </c>
      <c r="H277" s="4">
        <v>5</v>
      </c>
      <c r="I277" s="4">
        <v>2</v>
      </c>
      <c r="J277" s="4">
        <v>77</v>
      </c>
      <c r="K277" s="12">
        <f>H277*400+I277*100+J277</f>
        <v>2277</v>
      </c>
      <c r="L277" s="14">
        <f>SUM(Q277:U277)</f>
        <v>2277</v>
      </c>
      <c r="M277" s="62">
        <v>1</v>
      </c>
      <c r="N277" s="14">
        <f>L277</f>
        <v>2277</v>
      </c>
      <c r="O277" s="14">
        <f>125</f>
        <v>125</v>
      </c>
      <c r="P277" s="14">
        <f>N277*O277</f>
        <v>284625</v>
      </c>
      <c r="Q277" s="3">
        <v>2277</v>
      </c>
      <c r="R277" s="8"/>
      <c r="S277" s="8"/>
      <c r="T277" s="4"/>
      <c r="U277" s="11"/>
      <c r="V277" s="26"/>
      <c r="W277" s="5"/>
      <c r="X277" s="17"/>
      <c r="Y277" s="4"/>
      <c r="Z277" s="4"/>
      <c r="AA277" s="62"/>
      <c r="AB277" s="16"/>
      <c r="AC277" s="16"/>
      <c r="AD277" s="8"/>
      <c r="AE277" s="8"/>
      <c r="AF277" s="7"/>
      <c r="AG277" s="7"/>
      <c r="AH277" s="4"/>
      <c r="AI277" s="3"/>
      <c r="AJ277" s="3"/>
      <c r="AK277" s="3"/>
      <c r="AL277" s="3"/>
      <c r="AM277" s="4"/>
      <c r="AN277" s="4"/>
      <c r="AO277" s="111"/>
      <c r="AP277" s="166"/>
      <c r="AQ277" s="95">
        <f t="shared" si="120"/>
        <v>284625</v>
      </c>
      <c r="AR277" s="95">
        <f t="shared" si="117"/>
        <v>284625</v>
      </c>
      <c r="AS277" s="4"/>
      <c r="AT277" s="95">
        <f t="shared" si="121"/>
        <v>284625</v>
      </c>
      <c r="AU277" s="4"/>
      <c r="AV277" s="4"/>
      <c r="AW277" s="809"/>
      <c r="AX277" s="72"/>
      <c r="AY277" s="4"/>
    </row>
    <row r="278" spans="1:52" s="27" customFormat="1" ht="16.5" customHeight="1" x14ac:dyDescent="0.25">
      <c r="A278" s="68" t="s">
        <v>1145</v>
      </c>
      <c r="B278" s="5">
        <v>850</v>
      </c>
      <c r="C278" s="4" t="s">
        <v>5</v>
      </c>
      <c r="D278" s="4">
        <v>15197</v>
      </c>
      <c r="E278" s="4">
        <v>17</v>
      </c>
      <c r="F278" s="4">
        <v>380</v>
      </c>
      <c r="G278" s="4" t="s">
        <v>160</v>
      </c>
      <c r="H278" s="4">
        <v>0</v>
      </c>
      <c r="I278" s="4">
        <v>0</v>
      </c>
      <c r="J278" s="4">
        <v>73</v>
      </c>
      <c r="K278" s="12">
        <f>H278*400+I278*100+J278</f>
        <v>73</v>
      </c>
      <c r="L278" s="14">
        <f>SUM(Q278:U278)</f>
        <v>73</v>
      </c>
      <c r="M278" s="62">
        <v>2</v>
      </c>
      <c r="N278" s="14">
        <f>L278</f>
        <v>73</v>
      </c>
      <c r="O278" s="14">
        <f>[15]qry_report!$L$294</f>
        <v>200</v>
      </c>
      <c r="P278" s="14">
        <f>N278*O278</f>
        <v>14600</v>
      </c>
      <c r="Q278" s="3"/>
      <c r="R278" s="8">
        <v>73</v>
      </c>
      <c r="S278" s="8"/>
      <c r="T278" s="4"/>
      <c r="U278" s="11"/>
      <c r="V278" s="26"/>
      <c r="W278" s="5"/>
      <c r="X278" s="17"/>
      <c r="Y278" s="4"/>
      <c r="Z278" s="4"/>
      <c r="AA278" s="62"/>
      <c r="AB278" s="16"/>
      <c r="AC278" s="16"/>
      <c r="AD278" s="8"/>
      <c r="AE278" s="8"/>
      <c r="AF278" s="7"/>
      <c r="AG278" s="7"/>
      <c r="AH278" s="4"/>
      <c r="AI278" s="3"/>
      <c r="AJ278" s="3"/>
      <c r="AK278" s="3"/>
      <c r="AL278" s="3"/>
      <c r="AM278" s="4"/>
      <c r="AN278" s="4"/>
      <c r="AO278" s="111"/>
      <c r="AP278" s="166"/>
      <c r="AQ278" s="95">
        <f t="shared" si="120"/>
        <v>14600</v>
      </c>
      <c r="AR278" s="95">
        <f t="shared" si="117"/>
        <v>14600</v>
      </c>
      <c r="AS278" s="4"/>
      <c r="AT278" s="95">
        <f t="shared" si="121"/>
        <v>14600</v>
      </c>
      <c r="AU278" s="4"/>
      <c r="AV278" s="4"/>
      <c r="AW278" s="809"/>
      <c r="AX278" s="72"/>
      <c r="AY278" s="4"/>
    </row>
    <row r="279" spans="1:52" s="27" customFormat="1" ht="16.5" customHeight="1" x14ac:dyDescent="0.25">
      <c r="A279" s="68"/>
      <c r="B279" s="5"/>
      <c r="C279" s="4"/>
      <c r="D279" s="4"/>
      <c r="E279" s="4"/>
      <c r="F279" s="4"/>
      <c r="G279" s="4"/>
      <c r="H279" s="4"/>
      <c r="I279" s="4"/>
      <c r="J279" s="4"/>
      <c r="K279" s="12"/>
      <c r="L279" s="14"/>
      <c r="M279" s="62"/>
      <c r="N279" s="14"/>
      <c r="O279" s="14"/>
      <c r="P279" s="14"/>
      <c r="Q279" s="3"/>
      <c r="R279" s="8"/>
      <c r="S279" s="8"/>
      <c r="T279" s="4"/>
      <c r="U279" s="11"/>
      <c r="V279" s="26" t="s">
        <v>1146</v>
      </c>
      <c r="W279" s="5">
        <v>853</v>
      </c>
      <c r="X279" s="19" t="s">
        <v>1147</v>
      </c>
      <c r="Y279" s="4" t="s">
        <v>28</v>
      </c>
      <c r="Z279" s="4" t="s">
        <v>37</v>
      </c>
      <c r="AA279" s="62">
        <v>9</v>
      </c>
      <c r="AB279" s="16">
        <v>23</v>
      </c>
      <c r="AC279" s="16">
        <v>2</v>
      </c>
      <c r="AD279" s="8">
        <f>AA279*AB279</f>
        <v>207</v>
      </c>
      <c r="AE279" s="8">
        <v>100</v>
      </c>
      <c r="AF279" s="7">
        <f>[8]รายการ!B1</f>
        <v>6700</v>
      </c>
      <c r="AG279" s="7">
        <f t="shared" si="119"/>
        <v>1386900</v>
      </c>
      <c r="AH279" s="3">
        <f>SUM(AI279:AL279)</f>
        <v>207</v>
      </c>
      <c r="AI279" s="3"/>
      <c r="AJ279" s="3">
        <v>207</v>
      </c>
      <c r="AK279" s="3"/>
      <c r="AL279" s="3"/>
      <c r="AM279" s="4">
        <v>40</v>
      </c>
      <c r="AN279" s="4">
        <f>ค่าเสื่อม!AO2</f>
        <v>70</v>
      </c>
      <c r="AO279" s="111">
        <f t="shared" si="115"/>
        <v>970830</v>
      </c>
      <c r="AP279" s="166">
        <f t="shared" si="122"/>
        <v>416070</v>
      </c>
      <c r="AQ279" s="95">
        <f t="shared" si="120"/>
        <v>416070</v>
      </c>
      <c r="AR279" s="95">
        <f t="shared" si="117"/>
        <v>416070</v>
      </c>
      <c r="AS279" s="4"/>
      <c r="AT279" s="95">
        <f t="shared" si="121"/>
        <v>416070</v>
      </c>
      <c r="AU279" s="4"/>
      <c r="AV279" s="4"/>
      <c r="AW279" s="809"/>
      <c r="AX279" s="72"/>
      <c r="AY279" s="4"/>
    </row>
    <row r="280" spans="1:52" s="27" customFormat="1" ht="16.5" customHeight="1" x14ac:dyDescent="0.25">
      <c r="A280" s="68" t="s">
        <v>1148</v>
      </c>
      <c r="B280" s="5">
        <v>851</v>
      </c>
      <c r="C280" s="4" t="s">
        <v>5</v>
      </c>
      <c r="D280" s="4">
        <v>15195</v>
      </c>
      <c r="E280" s="4">
        <v>19</v>
      </c>
      <c r="F280" s="4">
        <v>378</v>
      </c>
      <c r="G280" s="4" t="s">
        <v>160</v>
      </c>
      <c r="H280" s="4">
        <v>0</v>
      </c>
      <c r="I280" s="4">
        <v>1</v>
      </c>
      <c r="J280" s="4">
        <v>52</v>
      </c>
      <c r="K280" s="12">
        <f>H280*400+I280*100+J280</f>
        <v>152</v>
      </c>
      <c r="L280" s="14">
        <f t="shared" ref="L280" si="123">SUM(Q280:U280)</f>
        <v>152</v>
      </c>
      <c r="M280" s="62">
        <v>2</v>
      </c>
      <c r="N280" s="14">
        <f>L280</f>
        <v>152</v>
      </c>
      <c r="O280" s="14">
        <f>[15]qry_report!$L$292</f>
        <v>150</v>
      </c>
      <c r="P280" s="14">
        <f t="shared" ref="P280" si="124">N280*O280</f>
        <v>22800</v>
      </c>
      <c r="Q280" s="3"/>
      <c r="R280" s="8">
        <v>152</v>
      </c>
      <c r="S280" s="8"/>
      <c r="T280" s="4"/>
      <c r="U280" s="11"/>
      <c r="V280" s="26" t="s">
        <v>1148</v>
      </c>
      <c r="W280" s="5">
        <v>854</v>
      </c>
      <c r="X280" s="19" t="s">
        <v>1149</v>
      </c>
      <c r="Y280" s="4" t="s">
        <v>28</v>
      </c>
      <c r="Z280" s="4" t="s">
        <v>53</v>
      </c>
      <c r="AA280" s="62">
        <v>14</v>
      </c>
      <c r="AB280" s="16">
        <v>14</v>
      </c>
      <c r="AC280" s="16">
        <v>2</v>
      </c>
      <c r="AD280" s="8">
        <f>AA280*AB280</f>
        <v>196</v>
      </c>
      <c r="AE280" s="8">
        <v>100</v>
      </c>
      <c r="AF280" s="7">
        <f>[8]รายการ!B1</f>
        <v>6700</v>
      </c>
      <c r="AG280" s="7">
        <f t="shared" si="119"/>
        <v>1313200</v>
      </c>
      <c r="AH280" s="3">
        <f>SUM(AI280:AL280)</f>
        <v>196</v>
      </c>
      <c r="AI280" s="3"/>
      <c r="AJ280" s="3">
        <v>196</v>
      </c>
      <c r="AK280" s="3"/>
      <c r="AL280" s="3"/>
      <c r="AM280" s="4">
        <v>31</v>
      </c>
      <c r="AN280" s="4">
        <v>93</v>
      </c>
      <c r="AO280" s="111">
        <f t="shared" si="115"/>
        <v>1221276</v>
      </c>
      <c r="AP280" s="166">
        <f t="shared" si="122"/>
        <v>91924</v>
      </c>
      <c r="AQ280" s="95">
        <f t="shared" si="120"/>
        <v>114724</v>
      </c>
      <c r="AR280" s="95">
        <f t="shared" si="117"/>
        <v>114724</v>
      </c>
      <c r="AS280" s="4"/>
      <c r="AT280" s="166">
        <f t="shared" si="121"/>
        <v>114724</v>
      </c>
      <c r="AU280" s="4"/>
      <c r="AV280" s="4"/>
      <c r="AW280" s="809"/>
      <c r="AX280" s="72"/>
      <c r="AY280" s="4"/>
    </row>
    <row r="281" spans="1:52" s="27" customFormat="1" ht="16.5" customHeight="1" x14ac:dyDescent="0.25">
      <c r="A281" s="128"/>
      <c r="B281" s="5"/>
      <c r="C281" s="4"/>
      <c r="D281" s="4"/>
      <c r="E281" s="4"/>
      <c r="F281" s="4"/>
      <c r="G281" s="4"/>
      <c r="H281" s="4"/>
      <c r="I281" s="4"/>
      <c r="J281" s="4"/>
      <c r="K281" s="7"/>
      <c r="L281" s="7"/>
      <c r="M281" s="62"/>
      <c r="N281" s="14"/>
      <c r="O281" s="7"/>
      <c r="P281" s="14"/>
      <c r="Q281" s="3"/>
      <c r="R281" s="8"/>
      <c r="S281" s="8"/>
      <c r="T281" s="4"/>
      <c r="U281" s="11"/>
      <c r="V281" s="26"/>
      <c r="W281" s="5">
        <v>855</v>
      </c>
      <c r="X281" s="19"/>
      <c r="Y281" s="4" t="s">
        <v>38</v>
      </c>
      <c r="Z281" s="4" t="s">
        <v>7</v>
      </c>
      <c r="AA281" s="62">
        <v>10</v>
      </c>
      <c r="AB281" s="16">
        <v>14</v>
      </c>
      <c r="AC281" s="16">
        <v>2</v>
      </c>
      <c r="AD281" s="8">
        <f>AA281*AB281</f>
        <v>140</v>
      </c>
      <c r="AE281" s="8">
        <v>100</v>
      </c>
      <c r="AF281" s="7">
        <f>[8]รายการ!B34</f>
        <v>2050</v>
      </c>
      <c r="AG281" s="7">
        <f t="shared" si="119"/>
        <v>287000</v>
      </c>
      <c r="AH281" s="3">
        <f>SUM(AI281:AL281)</f>
        <v>140</v>
      </c>
      <c r="AI281" s="3"/>
      <c r="AJ281" s="3">
        <v>140</v>
      </c>
      <c r="AK281" s="3"/>
      <c r="AL281" s="3"/>
      <c r="AM281" s="4">
        <v>31</v>
      </c>
      <c r="AN281" s="4">
        <v>93</v>
      </c>
      <c r="AO281" s="111">
        <f t="shared" si="115"/>
        <v>266910</v>
      </c>
      <c r="AP281" s="166">
        <f t="shared" si="122"/>
        <v>20090</v>
      </c>
      <c r="AQ281" s="95">
        <f t="shared" si="120"/>
        <v>20090</v>
      </c>
      <c r="AR281" s="95">
        <f t="shared" si="117"/>
        <v>20090</v>
      </c>
      <c r="AS281" s="4"/>
      <c r="AT281" s="166">
        <f t="shared" si="121"/>
        <v>20090</v>
      </c>
      <c r="AU281" s="4"/>
      <c r="AV281" s="4"/>
      <c r="AW281" s="809" t="s">
        <v>51</v>
      </c>
      <c r="AX281" s="74"/>
      <c r="AY281" s="51"/>
    </row>
    <row r="282" spans="1:52" s="2" customFormat="1" ht="17.25" customHeight="1" x14ac:dyDescent="0.25">
      <c r="A282" s="28" t="s">
        <v>1907</v>
      </c>
      <c r="B282" s="1">
        <v>852</v>
      </c>
      <c r="C282" s="2" t="s">
        <v>5</v>
      </c>
      <c r="D282" s="2">
        <v>15181</v>
      </c>
      <c r="E282" s="2">
        <v>1</v>
      </c>
      <c r="F282" s="2">
        <v>364</v>
      </c>
      <c r="G282" s="522" t="s">
        <v>160</v>
      </c>
      <c r="H282" s="2">
        <v>5</v>
      </c>
      <c r="I282" s="2">
        <v>2</v>
      </c>
      <c r="J282" s="2">
        <v>45</v>
      </c>
      <c r="K282" s="13">
        <f t="shared" ref="K282:K291" si="125">H282*400+I282*100+J282</f>
        <v>2245</v>
      </c>
      <c r="L282" s="13">
        <f t="shared" ref="L282:L287" si="126">K282</f>
        <v>2245</v>
      </c>
      <c r="M282" s="84">
        <v>1</v>
      </c>
      <c r="N282" s="13">
        <f t="shared" ref="N282:N291" si="127">L282</f>
        <v>2245</v>
      </c>
      <c r="O282" s="13">
        <v>125</v>
      </c>
      <c r="P282" s="13">
        <f t="shared" ref="P282:P291" si="128">N282*O282</f>
        <v>280625</v>
      </c>
      <c r="Q282" s="536">
        <f t="shared" ref="Q282:Q287" si="129">K282</f>
        <v>2245</v>
      </c>
      <c r="R282" s="8"/>
      <c r="S282" s="8"/>
      <c r="T282" s="4"/>
      <c r="U282" s="11"/>
      <c r="V282" s="26"/>
      <c r="W282" s="5"/>
      <c r="X282" s="17"/>
      <c r="Y282" s="4"/>
      <c r="Z282" s="4"/>
      <c r="AA282" s="16"/>
      <c r="AB282" s="16"/>
      <c r="AC282" s="16"/>
      <c r="AD282" s="8"/>
      <c r="AE282" s="8"/>
      <c r="AF282" s="7"/>
      <c r="AG282" s="7"/>
      <c r="AH282" s="4"/>
      <c r="AI282" s="3"/>
      <c r="AJ282" s="3"/>
      <c r="AK282" s="3"/>
      <c r="AL282" s="3"/>
      <c r="AQ282" s="95">
        <f t="shared" ref="AQ282:AQ287" si="130">P282+AP282</f>
        <v>280625</v>
      </c>
      <c r="AR282" s="95">
        <f t="shared" ref="AR282:AR287" si="131">P282+AP282</f>
        <v>280625</v>
      </c>
      <c r="AT282" s="95">
        <f t="shared" ref="AT282:AT287" si="132">AQ282</f>
        <v>280625</v>
      </c>
      <c r="AW282" s="66"/>
      <c r="AX282" s="66"/>
      <c r="AZ282" s="66"/>
    </row>
    <row r="283" spans="1:52" s="2" customFormat="1" ht="17.25" customHeight="1" x14ac:dyDescent="0.25">
      <c r="A283" s="28" t="s">
        <v>1908</v>
      </c>
      <c r="B283" s="1">
        <v>853</v>
      </c>
      <c r="C283" s="2" t="s">
        <v>5</v>
      </c>
      <c r="D283" s="2">
        <v>28007</v>
      </c>
      <c r="E283" s="2">
        <v>39</v>
      </c>
      <c r="F283" s="2">
        <v>1242</v>
      </c>
      <c r="G283" s="522" t="s">
        <v>160</v>
      </c>
      <c r="H283" s="2">
        <v>17</v>
      </c>
      <c r="I283" s="2">
        <v>2</v>
      </c>
      <c r="J283" s="2">
        <v>20</v>
      </c>
      <c r="K283" s="13">
        <f t="shared" si="125"/>
        <v>7020</v>
      </c>
      <c r="L283" s="13">
        <f t="shared" si="126"/>
        <v>7020</v>
      </c>
      <c r="M283" s="84">
        <v>1</v>
      </c>
      <c r="N283" s="13">
        <f t="shared" si="127"/>
        <v>7020</v>
      </c>
      <c r="O283" s="13">
        <v>125</v>
      </c>
      <c r="P283" s="13">
        <f t="shared" si="128"/>
        <v>877500</v>
      </c>
      <c r="Q283" s="536">
        <f t="shared" si="129"/>
        <v>7020</v>
      </c>
      <c r="R283" s="8"/>
      <c r="S283" s="8"/>
      <c r="T283" s="4"/>
      <c r="U283" s="11"/>
      <c r="V283" s="26"/>
      <c r="W283" s="5"/>
      <c r="X283" s="17"/>
      <c r="Y283" s="4"/>
      <c r="Z283" s="4"/>
      <c r="AA283" s="16"/>
      <c r="AB283" s="16"/>
      <c r="AC283" s="16"/>
      <c r="AD283" s="8"/>
      <c r="AE283" s="8"/>
      <c r="AF283" s="7"/>
      <c r="AG283" s="7"/>
      <c r="AH283" s="4"/>
      <c r="AI283" s="3"/>
      <c r="AJ283" s="3"/>
      <c r="AK283" s="3"/>
      <c r="AL283" s="3"/>
      <c r="AQ283" s="95">
        <f t="shared" si="130"/>
        <v>877500</v>
      </c>
      <c r="AR283" s="95">
        <f t="shared" si="131"/>
        <v>877500</v>
      </c>
      <c r="AT283" s="95">
        <f t="shared" si="132"/>
        <v>877500</v>
      </c>
      <c r="AW283" s="66"/>
      <c r="AX283" s="66"/>
      <c r="AZ283" s="66"/>
    </row>
    <row r="284" spans="1:52" s="2" customFormat="1" ht="17.25" customHeight="1" x14ac:dyDescent="0.25">
      <c r="A284" s="28"/>
      <c r="B284" s="1">
        <v>854</v>
      </c>
      <c r="C284" s="2" t="s">
        <v>5</v>
      </c>
      <c r="D284" s="2">
        <v>23399</v>
      </c>
      <c r="E284" s="2">
        <v>101</v>
      </c>
      <c r="F284" s="2">
        <v>977</v>
      </c>
      <c r="G284" s="522" t="s">
        <v>160</v>
      </c>
      <c r="H284" s="2">
        <v>10</v>
      </c>
      <c r="I284" s="2">
        <v>0</v>
      </c>
      <c r="J284" s="2">
        <v>16</v>
      </c>
      <c r="K284" s="13">
        <f t="shared" si="125"/>
        <v>4016</v>
      </c>
      <c r="L284" s="13">
        <f t="shared" si="126"/>
        <v>4016</v>
      </c>
      <c r="M284" s="84">
        <v>1</v>
      </c>
      <c r="N284" s="13">
        <f t="shared" si="127"/>
        <v>4016</v>
      </c>
      <c r="O284" s="13">
        <v>125</v>
      </c>
      <c r="P284" s="13">
        <f t="shared" si="128"/>
        <v>502000</v>
      </c>
      <c r="Q284" s="536">
        <f t="shared" si="129"/>
        <v>4016</v>
      </c>
      <c r="R284" s="8"/>
      <c r="S284" s="8"/>
      <c r="T284" s="4"/>
      <c r="U284" s="11"/>
      <c r="V284" s="26"/>
      <c r="W284" s="5"/>
      <c r="X284" s="17"/>
      <c r="Y284" s="4"/>
      <c r="Z284" s="4"/>
      <c r="AA284" s="16"/>
      <c r="AB284" s="16"/>
      <c r="AC284" s="16"/>
      <c r="AD284" s="8"/>
      <c r="AE284" s="8"/>
      <c r="AF284" s="7"/>
      <c r="AG284" s="7"/>
      <c r="AH284" s="4"/>
      <c r="AI284" s="3"/>
      <c r="AJ284" s="3"/>
      <c r="AK284" s="3"/>
      <c r="AL284" s="3"/>
      <c r="AQ284" s="95">
        <f t="shared" si="130"/>
        <v>502000</v>
      </c>
      <c r="AR284" s="95">
        <f t="shared" si="131"/>
        <v>502000</v>
      </c>
      <c r="AT284" s="95">
        <f t="shared" si="132"/>
        <v>502000</v>
      </c>
      <c r="AW284" s="66"/>
      <c r="AX284" s="66"/>
      <c r="AZ284" s="66"/>
    </row>
    <row r="285" spans="1:52" s="2" customFormat="1" ht="17.25" customHeight="1" x14ac:dyDescent="0.25">
      <c r="A285" s="28"/>
      <c r="B285" s="1">
        <v>855</v>
      </c>
      <c r="C285" s="2" t="s">
        <v>5</v>
      </c>
      <c r="D285" s="2">
        <v>23403</v>
      </c>
      <c r="E285" s="2">
        <v>42</v>
      </c>
      <c r="F285" s="2">
        <v>981</v>
      </c>
      <c r="G285" s="522" t="s">
        <v>160</v>
      </c>
      <c r="H285" s="2">
        <v>2</v>
      </c>
      <c r="I285" s="2">
        <v>1</v>
      </c>
      <c r="J285" s="2">
        <v>38</v>
      </c>
      <c r="K285" s="13">
        <f t="shared" si="125"/>
        <v>938</v>
      </c>
      <c r="L285" s="13">
        <f t="shared" si="126"/>
        <v>938</v>
      </c>
      <c r="M285" s="84">
        <v>1</v>
      </c>
      <c r="N285" s="13">
        <f t="shared" si="127"/>
        <v>938</v>
      </c>
      <c r="O285" s="13">
        <v>125</v>
      </c>
      <c r="P285" s="13">
        <f t="shared" si="128"/>
        <v>117250</v>
      </c>
      <c r="Q285" s="536">
        <f t="shared" si="129"/>
        <v>938</v>
      </c>
      <c r="R285" s="8"/>
      <c r="S285" s="8"/>
      <c r="T285" s="4"/>
      <c r="U285" s="11"/>
      <c r="V285" s="26"/>
      <c r="W285" s="5"/>
      <c r="X285" s="17"/>
      <c r="Y285" s="4"/>
      <c r="Z285" s="4"/>
      <c r="AA285" s="16"/>
      <c r="AB285" s="16"/>
      <c r="AC285" s="16"/>
      <c r="AD285" s="8"/>
      <c r="AE285" s="8"/>
      <c r="AF285" s="7"/>
      <c r="AG285" s="7"/>
      <c r="AH285" s="4"/>
      <c r="AI285" s="3"/>
      <c r="AJ285" s="3"/>
      <c r="AK285" s="3"/>
      <c r="AL285" s="3"/>
      <c r="AQ285" s="95">
        <f t="shared" si="130"/>
        <v>117250</v>
      </c>
      <c r="AR285" s="95">
        <f t="shared" si="131"/>
        <v>117250</v>
      </c>
      <c r="AT285" s="95">
        <f t="shared" si="132"/>
        <v>117250</v>
      </c>
      <c r="AW285" s="66"/>
      <c r="AX285" s="66"/>
      <c r="AZ285" s="66"/>
    </row>
    <row r="286" spans="1:52" s="2" customFormat="1" ht="17.25" customHeight="1" x14ac:dyDescent="0.25">
      <c r="A286" s="28"/>
      <c r="B286" s="1">
        <v>856</v>
      </c>
      <c r="C286" s="2" t="s">
        <v>5</v>
      </c>
      <c r="D286" s="2">
        <v>23394</v>
      </c>
      <c r="E286" s="2">
        <v>89</v>
      </c>
      <c r="F286" s="2">
        <v>972</v>
      </c>
      <c r="G286" s="522" t="s">
        <v>160</v>
      </c>
      <c r="H286" s="2">
        <v>1</v>
      </c>
      <c r="I286" s="2">
        <v>3</v>
      </c>
      <c r="J286" s="2">
        <v>15</v>
      </c>
      <c r="K286" s="13">
        <f t="shared" si="125"/>
        <v>715</v>
      </c>
      <c r="L286" s="13">
        <f t="shared" si="126"/>
        <v>715</v>
      </c>
      <c r="M286" s="84">
        <v>1</v>
      </c>
      <c r="N286" s="13">
        <f t="shared" si="127"/>
        <v>715</v>
      </c>
      <c r="O286" s="13">
        <v>125</v>
      </c>
      <c r="P286" s="13">
        <f t="shared" si="128"/>
        <v>89375</v>
      </c>
      <c r="Q286" s="536">
        <f t="shared" si="129"/>
        <v>715</v>
      </c>
      <c r="R286" s="8"/>
      <c r="S286" s="8"/>
      <c r="T286" s="4"/>
      <c r="U286" s="11"/>
      <c r="V286" s="26"/>
      <c r="W286" s="5"/>
      <c r="X286" s="17"/>
      <c r="Y286" s="4"/>
      <c r="Z286" s="4"/>
      <c r="AA286" s="16"/>
      <c r="AB286" s="16"/>
      <c r="AC286" s="16"/>
      <c r="AD286" s="8"/>
      <c r="AE286" s="8"/>
      <c r="AF286" s="7"/>
      <c r="AG286" s="7"/>
      <c r="AH286" s="4"/>
      <c r="AI286" s="3"/>
      <c r="AJ286" s="3"/>
      <c r="AK286" s="3"/>
      <c r="AL286" s="3"/>
      <c r="AQ286" s="95">
        <f t="shared" si="130"/>
        <v>89375</v>
      </c>
      <c r="AR286" s="95">
        <f t="shared" si="131"/>
        <v>89375</v>
      </c>
      <c r="AT286" s="95">
        <f t="shared" si="132"/>
        <v>89375</v>
      </c>
      <c r="AW286" s="66"/>
      <c r="AX286" s="66"/>
      <c r="AZ286" s="66"/>
    </row>
    <row r="287" spans="1:52" s="2" customFormat="1" ht="17.25" customHeight="1" x14ac:dyDescent="0.25">
      <c r="A287" s="28" t="s">
        <v>1909</v>
      </c>
      <c r="B287" s="1">
        <v>857</v>
      </c>
      <c r="C287" s="2" t="s">
        <v>5</v>
      </c>
      <c r="D287" s="2">
        <v>47057</v>
      </c>
      <c r="E287" s="2">
        <v>247</v>
      </c>
      <c r="F287" s="2">
        <v>2521</v>
      </c>
      <c r="G287" s="522" t="s">
        <v>160</v>
      </c>
      <c r="H287" s="2">
        <v>0</v>
      </c>
      <c r="I287" s="2">
        <v>2</v>
      </c>
      <c r="J287" s="2">
        <v>75</v>
      </c>
      <c r="K287" s="13">
        <f t="shared" si="125"/>
        <v>275</v>
      </c>
      <c r="L287" s="13">
        <f t="shared" si="126"/>
        <v>275</v>
      </c>
      <c r="M287" s="84">
        <v>1</v>
      </c>
      <c r="N287" s="13">
        <f t="shared" si="127"/>
        <v>275</v>
      </c>
      <c r="O287" s="13">
        <v>125</v>
      </c>
      <c r="P287" s="13">
        <f t="shared" si="128"/>
        <v>34375</v>
      </c>
      <c r="Q287" s="536">
        <f t="shared" si="129"/>
        <v>275</v>
      </c>
      <c r="R287" s="8"/>
      <c r="S287" s="8"/>
      <c r="T287" s="4"/>
      <c r="U287" s="11"/>
      <c r="V287" s="26"/>
      <c r="W287" s="5"/>
      <c r="X287" s="17"/>
      <c r="Y287" s="4"/>
      <c r="Z287" s="4"/>
      <c r="AA287" s="16"/>
      <c r="AB287" s="16"/>
      <c r="AC287" s="16"/>
      <c r="AD287" s="8"/>
      <c r="AE287" s="8"/>
      <c r="AF287" s="7"/>
      <c r="AG287" s="7"/>
      <c r="AH287" s="4"/>
      <c r="AI287" s="3"/>
      <c r="AJ287" s="3"/>
      <c r="AK287" s="3"/>
      <c r="AL287" s="3"/>
      <c r="AQ287" s="95">
        <f t="shared" si="130"/>
        <v>34375</v>
      </c>
      <c r="AR287" s="95">
        <f t="shared" si="131"/>
        <v>34375</v>
      </c>
      <c r="AT287" s="95">
        <f t="shared" si="132"/>
        <v>34375</v>
      </c>
      <c r="AW287" s="66"/>
      <c r="AX287" s="66"/>
      <c r="AZ287" s="66"/>
    </row>
    <row r="288" spans="1:52" s="4" customFormat="1" ht="16.5" customHeight="1" x14ac:dyDescent="0.25">
      <c r="A288" s="68" t="s">
        <v>91</v>
      </c>
      <c r="B288" s="1">
        <v>858</v>
      </c>
      <c r="C288" s="4" t="s">
        <v>5</v>
      </c>
      <c r="D288" s="4">
        <v>28032</v>
      </c>
      <c r="E288" s="4">
        <v>29</v>
      </c>
      <c r="F288" s="4">
        <v>1267</v>
      </c>
      <c r="G288" s="4" t="s">
        <v>160</v>
      </c>
      <c r="H288" s="4">
        <v>5</v>
      </c>
      <c r="I288" s="4">
        <v>0</v>
      </c>
      <c r="J288" s="4">
        <v>35</v>
      </c>
      <c r="K288" s="12">
        <f t="shared" si="125"/>
        <v>2035</v>
      </c>
      <c r="L288" s="14">
        <f>SUM(Q288:U288)</f>
        <v>2035</v>
      </c>
      <c r="M288" s="62">
        <v>1</v>
      </c>
      <c r="N288" s="14">
        <f t="shared" si="127"/>
        <v>2035</v>
      </c>
      <c r="O288" s="14">
        <f>125</f>
        <v>125</v>
      </c>
      <c r="P288" s="14">
        <f t="shared" si="128"/>
        <v>254375</v>
      </c>
      <c r="Q288" s="8">
        <v>2035</v>
      </c>
      <c r="R288" s="8"/>
      <c r="S288" s="8"/>
      <c r="U288" s="11"/>
      <c r="V288" s="26"/>
      <c r="W288" s="5"/>
      <c r="X288" s="17"/>
      <c r="AA288" s="62"/>
      <c r="AB288" s="16"/>
      <c r="AC288" s="16"/>
      <c r="AD288" s="8"/>
      <c r="AE288" s="8"/>
      <c r="AF288" s="7"/>
      <c r="AG288" s="7"/>
      <c r="AI288" s="3"/>
      <c r="AJ288" s="3"/>
      <c r="AK288" s="3"/>
      <c r="AL288" s="3"/>
      <c r="AQ288" s="95">
        <f t="shared" si="120"/>
        <v>254375</v>
      </c>
      <c r="AR288" s="95">
        <f t="shared" si="117"/>
        <v>254375</v>
      </c>
      <c r="AT288" s="166">
        <f t="shared" si="121"/>
        <v>254375</v>
      </c>
      <c r="AW288" s="809"/>
      <c r="AX288" s="72"/>
    </row>
    <row r="289" spans="1:52" ht="17.25" customHeight="1" x14ac:dyDescent="0.25">
      <c r="A289" s="67" t="s">
        <v>1950</v>
      </c>
      <c r="B289" s="1">
        <v>859</v>
      </c>
      <c r="C289" s="2" t="s">
        <v>5</v>
      </c>
      <c r="D289" s="2">
        <v>28026</v>
      </c>
      <c r="E289" s="2">
        <v>133</v>
      </c>
      <c r="F289" s="2">
        <v>1261</v>
      </c>
      <c r="G289" s="522" t="s">
        <v>160</v>
      </c>
      <c r="H289" s="2">
        <v>2</v>
      </c>
      <c r="I289" s="2">
        <v>3</v>
      </c>
      <c r="J289" s="2">
        <v>75</v>
      </c>
      <c r="K289" s="13">
        <f t="shared" si="125"/>
        <v>1175</v>
      </c>
      <c r="L289" s="13">
        <f>K289</f>
        <v>1175</v>
      </c>
      <c r="M289" s="84">
        <v>1</v>
      </c>
      <c r="N289" s="13">
        <f t="shared" si="127"/>
        <v>1175</v>
      </c>
      <c r="O289" s="13">
        <v>125</v>
      </c>
      <c r="P289" s="37">
        <f t="shared" si="128"/>
        <v>146875</v>
      </c>
      <c r="Q289" s="536">
        <f>K289</f>
        <v>1175</v>
      </c>
      <c r="AQ289" s="95">
        <f t="shared" ref="AQ289:AQ295" si="133">P289+AP289</f>
        <v>146875</v>
      </c>
      <c r="AR289" s="95">
        <f t="shared" ref="AR289:AR295" si="134">AQ289</f>
        <v>146875</v>
      </c>
      <c r="AS289" s="95"/>
      <c r="AT289" s="95">
        <f>AQ289</f>
        <v>146875</v>
      </c>
      <c r="AU289" s="95"/>
      <c r="AW289" s="66"/>
      <c r="AX289" s="774"/>
      <c r="AY289" s="540"/>
    </row>
    <row r="290" spans="1:52" ht="17.25" customHeight="1" x14ac:dyDescent="0.25">
      <c r="B290" s="1">
        <v>860</v>
      </c>
      <c r="C290" s="2" t="s">
        <v>5</v>
      </c>
      <c r="D290" s="2">
        <v>31554</v>
      </c>
      <c r="E290" s="2">
        <v>175</v>
      </c>
      <c r="F290" s="2">
        <v>1547</v>
      </c>
      <c r="G290" s="522" t="s">
        <v>160</v>
      </c>
      <c r="H290" s="2">
        <v>14</v>
      </c>
      <c r="I290" s="2">
        <v>3</v>
      </c>
      <c r="J290" s="2">
        <v>33</v>
      </c>
      <c r="K290" s="13">
        <f t="shared" si="125"/>
        <v>5933</v>
      </c>
      <c r="L290" s="13">
        <f>K290</f>
        <v>5933</v>
      </c>
      <c r="M290" s="84">
        <v>1</v>
      </c>
      <c r="N290" s="13">
        <f t="shared" si="127"/>
        <v>5933</v>
      </c>
      <c r="O290" s="13">
        <v>150</v>
      </c>
      <c r="P290" s="13">
        <f t="shared" si="128"/>
        <v>889950</v>
      </c>
      <c r="Q290" s="536">
        <f>K290</f>
        <v>5933</v>
      </c>
      <c r="AQ290" s="95">
        <f t="shared" si="133"/>
        <v>889950</v>
      </c>
      <c r="AR290" s="95">
        <f t="shared" si="134"/>
        <v>889950</v>
      </c>
      <c r="AS290" s="95"/>
      <c r="AT290" s="95">
        <f>AQ290</f>
        <v>889950</v>
      </c>
      <c r="AU290" s="95"/>
      <c r="AW290" s="66"/>
      <c r="AX290" s="774"/>
      <c r="AY290" s="540"/>
    </row>
    <row r="291" spans="1:52" s="2" customFormat="1" x14ac:dyDescent="0.25">
      <c r="A291" s="67" t="s">
        <v>2017</v>
      </c>
      <c r="B291" s="1">
        <v>861</v>
      </c>
      <c r="C291" s="2" t="s">
        <v>5</v>
      </c>
      <c r="D291" s="2">
        <v>28015</v>
      </c>
      <c r="E291" s="2">
        <v>70</v>
      </c>
      <c r="F291" s="2">
        <v>1290</v>
      </c>
      <c r="G291" s="522" t="s">
        <v>160</v>
      </c>
      <c r="H291" s="2">
        <v>32</v>
      </c>
      <c r="I291" s="2">
        <v>1</v>
      </c>
      <c r="J291" s="2">
        <v>19</v>
      </c>
      <c r="K291" s="13">
        <f t="shared" si="125"/>
        <v>12919</v>
      </c>
      <c r="L291" s="13">
        <f>K291</f>
        <v>12919</v>
      </c>
      <c r="M291" s="84">
        <v>1</v>
      </c>
      <c r="N291" s="13">
        <f t="shared" si="127"/>
        <v>12919</v>
      </c>
      <c r="O291" s="13">
        <v>125</v>
      </c>
      <c r="P291" s="13">
        <f t="shared" si="128"/>
        <v>1614875</v>
      </c>
      <c r="Q291" s="3">
        <f>K291</f>
        <v>12919</v>
      </c>
      <c r="R291" s="8"/>
      <c r="S291" s="8"/>
      <c r="T291" s="4"/>
      <c r="U291" s="11"/>
      <c r="V291" s="26"/>
      <c r="W291" s="5"/>
      <c r="X291" s="17"/>
      <c r="Y291" s="4"/>
      <c r="Z291" s="4"/>
      <c r="AA291" s="16"/>
      <c r="AB291" s="16"/>
      <c r="AC291" s="16"/>
      <c r="AD291" s="8"/>
      <c r="AE291" s="8"/>
      <c r="AF291" s="7"/>
      <c r="AG291" s="7"/>
      <c r="AH291" s="4"/>
      <c r="AI291" s="3"/>
      <c r="AJ291" s="3"/>
      <c r="AK291" s="3"/>
      <c r="AL291" s="3"/>
      <c r="AQ291" s="2">
        <f t="shared" si="133"/>
        <v>1614875</v>
      </c>
      <c r="AR291" s="95">
        <f t="shared" si="134"/>
        <v>1614875</v>
      </c>
      <c r="AT291" s="95">
        <f>AQ291</f>
        <v>1614875</v>
      </c>
      <c r="AW291" s="811"/>
      <c r="AX291" s="66"/>
    </row>
    <row r="292" spans="1:52" s="56" customFormat="1" ht="16.5" customHeight="1" x14ac:dyDescent="0.25">
      <c r="A292" s="69" t="s">
        <v>170</v>
      </c>
      <c r="B292" s="1">
        <v>862</v>
      </c>
      <c r="C292" s="32" t="s">
        <v>5</v>
      </c>
      <c r="D292" s="32">
        <v>33195</v>
      </c>
      <c r="E292" s="32">
        <v>35</v>
      </c>
      <c r="F292" s="32">
        <v>1622</v>
      </c>
      <c r="G292" s="32" t="s">
        <v>160</v>
      </c>
      <c r="H292" s="32">
        <v>0</v>
      </c>
      <c r="I292" s="32">
        <v>0</v>
      </c>
      <c r="J292" s="32">
        <v>88</v>
      </c>
      <c r="K292" s="63">
        <f>H292*400+I292*100+J292</f>
        <v>88</v>
      </c>
      <c r="L292" s="65">
        <f>SUM(Q292:U292)</f>
        <v>88</v>
      </c>
      <c r="M292" s="86">
        <v>5</v>
      </c>
      <c r="N292" s="65">
        <f>L292</f>
        <v>88</v>
      </c>
      <c r="O292" s="65">
        <v>200</v>
      </c>
      <c r="P292" s="65">
        <f>N292*O292</f>
        <v>17600</v>
      </c>
      <c r="Q292" s="34"/>
      <c r="R292" s="43">
        <v>88</v>
      </c>
      <c r="S292" s="43"/>
      <c r="T292" s="32"/>
      <c r="U292" s="35"/>
      <c r="V292" s="39" t="str">
        <f>A292</f>
        <v>นางแอ๊ว  บัวเขียว</v>
      </c>
      <c r="W292" s="33">
        <v>856</v>
      </c>
      <c r="X292" s="42" t="s">
        <v>171</v>
      </c>
      <c r="Y292" s="32" t="s">
        <v>28</v>
      </c>
      <c r="Z292" s="32" t="s">
        <v>41</v>
      </c>
      <c r="AA292" s="36"/>
      <c r="AB292" s="36"/>
      <c r="AC292" s="36">
        <v>2</v>
      </c>
      <c r="AD292" s="43">
        <f>AD293+AD294</f>
        <v>186</v>
      </c>
      <c r="AE292" s="528">
        <v>100</v>
      </c>
      <c r="AF292" s="37">
        <f>รายการ!B1</f>
        <v>6700</v>
      </c>
      <c r="AG292" s="37">
        <f>AD292*AF292</f>
        <v>1246200</v>
      </c>
      <c r="AH292" s="34">
        <f>SUM(AI292:AL292)</f>
        <v>186</v>
      </c>
      <c r="AI292" s="34"/>
      <c r="AJ292" s="34">
        <f>AJ293+AJ294</f>
        <v>186</v>
      </c>
      <c r="AK292" s="34"/>
      <c r="AL292" s="34"/>
      <c r="AM292" s="32">
        <v>37</v>
      </c>
      <c r="AN292" s="32">
        <f>ค่าเสื่อม!W3</f>
        <v>85</v>
      </c>
      <c r="AO292" s="111">
        <f>AG292*AN292/100</f>
        <v>1059270</v>
      </c>
      <c r="AP292" s="111">
        <f>AG292-AO292</f>
        <v>186930</v>
      </c>
      <c r="AQ292" s="166">
        <f t="shared" si="133"/>
        <v>204530</v>
      </c>
      <c r="AR292" s="95">
        <f t="shared" si="134"/>
        <v>204530</v>
      </c>
      <c r="AS292" s="95"/>
      <c r="AT292" s="95">
        <f>AQ292-AS292</f>
        <v>204530</v>
      </c>
      <c r="AU292" s="95"/>
      <c r="AV292" s="32"/>
      <c r="AW292" s="152"/>
      <c r="AX292" s="759">
        <f>AU292*AV292/100</f>
        <v>0</v>
      </c>
      <c r="AY292" s="95">
        <f>AX292*10/100</f>
        <v>0</v>
      </c>
      <c r="AZ292" s="162">
        <f>SUM(AX292:AX295)</f>
        <v>0</v>
      </c>
    </row>
    <row r="293" spans="1:52" s="56" customFormat="1" ht="16.5" customHeight="1" x14ac:dyDescent="0.25">
      <c r="A293" s="69" t="s">
        <v>1774</v>
      </c>
      <c r="B293" s="33"/>
      <c r="C293" s="32"/>
      <c r="D293" s="32"/>
      <c r="E293" s="32"/>
      <c r="F293" s="32"/>
      <c r="G293" s="32"/>
      <c r="H293" s="32"/>
      <c r="I293" s="32"/>
      <c r="J293" s="32"/>
      <c r="K293" s="63"/>
      <c r="L293" s="65"/>
      <c r="M293" s="86"/>
      <c r="N293" s="65"/>
      <c r="O293" s="65"/>
      <c r="P293" s="65"/>
      <c r="Q293" s="34"/>
      <c r="R293" s="43"/>
      <c r="S293" s="43"/>
      <c r="T293" s="32"/>
      <c r="U293" s="35"/>
      <c r="V293" s="39"/>
      <c r="W293" s="33"/>
      <c r="X293" s="57"/>
      <c r="Y293" s="32"/>
      <c r="Z293" s="39" t="s">
        <v>42</v>
      </c>
      <c r="AA293" s="36">
        <v>6</v>
      </c>
      <c r="AB293" s="36">
        <v>15.5</v>
      </c>
      <c r="AC293" s="36">
        <v>2</v>
      </c>
      <c r="AD293" s="43">
        <f>AA293*AB293</f>
        <v>93</v>
      </c>
      <c r="AE293" s="528">
        <v>50</v>
      </c>
      <c r="AF293" s="37">
        <f>รายการ!B1</f>
        <v>6700</v>
      </c>
      <c r="AG293" s="37">
        <f>AD293*AF293</f>
        <v>623100</v>
      </c>
      <c r="AH293" s="34">
        <f>SUM(AI293:AL293)</f>
        <v>93</v>
      </c>
      <c r="AI293" s="34"/>
      <c r="AJ293" s="34">
        <v>93</v>
      </c>
      <c r="AK293" s="34"/>
      <c r="AL293" s="34"/>
      <c r="AM293" s="32"/>
      <c r="AN293" s="32"/>
      <c r="AO293" s="111">
        <f>AG293*AN293/100</f>
        <v>0</v>
      </c>
      <c r="AP293" s="111">
        <f>AG293-AO293</f>
        <v>623100</v>
      </c>
      <c r="AQ293" s="166">
        <f t="shared" si="133"/>
        <v>623100</v>
      </c>
      <c r="AR293" s="95">
        <f t="shared" si="134"/>
        <v>623100</v>
      </c>
      <c r="AS293" s="95"/>
      <c r="AT293" s="95">
        <f>AQ293-AS293</f>
        <v>623100</v>
      </c>
      <c r="AU293" s="95"/>
      <c r="AV293" s="32"/>
      <c r="AW293" s="152"/>
      <c r="AX293" s="759"/>
      <c r="AY293" s="95"/>
      <c r="AZ293" s="162">
        <f>SUM(AY292:AY295)</f>
        <v>0</v>
      </c>
    </row>
    <row r="294" spans="1:52" s="56" customFormat="1" ht="16.5" customHeight="1" x14ac:dyDescent="0.25">
      <c r="A294" s="131"/>
      <c r="B294" s="33"/>
      <c r="C294" s="32"/>
      <c r="D294" s="32"/>
      <c r="E294" s="32"/>
      <c r="F294" s="32"/>
      <c r="G294" s="32"/>
      <c r="H294" s="32"/>
      <c r="I294" s="32"/>
      <c r="J294" s="32"/>
      <c r="K294" s="63"/>
      <c r="L294" s="65"/>
      <c r="M294" s="86"/>
      <c r="N294" s="65"/>
      <c r="O294" s="65"/>
      <c r="P294" s="65"/>
      <c r="Q294" s="34"/>
      <c r="R294" s="43"/>
      <c r="S294" s="43"/>
      <c r="T294" s="32"/>
      <c r="U294" s="35"/>
      <c r="V294" s="39"/>
      <c r="W294" s="33"/>
      <c r="X294" s="42"/>
      <c r="Y294" s="32"/>
      <c r="Z294" s="39" t="s">
        <v>43</v>
      </c>
      <c r="AA294" s="36">
        <v>6</v>
      </c>
      <c r="AB294" s="36">
        <v>15.5</v>
      </c>
      <c r="AC294" s="36">
        <v>2</v>
      </c>
      <c r="AD294" s="43">
        <f>AA294*AB294</f>
        <v>93</v>
      </c>
      <c r="AE294" s="528">
        <v>50</v>
      </c>
      <c r="AF294" s="37">
        <f>รายการ!B1</f>
        <v>6700</v>
      </c>
      <c r="AG294" s="37">
        <f>AD294*AF294</f>
        <v>623100</v>
      </c>
      <c r="AH294" s="34">
        <f>SUM(AI294:AL294)</f>
        <v>93</v>
      </c>
      <c r="AI294" s="34"/>
      <c r="AJ294" s="34">
        <v>93</v>
      </c>
      <c r="AK294" s="34"/>
      <c r="AL294" s="34"/>
      <c r="AM294" s="32"/>
      <c r="AN294" s="32"/>
      <c r="AO294" s="111">
        <f>AG294*AN294/100</f>
        <v>0</v>
      </c>
      <c r="AP294" s="111">
        <f>AG294-AO294</f>
        <v>623100</v>
      </c>
      <c r="AQ294" s="166">
        <f t="shared" si="133"/>
        <v>623100</v>
      </c>
      <c r="AR294" s="95">
        <f t="shared" si="134"/>
        <v>623100</v>
      </c>
      <c r="AS294" s="95"/>
      <c r="AT294" s="95">
        <f>AQ294-AS294</f>
        <v>623100</v>
      </c>
      <c r="AU294" s="95"/>
      <c r="AV294" s="32"/>
      <c r="AW294" s="152"/>
      <c r="AX294" s="777"/>
      <c r="AY294" s="511"/>
    </row>
    <row r="295" spans="1:52" s="32" customFormat="1" ht="16.5" customHeight="1" x14ac:dyDescent="0.25">
      <c r="A295" s="39"/>
      <c r="B295" s="33"/>
      <c r="K295" s="63"/>
      <c r="L295" s="65"/>
      <c r="M295" s="86"/>
      <c r="N295" s="65"/>
      <c r="O295" s="65"/>
      <c r="P295" s="65"/>
      <c r="Q295" s="34"/>
      <c r="R295" s="43"/>
      <c r="S295" s="43"/>
      <c r="U295" s="35"/>
      <c r="V295" s="39"/>
      <c r="W295" s="33">
        <v>857</v>
      </c>
      <c r="X295" s="57"/>
      <c r="Y295" s="32" t="s">
        <v>34</v>
      </c>
      <c r="Z295" s="32" t="s">
        <v>6</v>
      </c>
      <c r="AA295" s="36">
        <v>4</v>
      </c>
      <c r="AB295" s="36">
        <v>11</v>
      </c>
      <c r="AC295" s="36">
        <v>3</v>
      </c>
      <c r="AD295" s="43">
        <f>AA295*AB295</f>
        <v>44</v>
      </c>
      <c r="AE295" s="528">
        <v>100</v>
      </c>
      <c r="AF295" s="37">
        <f>รายการ!B8</f>
        <v>2600</v>
      </c>
      <c r="AG295" s="37">
        <f>AD295*AF295</f>
        <v>114400</v>
      </c>
      <c r="AH295" s="34">
        <f>SUM(AI295:AL295)</f>
        <v>44</v>
      </c>
      <c r="AI295" s="34"/>
      <c r="AJ295" s="34">
        <v>44</v>
      </c>
      <c r="AK295" s="34"/>
      <c r="AL295" s="34"/>
      <c r="AM295" s="32">
        <v>32</v>
      </c>
      <c r="AN295" s="32">
        <f>ค่าเสื่อม!AG2</f>
        <v>54</v>
      </c>
      <c r="AO295" s="111">
        <f>AG295*AN295/100</f>
        <v>61776</v>
      </c>
      <c r="AP295" s="111">
        <f>AG295-AO295</f>
        <v>52624</v>
      </c>
      <c r="AQ295" s="166">
        <f t="shared" si="133"/>
        <v>52624</v>
      </c>
      <c r="AR295" s="95">
        <f t="shared" si="134"/>
        <v>52624</v>
      </c>
      <c r="AS295" s="95"/>
      <c r="AT295" s="95">
        <f>AQ295-AS295</f>
        <v>52624</v>
      </c>
      <c r="AU295" s="95"/>
      <c r="AW295" s="152"/>
      <c r="AX295" s="759">
        <f>AU295*AV295/100</f>
        <v>0</v>
      </c>
      <c r="AY295" s="95">
        <f>AX295*10/100</f>
        <v>0</v>
      </c>
    </row>
    <row r="296" spans="1:52" x14ac:dyDescent="0.25">
      <c r="A296" s="126"/>
      <c r="B296" s="127"/>
      <c r="C296" s="9"/>
      <c r="D296" s="9"/>
      <c r="E296" s="9"/>
      <c r="F296" s="9"/>
      <c r="G296" s="773"/>
      <c r="H296" s="9"/>
      <c r="I296" s="9"/>
      <c r="J296" s="9"/>
      <c r="K296" s="40"/>
      <c r="L296" s="40"/>
      <c r="M296" s="85"/>
      <c r="N296" s="40"/>
      <c r="O296" s="40"/>
      <c r="P296" s="40"/>
      <c r="Q296" s="20"/>
      <c r="R296" s="25"/>
      <c r="S296" s="25"/>
      <c r="T296" s="21"/>
      <c r="U296" s="38"/>
      <c r="V296" s="23"/>
      <c r="W296" s="22"/>
      <c r="X296" s="29"/>
      <c r="Y296" s="21"/>
      <c r="Z296" s="21"/>
      <c r="AA296" s="24"/>
      <c r="AB296" s="24"/>
      <c r="AC296" s="24"/>
      <c r="AD296" s="25"/>
      <c r="AE296" s="25"/>
      <c r="AF296" s="90"/>
      <c r="AG296" s="90"/>
      <c r="AH296" s="21"/>
      <c r="AI296" s="20"/>
      <c r="AJ296" s="20"/>
      <c r="AK296" s="20"/>
      <c r="AL296" s="20"/>
      <c r="AM296" s="9"/>
      <c r="AN296" s="9"/>
      <c r="AO296" s="9"/>
      <c r="AP296" s="9"/>
      <c r="AQ296" s="9"/>
      <c r="AR296" s="9"/>
      <c r="AS296" s="9"/>
      <c r="AT296" s="9"/>
      <c r="AU296" s="552"/>
    </row>
    <row r="297" spans="1:52" x14ac:dyDescent="0.25">
      <c r="C297" s="2"/>
      <c r="G297" s="522"/>
    </row>
    <row r="298" spans="1:52" x14ac:dyDescent="0.25">
      <c r="C298" s="2"/>
      <c r="G298" s="522"/>
    </row>
  </sheetData>
  <mergeCells count="59">
    <mergeCell ref="B2:AW2"/>
    <mergeCell ref="B3:AW3"/>
    <mergeCell ref="A4:A10"/>
    <mergeCell ref="B4:U4"/>
    <mergeCell ref="V4:V10"/>
    <mergeCell ref="W4:AP4"/>
    <mergeCell ref="AQ4:AQ10"/>
    <mergeCell ref="AR4:AR10"/>
    <mergeCell ref="AS4:AS10"/>
    <mergeCell ref="AT4:AT10"/>
    <mergeCell ref="N5:N10"/>
    <mergeCell ref="O5:O10"/>
    <mergeCell ref="P5:P10"/>
    <mergeCell ref="Q5:U5"/>
    <mergeCell ref="H5:J5"/>
    <mergeCell ref="AJ6:AJ10"/>
    <mergeCell ref="AY4:AY10"/>
    <mergeCell ref="B5:B10"/>
    <mergeCell ref="C5:C10"/>
    <mergeCell ref="D5:D10"/>
    <mergeCell ref="E5:F5"/>
    <mergeCell ref="G5:G10"/>
    <mergeCell ref="T6:T10"/>
    <mergeCell ref="U6:U10"/>
    <mergeCell ref="AU4:AU10"/>
    <mergeCell ref="AV4:AV10"/>
    <mergeCell ref="AW4:AW10"/>
    <mergeCell ref="AX4:AX10"/>
    <mergeCell ref="AA5:AA10"/>
    <mergeCell ref="AB5:AB10"/>
    <mergeCell ref="S6:S10"/>
    <mergeCell ref="M5:M10"/>
    <mergeCell ref="AK6:AK10"/>
    <mergeCell ref="AL6:AL10"/>
    <mergeCell ref="AM6:AM10"/>
    <mergeCell ref="R6:R10"/>
    <mergeCell ref="AM5:AN5"/>
    <mergeCell ref="AN6:AN10"/>
    <mergeCell ref="AD5:AD10"/>
    <mergeCell ref="AF5:AF10"/>
    <mergeCell ref="AG5:AG10"/>
    <mergeCell ref="AH6:AH10"/>
    <mergeCell ref="AI6:AI10"/>
    <mergeCell ref="AO5:AO10"/>
    <mergeCell ref="AP5:AP10"/>
    <mergeCell ref="E6:E10"/>
    <mergeCell ref="F6:F10"/>
    <mergeCell ref="H6:H10"/>
    <mergeCell ref="I6:I10"/>
    <mergeCell ref="J6:J10"/>
    <mergeCell ref="AE5:AE10"/>
    <mergeCell ref="W5:W10"/>
    <mergeCell ref="X5:X10"/>
    <mergeCell ref="Y5:Y10"/>
    <mergeCell ref="Z5:Z10"/>
    <mergeCell ref="K6:K10"/>
    <mergeCell ref="L6:L10"/>
    <mergeCell ref="Q6:Q10"/>
    <mergeCell ref="AC5:AC10"/>
  </mergeCells>
  <dataValidations count="1">
    <dataValidation type="list" allowBlank="1" showInputMessage="1" showErrorMessage="1" sqref="M11:M13 M249:M281 M188:M247 C288 M72:M186 M16:M70 C11:C281">
      <formula1>#REF!</formula1>
    </dataValidation>
  </dataValidations>
  <printOptions horizontalCentered="1"/>
  <pageMargins left="0" right="0" top="0" bottom="0" header="0" footer="0"/>
  <pageSetup paperSize="9" scale="69" fitToHeight="310" orientation="landscape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[8]รายการ!#REF!</xm:f>
          </x14:formula1>
          <xm:sqref>M296:M1048576 C299:C1048576 M187 AC296:AC1048576 M248 M14:M15 M71 Y288:Z288 M288 Y291:Z291 Y296:Z1048576 Z11:Z44 Z48:Z281 Y11:Y281</xm:sqref>
        </x14:dataValidation>
        <x14:dataValidation type="list" allowBlank="1" showInputMessage="1" showErrorMessage="1">
          <x14:formula1>
            <xm:f>รายการ!$D$1:$D$4</xm:f>
          </x14:formula1>
          <xm:sqref>C1 C4</xm:sqref>
        </x14:dataValidation>
        <x14:dataValidation type="list" allowBlank="1" showInputMessage="1" showErrorMessage="1">
          <x14:formula1>
            <xm:f>รายการ!$A$1:$A$37</xm:f>
          </x14:formula1>
          <xm:sqref>Y292:Y295 Y1</xm:sqref>
        </x14:dataValidation>
        <x14:dataValidation type="list" allowBlank="1" showInputMessage="1" showErrorMessage="1">
          <x14:formula1>
            <xm:f>รายการ!$E$1:$E$11</xm:f>
          </x14:formula1>
          <xm:sqref>Z45:Z47 Z292:Z295 Z1</xm:sqref>
        </x14:dataValidation>
        <x14:dataValidation type="list" allowBlank="1" showInputMessage="1" showErrorMessage="1">
          <x14:formula1>
            <xm:f>รายการ!$C$1:$C$5</xm:f>
          </x14:formula1>
          <xm:sqref>AC291:AC295 AC11:AC281 AC288 AC1 M4 M1</xm:sqref>
        </x14:dataValidation>
        <x14:dataValidation type="list" allowBlank="1" showInputMessage="1" showErrorMessage="1">
          <x14:formula1>
            <xm:f>[2]รายการ!#REF!</xm:f>
          </x14:formula1>
          <xm:sqref>M5:M10 AC5:AC10 Y5:Z10 C5:C10</xm:sqref>
        </x14:dataValidation>
        <x14:dataValidation type="list" allowBlank="1" showInputMessage="1" showErrorMessage="1">
          <x14:formula1>
            <xm:f>[3]รายการ!#REF!</xm:f>
          </x14:formula1>
          <xm:sqref>M282:M287 AC282:AC287 C282:C287 Y282:Z287</xm:sqref>
        </x14:dataValidation>
        <x14:dataValidation type="list" allowBlank="1" showInputMessage="1" showErrorMessage="1">
          <x14:formula1>
            <xm:f>[1]รายการ!#REF!</xm:f>
          </x14:formula1>
          <xm:sqref>M289:M291 Y289:Z290 AC289:AC290 C289:C291 C296:C298</xm:sqref>
        </x14:dataValidation>
        <x14:dataValidation type="list" allowBlank="1" showInputMessage="1" showErrorMessage="1">
          <x14:formula1>
            <xm:f>[4]รายการ!#REF!</xm:f>
          </x14:formula1>
          <xm:sqref>C292:C295 M292:M295</xm:sqref>
        </x14:dataValidation>
        <x14:dataValidation type="list" allowBlank="1" showInputMessage="1" showErrorMessage="1">
          <x14:formula1>
            <xm:f>[5]รายการ!#REF!</xm:f>
          </x14:formula1>
          <xm:sqref>C2:C3 AC2:AC3 M2:M3 Y2:Z3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22</vt:i4>
      </vt:variant>
    </vt:vector>
  </HeadingPairs>
  <TitlesOfParts>
    <vt:vector size="37" baseType="lpstr">
      <vt:lpstr>อัตราภาษี 1</vt:lpstr>
      <vt:lpstr>รายการ</vt:lpstr>
      <vt:lpstr>พรพัฒนสิน</vt:lpstr>
      <vt:lpstr> เทิดไทฟาร์ม,วัดเตว็ดใน,ทรู</vt:lpstr>
      <vt:lpstr>ภ.ด.ส.1 ม.8</vt:lpstr>
      <vt:lpstr>ภ.ด.ส.1 ม.7</vt:lpstr>
      <vt:lpstr>ภ.ด.ส.1. ม.6</vt:lpstr>
      <vt:lpstr>ภ.ด.ส.1 ม.5</vt:lpstr>
      <vt:lpstr>ภ.ด.ส.1 ม.4</vt:lpstr>
      <vt:lpstr>ค่าเสื่อม</vt:lpstr>
      <vt:lpstr>ภ.ด.ส.1 ม.3</vt:lpstr>
      <vt:lpstr>ภ.ด.ส. 1 ม.2</vt:lpstr>
      <vt:lpstr>ภ.ด.ส.1 (ร้านค้า , ม.1)</vt:lpstr>
      <vt:lpstr>ภ.ด.ส.7</vt:lpstr>
      <vt:lpstr>อัตราภาษี</vt:lpstr>
      <vt:lpstr>' เทิดไทฟาร์ม,วัดเตว็ดใน,ทรู'!Print_Area</vt:lpstr>
      <vt:lpstr>พรพัฒนสิน!Print_Area</vt:lpstr>
      <vt:lpstr>'ภ.ด.ส. 1 ม.2'!Print_Area</vt:lpstr>
      <vt:lpstr>'ภ.ด.ส.1 (ร้านค้า , ม.1)'!Print_Area</vt:lpstr>
      <vt:lpstr>'ภ.ด.ส.1 ม.3'!Print_Area</vt:lpstr>
      <vt:lpstr>'ภ.ด.ส.1 ม.4'!Print_Area</vt:lpstr>
      <vt:lpstr>'ภ.ด.ส.1 ม.5'!Print_Area</vt:lpstr>
      <vt:lpstr>'ภ.ด.ส.1 ม.7'!Print_Area</vt:lpstr>
      <vt:lpstr>'ภ.ด.ส.1 ม.8'!Print_Area</vt:lpstr>
      <vt:lpstr>'ภ.ด.ส.1. ม.6'!Print_Area</vt:lpstr>
      <vt:lpstr>ภ.ด.ส.7!Print_Area</vt:lpstr>
      <vt:lpstr>' เทิดไทฟาร์ม,วัดเตว็ดใน,ทรู'!Print_Titles</vt:lpstr>
      <vt:lpstr>พรพัฒนสิน!Print_Titles</vt:lpstr>
      <vt:lpstr>'ภ.ด.ส. 1 ม.2'!Print_Titles</vt:lpstr>
      <vt:lpstr>'ภ.ด.ส.1 (ร้านค้า , ม.1)'!Print_Titles</vt:lpstr>
      <vt:lpstr>'ภ.ด.ส.1 ม.3'!Print_Titles</vt:lpstr>
      <vt:lpstr>'ภ.ด.ส.1 ม.4'!Print_Titles</vt:lpstr>
      <vt:lpstr>'ภ.ด.ส.1 ม.5'!Print_Titles</vt:lpstr>
      <vt:lpstr>'ภ.ด.ส.1 ม.7'!Print_Titles</vt:lpstr>
      <vt:lpstr>'ภ.ด.ส.1 ม.8'!Print_Titles</vt:lpstr>
      <vt:lpstr>'ภ.ด.ส.1. ม.6'!Print_Titles</vt:lpstr>
      <vt:lpstr>ภ.ด.ส.7!Print_Titles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My Documents</cp:lastModifiedBy>
  <cp:lastPrinted>2022-02-07T04:44:28Z</cp:lastPrinted>
  <dcterms:created xsi:type="dcterms:W3CDTF">2019-11-07T04:23:43Z</dcterms:created>
  <dcterms:modified xsi:type="dcterms:W3CDTF">2022-02-10T09:07:06Z</dcterms:modified>
</cp:coreProperties>
</file>